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anoxmail-my.sharepoint.com/personal/raphael_h_nanox_vision/Documents/Desktop/"/>
    </mc:Choice>
  </mc:AlternateContent>
  <xr:revisionPtr revIDLastSave="4" documentId="8_{BD30F65A-033B-4BC2-9F1A-CA7FB7782AC6}" xr6:coauthVersionLast="47" xr6:coauthVersionMax="47" xr10:uidLastSave="{F7F09364-DCBD-4863-96C8-510917CB0A47}"/>
  <bookViews>
    <workbookView xWindow="-110" yWindow="-110" windowWidth="19420" windowHeight="10300" firstSheet="2" activeTab="3" xr2:uid="{CEFBB85D-E189-458F-B0B7-753BA9B19AA2}"/>
  </bookViews>
  <sheets>
    <sheet name="Qualitative Assumptions" sheetId="8" r:id="rId1"/>
    <sheet name="Neptune P&amp;L" sheetId="1" r:id="rId2"/>
    <sheet name="Neptune_Rev Build" sheetId="5" r:id="rId3"/>
    <sheet name="Neptune COGS+OPEX Build" sheetId="6" r:id="rId4"/>
    <sheet name="Capex Price Weighted AVG.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</externalReferences>
  <definedNames>
    <definedName name="\" localSheetId="3" hidden="1">{"kricash",#N/A,FALSE,"INC";"kriinc",#N/A,FALSE,"INC";"krimiami",#N/A,FALSE,"INC";"kriother",#N/A,FALSE,"INC";"kripapers",#N/A,FALSE,"INC"}</definedName>
    <definedName name="\" hidden="1">{"kricash",#N/A,FALSE,"INC";"kriinc",#N/A,FALSE,"INC";"krimiami",#N/A,FALSE,"INC";"kriother",#N/A,FALSE,"INC";"kripapers",#N/A,FALSE,"INC"}</definedName>
    <definedName name="\0">#REF!</definedName>
    <definedName name="\A" localSheetId="4">'[1]טורים 98'!$HJ$133</definedName>
    <definedName name="\A">#REF!</definedName>
    <definedName name="\b">#REF!</definedName>
    <definedName name="\C" localSheetId="4">'[1]טורים 98'!$HJ$154</definedName>
    <definedName name="\c">#REF!</definedName>
    <definedName name="\D" localSheetId="4">'[1]טורים 98'!#REF!</definedName>
    <definedName name="\D">#REF!</definedName>
    <definedName name="\E" localSheetId="4">'[1]טורים 98'!$HJ$155</definedName>
    <definedName name="\E">#REF!</definedName>
    <definedName name="\F" localSheetId="4">'[1]טורים 98'!$GS$2</definedName>
    <definedName name="\F">#REF!</definedName>
    <definedName name="\G">#REF!</definedName>
    <definedName name="\H" localSheetId="4">'[1]טורים 98'!$B$336</definedName>
    <definedName name="\H">#REF!</definedName>
    <definedName name="\I">#REF!</definedName>
    <definedName name="\J" localSheetId="4">'[1]טורים 98'!$HJ$164</definedName>
    <definedName name="\J">#REF!</definedName>
    <definedName name="\K" localSheetId="4">'[1]טורים 98'!$HJ$166</definedName>
    <definedName name="\K">#REF!</definedName>
    <definedName name="\L" localSheetId="4">'[1]טורים 98'!$HJ$124</definedName>
    <definedName name="\L">#REF!</definedName>
    <definedName name="\M" localSheetId="4">'[1]טורים 98'!$HJ$121</definedName>
    <definedName name="\m">#REF!</definedName>
    <definedName name="\M2">#REF!</definedName>
    <definedName name="\N">#REF!</definedName>
    <definedName name="\O" localSheetId="4">'[1]טורים 98'!$HJ$144</definedName>
    <definedName name="\O">#REF!</definedName>
    <definedName name="\P" localSheetId="4">'[1]טורים 98'!$GT$13</definedName>
    <definedName name="\P">#REF!</definedName>
    <definedName name="\paul">#REF!</definedName>
    <definedName name="\Q" localSheetId="4">'[1]טורים 98'!$HJ$127</definedName>
    <definedName name="\q">#REF!</definedName>
    <definedName name="\R" localSheetId="4">'[1]טורים 98'!$HJ$118</definedName>
    <definedName name="\R">#REF!</definedName>
    <definedName name="\S" localSheetId="4">'[1]טורים 98'!$HJ$151</definedName>
    <definedName name="\S">#REF!</definedName>
    <definedName name="\t">#REF!</definedName>
    <definedName name="\U" localSheetId="4">'[1]טורים 98'!$HJ$116</definedName>
    <definedName name="\U">#REF!</definedName>
    <definedName name="\uu" localSheetId="3" hidden="1">{#N/A,#N/A,FALSE,"Pharm";#N/A,#N/A,FALSE,"WWCM"}</definedName>
    <definedName name="\uu" hidden="1">{#N/A,#N/A,FALSE,"Pharm";#N/A,#N/A,FALSE,"WWCM"}</definedName>
    <definedName name="\V">#REF!</definedName>
    <definedName name="\W" localSheetId="4">'[1]טורים 98'!$HJ$113</definedName>
    <definedName name="\W">#REF!</definedName>
    <definedName name="\X">'[1]טורים 98'!$HJ$146</definedName>
    <definedName name="\Y" localSheetId="4">'[1]טורים 98'!$GT$6</definedName>
    <definedName name="\Y">#REF!</definedName>
    <definedName name="\Z" localSheetId="4">'[1]טורים 98'!$HJ$129</definedName>
    <definedName name="\Z">#REF!</definedName>
    <definedName name="_">#REF!</definedName>
    <definedName name="_?ץד_F?S_עכ.ד_Fע?S_GF">#REF!</definedName>
    <definedName name="__" localSheetId="3">{"'1-TheatreBkgs'!$A$1:$L$102"}</definedName>
    <definedName name="__">{"'1-TheatreBkgs'!$A$1:$L$102"}</definedName>
    <definedName name="___" localSheetId="3">{"'1-TheatreBkgs'!$A$1:$L$102"}</definedName>
    <definedName name="___">{"'1-TheatreBkgs'!$A$1:$L$102"}</definedName>
    <definedName name="____">#REF!</definedName>
    <definedName name="______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wrn1" localSheetId="4" hidden="1">{"Annual",#N/A,FALSE,"Sales &amp; Market";"Quarterly",#N/A,FALSE,"Sales &amp; Market"}</definedName>
    <definedName name="________________________wrn1" localSheetId="3" hidden="1">{"Annual",#N/A,FALSE,"Sales &amp; Market";"Quarterly",#N/A,FALSE,"Sales &amp; Market"}</definedName>
    <definedName name="________________________wrn1" hidden="1">{"Annual",#N/A,FALSE,"Sales &amp; Market";"Quarterly",#N/A,FALSE,"Sales &amp; Market"}</definedName>
    <definedName name="________________________wrn2" localSheetId="4" hidden="1">{"client cfbs",#N/A,FALSE,"Client"}</definedName>
    <definedName name="________________________wrn2" localSheetId="3" hidden="1">{"client cfbs",#N/A,FALSE,"Client"}</definedName>
    <definedName name="________________________wrn2" hidden="1">{"client cfbs",#N/A,FALSE,"Client"}</definedName>
    <definedName name="________________________wrn3" localSheetId="4" hidden="1">{"client is",#N/A,FALSE,"Client"}</definedName>
    <definedName name="________________________wrn3" localSheetId="3" hidden="1">{"client is",#N/A,FALSE,"Client"}</definedName>
    <definedName name="________________________wrn3" hidden="1">{"client is",#N/A,FALSE,"Client"}</definedName>
    <definedName name="________________________wrn4" localSheetId="4" hidden="1">{"client stats",#N/A,FALSE,"Client"}</definedName>
    <definedName name="________________________wrn4" localSheetId="3" hidden="1">{"client stats",#N/A,FALSE,"Client"}</definedName>
    <definedName name="________________________wrn4" hidden="1">{"client stats",#N/A,FALSE,"Client"}</definedName>
    <definedName name="________________________wrn5" localSheetId="4" hidden="1">{"internal is",#N/A,FALSE,"Model"}</definedName>
    <definedName name="________________________wrn5" localSheetId="3" hidden="1">{"internal is",#N/A,FALSE,"Model"}</definedName>
    <definedName name="________________________wrn5" hidden="1">{"internal is",#N/A,FALSE,"Model"}</definedName>
    <definedName name="________________________wrn6" localSheetId="4" hidden="1">{"portrait letter is",#N/A,FALSE,"Model"}</definedName>
    <definedName name="________________________wrn6" localSheetId="3" hidden="1">{"portrait letter is",#N/A,FALSE,"Model"}</definedName>
    <definedName name="________________________wrn6" hidden="1">{"portrait letter is",#N/A,FALSE,"Model"}</definedName>
    <definedName name="________________________wrn7" localSheetId="4" hidden="1">{#N/A,#N/A,FALSE,"Financial";#N/A,#N/A,FALSE,"Balance Sheet";#N/A,#N/A,FALSE,"Income stmt";#N/A,#N/A,FALSE,"Ratio"}</definedName>
    <definedName name="________________________wrn7" localSheetId="3" hidden="1">{#N/A,#N/A,FALSE,"Financial";#N/A,#N/A,FALSE,"Balance Sheet";#N/A,#N/A,FALSE,"Income stmt";#N/A,#N/A,FALSE,"Ratio"}</definedName>
    <definedName name="________________________wrn7" hidden="1">{#N/A,#N/A,FALSE,"Financial";#N/A,#N/A,FALSE,"Balance Sheet";#N/A,#N/A,FALSE,"Income stmt";#N/A,#N/A,FALSE,"Ratio"}</definedName>
    <definedName name="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tes2" localSheetId="3" hidden="1">{#N/A,#N/A,FALSE,"Monthly"}</definedName>
    <definedName name="_______________________tes2" hidden="1">{#N/A,#N/A,FALSE,"Monthly"}</definedName>
    <definedName name="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wrn1" localSheetId="4" hidden="1">{"Annual",#N/A,FALSE,"Sales &amp; Market";"Quarterly",#N/A,FALSE,"Sales &amp; Market"}</definedName>
    <definedName name="______________________wrn1" localSheetId="3" hidden="1">{"Annual",#N/A,FALSE,"Sales &amp; Market";"Quarterly",#N/A,FALSE,"Sales &amp; Market"}</definedName>
    <definedName name="______________________wrn1" hidden="1">{"Annual",#N/A,FALSE,"Sales &amp; Market";"Quarterly",#N/A,FALSE,"Sales &amp; Market"}</definedName>
    <definedName name="______________________wrn2" localSheetId="4" hidden="1">{"client cfbs",#N/A,FALSE,"Client"}</definedName>
    <definedName name="______________________wrn2" localSheetId="3" hidden="1">{"client cfbs",#N/A,FALSE,"Client"}</definedName>
    <definedName name="______________________wrn2" hidden="1">{"client cfbs",#N/A,FALSE,"Client"}</definedName>
    <definedName name="______________________wrn3" localSheetId="4" hidden="1">{"client is",#N/A,FALSE,"Client"}</definedName>
    <definedName name="______________________wrn3" localSheetId="3" hidden="1">{"client is",#N/A,FALSE,"Client"}</definedName>
    <definedName name="______________________wrn3" hidden="1">{"client is",#N/A,FALSE,"Client"}</definedName>
    <definedName name="______________________wrn4" localSheetId="4" hidden="1">{"client stats",#N/A,FALSE,"Client"}</definedName>
    <definedName name="______________________wrn4" localSheetId="3" hidden="1">{"client stats",#N/A,FALSE,"Client"}</definedName>
    <definedName name="______________________wrn4" hidden="1">{"client stats",#N/A,FALSE,"Client"}</definedName>
    <definedName name="______________________wrn5" localSheetId="4" hidden="1">{"internal is",#N/A,FALSE,"Model"}</definedName>
    <definedName name="______________________wrn5" localSheetId="3" hidden="1">{"internal is",#N/A,FALSE,"Model"}</definedName>
    <definedName name="______________________wrn5" hidden="1">{"internal is",#N/A,FALSE,"Model"}</definedName>
    <definedName name="______________________wrn6" localSheetId="4" hidden="1">{"portrait letter is",#N/A,FALSE,"Model"}</definedName>
    <definedName name="______________________wrn6" localSheetId="3" hidden="1">{"portrait letter is",#N/A,FALSE,"Model"}</definedName>
    <definedName name="______________________wrn6" hidden="1">{"portrait letter is",#N/A,FALSE,"Model"}</definedName>
    <definedName name="______________________wrn7" localSheetId="4" hidden="1">{#N/A,#N/A,FALSE,"Financial";#N/A,#N/A,FALSE,"Balance Sheet";#N/A,#N/A,FALSE,"Income stmt";#N/A,#N/A,FALSE,"Ratio"}</definedName>
    <definedName name="______________________wrn7" localSheetId="3" hidden="1">{#N/A,#N/A,FALSE,"Financial";#N/A,#N/A,FALSE,"Balance Sheet";#N/A,#N/A,FALSE,"Income stmt";#N/A,#N/A,FALSE,"Ratio"}</definedName>
    <definedName name="______________________wrn7" hidden="1">{#N/A,#N/A,FALSE,"Financial";#N/A,#N/A,FALSE,"Balance Sheet";#N/A,#N/A,FALSE,"Income stmt";#N/A,#N/A,FALSE,"Ratio"}</definedName>
    <definedName name="_____________________MHA1" localSheetId="4" hidden="1">{"rtn",#N/A,FALSE,"RTN";"tables",#N/A,FALSE,"RTN";"cf",#N/A,FALSE,"CF";"stats",#N/A,FALSE,"Stats";"prop",#N/A,FALSE,"Prop"}</definedName>
    <definedName name="_____________________MHA1" localSheetId="3" hidden="1">{"rtn",#N/A,FALSE,"RTN";"tables",#N/A,FALSE,"RTN";"cf",#N/A,FALSE,"CF";"stats",#N/A,FALSE,"Stats";"prop",#N/A,FALSE,"Prop"}</definedName>
    <definedName name="_____________________MHA1" hidden="1">{"rtn",#N/A,FALSE,"RTN";"tables",#N/A,FALSE,"RTN";"cf",#N/A,FALSE,"CF";"stats",#N/A,FALSE,"Stats";"prop",#N/A,FALSE,"Prop"}</definedName>
    <definedName name="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nd1">#REF!</definedName>
    <definedName name="____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tes2" localSheetId="3" hidden="1">{#N/A,#N/A,FALSE,"Monthly"}</definedName>
    <definedName name="_____________________tes2" hidden="1">{#N/A,#N/A,FALSE,"Monthly"}</definedName>
    <definedName name="_____________________wrn1" localSheetId="4" hidden="1">{"Annual",#N/A,FALSE,"Sales &amp; Market";"Quarterly",#N/A,FALSE,"Sales &amp; Market"}</definedName>
    <definedName name="_____________________wrn1" localSheetId="3" hidden="1">{"Annual",#N/A,FALSE,"Sales &amp; Market";"Quarterly",#N/A,FALSE,"Sales &amp; Market"}</definedName>
    <definedName name="_____________________wrn1" hidden="1">{"Annual",#N/A,FALSE,"Sales &amp; Market";"Quarterly",#N/A,FALSE,"Sales &amp; Market"}</definedName>
    <definedName name="_____________________wrn2" localSheetId="4" hidden="1">{"client cfbs",#N/A,FALSE,"Client"}</definedName>
    <definedName name="_____________________wrn2" localSheetId="3" hidden="1">{"client cfbs",#N/A,FALSE,"Client"}</definedName>
    <definedName name="_____________________wrn2" hidden="1">{"client cfbs",#N/A,FALSE,"Client"}</definedName>
    <definedName name="_____________________wrn3" localSheetId="4" hidden="1">{"client is",#N/A,FALSE,"Client"}</definedName>
    <definedName name="_____________________wrn3" localSheetId="3" hidden="1">{"client is",#N/A,FALSE,"Client"}</definedName>
    <definedName name="_____________________wrn3" hidden="1">{"client is",#N/A,FALSE,"Client"}</definedName>
    <definedName name="_____________________wrn4" localSheetId="4" hidden="1">{"client stats",#N/A,FALSE,"Client"}</definedName>
    <definedName name="_____________________wrn4" localSheetId="3" hidden="1">{"client stats",#N/A,FALSE,"Client"}</definedName>
    <definedName name="_____________________wrn4" hidden="1">{"client stats",#N/A,FALSE,"Client"}</definedName>
    <definedName name="_____________________wrn5" localSheetId="4" hidden="1">{"internal is",#N/A,FALSE,"Model"}</definedName>
    <definedName name="_____________________wrn5" localSheetId="3" hidden="1">{"internal is",#N/A,FALSE,"Model"}</definedName>
    <definedName name="_____________________wrn5" hidden="1">{"internal is",#N/A,FALSE,"Model"}</definedName>
    <definedName name="_____________________wrn6" localSheetId="4" hidden="1">{"portrait letter is",#N/A,FALSE,"Model"}</definedName>
    <definedName name="_____________________wrn6" localSheetId="3" hidden="1">{"portrait letter is",#N/A,FALSE,"Model"}</definedName>
    <definedName name="_____________________wrn6" hidden="1">{"portrait letter is",#N/A,FALSE,"Model"}</definedName>
    <definedName name="_____________________wrn7" localSheetId="4" hidden="1">{#N/A,#N/A,FALSE,"Financial";#N/A,#N/A,FALSE,"Balance Sheet";#N/A,#N/A,FALSE,"Income stmt";#N/A,#N/A,FALSE,"Ratio"}</definedName>
    <definedName name="_____________________wrn7" localSheetId="3" hidden="1">{#N/A,#N/A,FALSE,"Financial";#N/A,#N/A,FALSE,"Balance Sheet";#N/A,#N/A,FALSE,"Income stmt";#N/A,#N/A,FALSE,"Ratio"}</definedName>
    <definedName name="_____________________wrn7" hidden="1">{#N/A,#N/A,FALSE,"Financial";#N/A,#N/A,FALSE,"Balance Sheet";#N/A,#N/A,FALSE,"Income stmt";#N/A,#N/A,FALSE,"Ratio"}</definedName>
    <definedName name="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nd1">#REF!</definedName>
    <definedName name="____________________RIV1">#REF!</definedName>
    <definedName name="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nd1">#REF!</definedName>
    <definedName name="__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RIV1">#REF!</definedName>
    <definedName name="___________________tes2" localSheetId="3" hidden="1">{#N/A,#N/A,FALSE,"Monthly"}</definedName>
    <definedName name="___________________tes2" hidden="1">{#N/A,#N/A,FALSE,"Monthly"}</definedName>
    <definedName name="___________________wrn1" localSheetId="4" hidden="1">{"Annual",#N/A,FALSE,"Sales &amp; Market";"Quarterly",#N/A,FALSE,"Sales &amp; Market"}</definedName>
    <definedName name="___________________wrn1" localSheetId="3" hidden="1">{"Annual",#N/A,FALSE,"Sales &amp; Market";"Quarterly",#N/A,FALSE,"Sales &amp; Market"}</definedName>
    <definedName name="___________________wrn1" hidden="1">{"Annual",#N/A,FALSE,"Sales &amp; Market";"Quarterly",#N/A,FALSE,"Sales &amp; Market"}</definedName>
    <definedName name="___________________wrn2" localSheetId="4" hidden="1">{"client cfbs",#N/A,FALSE,"Client"}</definedName>
    <definedName name="___________________wrn2" localSheetId="3" hidden="1">{"client cfbs",#N/A,FALSE,"Client"}</definedName>
    <definedName name="___________________wrn2" hidden="1">{"client cfbs",#N/A,FALSE,"Client"}</definedName>
    <definedName name="___________________wrn3" localSheetId="4" hidden="1">{"client is",#N/A,FALSE,"Client"}</definedName>
    <definedName name="___________________wrn3" localSheetId="3" hidden="1">{"client is",#N/A,FALSE,"Client"}</definedName>
    <definedName name="___________________wrn3" hidden="1">{"client is",#N/A,FALSE,"Client"}</definedName>
    <definedName name="___________________wrn4" localSheetId="4" hidden="1">{"client stats",#N/A,FALSE,"Client"}</definedName>
    <definedName name="___________________wrn4" localSheetId="3" hidden="1">{"client stats",#N/A,FALSE,"Client"}</definedName>
    <definedName name="___________________wrn4" hidden="1">{"client stats",#N/A,FALSE,"Client"}</definedName>
    <definedName name="___________________wrn5" localSheetId="4" hidden="1">{"internal is",#N/A,FALSE,"Model"}</definedName>
    <definedName name="___________________wrn5" localSheetId="3" hidden="1">{"internal is",#N/A,FALSE,"Model"}</definedName>
    <definedName name="___________________wrn5" hidden="1">{"internal is",#N/A,FALSE,"Model"}</definedName>
    <definedName name="___________________wrn6" localSheetId="4" hidden="1">{"portrait letter is",#N/A,FALSE,"Model"}</definedName>
    <definedName name="___________________wrn6" localSheetId="3" hidden="1">{"portrait letter is",#N/A,FALSE,"Model"}</definedName>
    <definedName name="___________________wrn6" hidden="1">{"portrait letter is",#N/A,FALSE,"Model"}</definedName>
    <definedName name="___________________wrn7" localSheetId="4" hidden="1">{#N/A,#N/A,FALSE,"Financial";#N/A,#N/A,FALSE,"Balance Sheet";#N/A,#N/A,FALSE,"Income stmt";#N/A,#N/A,FALSE,"Ratio"}</definedName>
    <definedName name="___________________wrn7" localSheetId="3" hidden="1">{#N/A,#N/A,FALSE,"Financial";#N/A,#N/A,FALSE,"Balance Sheet";#N/A,#N/A,FALSE,"Income stmt";#N/A,#N/A,FALSE,"Ratio"}</definedName>
    <definedName name="___________________wrn7" hidden="1">{#N/A,#N/A,FALSE,"Financial";#N/A,#N/A,FALSE,"Balance Sheet";#N/A,#N/A,FALSE,"Income stmt";#N/A,#N/A,FALSE,"Ratio"}</definedName>
    <definedName name="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nd1">#REF!</definedName>
    <definedName name="__________________RIV1">#REF!</definedName>
    <definedName name="__________________wrn1" localSheetId="4" hidden="1">{"Annual",#N/A,FALSE,"Sales &amp; Market";"Quarterly",#N/A,FALSE,"Sales &amp; Market"}</definedName>
    <definedName name="__________________wrn1" localSheetId="3" hidden="1">{"Annual",#N/A,FALSE,"Sales &amp; Market";"Quarterly",#N/A,FALSE,"Sales &amp; Market"}</definedName>
    <definedName name="__________________wrn1" hidden="1">{"Annual",#N/A,FALSE,"Sales &amp; Market";"Quarterly",#N/A,FALSE,"Sales &amp; Market"}</definedName>
    <definedName name="__________________wrn2" localSheetId="4" hidden="1">{"client cfbs",#N/A,FALSE,"Client"}</definedName>
    <definedName name="__________________wrn2" localSheetId="3" hidden="1">{"client cfbs",#N/A,FALSE,"Client"}</definedName>
    <definedName name="__________________wrn2" hidden="1">{"client cfbs",#N/A,FALSE,"Client"}</definedName>
    <definedName name="__________________wrn3" localSheetId="4" hidden="1">{"client is",#N/A,FALSE,"Client"}</definedName>
    <definedName name="__________________wrn3" localSheetId="3" hidden="1">{"client is",#N/A,FALSE,"Client"}</definedName>
    <definedName name="__________________wrn3" hidden="1">{"client is",#N/A,FALSE,"Client"}</definedName>
    <definedName name="__________________wrn4" localSheetId="4" hidden="1">{"client stats",#N/A,FALSE,"Client"}</definedName>
    <definedName name="__________________wrn4" localSheetId="3" hidden="1">{"client stats",#N/A,FALSE,"Client"}</definedName>
    <definedName name="__________________wrn4" hidden="1">{"client stats",#N/A,FALSE,"Client"}</definedName>
    <definedName name="__________________wrn5" localSheetId="4" hidden="1">{"internal is",#N/A,FALSE,"Model"}</definedName>
    <definedName name="__________________wrn5" localSheetId="3" hidden="1">{"internal is",#N/A,FALSE,"Model"}</definedName>
    <definedName name="__________________wrn5" hidden="1">{"internal is",#N/A,FALSE,"Model"}</definedName>
    <definedName name="__________________wrn6" localSheetId="4" hidden="1">{"portrait letter is",#N/A,FALSE,"Model"}</definedName>
    <definedName name="__________________wrn6" localSheetId="3" hidden="1">{"portrait letter is",#N/A,FALSE,"Model"}</definedName>
    <definedName name="__________________wrn6" hidden="1">{"portrait letter is",#N/A,FALSE,"Model"}</definedName>
    <definedName name="__________________wrn7" localSheetId="4" hidden="1">{#N/A,#N/A,FALSE,"Financial";#N/A,#N/A,FALSE,"Balance Sheet";#N/A,#N/A,FALSE,"Income stmt";#N/A,#N/A,FALSE,"Ratio"}</definedName>
    <definedName name="__________________wrn7" localSheetId="3" hidden="1">{#N/A,#N/A,FALSE,"Financial";#N/A,#N/A,FALSE,"Balance Sheet";#N/A,#N/A,FALSE,"Income stmt";#N/A,#N/A,FALSE,"Ratio"}</definedName>
    <definedName name="__________________wrn7" hidden="1">{#N/A,#N/A,FALSE,"Financial";#N/A,#N/A,FALSE,"Balance Sheet";#N/A,#N/A,FALSE,"Income stmt";#N/A,#N/A,FALSE,"Ratio"}</definedName>
    <definedName name="___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feb05" hidden="1">#REF!</definedName>
    <definedName name="_________________Grp16" localSheetId="3" hidden="1">{#N/A,#N/A,FALSE,"PMTABB";#N/A,#N/A,FALSE,"PMTABB"}</definedName>
    <definedName name="_________________Grp16" hidden="1">{#N/A,#N/A,FALSE,"PMTABB";#N/A,#N/A,FALSE,"PMTABB"}</definedName>
    <definedName name="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nd1">#REF!</definedName>
    <definedName name="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RIV1">#REF!</definedName>
    <definedName name="_________________tes2" localSheetId="3" hidden="1">{#N/A,#N/A,FALSE,"Monthly"}</definedName>
    <definedName name="_________________tes2" hidden="1">{#N/A,#N/A,FALSE,"Monthly"}</definedName>
    <definedName name="__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feb05" hidden="1">#REF!</definedName>
    <definedName name="________________Grp16" localSheetId="3" hidden="1">{#N/A,#N/A,FALSE,"PMTABB";#N/A,#N/A,FALSE,"PMTABB"}</definedName>
    <definedName name="________________Grp16" hidden="1">{#N/A,#N/A,FALSE,"PMTABB";#N/A,#N/A,FALSE,"PMTABB"}</definedName>
    <definedName name="________________MHA1" localSheetId="4" hidden="1">{"rtn",#N/A,FALSE,"RTN";"tables",#N/A,FALSE,"RTN";"cf",#N/A,FALSE,"CF";"stats",#N/A,FALSE,"Stats";"prop",#N/A,FALSE,"Prop"}</definedName>
    <definedName name="________________MHA1" localSheetId="3" hidden="1">{"rtn",#N/A,FALSE,"RTN";"tables",#N/A,FALSE,"RTN";"cf",#N/A,FALSE,"CF";"stats",#N/A,FALSE,"Stats";"prop",#N/A,FALSE,"Prop"}</definedName>
    <definedName name="________________MHA1" hidden="1">{"rtn",#N/A,FALSE,"RTN";"tables",#N/A,FALSE,"RTN";"cf",#N/A,FALSE,"CF";"stats",#N/A,FALSE,"Stats";"prop",#N/A,FALSE,"Prop"}</definedName>
    <definedName name="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nd1">#REF!</definedName>
    <definedName name="________________RIV1">#REF!</definedName>
    <definedName name="________________wrn1" localSheetId="4" hidden="1">{"Annual",#N/A,FALSE,"Sales &amp; Market";"Quarterly",#N/A,FALSE,"Sales &amp; Market"}</definedName>
    <definedName name="________________wrn1" localSheetId="3" hidden="1">{"Annual",#N/A,FALSE,"Sales &amp; Market";"Quarterly",#N/A,FALSE,"Sales &amp; Market"}</definedName>
    <definedName name="________________wrn1" hidden="1">{"Annual",#N/A,FALSE,"Sales &amp; Market";"Quarterly",#N/A,FALSE,"Sales &amp; Market"}</definedName>
    <definedName name="________________wrn2" localSheetId="4" hidden="1">{"client cfbs",#N/A,FALSE,"Client"}</definedName>
    <definedName name="________________wrn2" localSheetId="3" hidden="1">{"client cfbs",#N/A,FALSE,"Client"}</definedName>
    <definedName name="________________wrn2" hidden="1">{"client cfbs",#N/A,FALSE,"Client"}</definedName>
    <definedName name="________________wrn3" localSheetId="4" hidden="1">{"client is",#N/A,FALSE,"Client"}</definedName>
    <definedName name="________________wrn3" localSheetId="3" hidden="1">{"client is",#N/A,FALSE,"Client"}</definedName>
    <definedName name="________________wrn3" hidden="1">{"client is",#N/A,FALSE,"Client"}</definedName>
    <definedName name="________________wrn4" localSheetId="4" hidden="1">{"client stats",#N/A,FALSE,"Client"}</definedName>
    <definedName name="________________wrn4" localSheetId="3" hidden="1">{"client stats",#N/A,FALSE,"Client"}</definedName>
    <definedName name="________________wrn4" hidden="1">{"client stats",#N/A,FALSE,"Client"}</definedName>
    <definedName name="________________wrn5" localSheetId="4" hidden="1">{"internal is",#N/A,FALSE,"Model"}</definedName>
    <definedName name="________________wrn5" localSheetId="3" hidden="1">{"internal is",#N/A,FALSE,"Model"}</definedName>
    <definedName name="________________wrn5" hidden="1">{"internal is",#N/A,FALSE,"Model"}</definedName>
    <definedName name="________________wrn6" localSheetId="4" hidden="1">{"portrait letter is",#N/A,FALSE,"Model"}</definedName>
    <definedName name="________________wrn6" localSheetId="3" hidden="1">{"portrait letter is",#N/A,FALSE,"Model"}</definedName>
    <definedName name="________________wrn6" hidden="1">{"portrait letter is",#N/A,FALSE,"Model"}</definedName>
    <definedName name="________________wrn7" localSheetId="4" hidden="1">{#N/A,#N/A,FALSE,"Financial";#N/A,#N/A,FALSE,"Balance Sheet";#N/A,#N/A,FALSE,"Income stmt";#N/A,#N/A,FALSE,"Ratio"}</definedName>
    <definedName name="________________wrn7" localSheetId="3" hidden="1">{#N/A,#N/A,FALSE,"Financial";#N/A,#N/A,FALSE,"Balance Sheet";#N/A,#N/A,FALSE,"Income stmt";#N/A,#N/A,FALSE,"Ratio"}</definedName>
    <definedName name="________________wrn7" hidden="1">{#N/A,#N/A,FALSE,"Financial";#N/A,#N/A,FALSE,"Balance Sheet";#N/A,#N/A,FALSE,"Income stmt";#N/A,#N/A,FALSE,"Ratio"}</definedName>
    <definedName name="_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EPO2" localSheetId="4" hidden="1">{"ww",#N/A,FALSE,"Hospital Products";"us",#N/A,FALSE,"Hospital Products";"in",#N/A,FALSE,"Hospital Products"}</definedName>
    <definedName name="_______________EPO2" localSheetId="3" hidden="1">{"ww",#N/A,FALSE,"Hospital Products";"us",#N/A,FALSE,"Hospital Products";"in",#N/A,FALSE,"Hospital Products"}</definedName>
    <definedName name="_______________EPO2" hidden="1">{"ww",#N/A,FALSE,"Hospital Products";"us",#N/A,FALSE,"Hospital Products";"in",#N/A,FALSE,"Hospital Products"}</definedName>
    <definedName name="_______________EPO3" localSheetId="4" hidden="1">{"ww",#N/A,FALSE,"Hospital Products";"us",#N/A,FALSE,"Hospital Products";"in",#N/A,FALSE,"Hospital Products"}</definedName>
    <definedName name="_______________EPO3" localSheetId="3" hidden="1">{"ww",#N/A,FALSE,"Hospital Products";"us",#N/A,FALSE,"Hospital Products";"in",#N/A,FALSE,"Hospital Products"}</definedName>
    <definedName name="_______________EPO3" hidden="1">{"ww",#N/A,FALSE,"Hospital Products";"us",#N/A,FALSE,"Hospital Products";"in",#N/A,FALSE,"Hospital Products"}</definedName>
    <definedName name="_______________EPO4" localSheetId="4" hidden="1">{"ww",#N/A,FALSE,"Hospital Products";"us",#N/A,FALSE,"Hospital Products";"in",#N/A,FALSE,"Hospital Products"}</definedName>
    <definedName name="_______________EPO4" localSheetId="3" hidden="1">{"ww",#N/A,FALSE,"Hospital Products";"us",#N/A,FALSE,"Hospital Products";"in",#N/A,FALSE,"Hospital Products"}</definedName>
    <definedName name="_______________EPO4" hidden="1">{"ww",#N/A,FALSE,"Hospital Products";"us",#N/A,FALSE,"Hospital Products";"in",#N/A,FALSE,"Hospital Products"}</definedName>
    <definedName name="_______________feb05" hidden="1">#REF!</definedName>
    <definedName name="_______________Grp16" localSheetId="3" hidden="1">{#N/A,#N/A,FALSE,"PMTABB";#N/A,#N/A,FALSE,"PMTABB"}</definedName>
    <definedName name="_______________Grp16" hidden="1">{#N/A,#N/A,FALSE,"PMTABB";#N/A,#N/A,FALSE,"PMTABB"}</definedName>
    <definedName name="___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nd1">#REF!</definedName>
    <definedName name="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RIV1">#REF!</definedName>
    <definedName name="_______________tes2" localSheetId="3" hidden="1">{#N/A,#N/A,FALSE,"Monthly"}</definedName>
    <definedName name="_______________tes2" hidden="1">{#N/A,#N/A,FALSE,"Monthly"}</definedName>
    <definedName name="_______________wrn1" localSheetId="4" hidden="1">{"Annual",#N/A,FALSE,"Sales &amp; Market";"Quarterly",#N/A,FALSE,"Sales &amp; Market"}</definedName>
    <definedName name="_______________wrn1" localSheetId="3" hidden="1">{"Annual",#N/A,FALSE,"Sales &amp; Market";"Quarterly",#N/A,FALSE,"Sales &amp; Market"}</definedName>
    <definedName name="_______________wrn1" hidden="1">{"Annual",#N/A,FALSE,"Sales &amp; Market";"Quarterly",#N/A,FALSE,"Sales &amp; Market"}</definedName>
    <definedName name="_______________wrn2" localSheetId="4" hidden="1">{"client cfbs",#N/A,FALSE,"Client"}</definedName>
    <definedName name="_______________wrn2" localSheetId="3" hidden="1">{"client cfbs",#N/A,FALSE,"Client"}</definedName>
    <definedName name="_______________wrn2" hidden="1">{"client cfbs",#N/A,FALSE,"Client"}</definedName>
    <definedName name="_______________wrn3" localSheetId="4" hidden="1">{"client is",#N/A,FALSE,"Client"}</definedName>
    <definedName name="_______________wrn3" localSheetId="3" hidden="1">{"client is",#N/A,FALSE,"Client"}</definedName>
    <definedName name="_______________wrn3" hidden="1">{"client is",#N/A,FALSE,"Client"}</definedName>
    <definedName name="_______________wrn4" localSheetId="4" hidden="1">{"client stats",#N/A,FALSE,"Client"}</definedName>
    <definedName name="_______________wrn4" localSheetId="3" hidden="1">{"client stats",#N/A,FALSE,"Client"}</definedName>
    <definedName name="_______________wrn4" hidden="1">{"client stats",#N/A,FALSE,"Client"}</definedName>
    <definedName name="_______________wrn5" localSheetId="4" hidden="1">{"internal is",#N/A,FALSE,"Model"}</definedName>
    <definedName name="_______________wrn5" localSheetId="3" hidden="1">{"internal is",#N/A,FALSE,"Model"}</definedName>
    <definedName name="_______________wrn5" hidden="1">{"internal is",#N/A,FALSE,"Model"}</definedName>
    <definedName name="_______________wrn6" localSheetId="4" hidden="1">{"portrait letter is",#N/A,FALSE,"Model"}</definedName>
    <definedName name="_______________wrn6" localSheetId="3" hidden="1">{"portrait letter is",#N/A,FALSE,"Model"}</definedName>
    <definedName name="_______________wrn6" hidden="1">{"portrait letter is",#N/A,FALSE,"Model"}</definedName>
    <definedName name="_______________wrn7" localSheetId="4" hidden="1">{#N/A,#N/A,FALSE,"Financial";#N/A,#N/A,FALSE,"Balance Sheet";#N/A,#N/A,FALSE,"Income stmt";#N/A,#N/A,FALSE,"Ratio"}</definedName>
    <definedName name="_______________wrn7" localSheetId="3" hidden="1">{#N/A,#N/A,FALSE,"Financial";#N/A,#N/A,FALSE,"Balance Sheet";#N/A,#N/A,FALSE,"Income stmt";#N/A,#N/A,FALSE,"Ratio"}</definedName>
    <definedName name="_______________wrn7" hidden="1">{#N/A,#N/A,FALSE,"Financial";#N/A,#N/A,FALSE,"Balance Sheet";#N/A,#N/A,FALSE,"Income stmt";#N/A,#N/A,FALSE,"Ratio"}</definedName>
    <definedName name="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bg1" hidden="1">#REF!</definedName>
    <definedName name="______________EPO2" localSheetId="4" hidden="1">{"ww",#N/A,FALSE,"Hospital Products";"us",#N/A,FALSE,"Hospital Products";"in",#N/A,FALSE,"Hospital Products"}</definedName>
    <definedName name="______________EPO2" localSheetId="3" hidden="1">{"ww",#N/A,FALSE,"Hospital Products";"us",#N/A,FALSE,"Hospital Products";"in",#N/A,FALSE,"Hospital Products"}</definedName>
    <definedName name="______________EPO2" hidden="1">{"ww",#N/A,FALSE,"Hospital Products";"us",#N/A,FALSE,"Hospital Products";"in",#N/A,FALSE,"Hospital Products"}</definedName>
    <definedName name="______________EPO3" localSheetId="4" hidden="1">{"ww",#N/A,FALSE,"Hospital Products";"us",#N/A,FALSE,"Hospital Products";"in",#N/A,FALSE,"Hospital Products"}</definedName>
    <definedName name="______________EPO3" localSheetId="3" hidden="1">{"ww",#N/A,FALSE,"Hospital Products";"us",#N/A,FALSE,"Hospital Products";"in",#N/A,FALSE,"Hospital Products"}</definedName>
    <definedName name="______________EPO3" hidden="1">{"ww",#N/A,FALSE,"Hospital Products";"us",#N/A,FALSE,"Hospital Products";"in",#N/A,FALSE,"Hospital Products"}</definedName>
    <definedName name="______________EPO4" localSheetId="4" hidden="1">{"ww",#N/A,FALSE,"Hospital Products";"us",#N/A,FALSE,"Hospital Products";"in",#N/A,FALSE,"Hospital Products"}</definedName>
    <definedName name="______________EPO4" localSheetId="3" hidden="1">{"ww",#N/A,FALSE,"Hospital Products";"us",#N/A,FALSE,"Hospital Products";"in",#N/A,FALSE,"Hospital Products"}</definedName>
    <definedName name="______________EPO4" hidden="1">{"ww",#N/A,FALSE,"Hospital Products";"us",#N/A,FALSE,"Hospital Products";"in",#N/A,FALSE,"Hospital Products"}</definedName>
    <definedName name="______________feb05" hidden="1">#REF!</definedName>
    <definedName name="______________Grp16" localSheetId="3" hidden="1">{#N/A,#N/A,FALSE,"PMTABB";#N/A,#N/A,FALSE,"PMTABB"}</definedName>
    <definedName name="______________Grp16" hidden="1">{#N/A,#N/A,FALSE,"PMTABB";#N/A,#N/A,FALSE,"PMTABB"}</definedName>
    <definedName name="__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nd1">#REF!</definedName>
    <definedName name="______________RIV1">#REF!</definedName>
    <definedName name="_____________A11" localSheetId="3" hidden="1">{#N/A,#N/A,FALSE,"Umsatz 99";#N/A,#N/A,FALSE,"ER 99 "}</definedName>
    <definedName name="_____________A11" hidden="1">{#N/A,#N/A,FALSE,"Umsatz 99";#N/A,#N/A,FALSE,"ER 99 "}</definedName>
    <definedName name="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bg1" hidden="1">#REF!</definedName>
    <definedName name="_____________c" localSheetId="3" hidden="1">{"Fiesta Facer Page",#N/A,FALSE,"Q_C_S";"Fiesta Main Page",#N/A,FALSE,"V_L";"Fiesta 95BP Struct",#N/A,FALSE,"StructBP";"Fiesta Post 95BP Struct",#N/A,FALSE,"AdjStructBP"}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EPO2" localSheetId="4" hidden="1">{"ww",#N/A,FALSE,"Hospital Products";"us",#N/A,FALSE,"Hospital Products";"in",#N/A,FALSE,"Hospital Products"}</definedName>
    <definedName name="_____________EPO2" localSheetId="3" hidden="1">{"ww",#N/A,FALSE,"Hospital Products";"us",#N/A,FALSE,"Hospital Products";"in",#N/A,FALSE,"Hospital Products"}</definedName>
    <definedName name="_____________EPO2" hidden="1">{"ww",#N/A,FALSE,"Hospital Products";"us",#N/A,FALSE,"Hospital Products";"in",#N/A,FALSE,"Hospital Products"}</definedName>
    <definedName name="_____________EPO3" localSheetId="4" hidden="1">{"ww",#N/A,FALSE,"Hospital Products";"us",#N/A,FALSE,"Hospital Products";"in",#N/A,FALSE,"Hospital Products"}</definedName>
    <definedName name="_____________EPO3" localSheetId="3" hidden="1">{"ww",#N/A,FALSE,"Hospital Products";"us",#N/A,FALSE,"Hospital Products";"in",#N/A,FALSE,"Hospital Products"}</definedName>
    <definedName name="_____________EPO3" hidden="1">{"ww",#N/A,FALSE,"Hospital Products";"us",#N/A,FALSE,"Hospital Products";"in",#N/A,FALSE,"Hospital Products"}</definedName>
    <definedName name="_____________EPO4" localSheetId="4" hidden="1">{"ww",#N/A,FALSE,"Hospital Products";"us",#N/A,FALSE,"Hospital Products";"in",#N/A,FALSE,"Hospital Products"}</definedName>
    <definedName name="_____________EPO4" localSheetId="3" hidden="1">{"ww",#N/A,FALSE,"Hospital Products";"us",#N/A,FALSE,"Hospital Products";"in",#N/A,FALSE,"Hospital Products"}</definedName>
    <definedName name="_____________EPO4" hidden="1">{"ww",#N/A,FALSE,"Hospital Products";"us",#N/A,FALSE,"Hospital Products";"in",#N/A,FALSE,"Hospital Products"}</definedName>
    <definedName name="_____________feb05" hidden="1">#REF!</definedName>
    <definedName name="_____________Grp16" localSheetId="3" hidden="1">{#N/A,#N/A,FALSE,"PMTABB";#N/A,#N/A,FALSE,"PMTABB"}</definedName>
    <definedName name="_____________Grp16" hidden="1">{#N/A,#N/A,FALSE,"PMTABB";#N/A,#N/A,FALSE,"PMTABB"}</definedName>
    <definedName name="__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MHA1" localSheetId="4" hidden="1">{"rtn",#N/A,FALSE,"RTN";"tables",#N/A,FALSE,"RTN";"cf",#N/A,FALSE,"CF";"stats",#N/A,FALSE,"Stats";"prop",#N/A,FALSE,"Prop"}</definedName>
    <definedName name="_____________MHA1" localSheetId="3" hidden="1">{"rtn",#N/A,FALSE,"RTN";"tables",#N/A,FALSE,"RTN";"cf",#N/A,FALSE,"CF";"stats",#N/A,FALSE,"Stats";"prop",#N/A,FALSE,"Prop"}</definedName>
    <definedName name="_____________MHA1" hidden="1">{"rtn",#N/A,FALSE,"RTN";"tables",#N/A,FALSE,"RTN";"cf",#N/A,FALSE,"CF";"stats",#N/A,FALSE,"Stats";"prop",#N/A,FALSE,"Prop"}</definedName>
    <definedName name="_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nd1">#REF!</definedName>
    <definedName name="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RIV1">#REF!</definedName>
    <definedName name="_____________rod1" localSheetId="3" hidden="1">{#N/A,#N/A,FALSE,"Projections";#N/A,#N/A,FALSE,"Multiples Valuation";#N/A,#N/A,FALSE,"LBO";#N/A,#N/A,FALSE,"Multiples_Sensitivity";#N/A,#N/A,FALSE,"Summary"}</definedName>
    <definedName name="_____________rod1" hidden="1">{#N/A,#N/A,FALSE,"Projections";#N/A,#N/A,FALSE,"Multiples Valuation";#N/A,#N/A,FALSE,"LBO";#N/A,#N/A,FALSE,"Multiples_Sensitivity";#N/A,#N/A,FALSE,"Summary"}</definedName>
    <definedName name="_____________tes2" localSheetId="3" hidden="1">{#N/A,#N/A,FALSE,"Monthly"}</definedName>
    <definedName name="_____________tes2" hidden="1">{#N/A,#N/A,FALSE,"Monthly"}</definedName>
    <definedName name="_____________wrn1" localSheetId="4" hidden="1">{"Annual",#N/A,FALSE,"Sales &amp; Market";"Quarterly",#N/A,FALSE,"Sales &amp; Market"}</definedName>
    <definedName name="_____________wrn1" localSheetId="3" hidden="1">{"Annual",#N/A,FALSE,"Sales &amp; Market";"Quarterly",#N/A,FALSE,"Sales &amp; Market"}</definedName>
    <definedName name="_____________wrn1" hidden="1">{"Annual",#N/A,FALSE,"Sales &amp; Market";"Quarterly",#N/A,FALSE,"Sales &amp; Market"}</definedName>
    <definedName name="_____________wrn2" localSheetId="4" hidden="1">{"client cfbs",#N/A,FALSE,"Client"}</definedName>
    <definedName name="_____________wrn2" localSheetId="3" hidden="1">{"client cfbs",#N/A,FALSE,"Client"}</definedName>
    <definedName name="_____________wrn2" hidden="1">{"client cfbs",#N/A,FALSE,"Client"}</definedName>
    <definedName name="_____________wrn3" localSheetId="4" hidden="1">{"client is",#N/A,FALSE,"Client"}</definedName>
    <definedName name="_____________wrn3" localSheetId="3" hidden="1">{"client is",#N/A,FALSE,"Client"}</definedName>
    <definedName name="_____________wrn3" hidden="1">{"client is",#N/A,FALSE,"Client"}</definedName>
    <definedName name="_____________wrn4" localSheetId="4" hidden="1">{"client stats",#N/A,FALSE,"Client"}</definedName>
    <definedName name="_____________wrn4" localSheetId="3" hidden="1">{"client stats",#N/A,FALSE,"Client"}</definedName>
    <definedName name="_____________wrn4" hidden="1">{"client stats",#N/A,FALSE,"Client"}</definedName>
    <definedName name="_____________wrn5" localSheetId="4" hidden="1">{"internal is",#N/A,FALSE,"Model"}</definedName>
    <definedName name="_____________wrn5" localSheetId="3" hidden="1">{"internal is",#N/A,FALSE,"Model"}</definedName>
    <definedName name="_____________wrn5" hidden="1">{"internal is",#N/A,FALSE,"Model"}</definedName>
    <definedName name="_____________wrn6" localSheetId="4" hidden="1">{"portrait letter is",#N/A,FALSE,"Model"}</definedName>
    <definedName name="_____________wrn6" localSheetId="3" hidden="1">{"portrait letter is",#N/A,FALSE,"Model"}</definedName>
    <definedName name="_____________wrn6" hidden="1">{"portrait letter is",#N/A,FALSE,"Model"}</definedName>
    <definedName name="_____________wrn7" localSheetId="4" hidden="1">{#N/A,#N/A,FALSE,"Financial";#N/A,#N/A,FALSE,"Balance Sheet";#N/A,#N/A,FALSE,"Income stmt";#N/A,#N/A,FALSE,"Ratio"}</definedName>
    <definedName name="_____________wrn7" localSheetId="3" hidden="1">{#N/A,#N/A,FALSE,"Financial";#N/A,#N/A,FALSE,"Balance Sheet";#N/A,#N/A,FALSE,"Income stmt";#N/A,#N/A,FALSE,"Ratio"}</definedName>
    <definedName name="_____________wrn7" hidden="1">{#N/A,#N/A,FALSE,"Financial";#N/A,#N/A,FALSE,"Balance Sheet";#N/A,#N/A,FALSE,"Income stmt";#N/A,#N/A,FALSE,"Ratio"}</definedName>
    <definedName name="____________a1" localSheetId="3">{"'2ND_QUAR'!$A$1:$P$106"}</definedName>
    <definedName name="____________a1">{"'2ND_QUAR'!$A$1:$P$106"}</definedName>
    <definedName name="____________A11" localSheetId="3" hidden="1">{#N/A,#N/A,FALSE,"Umsatz 99";#N/A,#N/A,FALSE,"ER 99 "}</definedName>
    <definedName name="____________A11" hidden="1">{#N/A,#N/A,FALSE,"Umsatz 99";#N/A,#N/A,FALSE,"ER 99 "}</definedName>
    <definedName name="____________A12" localSheetId="3" hidden="1">{#N/A,#N/A,FALSE,"Umsatz 99";#N/A,#N/A,FALSE,"ER 99 "}</definedName>
    <definedName name="____________A12" hidden="1">{#N/A,#N/A,FALSE,"Umsatz 99";#N/A,#N/A,FALSE,"ER 99 "}</definedName>
    <definedName name="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bc1" localSheetId="3" hidden="1">{"detail",#N/A,FALSE,"mfg";"summary",#N/A,FALSE,"mfg"}</definedName>
    <definedName name="____________abc1" hidden="1">{"detail",#N/A,FALSE,"mfg";"summary",#N/A,FALSE,"mfg"}</definedName>
    <definedName name="____________abc2" localSheetId="3" hidden="1">{"detail",#N/A,FALSE,"mfg";"summary",#N/A,FALSE,"mfg"}</definedName>
    <definedName name="____________abc2" hidden="1">{"detail",#N/A,FALSE,"mfg";"summary",#N/A,FALSE,"mfg"}</definedName>
    <definedName name="____________bg1" hidden="1">#REF!</definedName>
    <definedName name="____________c" localSheetId="3" hidden="1">{"Fiesta Facer Page",#N/A,FALSE,"Q_C_S";"Fiesta Main Page",#N/A,FALSE,"V_L";"Fiesta 95BP Struct",#N/A,FALSE,"StructBP";"Fiesta Post 95BP Struct",#N/A,FALSE,"AdjStructBP"}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localSheetId="3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EPO2" localSheetId="4" hidden="1">{"ww",#N/A,FALSE,"Hospital Products";"us",#N/A,FALSE,"Hospital Products";"in",#N/A,FALSE,"Hospital Products"}</definedName>
    <definedName name="____________EPO2" localSheetId="3" hidden="1">{"ww",#N/A,FALSE,"Hospital Products";"us",#N/A,FALSE,"Hospital Products";"in",#N/A,FALSE,"Hospital Products"}</definedName>
    <definedName name="____________EPO2" hidden="1">{"ww",#N/A,FALSE,"Hospital Products";"us",#N/A,FALSE,"Hospital Products";"in",#N/A,FALSE,"Hospital Products"}</definedName>
    <definedName name="____________EPO3" localSheetId="4" hidden="1">{"ww",#N/A,FALSE,"Hospital Products";"us",#N/A,FALSE,"Hospital Products";"in",#N/A,FALSE,"Hospital Products"}</definedName>
    <definedName name="____________EPO3" localSheetId="3" hidden="1">{"ww",#N/A,FALSE,"Hospital Products";"us",#N/A,FALSE,"Hospital Products";"in",#N/A,FALSE,"Hospital Products"}</definedName>
    <definedName name="____________EPO3" hidden="1">{"ww",#N/A,FALSE,"Hospital Products";"us",#N/A,FALSE,"Hospital Products";"in",#N/A,FALSE,"Hospital Products"}</definedName>
    <definedName name="____________EPO4" localSheetId="4" hidden="1">{"ww",#N/A,FALSE,"Hospital Products";"us",#N/A,FALSE,"Hospital Products";"in",#N/A,FALSE,"Hospital Products"}</definedName>
    <definedName name="____________EPO4" localSheetId="3" hidden="1">{"ww",#N/A,FALSE,"Hospital Products";"us",#N/A,FALSE,"Hospital Products";"in",#N/A,FALSE,"Hospital Products"}</definedName>
    <definedName name="____________EPO4" hidden="1">{"ww",#N/A,FALSE,"Hospital Products";"us",#N/A,FALSE,"Hospital Products";"in",#N/A,FALSE,"Hospital Products"}</definedName>
    <definedName name="____________feb05" hidden="1">#REF!</definedName>
    <definedName name="____________Grp16" localSheetId="3" hidden="1">{#N/A,#N/A,FALSE,"PMTABB";#N/A,#N/A,FALSE,"PMTABB"}</definedName>
    <definedName name="____________Grp16" hidden="1">{#N/A,#N/A,FALSE,"PMTABB";#N/A,#N/A,FALSE,"PMTABB"}</definedName>
    <definedName name="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nd1">#REF!</definedName>
    <definedName name="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RIV1">#REF!</definedName>
    <definedName name="____________tes2" localSheetId="3" hidden="1">{#N/A,#N/A,FALSE,"Monthly"}</definedName>
    <definedName name="____________tes2" hidden="1">{#N/A,#N/A,FALSE,"Monthly"}</definedName>
    <definedName name="____________wrn1" localSheetId="4" hidden="1">{"Annual",#N/A,FALSE,"Sales &amp; Market";"Quarterly",#N/A,FALSE,"Sales &amp; Market"}</definedName>
    <definedName name="____________wrn1" localSheetId="3" hidden="1">{"Annual",#N/A,FALSE,"Sales &amp; Market";"Quarterly",#N/A,FALSE,"Sales &amp; Market"}</definedName>
    <definedName name="____________wrn1" hidden="1">{"Annual",#N/A,FALSE,"Sales &amp; Market";"Quarterly",#N/A,FALSE,"Sales &amp; Market"}</definedName>
    <definedName name="____________wrn2" localSheetId="4" hidden="1">{"client cfbs",#N/A,FALSE,"Client"}</definedName>
    <definedName name="____________wrn2" localSheetId="3" hidden="1">{"client cfbs",#N/A,FALSE,"Client"}</definedName>
    <definedName name="____________wrn2" hidden="1">{"client cfbs",#N/A,FALSE,"Client"}</definedName>
    <definedName name="____________wrn3" localSheetId="4" hidden="1">{"client is",#N/A,FALSE,"Client"}</definedName>
    <definedName name="____________wrn3" localSheetId="3" hidden="1">{"client is",#N/A,FALSE,"Client"}</definedName>
    <definedName name="____________wrn3" hidden="1">{"client is",#N/A,FALSE,"Client"}</definedName>
    <definedName name="____________wrn4" localSheetId="4" hidden="1">{"client stats",#N/A,FALSE,"Client"}</definedName>
    <definedName name="____________wrn4" localSheetId="3" hidden="1">{"client stats",#N/A,FALSE,"Client"}</definedName>
    <definedName name="____________wrn4" hidden="1">{"client stats",#N/A,FALSE,"Client"}</definedName>
    <definedName name="____________wrn5" localSheetId="4" hidden="1">{"internal is",#N/A,FALSE,"Model"}</definedName>
    <definedName name="____________wrn5" localSheetId="3" hidden="1">{"internal is",#N/A,FALSE,"Model"}</definedName>
    <definedName name="____________wrn5" hidden="1">{"internal is",#N/A,FALSE,"Model"}</definedName>
    <definedName name="____________wrn6" localSheetId="4" hidden="1">{"portrait letter is",#N/A,FALSE,"Model"}</definedName>
    <definedName name="____________wrn6" localSheetId="3" hidden="1">{"portrait letter is",#N/A,FALSE,"Model"}</definedName>
    <definedName name="____________wrn6" hidden="1">{"portrait letter is",#N/A,FALSE,"Model"}</definedName>
    <definedName name="____________wrn7" localSheetId="4" hidden="1">{#N/A,#N/A,FALSE,"Financial";#N/A,#N/A,FALSE,"Balance Sheet";#N/A,#N/A,FALSE,"Income stmt";#N/A,#N/A,FALSE,"Ratio"}</definedName>
    <definedName name="____________wrn7" localSheetId="3" hidden="1">{#N/A,#N/A,FALSE,"Financial";#N/A,#N/A,FALSE,"Balance Sheet";#N/A,#N/A,FALSE,"Income stmt";#N/A,#N/A,FALSE,"Ratio"}</definedName>
    <definedName name="____________wrn7" hidden="1">{#N/A,#N/A,FALSE,"Financial";#N/A,#N/A,FALSE,"Balance Sheet";#N/A,#N/A,FALSE,"Income stmt";#N/A,#N/A,FALSE,"Ratio"}</definedName>
    <definedName name="____________z12" localSheetId="3" hidden="1">{"pro_view",#N/A,FALSE,"EEFSNAP2";"rep_view",#N/A,FALSE,"EEFSNAP2"}</definedName>
    <definedName name="____________z12" hidden="1">{"pro_view",#N/A,FALSE,"EEFSNAP2";"rep_view",#N/A,FALSE,"EEFSNAP2"}</definedName>
    <definedName name="___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localSheetId="3" hidden="1">{"detail",#N/A,FALSE,"mfg";"summary",#N/A,FALSE,"mfg"}</definedName>
    <definedName name="____________z25" hidden="1">{"detail",#N/A,FALSE,"mfg";"summary",#N/A,FALSE,"mfg"}</definedName>
    <definedName name="___________a1" localSheetId="3">{"'2ND_QUAR'!$A$1:$P$106"}</definedName>
    <definedName name="___________a1">{"'2ND_QUAR'!$A$1:$P$106"}</definedName>
    <definedName name="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bc1" localSheetId="3" hidden="1">{"detail",#N/A,FALSE,"mfg";"summary",#N/A,FALSE,"mfg"}</definedName>
    <definedName name="___________abc1" hidden="1">{"detail",#N/A,FALSE,"mfg";"summary",#N/A,FALSE,"mfg"}</definedName>
    <definedName name="___________abc2" localSheetId="3" hidden="1">{"detail",#N/A,FALSE,"mfg";"summary",#N/A,FALSE,"mfg"}</definedName>
    <definedName name="___________abc2" hidden="1">{"detail",#N/A,FALSE,"mfg";"summary",#N/A,FALSE,"mfg"}</definedName>
    <definedName name="___________bg1" hidden="1">#REF!</definedName>
    <definedName name="___________EPO2" localSheetId="4" hidden="1">{"ww",#N/A,FALSE,"Hospital Products";"us",#N/A,FALSE,"Hospital Products";"in",#N/A,FALSE,"Hospital Products"}</definedName>
    <definedName name="___________EPO2" localSheetId="3" hidden="1">{"ww",#N/A,FALSE,"Hospital Products";"us",#N/A,FALSE,"Hospital Products";"in",#N/A,FALSE,"Hospital Products"}</definedName>
    <definedName name="___________EPO2" hidden="1">{"ww",#N/A,FALSE,"Hospital Products";"us",#N/A,FALSE,"Hospital Products";"in",#N/A,FALSE,"Hospital Products"}</definedName>
    <definedName name="___________EPO3" localSheetId="4" hidden="1">{"ww",#N/A,FALSE,"Hospital Products";"us",#N/A,FALSE,"Hospital Products";"in",#N/A,FALSE,"Hospital Products"}</definedName>
    <definedName name="___________EPO3" localSheetId="3" hidden="1">{"ww",#N/A,FALSE,"Hospital Products";"us",#N/A,FALSE,"Hospital Products";"in",#N/A,FALSE,"Hospital Products"}</definedName>
    <definedName name="___________EPO3" hidden="1">{"ww",#N/A,FALSE,"Hospital Products";"us",#N/A,FALSE,"Hospital Products";"in",#N/A,FALSE,"Hospital Products"}</definedName>
    <definedName name="___________EPO4" localSheetId="4" hidden="1">{"ww",#N/A,FALSE,"Hospital Products";"us",#N/A,FALSE,"Hospital Products";"in",#N/A,FALSE,"Hospital Products"}</definedName>
    <definedName name="___________EPO4" localSheetId="3" hidden="1">{"ww",#N/A,FALSE,"Hospital Products";"us",#N/A,FALSE,"Hospital Products";"in",#N/A,FALSE,"Hospital Products"}</definedName>
    <definedName name="___________EPO4" hidden="1">{"ww",#N/A,FALSE,"Hospital Products";"us",#N/A,FALSE,"Hospital Products";"in",#N/A,FALSE,"Hospital Products"}</definedName>
    <definedName name="___________feb05" hidden="1">#REF!</definedName>
    <definedName name="___________Grp16" localSheetId="3" hidden="1">{#N/A,#N/A,FALSE,"PMTABB";#N/A,#N/A,FALSE,"PMTABB"}</definedName>
    <definedName name="___________Grp16" hidden="1">{#N/A,#N/A,FALSE,"PMTABB";#N/A,#N/A,FALSE,"PMTABB"}</definedName>
    <definedName name="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MHA1" localSheetId="4" hidden="1">{"rtn",#N/A,FALSE,"RTN";"tables",#N/A,FALSE,"RTN";"cf",#N/A,FALSE,"CF";"stats",#N/A,FALSE,"Stats";"prop",#N/A,FALSE,"Prop"}</definedName>
    <definedName name="___________MHA1" localSheetId="3" hidden="1">{"rtn",#N/A,FALSE,"RTN";"tables",#N/A,FALSE,"RTN";"cf",#N/A,FALSE,"CF";"stats",#N/A,FALSE,"Stats";"prop",#N/A,FALSE,"Prop"}</definedName>
    <definedName name="___________MHA1" hidden="1">{"rtn",#N/A,FALSE,"RTN";"tables",#N/A,FALSE,"RTN";"cf",#N/A,FALSE,"CF";"stats",#N/A,FALSE,"Stats";"prop",#N/A,FALSE,"Prop"}</definedName>
    <definedName name="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nd1">#REF!</definedName>
    <definedName name="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RIV1">#REF!</definedName>
    <definedName name="___________rod1" localSheetId="3" hidden="1">{#N/A,#N/A,FALSE,"Projections";#N/A,#N/A,FALSE,"Multiples Valuation";#N/A,#N/A,FALSE,"LBO";#N/A,#N/A,FALSE,"Multiples_Sensitivity";#N/A,#N/A,FALSE,"Summary"}</definedName>
    <definedName name="___________rod1" hidden="1">{#N/A,#N/A,FALSE,"Projections";#N/A,#N/A,FALSE,"Multiples Valuation";#N/A,#N/A,FALSE,"LBO";#N/A,#N/A,FALSE,"Multiples_Sensitivity";#N/A,#N/A,FALSE,"Summary"}</definedName>
    <definedName name="___________tes2" localSheetId="3" hidden="1">{#N/A,#N/A,FALSE,"Monthly"}</definedName>
    <definedName name="___________tes2" hidden="1">{#N/A,#N/A,FALSE,"Monthly"}</definedName>
    <definedName name="___________wrn1" localSheetId="4" hidden="1">{"Annual",#N/A,FALSE,"Sales &amp; Market";"Quarterly",#N/A,FALSE,"Sales &amp; Market"}</definedName>
    <definedName name="___________wrn1" localSheetId="3" hidden="1">{"Annual",#N/A,FALSE,"Sales &amp; Market";"Quarterly",#N/A,FALSE,"Sales &amp; Market"}</definedName>
    <definedName name="___________wrn1" hidden="1">{"Annual",#N/A,FALSE,"Sales &amp; Market";"Quarterly",#N/A,FALSE,"Sales &amp; Market"}</definedName>
    <definedName name="___________wrn2" localSheetId="4" hidden="1">{"client cfbs",#N/A,FALSE,"Client"}</definedName>
    <definedName name="___________wrn2" localSheetId="3" hidden="1">{"client cfbs",#N/A,FALSE,"Client"}</definedName>
    <definedName name="___________wrn2" hidden="1">{"client cfbs",#N/A,FALSE,"Client"}</definedName>
    <definedName name="___________wrn3" localSheetId="4" hidden="1">{"client is",#N/A,FALSE,"Client"}</definedName>
    <definedName name="___________wrn3" localSheetId="3" hidden="1">{"client is",#N/A,FALSE,"Client"}</definedName>
    <definedName name="___________wrn3" hidden="1">{"client is",#N/A,FALSE,"Client"}</definedName>
    <definedName name="___________wrn4" localSheetId="4" hidden="1">{"client stats",#N/A,FALSE,"Client"}</definedName>
    <definedName name="___________wrn4" localSheetId="3" hidden="1">{"client stats",#N/A,FALSE,"Client"}</definedName>
    <definedName name="___________wrn4" hidden="1">{"client stats",#N/A,FALSE,"Client"}</definedName>
    <definedName name="___________wrn5" localSheetId="4" hidden="1">{"internal is",#N/A,FALSE,"Model"}</definedName>
    <definedName name="___________wrn5" localSheetId="3" hidden="1">{"internal is",#N/A,FALSE,"Model"}</definedName>
    <definedName name="___________wrn5" hidden="1">{"internal is",#N/A,FALSE,"Model"}</definedName>
    <definedName name="___________wrn6" localSheetId="4" hidden="1">{"portrait letter is",#N/A,FALSE,"Model"}</definedName>
    <definedName name="___________wrn6" localSheetId="3" hidden="1">{"portrait letter is",#N/A,FALSE,"Model"}</definedName>
    <definedName name="___________wrn6" hidden="1">{"portrait letter is",#N/A,FALSE,"Model"}</definedName>
    <definedName name="___________wrn7" localSheetId="4" hidden="1">{#N/A,#N/A,FALSE,"Financial";#N/A,#N/A,FALSE,"Balance Sheet";#N/A,#N/A,FALSE,"Income stmt";#N/A,#N/A,FALSE,"Ratio"}</definedName>
    <definedName name="___________wrn7" localSheetId="3" hidden="1">{#N/A,#N/A,FALSE,"Financial";#N/A,#N/A,FALSE,"Balance Sheet";#N/A,#N/A,FALSE,"Income stmt";#N/A,#N/A,FALSE,"Ratio"}</definedName>
    <definedName name="___________wrn7" hidden="1">{#N/A,#N/A,FALSE,"Financial";#N/A,#N/A,FALSE,"Balance Sheet";#N/A,#N/A,FALSE,"Income stmt";#N/A,#N/A,FALSE,"Ratio"}</definedName>
    <definedName name="___________z12" localSheetId="3" hidden="1">{"pro_view",#N/A,FALSE,"EEFSNAP2";"rep_view",#N/A,FALSE,"EEFSNAP2"}</definedName>
    <definedName name="___________z12" hidden="1">{"pro_view",#N/A,FALSE,"EEFSNAP2";"rep_view",#N/A,FALSE,"EEFSNAP2"}</definedName>
    <definedName name="__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localSheetId="3" hidden="1">{"detail",#N/A,FALSE,"mfg";"summary",#N/A,FALSE,"mfg"}</definedName>
    <definedName name="___________z25" hidden="1">{"detail",#N/A,FALSE,"mfg";"summary",#N/A,FALSE,"mfg"}</definedName>
    <definedName name="__________a1" localSheetId="3">{"'2ND_QUAR'!$A$1:$P$106"}</definedName>
    <definedName name="__________a1">{"'2ND_QUAR'!$A$1:$P$106"}</definedName>
    <definedName name="__________A11" localSheetId="3" hidden="1">{#N/A,#N/A,FALSE,"Umsatz 99";#N/A,#N/A,FALSE,"ER 99 "}</definedName>
    <definedName name="__________A11" hidden="1">{#N/A,#N/A,FALSE,"Umsatz 99";#N/A,#N/A,FALSE,"ER 99 "}</definedName>
    <definedName name="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bc1" localSheetId="3" hidden="1">{"detail",#N/A,FALSE,"mfg";"summary",#N/A,FALSE,"mfg"}</definedName>
    <definedName name="__________abc1" hidden="1">{"detail",#N/A,FALSE,"mfg";"summary",#N/A,FALSE,"mfg"}</definedName>
    <definedName name="__________abc2" localSheetId="3" hidden="1">{"detail",#N/A,FALSE,"mfg";"summary",#N/A,FALSE,"mfg"}</definedName>
    <definedName name="__________abc2" hidden="1">{"detail",#N/A,FALSE,"mfg";"summary",#N/A,FALSE,"mfg"}</definedName>
    <definedName name="__________bg1" hidden="1">#REF!</definedName>
    <definedName name="__________c" localSheetId="3" hidden="1">{"Fiesta Facer Page",#N/A,FALSE,"Q_C_S";"Fiesta Main Page",#N/A,FALSE,"V_L";"Fiesta 95BP Struct",#N/A,FALSE,"StructBP";"Fiesta Post 95BP Struct",#N/A,FALSE,"AdjStructBP"}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EPO2" localSheetId="4" hidden="1">{"ww",#N/A,FALSE,"Hospital Products";"us",#N/A,FALSE,"Hospital Products";"in",#N/A,FALSE,"Hospital Products"}</definedName>
    <definedName name="__________EPO2" localSheetId="3" hidden="1">{"ww",#N/A,FALSE,"Hospital Products";"us",#N/A,FALSE,"Hospital Products";"in",#N/A,FALSE,"Hospital Products"}</definedName>
    <definedName name="__________EPO2" hidden="1">{"ww",#N/A,FALSE,"Hospital Products";"us",#N/A,FALSE,"Hospital Products";"in",#N/A,FALSE,"Hospital Products"}</definedName>
    <definedName name="__________EPO3" localSheetId="4" hidden="1">{"ww",#N/A,FALSE,"Hospital Products";"us",#N/A,FALSE,"Hospital Products";"in",#N/A,FALSE,"Hospital Products"}</definedName>
    <definedName name="__________EPO3" localSheetId="3" hidden="1">{"ww",#N/A,FALSE,"Hospital Products";"us",#N/A,FALSE,"Hospital Products";"in",#N/A,FALSE,"Hospital Products"}</definedName>
    <definedName name="__________EPO3" hidden="1">{"ww",#N/A,FALSE,"Hospital Products";"us",#N/A,FALSE,"Hospital Products";"in",#N/A,FALSE,"Hospital Products"}</definedName>
    <definedName name="__________EPO4" localSheetId="4" hidden="1">{"ww",#N/A,FALSE,"Hospital Products";"us",#N/A,FALSE,"Hospital Products";"in",#N/A,FALSE,"Hospital Products"}</definedName>
    <definedName name="__________EPO4" localSheetId="3" hidden="1">{"ww",#N/A,FALSE,"Hospital Products";"us",#N/A,FALSE,"Hospital Products";"in",#N/A,FALSE,"Hospital Products"}</definedName>
    <definedName name="__________EPO4" hidden="1">{"ww",#N/A,FALSE,"Hospital Products";"us",#N/A,FALSE,"Hospital Products";"in",#N/A,FALSE,"Hospital Products"}</definedName>
    <definedName name="__________feb05" hidden="1">#REF!</definedName>
    <definedName name="__________Grp16" localSheetId="3" hidden="1">{#N/A,#N/A,FALSE,"PMTABB";#N/A,#N/A,FALSE,"PMTABB"}</definedName>
    <definedName name="__________Grp16" hidden="1">{#N/A,#N/A,FALSE,"PMTABB";#N/A,#N/A,FALSE,"PMTABB"}</definedName>
    <definedName name="__________MHA1" localSheetId="4" hidden="1">{"rtn",#N/A,FALSE,"RTN";"tables",#N/A,FALSE,"RTN";"cf",#N/A,FALSE,"CF";"stats",#N/A,FALSE,"Stats";"prop",#N/A,FALSE,"Prop"}</definedName>
    <definedName name="__________MHA1" localSheetId="3" hidden="1">{"rtn",#N/A,FALSE,"RTN";"tables",#N/A,FALSE,"RTN";"cf",#N/A,FALSE,"CF";"stats",#N/A,FALSE,"Stats";"prop",#N/A,FALSE,"Prop"}</definedName>
    <definedName name="__________MHA1" hidden="1">{"rtn",#N/A,FALSE,"RTN";"tables",#N/A,FALSE,"RTN";"cf",#N/A,FALSE,"CF";"stats",#N/A,FALSE,"Stats";"prop",#N/A,FALSE,"Prop"}</definedName>
    <definedName name="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nd1">#REF!</definedName>
    <definedName name="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RIV1">#REF!</definedName>
    <definedName name="__________tes2" localSheetId="3" hidden="1">{#N/A,#N/A,FALSE,"Monthly"}</definedName>
    <definedName name="__________tes2" hidden="1">{#N/A,#N/A,FALSE,"Monthly"}</definedName>
    <definedName name="__________wrn1" localSheetId="4" hidden="1">{"Annual",#N/A,FALSE,"Sales &amp; Market";"Quarterly",#N/A,FALSE,"Sales &amp; Market"}</definedName>
    <definedName name="__________wrn1" localSheetId="3" hidden="1">{"Annual",#N/A,FALSE,"Sales &amp; Market";"Quarterly",#N/A,FALSE,"Sales &amp; Market"}</definedName>
    <definedName name="__________wrn1" hidden="1">{"Annual",#N/A,FALSE,"Sales &amp; Market";"Quarterly",#N/A,FALSE,"Sales &amp; Market"}</definedName>
    <definedName name="__________wrn2" localSheetId="4" hidden="1">{"client cfbs",#N/A,FALSE,"Client"}</definedName>
    <definedName name="__________wrn2" localSheetId="3" hidden="1">{"client cfbs",#N/A,FALSE,"Client"}</definedName>
    <definedName name="__________wrn2" hidden="1">{"client cfbs",#N/A,FALSE,"Client"}</definedName>
    <definedName name="__________wrn3" localSheetId="4" hidden="1">{"client is",#N/A,FALSE,"Client"}</definedName>
    <definedName name="__________wrn3" localSheetId="3" hidden="1">{"client is",#N/A,FALSE,"Client"}</definedName>
    <definedName name="__________wrn3" hidden="1">{"client is",#N/A,FALSE,"Client"}</definedName>
    <definedName name="__________wrn4" localSheetId="4" hidden="1">{"client stats",#N/A,FALSE,"Client"}</definedName>
    <definedName name="__________wrn4" localSheetId="3" hidden="1">{"client stats",#N/A,FALSE,"Client"}</definedName>
    <definedName name="__________wrn4" hidden="1">{"client stats",#N/A,FALSE,"Client"}</definedName>
    <definedName name="__________wrn5" localSheetId="4" hidden="1">{"internal is",#N/A,FALSE,"Model"}</definedName>
    <definedName name="__________wrn5" localSheetId="3" hidden="1">{"internal is",#N/A,FALSE,"Model"}</definedName>
    <definedName name="__________wrn5" hidden="1">{"internal is",#N/A,FALSE,"Model"}</definedName>
    <definedName name="__________wrn6" localSheetId="4" hidden="1">{"portrait letter is",#N/A,FALSE,"Model"}</definedName>
    <definedName name="__________wrn6" localSheetId="3" hidden="1">{"portrait letter is",#N/A,FALSE,"Model"}</definedName>
    <definedName name="__________wrn6" hidden="1">{"portrait letter is",#N/A,FALSE,"Model"}</definedName>
    <definedName name="__________wrn7" localSheetId="4" hidden="1">{#N/A,#N/A,FALSE,"Financial";#N/A,#N/A,FALSE,"Balance Sheet";#N/A,#N/A,FALSE,"Income stmt";#N/A,#N/A,FALSE,"Ratio"}</definedName>
    <definedName name="__________wrn7" localSheetId="3" hidden="1">{#N/A,#N/A,FALSE,"Financial";#N/A,#N/A,FALSE,"Balance Sheet";#N/A,#N/A,FALSE,"Income stmt";#N/A,#N/A,FALSE,"Ratio"}</definedName>
    <definedName name="__________wrn7" hidden="1">{#N/A,#N/A,FALSE,"Financial";#N/A,#N/A,FALSE,"Balance Sheet";#N/A,#N/A,FALSE,"Income stmt";#N/A,#N/A,FALSE,"Ratio"}</definedName>
    <definedName name="__________xlfn.BAHTTEXT">#NAME?</definedName>
    <definedName name="__________z12" localSheetId="3" hidden="1">{"pro_view",#N/A,FALSE,"EEFSNAP2";"rep_view",#N/A,FALSE,"EEFSNAP2"}</definedName>
    <definedName name="__________z12" hidden="1">{"pro_view",#N/A,FALSE,"EEFSNAP2";"rep_view",#N/A,FALSE,"EEFSNAP2"}</definedName>
    <definedName name="_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localSheetId="3" hidden="1">{"detail",#N/A,FALSE,"mfg";"summary",#N/A,FALSE,"mfg"}</definedName>
    <definedName name="__________z25" hidden="1">{"detail",#N/A,FALSE,"mfg";"summary",#N/A,FALSE,"mfg"}</definedName>
    <definedName name="_________a1" localSheetId="3">{"'2ND_QUAR'!$A$1:$P$106"}</definedName>
    <definedName name="_________a1">{"'2ND_QUAR'!$A$1:$P$106"}</definedName>
    <definedName name="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bc1" localSheetId="3" hidden="1">{"detail",#N/A,FALSE,"mfg";"summary",#N/A,FALSE,"mfg"}</definedName>
    <definedName name="_________abc1" hidden="1">{"detail",#N/A,FALSE,"mfg";"summary",#N/A,FALSE,"mfg"}</definedName>
    <definedName name="_________abc2" localSheetId="3" hidden="1">{"detail",#N/A,FALSE,"mfg";"summary",#N/A,FALSE,"mfg"}</definedName>
    <definedName name="_________abc2" hidden="1">{"detail",#N/A,FALSE,"mfg";"summary",#N/A,FALSE,"mfg"}</definedName>
    <definedName name="_________bg1" hidden="1">#REF!</definedName>
    <definedName name="_________EPO2" localSheetId="4" hidden="1">{"ww",#N/A,FALSE,"Hospital Products";"us",#N/A,FALSE,"Hospital Products";"in",#N/A,FALSE,"Hospital Products"}</definedName>
    <definedName name="_________EPO2" localSheetId="3" hidden="1">{"ww",#N/A,FALSE,"Hospital Products";"us",#N/A,FALSE,"Hospital Products";"in",#N/A,FALSE,"Hospital Products"}</definedName>
    <definedName name="_________EPO2" hidden="1">{"ww",#N/A,FALSE,"Hospital Products";"us",#N/A,FALSE,"Hospital Products";"in",#N/A,FALSE,"Hospital Products"}</definedName>
    <definedName name="_________EPO3" localSheetId="4" hidden="1">{"ww",#N/A,FALSE,"Hospital Products";"us",#N/A,FALSE,"Hospital Products";"in",#N/A,FALSE,"Hospital Products"}</definedName>
    <definedName name="_________EPO3" localSheetId="3" hidden="1">{"ww",#N/A,FALSE,"Hospital Products";"us",#N/A,FALSE,"Hospital Products";"in",#N/A,FALSE,"Hospital Products"}</definedName>
    <definedName name="_________EPO3" hidden="1">{"ww",#N/A,FALSE,"Hospital Products";"us",#N/A,FALSE,"Hospital Products";"in",#N/A,FALSE,"Hospital Products"}</definedName>
    <definedName name="_________EPO4" localSheetId="4" hidden="1">{"ww",#N/A,FALSE,"Hospital Products";"us",#N/A,FALSE,"Hospital Products";"in",#N/A,FALSE,"Hospital Products"}</definedName>
    <definedName name="_________EPO4" localSheetId="3" hidden="1">{"ww",#N/A,FALSE,"Hospital Products";"us",#N/A,FALSE,"Hospital Products";"in",#N/A,FALSE,"Hospital Products"}</definedName>
    <definedName name="_________EPO4" hidden="1">{"ww",#N/A,FALSE,"Hospital Products";"us",#N/A,FALSE,"Hospital Products";"in",#N/A,FALSE,"Hospital Products"}</definedName>
    <definedName name="_________feb05" hidden="1">#REF!</definedName>
    <definedName name="_________Grp16" localSheetId="3" hidden="1">{#N/A,#N/A,FALSE,"PMTABB";#N/A,#N/A,FALSE,"PMTABB"}</definedName>
    <definedName name="_________Grp16" hidden="1">{#N/A,#N/A,FALSE,"PMTABB";#N/A,#N/A,FALSE,"PMTABB"}</definedName>
    <definedName name="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MHA1" localSheetId="4" hidden="1">{"rtn",#N/A,FALSE,"RTN";"tables",#N/A,FALSE,"RTN";"cf",#N/A,FALSE,"CF";"stats",#N/A,FALSE,"Stats";"prop",#N/A,FALSE,"Prop"}</definedName>
    <definedName name="_________MHA1" localSheetId="3" hidden="1">{"rtn",#N/A,FALSE,"RTN";"tables",#N/A,FALSE,"RTN";"cf",#N/A,FALSE,"CF";"stats",#N/A,FALSE,"Stats";"prop",#N/A,FALSE,"Prop"}</definedName>
    <definedName name="_________MHA1" hidden="1">{"rtn",#N/A,FALSE,"RTN";"tables",#N/A,FALSE,"RTN";"cf",#N/A,FALSE,"CF";"stats",#N/A,FALSE,"Stats";"prop",#N/A,FALSE,"Prop"}</definedName>
    <definedName name="_________MHA1_1" localSheetId="4" hidden="1">{"rtn",#N/A,FALSE,"RTN";"tables",#N/A,FALSE,"RTN";"cf",#N/A,FALSE,"CF";"stats",#N/A,FALSE,"Stats";"prop",#N/A,FALSE,"Prop"}</definedName>
    <definedName name="_________MHA1_1" localSheetId="3" hidden="1">{"rtn",#N/A,FALSE,"RTN";"tables",#N/A,FALSE,"RTN";"cf",#N/A,FALSE,"CF";"stats",#N/A,FALSE,"Stats";"prop",#N/A,FALSE,"Prop"}</definedName>
    <definedName name="_________MHA1_1" hidden="1">{"rtn",#N/A,FALSE,"RTN";"tables",#N/A,FALSE,"RTN";"cf",#N/A,FALSE,"CF";"stats",#N/A,FALSE,"Stats";"prop",#N/A,FALSE,"Prop"}</definedName>
    <definedName name="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nd1">#REF!</definedName>
    <definedName name="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pt1">#REF!</definedName>
    <definedName name="_________opt2">#REF!</definedName>
    <definedName name="_________pes1">#REF!</definedName>
    <definedName name="_________RIV1">#REF!</definedName>
    <definedName name="_________rod1" localSheetId="3" hidden="1">{#N/A,#N/A,FALSE,"Projections";#N/A,#N/A,FALSE,"Multiples Valuation";#N/A,#N/A,FALSE,"LBO";#N/A,#N/A,FALSE,"Multiples_Sensitivity";#N/A,#N/A,FALSE,"Summary"}</definedName>
    <definedName name="_________rod1" hidden="1">{#N/A,#N/A,FALSE,"Projections";#N/A,#N/A,FALSE,"Multiples Valuation";#N/A,#N/A,FALSE,"LBO";#N/A,#N/A,FALSE,"Multiples_Sensitivity";#N/A,#N/A,FALSE,"Summary"}</definedName>
    <definedName name="_________tes2" localSheetId="3" hidden="1">{#N/A,#N/A,FALSE,"Monthly"}</definedName>
    <definedName name="_________tes2" hidden="1">{#N/A,#N/A,FALSE,"Monthly"}</definedName>
    <definedName name="_________wrn1" localSheetId="4" hidden="1">{"Annual",#N/A,FALSE,"Sales &amp; Market";"Quarterly",#N/A,FALSE,"Sales &amp; Market"}</definedName>
    <definedName name="_________wrn1" localSheetId="3" hidden="1">{"Annual",#N/A,FALSE,"Sales &amp; Market";"Quarterly",#N/A,FALSE,"Sales &amp; Market"}</definedName>
    <definedName name="_________wrn1" hidden="1">{"Annual",#N/A,FALSE,"Sales &amp; Market";"Quarterly",#N/A,FALSE,"Sales &amp; Market"}</definedName>
    <definedName name="_________wrn2" localSheetId="4" hidden="1">{"client cfbs",#N/A,FALSE,"Client"}</definedName>
    <definedName name="_________wrn2" localSheetId="3" hidden="1">{"client cfbs",#N/A,FALSE,"Client"}</definedName>
    <definedName name="_________wrn2" hidden="1">{"client cfbs",#N/A,FALSE,"Client"}</definedName>
    <definedName name="_________wrn3" localSheetId="4" hidden="1">{"client is",#N/A,FALSE,"Client"}</definedName>
    <definedName name="_________wrn3" localSheetId="3" hidden="1">{"client is",#N/A,FALSE,"Client"}</definedName>
    <definedName name="_________wrn3" hidden="1">{"client is",#N/A,FALSE,"Client"}</definedName>
    <definedName name="_________wrn4" localSheetId="4" hidden="1">{"client stats",#N/A,FALSE,"Client"}</definedName>
    <definedName name="_________wrn4" localSheetId="3" hidden="1">{"client stats",#N/A,FALSE,"Client"}</definedName>
    <definedName name="_________wrn4" hidden="1">{"client stats",#N/A,FALSE,"Client"}</definedName>
    <definedName name="_________wrn5" localSheetId="4" hidden="1">{"internal is",#N/A,FALSE,"Model"}</definedName>
    <definedName name="_________wrn5" localSheetId="3" hidden="1">{"internal is",#N/A,FALSE,"Model"}</definedName>
    <definedName name="_________wrn5" hidden="1">{"internal is",#N/A,FALSE,"Model"}</definedName>
    <definedName name="_________wrn6" localSheetId="4" hidden="1">{"portrait letter is",#N/A,FALSE,"Model"}</definedName>
    <definedName name="_________wrn6" localSheetId="3" hidden="1">{"portrait letter is",#N/A,FALSE,"Model"}</definedName>
    <definedName name="_________wrn6" hidden="1">{"portrait letter is",#N/A,FALSE,"Model"}</definedName>
    <definedName name="_________wrn7" localSheetId="4" hidden="1">{#N/A,#N/A,FALSE,"Financial";#N/A,#N/A,FALSE,"Balance Sheet";#N/A,#N/A,FALSE,"Income stmt";#N/A,#N/A,FALSE,"Ratio"}</definedName>
    <definedName name="_________wrn7" localSheetId="3" hidden="1">{#N/A,#N/A,FALSE,"Financial";#N/A,#N/A,FALSE,"Balance Sheet";#N/A,#N/A,FALSE,"Income stmt";#N/A,#N/A,FALSE,"Ratio"}</definedName>
    <definedName name="_________wrn7" hidden="1">{#N/A,#N/A,FALSE,"Financial";#N/A,#N/A,FALSE,"Balance Sheet";#N/A,#N/A,FALSE,"Income stmt";#N/A,#N/A,FALSE,"Ratio"}</definedName>
    <definedName name="_________xlfn.BAHTTEXT">#NAME?</definedName>
    <definedName name="_________z12" localSheetId="3" hidden="1">{"pro_view",#N/A,FALSE,"EEFSNAP2";"rep_view",#N/A,FALSE,"EEFSNAP2"}</definedName>
    <definedName name="_________z12" hidden="1">{"pro_view",#N/A,FALSE,"EEFSNAP2";"rep_view",#N/A,FALSE,"EEFSNAP2"}</definedName>
    <definedName name="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localSheetId="3" hidden="1">{"detail",#N/A,FALSE,"mfg";"summary",#N/A,FALSE,"mfg"}</definedName>
    <definedName name="_________z25" hidden="1">{"detail",#N/A,FALSE,"mfg";"summary",#N/A,FALSE,"mfg"}</definedName>
    <definedName name="________a1" localSheetId="3">{"'2ND_QUAR'!$A$1:$P$106"}</definedName>
    <definedName name="________a1">{"'2ND_QUAR'!$A$1:$P$106"}</definedName>
    <definedName name="________A11" localSheetId="3" hidden="1">{#N/A,#N/A,FALSE,"Umsatz 99";#N/A,#N/A,FALSE,"ER 99 "}</definedName>
    <definedName name="________A11" hidden="1">{#N/A,#N/A,FALSE,"Umsatz 99";#N/A,#N/A,FALSE,"ER 99 "}</definedName>
    <definedName name="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bc1" localSheetId="3" hidden="1">{"detail",#N/A,FALSE,"mfg";"summary",#N/A,FALSE,"mfg"}</definedName>
    <definedName name="________abc1" hidden="1">{"detail",#N/A,FALSE,"mfg";"summary",#N/A,FALSE,"mfg"}</definedName>
    <definedName name="________abc2" localSheetId="3" hidden="1">{"detail",#N/A,FALSE,"mfg";"summary",#N/A,FALSE,"mfg"}</definedName>
    <definedName name="________abc2" hidden="1">{"detail",#N/A,FALSE,"mfg";"summary",#N/A,FALSE,"mfg"}</definedName>
    <definedName name="________bg1" hidden="1">#REF!</definedName>
    <definedName name="________c" localSheetId="3" hidden="1">{"Fiesta Facer Page",#N/A,FALSE,"Q_C_S";"Fiesta Main Page",#N/A,FALSE,"V_L";"Fiesta 95BP Struct",#N/A,FALSE,"StructBP";"Fiesta Post 95BP Struct",#N/A,FALSE,"AdjStructBP"}</definedName>
    <definedName name="________c" hidden="1">{"Fiesta Facer Page",#N/A,FALSE,"Q_C_S";"Fiesta Main Page",#N/A,FALSE,"V_L";"Fiesta 95BP Struct",#N/A,FALSE,"StructBP";"Fiesta Post 95BP Struct",#N/A,FALSE,"AdjStructBP"}</definedName>
    <definedName name="________EPO2" localSheetId="4" hidden="1">{"ww",#N/A,FALSE,"Hospital Products";"us",#N/A,FALSE,"Hospital Products";"in",#N/A,FALSE,"Hospital Products"}</definedName>
    <definedName name="________EPO2" localSheetId="3" hidden="1">{"ww",#N/A,FALSE,"Hospital Products";"us",#N/A,FALSE,"Hospital Products";"in",#N/A,FALSE,"Hospital Products"}</definedName>
    <definedName name="________EPO2" hidden="1">{"ww",#N/A,FALSE,"Hospital Products";"us",#N/A,FALSE,"Hospital Products";"in",#N/A,FALSE,"Hospital Products"}</definedName>
    <definedName name="________EPO3" localSheetId="4" hidden="1">{"ww",#N/A,FALSE,"Hospital Products";"us",#N/A,FALSE,"Hospital Products";"in",#N/A,FALSE,"Hospital Products"}</definedName>
    <definedName name="________EPO3" localSheetId="3" hidden="1">{"ww",#N/A,FALSE,"Hospital Products";"us",#N/A,FALSE,"Hospital Products";"in",#N/A,FALSE,"Hospital Products"}</definedName>
    <definedName name="________EPO3" hidden="1">{"ww",#N/A,FALSE,"Hospital Products";"us",#N/A,FALSE,"Hospital Products";"in",#N/A,FALSE,"Hospital Products"}</definedName>
    <definedName name="________EPO4" localSheetId="4" hidden="1">{"ww",#N/A,FALSE,"Hospital Products";"us",#N/A,FALSE,"Hospital Products";"in",#N/A,FALSE,"Hospital Products"}</definedName>
    <definedName name="________EPO4" localSheetId="3" hidden="1">{"ww",#N/A,FALSE,"Hospital Products";"us",#N/A,FALSE,"Hospital Products";"in",#N/A,FALSE,"Hospital Products"}</definedName>
    <definedName name="________EPO4" hidden="1">{"ww",#N/A,FALSE,"Hospital Products";"us",#N/A,FALSE,"Hospital Products";"in",#N/A,FALSE,"Hospital Products"}</definedName>
    <definedName name="________feb05" hidden="1">#REF!</definedName>
    <definedName name="________Grp16" localSheetId="3" hidden="1">{#N/A,#N/A,FALSE,"PMTABB";#N/A,#N/A,FALSE,"PMTABB"}</definedName>
    <definedName name="________Grp16" hidden="1">{#N/A,#N/A,FALSE,"PMTABB";#N/A,#N/A,FALSE,"PMTABB"}</definedName>
    <definedName name="________MHA1" localSheetId="4" hidden="1">{"rtn",#N/A,FALSE,"RTN";"tables",#N/A,FALSE,"RTN";"cf",#N/A,FALSE,"CF";"stats",#N/A,FALSE,"Stats";"prop",#N/A,FALSE,"Prop"}</definedName>
    <definedName name="________MHA1" localSheetId="3" hidden="1">{"rtn",#N/A,FALSE,"RTN";"tables",#N/A,FALSE,"RTN";"cf",#N/A,FALSE,"CF";"stats",#N/A,FALSE,"Stats";"prop",#N/A,FALSE,"Prop"}</definedName>
    <definedName name="________MHA1" hidden="1">{"rtn",#N/A,FALSE,"RTN";"tables",#N/A,FALSE,"RTN";"cf",#N/A,FALSE,"CF";"stats",#N/A,FALSE,"Stats";"prop",#N/A,FALSE,"Prop"}</definedName>
    <definedName name="________MHA1_1" localSheetId="4" hidden="1">{"rtn",#N/A,FALSE,"RTN";"tables",#N/A,FALSE,"RTN";"cf",#N/A,FALSE,"CF";"stats",#N/A,FALSE,"Stats";"prop",#N/A,FALSE,"Prop"}</definedName>
    <definedName name="________MHA1_1" localSheetId="3" hidden="1">{"rtn",#N/A,FALSE,"RTN";"tables",#N/A,FALSE,"RTN";"cf",#N/A,FALSE,"CF";"stats",#N/A,FALSE,"Stats";"prop",#N/A,FALSE,"Prop"}</definedName>
    <definedName name="________MHA1_1" hidden="1">{"rtn",#N/A,FALSE,"RTN";"tables",#N/A,FALSE,"RTN";"cf",#N/A,FALSE,"CF";"stats",#N/A,FALSE,"Stats";"prop",#N/A,FALSE,"Prop"}</definedName>
    <definedName name="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nd1">#REF!</definedName>
    <definedName name="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pt1">#REF!</definedName>
    <definedName name="________opt2">#REF!</definedName>
    <definedName name="________pes1">#REF!</definedName>
    <definedName name="________RIV1">#REF!</definedName>
    <definedName name="________tes2" localSheetId="3" hidden="1">{#N/A,#N/A,FALSE,"Monthly"}</definedName>
    <definedName name="________tes2" hidden="1">{#N/A,#N/A,FALSE,"Monthly"}</definedName>
    <definedName name="________wrn1" localSheetId="4" hidden="1">{"Annual",#N/A,FALSE,"Sales &amp; Market";"Quarterly",#N/A,FALSE,"Sales &amp; Market"}</definedName>
    <definedName name="________wrn1" localSheetId="3" hidden="1">{"Annual",#N/A,FALSE,"Sales &amp; Market";"Quarterly",#N/A,FALSE,"Sales &amp; Market"}</definedName>
    <definedName name="________wrn1" hidden="1">{"Annual",#N/A,FALSE,"Sales &amp; Market";"Quarterly",#N/A,FALSE,"Sales &amp; Market"}</definedName>
    <definedName name="________wrn2" localSheetId="4" hidden="1">{"client cfbs",#N/A,FALSE,"Client"}</definedName>
    <definedName name="________wrn2" localSheetId="3" hidden="1">{"client cfbs",#N/A,FALSE,"Client"}</definedName>
    <definedName name="________wrn2" hidden="1">{"client cfbs",#N/A,FALSE,"Client"}</definedName>
    <definedName name="________wrn3" localSheetId="4" hidden="1">{"client is",#N/A,FALSE,"Client"}</definedName>
    <definedName name="________wrn3" localSheetId="3" hidden="1">{"client is",#N/A,FALSE,"Client"}</definedName>
    <definedName name="________wrn3" hidden="1">{"client is",#N/A,FALSE,"Client"}</definedName>
    <definedName name="________wrn4" localSheetId="4" hidden="1">{"client stats",#N/A,FALSE,"Client"}</definedName>
    <definedName name="________wrn4" localSheetId="3" hidden="1">{"client stats",#N/A,FALSE,"Client"}</definedName>
    <definedName name="________wrn4" hidden="1">{"client stats",#N/A,FALSE,"Client"}</definedName>
    <definedName name="________wrn5" localSheetId="4" hidden="1">{"internal is",#N/A,FALSE,"Model"}</definedName>
    <definedName name="________wrn5" localSheetId="3" hidden="1">{"internal is",#N/A,FALSE,"Model"}</definedName>
    <definedName name="________wrn5" hidden="1">{"internal is",#N/A,FALSE,"Model"}</definedName>
    <definedName name="________wrn6" localSheetId="4" hidden="1">{"portrait letter is",#N/A,FALSE,"Model"}</definedName>
    <definedName name="________wrn6" localSheetId="3" hidden="1">{"portrait letter is",#N/A,FALSE,"Model"}</definedName>
    <definedName name="________wrn6" hidden="1">{"portrait letter is",#N/A,FALSE,"Model"}</definedName>
    <definedName name="________wrn7" localSheetId="4" hidden="1">{#N/A,#N/A,FALSE,"Financial";#N/A,#N/A,FALSE,"Balance Sheet";#N/A,#N/A,FALSE,"Income stmt";#N/A,#N/A,FALSE,"Ratio"}</definedName>
    <definedName name="________wrn7" localSheetId="3" hidden="1">{#N/A,#N/A,FALSE,"Financial";#N/A,#N/A,FALSE,"Balance Sheet";#N/A,#N/A,FALSE,"Income stmt";#N/A,#N/A,FALSE,"Ratio"}</definedName>
    <definedName name="________wrn7" hidden="1">{#N/A,#N/A,FALSE,"Financial";#N/A,#N/A,FALSE,"Balance Sheet";#N/A,#N/A,FALSE,"Income stmt";#N/A,#N/A,FALSE,"Ratio"}</definedName>
    <definedName name="________xlfn.BAHTTEXT">#NAME?</definedName>
    <definedName name="________xx1" localSheetId="3" hidden="1">{#N/A,#N/A,FALSE,"CMN_FE"}</definedName>
    <definedName name="________xx1" hidden="1">{#N/A,#N/A,FALSE,"CMN_FE"}</definedName>
    <definedName name="________z12" localSheetId="3" hidden="1">{"pro_view",#N/A,FALSE,"EEFSNAP2";"rep_view",#N/A,FALSE,"EEFSNAP2"}</definedName>
    <definedName name="________z12" hidden="1">{"pro_view",#N/A,FALSE,"EEFSNAP2";"rep_view",#N/A,FALSE,"EEFSNAP2"}</definedName>
    <definedName name="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localSheetId="3" hidden="1">{"detail",#N/A,FALSE,"mfg";"summary",#N/A,FALSE,"mfg"}</definedName>
    <definedName name="________z25" hidden="1">{"detail",#N/A,FALSE,"mfg";"summary",#N/A,FALSE,"mfg"}</definedName>
    <definedName name="_______a1" localSheetId="3">{"'2ND_QUAR'!$A$1:$P$106"}</definedName>
    <definedName name="_______a1">{"'2ND_QUAR'!$A$1:$P$106"}</definedName>
    <definedName name="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bc1" localSheetId="3" hidden="1">{"detail",#N/A,FALSE,"mfg";"summary",#N/A,FALSE,"mfg"}</definedName>
    <definedName name="_______abc1" hidden="1">{"detail",#N/A,FALSE,"mfg";"summary",#N/A,FALSE,"mfg"}</definedName>
    <definedName name="_______abc2" localSheetId="3" hidden="1">{"detail",#N/A,FALSE,"mfg";"summary",#N/A,FALSE,"mfg"}</definedName>
    <definedName name="_______abc2" hidden="1">{"detail",#N/A,FALSE,"mfg";"summary",#N/A,FALSE,"mfg"}</definedName>
    <definedName name="_______bg1" hidden="1">#REF!</definedName>
    <definedName name="_______EPO2" localSheetId="4" hidden="1">{"ww",#N/A,FALSE,"Hospital Products";"us",#N/A,FALSE,"Hospital Products";"in",#N/A,FALSE,"Hospital Products"}</definedName>
    <definedName name="_______EPO2" localSheetId="3" hidden="1">{"ww",#N/A,FALSE,"Hospital Products";"us",#N/A,FALSE,"Hospital Products";"in",#N/A,FALSE,"Hospital Products"}</definedName>
    <definedName name="_______EPO2" hidden="1">{"ww",#N/A,FALSE,"Hospital Products";"us",#N/A,FALSE,"Hospital Products";"in",#N/A,FALSE,"Hospital Products"}</definedName>
    <definedName name="_______EPO3" localSheetId="4" hidden="1">{"ww",#N/A,FALSE,"Hospital Products";"us",#N/A,FALSE,"Hospital Products";"in",#N/A,FALSE,"Hospital Products"}</definedName>
    <definedName name="_______EPO3" localSheetId="3" hidden="1">{"ww",#N/A,FALSE,"Hospital Products";"us",#N/A,FALSE,"Hospital Products";"in",#N/A,FALSE,"Hospital Products"}</definedName>
    <definedName name="_______EPO3" hidden="1">{"ww",#N/A,FALSE,"Hospital Products";"us",#N/A,FALSE,"Hospital Products";"in",#N/A,FALSE,"Hospital Products"}</definedName>
    <definedName name="_______EPO4" localSheetId="4" hidden="1">{"ww",#N/A,FALSE,"Hospital Products";"us",#N/A,FALSE,"Hospital Products";"in",#N/A,FALSE,"Hospital Products"}</definedName>
    <definedName name="_______EPO4" localSheetId="3" hidden="1">{"ww",#N/A,FALSE,"Hospital Products";"us",#N/A,FALSE,"Hospital Products";"in",#N/A,FALSE,"Hospital Products"}</definedName>
    <definedName name="_______EPO4" hidden="1">{"ww",#N/A,FALSE,"Hospital Products";"us",#N/A,FALSE,"Hospital Products";"in",#N/A,FALSE,"Hospital Products"}</definedName>
    <definedName name="_______feb05" hidden="1">#REF!</definedName>
    <definedName name="_______Grp16" localSheetId="3" hidden="1">{#N/A,#N/A,FALSE,"PMTABB";#N/A,#N/A,FALSE,"PMTABB"}</definedName>
    <definedName name="_______Grp16" hidden="1">{#N/A,#N/A,FALSE,"PMTABB";#N/A,#N/A,FALSE,"PMTABB"}</definedName>
    <definedName name="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MHA1" localSheetId="4" hidden="1">{"rtn",#N/A,FALSE,"RTN";"tables",#N/A,FALSE,"RTN";"cf",#N/A,FALSE,"CF";"stats",#N/A,FALSE,"Stats";"prop",#N/A,FALSE,"Prop"}</definedName>
    <definedName name="_______MHA1" localSheetId="3" hidden="1">{"rtn",#N/A,FALSE,"RTN";"tables",#N/A,FALSE,"RTN";"cf",#N/A,FALSE,"CF";"stats",#N/A,FALSE,"Stats";"prop",#N/A,FALSE,"Prop"}</definedName>
    <definedName name="_______MHA1" hidden="1">{"rtn",#N/A,FALSE,"RTN";"tables",#N/A,FALSE,"RTN";"cf",#N/A,FALSE,"CF";"stats",#N/A,FALSE,"Stats";"prop",#N/A,FALSE,"Prop"}</definedName>
    <definedName name="_______MHA1_1" localSheetId="4" hidden="1">{"rtn",#N/A,FALSE,"RTN";"tables",#N/A,FALSE,"RTN";"cf",#N/A,FALSE,"CF";"stats",#N/A,FALSE,"Stats";"prop",#N/A,FALSE,"Prop"}</definedName>
    <definedName name="_______MHA1_1" localSheetId="3" hidden="1">{"rtn",#N/A,FALSE,"RTN";"tables",#N/A,FALSE,"RTN";"cf",#N/A,FALSE,"CF";"stats",#N/A,FALSE,"Stats";"prop",#N/A,FALSE,"Prop"}</definedName>
    <definedName name="_______MHA1_1" hidden="1">{"rtn",#N/A,FALSE,"RTN";"tables",#N/A,FALSE,"RTN";"cf",#N/A,FALSE,"CF";"stats",#N/A,FALSE,"Stats";"prop",#N/A,FALSE,"Prop"}</definedName>
    <definedName name="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nd1">#REF!</definedName>
    <definedName name="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pt1">#REF!</definedName>
    <definedName name="_______opt2">#REF!</definedName>
    <definedName name="_______pes1">#REF!</definedName>
    <definedName name="_______RIV1">#REF!</definedName>
    <definedName name="_______rod1" localSheetId="3" hidden="1">{#N/A,#N/A,FALSE,"Projections";#N/A,#N/A,FALSE,"Multiples Valuation";#N/A,#N/A,FALSE,"LBO";#N/A,#N/A,FALSE,"Multiples_Sensitivity";#N/A,#N/A,FALSE,"Summary"}</definedName>
    <definedName name="_______rod1" hidden="1">{#N/A,#N/A,FALSE,"Projections";#N/A,#N/A,FALSE,"Multiples Valuation";#N/A,#N/A,FALSE,"LBO";#N/A,#N/A,FALSE,"Multiples_Sensitivity";#N/A,#N/A,FALSE,"Summary"}</definedName>
    <definedName name="_______tes2" localSheetId="3" hidden="1">{#N/A,#N/A,FALSE,"Monthly"}</definedName>
    <definedName name="_______tes2" hidden="1">{#N/A,#N/A,FALSE,"Monthly"}</definedName>
    <definedName name="_______xlfn.BAHTTEXT">#NAME?</definedName>
    <definedName name="_______xx1" localSheetId="3" hidden="1">{#N/A,#N/A,FALSE,"CMN_FE"}</definedName>
    <definedName name="_______xx1" hidden="1">{#N/A,#N/A,FALSE,"CMN_FE"}</definedName>
    <definedName name="_______z12" localSheetId="3" hidden="1">{"pro_view",#N/A,FALSE,"EEFSNAP2";"rep_view",#N/A,FALSE,"EEFSNAP2"}</definedName>
    <definedName name="_______z12" hidden="1">{"pro_view",#N/A,FALSE,"EEFSNAP2";"rep_view",#N/A,FALSE,"EEFSNAP2"}</definedName>
    <definedName name="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localSheetId="3" hidden="1">{"detail",#N/A,FALSE,"mfg";"summary",#N/A,FALSE,"mfg"}</definedName>
    <definedName name="_______z25" hidden="1">{"detail",#N/A,FALSE,"mfg";"summary",#N/A,FALSE,"mfg"}</definedName>
    <definedName name="______a1" localSheetId="3">{"'2ND_QUAR'!$A$1:$P$106"}</definedName>
    <definedName name="______a1">{"'2ND_QUAR'!$A$1:$P$106"}</definedName>
    <definedName name="______A11" localSheetId="3" hidden="1">{#N/A,#N/A,FALSE,"Umsatz 99";#N/A,#N/A,FALSE,"ER 99 "}</definedName>
    <definedName name="______A11" hidden="1">{#N/A,#N/A,FALSE,"Umsatz 99";#N/A,#N/A,FALSE,"ER 99 "}</definedName>
    <definedName name="______aaa1" localSheetId="3" hidden="1">{#N/A,#N/A,FALSE,"REPORT"}</definedName>
    <definedName name="______aaa1" hidden="1">{#N/A,#N/A,FALSE,"REPORT"}</definedName>
    <definedName name="______aas1" localSheetId="3" hidden="1">{#N/A,#N/A,FALSE,"REPORT"}</definedName>
    <definedName name="______aas1" hidden="1">{#N/A,#N/A,FALSE,"REPORT"}</definedName>
    <definedName name="______ACS2000" localSheetId="3" hidden="1">{#N/A,#N/A,FALSE,"REPORT"}</definedName>
    <definedName name="______ACS2000" hidden="1">{#N/A,#N/A,FALSE,"REPORT"}</definedName>
    <definedName name="______b111" localSheetId="3" hidden="1">{#N/A,#N/A,FALSE,"Pharm";#N/A,#N/A,FALSE,"WWCM"}</definedName>
    <definedName name="______b111" hidden="1">{#N/A,#N/A,FALSE,"Pharm";#N/A,#N/A,FALSE,"WWCM"}</definedName>
    <definedName name="______bg1" hidden="1">#REF!</definedName>
    <definedName name="______c" localSheetId="3" hidden="1">{"Fiesta Facer Page",#N/A,FALSE,"Q_C_S";"Fiesta Main Page",#N/A,FALSE,"V_L";"Fiesta 95BP Struct",#N/A,FALSE,"StructBP";"Fiesta Post 95BP Struct",#N/A,FALSE,"AdjStructBP"}</definedName>
    <definedName name="______c" hidden="1">{"Fiesta Facer Page",#N/A,FALSE,"Q_C_S";"Fiesta Main Page",#N/A,FALSE,"V_L";"Fiesta 95BP Struct",#N/A,FALSE,"StructBP";"Fiesta Post 95BP Struct",#N/A,FALSE,"AdjStructBP"}</definedName>
    <definedName name="______D33" localSheetId="3" hidden="1">{"Olk by Qtr Full",#N/A,FALSE,"Tot PalmPalm";"Olk by Qtr Full",#N/A,FALSE,"Tot Device";"Olk by Qtr Full",#N/A,FALSE,"Platform";"Olk by Qtr Full",#N/A,FALSE,"Palm.Net";"Olk by Qtr Full",#N/A,FALSE,"Elim"}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EPO2" localSheetId="4" hidden="1">{"ww",#N/A,FALSE,"Hospital Products";"us",#N/A,FALSE,"Hospital Products";"in",#N/A,FALSE,"Hospital Products"}</definedName>
    <definedName name="______EPO2" localSheetId="3" hidden="1">{"ww",#N/A,FALSE,"Hospital Products";"us",#N/A,FALSE,"Hospital Products";"in",#N/A,FALSE,"Hospital Products"}</definedName>
    <definedName name="______EPO2" hidden="1">{"ww",#N/A,FALSE,"Hospital Products";"us",#N/A,FALSE,"Hospital Products";"in",#N/A,FALSE,"Hospital Products"}</definedName>
    <definedName name="______EPO3" localSheetId="4" hidden="1">{"ww",#N/A,FALSE,"Hospital Products";"us",#N/A,FALSE,"Hospital Products";"in",#N/A,FALSE,"Hospital Products"}</definedName>
    <definedName name="______EPO3" localSheetId="3" hidden="1">{"ww",#N/A,FALSE,"Hospital Products";"us",#N/A,FALSE,"Hospital Products";"in",#N/A,FALSE,"Hospital Products"}</definedName>
    <definedName name="______EPO3" hidden="1">{"ww",#N/A,FALSE,"Hospital Products";"us",#N/A,FALSE,"Hospital Products";"in",#N/A,FALSE,"Hospital Products"}</definedName>
    <definedName name="______EPO4" localSheetId="4" hidden="1">{"ww",#N/A,FALSE,"Hospital Products";"us",#N/A,FALSE,"Hospital Products";"in",#N/A,FALSE,"Hospital Products"}</definedName>
    <definedName name="______EPO4" localSheetId="3" hidden="1">{"ww",#N/A,FALSE,"Hospital Products";"us",#N/A,FALSE,"Hospital Products";"in",#N/A,FALSE,"Hospital Products"}</definedName>
    <definedName name="______EPO4" hidden="1">{"ww",#N/A,FALSE,"Hospital Products";"us",#N/A,FALSE,"Hospital Products";"in",#N/A,FALSE,"Hospital Products"}</definedName>
    <definedName name="______feb05" hidden="1">#REF!</definedName>
    <definedName name="______Grp16" localSheetId="3" hidden="1">{#N/A,#N/A,FALSE,"PMTABB";#N/A,#N/A,FALSE,"PMTABB"}</definedName>
    <definedName name="______Grp16" hidden="1">{#N/A,#N/A,FALSE,"PMTABB";#N/A,#N/A,FALSE,"PMTABB"}</definedName>
    <definedName name="______GRP16stb" localSheetId="3" hidden="1">{#N/A,#N/A,FALSE,"PMTABB";#N/A,#N/A,FALSE,"PMTABB"}</definedName>
    <definedName name="______GRP16stb" hidden="1">{#N/A,#N/A,FALSE,"PMTABB";#N/A,#N/A,FALSE,"PMTABB"}</definedName>
    <definedName name="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ri1">#REF!</definedName>
    <definedName name="______MHA1" localSheetId="4" hidden="1">{"rtn",#N/A,FALSE,"RTN";"tables",#N/A,FALSE,"RTN";"cf",#N/A,FALSE,"CF";"stats",#N/A,FALSE,"Stats";"prop",#N/A,FALSE,"Prop"}</definedName>
    <definedName name="______MHA1" localSheetId="3" hidden="1">{"rtn",#N/A,FALSE,"RTN";"tables",#N/A,FALSE,"RTN";"cf",#N/A,FALSE,"CF";"stats",#N/A,FALSE,"Stats";"prop",#N/A,FALSE,"Prop"}</definedName>
    <definedName name="______MHA1" hidden="1">{"rtn",#N/A,FALSE,"RTN";"tables",#N/A,FALSE,"RTN";"cf",#N/A,FALSE,"CF";"stats",#N/A,FALSE,"Stats";"prop",#N/A,FALSE,"Prop"}</definedName>
    <definedName name="______MHA1_1" localSheetId="4" hidden="1">{"rtn",#N/A,FALSE,"RTN";"tables",#N/A,FALSE,"RTN";"cf",#N/A,FALSE,"CF";"stats",#N/A,FALSE,"Stats";"prop",#N/A,FALSE,"Prop"}</definedName>
    <definedName name="______MHA1_1" localSheetId="3" hidden="1">{"rtn",#N/A,FALSE,"RTN";"tables",#N/A,FALSE,"RTN";"cf",#N/A,FALSE,"CF";"stats",#N/A,FALSE,"Stats";"prop",#N/A,FALSE,"Prop"}</definedName>
    <definedName name="______MHA1_1" hidden="1">{"rtn",#N/A,FALSE,"RTN";"tables",#N/A,FALSE,"RTN";"cf",#N/A,FALSE,"CF";"stats",#N/A,FALSE,"Stats";"prop",#N/A,FALSE,"Prop"}</definedName>
    <definedName name="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nd1">#REF!</definedName>
    <definedName name="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pt1">#REF!</definedName>
    <definedName name="______opt2">#REF!</definedName>
    <definedName name="______pes1">#REF!</definedName>
    <definedName name="______r" localSheetId="3" hidden="1">{#N/A,#N/A,FALSE,"Pharm";#N/A,#N/A,FALSE,"WWCM"}</definedName>
    <definedName name="______r" hidden="1">{#N/A,#N/A,FALSE,"Pharm";#N/A,#N/A,FALSE,"WWCM"}</definedName>
    <definedName name="______RIV1">#REF!</definedName>
    <definedName name="______rod1" localSheetId="3" hidden="1">{#N/A,#N/A,FALSE,"Projections";#N/A,#N/A,FALSE,"Multiples Valuation";#N/A,#N/A,FALSE,"LBO";#N/A,#N/A,FALSE,"Multiples_Sensitivity";#N/A,#N/A,FALSE,"Summary"}</definedName>
    <definedName name="______rod1" hidden="1">{#N/A,#N/A,FALSE,"Projections";#N/A,#N/A,FALSE,"Multiples Valuation";#N/A,#N/A,FALSE,"LBO";#N/A,#N/A,FALSE,"Multiples_Sensitivity";#N/A,#N/A,FALSE,"Summary"}</definedName>
    <definedName name="______tes2" localSheetId="3" hidden="1">{#N/A,#N/A,FALSE,"Monthly"}</definedName>
    <definedName name="______tes2" hidden="1">{#N/A,#N/A,FALSE,"Monthly"}</definedName>
    <definedName name="______tm1" localSheetId="3" hidden="1">{#N/A,#N/A,FALSE,"Pharm";#N/A,#N/A,FALSE,"WWCM"}</definedName>
    <definedName name="______tm1" hidden="1">{#N/A,#N/A,FALSE,"Pharm";#N/A,#N/A,FALSE,"WWCM"}</definedName>
    <definedName name="______wrn1" localSheetId="4" hidden="1">{"Annual",#N/A,FALSE,"Sales &amp; Market";"Quarterly",#N/A,FALSE,"Sales &amp; Market"}</definedName>
    <definedName name="______wrn1" localSheetId="3" hidden="1">{"Annual",#N/A,FALSE,"Sales &amp; Market";"Quarterly",#N/A,FALSE,"Sales &amp; Market"}</definedName>
    <definedName name="______wrn1" hidden="1">{"Annual",#N/A,FALSE,"Sales &amp; Market";"Quarterly",#N/A,FALSE,"Sales &amp; Market"}</definedName>
    <definedName name="______wrn2" localSheetId="4" hidden="1">{"client cfbs",#N/A,FALSE,"Client"}</definedName>
    <definedName name="______wrn2" localSheetId="3" hidden="1">{"client cfbs",#N/A,FALSE,"Client"}</definedName>
    <definedName name="______wrn2" hidden="1">{"client cfbs",#N/A,FALSE,"Client"}</definedName>
    <definedName name="______wrn3" localSheetId="4" hidden="1">{"client is",#N/A,FALSE,"Client"}</definedName>
    <definedName name="______wrn3" localSheetId="3" hidden="1">{"client is",#N/A,FALSE,"Client"}</definedName>
    <definedName name="______wrn3" hidden="1">{"client is",#N/A,FALSE,"Client"}</definedName>
    <definedName name="______wrn4" localSheetId="4" hidden="1">{"client stats",#N/A,FALSE,"Client"}</definedName>
    <definedName name="______wrn4" localSheetId="3" hidden="1">{"client stats",#N/A,FALSE,"Client"}</definedName>
    <definedName name="______wrn4" hidden="1">{"client stats",#N/A,FALSE,"Client"}</definedName>
    <definedName name="______wrn5" localSheetId="4" hidden="1">{"internal is",#N/A,FALSE,"Model"}</definedName>
    <definedName name="______wrn5" localSheetId="3" hidden="1">{"internal is",#N/A,FALSE,"Model"}</definedName>
    <definedName name="______wrn5" hidden="1">{"internal is",#N/A,FALSE,"Model"}</definedName>
    <definedName name="______wrn6" localSheetId="4" hidden="1">{"portrait letter is",#N/A,FALSE,"Model"}</definedName>
    <definedName name="______wrn6" localSheetId="3" hidden="1">{"portrait letter is",#N/A,FALSE,"Model"}</definedName>
    <definedName name="______wrn6" hidden="1">{"portrait letter is",#N/A,FALSE,"Model"}</definedName>
    <definedName name="______wrn7" localSheetId="4" hidden="1">{#N/A,#N/A,FALSE,"Financial";#N/A,#N/A,FALSE,"Balance Sheet";#N/A,#N/A,FALSE,"Income stmt";#N/A,#N/A,FALSE,"Ratio"}</definedName>
    <definedName name="______wrn7" localSheetId="3" hidden="1">{#N/A,#N/A,FALSE,"Financial";#N/A,#N/A,FALSE,"Balance Sheet";#N/A,#N/A,FALSE,"Income stmt";#N/A,#N/A,FALSE,"Ratio"}</definedName>
    <definedName name="______wrn7" hidden="1">{#N/A,#N/A,FALSE,"Financial";#N/A,#N/A,FALSE,"Balance Sheet";#N/A,#N/A,FALSE,"Income stmt";#N/A,#N/A,FALSE,"Ratio"}</definedName>
    <definedName name="______X2" localSheetId="3" hidden="1">{#N/A,#N/A,FALSE,"Other";#N/A,#N/A,FALSE,"Ace";#N/A,#N/A,FALSE,"Derm"}</definedName>
    <definedName name="______X2" hidden="1">{#N/A,#N/A,FALSE,"Other";#N/A,#N/A,FALSE,"Ace";#N/A,#N/A,FALSE,"Derm"}</definedName>
    <definedName name="______xlfn.BAHTTEXT">#NAME?</definedName>
    <definedName name="______xx1" localSheetId="3" hidden="1">{#N/A,#N/A,FALSE,"CMN_FE"}</definedName>
    <definedName name="______xx1" hidden="1">{#N/A,#N/A,FALSE,"CMN_FE"}</definedName>
    <definedName name="_____3">#REF!</definedName>
    <definedName name="_____a1" localSheetId="3">{"'2ND_QUAR'!$A$1:$P$106"}</definedName>
    <definedName name="_____a1">{"'2ND_QUAR'!$A$1:$P$106"}</definedName>
    <definedName name="_____A11" localSheetId="3" hidden="1">{#N/A,#N/A,FALSE,"Umsatz 99";#N/A,#N/A,FALSE,"ER 99 "}</definedName>
    <definedName name="_____A11" hidden="1">{#N/A,#N/A,FALSE,"Umsatz 99";#N/A,#N/A,FALSE,"ER 99 "}</definedName>
    <definedName name="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bc1" localSheetId="3" hidden="1">{"detail",#N/A,FALSE,"mfg";"summary",#N/A,FALSE,"mfg"}</definedName>
    <definedName name="_____abc1" hidden="1">{"detail",#N/A,FALSE,"mfg";"summary",#N/A,FALSE,"mfg"}</definedName>
    <definedName name="_____abc2" localSheetId="3" hidden="1">{"detail",#N/A,FALSE,"mfg";"summary",#N/A,FALSE,"mfg"}</definedName>
    <definedName name="_____abc2" hidden="1">{"detail",#N/A,FALSE,"mfg";"summary",#N/A,FALSE,"mfg"}</definedName>
    <definedName name="_____bg1" hidden="1">#REF!</definedName>
    <definedName name="_____c" localSheetId="3" hidden="1">{"Fiesta Facer Page",#N/A,FALSE,"Q_C_S";"Fiesta Main Page",#N/A,FALSE,"V_L";"Fiesta 95BP Struct",#N/A,FALSE,"StructBP";"Fiesta Post 95BP Struct",#N/A,FALSE,"AdjStructBP"}</definedName>
    <definedName name="_____c" hidden="1">{"Fiesta Facer Page",#N/A,FALSE,"Q_C_S";"Fiesta Main Page",#N/A,FALSE,"V_L";"Fiesta 95BP Struct",#N/A,FALSE,"StructBP";"Fiesta Post 95BP Struct",#N/A,FALSE,"AdjStructBP"}</definedName>
    <definedName name="_____D33" localSheetId="3" hidden="1">{"Olk by Qtr Full",#N/A,FALSE,"Tot PalmPalm";"Olk by Qtr Full",#N/A,FALSE,"Tot Device";"Olk by Qtr Full",#N/A,FALSE,"Platform";"Olk by Qtr Full",#N/A,FALSE,"Palm.Net";"Olk by Qtr Full",#N/A,FALSE,"Elim"}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EPO2" localSheetId="4" hidden="1">{"ww",#N/A,FALSE,"Hospital Products";"us",#N/A,FALSE,"Hospital Products";"in",#N/A,FALSE,"Hospital Products"}</definedName>
    <definedName name="_____EPO2" localSheetId="3" hidden="1">{"ww",#N/A,FALSE,"Hospital Products";"us",#N/A,FALSE,"Hospital Products";"in",#N/A,FALSE,"Hospital Products"}</definedName>
    <definedName name="_____EPO2" hidden="1">{"ww",#N/A,FALSE,"Hospital Products";"us",#N/A,FALSE,"Hospital Products";"in",#N/A,FALSE,"Hospital Products"}</definedName>
    <definedName name="_____EPO3" localSheetId="4" hidden="1">{"ww",#N/A,FALSE,"Hospital Products";"us",#N/A,FALSE,"Hospital Products";"in",#N/A,FALSE,"Hospital Products"}</definedName>
    <definedName name="_____EPO3" localSheetId="3" hidden="1">{"ww",#N/A,FALSE,"Hospital Products";"us",#N/A,FALSE,"Hospital Products";"in",#N/A,FALSE,"Hospital Products"}</definedName>
    <definedName name="_____EPO3" hidden="1">{"ww",#N/A,FALSE,"Hospital Products";"us",#N/A,FALSE,"Hospital Products";"in",#N/A,FALSE,"Hospital Products"}</definedName>
    <definedName name="_____EPO4" localSheetId="4" hidden="1">{"ww",#N/A,FALSE,"Hospital Products";"us",#N/A,FALSE,"Hospital Products";"in",#N/A,FALSE,"Hospital Products"}</definedName>
    <definedName name="_____EPO4" localSheetId="3" hidden="1">{"ww",#N/A,FALSE,"Hospital Products";"us",#N/A,FALSE,"Hospital Products";"in",#N/A,FALSE,"Hospital Products"}</definedName>
    <definedName name="_____EPO4" hidden="1">{"ww",#N/A,FALSE,"Hospital Products";"us",#N/A,FALSE,"Hospital Products";"in",#N/A,FALSE,"Hospital Products"}</definedName>
    <definedName name="_____Fax2">#REF!</definedName>
    <definedName name="_____feb05" hidden="1">#REF!</definedName>
    <definedName name="_____Grp16" localSheetId="3" hidden="1">{#N/A,#N/A,FALSE,"PMTABB";#N/A,#N/A,FALSE,"PMTABB"}</definedName>
    <definedName name="_____Grp16" hidden="1">{#N/A,#N/A,FALSE,"PMTABB";#N/A,#N/A,FALSE,"PMTABB"}</definedName>
    <definedName name="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Iri1">#REF!</definedName>
    <definedName name="_____MHA1" localSheetId="4" hidden="1">{"rtn",#N/A,FALSE,"RTN";"tables",#N/A,FALSE,"RTN";"cf",#N/A,FALSE,"CF";"stats",#N/A,FALSE,"Stats";"prop",#N/A,FALSE,"Prop"}</definedName>
    <definedName name="_____MHA1" localSheetId="3" hidden="1">{"rtn",#N/A,FALSE,"RTN";"tables",#N/A,FALSE,"RTN";"cf",#N/A,FALSE,"CF";"stats",#N/A,FALSE,"Stats";"prop",#N/A,FALSE,"Prop"}</definedName>
    <definedName name="_____MHA1" hidden="1">{"rtn",#N/A,FALSE,"RTN";"tables",#N/A,FALSE,"RTN";"cf",#N/A,FALSE,"CF";"stats",#N/A,FALSE,"Stats";"prop",#N/A,FALSE,"Prop"}</definedName>
    <definedName name="_____MHA1_1" localSheetId="4" hidden="1">{"rtn",#N/A,FALSE,"RTN";"tables",#N/A,FALSE,"RTN";"cf",#N/A,FALSE,"CF";"stats",#N/A,FALSE,"Stats";"prop",#N/A,FALSE,"Prop"}</definedName>
    <definedName name="_____MHA1_1" localSheetId="3" hidden="1">{"rtn",#N/A,FALSE,"RTN";"tables",#N/A,FALSE,"RTN";"cf",#N/A,FALSE,"CF";"stats",#N/A,FALSE,"Stats";"prop",#N/A,FALSE,"Prop"}</definedName>
    <definedName name="_____MHA1_1" hidden="1">{"rtn",#N/A,FALSE,"RTN";"tables",#N/A,FALSE,"RTN";"cf",#N/A,FALSE,"CF";"stats",#N/A,FALSE,"Stats";"prop",#N/A,FALSE,"Prop"}</definedName>
    <definedName name="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nd1">#REF!</definedName>
    <definedName name="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pt1">#REF!</definedName>
    <definedName name="_____opt2">#REF!</definedName>
    <definedName name="_____pes1">#REF!</definedName>
    <definedName name="_____RIV1">#REF!</definedName>
    <definedName name="_____rod1" localSheetId="3" hidden="1">{#N/A,#N/A,FALSE,"Projections";#N/A,#N/A,FALSE,"Multiples Valuation";#N/A,#N/A,FALSE,"LBO";#N/A,#N/A,FALSE,"Multiples_Sensitivity";#N/A,#N/A,FALSE,"Summary"}</definedName>
    <definedName name="_____rod1" hidden="1">{#N/A,#N/A,FALSE,"Projections";#N/A,#N/A,FALSE,"Multiples Valuation";#N/A,#N/A,FALSE,"LBO";#N/A,#N/A,FALSE,"Multiples_Sensitivity";#N/A,#N/A,FALSE,"Summary"}</definedName>
    <definedName name="_____tes2" localSheetId="3" hidden="1">{#N/A,#N/A,FALSE,"Monthly"}</definedName>
    <definedName name="_____tes2" hidden="1">{#N/A,#N/A,FALSE,"Monthly"}</definedName>
    <definedName name="_____wrn1" localSheetId="4" hidden="1">{"Annual",#N/A,FALSE,"Sales &amp; Market";"Quarterly",#N/A,FALSE,"Sales &amp; Market"}</definedName>
    <definedName name="_____wrn1" localSheetId="3" hidden="1">{"Annual",#N/A,FALSE,"Sales &amp; Market";"Quarterly",#N/A,FALSE,"Sales &amp; Market"}</definedName>
    <definedName name="_____wrn1" hidden="1">{"Annual",#N/A,FALSE,"Sales &amp; Market";"Quarterly",#N/A,FALSE,"Sales &amp; Market"}</definedName>
    <definedName name="_____wrn2" localSheetId="4" hidden="1">{"client cfbs",#N/A,FALSE,"Client"}</definedName>
    <definedName name="_____wrn2" localSheetId="3" hidden="1">{"client cfbs",#N/A,FALSE,"Client"}</definedName>
    <definedName name="_____wrn2" hidden="1">{"client cfbs",#N/A,FALSE,"Client"}</definedName>
    <definedName name="_____wrn3" localSheetId="4" hidden="1">{"client is",#N/A,FALSE,"Client"}</definedName>
    <definedName name="_____wrn3" localSheetId="3" hidden="1">{"client is",#N/A,FALSE,"Client"}</definedName>
    <definedName name="_____wrn3" hidden="1">{"client is",#N/A,FALSE,"Client"}</definedName>
    <definedName name="_____wrn4" localSheetId="4" hidden="1">{"client stats",#N/A,FALSE,"Client"}</definedName>
    <definedName name="_____wrn4" localSheetId="3" hidden="1">{"client stats",#N/A,FALSE,"Client"}</definedName>
    <definedName name="_____wrn4" hidden="1">{"client stats",#N/A,FALSE,"Client"}</definedName>
    <definedName name="_____wrn5" localSheetId="4" hidden="1">{"internal is",#N/A,FALSE,"Model"}</definedName>
    <definedName name="_____wrn5" localSheetId="3" hidden="1">{"internal is",#N/A,FALSE,"Model"}</definedName>
    <definedName name="_____wrn5" hidden="1">{"internal is",#N/A,FALSE,"Model"}</definedName>
    <definedName name="_____wrn6" localSheetId="4" hidden="1">{"portrait letter is",#N/A,FALSE,"Model"}</definedName>
    <definedName name="_____wrn6" localSheetId="3" hidden="1">{"portrait letter is",#N/A,FALSE,"Model"}</definedName>
    <definedName name="_____wrn6" hidden="1">{"portrait letter is",#N/A,FALSE,"Model"}</definedName>
    <definedName name="_____wrn7" localSheetId="4" hidden="1">{#N/A,#N/A,FALSE,"Financial";#N/A,#N/A,FALSE,"Balance Sheet";#N/A,#N/A,FALSE,"Income stmt";#N/A,#N/A,FALSE,"Ratio"}</definedName>
    <definedName name="_____wrn7" localSheetId="3" hidden="1">{#N/A,#N/A,FALSE,"Financial";#N/A,#N/A,FALSE,"Balance Sheet";#N/A,#N/A,FALSE,"Income stmt";#N/A,#N/A,FALSE,"Ratio"}</definedName>
    <definedName name="_____wrn7" hidden="1">{#N/A,#N/A,FALSE,"Financial";#N/A,#N/A,FALSE,"Balance Sheet";#N/A,#N/A,FALSE,"Income stmt";#N/A,#N/A,FALSE,"Ratio"}</definedName>
    <definedName name="_____xlfn.BAHTTEXT">#NAME?</definedName>
    <definedName name="_____xlfn.IFERROR" hidden="1">#NAME?</definedName>
    <definedName name="_____xx1" localSheetId="3" hidden="1">{#N/A,#N/A,FALSE,"CMN_FE"}</definedName>
    <definedName name="_____xx1" hidden="1">{#N/A,#N/A,FALSE,"CMN_FE"}</definedName>
    <definedName name="_____z12" localSheetId="3" hidden="1">{"pro_view",#N/A,FALSE,"EEFSNAP2";"rep_view",#N/A,FALSE,"EEFSNAP2"}</definedName>
    <definedName name="_____z12" hidden="1">{"pro_view",#N/A,FALSE,"EEFSNAP2";"rep_view",#N/A,FALSE,"EEFSNAP2"}</definedName>
    <definedName name="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localSheetId="3" hidden="1">{"detail",#N/A,FALSE,"mfg";"summary",#N/A,FALSE,"mfg"}</definedName>
    <definedName name="_____z25" hidden="1">{"detail",#N/A,FALSE,"mfg";"summary",#N/A,FALSE,"mfg"}</definedName>
    <definedName name="____a1" localSheetId="3">{"'2ND_QUAR'!$A$1:$P$106"}</definedName>
    <definedName name="____a1">{"'2ND_QUAR'!$A$1:$P$106"}</definedName>
    <definedName name="____A11" localSheetId="3" hidden="1">{#N/A,#N/A,FALSE,"Umsatz 99";#N/A,#N/A,FALSE,"ER 99 "}</definedName>
    <definedName name="____A11" hidden="1">{#N/A,#N/A,FALSE,"Umsatz 99";#N/A,#N/A,FALSE,"ER 99 "}</definedName>
    <definedName name="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bc1" localSheetId="3" hidden="1">{"detail",#N/A,FALSE,"mfg";"summary",#N/A,FALSE,"mfg"}</definedName>
    <definedName name="____abc1" hidden="1">{"detail",#N/A,FALSE,"mfg";"summary",#N/A,FALSE,"mfg"}</definedName>
    <definedName name="____abc2" localSheetId="3" hidden="1">{"detail",#N/A,FALSE,"mfg";"summary",#N/A,FALSE,"mfg"}</definedName>
    <definedName name="____abc2" hidden="1">{"detail",#N/A,FALSE,"mfg";"summary",#N/A,FALSE,"mfg"}</definedName>
    <definedName name="____bg1" hidden="1">#REF!</definedName>
    <definedName name="____c" localSheetId="3" hidden="1">{"Fiesta Facer Page",#N/A,FALSE,"Q_C_S";"Fiesta Main Page",#N/A,FALSE,"V_L";"Fiesta 95BP Struct",#N/A,FALSE,"StructBP";"Fiesta Post 95BP Struct",#N/A,FALSE,"AdjStructBP"}</definedName>
    <definedName name="____c" hidden="1">{"Fiesta Facer Page",#N/A,FALSE,"Q_C_S";"Fiesta Main Page",#N/A,FALSE,"V_L";"Fiesta 95BP Struct",#N/A,FALSE,"StructBP";"Fiesta Post 95BP Struct",#N/A,FALSE,"AdjStructBP"}</definedName>
    <definedName name="____D33" localSheetId="3" hidden="1">{"Olk by Qtr Full",#N/A,FALSE,"Tot PalmPalm";"Olk by Qtr Full",#N/A,FALSE,"Tot Device";"Olk by Qtr Full",#N/A,FALSE,"Platform";"Olk by Qtr Full",#N/A,FALSE,"Palm.Net";"Olk by Qtr Full",#N/A,FALSE,"Elim"}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p3" hidden="1">#REF!</definedName>
    <definedName name="____EF3">10</definedName>
    <definedName name="____EPO2" localSheetId="4" hidden="1">{"ww",#N/A,FALSE,"Hospital Products";"us",#N/A,FALSE,"Hospital Products";"in",#N/A,FALSE,"Hospital Products"}</definedName>
    <definedName name="____EPO2" localSheetId="3" hidden="1">{"ww",#N/A,FALSE,"Hospital Products";"us",#N/A,FALSE,"Hospital Products";"in",#N/A,FALSE,"Hospital Products"}</definedName>
    <definedName name="____EPO2" hidden="1">{"ww",#N/A,FALSE,"Hospital Products";"us",#N/A,FALSE,"Hospital Products";"in",#N/A,FALSE,"Hospital Products"}</definedName>
    <definedName name="____EPO3" localSheetId="4" hidden="1">{"ww",#N/A,FALSE,"Hospital Products";"us",#N/A,FALSE,"Hospital Products";"in",#N/A,FALSE,"Hospital Products"}</definedName>
    <definedName name="____EPO3" localSheetId="3" hidden="1">{"ww",#N/A,FALSE,"Hospital Products";"us",#N/A,FALSE,"Hospital Products";"in",#N/A,FALSE,"Hospital Products"}</definedName>
    <definedName name="____EPO3" hidden="1">{"ww",#N/A,FALSE,"Hospital Products";"us",#N/A,FALSE,"Hospital Products";"in",#N/A,FALSE,"Hospital Products"}</definedName>
    <definedName name="____EPO4" localSheetId="4" hidden="1">{"ww",#N/A,FALSE,"Hospital Products";"us",#N/A,FALSE,"Hospital Products";"in",#N/A,FALSE,"Hospital Products"}</definedName>
    <definedName name="____EPO4" localSheetId="3" hidden="1">{"ww",#N/A,FALSE,"Hospital Products";"us",#N/A,FALSE,"Hospital Products";"in",#N/A,FALSE,"Hospital Products"}</definedName>
    <definedName name="____EPO4" hidden="1">{"ww",#N/A,FALSE,"Hospital Products";"us",#N/A,FALSE,"Hospital Products";"in",#N/A,FALSE,"Hospital Products"}</definedName>
    <definedName name="____Fax2">#REF!</definedName>
    <definedName name="____feb05" hidden="1">#REF!</definedName>
    <definedName name="____Grp16" localSheetId="3" hidden="1">{#N/A,#N/A,FALSE,"PMTABB";#N/A,#N/A,FALSE,"PMTABB"}</definedName>
    <definedName name="____Grp16" hidden="1">{#N/A,#N/A,FALSE,"PMTABB";#N/A,#N/A,FALSE,"PMTABB"}</definedName>
    <definedName name="____Iri1">#REF!</definedName>
    <definedName name="____key2" hidden="1">#REF!</definedName>
    <definedName name="____mdc2" localSheetId="3" hidden="1">{#N/A,#N/A,FALSE,"Sheet1"}</definedName>
    <definedName name="____mdc2" hidden="1">{#N/A,#N/A,FALSE,"Sheet1"}</definedName>
    <definedName name="____MHA1" localSheetId="4" hidden="1">{"rtn",#N/A,FALSE,"RTN";"tables",#N/A,FALSE,"RTN";"cf",#N/A,FALSE,"CF";"stats",#N/A,FALSE,"Stats";"prop",#N/A,FALSE,"Prop"}</definedName>
    <definedName name="____MHA1" localSheetId="3" hidden="1">{"rtn",#N/A,FALSE,"RTN";"tables",#N/A,FALSE,"RTN";"cf",#N/A,FALSE,"CF";"stats",#N/A,FALSE,"Stats";"prop",#N/A,FALSE,"Prop"}</definedName>
    <definedName name="____MHA1" hidden="1">{"rtn",#N/A,FALSE,"RTN";"tables",#N/A,FALSE,"RTN";"cf",#N/A,FALSE,"CF";"stats",#N/A,FALSE,"Stats";"prop",#N/A,FALSE,"Prop"}</definedName>
    <definedName name="____MHA1_1" localSheetId="4" hidden="1">{"rtn",#N/A,FALSE,"RTN";"tables",#N/A,FALSE,"RTN";"cf",#N/A,FALSE,"CF";"stats",#N/A,FALSE,"Stats";"prop",#N/A,FALSE,"Prop"}</definedName>
    <definedName name="____MHA1_1" localSheetId="3" hidden="1">{"rtn",#N/A,FALSE,"RTN";"tables",#N/A,FALSE,"RTN";"cf",#N/A,FALSE,"CF";"stats",#N/A,FALSE,"Stats";"prop",#N/A,FALSE,"Prop"}</definedName>
    <definedName name="____MHA1_1" hidden="1">{"rtn",#N/A,FALSE,"RTN";"tables",#N/A,FALSE,"RTN";"cf",#N/A,FALSE,"CF";"stats",#N/A,FALSE,"Stats";"prop",#N/A,FALSE,"Prop"}</definedName>
    <definedName name="___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nd1">#REF!</definedName>
    <definedName name="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pt1">#REF!</definedName>
    <definedName name="____opt2">#REF!</definedName>
    <definedName name="____pes1">#REF!</definedName>
    <definedName name="____r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e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IV1">#REF!</definedName>
    <definedName name="____tes2" localSheetId="3" hidden="1">{#N/A,#N/A,FALSE,"Monthly"}</definedName>
    <definedName name="____tes2" hidden="1">{#N/A,#N/A,FALSE,"Monthly"}</definedName>
    <definedName name="____VSK1" localSheetId="3" hidden="1">{#N/A,#N/A,FALSE,"FINAL"}</definedName>
    <definedName name="____VSK1" hidden="1">{#N/A,#N/A,FALSE,"FINAL"}</definedName>
    <definedName name="____VSK2" localSheetId="3" hidden="1">{#N/A,#N/A,FALSE,"FINAL"}</definedName>
    <definedName name="____VSK2" hidden="1">{#N/A,#N/A,FALSE,"FINAL"}</definedName>
    <definedName name="____wr3" localSheetId="3" hidden="1">{#N/A,#N/A,FALSE,"ASSUMPTIONS";#N/A,#N/A,FALSE,"Valuation Summary";"page1",#N/A,FALSE,"PRESENTATION";"page2",#N/A,FALSE,"PRESENTATION";#N/A,#N/A,FALSE,"ORIGINAL_ROLLBACK"}</definedName>
    <definedName name="____wr3" hidden="1">{#N/A,#N/A,FALSE,"ASSUMPTIONS";#N/A,#N/A,FALSE,"Valuation Summary";"page1",#N/A,FALSE,"PRESENTATION";"page2",#N/A,FALSE,"PRESENTATION";#N/A,#N/A,FALSE,"ORIGINAL_ROLLBACK"}</definedName>
    <definedName name="____wrn1" localSheetId="4" hidden="1">{"Annual",#N/A,FALSE,"Sales &amp; Market";"Quarterly",#N/A,FALSE,"Sales &amp; Market"}</definedName>
    <definedName name="____wrn1" localSheetId="3" hidden="1">{"Annual",#N/A,FALSE,"Sales &amp; Market";"Quarterly",#N/A,FALSE,"Sales &amp; Market"}</definedName>
    <definedName name="____wrn1" hidden="1">{"Annual",#N/A,FALSE,"Sales &amp; Market";"Quarterly",#N/A,FALSE,"Sales &amp; Market"}</definedName>
    <definedName name="____wrn2" localSheetId="4" hidden="1">{"client cfbs",#N/A,FALSE,"Client"}</definedName>
    <definedName name="____wrn2" localSheetId="3" hidden="1">{"client cfbs",#N/A,FALSE,"Client"}</definedName>
    <definedName name="____wrn2" hidden="1">{"client cfbs",#N/A,FALSE,"Client"}</definedName>
    <definedName name="____wrn3" localSheetId="4" hidden="1">{"client is",#N/A,FALSE,"Client"}</definedName>
    <definedName name="____wrn3" localSheetId="3" hidden="1">{"client is",#N/A,FALSE,"Client"}</definedName>
    <definedName name="____wrn3" hidden="1">{"client is",#N/A,FALSE,"Client"}</definedName>
    <definedName name="____wrn4" localSheetId="4" hidden="1">{"client stats",#N/A,FALSE,"Client"}</definedName>
    <definedName name="____wrn4" localSheetId="3" hidden="1">{"client stats",#N/A,FALSE,"Client"}</definedName>
    <definedName name="____wrn4" hidden="1">{"client stats",#N/A,FALSE,"Client"}</definedName>
    <definedName name="____wrn5" localSheetId="4" hidden="1">{"internal is",#N/A,FALSE,"Model"}</definedName>
    <definedName name="____wrn5" localSheetId="3" hidden="1">{"internal is",#N/A,FALSE,"Model"}</definedName>
    <definedName name="____wrn5" hidden="1">{"internal is",#N/A,FALSE,"Model"}</definedName>
    <definedName name="____wrn6" localSheetId="4" hidden="1">{"portrait letter is",#N/A,FALSE,"Model"}</definedName>
    <definedName name="____wrn6" localSheetId="3" hidden="1">{"portrait letter is",#N/A,FALSE,"Model"}</definedName>
    <definedName name="____wrn6" hidden="1">{"portrait letter is",#N/A,FALSE,"Model"}</definedName>
    <definedName name="____wrn7" localSheetId="4" hidden="1">{#N/A,#N/A,FALSE,"Financial";#N/A,#N/A,FALSE,"Balance Sheet";#N/A,#N/A,FALSE,"Income stmt";#N/A,#N/A,FALSE,"Ratio"}</definedName>
    <definedName name="____wrn7" localSheetId="3" hidden="1">{#N/A,#N/A,FALSE,"Financial";#N/A,#N/A,FALSE,"Balance Sheet";#N/A,#N/A,FALSE,"Income stmt";#N/A,#N/A,FALSE,"Ratio"}</definedName>
    <definedName name="____wrn7" hidden="1">{#N/A,#N/A,FALSE,"Financial";#N/A,#N/A,FALSE,"Balance Sheet";#N/A,#N/A,FALSE,"Income stmt";#N/A,#N/A,FALSE,"Ratio"}</definedName>
    <definedName name="____x1" localSheetId="3" hidden="1">{"detail",#N/A,FALSE,"mfg";"summary",#N/A,FALSE,"mfg"}</definedName>
    <definedName name="____x1" hidden="1">{"detail",#N/A,FALSE,"mfg";"summary",#N/A,FALSE,"mfg"}</definedName>
    <definedName name="____x2" localSheetId="3" hidden="1">{#N/A,"PURCHM",FALSE,"Business Analysis";#N/A,"SPADD",FALSE,"Business Analysis"}</definedName>
    <definedName name="____x2" hidden="1">{#N/A,"PURCHM",FALSE,"Business Analysis";#N/A,"SPADD",FALSE,"Business Analysis"}</definedName>
    <definedName name="____x3" localSheetId="3" hidden="1">{"detail",#N/A,FALSE,"mfg";"summary",#N/A,FALSE,"mfg"}</definedName>
    <definedName name="____x3" hidden="1">{"detail",#N/A,FALSE,"mfg";"summary",#N/A,FALSE,"mfg"}</definedName>
    <definedName name="____x4" localSheetId="3" hidden="1">{#N/A,"PURCHM",FALSE,"Business Analysis";#N/A,"SPADD",FALSE,"Business Analysis"}</definedName>
    <definedName name="____x4" hidden="1">{#N/A,"PURCHM",FALSE,"Business Analysis";#N/A,"SPADD",FALSE,"Business Analysis"}</definedName>
    <definedName name="____x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>#NAME?</definedName>
    <definedName name="____xlfn.IFERROR" hidden="1">#NAME?</definedName>
    <definedName name="____xx1" localSheetId="3" hidden="1">{#N/A,#N/A,FALSE,"CMN_FE"}</definedName>
    <definedName name="____xx1" hidden="1">{#N/A,#N/A,FALSE,"CMN_FE"}</definedName>
    <definedName name="____xx10" localSheetId="3" hidden="1">{#N/A,"PURCHM",FALSE,"Business Analysis";#N/A,"SPADD",FALSE,"Business Analysis"}</definedName>
    <definedName name="____xx10" hidden="1">{#N/A,"PURCHM",FALSE,"Business Analysis";#N/A,"SPADD",FALSE,"Business Analysis"}</definedName>
    <definedName name="____xx3" localSheetId="3" hidden="1">{"detail",#N/A,FALSE,"mfg";"summary",#N/A,FALSE,"mfg"}</definedName>
    <definedName name="____xx3" hidden="1">{"detail",#N/A,FALSE,"mfg";"summary",#N/A,FALSE,"mfg"}</definedName>
    <definedName name="___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localSheetId="3" hidden="1">{"oct_res_comm",#N/A,FALSE,"VarToBud"}</definedName>
    <definedName name="____xx7" hidden="1">{"oct_res_comm",#N/A,FALSE,"VarToBud"}</definedName>
    <definedName name="___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localSheetId="3" hidden="1">{"AS REP",#N/A,FALSE,"EEFSNAP2";"PROP",#N/A,FALSE,"EEFSNAP2";"RISKS",#N/A,FALSE,"EEFSNAP2";"VIEW ALL",#N/A,FALSE,"EEFSNAP2"}</definedName>
    <definedName name="____xx9" hidden="1">{"AS REP",#N/A,FALSE,"EEFSNAP2";"PROP",#N/A,FALSE,"EEFSNAP2";"RISKS",#N/A,FALSE,"EEFSNAP2";"VIEW ALL",#N/A,FALSE,"EEFSNAP2"}</definedName>
    <definedName name="____z12" localSheetId="3" hidden="1">{"pro_view",#N/A,FALSE,"EEFSNAP2";"rep_view",#N/A,FALSE,"EEFSNAP2"}</definedName>
    <definedName name="____z12" hidden="1">{"pro_view",#N/A,FALSE,"EEFSNAP2";"rep_view",#N/A,FALSE,"EEFSNAP2"}</definedName>
    <definedName name="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localSheetId="3" hidden="1">{"detail",#N/A,FALSE,"mfg";"summary",#N/A,FALSE,"mfg"}</definedName>
    <definedName name="____z25" hidden="1">{"detail",#N/A,FALSE,"mfg";"summary",#N/A,FALSE,"mfg"}</definedName>
    <definedName name="____zz1" localSheetId="3" hidden="1">{"pro_view",#N/A,FALSE,"EEFSNAP2";"rep_view",#N/A,FALSE,"EEFSNAP2"}</definedName>
    <definedName name="____zz1" hidden="1">{"pro_view",#N/A,FALSE,"EEFSNAP2";"rep_view",#N/A,FALSE,"EEFSNAP2"}</definedName>
    <definedName name="___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 localSheetId="3">{"'2ND_QUAR'!$A$1:$P$106"}</definedName>
    <definedName name="___a1">{"'2ND_QUAR'!$A$1:$P$106"}</definedName>
    <definedName name="___A11" localSheetId="3" hidden="1">{#N/A,#N/A,FALSE,"Umsatz 99";#N/A,#N/A,FALSE,"ER 99 "}</definedName>
    <definedName name="___A11" hidden="1">{#N/A,#N/A,FALSE,"Umsatz 99";#N/A,#N/A,FALSE,"ER 99 "}</definedName>
    <definedName name="___a2" localSheetId="3">{"'1-TheatreBkgs'!$A$1:$L$102"}</definedName>
    <definedName name="___a2">{"'1-TheatreBkgs'!$A$1:$L$102"}</definedName>
    <definedName name="___a3" localSheetId="3">{"'1-TheatreBkgs'!$A$1:$L$102"}</definedName>
    <definedName name="___a3">{"'1-TheatreBkgs'!$A$1:$L$102"}</definedName>
    <definedName name="___a4" localSheetId="3">{"'1-TheatreBkgs'!$A$1:$L$102"}</definedName>
    <definedName name="___a4">{"'1-TheatreBkgs'!$A$1:$L$102"}</definedName>
    <definedName name="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bc1" localSheetId="3" hidden="1">{"detail",#N/A,FALSE,"mfg";"summary",#N/A,FALSE,"mfg"}</definedName>
    <definedName name="___abc1" hidden="1">{"detail",#N/A,FALSE,"mfg";"summary",#N/A,FALSE,"mfg"}</definedName>
    <definedName name="___abc2" localSheetId="3" hidden="1">{"detail",#N/A,FALSE,"mfg";"summary",#N/A,FALSE,"mfg"}</definedName>
    <definedName name="___abc2" hidden="1">{"detail",#N/A,FALSE,"mfg";"summary",#N/A,FALSE,"mfg"}</definedName>
    <definedName name="___bg1" hidden="1">#REF!</definedName>
    <definedName name="___c" localSheetId="3" hidden="1">{"Fiesta Facer Page",#N/A,FALSE,"Q_C_S";"Fiesta Main Page",#N/A,FALSE,"V_L";"Fiesta 95BP Struct",#N/A,FALSE,"StructBP";"Fiesta Post 95BP Struct",#N/A,FALSE,"AdjStructBP"}</definedName>
    <definedName name="___c" hidden="1">{"Fiesta Facer Page",#N/A,FALSE,"Q_C_S";"Fiesta Main Page",#N/A,FALSE,"V_L";"Fiesta 95BP Struct",#N/A,FALSE,"StructBP";"Fiesta Post 95BP Struct",#N/A,FALSE,"AdjStructBP"}</definedName>
    <definedName name="___DAT1">#REF!</definedName>
    <definedName name="___DAT2">#REF!</definedName>
    <definedName name="___DAT3">#REF!</definedName>
    <definedName name="___DAT4">#REF!</definedName>
    <definedName name="___df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F3">10</definedName>
    <definedName name="___EPO2" localSheetId="4" hidden="1">{"ww",#N/A,FALSE,"Hospital Products";"us",#N/A,FALSE,"Hospital Products";"in",#N/A,FALSE,"Hospital Products"}</definedName>
    <definedName name="___EPO2" localSheetId="3" hidden="1">{"ww",#N/A,FALSE,"Hospital Products";"us",#N/A,FALSE,"Hospital Products";"in",#N/A,FALSE,"Hospital Products"}</definedName>
    <definedName name="___EPO2" hidden="1">{"ww",#N/A,FALSE,"Hospital Products";"us",#N/A,FALSE,"Hospital Products";"in",#N/A,FALSE,"Hospital Products"}</definedName>
    <definedName name="___EPO3" localSheetId="4" hidden="1">{"ww",#N/A,FALSE,"Hospital Products";"us",#N/A,FALSE,"Hospital Products";"in",#N/A,FALSE,"Hospital Products"}</definedName>
    <definedName name="___EPO3" localSheetId="3" hidden="1">{"ww",#N/A,FALSE,"Hospital Products";"us",#N/A,FALSE,"Hospital Products";"in",#N/A,FALSE,"Hospital Products"}</definedName>
    <definedName name="___EPO3" hidden="1">{"ww",#N/A,FALSE,"Hospital Products";"us",#N/A,FALSE,"Hospital Products";"in",#N/A,FALSE,"Hospital Products"}</definedName>
    <definedName name="___EPO4" localSheetId="4" hidden="1">{"ww",#N/A,FALSE,"Hospital Products";"us",#N/A,FALSE,"Hospital Products";"in",#N/A,FALSE,"Hospital Products"}</definedName>
    <definedName name="___EPO4" localSheetId="3" hidden="1">{"ww",#N/A,FALSE,"Hospital Products";"us",#N/A,FALSE,"Hospital Products";"in",#N/A,FALSE,"Hospital Products"}</definedName>
    <definedName name="___EPO4" hidden="1">{"ww",#N/A,FALSE,"Hospital Products";"us",#N/A,FALSE,"Hospital Products";"in",#N/A,FALSE,"Hospital Products"}</definedName>
    <definedName name="___Fax2">#REF!</definedName>
    <definedName name="___fdf1" localSheetId="3" hidden="1">{"incomemth",#N/A,TRUE,"forecast00";"incomepercentmth",#N/A,TRUE,"forecast00";"balancemth",#N/A,TRUE,"forecast00";"cashmth",#N/A,TRUE,"forecast00";"covenantmth",#N/A,TRUE,"forecast00"}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localSheetId="3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eb05" hidden="1">#REF!</definedName>
    <definedName name="___gf1" localSheetId="3" hidden="1">{"incomemth",#N/A,TRUE,"forecast00";"incomepercentmth",#N/A,TRUE,"forecast00";"balancemth",#N/A,TRUE,"forecast00";"cashmth",#N/A,TRUE,"forecast00";"covenantmth",#N/A,TRUE,"forecast00"}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Grp16" localSheetId="3" hidden="1">{#N/A,#N/A,FALSE,"PMTABB";#N/A,#N/A,FALSE,"PMTABB"}</definedName>
    <definedName name="___Grp16" hidden="1">{#N/A,#N/A,FALSE,"PMTABB";#N/A,#N/A,FALSE,"PMTABB"}</definedName>
    <definedName name="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ri1">#REF!</definedName>
    <definedName name="___key2" hidden="1">#REF!</definedName>
    <definedName name="___m1" localSheetId="3" hidden="1">{"table",#N/A,FALSE,"COVER";"income_statement",#N/A,FALSE,"COVER"}</definedName>
    <definedName name="___m1" hidden="1">{"table",#N/A,FALSE,"COVER";"income_statement",#N/A,FALSE,"COVER"}</definedName>
    <definedName name="___m2" localSheetId="3" hidden="1">{"table",#N/A,FALSE,"COVER";"income_statement",#N/A,FALSE,"COVER"}</definedName>
    <definedName name="___m2" hidden="1">{"table",#N/A,FALSE,"COVER";"income_statement",#N/A,FALSE,"COVER"}</definedName>
    <definedName name="___m3" localSheetId="3" hidden="1">{"table",#N/A,FALSE,"COVER";"income_statement",#N/A,FALSE,"COVER"}</definedName>
    <definedName name="___m3" hidden="1">{"table",#N/A,FALSE,"COVER";"income_statement",#N/A,FALSE,"COVER"}</definedName>
    <definedName name="___m4" localSheetId="3" hidden="1">{"table",#N/A,FALSE,"COVER";"income_statement",#N/A,FALSE,"COVER"}</definedName>
    <definedName name="___m4" hidden="1">{"table",#N/A,FALSE,"COVER";"income_statement",#N/A,FALSE,"COVER"}</definedName>
    <definedName name="___m5" localSheetId="3" hidden="1">{"table",#N/A,FALSE,"COVER";"income_statement",#N/A,FALSE,"COVER"}</definedName>
    <definedName name="___m5" hidden="1">{"table",#N/A,FALSE,"COVER";"income_statement",#N/A,FALSE,"COVER"}</definedName>
    <definedName name="___m6" localSheetId="3" hidden="1">{"table",#N/A,FALSE,"COVER";"income_statement",#N/A,FALSE,"COVER"}</definedName>
    <definedName name="___m6" hidden="1">{"table",#N/A,FALSE,"COVER";"income_statement",#N/A,FALSE,"COVER"}</definedName>
    <definedName name="___m7" localSheetId="3" hidden="1">{"table",#N/A,FALSE,"COVER";"income_statement",#N/A,FALSE,"COVER"}</definedName>
    <definedName name="___m7" hidden="1">{"table",#N/A,FALSE,"COVER";"income_statement",#N/A,FALSE,"COVER"}</definedName>
    <definedName name="___m8" localSheetId="3" hidden="1">{"table",#N/A,FALSE,"COVER";"income_statement",#N/A,FALSE,"COVER"}</definedName>
    <definedName name="___m8" hidden="1">{"table",#N/A,FALSE,"COVER";"income_statement",#N/A,FALSE,"COVER"}</definedName>
    <definedName name="___m9" localSheetId="3" hidden="1">{"table",#N/A,FALSE,"COVER";"income_statement",#N/A,FALSE,"COVER"}</definedName>
    <definedName name="___m9" hidden="1">{"table",#N/A,FALSE,"COVER";"income_statement",#N/A,FALSE,"COVER"}</definedName>
    <definedName name="___mds_view_data___">#REF!</definedName>
    <definedName name="___MHA1" localSheetId="4" hidden="1">{"rtn",#N/A,FALSE,"RTN";"tables",#N/A,FALSE,"RTN";"cf",#N/A,FALSE,"CF";"stats",#N/A,FALSE,"Stats";"prop",#N/A,FALSE,"Prop"}</definedName>
    <definedName name="___MHA1" localSheetId="3" hidden="1">{"rtn",#N/A,FALSE,"RTN";"tables",#N/A,FALSE,"RTN";"cf",#N/A,FALSE,"CF";"stats",#N/A,FALSE,"Stats";"prop",#N/A,FALSE,"Prop"}</definedName>
    <definedName name="___MHA1" hidden="1">{"rtn",#N/A,FALSE,"RTN";"tables",#N/A,FALSE,"RTN";"cf",#N/A,FALSE,"CF";"stats",#N/A,FALSE,"Stats";"prop",#N/A,FALSE,"Prop"}</definedName>
    <definedName name="___MHA1_1" localSheetId="4" hidden="1">{"rtn",#N/A,FALSE,"RTN";"tables",#N/A,FALSE,"RTN";"cf",#N/A,FALSE,"CF";"stats",#N/A,FALSE,"Stats";"prop",#N/A,FALSE,"Prop"}</definedName>
    <definedName name="___MHA1_1" localSheetId="3" hidden="1">{"rtn",#N/A,FALSE,"RTN";"tables",#N/A,FALSE,"RTN";"cf",#N/A,FALSE,"CF";"stats",#N/A,FALSE,"Stats";"prop",#N/A,FALSE,"Prop"}</definedName>
    <definedName name="___MHA1_1" hidden="1">{"rtn",#N/A,FALSE,"RTN";"tables",#N/A,FALSE,"RTN";"cf",#N/A,FALSE,"CF";"stats",#N/A,FALSE,"Stats";"prop",#N/A,FALSE,"Prop"}</definedName>
    <definedName name="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nd1">#REF!</definedName>
    <definedName name="___no1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no1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OHQ3">#REF!</definedName>
    <definedName name="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pt1">#REF!</definedName>
    <definedName name="___opt2">#REF!</definedName>
    <definedName name="___pes1">#REF!</definedName>
    <definedName name="___PFY1">#REF!</definedName>
    <definedName name="___PFY2">#REF!</definedName>
    <definedName name="___pr2">#REF!</definedName>
    <definedName name="___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3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3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CC2" hidden="1">#REF!</definedName>
    <definedName name="___r" hidden="1">"Formula removed, name can be deleted."</definedName>
    <definedName name="___RIV1">#REF!</definedName>
    <definedName name="___rod1" localSheetId="3" hidden="1">{#N/A,#N/A,FALSE,"Projections";#N/A,#N/A,FALSE,"Multiples Valuation";#N/A,#N/A,FALSE,"LBO";#N/A,#N/A,FALSE,"Multiples_Sensitivity";#N/A,#N/A,FALSE,"Summary"}</definedName>
    <definedName name="___rod1" hidden="1">{#N/A,#N/A,FALSE,"Projections";#N/A,#N/A,FALSE,"Multiples Valuation";#N/A,#N/A,FALSE,"LBO";#N/A,#N/A,FALSE,"Multiples_Sensitivity";#N/A,#N/A,FALSE,"Summary"}</definedName>
    <definedName name="___tes2" localSheetId="3" hidden="1">{#N/A,#N/A,FALSE,"Monthly"}</definedName>
    <definedName name="___tes2" hidden="1">{#N/A,#N/A,FALSE,"Monthly"}</definedName>
    <definedName name="___thinkcell0kUAAAAAAAAAAAAA.Qxbyk9bukCPYTSgo.ISOA" hidden="1">#REF!</definedName>
    <definedName name="___thinkcell0kUAAAAAAAAAAAAA_TvP_C.UiUeo.jNF5YtlwA" hidden="1">#REF!</definedName>
    <definedName name="___thinkcell0kUAAAAAAAAAAAAA2eqMUMJ9Q0eL6YJtkAsvEw" hidden="1">#REF!</definedName>
    <definedName name="___thinkcell0kUAAAAAAAAAAAAA50O32HsXE02w1ZxZsliZ1A" hidden="1">#REF!</definedName>
    <definedName name="___thinkcell0kUAAAAAAAAAAAAAATpsQvbQ6EiyltlMoKmRQg" hidden="1">#REF!</definedName>
    <definedName name="___thinkcell0kUAAAAAAAAAAAAACBV3jahUPk64sfBpcWa_Eg" hidden="1">#REF!</definedName>
    <definedName name="___thinkcell0kUAAAAAAAAAAAAACbV6i15iuECNftwdLec25Q" hidden="1">#REF!</definedName>
    <definedName name="___thinkcell0kUAAAAAAAAAAAAAcdULShCXdEWwl9woMhWEIg" hidden="1">#REF!</definedName>
    <definedName name="___thinkcell0kUAAAAAAAAAAAAAcXp1eRJpp0eQ2ENnvAaqtw" hidden="1">#REF!</definedName>
    <definedName name="___thinkcell0kUAAAAAAAAAAAAADFHMe8Ca2E2WMTyIPS1jCA" hidden="1">#REF!</definedName>
    <definedName name="___thinkcell0kUAAAAAAAAAAAAAdGe6ysEwM0uT8MpN6rhVnA" hidden="1">#REF!</definedName>
    <definedName name="___thinkcell0kUAAAAAAAAAAAAAe.cK44ny8kCvxEe8QY_mJw" hidden="1">#REF!</definedName>
    <definedName name="___thinkcell0kUAAAAAAAAAAAAAerbISV7ImUSaHrnUWH4BcA" hidden="1">#REF!</definedName>
    <definedName name="___thinkcell0kUAAAAAAAAAAAAALTvogat41kuyw2Cpr3BA.Q" hidden="1">#REF!</definedName>
    <definedName name="___thinkcell0kUAAAAAAAAAAAAAncPLIheDDEGLm5RJ8juFog" hidden="1">#REF!</definedName>
    <definedName name="___thinkcell0kUAAAAAAAAAAAAApoRY5Jw60kCl3OW5sPLifw" hidden="1">#REF!</definedName>
    <definedName name="___thinkcell0kUAAAAAAAAAAAAArfvwhw.ffEaedIZoZ3UpaA" hidden="1">#REF!</definedName>
    <definedName name="___thinkcell0kUAAAAAAAAAAAAATXK54ViKX0ukC85Fx1fjRg" hidden="1">#REF!</definedName>
    <definedName name="___thinkcell0kUAAAAAAAAAAAAAu0BGgtAQlUC.wvH9MX9P3A" hidden="1">#REF!</definedName>
    <definedName name="___thinkcell0kUAAAAAAAAAAAAAufkminYgAEq6LwY8vShqVg" hidden="1">#REF!</definedName>
    <definedName name="___thinkcell0kUAAAAAAAAAAAAAVqLn7uvZxk612aqg4vuhEw" hidden="1">#REF!</definedName>
    <definedName name="___thinkcell0kUAAAAAAAAAAAAAxbsmhHp7akGIurT7_0CCXQ" hidden="1">#REF!</definedName>
    <definedName name="___thinkcell0kUAAAAAAAAAAAAAXc8nozHsbUCeViVmujsgxA" hidden="1">#REF!</definedName>
    <definedName name="___thinkcell0kUAAAAAAAAAAAAAXJWfMUrvlEyZOVEON.dBuQ" hidden="1">#REF!</definedName>
    <definedName name="___thinkcell0kUAAAAAAAAAAAAAXz39lk.gQESjh8rDGlfimw" hidden="1">#REF!</definedName>
    <definedName name="___thinkcell0kUAAAAAAAAAAAAAyJ8zR2hjYE6jkd9.cZrXvA" hidden="1">#REF!</definedName>
    <definedName name="___thinkcell0kUAAAAAAAAAAAAAyTbiqbcOhUiX2q1Z8UXW9w" hidden="1">#REF!</definedName>
    <definedName name="___thinkcell0kUAAAAAAAABAAAAHIDr48egHk6lZkMvC1GXOQ" hidden="1">#REF!</definedName>
    <definedName name="___thinkcell0kUAAAAAAAABAAAArKI4QVBJ0U.EnMp.0EqBsg" hidden="1">#REF!</definedName>
    <definedName name="___thinkcell0kUAAAAAAAALAAAA550y3RWzFUGrpdhgTx2twg" hidden="1">#REF!</definedName>
    <definedName name="___thinkcell0kUAAAAAAAANAAAA9tO0bDsYikmgtc.UO_NBwg" hidden="1">#REF!</definedName>
    <definedName name="___thinkcell0kUAAAAAAAANAAAAlrSsl.HMI0yQSl9qn.F49Q" hidden="1">#REF!</definedName>
    <definedName name="___thinkcell0kUAAAAAAAAPAAAAebJWn1cU70mt2TKkIWbskw" hidden="1">#REF!</definedName>
    <definedName name="___thinkcell0kUAAAAAAAAPAAAAwrfWB8RbwE228EpoUWbPpA" hidden="1">#REF!</definedName>
    <definedName name="___thinkcellH0YAAAAAAAAAAAAAAbeHRFzlWE2uPyH9A6Q3vA" hidden="1">#REF!</definedName>
    <definedName name="___thinkcellH0YAAAAAAAAAAAAAs6d8nGaIbUK8FJH9dh7DkA" hidden="1">#REF!</definedName>
    <definedName name="___thinkcellhkMAAAAAAAAAAAAA57beSTVytE2I7JqSMJDRqw" hidden="1">#REF!</definedName>
    <definedName name="___thinkcellhkMAAAAAAAAAAAAA7gglqEXtAUuFGRX83IhJHg" hidden="1">#REF!</definedName>
    <definedName name="___thinkcellhkMAAAAAAAAAAAAAA1OlPiG7vUyRVcey.zE4.A" hidden="1">#REF!</definedName>
    <definedName name="___thinkcellhkMAAAAAAAAAAAAAE9cDjjT78EGiGoFzh4BoJQ" hidden="1">#REF!</definedName>
    <definedName name="___thinkcellhkMAAAAAAAAAAAAAEmg5knyxEkumYODT3xUZvQ" hidden="1">#REF!</definedName>
    <definedName name="___thinkcellhkMAAAAAAAAAAAAAOVPfM9XMWkyNTmxP7c1ogQ" hidden="1">#REF!</definedName>
    <definedName name="___thinkcellhkMAAAAAAAAAAAAAr5FRo9lrKESOsRa6pwZ6Bg" hidden="1">#REF!</definedName>
    <definedName name="___thinkcellhkMAAAAAAAAAAAAAzvzDuBaOvUalz8oQYLRn9w" hidden="1">#REF!</definedName>
    <definedName name="___thinkcelliUMAAAAAAAAAAAAABdtK9J9ccUWTg6YDOlVJpw" hidden="1">#REF!</definedName>
    <definedName name="___thinkcelliUMAAAAAAAAAAAAAfJj3FYK2hEqkZ4a6IO_mMw" hidden="1">#REF!</definedName>
    <definedName name="___thinkcellJ0YAAAAAAAAAAAAAByqI1S0TYEKLZ_0.j6Li3Q" hidden="1">#REF!</definedName>
    <definedName name="___thinkcellJ0YAAAAAAAAAAAAADuNEk7c1gEu_kNlzN2gmXQ" hidden="1">#REF!</definedName>
    <definedName name="___thinkcellJ0YAAAAAAAAAAAAATTO0MHxoB0.Y0t8v_iljwg" hidden="1">#REF!</definedName>
    <definedName name="___thinkcellJ0YAAAAAAAAAAAAAxxe2w0vIYkSwqa8CViiJMQ" hidden="1">#REF!</definedName>
    <definedName name="___thinkcellJ0YAAAAAAAAAAAAAZ1Pm5Td2r0C_GqlAC_ZvTQ" hidden="1">#REF!</definedName>
    <definedName name="___thinkcellKKG62MjcAkO62sX62BttTQ" hidden="1">#REF!</definedName>
    <definedName name="___thinkcellM0YAAAAAAAAAAAAA0o8_2l5ei0asaK8dN6KSpw" hidden="1">#REF!</definedName>
    <definedName name="___thinkcellM0YAAAAAAAAAAAAA1o_6XMs9NUKKRaDEqiRnpQ" hidden="1">#REF!</definedName>
    <definedName name="___thinkcellM0YAAAAAAAAAAAAA6iQrBEmEtUalaxwt44Ni.g" hidden="1">#REF!</definedName>
    <definedName name="___thinkcellM0YAAAAAAAAAAAAAEzs66cUzREmkZNC9swYioQ" hidden="1">#REF!</definedName>
    <definedName name="___thinkcellM0YAAAAAAAAAAAAAif5jOxBk.kGTi_y6QmleaQ" hidden="1">#REF!</definedName>
    <definedName name="___thinkcellM0YAAAAAAAAAAAAAJa2B4HBJ4kK6RGHyaT0k9w" hidden="1">#REF!</definedName>
    <definedName name="___thinkcellM0YAAAAAAAAAAAAAkswWxBFVoEKmnkJVNq5Dcg" hidden="1">#REF!</definedName>
    <definedName name="___thinkcellM0YAAAAAAAAAAAAAMIX5NFVBu0OvhmCzOakA.A" hidden="1">#REF!</definedName>
    <definedName name="___thinkcellM0YAAAAAAAAAAAAARn4myZeVBkawyZN0jhQ7vw" hidden="1">#REF!</definedName>
    <definedName name="___thinkcellM0YAAAAAAAAAAAAAYIORGssyX0y.C0TzDAVkSg" hidden="1">#REF!</definedName>
    <definedName name="___thinkcellM0YAAAAAAAAAAAAAzs9Aj9thv0qtAZcuzO8Ixw" hidden="1">#REF!</definedName>
    <definedName name="___thinkcellNUMAAAAAAAAAAAAAHgEoWX6oDE6.igFHPsGu1w" hidden="1">#REF!</definedName>
    <definedName name="___thinkcellNUMAAAAAAAAAAAAAIHAYpfVrAUez_kl9E5ssXw" hidden="1">#REF!</definedName>
    <definedName name="___thinkcellNUMAAAAAAAAAAAAAPY1DxDuJ5k.TTl.AC9jLcw" hidden="1">#REF!</definedName>
    <definedName name="___thinkcellNUMAAAAAAAAAAAAAqat2s5B2Vk.JDGESv5MRgg" hidden="1">#REF!</definedName>
    <definedName name="___thinkcellNUMAAAAAAAABAAAAuS77Vn0yBEGHmXJ23nirYg" hidden="1">#REF!</definedName>
    <definedName name="___thinkcellNUMAAAEAAAAGAAAAbzZc6A_Px0ee7cWD5d.4cg" hidden="1">#REF!</definedName>
    <definedName name="___thinkcellNUMAAAEAAAAGAAAAODW1t7nePUuNNcMPfPA2PA" hidden="1">#REF!</definedName>
    <definedName name="___thinkcellNUMAAAEAAAAGAAAAX6Cf49KrXUi..OiyrcHesQ" hidden="1">#REF!</definedName>
    <definedName name="___thinkcellNUYAAAAAAAAAAAAA4yIzjySHZkKlh2BSSzfi7g" hidden="1">#REF!</definedName>
    <definedName name="___thinkcellPkYAAAAAAAAAAAAA0D6f9yXz2UaiiyBBLG6dUw" hidden="1">#REF!</definedName>
    <definedName name="___thinkcellPkYAAAAAAAAAAAAA55Yl8gEAakCI4OI1mjlssQ" hidden="1">#REF!</definedName>
    <definedName name="___thinkcellPkYAAAAAAAAAAAAAAopuMZ4vtUWb76eyasb5lA" hidden="1">#REF!</definedName>
    <definedName name="___thinkcellPkYAAAAAAAAAAAAABnT.3GTWLEuWlGesSoXUFQ" hidden="1">#REF!</definedName>
    <definedName name="___thinkcellPkYAAAAAAAAAAAAAFzTKTY521E.sdBi2DY4JLQ" hidden="1">#REF!</definedName>
    <definedName name="___thinkcellPkYAAAAAAAAAAAAAINXV_KG27UWUopwn4c_FDQ" hidden="1">#REF!</definedName>
    <definedName name="___thinkcellPkYAAAAAAAAAAAAAiXDzaPMiOEWujz3XMbY.VQ" hidden="1">#REF!</definedName>
    <definedName name="___thinkcellPkYAAAAAAAAAAAAAmc5w8I7gz0W4xMX9aeVXqw" hidden="1">#REF!</definedName>
    <definedName name="___thinkcellPkYAAAAAAAAAAAAAo.sDSFT6o0.66jk76euVbA" hidden="1">#REF!</definedName>
    <definedName name="___thinkcellPkYAAAAAAAAAAAAAqe8xvtrgsU.cgN2wG9HQ8g" hidden="1">#REF!</definedName>
    <definedName name="___thinkcellPkYAAAAAAAAAAAAAqYmcxDicO0WlcYYy1k_rXw" hidden="1">#REF!</definedName>
    <definedName name="___thinkcellPkYAAAAAAAAAAAAAzC2K5HSgV0qKf.EVn5DVXw" hidden="1">#REF!</definedName>
    <definedName name="___thinkcellPkYAAAAAAAABAAAACfCgeAUy_0SCaTmpBKZuCA" hidden="1">#REF!</definedName>
    <definedName name="___thinkcellw0UAAAAAAAAAAAAA3kbAzw87l0uvbu92dkE79A" hidden="1">#REF!</definedName>
    <definedName name="___thinkcellw0UAAAAAAAAAAAAAc8D3Alwu2k2l_67NaHwtMg" hidden="1">#REF!</definedName>
    <definedName name="___thinkcellWUMAAAAAAAAAAAAAqzP0XQ1M3U2sm1WeYwdSMQ" hidden="1">#REF!</definedName>
    <definedName name="___thinkcellykUAAAAAAAABAAAA9r94OUzIGk6hKuNZuf3xQA" hidden="1">#REF!</definedName>
    <definedName name="___thinkcellykUAAAAAAAABAAAAlK5PatKEZUGah_xHFk7jrQ" hidden="1">#REF!</definedName>
    <definedName name="___thinkcellykUAAAAAAAABAAAAsYrXHDHqaUqmY0d3tALWZg" hidden="1">#REF!</definedName>
    <definedName name="___v1" localSheetId="3">{"'1-TheatreBkgs'!$A$1:$L$102"}</definedName>
    <definedName name="___v1">{"'1-TheatreBkgs'!$A$1:$L$102"}</definedName>
    <definedName name="___V2" localSheetId="3">{"'1-TheatreBkgs'!$A$1:$L$102"}</definedName>
    <definedName name="___V2">{"'1-TheatreBkgs'!$A$1:$L$102"}</definedName>
    <definedName name="___v3" localSheetId="3">{"'1-TheatreBkgs'!$A$1:$L$102"}</definedName>
    <definedName name="___v3">{"'1-TheatreBkgs'!$A$1:$L$102"}</definedName>
    <definedName name="___VSK1" localSheetId="3" hidden="1">{#N/A,#N/A,FALSE,"FINAL"}</definedName>
    <definedName name="___VSK1" hidden="1">{#N/A,#N/A,FALSE,"FINAL"}</definedName>
    <definedName name="___VSK2" localSheetId="3" hidden="1">{#N/A,#N/A,FALSE,"FINAL"}</definedName>
    <definedName name="___VSK2" hidden="1">{#N/A,#N/A,FALSE,"FINAL"}</definedName>
    <definedName name="___wrn1" localSheetId="4" hidden="1">{"Annual",#N/A,FALSE,"Sales &amp; Market";"Quarterly",#N/A,FALSE,"Sales &amp; Market"}</definedName>
    <definedName name="___wrn1" localSheetId="3" hidden="1">{"Annual",#N/A,FALSE,"Sales &amp; Market";"Quarterly",#N/A,FALSE,"Sales &amp; Market"}</definedName>
    <definedName name="___wrn1" hidden="1">{"Annual",#N/A,FALSE,"Sales &amp; Market";"Quarterly",#N/A,FALSE,"Sales &amp; Market"}</definedName>
    <definedName name="___wrn2" localSheetId="4" hidden="1">{"client cfbs",#N/A,FALSE,"Client"}</definedName>
    <definedName name="___wrn2" localSheetId="3" hidden="1">{"client cfbs",#N/A,FALSE,"Client"}</definedName>
    <definedName name="___wrn2" hidden="1">{"client cfbs",#N/A,FALSE,"Client"}</definedName>
    <definedName name="___wrn3" localSheetId="4" hidden="1">{"client is",#N/A,FALSE,"Client"}</definedName>
    <definedName name="___wrn3" localSheetId="3" hidden="1">{"client is",#N/A,FALSE,"Client"}</definedName>
    <definedName name="___wrn3" hidden="1">{"client is",#N/A,FALSE,"Client"}</definedName>
    <definedName name="___wrn4" localSheetId="4" hidden="1">{"client stats",#N/A,FALSE,"Client"}</definedName>
    <definedName name="___wrn4" localSheetId="3" hidden="1">{"client stats",#N/A,FALSE,"Client"}</definedName>
    <definedName name="___wrn4" hidden="1">{"client stats",#N/A,FALSE,"Client"}</definedName>
    <definedName name="___wrn5" localSheetId="4" hidden="1">{"internal is",#N/A,FALSE,"Model"}</definedName>
    <definedName name="___wrn5" localSheetId="3" hidden="1">{"internal is",#N/A,FALSE,"Model"}</definedName>
    <definedName name="___wrn5" hidden="1">{"internal is",#N/A,FALSE,"Model"}</definedName>
    <definedName name="___wrn6" localSheetId="4" hidden="1">{"portrait letter is",#N/A,FALSE,"Model"}</definedName>
    <definedName name="___wrn6" localSheetId="3" hidden="1">{"portrait letter is",#N/A,FALSE,"Model"}</definedName>
    <definedName name="___wrn6" hidden="1">{"portrait letter is",#N/A,FALSE,"Model"}</definedName>
    <definedName name="___wrn7" localSheetId="4" hidden="1">{#N/A,#N/A,FALSE,"Financial";#N/A,#N/A,FALSE,"Balance Sheet";#N/A,#N/A,FALSE,"Income stmt";#N/A,#N/A,FALSE,"Ratio"}</definedName>
    <definedName name="___wrn7" localSheetId="3" hidden="1">{#N/A,#N/A,FALSE,"Financial";#N/A,#N/A,FALSE,"Balance Sheet";#N/A,#N/A,FALSE,"Income stmt";#N/A,#N/A,FALSE,"Ratio"}</definedName>
    <definedName name="___wrn7" hidden="1">{#N/A,#N/A,FALSE,"Financial";#N/A,#N/A,FALSE,"Balance Sheet";#N/A,#N/A,FALSE,"Income stmt";#N/A,#N/A,FALSE,"Ratio"}</definedName>
    <definedName name="___xlfn.BAHTTEXT">#NAME?</definedName>
    <definedName name="___xlfn.IFERROR" hidden="1">#NAME?</definedName>
    <definedName name="___xx1" localSheetId="3" hidden="1">{#N/A,#N/A,FALSE,"CMN_FE"}</definedName>
    <definedName name="___xx1" hidden="1">{#N/A,#N/A,FALSE,"CMN_FE"}</definedName>
    <definedName name="___Z04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4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localSheetId="3" hidden="1">{"pro_view",#N/A,FALSE,"EEFSNAP2";"rep_view",#N/A,FALSE,"EEFSNAP2"}</definedName>
    <definedName name="___z12" hidden="1">{"pro_view",#N/A,FALSE,"EEFSNAP2";"rep_view",#N/A,FALSE,"EEFSNAP2"}</definedName>
    <definedName name="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localSheetId="3" hidden="1">{"detail",#N/A,FALSE,"mfg";"summary",#N/A,FALSE,"mfg"}</definedName>
    <definedName name="___z25" hidden="1">{"detail",#N/A,FALSE,"mfg";"summary",#N/A,FALSE,"mfg"}</definedName>
    <definedName name="__123Graph_A" localSheetId="4" hidden="1">[2]Historical!#REF!</definedName>
    <definedName name="__123Graph_A" hidden="1">#REF!</definedName>
    <definedName name="__123Graph_AChart1" hidden="1">#REF!</definedName>
    <definedName name="__123Graph_ACOSTS" hidden="1">#REF!</definedName>
    <definedName name="__123Graph_ACURRENT" localSheetId="4" hidden="1">[3]RUL2!$E$289:$E$326</definedName>
    <definedName name="__123Graph_ACURRENT" hidden="1">#REF!</definedName>
    <definedName name="__123Graph_AGraph1" hidden="1">#REF!</definedName>
    <definedName name="__123Graph_AINC2" localSheetId="4" hidden="1">[4]הכנסות!#REF!</definedName>
    <definedName name="__123Graph_AINC2" hidden="1">#REF!</definedName>
    <definedName name="__123Graph_AINC3" localSheetId="4" hidden="1">[4]הכנסות!#REF!</definedName>
    <definedName name="__123Graph_AINC3" hidden="1">#REF!</definedName>
    <definedName name="__123Graph_ANPV" hidden="1">#REF!</definedName>
    <definedName name="__123Graph_APRINCIPAL" localSheetId="4" hidden="1">'[5]Herramientas para análisis-VBA'!#REF!</definedName>
    <definedName name="__123Graph_APRINCIPAL" hidden="1">#REF!</definedName>
    <definedName name="__123Graph_AQTRPROD" hidden="1">#REF!</definedName>
    <definedName name="__123Graph_ARES_02" hidden="1">#REF!</definedName>
    <definedName name="__123Graph_ASALESTREND" hidden="1">#REF!</definedName>
    <definedName name="__123Graph_ASUMNETBACK" hidden="1">#REF!</definedName>
    <definedName name="__123Graph_ASUMOPX" hidden="1">#REF!</definedName>
    <definedName name="__123Graph_ATABELABO" hidden="1">#REF!</definedName>
    <definedName name="__123Graph_ATRAIN" hidden="1">#REF!</definedName>
    <definedName name="__123Graph_B" hidden="1">#REF!</definedName>
    <definedName name="__123Graph_BChart1" hidden="1">#REF!</definedName>
    <definedName name="__123Graph_BCOSTS" hidden="1">#REF!</definedName>
    <definedName name="__123Graph_BCurrent" hidden="1">#REF!</definedName>
    <definedName name="__123Graph_BGraph1" hidden="1">#REF!</definedName>
    <definedName name="__123Graph_BHOBKEN4H" hidden="1">#REF!</definedName>
    <definedName name="__123Graph_BHOBOKEN" hidden="1">#REF!</definedName>
    <definedName name="__123Graph_BINC2" localSheetId="4" hidden="1">[4]הכנסות!#REF!</definedName>
    <definedName name="__123Graph_BINC2" hidden="1">#REF!</definedName>
    <definedName name="__123Graph_BRES_02" hidden="1">#REF!</definedName>
    <definedName name="__123Graph_BSUMNETBACK" hidden="1">#REF!</definedName>
    <definedName name="__123Graph_BSUMOPX" hidden="1">#REF!</definedName>
    <definedName name="__123Graph_BTABELABO" hidden="1">#REF!</definedName>
    <definedName name="__123Graph_BTRAIN" hidden="1">#REF!</definedName>
    <definedName name="__123Graph_C" localSheetId="4" hidden="1">[6]INVTREND!$E$85:$E$106</definedName>
    <definedName name="__123Graph_C" hidden="1">#REF!</definedName>
    <definedName name="__123Graph_CChart1" hidden="1">#REF!</definedName>
    <definedName name="__123Graph_CCurrent" hidden="1">#REF!</definedName>
    <definedName name="__123Graph_CINC2" localSheetId="4" hidden="1">[4]הכנסות!#REF!</definedName>
    <definedName name="__123Graph_CINC2" hidden="1">#REF!</definedName>
    <definedName name="__123Graph_CRPE97" hidden="1">#REF!</definedName>
    <definedName name="__123Graph_CTRAIN" hidden="1">#REF!</definedName>
    <definedName name="__123Graph_D" localSheetId="4" hidden="1">'[7]M&amp;E-TC'!#REF!</definedName>
    <definedName name="__123Graph_D" hidden="1">#REF!</definedName>
    <definedName name="__123Graph_DChart1" hidden="1">#REF!</definedName>
    <definedName name="__123Graph_DCurrent" hidden="1">#REF!</definedName>
    <definedName name="__123Graph_DINC2" localSheetId="4" hidden="1">[4]הכנסות!#REF!</definedName>
    <definedName name="__123Graph_DINC2" hidden="1">#REF!</definedName>
    <definedName name="__123Graph_DTRAIN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EINC2" localSheetId="4" hidden="1">[4]הכנסות!#REF!</definedName>
    <definedName name="__123Graph_EINC2" hidden="1">#REF!</definedName>
    <definedName name="__123Graph_ETRAIN" hidden="1">#REF!</definedName>
    <definedName name="__123Graph_F" localSheetId="4" hidden="1">[8]TC!#REF!</definedName>
    <definedName name="__123Graph_F" hidden="1">#REF!</definedName>
    <definedName name="__123Graph_LBL_A" hidden="1">#REF!</definedName>
    <definedName name="__123Graph_LBL_APRINCIPAL" localSheetId="4" hidden="1">'[5]Herramientas para análisis-VBA'!#REF!</definedName>
    <definedName name="__123Graph_LBL_APRINCIPAL" hidden="1">#REF!</definedName>
    <definedName name="__123Graph_LBL_AQTRPROD" hidden="1">#REF!</definedName>
    <definedName name="__123Graph_LBL_ASALESTREND" hidden="1">#REF!</definedName>
    <definedName name="__123Graph_LBL_ATABELABO" hidden="1">#REF!</definedName>
    <definedName name="__123Graph_LBL_B" hidden="1">#REF!</definedName>
    <definedName name="__123Graph_LBL_BTABELABO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LIMENTACION" hidden="1">#REF!</definedName>
    <definedName name="__123Graph_XChart1" hidden="1">#REF!</definedName>
    <definedName name="__123Graph_XCURRENT" localSheetId="4" hidden="1">[3]RUL2!$A$289:$A$326</definedName>
    <definedName name="__123Graph_XCurrent" hidden="1">#REF!</definedName>
    <definedName name="__123Graph_XDISTRIBU" hidden="1">#REF!</definedName>
    <definedName name="__123Graph_XEXPS97" hidden="1">#REF!</definedName>
    <definedName name="__123Graph_XINC3" localSheetId="4" hidden="1">[4]הכנסות!#REF!</definedName>
    <definedName name="__123Graph_XINC3" hidden="1">#REF!</definedName>
    <definedName name="__123Graph_XOTRASACT" hidden="1">#REF!</definedName>
    <definedName name="__123Graph_XPROFIT97" hidden="1">#REF!</definedName>
    <definedName name="__123Graph_XRES_02" hidden="1">#REF!</definedName>
    <definedName name="__123Graph_XRESUMEN" hidden="1">#REF!</definedName>
    <definedName name="__123Graph_XREV97" hidden="1">#REF!</definedName>
    <definedName name="__123Graph_XREVS" hidden="1">#REF!</definedName>
    <definedName name="__123Graph_XRPE97" hidden="1">#REF!</definedName>
    <definedName name="__123Graph_XSALESTREND" hidden="1">#REF!</definedName>
    <definedName name="__123Graph_XSUMNETBACK" hidden="1">#REF!</definedName>
    <definedName name="__123Graph_XSUMOPX" hidden="1">#REF!</definedName>
    <definedName name="__123Graph_XTABELABO" hidden="1">#REF!</definedName>
    <definedName name="__123Graph_XTRAIN" hidden="1">#REF!</definedName>
    <definedName name="__2BS_CONS_PRO_02">#REF!</definedName>
    <definedName name="__3CF_CONS_2Q">#REF!</definedName>
    <definedName name="__4CF_CONS_PRO_02">#REF!</definedName>
    <definedName name="__5IS_CONS_PRO_01">#REF!</definedName>
    <definedName name="__a1" localSheetId="3">{"'2ND_QUAR'!$A$1:$P$106"}</definedName>
    <definedName name="__a1">{"'2ND_QUAR'!$A$1:$P$106"}</definedName>
    <definedName name="__a1_1" localSheetId="3" hidden="1">{#N/A,#N/A,FALSE,"Pharm";#N/A,#N/A,FALSE,"WWCM"}</definedName>
    <definedName name="__a1_1" hidden="1">{#N/A,#N/A,FALSE,"Pharm";#N/A,#N/A,FALSE,"WWCM"}</definedName>
    <definedName name="__a1_2" localSheetId="3" hidden="1">{#N/A,#N/A,FALSE,"Pharm";#N/A,#N/A,FALSE,"WWCM"}</definedName>
    <definedName name="__a1_2" hidden="1">{#N/A,#N/A,FALSE,"Pharm";#N/A,#N/A,FALSE,"WWCM"}</definedName>
    <definedName name="__a1_3" localSheetId="3" hidden="1">{#N/A,#N/A,FALSE,"Pharm";#N/A,#N/A,FALSE,"WWCM"}</definedName>
    <definedName name="__a1_3" hidden="1">{#N/A,#N/A,FALSE,"Pharm";#N/A,#N/A,FALSE,"WWCM"}</definedName>
    <definedName name="__a1_4" localSheetId="3" hidden="1">{#N/A,#N/A,FALSE,"Pharm";#N/A,#N/A,FALSE,"WWCM"}</definedName>
    <definedName name="__a1_4" hidden="1">{#N/A,#N/A,FALSE,"Pharm";#N/A,#N/A,FALSE,"WWCM"}</definedName>
    <definedName name="__A11" localSheetId="3" hidden="1">{#N/A,#N/A,FALSE,"Umsatz 99";#N/A,#N/A,FALSE,"ER 99 "}</definedName>
    <definedName name="__A11" hidden="1">{#N/A,#N/A,FALSE,"Umsatz 99";#N/A,#N/A,FALSE,"ER 99 "}</definedName>
    <definedName name="__A11_1" localSheetId="3" hidden="1">{#N/A,#N/A,FALSE,"Umsatz 99";#N/A,#N/A,FALSE,"ER 99 "}</definedName>
    <definedName name="__A11_1" hidden="1">{#N/A,#N/A,FALSE,"Umsatz 99";#N/A,#N/A,FALSE,"ER 99 "}</definedName>
    <definedName name="__A11_1_1" localSheetId="3" hidden="1">{#N/A,#N/A,FALSE,"Umsatz 99";#N/A,#N/A,FALSE,"ER 99 "}</definedName>
    <definedName name="__A11_1_1" hidden="1">{#N/A,#N/A,FALSE,"Umsatz 99";#N/A,#N/A,FALSE,"ER 99 "}</definedName>
    <definedName name="__A11_1_2" localSheetId="3" hidden="1">{#N/A,#N/A,FALSE,"Umsatz 99";#N/A,#N/A,FALSE,"ER 99 "}</definedName>
    <definedName name="__A11_1_2" hidden="1">{#N/A,#N/A,FALSE,"Umsatz 99";#N/A,#N/A,FALSE,"ER 99 "}</definedName>
    <definedName name="__A11_1_3" localSheetId="3" hidden="1">{#N/A,#N/A,FALSE,"Umsatz 99";#N/A,#N/A,FALSE,"ER 99 "}</definedName>
    <definedName name="__A11_1_3" hidden="1">{#N/A,#N/A,FALSE,"Umsatz 99";#N/A,#N/A,FALSE,"ER 99 "}</definedName>
    <definedName name="__A11_1_4" localSheetId="3" hidden="1">{#N/A,#N/A,FALSE,"Umsatz 99";#N/A,#N/A,FALSE,"ER 99 "}</definedName>
    <definedName name="__A11_1_4" hidden="1">{#N/A,#N/A,FALSE,"Umsatz 99";#N/A,#N/A,FALSE,"ER 99 "}</definedName>
    <definedName name="__A11_1_5" localSheetId="3" hidden="1">{#N/A,#N/A,FALSE,"Umsatz 99";#N/A,#N/A,FALSE,"ER 99 "}</definedName>
    <definedName name="__A11_1_5" hidden="1">{#N/A,#N/A,FALSE,"Umsatz 99";#N/A,#N/A,FALSE,"ER 99 "}</definedName>
    <definedName name="__A11_2" localSheetId="3" hidden="1">{#N/A,#N/A,FALSE,"Umsatz 99";#N/A,#N/A,FALSE,"ER 99 "}</definedName>
    <definedName name="__A11_2" hidden="1">{#N/A,#N/A,FALSE,"Umsatz 99";#N/A,#N/A,FALSE,"ER 99 "}</definedName>
    <definedName name="__A11_2_1" localSheetId="3" hidden="1">{#N/A,#N/A,FALSE,"Umsatz 99";#N/A,#N/A,FALSE,"ER 99 "}</definedName>
    <definedName name="__A11_2_1" hidden="1">{#N/A,#N/A,FALSE,"Umsatz 99";#N/A,#N/A,FALSE,"ER 99 "}</definedName>
    <definedName name="__A11_2_2" localSheetId="3" hidden="1">{#N/A,#N/A,FALSE,"Umsatz 99";#N/A,#N/A,FALSE,"ER 99 "}</definedName>
    <definedName name="__A11_2_2" hidden="1">{#N/A,#N/A,FALSE,"Umsatz 99";#N/A,#N/A,FALSE,"ER 99 "}</definedName>
    <definedName name="__A11_2_3" localSheetId="3" hidden="1">{#N/A,#N/A,FALSE,"Umsatz 99";#N/A,#N/A,FALSE,"ER 99 "}</definedName>
    <definedName name="__A11_2_3" hidden="1">{#N/A,#N/A,FALSE,"Umsatz 99";#N/A,#N/A,FALSE,"ER 99 "}</definedName>
    <definedName name="__A11_2_4" localSheetId="3" hidden="1">{#N/A,#N/A,FALSE,"Umsatz 99";#N/A,#N/A,FALSE,"ER 99 "}</definedName>
    <definedName name="__A11_2_4" hidden="1">{#N/A,#N/A,FALSE,"Umsatz 99";#N/A,#N/A,FALSE,"ER 99 "}</definedName>
    <definedName name="__A11_2_5" localSheetId="3" hidden="1">{#N/A,#N/A,FALSE,"Umsatz 99";#N/A,#N/A,FALSE,"ER 99 "}</definedName>
    <definedName name="__A11_2_5" hidden="1">{#N/A,#N/A,FALSE,"Umsatz 99";#N/A,#N/A,FALSE,"ER 99 "}</definedName>
    <definedName name="__A11_3" localSheetId="3" hidden="1">{#N/A,#N/A,FALSE,"Umsatz 99";#N/A,#N/A,FALSE,"ER 99 "}</definedName>
    <definedName name="__A11_3" hidden="1">{#N/A,#N/A,FALSE,"Umsatz 99";#N/A,#N/A,FALSE,"ER 99 "}</definedName>
    <definedName name="__A11_3_1" localSheetId="3" hidden="1">{#N/A,#N/A,FALSE,"Umsatz 99";#N/A,#N/A,FALSE,"ER 99 "}</definedName>
    <definedName name="__A11_3_1" hidden="1">{#N/A,#N/A,FALSE,"Umsatz 99";#N/A,#N/A,FALSE,"ER 99 "}</definedName>
    <definedName name="__A11_3_2" localSheetId="3" hidden="1">{#N/A,#N/A,FALSE,"Umsatz 99";#N/A,#N/A,FALSE,"ER 99 "}</definedName>
    <definedName name="__A11_3_2" hidden="1">{#N/A,#N/A,FALSE,"Umsatz 99";#N/A,#N/A,FALSE,"ER 99 "}</definedName>
    <definedName name="__A11_3_3" localSheetId="3" hidden="1">{#N/A,#N/A,FALSE,"Umsatz 99";#N/A,#N/A,FALSE,"ER 99 "}</definedName>
    <definedName name="__A11_3_3" hidden="1">{#N/A,#N/A,FALSE,"Umsatz 99";#N/A,#N/A,FALSE,"ER 99 "}</definedName>
    <definedName name="__A11_3_4" localSheetId="3" hidden="1">{#N/A,#N/A,FALSE,"Umsatz 99";#N/A,#N/A,FALSE,"ER 99 "}</definedName>
    <definedName name="__A11_3_4" hidden="1">{#N/A,#N/A,FALSE,"Umsatz 99";#N/A,#N/A,FALSE,"ER 99 "}</definedName>
    <definedName name="__A11_3_5" localSheetId="3" hidden="1">{#N/A,#N/A,FALSE,"Umsatz 99";#N/A,#N/A,FALSE,"ER 99 "}</definedName>
    <definedName name="__A11_3_5" hidden="1">{#N/A,#N/A,FALSE,"Umsatz 99";#N/A,#N/A,FALSE,"ER 99 "}</definedName>
    <definedName name="__A11_4" localSheetId="3" hidden="1">{#N/A,#N/A,FALSE,"Umsatz 99";#N/A,#N/A,FALSE,"ER 99 "}</definedName>
    <definedName name="__A11_4" hidden="1">{#N/A,#N/A,FALSE,"Umsatz 99";#N/A,#N/A,FALSE,"ER 99 "}</definedName>
    <definedName name="__A11_4_1" localSheetId="3" hidden="1">{#N/A,#N/A,FALSE,"Umsatz 99";#N/A,#N/A,FALSE,"ER 99 "}</definedName>
    <definedName name="__A11_4_1" hidden="1">{#N/A,#N/A,FALSE,"Umsatz 99";#N/A,#N/A,FALSE,"ER 99 "}</definedName>
    <definedName name="__A11_4_2" localSheetId="3" hidden="1">{#N/A,#N/A,FALSE,"Umsatz 99";#N/A,#N/A,FALSE,"ER 99 "}</definedName>
    <definedName name="__A11_4_2" hidden="1">{#N/A,#N/A,FALSE,"Umsatz 99";#N/A,#N/A,FALSE,"ER 99 "}</definedName>
    <definedName name="__A11_4_3" localSheetId="3" hidden="1">{#N/A,#N/A,FALSE,"Umsatz 99";#N/A,#N/A,FALSE,"ER 99 "}</definedName>
    <definedName name="__A11_4_3" hidden="1">{#N/A,#N/A,FALSE,"Umsatz 99";#N/A,#N/A,FALSE,"ER 99 "}</definedName>
    <definedName name="__A11_4_4" localSheetId="3" hidden="1">{#N/A,#N/A,FALSE,"Umsatz 99";#N/A,#N/A,FALSE,"ER 99 "}</definedName>
    <definedName name="__A11_4_4" hidden="1">{#N/A,#N/A,FALSE,"Umsatz 99";#N/A,#N/A,FALSE,"ER 99 "}</definedName>
    <definedName name="__A11_4_5" localSheetId="3" hidden="1">{#N/A,#N/A,FALSE,"Umsatz 99";#N/A,#N/A,FALSE,"ER 99 "}</definedName>
    <definedName name="__A11_4_5" hidden="1">{#N/A,#N/A,FALSE,"Umsatz 99";#N/A,#N/A,FALSE,"ER 99 "}</definedName>
    <definedName name="__A11_5" localSheetId="3" hidden="1">{#N/A,#N/A,FALSE,"Umsatz 99";#N/A,#N/A,FALSE,"ER 99 "}</definedName>
    <definedName name="__A11_5" hidden="1">{#N/A,#N/A,FALSE,"Umsatz 99";#N/A,#N/A,FALSE,"ER 99 "}</definedName>
    <definedName name="__A11_5_1" localSheetId="3" hidden="1">{#N/A,#N/A,FALSE,"Umsatz 99";#N/A,#N/A,FALSE,"ER 99 "}</definedName>
    <definedName name="__A11_5_1" hidden="1">{#N/A,#N/A,FALSE,"Umsatz 99";#N/A,#N/A,FALSE,"ER 99 "}</definedName>
    <definedName name="__A11_5_2" localSheetId="3" hidden="1">{#N/A,#N/A,FALSE,"Umsatz 99";#N/A,#N/A,FALSE,"ER 99 "}</definedName>
    <definedName name="__A11_5_2" hidden="1">{#N/A,#N/A,FALSE,"Umsatz 99";#N/A,#N/A,FALSE,"ER 99 "}</definedName>
    <definedName name="__A11_5_3" localSheetId="3" hidden="1">{#N/A,#N/A,FALSE,"Umsatz 99";#N/A,#N/A,FALSE,"ER 99 "}</definedName>
    <definedName name="__A11_5_3" hidden="1">{#N/A,#N/A,FALSE,"Umsatz 99";#N/A,#N/A,FALSE,"ER 99 "}</definedName>
    <definedName name="__A11_5_4" localSheetId="3" hidden="1">{#N/A,#N/A,FALSE,"Umsatz 99";#N/A,#N/A,FALSE,"ER 99 "}</definedName>
    <definedName name="__A11_5_4" hidden="1">{#N/A,#N/A,FALSE,"Umsatz 99";#N/A,#N/A,FALSE,"ER 99 "}</definedName>
    <definedName name="__A11_5_5" localSheetId="3" hidden="1">{#N/A,#N/A,FALSE,"Umsatz 99";#N/A,#N/A,FALSE,"ER 99 "}</definedName>
    <definedName name="__A11_5_5" hidden="1">{#N/A,#N/A,FALSE,"Umsatz 99";#N/A,#N/A,FALSE,"ER 99 "}</definedName>
    <definedName name="__a3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a1" localSheetId="3" hidden="1">{#N/A,#N/A,TRUE,"Pro Forma";#N/A,#N/A,TRUE,"PF_Bal";#N/A,#N/A,TRUE,"PF_INC";#N/A,#N/A,TRUE,"CBE";#N/A,#N/A,TRUE,"SWK"}</definedName>
    <definedName name="__aa1" hidden="1">{#N/A,#N/A,TRUE,"Pro Forma";#N/A,#N/A,TRUE,"PF_Bal";#N/A,#N/A,TRUE,"PF_INC";#N/A,#N/A,TRUE,"CBE";#N/A,#N/A,TRUE,"SWK"}</definedName>
    <definedName name="__aaa1" localSheetId="3" hidden="1">{#N/A,#N/A,FALSE,"REPORT"}</definedName>
    <definedName name="__aaa1" hidden="1">{#N/A,#N/A,FALSE,"REPORT"}</definedName>
    <definedName name="__aaa1_1" localSheetId="3" hidden="1">{#N/A,#N/A,FALSE,"REPORT"}</definedName>
    <definedName name="__aaa1_1" hidden="1">{#N/A,#N/A,FALSE,"REPORT"}</definedName>
    <definedName name="__aaa1_2" localSheetId="3" hidden="1">{#N/A,#N/A,FALSE,"REPORT"}</definedName>
    <definedName name="__aaa1_2" hidden="1">{#N/A,#N/A,FALSE,"REPORT"}</definedName>
    <definedName name="__aaa1_3" localSheetId="3" hidden="1">{#N/A,#N/A,FALSE,"REPORT"}</definedName>
    <definedName name="__aaa1_3" hidden="1">{#N/A,#N/A,FALSE,"REPORT"}</definedName>
    <definedName name="__aaa1_4" localSheetId="3" hidden="1">{#N/A,#N/A,FALSE,"REPORT"}</definedName>
    <definedName name="__aaa1_4" hidden="1">{#N/A,#N/A,FALSE,"REPORT"}</definedName>
    <definedName name="__aas1" localSheetId="3" hidden="1">{#N/A,#N/A,FALSE,"REPORT"}</definedName>
    <definedName name="__aas1" hidden="1">{#N/A,#N/A,FALSE,"REPORT"}</definedName>
    <definedName name="__aas1_1" localSheetId="3" hidden="1">{#N/A,#N/A,FALSE,"REPORT"}</definedName>
    <definedName name="__aas1_1" hidden="1">{#N/A,#N/A,FALSE,"REPORT"}</definedName>
    <definedName name="__aas1_2" localSheetId="3" hidden="1">{#N/A,#N/A,FALSE,"REPORT"}</definedName>
    <definedName name="__aas1_2" hidden="1">{#N/A,#N/A,FALSE,"REPORT"}</definedName>
    <definedName name="__aas1_3" localSheetId="3" hidden="1">{#N/A,#N/A,FALSE,"REPORT"}</definedName>
    <definedName name="__aas1_3" hidden="1">{#N/A,#N/A,FALSE,"REPORT"}</definedName>
    <definedName name="__aas1_4" localSheetId="3" hidden="1">{#N/A,#N/A,FALSE,"REPORT"}</definedName>
    <definedName name="__aas1_4" hidden="1">{#N/A,#N/A,FALSE,"REPORT"}</definedName>
    <definedName name="__ab1" localSheetId="3" hidden="1">{"comp1",#N/A,FALSE,"COMPS";"footnotes",#N/A,FALSE,"COMPS"}</definedName>
    <definedName name="__ab1" hidden="1">{"comp1",#N/A,FALSE,"COMPS";"footnotes",#N/A,FALSE,"COMPS"}</definedName>
    <definedName name="__abc1" localSheetId="3" hidden="1">{"detail",#N/A,FALSE,"mfg";"summary",#N/A,FALSE,"mfg"}</definedName>
    <definedName name="__abc1" hidden="1">{"detail",#N/A,FALSE,"mfg";"summary",#N/A,FALSE,"mfg"}</definedName>
    <definedName name="__abc2" localSheetId="3" hidden="1">{"detail",#N/A,FALSE,"mfg";"summary",#N/A,FALSE,"mfg"}</definedName>
    <definedName name="__abc2" hidden="1">{"detail",#N/A,FALSE,"mfg";"summary",#N/A,FALSE,"mfg"}</definedName>
    <definedName name="__abc3" localSheetId="3" hidden="1">{"detail",#N/A,FALSE,"mfg";"summary",#N/A,FALSE,"mfg"}</definedName>
    <definedName name="__abc3" hidden="1">{"detail",#N/A,FALSE,"mfg";"summary",#N/A,FALSE,"mfg"}</definedName>
    <definedName name="__ACS2000" localSheetId="3" hidden="1">{#N/A,#N/A,FALSE,"REPORT"}</definedName>
    <definedName name="__ACS2000" hidden="1">{#N/A,#N/A,FALSE,"REPORT"}</definedName>
    <definedName name="__ACS2000_1" localSheetId="3" hidden="1">{#N/A,#N/A,FALSE,"REPORT"}</definedName>
    <definedName name="__ACS2000_1" hidden="1">{#N/A,#N/A,FALSE,"REPORT"}</definedName>
    <definedName name="__ACS2000_2" localSheetId="3" hidden="1">{#N/A,#N/A,FALSE,"REPORT"}</definedName>
    <definedName name="__ACS2000_2" hidden="1">{#N/A,#N/A,FALSE,"REPORT"}</definedName>
    <definedName name="__ACS2000_3" localSheetId="3" hidden="1">{#N/A,#N/A,FALSE,"REPORT"}</definedName>
    <definedName name="__ACS2000_3" hidden="1">{#N/A,#N/A,FALSE,"REPORT"}</definedName>
    <definedName name="__ACS2000_4" localSheetId="3" hidden="1">{#N/A,#N/A,FALSE,"REPORT"}</definedName>
    <definedName name="__ACS2000_4" hidden="1">{#N/A,#N/A,FALSE,"REPORT"}</definedName>
    <definedName name="__ACT1">#REF!</definedName>
    <definedName name="__ACT10">#REF!</definedName>
    <definedName name="__ACT11">#REF!</definedName>
    <definedName name="__ACT12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e1" localSheetId="3" hidden="1">{#N/A,#N/A,FALSE,"Calc";#N/A,#N/A,FALSE,"Sensitivity";#N/A,#N/A,FALSE,"LT Earn.Dil.";#N/A,#N/A,FALSE,"Dil. AVP"}</definedName>
    <definedName name="__ae1" hidden="1">{#N/A,#N/A,FALSE,"Calc";#N/A,#N/A,FALSE,"Sensitivity";#N/A,#N/A,FALSE,"LT Earn.Dil.";#N/A,#N/A,FALSE,"Dil. AVP"}</definedName>
    <definedName name="__am1" localSheetId="3" hidden="1">{#N/A,#N/A,TRUE,"Pro Forma";#N/A,#N/A,TRUE,"PF_Bal";#N/A,#N/A,TRUE,"PF_INC";#N/A,#N/A,TRUE,"CBE";#N/A,#N/A,TRUE,"SWK"}</definedName>
    <definedName name="__am1" hidden="1">{#N/A,#N/A,TRUE,"Pro Forma";#N/A,#N/A,TRUE,"PF_Bal";#N/A,#N/A,TRUE,"PF_INC";#N/A,#N/A,TRUE,"CBE";#N/A,#N/A,TRUE,"SWK"}</definedName>
    <definedName name="__ap2" localSheetId="3" hidden="1">{"detail",#N/A,FALSE,"mfg";"summary",#N/A,FALSE,"mfg"}</definedName>
    <definedName name="__ap2" hidden="1">{"detail",#N/A,FALSE,"mfg";"summary",#N/A,FALSE,"mfg"}</definedName>
    <definedName name="__apb25">#REF!</definedName>
    <definedName name="__app4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s1" localSheetId="3" hidden="1">{"comp1",#N/A,FALSE,"COMPS";"footnotes",#N/A,FALSE,"COMPS"}</definedName>
    <definedName name="__as1" hidden="1">{"comp1",#N/A,FALSE,"COMPS";"footnotes",#N/A,FALSE,"COMPS"}</definedName>
    <definedName name="__Att05">#REF!</definedName>
    <definedName name="__att06">#REF!</definedName>
    <definedName name="__att07">#REF!</definedName>
    <definedName name="__att08">#REF!</definedName>
    <definedName name="__aud2">#REF!</definedName>
    <definedName name="__avg99">#REF!</definedName>
    <definedName name="__B" localSheetId="4" hidden="1">{"ww",#N/A,FALSE,"Hospital Products";"us",#N/A,FALSE,"Hospital Products";"in",#N/A,FALSE,"Hospital Products"}</definedName>
    <definedName name="__B" localSheetId="3" hidden="1">{"ww",#N/A,FALSE,"Hospital Products";"us",#N/A,FALSE,"Hospital Products";"in",#N/A,FALSE,"Hospital Products"}</definedName>
    <definedName name="__B" hidden="1">{"ww",#N/A,FALSE,"Hospital Products";"us",#N/A,FALSE,"Hospital Products";"in",#N/A,FALSE,"Hospital Products"}</definedName>
    <definedName name="__b111" localSheetId="3" hidden="1">{#N/A,#N/A,FALSE,"Pharm";#N/A,#N/A,FALSE,"WWCM"}</definedName>
    <definedName name="__b111" hidden="1">{#N/A,#N/A,FALSE,"Pharm";#N/A,#N/A,FALSE,"WWCM"}</definedName>
    <definedName name="__b111_1" localSheetId="3" hidden="1">{#N/A,#N/A,FALSE,"Pharm";#N/A,#N/A,FALSE,"WWCM"}</definedName>
    <definedName name="__b111_1" hidden="1">{#N/A,#N/A,FALSE,"Pharm";#N/A,#N/A,FALSE,"WWCM"}</definedName>
    <definedName name="__b111_2" localSheetId="3" hidden="1">{#N/A,#N/A,FALSE,"Pharm";#N/A,#N/A,FALSE,"WWCM"}</definedName>
    <definedName name="__b111_2" hidden="1">{#N/A,#N/A,FALSE,"Pharm";#N/A,#N/A,FALSE,"WWCM"}</definedName>
    <definedName name="__b111_3" localSheetId="3" hidden="1">{#N/A,#N/A,FALSE,"Pharm";#N/A,#N/A,FALSE,"WWCM"}</definedName>
    <definedName name="__b111_3" hidden="1">{#N/A,#N/A,FALSE,"Pharm";#N/A,#N/A,FALSE,"WWCM"}</definedName>
    <definedName name="__b111_4" localSheetId="3" hidden="1">{#N/A,#N/A,FALSE,"Pharm";#N/A,#N/A,FALSE,"WWCM"}</definedName>
    <definedName name="__b111_4" hidden="1">{#N/A,#N/A,FALSE,"Pharm";#N/A,#N/A,FALSE,"WWCM"}</definedName>
    <definedName name="__BAL2">#REF!</definedName>
    <definedName name="__bg1" hidden="1">#REF!</definedName>
    <definedName name="__BUD1">#REF!</definedName>
    <definedName name="__BUD10">#REF!</definedName>
    <definedName name="__BUD11">#REF!</definedName>
    <definedName name="__BUD12">#REF!</definedName>
    <definedName name="__BUD2">#REF!</definedName>
    <definedName name="__BUD3">#REF!</definedName>
    <definedName name="__BUD4">#REF!</definedName>
    <definedName name="__BUD5">#REF!</definedName>
    <definedName name="__BUD6">#REF!</definedName>
    <definedName name="__BUD7">#REF!</definedName>
    <definedName name="__BUD8">#REF!</definedName>
    <definedName name="__BUD9">#REF!</definedName>
    <definedName name="__c" localSheetId="3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c_1" localSheetId="3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1_1" localSheetId="3" hidden="1">{"Fiesta Facer Page",#N/A,FALSE,"Q_C_S";"Fiesta Main Page",#N/A,FALSE,"V_L";"Fiesta 95BP Struct",#N/A,FALSE,"StructBP";"Fiesta Post 95BP Struct",#N/A,FALSE,"AdjStructBP"}</definedName>
    <definedName name="__c_1_1" hidden="1">{"Fiesta Facer Page",#N/A,FALSE,"Q_C_S";"Fiesta Main Page",#N/A,FALSE,"V_L";"Fiesta 95BP Struct",#N/A,FALSE,"StructBP";"Fiesta Post 95BP Struct",#N/A,FALSE,"AdjStructBP"}</definedName>
    <definedName name="__c_1_2" localSheetId="3" hidden="1">{"Fiesta Facer Page",#N/A,FALSE,"Q_C_S";"Fiesta Main Page",#N/A,FALSE,"V_L";"Fiesta 95BP Struct",#N/A,FALSE,"StructBP";"Fiesta Post 95BP Struct",#N/A,FALSE,"AdjStructBP"}</definedName>
    <definedName name="__c_1_2" hidden="1">{"Fiesta Facer Page",#N/A,FALSE,"Q_C_S";"Fiesta Main Page",#N/A,FALSE,"V_L";"Fiesta 95BP Struct",#N/A,FALSE,"StructBP";"Fiesta Post 95BP Struct",#N/A,FALSE,"AdjStructBP"}</definedName>
    <definedName name="__c_1_3" localSheetId="3" hidden="1">{"Fiesta Facer Page",#N/A,FALSE,"Q_C_S";"Fiesta Main Page",#N/A,FALSE,"V_L";"Fiesta 95BP Struct",#N/A,FALSE,"StructBP";"Fiesta Post 95BP Struct",#N/A,FALSE,"AdjStructBP"}</definedName>
    <definedName name="__c_1_3" hidden="1">{"Fiesta Facer Page",#N/A,FALSE,"Q_C_S";"Fiesta Main Page",#N/A,FALSE,"V_L";"Fiesta 95BP Struct",#N/A,FALSE,"StructBP";"Fiesta Post 95BP Struct",#N/A,FALSE,"AdjStructBP"}</definedName>
    <definedName name="__c_1_4" localSheetId="3" hidden="1">{"Fiesta Facer Page",#N/A,FALSE,"Q_C_S";"Fiesta Main Page",#N/A,FALSE,"V_L";"Fiesta 95BP Struct",#N/A,FALSE,"StructBP";"Fiesta Post 95BP Struct",#N/A,FALSE,"AdjStructBP"}</definedName>
    <definedName name="__c_1_4" hidden="1">{"Fiesta Facer Page",#N/A,FALSE,"Q_C_S";"Fiesta Main Page",#N/A,FALSE,"V_L";"Fiesta 95BP Struct",#N/A,FALSE,"StructBP";"Fiesta Post 95BP Struct",#N/A,FALSE,"AdjStructBP"}</definedName>
    <definedName name="__c_1_5" localSheetId="3" hidden="1">{"Fiesta Facer Page",#N/A,FALSE,"Q_C_S";"Fiesta Main Page",#N/A,FALSE,"V_L";"Fiesta 95BP Struct",#N/A,FALSE,"StructBP";"Fiesta Post 95BP Struct",#N/A,FALSE,"AdjStructBP"}</definedName>
    <definedName name="__c_1_5" hidden="1">{"Fiesta Facer Page",#N/A,FALSE,"Q_C_S";"Fiesta Main Page",#N/A,FALSE,"V_L";"Fiesta 95BP Struct",#N/A,FALSE,"StructBP";"Fiesta Post 95BP Struct",#N/A,FALSE,"AdjStructBP"}</definedName>
    <definedName name="__c_2" localSheetId="3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2_1" localSheetId="3" hidden="1">{"Fiesta Facer Page",#N/A,FALSE,"Q_C_S";"Fiesta Main Page",#N/A,FALSE,"V_L";"Fiesta 95BP Struct",#N/A,FALSE,"StructBP";"Fiesta Post 95BP Struct",#N/A,FALSE,"AdjStructBP"}</definedName>
    <definedName name="__c_2_1" hidden="1">{"Fiesta Facer Page",#N/A,FALSE,"Q_C_S";"Fiesta Main Page",#N/A,FALSE,"V_L";"Fiesta 95BP Struct",#N/A,FALSE,"StructBP";"Fiesta Post 95BP Struct",#N/A,FALSE,"AdjStructBP"}</definedName>
    <definedName name="__c_2_2" localSheetId="3" hidden="1">{"Fiesta Facer Page",#N/A,FALSE,"Q_C_S";"Fiesta Main Page",#N/A,FALSE,"V_L";"Fiesta 95BP Struct",#N/A,FALSE,"StructBP";"Fiesta Post 95BP Struct",#N/A,FALSE,"AdjStructBP"}</definedName>
    <definedName name="__c_2_2" hidden="1">{"Fiesta Facer Page",#N/A,FALSE,"Q_C_S";"Fiesta Main Page",#N/A,FALSE,"V_L";"Fiesta 95BP Struct",#N/A,FALSE,"StructBP";"Fiesta Post 95BP Struct",#N/A,FALSE,"AdjStructBP"}</definedName>
    <definedName name="__c_2_3" localSheetId="3" hidden="1">{"Fiesta Facer Page",#N/A,FALSE,"Q_C_S";"Fiesta Main Page",#N/A,FALSE,"V_L";"Fiesta 95BP Struct",#N/A,FALSE,"StructBP";"Fiesta Post 95BP Struct",#N/A,FALSE,"AdjStructBP"}</definedName>
    <definedName name="__c_2_3" hidden="1">{"Fiesta Facer Page",#N/A,FALSE,"Q_C_S";"Fiesta Main Page",#N/A,FALSE,"V_L";"Fiesta 95BP Struct",#N/A,FALSE,"StructBP";"Fiesta Post 95BP Struct",#N/A,FALSE,"AdjStructBP"}</definedName>
    <definedName name="__c_2_4" localSheetId="3" hidden="1">{"Fiesta Facer Page",#N/A,FALSE,"Q_C_S";"Fiesta Main Page",#N/A,FALSE,"V_L";"Fiesta 95BP Struct",#N/A,FALSE,"StructBP";"Fiesta Post 95BP Struct",#N/A,FALSE,"AdjStructBP"}</definedName>
    <definedName name="__c_2_4" hidden="1">{"Fiesta Facer Page",#N/A,FALSE,"Q_C_S";"Fiesta Main Page",#N/A,FALSE,"V_L";"Fiesta 95BP Struct",#N/A,FALSE,"StructBP";"Fiesta Post 95BP Struct",#N/A,FALSE,"AdjStructBP"}</definedName>
    <definedName name="__c_2_5" localSheetId="3" hidden="1">{"Fiesta Facer Page",#N/A,FALSE,"Q_C_S";"Fiesta Main Page",#N/A,FALSE,"V_L";"Fiesta 95BP Struct",#N/A,FALSE,"StructBP";"Fiesta Post 95BP Struct",#N/A,FALSE,"AdjStructBP"}</definedName>
    <definedName name="__c_2_5" hidden="1">{"Fiesta Facer Page",#N/A,FALSE,"Q_C_S";"Fiesta Main Page",#N/A,FALSE,"V_L";"Fiesta 95BP Struct",#N/A,FALSE,"StructBP";"Fiesta Post 95BP Struct",#N/A,FALSE,"AdjStructBP"}</definedName>
    <definedName name="__c_3" localSheetId="3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3_1" localSheetId="3" hidden="1">{"Fiesta Facer Page",#N/A,FALSE,"Q_C_S";"Fiesta Main Page",#N/A,FALSE,"V_L";"Fiesta 95BP Struct",#N/A,FALSE,"StructBP";"Fiesta Post 95BP Struct",#N/A,FALSE,"AdjStructBP"}</definedName>
    <definedName name="__c_3_1" hidden="1">{"Fiesta Facer Page",#N/A,FALSE,"Q_C_S";"Fiesta Main Page",#N/A,FALSE,"V_L";"Fiesta 95BP Struct",#N/A,FALSE,"StructBP";"Fiesta Post 95BP Struct",#N/A,FALSE,"AdjStructBP"}</definedName>
    <definedName name="__c_3_2" localSheetId="3" hidden="1">{"Fiesta Facer Page",#N/A,FALSE,"Q_C_S";"Fiesta Main Page",#N/A,FALSE,"V_L";"Fiesta 95BP Struct",#N/A,FALSE,"StructBP";"Fiesta Post 95BP Struct",#N/A,FALSE,"AdjStructBP"}</definedName>
    <definedName name="__c_3_2" hidden="1">{"Fiesta Facer Page",#N/A,FALSE,"Q_C_S";"Fiesta Main Page",#N/A,FALSE,"V_L";"Fiesta 95BP Struct",#N/A,FALSE,"StructBP";"Fiesta Post 95BP Struct",#N/A,FALSE,"AdjStructBP"}</definedName>
    <definedName name="__c_3_3" localSheetId="3" hidden="1">{"Fiesta Facer Page",#N/A,FALSE,"Q_C_S";"Fiesta Main Page",#N/A,FALSE,"V_L";"Fiesta 95BP Struct",#N/A,FALSE,"StructBP";"Fiesta Post 95BP Struct",#N/A,FALSE,"AdjStructBP"}</definedName>
    <definedName name="__c_3_3" hidden="1">{"Fiesta Facer Page",#N/A,FALSE,"Q_C_S";"Fiesta Main Page",#N/A,FALSE,"V_L";"Fiesta 95BP Struct",#N/A,FALSE,"StructBP";"Fiesta Post 95BP Struct",#N/A,FALSE,"AdjStructBP"}</definedName>
    <definedName name="__c_3_4" localSheetId="3" hidden="1">{"Fiesta Facer Page",#N/A,FALSE,"Q_C_S";"Fiesta Main Page",#N/A,FALSE,"V_L";"Fiesta 95BP Struct",#N/A,FALSE,"StructBP";"Fiesta Post 95BP Struct",#N/A,FALSE,"AdjStructBP"}</definedName>
    <definedName name="__c_3_4" hidden="1">{"Fiesta Facer Page",#N/A,FALSE,"Q_C_S";"Fiesta Main Page",#N/A,FALSE,"V_L";"Fiesta 95BP Struct",#N/A,FALSE,"StructBP";"Fiesta Post 95BP Struct",#N/A,FALSE,"AdjStructBP"}</definedName>
    <definedName name="__c_3_5" localSheetId="3" hidden="1">{"Fiesta Facer Page",#N/A,FALSE,"Q_C_S";"Fiesta Main Page",#N/A,FALSE,"V_L";"Fiesta 95BP Struct",#N/A,FALSE,"StructBP";"Fiesta Post 95BP Struct",#N/A,FALSE,"AdjStructBP"}</definedName>
    <definedName name="__c_3_5" hidden="1">{"Fiesta Facer Page",#N/A,FALSE,"Q_C_S";"Fiesta Main Page",#N/A,FALSE,"V_L";"Fiesta 95BP Struct",#N/A,FALSE,"StructBP";"Fiesta Post 95BP Struct",#N/A,FALSE,"AdjStructBP"}</definedName>
    <definedName name="__c_4" localSheetId="3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_4_1" localSheetId="3" hidden="1">{"Fiesta Facer Page",#N/A,FALSE,"Q_C_S";"Fiesta Main Page",#N/A,FALSE,"V_L";"Fiesta 95BP Struct",#N/A,FALSE,"StructBP";"Fiesta Post 95BP Struct",#N/A,FALSE,"AdjStructBP"}</definedName>
    <definedName name="__c_4_1" hidden="1">{"Fiesta Facer Page",#N/A,FALSE,"Q_C_S";"Fiesta Main Page",#N/A,FALSE,"V_L";"Fiesta 95BP Struct",#N/A,FALSE,"StructBP";"Fiesta Post 95BP Struct",#N/A,FALSE,"AdjStructBP"}</definedName>
    <definedName name="__c_4_2" localSheetId="3" hidden="1">{"Fiesta Facer Page",#N/A,FALSE,"Q_C_S";"Fiesta Main Page",#N/A,FALSE,"V_L";"Fiesta 95BP Struct",#N/A,FALSE,"StructBP";"Fiesta Post 95BP Struct",#N/A,FALSE,"AdjStructBP"}</definedName>
    <definedName name="__c_4_2" hidden="1">{"Fiesta Facer Page",#N/A,FALSE,"Q_C_S";"Fiesta Main Page",#N/A,FALSE,"V_L";"Fiesta 95BP Struct",#N/A,FALSE,"StructBP";"Fiesta Post 95BP Struct",#N/A,FALSE,"AdjStructBP"}</definedName>
    <definedName name="__c_4_3" localSheetId="3" hidden="1">{"Fiesta Facer Page",#N/A,FALSE,"Q_C_S";"Fiesta Main Page",#N/A,FALSE,"V_L";"Fiesta 95BP Struct",#N/A,FALSE,"StructBP";"Fiesta Post 95BP Struct",#N/A,FALSE,"AdjStructBP"}</definedName>
    <definedName name="__c_4_3" hidden="1">{"Fiesta Facer Page",#N/A,FALSE,"Q_C_S";"Fiesta Main Page",#N/A,FALSE,"V_L";"Fiesta 95BP Struct",#N/A,FALSE,"StructBP";"Fiesta Post 95BP Struct",#N/A,FALSE,"AdjStructBP"}</definedName>
    <definedName name="__c_4_4" localSheetId="3" hidden="1">{"Fiesta Facer Page",#N/A,FALSE,"Q_C_S";"Fiesta Main Page",#N/A,FALSE,"V_L";"Fiesta 95BP Struct",#N/A,FALSE,"StructBP";"Fiesta Post 95BP Struct",#N/A,FALSE,"AdjStructBP"}</definedName>
    <definedName name="__c_4_4" hidden="1">{"Fiesta Facer Page",#N/A,FALSE,"Q_C_S";"Fiesta Main Page",#N/A,FALSE,"V_L";"Fiesta 95BP Struct",#N/A,FALSE,"StructBP";"Fiesta Post 95BP Struct",#N/A,FALSE,"AdjStructBP"}</definedName>
    <definedName name="__c_4_5" localSheetId="3" hidden="1">{"Fiesta Facer Page",#N/A,FALSE,"Q_C_S";"Fiesta Main Page",#N/A,FALSE,"V_L";"Fiesta 95BP Struct",#N/A,FALSE,"StructBP";"Fiesta Post 95BP Struct",#N/A,FALSE,"AdjStructBP"}</definedName>
    <definedName name="__c_4_5" hidden="1">{"Fiesta Facer Page",#N/A,FALSE,"Q_C_S";"Fiesta Main Page",#N/A,FALSE,"V_L";"Fiesta 95BP Struct",#N/A,FALSE,"StructBP";"Fiesta Post 95BP Struct",#N/A,FALSE,"AdjStructBP"}</definedName>
    <definedName name="__c_5" localSheetId="3" hidden="1">{"Fiesta Facer Page",#N/A,FALSE,"Q_C_S";"Fiesta Main Page",#N/A,FALSE,"V_L";"Fiesta 95BP Struct",#N/A,FALSE,"StructBP";"Fiesta Post 95BP Struct",#N/A,FALSE,"AdjStructBP"}</definedName>
    <definedName name="__c_5" hidden="1">{"Fiesta Facer Page",#N/A,FALSE,"Q_C_S";"Fiesta Main Page",#N/A,FALSE,"V_L";"Fiesta 95BP Struct",#N/A,FALSE,"StructBP";"Fiesta Post 95BP Struct",#N/A,FALSE,"AdjStructBP"}</definedName>
    <definedName name="__c_5_1" localSheetId="3" hidden="1">{"Fiesta Facer Page",#N/A,FALSE,"Q_C_S";"Fiesta Main Page",#N/A,FALSE,"V_L";"Fiesta 95BP Struct",#N/A,FALSE,"StructBP";"Fiesta Post 95BP Struct",#N/A,FALSE,"AdjStructBP"}</definedName>
    <definedName name="__c_5_1" hidden="1">{"Fiesta Facer Page",#N/A,FALSE,"Q_C_S";"Fiesta Main Page",#N/A,FALSE,"V_L";"Fiesta 95BP Struct",#N/A,FALSE,"StructBP";"Fiesta Post 95BP Struct",#N/A,FALSE,"AdjStructBP"}</definedName>
    <definedName name="__c_5_2" localSheetId="3" hidden="1">{"Fiesta Facer Page",#N/A,FALSE,"Q_C_S";"Fiesta Main Page",#N/A,FALSE,"V_L";"Fiesta 95BP Struct",#N/A,FALSE,"StructBP";"Fiesta Post 95BP Struct",#N/A,FALSE,"AdjStructBP"}</definedName>
    <definedName name="__c_5_2" hidden="1">{"Fiesta Facer Page",#N/A,FALSE,"Q_C_S";"Fiesta Main Page",#N/A,FALSE,"V_L";"Fiesta 95BP Struct",#N/A,FALSE,"StructBP";"Fiesta Post 95BP Struct",#N/A,FALSE,"AdjStructBP"}</definedName>
    <definedName name="__c_5_3" localSheetId="3" hidden="1">{"Fiesta Facer Page",#N/A,FALSE,"Q_C_S";"Fiesta Main Page",#N/A,FALSE,"V_L";"Fiesta 95BP Struct",#N/A,FALSE,"StructBP";"Fiesta Post 95BP Struct",#N/A,FALSE,"AdjStructBP"}</definedName>
    <definedName name="__c_5_3" hidden="1">{"Fiesta Facer Page",#N/A,FALSE,"Q_C_S";"Fiesta Main Page",#N/A,FALSE,"V_L";"Fiesta 95BP Struct",#N/A,FALSE,"StructBP";"Fiesta Post 95BP Struct",#N/A,FALSE,"AdjStructBP"}</definedName>
    <definedName name="__c_5_4" localSheetId="3" hidden="1">{"Fiesta Facer Page",#N/A,FALSE,"Q_C_S";"Fiesta Main Page",#N/A,FALSE,"V_L";"Fiesta 95BP Struct",#N/A,FALSE,"StructBP";"Fiesta Post 95BP Struct",#N/A,FALSE,"AdjStructBP"}</definedName>
    <definedName name="__c_5_4" hidden="1">{"Fiesta Facer Page",#N/A,FALSE,"Q_C_S";"Fiesta Main Page",#N/A,FALSE,"V_L";"Fiesta 95BP Struct",#N/A,FALSE,"StructBP";"Fiesta Post 95BP Struct",#N/A,FALSE,"AdjStructBP"}</definedName>
    <definedName name="__c_5_5" localSheetId="3" hidden="1">{"Fiesta Facer Page",#N/A,FALSE,"Q_C_S";"Fiesta Main Page",#N/A,FALSE,"V_L";"Fiesta 95BP Struct",#N/A,FALSE,"StructBP";"Fiesta Post 95BP Struct",#N/A,FALSE,"AdjStructBP"}</definedName>
    <definedName name="__c_5_5" hidden="1">{"Fiesta Facer Page",#N/A,FALSE,"Q_C_S";"Fiesta Main Page",#N/A,FALSE,"V_L";"Fiesta 95BP Struct",#N/A,FALSE,"StructBP";"Fiesta Post 95BP Struct",#N/A,FALSE,"AdjStructBP"}</definedName>
    <definedName name="__COS1">#REF!</definedName>
    <definedName name="__COS2">#REF!</definedName>
    <definedName name="__COS3">#REF!</definedName>
    <definedName name="__COS4">#REF!</definedName>
    <definedName name="__COS5">#REF!</definedName>
    <definedName name="__cov1">#REF!</definedName>
    <definedName name="__cov2">#REF!</definedName>
    <definedName name="__cov3">#REF!</definedName>
    <definedName name="__cov4">#REF!</definedName>
    <definedName name="__cpi0397">#REF!</definedName>
    <definedName name="__cpi0398">#REF!</definedName>
    <definedName name="__cpi0399">#REF!</definedName>
    <definedName name="__cpi0696">#REF!</definedName>
    <definedName name="__cpi0697">#REF!</definedName>
    <definedName name="__cpi0698">#REF!</definedName>
    <definedName name="__cpi0997">#REF!</definedName>
    <definedName name="__cpi0998">#REF!</definedName>
    <definedName name="__cpi1298">#REF!</definedName>
    <definedName name="__cpi1299">[9]מדדים!$E$32</definedName>
    <definedName name="__cpi95">#REF!</definedName>
    <definedName name="__cpi96">#REF!</definedName>
    <definedName name="__cpi97">#REF!</definedName>
    <definedName name="__cpi996">#REF!</definedName>
    <definedName name="__D33" localSheetId="3" hidden="1">{"Olk by Qtr Full",#N/A,FALSE,"Tot PalmPalm";"Olk by Qtr Full",#N/A,FALSE,"Tot Device";"Olk by Qtr Full",#N/A,FALSE,"Platform";"Olk by Qtr Full",#N/A,FALSE,"Palm.Net";"Olk by Qtr Full",#N/A,FALSE,"Elim"}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af1">#REF!</definedName>
    <definedName name="__daf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localSheetId="3" hidden="1">{"Back Page",#N/A,FALSE,"Front and Back"}</definedName>
    <definedName name="__DCF1" hidden="1">{"Back Page",#N/A,FALSE,"Front and Back"}</definedName>
    <definedName name="__DCF2">#REF!</definedName>
    <definedName name="__df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lr999">#REF!</definedName>
    <definedName name="__dp3" hidden="1">#REF!</definedName>
    <definedName name="__DR4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wa1" localSheetId="3" hidden="1">{#N/A,"PURCHM",FALSE,"Business Analysis";#N/A,"SPADD",FALSE,"Business Analysis"}</definedName>
    <definedName name="__dwa1" hidden="1">{#N/A,"PURCHM",FALSE,"Business Analysis";#N/A,"SPADD",FALSE,"Business Analysis"}</definedName>
    <definedName name="__EF3">10</definedName>
    <definedName name="__EPO2" localSheetId="4" hidden="1">{"ww",#N/A,FALSE,"Hospital Products";"us",#N/A,FALSE,"Hospital Products";"in",#N/A,FALSE,"Hospital Products"}</definedName>
    <definedName name="__EPO2" localSheetId="3" hidden="1">{"ww",#N/A,FALSE,"Hospital Products";"us",#N/A,FALSE,"Hospital Products";"in",#N/A,FALSE,"Hospital Products"}</definedName>
    <definedName name="__EPO2" hidden="1">{"ww",#N/A,FALSE,"Hospital Products";"us",#N/A,FALSE,"Hospital Products";"in",#N/A,FALSE,"Hospital Products"}</definedName>
    <definedName name="__EPO3" localSheetId="4" hidden="1">{"ww",#N/A,FALSE,"Hospital Products";"us",#N/A,FALSE,"Hospital Products";"in",#N/A,FALSE,"Hospital Products"}</definedName>
    <definedName name="__EPO3" localSheetId="3" hidden="1">{"ww",#N/A,FALSE,"Hospital Products";"us",#N/A,FALSE,"Hospital Products";"in",#N/A,FALSE,"Hospital Products"}</definedName>
    <definedName name="__EPO3" hidden="1">{"ww",#N/A,FALSE,"Hospital Products";"us",#N/A,FALSE,"Hospital Products";"in",#N/A,FALSE,"Hospital Products"}</definedName>
    <definedName name="__EPO4" localSheetId="4" hidden="1">{"ww",#N/A,FALSE,"Hospital Products";"us",#N/A,FALSE,"Hospital Products";"in",#N/A,FALSE,"Hospital Products"}</definedName>
    <definedName name="__EPO4" localSheetId="3" hidden="1">{"ww",#N/A,FALSE,"Hospital Products";"us",#N/A,FALSE,"Hospital Products";"in",#N/A,FALSE,"Hospital Products"}</definedName>
    <definedName name="__EPO4" hidden="1">{"ww",#N/A,FALSE,"Hospital Products";"us",#N/A,FALSE,"Hospital Products";"in",#N/A,FALSE,"Hospital Products"}</definedName>
    <definedName name="__eu93" localSheetId="3" hidden="1">{"Comp_of_Price_Effect",#N/A,FALSE,"QTRDPVAR"}</definedName>
    <definedName name="__eu93" hidden="1">{"Comp_of_Price_Effect",#N/A,FALSE,"QTRDPVAR"}</definedName>
    <definedName name="__Exp2">'[10]Temp 2'!#REF!</definedName>
    <definedName name="__f1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ax2">#REF!</definedName>
    <definedName name="__FC1">#REF!</definedName>
    <definedName name="__fdf1" localSheetId="3" hidden="1">{"incomemth",#N/A,TRUE,"forecast00";"incomepercentmth",#N/A,TRUE,"forecast00";"balancemth",#N/A,TRUE,"forecast00";"cashmth",#N/A,TRUE,"forecast00";"covenantmth",#N/A,TRUE,"forecast00"}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localSheetId="3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>6</definedName>
    <definedName name="__FDS_USED_FOR_REUSING_RANGE_IDS_RECYCLE" localSheetId="3">{152,168,338,189,173,195,158,390,7,11,232,378,159,175,261,183,177,129,8,155,265,394,57}</definedName>
    <definedName name="__FDS_USED_FOR_REUSING_RANGE_IDS_RECYCLE">{152,168,338,189,173,195,158,390,7,11,232,378,159,175,261,183,177,129,8,155,265,394,57}</definedName>
    <definedName name="__FDS_USED_FOR_REUSING_RANGE_IDS_RECYCLE_1" localSheetId="3" hidden="1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localSheetId="3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localSheetId="3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localSheetId="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eb001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5" hidden="1">#REF!</definedName>
    <definedName name="__FLX1">#REF!</definedName>
    <definedName name="__FLX10">#REF!</definedName>
    <definedName name="__FLX11">#REF!</definedName>
    <definedName name="__FLX12">#REF!</definedName>
    <definedName name="__FLX2">#REF!</definedName>
    <definedName name="__FLX3">#REF!</definedName>
    <definedName name="__FLX4">#REF!</definedName>
    <definedName name="__FLX5">#REF!</definedName>
    <definedName name="__FLX6">#REF!</definedName>
    <definedName name="__FLX7">#REF!</definedName>
    <definedName name="__FLX8">#REF!</definedName>
    <definedName name="__FLX9">#REF!</definedName>
    <definedName name="__FXC1">#REF!</definedName>
    <definedName name="__fy97" localSheetId="3" hidden="1">{#N/A,#N/A,FALSE,"FY97";#N/A,#N/A,FALSE,"FY98";#N/A,#N/A,FALSE,"FY99";#N/A,#N/A,FALSE,"FY00";#N/A,#N/A,FALSE,"FY01"}</definedName>
    <definedName name="__fy97" hidden="1">{#N/A,#N/A,FALSE,"FY97";#N/A,#N/A,FALSE,"FY98";#N/A,#N/A,FALSE,"FY99";#N/A,#N/A,FALSE,"FY00";#N/A,#N/A,FALSE,"FY01"}</definedName>
    <definedName name="__gf1" localSheetId="3" hidden="1">{"incomemth",#N/A,TRUE,"forecast00";"incomepercentmth",#N/A,TRUE,"forecast00";"balancemth",#N/A,TRUE,"forecast00";"cashmth",#N/A,TRUE,"forecast00";"covenantmth",#N/A,TRUE,"forecast00"}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od95">#REF!</definedName>
    <definedName name="__Grp16" localSheetId="3" hidden="1">{#N/A,#N/A,FALSE,"PMTABB";#N/A,#N/A,FALSE,"PMTABB"}</definedName>
    <definedName name="__Grp16" hidden="1">{#N/A,#N/A,FALSE,"PMTABB";#N/A,#N/A,FALSE,"PMTABB"}</definedName>
    <definedName name="__hc1" localSheetId="3" hidden="1">{"fy96q1",#N/A,FALSE,"Q1FY96";"fy96q2",#N/A,FALSE,"Q2FY96";"fy96q3",#N/A,FALSE,"Q3FY96";"fy96q4",#N/A,FALSE,"Q4FY96";"fy96fcst",#N/A,FALSE,"FY96 FCST";"fy97q1",#N/A,FALSE,"Q1FY97";"fy97q2",#N/A,FALSE,"Q2FY97"}</definedName>
    <definedName name="__hc1" hidden="1">{"fy96q1",#N/A,FALSE,"Q1FY96";"fy96q2",#N/A,FALSE,"Q2FY96";"fy96q3",#N/A,FALSE,"Q3FY96";"fy96q4",#N/A,FALSE,"Q4FY96";"fy96fcst",#N/A,FALSE,"FY96 FCST";"fy97q1",#N/A,FALSE,"Q1FY97";"fy97q2",#N/A,FALSE,"Q2FY97"}</definedName>
    <definedName name="__hc2" localSheetId="3" hidden="1">{"fy96q1",#N/A,FALSE,"Q1FY96";"fy96q2",#N/A,FALSE,"Q2FY96";"fy96q3",#N/A,FALSE,"Q3FY96";"fy96q4",#N/A,FALSE,"Q4FY96";"fy96fcst",#N/A,FALSE,"FY96 FCST";"fy97q1",#N/A,FALSE,"Q1FY97";"fy97q2",#N/A,FALSE,"Q2FY97"}</definedName>
    <definedName name="__hc2" hidden="1">{"fy96q1",#N/A,FALSE,"Q1FY96";"fy96q2",#N/A,FALSE,"Q2FY96";"fy96q3",#N/A,FALSE,"Q3FY96";"fy96q4",#N/A,FALSE,"Q4FY96";"fy96fcst",#N/A,FALSE,"FY96 FCST";"fy97q1",#N/A,FALSE,"Q1FY97";"fy97q2",#N/A,FALSE,"Q2FY97"}</definedName>
    <definedName name="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k1" localSheetId="3" hidden="1">{"casespecific",#N/A,FALSE,"Assumptions"}</definedName>
    <definedName name="__ik1" hidden="1">{"casespecific",#N/A,FALSE,"Assumptions"}</definedName>
    <definedName name="__inf1">#REF!</definedName>
    <definedName name="__inf2">#REF!</definedName>
    <definedName name="__IntlFixup">TRUE</definedName>
    <definedName name="__Iri1">#REF!</definedName>
    <definedName name="__ist2">#REF!</definedName>
    <definedName name="__key" hidden="1">#REF!</definedName>
    <definedName name="__Key2" hidden="1">#N/A</definedName>
    <definedName name="__m1" localSheetId="3" hidden="1">{"table",#N/A,FALSE,"COVER";"income_statement",#N/A,FALSE,"COVER"}</definedName>
    <definedName name="__m1" hidden="1">{"table",#N/A,FALSE,"COVER";"income_statement",#N/A,FALSE,"COVER"}</definedName>
    <definedName name="__m2" localSheetId="3" hidden="1">{"table",#N/A,FALSE,"COVER";"income_statement",#N/A,FALSE,"COVER"}</definedName>
    <definedName name="__m2" hidden="1">{"table",#N/A,FALSE,"COVER";"income_statement",#N/A,FALSE,"COVER"}</definedName>
    <definedName name="__m3" localSheetId="3" hidden="1">{"table",#N/A,FALSE,"COVER";"income_statement",#N/A,FALSE,"COVER"}</definedName>
    <definedName name="__m3" hidden="1">{"table",#N/A,FALSE,"COVER";"income_statement",#N/A,FALSE,"COVER"}</definedName>
    <definedName name="__m4" localSheetId="3" hidden="1">{"table",#N/A,FALSE,"COVER";"income_statement",#N/A,FALSE,"COVER"}</definedName>
    <definedName name="__m4" hidden="1">{"table",#N/A,FALSE,"COVER";"income_statement",#N/A,FALSE,"COVER"}</definedName>
    <definedName name="__m5" localSheetId="3" hidden="1">{"table",#N/A,FALSE,"COVER";"income_statement",#N/A,FALSE,"COVER"}</definedName>
    <definedName name="__m5" hidden="1">{"table",#N/A,FALSE,"COVER";"income_statement",#N/A,FALSE,"COVER"}</definedName>
    <definedName name="__m6" localSheetId="3" hidden="1">{"table",#N/A,FALSE,"COVER";"income_statement",#N/A,FALSE,"COVER"}</definedName>
    <definedName name="__m6" hidden="1">{"table",#N/A,FALSE,"COVER";"income_statement",#N/A,FALSE,"COVER"}</definedName>
    <definedName name="__m7" localSheetId="3" hidden="1">{"table",#N/A,FALSE,"COVER";"income_statement",#N/A,FALSE,"COVER"}</definedName>
    <definedName name="__m7" hidden="1">{"table",#N/A,FALSE,"COVER";"income_statement",#N/A,FALSE,"COVER"}</definedName>
    <definedName name="__m8" localSheetId="3" hidden="1">{"table",#N/A,FALSE,"COVER";"income_statement",#N/A,FALSE,"COVER"}</definedName>
    <definedName name="__m8" hidden="1">{"table",#N/A,FALSE,"COVER";"income_statement",#N/A,FALSE,"COVER"}</definedName>
    <definedName name="__m9" localSheetId="3" hidden="1">{"table",#N/A,FALSE,"COVER";"income_statement",#N/A,FALSE,"COVER"}</definedName>
    <definedName name="__m9" hidden="1">{"table",#N/A,FALSE,"COVER";"income_statement",#N/A,FALSE,"COVER"}</definedName>
    <definedName name="__mdc2" localSheetId="3" hidden="1">{#N/A,#N/A,FALSE,"Sheet1"}</definedName>
    <definedName name="__mdc2" hidden="1">{#N/A,#N/A,FALSE,"Sheet1"}</definedName>
    <definedName name="__MHA1" localSheetId="4" hidden="1">{"rtn",#N/A,FALSE,"RTN";"tables",#N/A,FALSE,"RTN";"cf",#N/A,FALSE,"CF";"stats",#N/A,FALSE,"Stats";"prop",#N/A,FALSE,"Prop"}</definedName>
    <definedName name="__MHA1" localSheetId="3" hidden="1">{"rtn",#N/A,FALSE,"RTN";"tables",#N/A,FALSE,"RTN";"cf",#N/A,FALSE,"CF";"stats",#N/A,FALSE,"Stats";"prop",#N/A,FALSE,"Prop"}</definedName>
    <definedName name="__MHA1" hidden="1">{"rtn",#N/A,FALSE,"RTN";"tables",#N/A,FALSE,"RTN";"cf",#N/A,FALSE,"CF";"stats",#N/A,FALSE,"Stats";"prop",#N/A,FALSE,"Prop"}</definedName>
    <definedName name="__MHA1_1" localSheetId="4" hidden="1">{"rtn",#N/A,FALSE,"RTN";"tables",#N/A,FALSE,"RTN";"cf",#N/A,FALSE,"CF";"stats",#N/A,FALSE,"Stats";"prop",#N/A,FALSE,"Prop"}</definedName>
    <definedName name="__MHA1_1" localSheetId="3" hidden="1">{"rtn",#N/A,FALSE,"RTN";"tables",#N/A,FALSE,"RTN";"cf",#N/A,FALSE,"CF";"stats",#N/A,FALSE,"Stats";"prop",#N/A,FALSE,"Prop"}</definedName>
    <definedName name="__MHA1_1" hidden="1">{"rtn",#N/A,FALSE,"RTN";"tables",#N/A,FALSE,"RTN";"cf",#N/A,FALSE,"CF";"stats",#N/A,FALSE,"Stats";"prop",#N/A,FALSE,"Prop"}</definedName>
    <definedName name="__mno9" localSheetId="3" hidden="1">{"detail",#N/A,FALSE,"mfg";"summary",#N/A,FALSE,"mfg"}</definedName>
    <definedName name="__mno9" hidden="1">{"detail",#N/A,FALSE,"mfg";"summary",#N/A,FALSE,"mfg"}</definedName>
    <definedName name="_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_1" localSheetId="3" hidden="1">{#N/A,#N/A,FALSE,"Pharm";#N/A,#N/A,FALSE,"WWCM"}</definedName>
    <definedName name="__new1_1" hidden="1">{#N/A,#N/A,FALSE,"Pharm";#N/A,#N/A,FALSE,"WWCM"}</definedName>
    <definedName name="__new1_2" localSheetId="3" hidden="1">{#N/A,#N/A,FALSE,"Pharm";#N/A,#N/A,FALSE,"WWCM"}</definedName>
    <definedName name="__new1_2" hidden="1">{#N/A,#N/A,FALSE,"Pharm";#N/A,#N/A,FALSE,"WWCM"}</definedName>
    <definedName name="__new1_3" localSheetId="3" hidden="1">{#N/A,#N/A,FALSE,"Pharm";#N/A,#N/A,FALSE,"WWCM"}</definedName>
    <definedName name="__new1_3" hidden="1">{#N/A,#N/A,FALSE,"Pharm";#N/A,#N/A,FALSE,"WWCM"}</definedName>
    <definedName name="__new1_4" localSheetId="3" hidden="1">{#N/A,#N/A,FALSE,"Pharm";#N/A,#N/A,FALSE,"WWCM"}</definedName>
    <definedName name="__new1_4" hidden="1">{#N/A,#N/A,FALSE,"Pharm";#N/A,#N/A,FALSE,"WWCM"}</definedName>
    <definedName name="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nd1">#REF!</definedName>
    <definedName name="__no1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YB1">#REF!</definedName>
    <definedName name="__NYB10">#REF!</definedName>
    <definedName name="__NYB11">#REF!</definedName>
    <definedName name="__NYB12">#REF!</definedName>
    <definedName name="__NYB2">#REF!</definedName>
    <definedName name="__NYB3">#REF!</definedName>
    <definedName name="__NYB4">#REF!</definedName>
    <definedName name="__NYB5">#REF!</definedName>
    <definedName name="__NYB6">#REF!</definedName>
    <definedName name="__NYB7">#REF!</definedName>
    <definedName name="__NYB8">#REF!</definedName>
    <definedName name="__NYB9">#REF!</definedName>
    <definedName name="__OHQ3">#REF!</definedName>
    <definedName name="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p2">#REF!</definedName>
    <definedName name="__opt1">#REF!</definedName>
    <definedName name="__opt2">#REF!</definedName>
    <definedName name="__P2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es1">#REF!</definedName>
    <definedName name="__PFY1">#REF!</definedName>
    <definedName name="__PFY2">#REF!</definedName>
    <definedName name="__PL1">'[11]מגנזיום P&amp;L'!#REF!</definedName>
    <definedName name="__PL1998">#REF!</definedName>
    <definedName name="__PL1999">#REF!</definedName>
    <definedName name="__PL2000">#REF!</definedName>
    <definedName name="__PR1">#REF!</definedName>
    <definedName name="__PR2">#REF!</definedName>
    <definedName name="__Print_Area">#REF!</definedName>
    <definedName name="__PRN2" localSheetId="3">{"adj95mult",#N/A,FALSE,"COMPCO";"adj95est",#N/A,FALSE,"COMPCO"}</definedName>
    <definedName name="__PRN2">{"adj95mult",#N/A,FALSE,"COMPCO";"adj95est",#N/A,FALSE,"COMPCO"}</definedName>
    <definedName name="__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3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3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tr4">#REF!</definedName>
    <definedName name="__qw2" localSheetId="3" hidden="1">{0,0,0,0;0,0,0,0;0,0,0,0;0,0,0,0;0,0,0,0;0,0,0,0}</definedName>
    <definedName name="__qw2" hidden="1">{0,0,0,0;0,0,0,0;0,0,0,0;0,0,0,0;0,0,0,0;0,0,0,0}</definedName>
    <definedName name="__qwe123" localSheetId="4" hidden="1">{#N/A,#N/A,FALSE,"Aging Summary";#N/A,#N/A,FALSE,"Ratio Analysis";#N/A,#N/A,FALSE,"Test 120 Day Accts";#N/A,#N/A,FALSE,"Tickmarks"}</definedName>
    <definedName name="__qwe123" localSheetId="3" hidden="1">{#N/A,#N/A,FALSE,"Aging Summary";#N/A,#N/A,FALSE,"Ratio Analysis";#N/A,#N/A,FALSE,"Test 120 Day Accts";#N/A,#N/A,FALSE,"Tickmarks"}</definedName>
    <definedName name="__qwe123" hidden="1">{#N/A,#N/A,FALSE,"Aging Summary";#N/A,#N/A,FALSE,"Ratio Analysis";#N/A,#N/A,FALSE,"Test 120 Day Accts";#N/A,#N/A,FALSE,"Tickmarks"}</definedName>
    <definedName name="__r" hidden="1">"Formula removed, name can be deleted."</definedName>
    <definedName name="__r_1" localSheetId="3" hidden="1">{#N/A,#N/A,FALSE,"Pharm";#N/A,#N/A,FALSE,"WWCM"}</definedName>
    <definedName name="__r_1" hidden="1">{#N/A,#N/A,FALSE,"Pharm";#N/A,#N/A,FALSE,"WWCM"}</definedName>
    <definedName name="__r_2" localSheetId="3" hidden="1">{#N/A,#N/A,FALSE,"Pharm";#N/A,#N/A,FALSE,"WWCM"}</definedName>
    <definedName name="__r_2" hidden="1">{#N/A,#N/A,FALSE,"Pharm";#N/A,#N/A,FALSE,"WWCM"}</definedName>
    <definedName name="__r_3" localSheetId="3" hidden="1">{#N/A,#N/A,FALSE,"Pharm";#N/A,#N/A,FALSE,"WWCM"}</definedName>
    <definedName name="__r_3" hidden="1">{#N/A,#N/A,FALSE,"Pharm";#N/A,#N/A,FALSE,"WWCM"}</definedName>
    <definedName name="__r_4" localSheetId="3" hidden="1">{#N/A,#N/A,FALSE,"Pharm";#N/A,#N/A,FALSE,"WWCM"}</definedName>
    <definedName name="__r_4" hidden="1">{#N/A,#N/A,FALSE,"Pharm";#N/A,#N/A,FALSE,"WWCM"}</definedName>
    <definedName name="__r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IV1">#REF!</definedName>
    <definedName name="__rk1">#REF!,#REF!,#REF!,#REF!,#REF!,#REF!,#REF!,#REF!,#REF!</definedName>
    <definedName name="__RLD2">#REF!</definedName>
    <definedName name="__rod1" localSheetId="3" hidden="1">{#N/A,#N/A,FALSE,"Projections";#N/A,#N/A,FALSE,"Multiples Valuation";#N/A,#N/A,FALSE,"LBO";#N/A,#N/A,FALSE,"Multiples_Sensitivity";#N/A,#N/A,FALSE,"Summary"}</definedName>
    <definedName name="__rod1" hidden="1">{#N/A,#N/A,FALSE,"Projections";#N/A,#N/A,FALSE,"Multiples Valuation";#N/A,#N/A,FALSE,"LBO";#N/A,#N/A,FALSE,"Multiples_Sensitivity";#N/A,#N/A,FALSE,"Summary"}</definedName>
    <definedName name="__s34" localSheetId="3" hidden="1">{"QTD_GENERALH2",#N/A,FALSE,"QTD"}</definedName>
    <definedName name="__s34" hidden="1">{"QTD_GENERALH2",#N/A,FALSE,"QTD"}</definedName>
    <definedName name="__sd34" localSheetId="3" hidden="1">{"QTD",#N/A,FALSE,"SUM"}</definedName>
    <definedName name="__sd34" hidden="1">{"QTD",#N/A,FALSE,"SUM"}</definedName>
    <definedName name="__SUB2">#REF!</definedName>
    <definedName name="__t1" localSheetId="3" hidden="1">{"Client is",#N/A,FALSE,"Client"}</definedName>
    <definedName name="__t1" hidden="1">{"Client is",#N/A,FALSE,"Client"}</definedName>
    <definedName name="__t9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es2" localSheetId="3" hidden="1">{"'Expense Details'!$A$1:$AM$222"}</definedName>
    <definedName name="__tes2" hidden="1">{"'Expense Details'!$A$1:$AM$222"}</definedName>
    <definedName name="__tm1" localSheetId="3" hidden="1">{#N/A,#N/A,FALSE,"Pharm";#N/A,#N/A,FALSE,"WWCM"}</definedName>
    <definedName name="__tm1" hidden="1">{#N/A,#N/A,FALSE,"Pharm";#N/A,#N/A,FALSE,"WWCM"}</definedName>
    <definedName name="__tm1_1" localSheetId="3" hidden="1">{#N/A,#N/A,FALSE,"Pharm";#N/A,#N/A,FALSE,"WWCM"}</definedName>
    <definedName name="__tm1_1" hidden="1">{#N/A,#N/A,FALSE,"Pharm";#N/A,#N/A,FALSE,"WWCM"}</definedName>
    <definedName name="__tm1_2" localSheetId="3" hidden="1">{#N/A,#N/A,FALSE,"Pharm";#N/A,#N/A,FALSE,"WWCM"}</definedName>
    <definedName name="__tm1_2" hidden="1">{#N/A,#N/A,FALSE,"Pharm";#N/A,#N/A,FALSE,"WWCM"}</definedName>
    <definedName name="__tm1_3" localSheetId="3" hidden="1">{#N/A,#N/A,FALSE,"Pharm";#N/A,#N/A,FALSE,"WWCM"}</definedName>
    <definedName name="__tm1_3" hidden="1">{#N/A,#N/A,FALSE,"Pharm";#N/A,#N/A,FALSE,"WWCM"}</definedName>
    <definedName name="__tm1_4" localSheetId="3" hidden="1">{#N/A,#N/A,FALSE,"Pharm";#N/A,#N/A,FALSE,"WWCM"}</definedName>
    <definedName name="__tm1_4" hidden="1">{#N/A,#N/A,FALSE,"Pharm";#N/A,#N/A,FALSE,"WWCM"}</definedName>
    <definedName name="__us0300">#REF!</definedName>
    <definedName name="__us0301">#REF!</definedName>
    <definedName name="__VSK1" localSheetId="3" hidden="1">{#N/A,#N/A,FALSE,"FINAL"}</definedName>
    <definedName name="__VSK1" hidden="1">{#N/A,#N/A,FALSE,"FINAL"}</definedName>
    <definedName name="__VSK2" localSheetId="3" hidden="1">{#N/A,#N/A,FALSE,"FINAL"}</definedName>
    <definedName name="__VSK2" hidden="1">{#N/A,#N/A,FALSE,"FINAL"}</definedName>
    <definedName name="__w2" localSheetId="3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1" localSheetId="4" hidden="1">{"Annual",#N/A,FALSE,"Sales &amp; Market";"Quarterly",#N/A,FALSE,"Sales &amp; Market"}</definedName>
    <definedName name="__wrn1" localSheetId="3" hidden="1">{"Annual",#N/A,FALSE,"Sales &amp; Market";"Quarterly",#N/A,FALSE,"Sales &amp; Market"}</definedName>
    <definedName name="__wrn1" hidden="1">{"Annual",#N/A,FALSE,"Sales &amp; Market";"Quarterly",#N/A,FALSE,"Sales &amp; Market"}</definedName>
    <definedName name="__wrn2" localSheetId="4" hidden="1">{"client cfbs",#N/A,FALSE,"Client"}</definedName>
    <definedName name="__wrn2" localSheetId="3" hidden="1">{"client cfbs",#N/A,FALSE,"Client"}</definedName>
    <definedName name="__wrn2" hidden="1">{"client cfbs",#N/A,FALSE,"Client"}</definedName>
    <definedName name="__wrn3" localSheetId="4" hidden="1">{"client is",#N/A,FALSE,"Client"}</definedName>
    <definedName name="__wrn3" localSheetId="3" hidden="1">{"client is",#N/A,FALSE,"Client"}</definedName>
    <definedName name="__wrn3" hidden="1">{"client is",#N/A,FALSE,"Client"}</definedName>
    <definedName name="__wrn4" localSheetId="4" hidden="1">{"client stats",#N/A,FALSE,"Client"}</definedName>
    <definedName name="__wrn4" localSheetId="3" hidden="1">{"client stats",#N/A,FALSE,"Client"}</definedName>
    <definedName name="__wrn4" hidden="1">{"client stats",#N/A,FALSE,"Client"}</definedName>
    <definedName name="__wrn5" localSheetId="4" hidden="1">{"internal is",#N/A,FALSE,"Model"}</definedName>
    <definedName name="__wrn5" localSheetId="3" hidden="1">{"internal is",#N/A,FALSE,"Model"}</definedName>
    <definedName name="__wrn5" hidden="1">{"internal is",#N/A,FALSE,"Model"}</definedName>
    <definedName name="__wrn6" localSheetId="4" hidden="1">{"portrait letter is",#N/A,FALSE,"Model"}</definedName>
    <definedName name="__wrn6" localSheetId="3" hidden="1">{"portrait letter is",#N/A,FALSE,"Model"}</definedName>
    <definedName name="__wrn6" hidden="1">{"portrait letter is",#N/A,FALSE,"Model"}</definedName>
    <definedName name="__wrn7" localSheetId="4" hidden="1">{#N/A,#N/A,FALSE,"Financial";#N/A,#N/A,FALSE,"Balance Sheet";#N/A,#N/A,FALSE,"Income stmt";#N/A,#N/A,FALSE,"Ratio"}</definedName>
    <definedName name="__wrn7" localSheetId="3" hidden="1">{#N/A,#N/A,FALSE,"Financial";#N/A,#N/A,FALSE,"Balance Sheet";#N/A,#N/A,FALSE,"Income stmt";#N/A,#N/A,FALSE,"Ratio"}</definedName>
    <definedName name="__wrn7" hidden="1">{#N/A,#N/A,FALSE,"Financial";#N/A,#N/A,FALSE,"Balance Sheet";#N/A,#N/A,FALSE,"Income stmt";#N/A,#N/A,FALSE,"Ratio"}</definedName>
    <definedName name="__wtf2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x1" localSheetId="3" hidden="1">{"detail",#N/A,FALSE,"mfg";"summary",#N/A,FALSE,"mfg"}</definedName>
    <definedName name="__x1" hidden="1">{"detail",#N/A,FALSE,"mfg";"summary",#N/A,FALSE,"mfg"}</definedName>
    <definedName name="__X2" localSheetId="3" hidden="1">{#N/A,#N/A,FALSE,"Other";#N/A,#N/A,FALSE,"Ace";#N/A,#N/A,FALSE,"Derm"}</definedName>
    <definedName name="__X2" hidden="1">{#N/A,#N/A,FALSE,"Other";#N/A,#N/A,FALSE,"Ace";#N/A,#N/A,FALSE,"Derm"}</definedName>
    <definedName name="__X2_1" localSheetId="3" hidden="1">{#N/A,#N/A,FALSE,"Other";#N/A,#N/A,FALSE,"Ace";#N/A,#N/A,FALSE,"Derm"}</definedName>
    <definedName name="__X2_1" hidden="1">{#N/A,#N/A,FALSE,"Other";#N/A,#N/A,FALSE,"Ace";#N/A,#N/A,FALSE,"Derm"}</definedName>
    <definedName name="__X2_2" localSheetId="3" hidden="1">{#N/A,#N/A,FALSE,"Other";#N/A,#N/A,FALSE,"Ace";#N/A,#N/A,FALSE,"Derm"}</definedName>
    <definedName name="__X2_2" hidden="1">{#N/A,#N/A,FALSE,"Other";#N/A,#N/A,FALSE,"Ace";#N/A,#N/A,FALSE,"Derm"}</definedName>
    <definedName name="__X2_3" localSheetId="3" hidden="1">{#N/A,#N/A,FALSE,"Other";#N/A,#N/A,FALSE,"Ace";#N/A,#N/A,FALSE,"Derm"}</definedName>
    <definedName name="__X2_3" hidden="1">{#N/A,#N/A,FALSE,"Other";#N/A,#N/A,FALSE,"Ace";#N/A,#N/A,FALSE,"Derm"}</definedName>
    <definedName name="__X2_4" localSheetId="3" hidden="1">{#N/A,#N/A,FALSE,"Other";#N/A,#N/A,FALSE,"Ace";#N/A,#N/A,FALSE,"Derm"}</definedName>
    <definedName name="__X2_4" hidden="1">{#N/A,#N/A,FALSE,"Other";#N/A,#N/A,FALSE,"Ace";#N/A,#N/A,FALSE,"Derm"}</definedName>
    <definedName name="__x3" localSheetId="3" hidden="1">{"detail",#N/A,FALSE,"mfg";"summary",#N/A,FALSE,"mfg"}</definedName>
    <definedName name="__x3" hidden="1">{"detail",#N/A,FALSE,"mfg";"summary",#N/A,FALSE,"mfg"}</definedName>
    <definedName name="__x4" localSheetId="3" hidden="1">{#N/A,"PURCHM",FALSE,"Business Analysis";#N/A,"SPADD",FALSE,"Business Analysis"}</definedName>
    <definedName name="__x4" hidden="1">{#N/A,"PURCHM",FALSE,"Business Analysis";#N/A,"SPADD",FALSE,"Business Analysis"}</definedName>
    <definedName name="__x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 hidden="1">#NAME?</definedName>
    <definedName name="__xlfn.RTD" hidden="1">#NAME?</definedName>
    <definedName name="__xx1" localSheetId="3" hidden="1">{#N/A,#N/A,FALSE,"CMN_FE"}</definedName>
    <definedName name="__xx1" hidden="1">{#N/A,#N/A,FALSE,"CMN_FE"}</definedName>
    <definedName name="__xx10" localSheetId="3" hidden="1">{#N/A,"PURCHM",FALSE,"Business Analysis";#N/A,"SPADD",FALSE,"Business Analysis"}</definedName>
    <definedName name="__xx10" hidden="1">{#N/A,"PURCHM",FALSE,"Business Analysis";#N/A,"SPADD",FALSE,"Business Analysis"}</definedName>
    <definedName name="__xx3" localSheetId="3" hidden="1">{"detail",#N/A,FALSE,"mfg";"summary",#N/A,FALSE,"mfg"}</definedName>
    <definedName name="__xx3" hidden="1">{"detail",#N/A,FALSE,"mfg";"summary",#N/A,FALSE,"mfg"}</definedName>
    <definedName name="_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localSheetId="3" hidden="1">{"oct_res_comm",#N/A,FALSE,"VarToBud"}</definedName>
    <definedName name="__xx7" hidden="1">{"oct_res_comm",#N/A,FALSE,"VarToBud"}</definedName>
    <definedName name="_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localSheetId="3" hidden="1">{"AS REP",#N/A,FALSE,"EEFSNAP2";"PROP",#N/A,FALSE,"EEFSNAP2";"RISKS",#N/A,FALSE,"EEFSNAP2";"VIEW ALL",#N/A,FALSE,"EEFSNAP2"}</definedName>
    <definedName name="__xx9" hidden="1">{"AS REP",#N/A,FALSE,"EEFSNAP2";"PROP",#N/A,FALSE,"EEFSNAP2";"RISKS",#N/A,FALSE,"EEFSNAP2";"VIEW ALL",#N/A,FALSE,"EEFSNAP2"}</definedName>
    <definedName name="__xz4" localSheetId="3" hidden="1">{0,0,0,0;0,0,0,0;0,0,0,0;0,0,0,0;0,0,0,0;0,0,0,0}</definedName>
    <definedName name="__xz4" hidden="1">{0,0,0,0;0,0,0,0;0,0,0,0;0,0,0,0;0,0,0,0;0,0,0,0}</definedName>
    <definedName name="__Z04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4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localSheetId="3" hidden="1">{"pro_view",#N/A,FALSE,"EEFSNAP2";"rep_view",#N/A,FALSE,"EEFSNAP2"}</definedName>
    <definedName name="__z12" hidden="1">{"pro_view",#N/A,FALSE,"EEFSNAP2";"rep_view",#N/A,FALSE,"EEFSNAP2"}</definedName>
    <definedName name="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localSheetId="3" hidden="1">{"detail",#N/A,FALSE,"mfg";"summary",#N/A,FALSE,"mfg"}</definedName>
    <definedName name="__z25" hidden="1">{"detail",#N/A,FALSE,"mfg";"summary",#N/A,FALSE,"mfg"}</definedName>
    <definedName name="__zz1" localSheetId="3" hidden="1">{"pro_view",#N/A,FALSE,"EEFSNAP2";"rep_view",#N/A,FALSE,"EEFSNAP2"}</definedName>
    <definedName name="__zz1" hidden="1">{"pro_view",#N/A,FALSE,"EEFSNAP2";"rep_view",#N/A,FALSE,"EEFSNAP2"}</definedName>
    <definedName name="_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.5MM">#REF!</definedName>
    <definedName name="_013Mobile">[12]מחירון!#REF!</definedName>
    <definedName name="_013Mobile_EXTRA">[12]מחירון!#REF!</definedName>
    <definedName name="_013Mobile_EXTRA_עסקי">[13]מחירון!$D$50</definedName>
    <definedName name="_013Mobile_עסקי">[13]מחירון!$A$43:$D$50</definedName>
    <definedName name="_0A1">#REF!</definedName>
    <definedName name="_0AG9">#REF!</definedName>
    <definedName name="_0AI">#REF!</definedName>
    <definedName name="_0D">#REF!</definedName>
    <definedName name="_0D9">#REF!</definedName>
    <definedName name="_0E">#REF!</definedName>
    <definedName name="_0E9">#REF!</definedName>
    <definedName name="_0G">#REF!</definedName>
    <definedName name="_0G9">#REF!</definedName>
    <definedName name="_0M">#REF!</definedName>
    <definedName name="_0M9">#REF!</definedName>
    <definedName name="_0MD">#REF!</definedName>
    <definedName name="_0MDA">#REF!</definedName>
    <definedName name="_0ME">#REF!</definedName>
    <definedName name="_0MG">#REF!</definedName>
    <definedName name="_0MM">#REF!</definedName>
    <definedName name="_0MS">#REF!</definedName>
    <definedName name="_0TA">'[14]שמ"מ מ"ה'!#REF!</definedName>
    <definedName name="_0TD">#REF!</definedName>
    <definedName name="_0TE">#REF!</definedName>
    <definedName name="_0TM">#REF!</definedName>
    <definedName name="_1">#REF!</definedName>
    <definedName name="_1.5MM">#REF!</definedName>
    <definedName name="_1____123Graph_ACHART_1" hidden="1">#REF!</definedName>
    <definedName name="_1___0g">#REF!</definedName>
    <definedName name="_1___123Graph_ACHART_2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2" hidden="1">#REF!</definedName>
    <definedName name="_1__123Graph_AGASOLINE\_2" hidden="1">#REF!</definedName>
    <definedName name="_1__123Graph_BCHART_1" hidden="1">#REF!</definedName>
    <definedName name="_1__123Graph_DCHART_3" hidden="1">#REF!</definedName>
    <definedName name="_1__FDSAUDITLINK__" localSheetId="3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FDSAUDITLINK__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xlcn.WorksheetConnection_GrowthM14Q181" hidden="1">#REF!</definedName>
    <definedName name="_1_0_rder1" hidden="1">255</definedName>
    <definedName name="_1_0_Table2_" hidden="1">#N/A</definedName>
    <definedName name="_1_0VacationRep">#REF!</definedName>
    <definedName name="_1_95">#REF!</definedName>
    <definedName name="_1_96">#REF!</definedName>
    <definedName name="_1_97">#REF!</definedName>
    <definedName name="_1_98">#REF!</definedName>
    <definedName name="_10____123Graph_XCHART_2" hidden="1">#REF!</definedName>
    <definedName name="_10___123Graph_CCHART_3" hidden="1">#REF!</definedName>
    <definedName name="_10__123Graph_BCHART_4" hidden="1">#REF!</definedName>
    <definedName name="_10__123Graph_BGASOLINE\_2" hidden="1">#REF!</definedName>
    <definedName name="_10__123Graph_CCHART_3" hidden="1">#REF!</definedName>
    <definedName name="_10__123Graph_XCHART_12" hidden="1">#REF!</definedName>
    <definedName name="_10__FDSAUDITLINK__" localSheetId="3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_FDSAUDITLINK__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0_0__123Grap" hidden="1">#REF!</definedName>
    <definedName name="_10_7_N_P">#REF!</definedName>
    <definedName name="_10_94">#REF!</definedName>
    <definedName name="_10_95">#REF!</definedName>
    <definedName name="_10_96">#REF!</definedName>
    <definedName name="_10_97">#REF!</definedName>
    <definedName name="_10_98">#REF!</definedName>
    <definedName name="_100__123Graph_DCHART_10" hidden="1">#REF!</definedName>
    <definedName name="_100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0__FDSAUDITLINK__" localSheetId="3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0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localSheetId="3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localSheetId="3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localSheetId="3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localSheetId="3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localSheetId="3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localSheetId="3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7__FDSAUDITLINK__" localSheetId="3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7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8__FDSAUDITLINK__" localSheetId="3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localSheetId="3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__123Graph_DCHART_11" hidden="1">#REF!</definedName>
    <definedName name="_101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0__FDSAUDITLINK__" localSheetId="3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0_בנקים">#REF!</definedName>
    <definedName name="_1011__FDSAUDITLINK__" localSheetId="3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1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2__FDSAUDITLINK__" localSheetId="3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localSheetId="3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localSheetId="3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localSheetId="3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localSheetId="3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localSheetId="3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localSheetId="3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localSheetId="3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__123Graph_DCHART_12" hidden="1">#REF!</definedName>
    <definedName name="_102__FDSAUDITLINK__" localSheetId="3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0__FDSAUDITLINK__" localSheetId="3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0_השקעה_נע">#REF!</definedName>
    <definedName name="_1021__FDSAUDITLINK__" localSheetId="3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1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localSheetId="3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localSheetId="3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4__FDSAUDITLINK__" localSheetId="3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localSheetId="3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localSheetId="3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localSheetId="3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8__FDSAUDITLINK__" localSheetId="3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8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localSheetId="3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__123Graph_DCHART_13" hidden="1">#REF!</definedName>
    <definedName name="_103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0__FDSAUDITLINK__" localSheetId="3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localSheetId="3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localSheetId="3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localSheetId="3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localSheetId="3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localSheetId="3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localSheetId="3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localSheetId="3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localSheetId="3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localSheetId="3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4__123Graph_DCHART_14" hidden="1">#REF!</definedName>
    <definedName name="_104__FDSAUDITLINK__" localSheetId="3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__FDSAUDITLINK__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0__FDSAUDITLINK__" localSheetId="3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0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1__FDSAUDITLINK__" localSheetId="3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localSheetId="3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localSheetId="3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localSheetId="3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5__FDSAUDITLINK__" localSheetId="3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localSheetId="3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localSheetId="3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localSheetId="3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localSheetId="3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__123Graph_DCHART_15" hidden="1">#REF!</definedName>
    <definedName name="_105__FDSAUDITLINK__" localSheetId="3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0__FDSAUDITLINK__" localSheetId="3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localSheetId="3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localSheetId="3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localSheetId="3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localSheetId="3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localSheetId="3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localSheetId="3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7__FDSAUDITLINK__" localSheetId="3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7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8__FDSAUDITLINK__" localSheetId="3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localSheetId="3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__123Graph_DCHART_16" hidden="1">#REF!</definedName>
    <definedName name="_106__FDSAUDITLINK__" localSheetId="3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0__FDSAUDITLINK__" localSheetId="3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localSheetId="3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2__FDSAUDITLINK__" localSheetId="3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localSheetId="3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localSheetId="3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localSheetId="3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localSheetId="3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localSheetId="3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localSheetId="3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localSheetId="3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__123Graph_DCHART_17" hidden="1">#REF!</definedName>
    <definedName name="_107__FDSAUDITLINK__" localSheetId="3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__FDSAUDITLINK__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0__FDSAUDITLINK__" localSheetId="3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0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localSheetId="3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localSheetId="3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localSheetId="3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4__FDSAUDITLINK__" localSheetId="3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4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5__FDSAUDITLINK__" localSheetId="3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localSheetId="3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localSheetId="3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localSheetId="3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9__FDSAUDITLINK__" localSheetId="3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79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__123Graph_DCHART_18" hidden="1">#REF!</definedName>
    <definedName name="_108__FDSAUDITLINK__" localSheetId="3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__FDSAUDITLINK__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0__FDSAUDITLINK__" localSheetId="3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0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localSheetId="3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localSheetId="3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localSheetId="3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localSheetId="3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localSheetId="3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localSheetId="3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localSheetId="3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localSheetId="3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localSheetId="3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__123Graph_DCHART_4" hidden="1">#REF!</definedName>
    <definedName name="_109__FDSAUDITLINK__" localSheetId="3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__FDSAUDITLINK__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0__FDSAUDITLINK__" localSheetId="3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0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1__FDSAUDITLINK__" localSheetId="3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localSheetId="3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3__FDSAUDITLINK__" localSheetId="3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4__FDSAUDITLINK__" localSheetId="3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5__FDSAUDITLINK__" localSheetId="3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localSheetId="3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localSheetId="3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8__FDSAUDITLINK__" localSheetId="3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9__FDSAUDITLINK__" localSheetId="3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A">#REF!</definedName>
    <definedName name="_10AAMDA">#REF!</definedName>
    <definedName name="_10ABMDA">#REF!</definedName>
    <definedName name="_10AMDA">#REF!</definedName>
    <definedName name="_10BMDA">#REF!</definedName>
    <definedName name="_10E">#REF!</definedName>
    <definedName name="_10G">#REF!</definedName>
    <definedName name="_10M">#REF!</definedName>
    <definedName name="_10MDA">#REF!</definedName>
    <definedName name="_10ME">#REF!</definedName>
    <definedName name="_10MG">#REF!</definedName>
    <definedName name="_10MM">#REF!</definedName>
    <definedName name="_10TA">'[14]שמ"מ מ"ה'!#REF!</definedName>
    <definedName name="_11">#REF!</definedName>
    <definedName name="_11____123Graph_LBL_ACHART_2" hidden="1">#REF!</definedName>
    <definedName name="_11___123Graph_ACHART_1" hidden="1">#REF!</definedName>
    <definedName name="_11___123Graph_CCHART_4" hidden="1">#REF!</definedName>
    <definedName name="_11__123Graph_BEPS_CF" hidden="1">#REF!</definedName>
    <definedName name="_11__123Graph_CCHART_12" hidden="1">#REF!</definedName>
    <definedName name="_11__123Graph_CCHART_4" hidden="1">#REF!</definedName>
    <definedName name="_11__123Graph_CCHART_8" hidden="1">#REF!</definedName>
    <definedName name="_11__123Graph_XCHART_13" hidden="1">#REF!</definedName>
    <definedName name="_11__FDSAUDITLINK__" localSheetId="3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_FDSAUDITLINK__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9_SOCFWS">#REF!</definedName>
    <definedName name="_11_94">#REF!</definedName>
    <definedName name="_11_95">#REF!</definedName>
    <definedName name="_11_96">#REF!</definedName>
    <definedName name="_11_97">#REF!</definedName>
    <definedName name="_11_98">#REF!</definedName>
    <definedName name="_110__123Graph_DCHART_6" hidden="1">#REF!</definedName>
    <definedName name="_110__FDSAUDITLINK__" localSheetId="3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__FDSAUDITLINK__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0__FDSAUDITLINK__" localSheetId="3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0_לקוחות">#REF!</definedName>
    <definedName name="_1101__FDSAUDITLINK__" localSheetId="3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1__FDSAUDITLINK__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localSheetId="3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localSheetId="3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4__FDSAUDITLINK__" localSheetId="3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5__FDSAUDITLINK__" localSheetId="3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localSheetId="3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7__FDSAUDITLINK__" localSheetId="3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8__FDSAUDITLINK__" localSheetId="3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8__FDSAUDITLINK__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9__FDSAUDITLINK__" localSheetId="3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__123Graph_DCHART_7" hidden="1">#REF!</definedName>
    <definedName name="_111__FDSAUDITLINK__" localSheetId="3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__FDSAUDITLINK__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0__FDSAUDITLINK__" localSheetId="3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0__FDSAUDITLINK__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localSheetId="3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localSheetId="3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localSheetId="3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localSheetId="3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localSheetId="3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localSheetId="3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7__FDSAUDITLINK__" localSheetId="3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7__FDSAUDITLINK__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localSheetId="3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localSheetId="3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__123Graph_DCHART_8" hidden="1">#REF!</definedName>
    <definedName name="_112__FDSAUDITLINK__" localSheetId="3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localSheetId="3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0__FDSAUDITLINK__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localSheetId="3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2__FDSAUDITLINK__" localSheetId="3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2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3__FDSAUDITLINK__" localSheetId="3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3__FDSAUDITLINK__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4__FDSAUDITLINK__" localSheetId="3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4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localSheetId="3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localSheetId="3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localSheetId="3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8__FDSAUDITLINK__" localSheetId="3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8__FDSAUDITLINK__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9__FDSAUDITLINK__" localSheetId="3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29__FDSAUDITLINK__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__123Graph_DCHART_9" hidden="1">#REF!</definedName>
    <definedName name="_113__FDSAUDITLINK__" localSheetId="3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__FDSAUDITLINK__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0__FDSAUDITLINK__" localSheetId="3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0__FDSAUDITLINK__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1__FDSAUDITLINK__" localSheetId="3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2__FDSAUDITLINK__" localSheetId="3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3__FDSAUDITLINK__" localSheetId="3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3__FDSAUDITLINK__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localSheetId="3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5__FDSAUDITLINK__" localSheetId="3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localSheetId="3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7__FDSAUDITLINK__" localSheetId="3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localSheetId="3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9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__123Graph_DINVAR_A" hidden="1">#REF!</definedName>
    <definedName name="_114__FDSAUDITLINK__" localSheetId="3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__FDSAUDITLINK__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0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0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1__FDSAUDITLINK__" localSheetId="3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2__FDSAUDITLINK__" localSheetId="3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3__FDSAUDITLINK__" localSheetId="3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4__FDSAUDITLINK__" localSheetId="3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localSheetId="3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6__FDSAUDITLINK__" localSheetId="3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7__FDSAUDITLINK__" localSheetId="3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8__FDSAUDITLINK__" localSheetId="3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9__FDSAUDITLINK__" localSheetId="3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__123Graph_DSS5_A" hidden="1">#REF!</definedName>
    <definedName name="_115__FDSAUDITLINK__" localSheetId="3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__FDSAUDITLINK__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0__FDSAUDITLINK__" localSheetId="3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0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localSheetId="3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2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4__FDSAUDITLINK__" localSheetId="3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5__FDSAUDITLINK__" localSheetId="3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6__FDSAUDITLINK__" localSheetId="3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7__FDSAUDITLINK__" localSheetId="3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localSheetId="3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9__FDSAUDITLINK__" localSheetId="3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__123Graph_DSS6_B" hidden="1">#REF!</definedName>
    <definedName name="_116__FDSAUDITLINK__" localSheetId="3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__FDSAUDITLINK__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0__FDSAUDITLINK__" localSheetId="3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0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1__FDSAUDITLINK__" localSheetId="3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2__FDSAUDITLINK__" localSheetId="3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3__FDSAUDITLINK__" localSheetId="3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localSheetId="3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7__123Graph_DSS7_A" hidden="1">#REF!</definedName>
    <definedName name="_117__FDSAUDITLINK__" localSheetId="3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7__FDSAUDITLINK__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8__123Graph_E_Chart_1A" hidden="1">#REF!</definedName>
    <definedName name="_118__FDSAUDITLINK__" localSheetId="3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8__FDSAUDITLINK__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9__123Graph_ECHART_10" hidden="1">#REF!</definedName>
    <definedName name="_119__FDSAUDITLINK__" localSheetId="3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9__FDSAUDITLINK__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A">#REF!</definedName>
    <definedName name="_11AB">#REF!</definedName>
    <definedName name="_11AC">#REF!</definedName>
    <definedName name="_11AD">#REF!</definedName>
    <definedName name="_11AG">#REF!</definedName>
    <definedName name="_11E">#REF!</definedName>
    <definedName name="_11G">#REF!</definedName>
    <definedName name="_11IQ_F_LB_DUE_CY3">"c2083"</definedName>
    <definedName name="_11M">#REF!</definedName>
    <definedName name="_11MA">#REF!</definedName>
    <definedName name="_11MDA">#REF!</definedName>
    <definedName name="_11ME">#REF!</definedName>
    <definedName name="_11MEA">#REF!</definedName>
    <definedName name="_11MG">#REF!</definedName>
    <definedName name="_11MM">#REF!</definedName>
    <definedName name="_12">#REF!</definedName>
    <definedName name="_12___123Graph_ACHART_2" hidden="1">#REF!</definedName>
    <definedName name="_12___123Graph_CCHART_5" hidden="1">#REF!</definedName>
    <definedName name="_12__123Graph_BCHART_111" hidden="1">#REF!</definedName>
    <definedName name="_12__123Graph_CCHART_5" hidden="1">#REF!</definedName>
    <definedName name="_12__123Graph_DCHART_1" hidden="1">#REF!</definedName>
    <definedName name="_12__123Graph_XCHART_12" hidden="1">#REF!</definedName>
    <definedName name="_12__123Graph_XGASOLINE\_2" hidden="1">#REF!</definedName>
    <definedName name="_12__FDSAUDITLINK__" localSheetId="3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_FDSAUDITLINK__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94">#REF!</definedName>
    <definedName name="_12_95">#REF!</definedName>
    <definedName name="_12_96">#REF!</definedName>
    <definedName name="_12_97">#REF!</definedName>
    <definedName name="_12_98">#REF!</definedName>
    <definedName name="_12_GBS_FG">#REF!</definedName>
    <definedName name="_120__123Graph_ECHART_11" hidden="1">#REF!</definedName>
    <definedName name="_120__FDSAUDITLINK__" localSheetId="3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ECHART_12" hidden="1">#REF!</definedName>
    <definedName name="_121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2__123Graph_ECHART_13" hidden="1">#REF!</definedName>
    <definedName name="_122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3__123Graph_ECHART_14" hidden="1">#REF!</definedName>
    <definedName name="_123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4__123Graph_ECHART_15" hidden="1">#REF!</definedName>
    <definedName name="_124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5__123Graph_ECHART_16" hidden="1">#REF!</definedName>
    <definedName name="_125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6__123Graph_ECHART_17" hidden="1">#REF!</definedName>
    <definedName name="_126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7__123Graph_ECHART_18" hidden="1">#REF!</definedName>
    <definedName name="_127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8__123Graph_ECHART_4" hidden="1">#REF!</definedName>
    <definedName name="_128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9__123Graph_ECHART_6" hidden="1">#REF!</definedName>
    <definedName name="_129__FDSAUDITLINK__" localSheetId="3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__FDSAUDITLINK__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4">'[1]טורים 98'!$HK$57</definedName>
    <definedName name="_1295">'[1]טורים 98'!$HJ$57</definedName>
    <definedName name="_1296">'[1]טורים 98'!$HI$57</definedName>
    <definedName name="_12A">#REF!</definedName>
    <definedName name="_12AA">#REF!</definedName>
    <definedName name="_12G">#REF!</definedName>
    <definedName name="_12IQ_FHLB_DUE_CY">"c2082"</definedName>
    <definedName name="_12M">#REF!</definedName>
    <definedName name="_12MDA">#REF!</definedName>
    <definedName name="_12ME">#REF!</definedName>
    <definedName name="_12MG">#REF!</definedName>
    <definedName name="_12MM">#REF!</definedName>
    <definedName name="_12TA">'[14]שמ"מ מ"ה'!#REF!</definedName>
    <definedName name="_13____123Graph_LBL_BCHART_1" hidden="1">#REF!</definedName>
    <definedName name="_13___123Graph_BCHART_1" hidden="1">#REF!</definedName>
    <definedName name="_13___123Graph_DCHART_2" hidden="1">#REF!</definedName>
    <definedName name="_13__123Graph_BCHART_112" hidden="1">#REF!</definedName>
    <definedName name="_13__123Graph_DCHART_2" hidden="1">#REF!</definedName>
    <definedName name="_13__123Graph_DCHART_8" hidden="1">#REF!</definedName>
    <definedName name="_13__123Graph_XCHART_13" hidden="1">#REF!</definedName>
    <definedName name="_13__123Graph_XLIQUIDS" hidden="1">#REF!</definedName>
    <definedName name="_13__FDSAUDITLINK__" localSheetId="3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_FDSAUDITLINK__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GBS_INCOME">#REF!</definedName>
    <definedName name="_130__123Graph_ECHART_7" hidden="1">#REF!</definedName>
    <definedName name="_130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00_חייבים_אחרים">#REF!</definedName>
    <definedName name="_131__123Graph_ECHART_8" hidden="1">#REF!</definedName>
    <definedName name="_131__FDSAUDITLINK__" localSheetId="3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1__FDSAUDITLINK__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2__123Graph_ECHART_9" hidden="1">#REF!</definedName>
    <definedName name="_132__FDSAUDITLINK__" localSheetId="3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2__FDSAUDITLINK__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3__123Graph_F_Chart_1A" hidden="1">#REF!</definedName>
    <definedName name="_133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123Graph_FCHART_10" hidden="1">#REF!</definedName>
    <definedName name="_134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123Graph_FCHART_11" hidden="1">#REF!</definedName>
    <definedName name="_135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6__123Graph_FCHART_12" hidden="1">#REF!</definedName>
    <definedName name="_136__FDSAUDITLINK__" localSheetId="3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7__123Graph_FCHART_13" hidden="1">#REF!</definedName>
    <definedName name="_137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8__123Graph_FCHART_14" hidden="1">#REF!</definedName>
    <definedName name="_138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9__123Graph_FCHART_15" hidden="1">#REF!</definedName>
    <definedName name="_139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2_E">#REF!</definedName>
    <definedName name="_1392AL">'[14]שמ"מ מ"ה'!#REF!</definedName>
    <definedName name="_1392M">#REF!</definedName>
    <definedName name="_13A">#REF!</definedName>
    <definedName name="_13AA">#REF!</definedName>
    <definedName name="_13AB">#REF!</definedName>
    <definedName name="_13AMDA">#REF!</definedName>
    <definedName name="_13G">#REF!</definedName>
    <definedName name="_13HG">'[15]ער"ז דוח מס:מיעוט'!$K$323:$BS$724</definedName>
    <definedName name="_13M">#REF!</definedName>
    <definedName name="_13MDA">#REF!</definedName>
    <definedName name="_13ME">#REF!</definedName>
    <definedName name="_13MG">#REF!</definedName>
    <definedName name="_13MM">#REF!</definedName>
    <definedName name="_14____123Graph_XCHART_1" hidden="1">#REF!</definedName>
    <definedName name="_14___123Graph_DCHART_3" hidden="1">#REF!</definedName>
    <definedName name="_14__123Graph_BCHART_26" hidden="1">#REF!</definedName>
    <definedName name="_14__123Graph_DCHART_3" hidden="1">#REF!</definedName>
    <definedName name="_14__123Graph_LBL_ACHART_3" hidden="1">#REF!</definedName>
    <definedName name="_14__FDSAUDITLINK__" localSheetId="3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_FDSAUDITLINK__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GBS_WIP">#REF!</definedName>
    <definedName name="_140__123Graph_FCHART_16" hidden="1">#REF!</definedName>
    <definedName name="_140__FDSAUDITLINK__" localSheetId="3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0__FDSAUDITLINK__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1__123Graph_FCHART_4" hidden="1">#REF!</definedName>
    <definedName name="_141__FDSAUDITLINK__" localSheetId="3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1__FDSAUDITLINK__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2__123Graph_FCHART_6" hidden="1">#REF!</definedName>
    <definedName name="_142__FDSAUDITLINK__" localSheetId="3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2__FDSAUDITLINK__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3__123Graph_FCHART_7" hidden="1">#REF!</definedName>
    <definedName name="_143__FDSAUDITLINK__" localSheetId="3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4__123Graph_FCHART_8" hidden="1">#REF!</definedName>
    <definedName name="_144__FDSAUDITLINK__" localSheetId="3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FCHART_9" hidden="1">#REF!</definedName>
    <definedName name="_145__FDSAUDITLINK__" localSheetId="3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5__FDSAUDITLINK__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6__123Graph_LBL_ACHART_1" hidden="1">#N/A</definedName>
    <definedName name="_146__FDSAUDITLINK__" localSheetId="3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6__FDSAUDITLINK__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7__123Graph_LBL_ACHART_3" hidden="1">#N/A</definedName>
    <definedName name="_147__FDSAUDITLINK__" localSheetId="3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7__FDSAUDITLINK__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8__123Graph_LBL_DCHART_1" hidden="1">#N/A</definedName>
    <definedName name="_148__FDSAUDITLINK__" localSheetId="3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8__FDSAUDITLINK__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9__123Graph_X_Chart_1A" hidden="1">#REF!</definedName>
    <definedName name="_149__FDSAUDITLINK__" localSheetId="3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9__FDSAUDITLINK__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A">#REF!</definedName>
    <definedName name="_14AA">#REF!</definedName>
    <definedName name="_14AB">#REF!</definedName>
    <definedName name="_14G">#REF!</definedName>
    <definedName name="_14GA">#REF!</definedName>
    <definedName name="_14GB">#REF!</definedName>
    <definedName name="_14M">#REF!</definedName>
    <definedName name="_14MA">#REF!</definedName>
    <definedName name="_14MDA">#REF!</definedName>
    <definedName name="_14MG">#REF!</definedName>
    <definedName name="_14MM">#REF!</definedName>
    <definedName name="_15___123Graph_BEPS_CF" hidden="1">#REF!</definedName>
    <definedName name="_15___123Graph_DCHART_4" hidden="1">#REF!</definedName>
    <definedName name="_15__123Graph_DCHART_4" hidden="1">#REF!</definedName>
    <definedName name="_15__123Graph_LBL_ACHART_4" hidden="1">#REF!</definedName>
    <definedName name="_15__123Graph_XOP_COSTS" hidden="1">#REF!</definedName>
    <definedName name="_15__FDSAUDITLINK__" localSheetId="3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_FDSAUDITLINK__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0__123Grap" hidden="1">#REF!</definedName>
    <definedName name="_15_SCHED_2A">#REF!</definedName>
    <definedName name="_150__123Graph_XChart_1" hidden="1">#REF!</definedName>
    <definedName name="_150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1__123Graph_XCHART_10" hidden="1">#REF!</definedName>
    <definedName name="_151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2__123Graph_XCHART_11" hidden="1">#REF!</definedName>
    <definedName name="_152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3__123Graph_XCHART_12" hidden="1">#REF!</definedName>
    <definedName name="_153__FDSAUDITLINK__" localSheetId="3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123Graph_XCHART_13" hidden="1">#REF!</definedName>
    <definedName name="_154__FDSAUDITLINK__" localSheetId="3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5__123Graph_XCHART_14" hidden="1">#REF!</definedName>
    <definedName name="_155__FDSAUDITLINK__" localSheetId="3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5__FDSAUDITLINK__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6__123Graph_XCHART_15" hidden="1">#REF!</definedName>
    <definedName name="_156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7__123Graph_XCHART_16" hidden="1">#REF!</definedName>
    <definedName name="_157__FDSAUDITLINK__" localSheetId="3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8__123Graph_XChart_2" hidden="1">#REF!</definedName>
    <definedName name="_158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123Graph_XCHART_20" hidden="1">#REF!</definedName>
    <definedName name="_159__FDSAUDITLINK__" localSheetId="3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A">#REF!</definedName>
    <definedName name="_15G">#REF!</definedName>
    <definedName name="_15M">#REF!</definedName>
    <definedName name="_15MDA">#REF!</definedName>
    <definedName name="_15MG">#REF!</definedName>
    <definedName name="_15wrn.²Ä1­Ó¤ë1_Ü20¤H." localSheetId="3" hidden="1">{#N/A,#N/A,FALSE,"²Ä1­Ó¤ë"}</definedName>
    <definedName name="_15wrn.²Ä1­Ó¤ë1_Ü20¤H." hidden="1">{#N/A,#N/A,FALSE,"²Ä1­Ó¤ë"}</definedName>
    <definedName name="_15wrn.²Ä1­Ó¤ë1_Ü20¤H._1" localSheetId="3" hidden="1">{#N/A,#N/A,FALSE,"²Ä1­Ó¤ë"}</definedName>
    <definedName name="_15wrn.²Ä1­Ó¤ë1_Ü20¤H._1" hidden="1">{#N/A,#N/A,FALSE,"²Ä1­Ó¤ë"}</definedName>
    <definedName name="_15wrn.²Ä1­Ó¤ë1_Ü20¤H._1_1" localSheetId="3" hidden="1">{#N/A,#N/A,FALSE,"²Ä1­Ó¤ë"}</definedName>
    <definedName name="_15wrn.²Ä1­Ó¤ë1_Ü20¤H._1_1" hidden="1">{#N/A,#N/A,FALSE,"²Ä1­Ó¤ë"}</definedName>
    <definedName name="_15wrn.²Ä1­Ó¤ë1_Ü20¤H._1_2" localSheetId="3" hidden="1">{#N/A,#N/A,FALSE,"²Ä1­Ó¤ë"}</definedName>
    <definedName name="_15wrn.²Ä1­Ó¤ë1_Ü20¤H._1_2" hidden="1">{#N/A,#N/A,FALSE,"²Ä1­Ó¤ë"}</definedName>
    <definedName name="_15wrn.²Ä1­Ó¤ë1_Ü20¤H._1_3" localSheetId="3" hidden="1">{#N/A,#N/A,FALSE,"²Ä1­Ó¤ë"}</definedName>
    <definedName name="_15wrn.²Ä1­Ó¤ë1_Ü20¤H._1_3" hidden="1">{#N/A,#N/A,FALSE,"²Ä1­Ó¤ë"}</definedName>
    <definedName name="_15wrn.²Ä1­Ó¤ë1_Ü20¤H._1_4" localSheetId="3" hidden="1">{#N/A,#N/A,FALSE,"²Ä1­Ó¤ë"}</definedName>
    <definedName name="_15wrn.²Ä1­Ó¤ë1_Ü20¤H._1_4" hidden="1">{#N/A,#N/A,FALSE,"²Ä1­Ó¤ë"}</definedName>
    <definedName name="_15wrn.²Ä1­Ó¤ë1_Ü20¤H._1_5" localSheetId="3" hidden="1">{#N/A,#N/A,FALSE,"²Ä1­Ó¤ë"}</definedName>
    <definedName name="_15wrn.²Ä1­Ó¤ë1_Ü20¤H._1_5" hidden="1">{#N/A,#N/A,FALSE,"²Ä1­Ó¤ë"}</definedName>
    <definedName name="_15wrn.²Ä1­Ó¤ë1_Ü20¤H._2" localSheetId="3" hidden="1">{#N/A,#N/A,FALSE,"²Ä1­Ó¤ë"}</definedName>
    <definedName name="_15wrn.²Ä1­Ó¤ë1_Ü20¤H._2" hidden="1">{#N/A,#N/A,FALSE,"²Ä1­Ó¤ë"}</definedName>
    <definedName name="_15wrn.²Ä1­Ó¤ë1_Ü20¤H._2_1" localSheetId="3" hidden="1">{#N/A,#N/A,FALSE,"²Ä1­Ó¤ë"}</definedName>
    <definedName name="_15wrn.²Ä1­Ó¤ë1_Ü20¤H._2_1" hidden="1">{#N/A,#N/A,FALSE,"²Ä1­Ó¤ë"}</definedName>
    <definedName name="_15wrn.²Ä1­Ó¤ë1_Ü20¤H._2_2" localSheetId="3" hidden="1">{#N/A,#N/A,FALSE,"²Ä1­Ó¤ë"}</definedName>
    <definedName name="_15wrn.²Ä1­Ó¤ë1_Ü20¤H._2_2" hidden="1">{#N/A,#N/A,FALSE,"²Ä1­Ó¤ë"}</definedName>
    <definedName name="_15wrn.²Ä1­Ó¤ë1_Ü20¤H._2_3" localSheetId="3" hidden="1">{#N/A,#N/A,FALSE,"²Ä1­Ó¤ë"}</definedName>
    <definedName name="_15wrn.²Ä1­Ó¤ë1_Ü20¤H._2_3" hidden="1">{#N/A,#N/A,FALSE,"²Ä1­Ó¤ë"}</definedName>
    <definedName name="_15wrn.²Ä1­Ó¤ë1_Ü20¤H._2_4" localSheetId="3" hidden="1">{#N/A,#N/A,FALSE,"²Ä1­Ó¤ë"}</definedName>
    <definedName name="_15wrn.²Ä1­Ó¤ë1_Ü20¤H._2_4" hidden="1">{#N/A,#N/A,FALSE,"²Ä1­Ó¤ë"}</definedName>
    <definedName name="_15wrn.²Ä1­Ó¤ë1_Ü20¤H._2_5" localSheetId="3" hidden="1">{#N/A,#N/A,FALSE,"²Ä1­Ó¤ë"}</definedName>
    <definedName name="_15wrn.²Ä1­Ó¤ë1_Ü20¤H._2_5" hidden="1">{#N/A,#N/A,FALSE,"²Ä1­Ó¤ë"}</definedName>
    <definedName name="_15wrn.²Ä1­Ó¤ë1_Ü20¤H._3" localSheetId="3" hidden="1">{#N/A,#N/A,FALSE,"²Ä1­Ó¤ë"}</definedName>
    <definedName name="_15wrn.²Ä1­Ó¤ë1_Ü20¤H._3" hidden="1">{#N/A,#N/A,FALSE,"²Ä1­Ó¤ë"}</definedName>
    <definedName name="_15wrn.²Ä1­Ó¤ë1_Ü20¤H._3_1" localSheetId="3" hidden="1">{#N/A,#N/A,FALSE,"²Ä1­Ó¤ë"}</definedName>
    <definedName name="_15wrn.²Ä1­Ó¤ë1_Ü20¤H._3_1" hidden="1">{#N/A,#N/A,FALSE,"²Ä1­Ó¤ë"}</definedName>
    <definedName name="_15wrn.²Ä1­Ó¤ë1_Ü20¤H._3_2" localSheetId="3" hidden="1">{#N/A,#N/A,FALSE,"²Ä1­Ó¤ë"}</definedName>
    <definedName name="_15wrn.²Ä1­Ó¤ë1_Ü20¤H._3_2" hidden="1">{#N/A,#N/A,FALSE,"²Ä1­Ó¤ë"}</definedName>
    <definedName name="_15wrn.²Ä1­Ó¤ë1_Ü20¤H._3_3" localSheetId="3" hidden="1">{#N/A,#N/A,FALSE,"²Ä1­Ó¤ë"}</definedName>
    <definedName name="_15wrn.²Ä1­Ó¤ë1_Ü20¤H._3_3" hidden="1">{#N/A,#N/A,FALSE,"²Ä1­Ó¤ë"}</definedName>
    <definedName name="_15wrn.²Ä1­Ó¤ë1_Ü20¤H._3_4" localSheetId="3" hidden="1">{#N/A,#N/A,FALSE,"²Ä1­Ó¤ë"}</definedName>
    <definedName name="_15wrn.²Ä1­Ó¤ë1_Ü20¤H._3_4" hidden="1">{#N/A,#N/A,FALSE,"²Ä1­Ó¤ë"}</definedName>
    <definedName name="_15wrn.²Ä1­Ó¤ë1_Ü20¤H._3_5" localSheetId="3" hidden="1">{#N/A,#N/A,FALSE,"²Ä1­Ó¤ë"}</definedName>
    <definedName name="_15wrn.²Ä1­Ó¤ë1_Ü20¤H._3_5" hidden="1">{#N/A,#N/A,FALSE,"²Ä1­Ó¤ë"}</definedName>
    <definedName name="_15wrn.²Ä1­Ó¤ë1_Ü20¤H._4" localSheetId="3" hidden="1">{#N/A,#N/A,FALSE,"²Ä1­Ó¤ë"}</definedName>
    <definedName name="_15wrn.²Ä1­Ó¤ë1_Ü20¤H._4" hidden="1">{#N/A,#N/A,FALSE,"²Ä1­Ó¤ë"}</definedName>
    <definedName name="_15wrn.²Ä1­Ó¤ë1_Ü20¤H._4_1" localSheetId="3" hidden="1">{#N/A,#N/A,FALSE,"²Ä1­Ó¤ë"}</definedName>
    <definedName name="_15wrn.²Ä1­Ó¤ë1_Ü20¤H._4_1" hidden="1">{#N/A,#N/A,FALSE,"²Ä1­Ó¤ë"}</definedName>
    <definedName name="_15wrn.²Ä1­Ó¤ë1_Ü20¤H._4_2" localSheetId="3" hidden="1">{#N/A,#N/A,FALSE,"²Ä1­Ó¤ë"}</definedName>
    <definedName name="_15wrn.²Ä1­Ó¤ë1_Ü20¤H._4_2" hidden="1">{#N/A,#N/A,FALSE,"²Ä1­Ó¤ë"}</definedName>
    <definedName name="_15wrn.²Ä1­Ó¤ë1_Ü20¤H._4_3" localSheetId="3" hidden="1">{#N/A,#N/A,FALSE,"²Ä1­Ó¤ë"}</definedName>
    <definedName name="_15wrn.²Ä1­Ó¤ë1_Ü20¤H._4_3" hidden="1">{#N/A,#N/A,FALSE,"²Ä1­Ó¤ë"}</definedName>
    <definedName name="_15wrn.²Ä1­Ó¤ë1_Ü20¤H._4_4" localSheetId="3" hidden="1">{#N/A,#N/A,FALSE,"²Ä1­Ó¤ë"}</definedName>
    <definedName name="_15wrn.²Ä1­Ó¤ë1_Ü20¤H._4_4" hidden="1">{#N/A,#N/A,FALSE,"²Ä1­Ó¤ë"}</definedName>
    <definedName name="_15wrn.²Ä1­Ó¤ë1_Ü20¤H._4_5" localSheetId="3" hidden="1">{#N/A,#N/A,FALSE,"²Ä1­Ó¤ë"}</definedName>
    <definedName name="_15wrn.²Ä1­Ó¤ë1_Ü20¤H._4_5" hidden="1">{#N/A,#N/A,FALSE,"²Ä1­Ó¤ë"}</definedName>
    <definedName name="_15wrn.²Ä1­Ó¤ë1_Ü20¤H._5" localSheetId="3" hidden="1">{#N/A,#N/A,FALSE,"²Ä1­Ó¤ë"}</definedName>
    <definedName name="_15wrn.²Ä1­Ó¤ë1_Ü20¤H._5" hidden="1">{#N/A,#N/A,FALSE,"²Ä1­Ó¤ë"}</definedName>
    <definedName name="_15wrn.²Ä1­Ó¤ë1_Ü20¤H._5_1" localSheetId="3" hidden="1">{#N/A,#N/A,FALSE,"²Ä1­Ó¤ë"}</definedName>
    <definedName name="_15wrn.²Ä1­Ó¤ë1_Ü20¤H._5_1" hidden="1">{#N/A,#N/A,FALSE,"²Ä1­Ó¤ë"}</definedName>
    <definedName name="_15wrn.²Ä1­Ó¤ë1_Ü20¤H._5_2" localSheetId="3" hidden="1">{#N/A,#N/A,FALSE,"²Ä1­Ó¤ë"}</definedName>
    <definedName name="_15wrn.²Ä1­Ó¤ë1_Ü20¤H._5_2" hidden="1">{#N/A,#N/A,FALSE,"²Ä1­Ó¤ë"}</definedName>
    <definedName name="_15wrn.²Ä1­Ó¤ë1_Ü20¤H._5_3" localSheetId="3" hidden="1">{#N/A,#N/A,FALSE,"²Ä1­Ó¤ë"}</definedName>
    <definedName name="_15wrn.²Ä1­Ó¤ë1_Ü20¤H._5_3" hidden="1">{#N/A,#N/A,FALSE,"²Ä1­Ó¤ë"}</definedName>
    <definedName name="_15wrn.²Ä1­Ó¤ë1_Ü20¤H._5_4" localSheetId="3" hidden="1">{#N/A,#N/A,FALSE,"²Ä1­Ó¤ë"}</definedName>
    <definedName name="_15wrn.²Ä1­Ó¤ë1_Ü20¤H._5_4" hidden="1">{#N/A,#N/A,FALSE,"²Ä1­Ó¤ë"}</definedName>
    <definedName name="_15wrn.²Ä1­Ó¤ë1_Ü20¤H._5_5" localSheetId="3" hidden="1">{#N/A,#N/A,FALSE,"²Ä1­Ó¤ë"}</definedName>
    <definedName name="_15wrn.²Ä1­Ó¤ë1_Ü20¤H._5_5" hidden="1">{#N/A,#N/A,FALSE,"²Ä1­Ó¤ë"}</definedName>
    <definedName name="_16____123Graph_XCHART_2" hidden="1">#REF!</definedName>
    <definedName name="_16___123Graph_DCHART_5" hidden="1">#REF!</definedName>
    <definedName name="_16___123Graph_LBL_ACHART_1" hidden="1">#REF!</definedName>
    <definedName name="_16__123Graph_DCHART_5" hidden="1">#REF!</definedName>
    <definedName name="_16__123Graph_LBL_BCHART_3" hidden="1">#REF!</definedName>
    <definedName name="_16__123Graph_XR_M_MARG" hidden="1">#REF!</definedName>
    <definedName name="_16__FDSAUDITLINK__" localSheetId="3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0__123Graph_A" hidden="1">#REF!</definedName>
    <definedName name="_16_SCHED_2B">#REF!</definedName>
    <definedName name="_160__123Graph_XCHART_21" hidden="1">#REF!</definedName>
    <definedName name="_160__FDSAUDITLINK__" localSheetId="3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0_מלאי">#REF!</definedName>
    <definedName name="_161__123Graph_XCHART_22" hidden="1">#REF!</definedName>
    <definedName name="_161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2__123Graph_XCHART_23" hidden="1">#REF!</definedName>
    <definedName name="_162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3__123Graph_XChart_3" hidden="1">#REF!</definedName>
    <definedName name="_163__FDSAUDITLINK__" localSheetId="3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123Graph_XChart_4" hidden="1">#REF!</definedName>
    <definedName name="_164__FDSAUDITLINK__" localSheetId="3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5__123Graph_XChart_5" hidden="1">#REF!</definedName>
    <definedName name="_165__FDSAUDITLINK__" localSheetId="3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6__123Graph_XChart_6" hidden="1">#REF!</definedName>
    <definedName name="_166__FDSAUDITLINK__" localSheetId="3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7__123Graph_XCHART_8" hidden="1">#REF!</definedName>
    <definedName name="_167__FDSAUDITLINK__" localSheetId="3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8__123Graph_XCHART_9" hidden="1">#REF!</definedName>
    <definedName name="_168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9__FDSAUDITLINK__" localSheetId="3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9__FDSAUDITLINK__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A">#REF!</definedName>
    <definedName name="_16G">#REF!</definedName>
    <definedName name="_16M">#REF!</definedName>
    <definedName name="_16MDA">#REF!</definedName>
    <definedName name="_16MG">#REF!</definedName>
    <definedName name="_17___123Graph_ECHART_2" hidden="1">#REF!</definedName>
    <definedName name="_17___123Graph_LBL_ACHART_2" hidden="1">#REF!</definedName>
    <definedName name="_17__123Graph_ECHART_2" hidden="1">#REF!</definedName>
    <definedName name="_17__123Graph_LBL_BCHART_4" hidden="1">#REF!</definedName>
    <definedName name="_17__FDSAUDITLINK__" localSheetId="3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0__123Graph_BEPS" hidden="1">#REF!</definedName>
    <definedName name="_17_SCHED_2C">#REF!</definedName>
    <definedName name="_170__FDSAUDITLINK__" localSheetId="3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0__FDSAUDITLINK__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1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0_S" hidden="1">#N/A</definedName>
    <definedName name="_172__FDSAUDITLINK__" localSheetId="3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0_Table2_" hidden="1">#N/A</definedName>
    <definedName name="_173__FDSAUDITLINK__" localSheetId="3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_FDSAUDITLINK__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0_Table2_" hidden="1">#N/A</definedName>
    <definedName name="_174__FDSAUDITLINK__" localSheetId="3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_FDSAUDITLINK__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0_0_K" hidden="1">#REF!</definedName>
    <definedName name="_175__FDSAUDITLINK__" localSheetId="3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0_0_S" hidden="1">#REF!</definedName>
    <definedName name="_176__FDSAUDITLINK__" localSheetId="3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7__FDSAUDITLINK__" localSheetId="3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localSheetId="3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0_0Cwvu.GREY_A" hidden="1">#N/A</definedName>
    <definedName name="_179__FDSAUDITLINK__" localSheetId="3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9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A">#REF!</definedName>
    <definedName name="_17AB">#REF!</definedName>
    <definedName name="_17AC">#REF!</definedName>
    <definedName name="_17AD">#REF!</definedName>
    <definedName name="_17AMDA">#REF!</definedName>
    <definedName name="_17G">#REF!</definedName>
    <definedName name="_17M">#REF!</definedName>
    <definedName name="_17MDA">#REF!</definedName>
    <definedName name="_18___123Graph_ACHART_1" hidden="1">#REF!</definedName>
    <definedName name="_18___123Graph_ECHART_3" hidden="1">#REF!</definedName>
    <definedName name="_18___123Graph_LBL_BCHART_1" hidden="1">#REF!</definedName>
    <definedName name="_18__123Graph_ECHART_3" hidden="1">#REF!</definedName>
    <definedName name="_18__123Graph_LBL_CCHART_3" hidden="1">#REF!</definedName>
    <definedName name="_18__FDSAUDITLINK__" localSheetId="3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0_0__123Graph_A" hidden="1">#REF!</definedName>
    <definedName name="_18_0_Table2_" hidden="1">#REF!</definedName>
    <definedName name="_18_SCHED_2D">#REF!</definedName>
    <definedName name="_180__FDSAUDITLINK__" localSheetId="3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localSheetId="3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localSheetId="3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localSheetId="3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localSheetId="3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5__FDSAUDITLINK__" localSheetId="3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6__FDSAUDITLINK__" localSheetId="3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localSheetId="3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localSheetId="3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localSheetId="3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A">#REF!</definedName>
    <definedName name="_18G">#REF!</definedName>
    <definedName name="_18MDA">#REF!</definedName>
    <definedName name="_19___123Graph_ECHART_4" hidden="1">#REF!</definedName>
    <definedName name="_19___123Graph_XCHART_1" hidden="1">#REF!</definedName>
    <definedName name="_19__123Graph_CCHART_111" hidden="1">#REF!</definedName>
    <definedName name="_19__123Graph_ECHART_4" hidden="1">#REF!</definedName>
    <definedName name="_19__123Graph_XCHART_1" hidden="1">#REF!</definedName>
    <definedName name="_19__FDSAUDITLINK__" localSheetId="3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0_0__123Graph_BEPS" hidden="1">#REF!</definedName>
    <definedName name="_19_0_Table2_" hidden="1">#REF!</definedName>
    <definedName name="_19_SCHED_2F">#REF!</definedName>
    <definedName name="_190__FDSAUDITLINK__" localSheetId="3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0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localSheetId="3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1_0_F" hidden="1">#REF!</definedName>
    <definedName name="_192__FDSAUDITLINK__" localSheetId="3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localSheetId="3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localSheetId="3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localSheetId="3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localSheetId="3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localSheetId="3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localSheetId="3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0__FDSAUDITLINK__" localSheetId="3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0__FDSAUDITLINK__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localSheetId="3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localSheetId="3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3__FDSAUDITLINK__" localSheetId="3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4__FDSAUDITLINK__" localSheetId="3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5__FDSAUDITLINK__" localSheetId="3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6__FDSAUDITLINK__" localSheetId="3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equity_recon">#REF!</definedName>
    <definedName name="_1987__FDSAUDITLINK__" localSheetId="3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_FDSAUDITLINK__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equity_recon">#REF!</definedName>
    <definedName name="_1987_to_current_equity_recon">#REF!</definedName>
    <definedName name="_1988__FDSAUDITLINK__" localSheetId="3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_FDSAUDITLINK__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equity_recon">#REF!</definedName>
    <definedName name="_1989__FDSAUDITLINK__" localSheetId="3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_FDSAUDITLINK__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equity_recon">#REF!</definedName>
    <definedName name="_199__FDSAUDITLINK__" localSheetId="3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0__FDSAUDITLINK__" localSheetId="3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_FDSAUDITLINK__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equity_recon">#REF!</definedName>
    <definedName name="_1991_equity_recon">#REF!</definedName>
    <definedName name="_1992_equity_recon">#REF!</definedName>
    <definedName name="_1994">#REF!</definedName>
    <definedName name="_1995">#REF!</definedName>
    <definedName name="_1996">#REF!</definedName>
    <definedName name="_1997">#REF!</definedName>
    <definedName name="_1997BB">#REF!</definedName>
    <definedName name="_1998">#REF!</definedName>
    <definedName name="_1998BB">#REF!</definedName>
    <definedName name="_1999">#REF!</definedName>
    <definedName name="_1999BB">#REF!</definedName>
    <definedName name="_19A">#REF!</definedName>
    <definedName name="_19AMDA">#REF!</definedName>
    <definedName name="_19BMDA">#REF!</definedName>
    <definedName name="_19CMDA">#REF!</definedName>
    <definedName name="_19MDA">#REF!</definedName>
    <definedName name="_1A">#REF!</definedName>
    <definedName name="_1A9">#REF!</definedName>
    <definedName name="_1AG9">#REF!</definedName>
    <definedName name="_1AI">#REF!</definedName>
    <definedName name="_1BS_CONS_2Q">#REF!</definedName>
    <definedName name="_1C">#REF!</definedName>
    <definedName name="_1CY_lik_Equity00000000000000000000000000000000000000000000000000000000000000000000000000000000000000000000000000000000000000000000000000000000000000䓤Ƹ0000㣄Ҙ木ƺ000000000000_000_0_0_0000000000㿠000㿠000㿨000㿨000㿰000㿰00000000⽰Ҙ000000000000栜ƺ00㷸Ҙ000000__0000000">#REF!</definedName>
    <definedName name="_1D">#REF!</definedName>
    <definedName name="_1D9">#REF!</definedName>
    <definedName name="_1DEVELOPTABLE">#REF!</definedName>
    <definedName name="_1E9">#REF!</definedName>
    <definedName name="_1EOP">#REF!</definedName>
    <definedName name="_1EOPMATRIX">#REF!</definedName>
    <definedName name="_1EXISTING">#REF!</definedName>
    <definedName name="_1G">#REF!</definedName>
    <definedName name="_1G9">#REF!</definedName>
    <definedName name="_1HD">#REF!</definedName>
    <definedName name="_1INPROCESS">#REF!</definedName>
    <definedName name="_1IQ_AIR___M">"c2812"</definedName>
    <definedName name="_1IQ_AIR__௵M">"c2812"</definedName>
    <definedName name="_1M">#REF!</definedName>
    <definedName name="_1M9">#REF!</definedName>
    <definedName name="_1MD">#REF!</definedName>
    <definedName name="_1MDA">#REF!</definedName>
    <definedName name="_1ME">#REF!</definedName>
    <definedName name="_1MG">#REF!</definedName>
    <definedName name="_1MM">#REF!</definedName>
    <definedName name="_1MS">#REF!</definedName>
    <definedName name="_1OVERALLDCF">#REF!</definedName>
    <definedName name="_1PRODUCTREVENUE">#REF!</definedName>
    <definedName name="_1PROSPECT">#REF!</definedName>
    <definedName name="_1Q94">#REF!</definedName>
    <definedName name="_1Q95">#REF!</definedName>
    <definedName name="_1REVENUECHART">#REF!</definedName>
    <definedName name="_1SUMMARY">#REF!</definedName>
    <definedName name="_1T">'[14]שמ"מ מ"ה'!#REF!</definedName>
    <definedName name="_1TD">#REF!</definedName>
    <definedName name="_1TE">#REF!</definedName>
    <definedName name="_1TM">#REF!</definedName>
    <definedName name="_1VacationRep">#REF!</definedName>
    <definedName name="_2">#REF!</definedName>
    <definedName name="_2_?????1">#REF!</definedName>
    <definedName name="_2____123Graph_ACHART_1" hidden="1">#REF!</definedName>
    <definedName name="_2____123Graph_ACHART_2" hidden="1">#REF!</definedName>
    <definedName name="_2___123Graph_ACHART_3" hidden="1">#REF!</definedName>
    <definedName name="_2___123Graph_ACHART_4" hidden="1">#REF!</definedName>
    <definedName name="_2__123Graph_ACHART_111" hidden="1">#REF!</definedName>
    <definedName name="_2__123Graph_ACHART_12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GASOLINE\_2" hidden="1">#REF!</definedName>
    <definedName name="_2__123Graph_ALIQUIDS" hidden="1">#REF!</definedName>
    <definedName name="_2__123Graph_DCHART_4" hidden="1">#REF!</definedName>
    <definedName name="_2__FDSAUDITLINK__" localSheetId="3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95">#REF!</definedName>
    <definedName name="_2_96">#REF!</definedName>
    <definedName name="_2_97">#REF!</definedName>
    <definedName name="_2_98">#REF!</definedName>
    <definedName name="_20___123Graph_ACHART_2" hidden="1">#REF!</definedName>
    <definedName name="_20___123Graph_ECHART_5" hidden="1">#REF!</definedName>
    <definedName name="_20___123Graph_XCHART_2" hidden="1">#REF!</definedName>
    <definedName name="_20__123Graph_CCHART_112" hidden="1">#REF!</definedName>
    <definedName name="_20__123Graph_ECHART_5" hidden="1">#REF!</definedName>
    <definedName name="_20__123Graph_XCHART_3" hidden="1">#REF!</definedName>
    <definedName name="_20__FDSAUDITLINK__" localSheetId="3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0_Table2_" hidden="1">#REF!</definedName>
    <definedName name="_20_WIP_NOTES">#REF!</definedName>
    <definedName name="_200__FDSAUDITLINK__" localSheetId="3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00_השקעות_במוחזקות">#REF!</definedName>
    <definedName name="_2000BB">#REF!</definedName>
    <definedName name="_2001BB">#REF!</definedName>
    <definedName name="_2002BB">#REF!</definedName>
    <definedName name="_2003BB">#REF!</definedName>
    <definedName name="_2004BB">#REF!</definedName>
    <definedName name="_201__FDSAUDITLINK__" localSheetId="3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localSheetId="3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localSheetId="3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localSheetId="3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5__FDSAUDITLINK__" localSheetId="3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6__FDSAUDITLINK__" localSheetId="3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localSheetId="3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7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localSheetId="3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IQ_ANNU0_Y_POLICY_EXP" hidden="1">"c29"</definedName>
    <definedName name="_209__FDSAUDITLINK__" localSheetId="3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A">#REF!</definedName>
    <definedName name="_20HA">#REF!</definedName>
    <definedName name="_20MDA">#REF!</definedName>
    <definedName name="_21___123Graph_FCHART_2" hidden="1">#REF!</definedName>
    <definedName name="_21__123Graph_BCHART_1" localSheetId="4" hidden="1">'[16]HOSPICE OPSUM'!#REF!</definedName>
    <definedName name="_21__123Graph_BCHART_1" hidden="1">#REF!</definedName>
    <definedName name="_21__123Graph_CCHART_26" hidden="1">#REF!</definedName>
    <definedName name="_21__123Graph_FCHART_2" hidden="1">#REF!</definedName>
    <definedName name="_21__123Graph_XCHART_4" hidden="1">#REF!</definedName>
    <definedName name="_21__FDSAUDITLINK__" localSheetId="3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0__123Grap" hidden="1">#REF!</definedName>
    <definedName name="_210__FDSAUDITLINK__" localSheetId="3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0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localSheetId="3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localSheetId="3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localSheetId="3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localSheetId="3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localSheetId="3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localSheetId="3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7__FDSAUDITLINK__" localSheetId="3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7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8__FDSAUDITLINK__" localSheetId="3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localSheetId="3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A">#REF!</definedName>
    <definedName name="_22____0__123Grap" hidden="1">#REF!</definedName>
    <definedName name="_22___123Graph_BCHART_1" hidden="1">#REF!</definedName>
    <definedName name="_22___123Graph_FCHART_3" hidden="1">#REF!</definedName>
    <definedName name="_22__123Graph_CCHART_30" hidden="1">#REF!</definedName>
    <definedName name="_22__123Graph_FCHART_3" hidden="1">#REF!</definedName>
    <definedName name="_22__123Graph_XCHART_8" hidden="1">#REF!</definedName>
    <definedName name="_22__FDSAUDITLINK__" localSheetId="3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0_0__123Grap" hidden="1">#REF!</definedName>
    <definedName name="_220__FDSAUDITLINK__" localSheetId="3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localSheetId="3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2__FDSAUDITLINK__" localSheetId="3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localSheetId="3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localSheetId="3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localSheetId="3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localSheetId="3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localSheetId="3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localSheetId="3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localSheetId="3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A">#REF!</definedName>
    <definedName name="_23___123Graph_BEPS_CF" hidden="1">#REF!</definedName>
    <definedName name="_23___123Graph_FCHART_4" hidden="1">#REF!</definedName>
    <definedName name="_23__123Graph_FCHART_4" hidden="1">#REF!</definedName>
    <definedName name="_23__FDSAUDITLINK__" localSheetId="3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0__FDSAUDITLINK__" localSheetId="3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00_רכוש_קבוע">#REF!</definedName>
    <definedName name="_231__FDSAUDITLINK__" localSheetId="3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1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localSheetId="3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localSheetId="3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4__FDSAUDITLINK__" localSheetId="3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x" hidden="1">#REF!</definedName>
    <definedName name="_235__FDSAUDITLINK__" localSheetId="3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5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localSheetId="3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localSheetId="3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localSheetId="3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9__FDSAUDITLINK__" localSheetId="3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9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A">#REF!</definedName>
    <definedName name="_24____0__123Graph_A" hidden="1">#REF!</definedName>
    <definedName name="_24___123Graph_FCHART_5" hidden="1">#REF!</definedName>
    <definedName name="_24__123Graph_FCHART_5" hidden="1">#REF!</definedName>
    <definedName name="_24__FDSAUDITLINK__" localSheetId="3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0__FDSAUDITLINK__" localSheetId="3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0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localSheetId="3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localSheetId="3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localSheetId="3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localSheetId="3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localSheetId="3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localSheetId="3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localSheetId="3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localSheetId="3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localSheetId="3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A">#REF!</definedName>
    <definedName name="_25___123Graph_LBL_ACHART_1" hidden="1">#REF!</definedName>
    <definedName name="_25__123Graph_DCHART_112" hidden="1">#REF!</definedName>
    <definedName name="_25__FDSAUDITLINK__" localSheetId="3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0__FDSAUDITLINK__" localSheetId="3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0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1__FDSAUDITLINK__" localSheetId="3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1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2__FDSAUDITLINK__" localSheetId="3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localSheetId="3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localSheetId="3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localSheetId="3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6__FDSAUDITLINK__" localSheetId="3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localSheetId="3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localSheetId="3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localSheetId="3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____0__123Graph_BEPS" hidden="1">#REF!</definedName>
    <definedName name="_26__FDSAUDITLINK__" localSheetId="3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0__FDSAUDITLINK__" localSheetId="3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0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localSheetId="3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localSheetId="3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localSheetId="3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localSheetId="3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localSheetId="3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localSheetId="3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localSheetId="3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8__FDSAUDITLINK__" localSheetId="3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localSheetId="3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A">#REF!</definedName>
    <definedName name="_27___123Graph_LBL_ACHART_2" hidden="1">#REF!</definedName>
    <definedName name="_27__123Graph_A_Chart_1A" hidden="1">#REF!</definedName>
    <definedName name="_27__123Graph_ACHART_2" hidden="1">#REF!</definedName>
    <definedName name="_27__FDSAUDITLINK__" localSheetId="3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0__FDSAUDITLINK__" localSheetId="3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0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1__FDSAUDITLINK__" localSheetId="3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2__FDSAUDITLINK__" localSheetId="3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localSheetId="3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4__FDSAUDITLINK__" localSheetId="3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5__FDSAUDITLINK__" localSheetId="3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6__FDSAUDITLINK__" localSheetId="3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localSheetId="3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localSheetId="3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localSheetId="3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A">#REF!</definedName>
    <definedName name="_27wrn.²Ä1­Ó¤ë1_Ü20¤H." localSheetId="3" hidden="1">{#N/A,#N/A,FALSE,"²Ä1­Ó¤ë"}</definedName>
    <definedName name="_27wrn.²Ä1­Ó¤ë1_Ü20¤H." hidden="1">{#N/A,#N/A,FALSE,"²Ä1­Ó¤ë"}</definedName>
    <definedName name="_28__0_0__123Graph_A" hidden="1">#REF!</definedName>
    <definedName name="_28__123Graph_AChart_1" hidden="1">#REF!</definedName>
    <definedName name="_28__123Graph_ACHART_3" hidden="1">#REF!</definedName>
    <definedName name="_28__123Graph_XCHART_112" hidden="1">#REF!</definedName>
    <definedName name="_28__FDSAUDITLINK__" localSheetId="3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0__FDSAUDITLINK__" localSheetId="3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0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localSheetId="3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localSheetId="3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localSheetId="3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localSheetId="3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localSheetId="3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localSheetId="3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localSheetId="3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localSheetId="3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localSheetId="3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A">#REF!</definedName>
    <definedName name="_28wrn.²Ä1­Ó¤ë1_Ü20¤H." localSheetId="3" hidden="1">{#N/A,#N/A,FALSE,"²Ä1­Ó¤ë"}</definedName>
    <definedName name="_28wrn.²Ä1­Ó¤ë1_Ü20¤H." hidden="1">{#N/A,#N/A,FALSE,"²Ä1­Ó¤ë"}</definedName>
    <definedName name="_29___123Graph_LBL_BCHART_1" hidden="1">#REF!</definedName>
    <definedName name="_29__123Graph_ACHART_10" hidden="1">#REF!</definedName>
    <definedName name="_29__123Graph_ACHART_4" hidden="1">#REF!</definedName>
    <definedName name="_29__123Graph_XTABACO_MPRIMAS" hidden="1">#REF!</definedName>
    <definedName name="_29__FDSAUDITLINK__" localSheetId="3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0__FDSAUDITLINK__" localSheetId="3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localSheetId="3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2__FDSAUDITLINK__" localSheetId="3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2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3__FDSAUDITLINK__" localSheetId="3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localSheetId="3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localSheetId="3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localSheetId="3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7__FDSAUDITLINK__" localSheetId="3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localSheetId="3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localSheetId="3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a1_" localSheetId="3" hidden="1">{#N/A,#N/A,FALSE,"ALM-ASISC"}</definedName>
    <definedName name="_29a1_" hidden="1">{#N/A,#N/A,FALSE,"ALM-ASISC"}</definedName>
    <definedName name="_2A">#REF!</definedName>
    <definedName name="_2A9">#REF!</definedName>
    <definedName name="_2AG9">#REF!</definedName>
    <definedName name="_2AI">#REF!</definedName>
    <definedName name="_2BS_CONS_PRO_02">#REF!</definedName>
    <definedName name="_2C">#REF!</definedName>
    <definedName name="_2CompensationRep">#REF!</definedName>
    <definedName name="_2CY_lik_Equity______________________________________________________________________________________________________________________________________䓤Ƹ____㣄Ҙ木ƺ_______________________________㿠___㿠___㿨___㿨___㿰___㿰________⽰Ҙ____________栜ƺ__㷸Ҙ">#REF!</definedName>
    <definedName name="_2D">#REF!</definedName>
    <definedName name="_2D9">#REF!</definedName>
    <definedName name="_2E">#REF!</definedName>
    <definedName name="_2E9">#REF!</definedName>
    <definedName name="_2G">#REF!</definedName>
    <definedName name="_2G9">#REF!</definedName>
    <definedName name="_2HD">#REF!</definedName>
    <definedName name="_2M">#REF!</definedName>
    <definedName name="_2M1">#REF!</definedName>
    <definedName name="_2M9">#REF!</definedName>
    <definedName name="_2MD">#REF!</definedName>
    <definedName name="_2MDA">#REF!</definedName>
    <definedName name="_2ME">#REF!</definedName>
    <definedName name="_2MG">#REF!</definedName>
    <definedName name="_2MM">#REF!</definedName>
    <definedName name="_2MS">#REF!</definedName>
    <definedName name="_2Q94">#REF!</definedName>
    <definedName name="_2Q95">#REF!</definedName>
    <definedName name="_2T">'[14]שמ"מ מ"ה'!#REF!</definedName>
    <definedName name="_2TD">#REF!</definedName>
    <definedName name="_2TE">#REF!</definedName>
    <definedName name="_2TM">#REF!</definedName>
    <definedName name="_2wrn.²Ä1­Ó¤ë1_Ü20¤H." localSheetId="3" hidden="1">{#N/A,#N/A,FALSE,"²Ä1­Ó¤ë"}</definedName>
    <definedName name="_2wrn.²Ä1­Ó¤ë1_Ü20¤H." hidden="1">{#N/A,#N/A,FALSE,"²Ä1­Ó¤ë"}</definedName>
    <definedName name="_3">#REF!</definedName>
    <definedName name="_3_?????2">#REF!</definedName>
    <definedName name="_3____123Graph_BCHART_1" hidden="1">#REF!</definedName>
    <definedName name="_3___0Deprec_P">#REF!</definedName>
    <definedName name="_3___123Graph_ACHART_4" hidden="1">#REF!</definedName>
    <definedName name="_3__123Graph_ACHART_112" hidden="1">#REF!</definedName>
    <definedName name="_3__123Graph_ACHART_13" hidden="1">#REF!</definedName>
    <definedName name="_3__123Graph_ACHART_2" hidden="1">#REF!</definedName>
    <definedName name="_3__123Graph_ACHART_4" hidden="1">#REF!</definedName>
    <definedName name="_3__123Graph_AChart_58B" hidden="1">#REF!</definedName>
    <definedName name="_3__123Graph_AOP_COSTS" hidden="1">#REF!</definedName>
    <definedName name="_3__123Graph_BCHART_1" hidden="1">#REF!</definedName>
    <definedName name="_3__123Graph_BChart_1A" hidden="1">#REF!</definedName>
    <definedName name="_3__123Graph_ECHART_3" hidden="1">#REF!</definedName>
    <definedName name="_3__FDSAUDITLINK__" localSheetId="3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95">#REF!</definedName>
    <definedName name="_3_96">#REF!</definedName>
    <definedName name="_3_97">#REF!</definedName>
    <definedName name="_3_98">#REF!</definedName>
    <definedName name="_3_TRANSACT">#REF!</definedName>
    <definedName name="_30.06.97">#REF!</definedName>
    <definedName name="_30.06.98">#REF!</definedName>
    <definedName name="_30.09.98">#REF!</definedName>
    <definedName name="_30___123Graph_XCHART_1" hidden="1">#REF!</definedName>
    <definedName name="_30__0_0__123Graph_BEPS" hidden="1">#REF!</definedName>
    <definedName name="_30__123Graph_ACHART_11" hidden="1">#REF!</definedName>
    <definedName name="_30__123Graph_ACHART_5" hidden="1">#REF!</definedName>
    <definedName name="_30__FDSAUDITLINK__" localSheetId="3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0__FDSAUDITLINK__" localSheetId="3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00_אשראי_זק">#REF!</definedName>
    <definedName name="_301__FDSAUDITLINK__" localSheetId="3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1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localSheetId="3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localSheetId="3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localSheetId="3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localSheetId="3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localSheetId="3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localSheetId="3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localSheetId="3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9__FDSAUDITLINK__" localSheetId="3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.03.97">#REF!</definedName>
    <definedName name="_31.03.98">#REF!</definedName>
    <definedName name="_31.06.98">#REF!</definedName>
    <definedName name="_31.12.94">#REF!</definedName>
    <definedName name="_31.12.95">#REF!</definedName>
    <definedName name="_31.12.96">#REF!</definedName>
    <definedName name="_31.12.97">#REF!</definedName>
    <definedName name="_31.12.98">#REF!</definedName>
    <definedName name="_31__123Graph_ACHART_12" hidden="1">#REF!</definedName>
    <definedName name="_31__123Graph_BCHART_2" hidden="1">#REF!</definedName>
    <definedName name="_31__123Graph_XCHART_30" hidden="1">#REF!</definedName>
    <definedName name="_31__FDSAUDITLINK__" localSheetId="3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0__FDSAUDITLINK__" localSheetId="3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0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localSheetId="3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localSheetId="3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3__FDSAUDITLINK__" localSheetId="3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localSheetId="3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localSheetId="3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localSheetId="3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localSheetId="3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localSheetId="3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localSheetId="3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_0__123Grap" hidden="1">#REF!</definedName>
    <definedName name="_32___123Graph_XCHART_2" hidden="1">#REF!</definedName>
    <definedName name="_32__123Graph_ACHART_13" hidden="1">#REF!</definedName>
    <definedName name="_32__123Graph_BCHART_3" hidden="1">#REF!</definedName>
    <definedName name="_32__FDSAUDITLINK__" localSheetId="3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__FDSAUDITLINK__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0__FDSAUDITLINK__" localSheetId="3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00_ספקים">#REF!</definedName>
    <definedName name="_321__FDSAUDITLINK__" localSheetId="3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1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localSheetId="3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localSheetId="3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localSheetId="3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5__FDSAUDITLINK__" localSheetId="3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localSheetId="3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localSheetId="3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localSheetId="3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9__FDSAUDITLINK__" localSheetId="3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9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__0__123Grap" hidden="1">#REF!</definedName>
    <definedName name="_33__123Graph_ACHART_14" hidden="1">#REF!</definedName>
    <definedName name="_33__123Graph_BCHART_4" hidden="1">#REF!</definedName>
    <definedName name="_33__FDSAUDITLINK__" localSheetId="3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0__FDSAUDITLINK__" localSheetId="3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00_זכאים">#REF!</definedName>
    <definedName name="_331__FDSAUDITLINK__" localSheetId="3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1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localSheetId="3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localSheetId="3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localSheetId="3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localSheetId="3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localSheetId="3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localSheetId="3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localSheetId="3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localSheetId="3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__0__123Graph_A" hidden="1">#REF!</definedName>
    <definedName name="_34___0__123Graph_A" hidden="1">#REF!</definedName>
    <definedName name="_34__123Graph_ACHART_15" hidden="1">#REF!</definedName>
    <definedName name="_34__123Graph_BCHART_5" hidden="1">#REF!</definedName>
    <definedName name="_34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0__FDSAUDITLINK__" localSheetId="3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1__FDSAUDITLINK__" localSheetId="3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1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2__FDSAUDITLINK__" localSheetId="3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localSheetId="3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localSheetId="3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localSheetId="3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6__FDSAUDITLINK__" localSheetId="3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6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localSheetId="3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localSheetId="3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localSheetId="3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____0__123Graph_BEPS" hidden="1">#REF!</definedName>
    <definedName name="_35__123Graph_ACHART_16" hidden="1">#REF!</definedName>
    <definedName name="_35__123Graph_CCHART_2" hidden="1">#REF!</definedName>
    <definedName name="_35__FDSAUDITLINK__" localSheetId="3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0__FDSAUDITLINK__" localSheetId="3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00_הלוואות_זא">#REF!</definedName>
    <definedName name="_351__FDSAUDITLINK__" localSheetId="3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1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localSheetId="3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3__FDSAUDITLINK__" localSheetId="3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localSheetId="3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4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localSheetId="3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localSheetId="3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localSheetId="3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8__FDSAUDITLINK__" localSheetId="3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8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9__FDSAUDITLINK__" localSheetId="3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___0__123Graph_BEPS" hidden="1">#REF!</definedName>
    <definedName name="_36__0_0__123Graph_A" hidden="1">#REF!</definedName>
    <definedName name="_36__123Graph_ACHART_19" hidden="1">#REF!</definedName>
    <definedName name="_36__123Graph_AChart_1A" hidden="1">#REF!</definedName>
    <definedName name="_36__123Graph_CCHART_3" hidden="1">#REF!</definedName>
    <definedName name="_36__FDSAUDITLINK__" localSheetId="3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0__FDSAUDITLINK__" localSheetId="3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localSheetId="3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localSheetId="3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3__FDSAUDITLINK__" localSheetId="3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3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localSheetId="3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localSheetId="3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localSheetId="3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localSheetId="3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localSheetId="3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localSheetId="3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__0_0__123Graph_BEPS" hidden="1">#REF!</definedName>
    <definedName name="_37__123Graph_AChart_2" hidden="1">#REF!</definedName>
    <definedName name="_37__123Graph_AChart_58B" hidden="1">#REF!</definedName>
    <definedName name="_37__123Graph_CCHART_4" hidden="1">#REF!</definedName>
    <definedName name="_37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0__FDSAUDITLINK__" localSheetId="3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0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1__FDSAUDITLINK__" localSheetId="3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localSheetId="3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2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localSheetId="3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localSheetId="3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5__FDSAUDITLINK__" localSheetId="3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5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6__FDSAUDITLINK__" localSheetId="3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localSheetId="3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localSheetId="3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localSheetId="3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8___0__123Grap" hidden="1">#REF!</definedName>
    <definedName name="_38__123Graph_ACHART_20" hidden="1">#REF!</definedName>
    <definedName name="_38__123Graph_CCHART_5" hidden="1">#REF!</definedName>
    <definedName name="_38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0_0__123Graph_A" hidden="1">#REF!</definedName>
    <definedName name="_380__FDSAUDITLINK__" localSheetId="3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0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localSheetId="3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localSheetId="3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localSheetId="3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localSheetId="3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localSheetId="3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localSheetId="3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localSheetId="3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localSheetId="3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localSheetId="3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___0__123Graph_A" hidden="1">#REF!</definedName>
    <definedName name="_39__123Graph_ACHART_21" hidden="1">#REF!</definedName>
    <definedName name="_39__123Graph_DCHART_2" hidden="1">#REF!</definedName>
    <definedName name="_39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0__FDSAUDITLINK__" localSheetId="3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0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localSheetId="3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2__FDSAUDITLINK__" localSheetId="3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2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3__FDSAUDITLINK__" localSheetId="3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localSheetId="3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localSheetId="3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localSheetId="3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7__FDSAUDITLINK__" localSheetId="3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7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localSheetId="3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localSheetId="3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A">#REF!</definedName>
    <definedName name="_3AI">#REF!</definedName>
    <definedName name="_3AMDA">#REF!</definedName>
    <definedName name="_3AMS">#REF!</definedName>
    <definedName name="_3AP">#REF!</definedName>
    <definedName name="_3C">#REF!</definedName>
    <definedName name="_3CF_CONS_2Q">#REF!</definedName>
    <definedName name="_3CP">#REF!</definedName>
    <definedName name="_3D">#REF!</definedName>
    <definedName name="_3E">#REF!</definedName>
    <definedName name="_3EA">#REF!</definedName>
    <definedName name="_3G">#REF!</definedName>
    <definedName name="_3GA">#REF!</definedName>
    <definedName name="_3M">#REF!</definedName>
    <definedName name="_3MA">#REF!</definedName>
    <definedName name="_3MD">#REF!</definedName>
    <definedName name="_3MDA">#REF!</definedName>
    <definedName name="_3ME">#REF!</definedName>
    <definedName name="_3MEA">#REF!</definedName>
    <definedName name="_3MG">#REF!</definedName>
    <definedName name="_3MM">#REF!</definedName>
    <definedName name="_3MS">#REF!</definedName>
    <definedName name="_3MSA">#REF!</definedName>
    <definedName name="_3PMDA">#REF!</definedName>
    <definedName name="_3PMS">#REF!</definedName>
    <definedName name="_3Q94">#REF!</definedName>
    <definedName name="_3Q95">#REF!</definedName>
    <definedName name="_3T">'[14]שמ"מ מ"ה'!#REF!</definedName>
    <definedName name="_3TE">#REF!</definedName>
    <definedName name="_3TM">#REF!</definedName>
    <definedName name="_3VacationRep">#REF!</definedName>
    <definedName name="_4">#REF!</definedName>
    <definedName name="_4_?????1">#REF!</definedName>
    <definedName name="_4____123Graph_ACHART_2" hidden="1">#REF!</definedName>
    <definedName name="_4___0Ke">#REF!</definedName>
    <definedName name="_4___123Graph_ACHART_5" hidden="1">#REF!</definedName>
    <definedName name="_4__123Graph_ACHART_5" hidden="1">#REF!</definedName>
    <definedName name="_4__123Graph_ACHART_8" hidden="1">#REF!</definedName>
    <definedName name="_4__123Graph_ALIQUIDS" hidden="1">#REF!</definedName>
    <definedName name="_4__123Graph_AR_M_MARG" hidden="1">#REF!</definedName>
    <definedName name="_4__123Graph_BChart_1A" hidden="1">#REF!</definedName>
    <definedName name="_4__123Graph_BCHART_2" hidden="1">#REF!</definedName>
    <definedName name="_4__123Graph_BCHART_3" hidden="1">#REF!</definedName>
    <definedName name="_4__123Graph_BChart_58B" hidden="1">#REF!</definedName>
    <definedName name="_4__123Graph_ECHART_4" hidden="1">#REF!</definedName>
    <definedName name="_4__FDSAUDITLINK__" localSheetId="3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0CompensationRep">#REF!</definedName>
    <definedName name="_4_95">#REF!</definedName>
    <definedName name="_4_96">#REF!</definedName>
    <definedName name="_4_97">#REF!</definedName>
    <definedName name="_4_98">#REF!</definedName>
    <definedName name="_40___0__123Graph_BEPS" hidden="1">#REF!</definedName>
    <definedName name="_40__123Graph_ACHART_22" hidden="1">#REF!</definedName>
    <definedName name="_40__123Graph_DCHART_3" hidden="1">#REF!</definedName>
    <definedName name="_40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0_0__123Graph_BEPS" hidden="1">#REF!</definedName>
    <definedName name="_400__FDSAUDITLINK__" localSheetId="3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00_הון">#REF!</definedName>
    <definedName name="_401__FDSAUDITLINK__" localSheetId="3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1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localSheetId="3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localSheetId="3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localSheetId="3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localSheetId="3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localSheetId="3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localSheetId="3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localSheetId="3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9__FDSAUDITLINK__" localSheetId="3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09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1__123Graph_ACHART_23" hidden="1">#REF!</definedName>
    <definedName name="_41__123Graph_DCHART_4" hidden="1">#REF!</definedName>
    <definedName name="_41__FDSAUDITLINK__" localSheetId="3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0_0__123Graph_A" hidden="1">#REF!</definedName>
    <definedName name="_410__FDSAUDITLINK__" localSheetId="3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0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localSheetId="3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localSheetId="3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localSheetId="3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4__FDSAUDITLINK__" localSheetId="3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localSheetId="3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localSheetId="3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localSheetId="3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localSheetId="3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localSheetId="3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__123Graph_ACHART_24" hidden="1">#REF!</definedName>
    <definedName name="_42__123Graph_DCHART_5" hidden="1">#REF!</definedName>
    <definedName name="_42__FDSAUDITLINK__" localSheetId="3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_FDSAUDITLINK__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0_0__123Graph_BEPS" hidden="1">#REF!</definedName>
    <definedName name="_420__FDSAUDITLINK__" localSheetId="3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0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localSheetId="3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localSheetId="3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localSheetId="3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localSheetId="3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localSheetId="3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6__FDSAUDITLINK__" localSheetId="3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6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7__FDSAUDITLINK__" localSheetId="3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localSheetId="3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localSheetId="3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wrn.²Ä1­Ó¤ë1_Ü20¤H." localSheetId="3" hidden="1">{#N/A,#N/A,FALSE,"²Ä1­Ó¤ë"}</definedName>
    <definedName name="_42wrn.²Ä1­Ó¤ë1_Ü20¤H." hidden="1">{#N/A,#N/A,FALSE,"²Ä1­Ó¤ë"}</definedName>
    <definedName name="_42wrn.²Ä1­Ó¤ë1_Ü20¤H._1" localSheetId="3" hidden="1">{#N/A,#N/A,FALSE,"²Ä1­Ó¤ë"}</definedName>
    <definedName name="_42wrn.²Ä1­Ó¤ë1_Ü20¤H._1" hidden="1">{#N/A,#N/A,FALSE,"²Ä1­Ó¤ë"}</definedName>
    <definedName name="_42wrn.²Ä1­Ó¤ë1_Ü20¤H._2" localSheetId="3" hidden="1">{#N/A,#N/A,FALSE,"²Ä1­Ó¤ë"}</definedName>
    <definedName name="_42wrn.²Ä1­Ó¤ë1_Ü20¤H._2" hidden="1">{#N/A,#N/A,FALSE,"²Ä1­Ó¤ë"}</definedName>
    <definedName name="_42wrn.²Ä1­Ó¤ë1_Ü20¤H._3" localSheetId="3" hidden="1">{#N/A,#N/A,FALSE,"²Ä1­Ó¤ë"}</definedName>
    <definedName name="_42wrn.²Ä1­Ó¤ë1_Ü20¤H._3" hidden="1">{#N/A,#N/A,FALSE,"²Ä1­Ó¤ë"}</definedName>
    <definedName name="_42wrn.²Ä1­Ó¤ë1_Ü20¤H._4" localSheetId="3" hidden="1">{#N/A,#N/A,FALSE,"²Ä1­Ó¤ë"}</definedName>
    <definedName name="_42wrn.²Ä1­Ó¤ë1_Ü20¤H._4" hidden="1">{#N/A,#N/A,FALSE,"²Ä1­Ó¤ë"}</definedName>
    <definedName name="_43__123Graph_AChart_3" hidden="1">#REF!</definedName>
    <definedName name="_43__123Graph_BChart_1A" hidden="1">#REF!</definedName>
    <definedName name="_43__123Graph_ECHART_2" hidden="1">#REF!</definedName>
    <definedName name="_43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0__FDSAUDITLINK__" localSheetId="3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1__FDSAUDITLINK__" localSheetId="3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1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localSheetId="3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localSheetId="3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localSheetId="3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localSheetId="3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localSheetId="3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localSheetId="3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localSheetId="3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localSheetId="3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__123Graph_AChart_4" hidden="1">#REF!</definedName>
    <definedName name="_44__123Graph_BChart_58B" hidden="1">#REF!</definedName>
    <definedName name="_44__123Graph_ECHART_3" hidden="1">#REF!</definedName>
    <definedName name="_44__FDSAUDITLINK__" localSheetId="3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FDSAUDITLINK__" localSheetId="3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0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localSheetId="3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localSheetId="3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3__FDSAUDITLINK__" localSheetId="3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3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4__FDSAUDITLINK__" localSheetId="3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localSheetId="3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localSheetId="3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localSheetId="3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8__FDSAUDITLINK__" localSheetId="3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8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localSheetId="3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__123Graph_AChart_5" hidden="1">#REF!</definedName>
    <definedName name="_45__123Graph_ECHART_4" hidden="1">#REF!</definedName>
    <definedName name="_45__FDSAUDITLINK__" localSheetId="3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0__FDSAUDITLINK__" localSheetId="3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0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localSheetId="3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localSheetId="3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localSheetId="3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localSheetId="3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localSheetId="3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localSheetId="3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localSheetId="3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localSheetId="3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localSheetId="3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6__123Graph_AChart_6" hidden="1">#REF!</definedName>
    <definedName name="_46__123Graph_ECHART_5" hidden="1">#REF!</definedName>
    <definedName name="_46__FDSAUDITLINK__" localSheetId="3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__FDSAUDITLINK__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0__FDSAUDITLINK__" localSheetId="3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0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1__FDSAUDITLINK__" localSheetId="3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localSheetId="3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localSheetId="3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localSheetId="3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5__FDSAUDITLINK__" localSheetId="3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5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localSheetId="3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localSheetId="3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localSheetId="3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localSheetId="3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__123Graph_ACHART_7" hidden="1">#REF!</definedName>
    <definedName name="_47__123Graph_FCHART_2" hidden="1">#REF!</definedName>
    <definedName name="_47__FDSAUDITLINK__" localSheetId="3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0__FDSAUDITLINK__" localSheetId="3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0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localSheetId="3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localSheetId="3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localSheetId="3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localSheetId="3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localSheetId="3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localSheetId="3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7__FDSAUDITLINK__" localSheetId="3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localSheetId="3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localSheetId="3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__123Graph_ACHART_8" hidden="1">#REF!</definedName>
    <definedName name="_48__123Graph_FCHART_3" hidden="1">#REF!</definedName>
    <definedName name="_48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0__FDSAUDITLINK__" localSheetId="3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1__FDSAUDITLINK__" localSheetId="3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1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localSheetId="3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localSheetId="3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localSheetId="3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localSheetId="3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localSheetId="3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localSheetId="3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localSheetId="3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localSheetId="3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__123Graph_ACHART_9" hidden="1">#REF!</definedName>
    <definedName name="_49__123Graph_FCHART_4" hidden="1">#REF!</definedName>
    <definedName name="_49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0_S" hidden="1">#REF!</definedName>
    <definedName name="_490__FDSAUDITLINK__" localSheetId="3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0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localSheetId="3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localSheetId="3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3__FDSAUDITLINK__" localSheetId="3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3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4__FDSAUDITLINK__" localSheetId="3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localSheetId="3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localSheetId="3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localSheetId="3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8__FDSAUDITLINK__" localSheetId="3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8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localSheetId="3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A">#REF!</definedName>
    <definedName name="_4AB">#REF!</definedName>
    <definedName name="_4AI">#REF!</definedName>
    <definedName name="_4AMDA">#REF!</definedName>
    <definedName name="_4C">#REF!</definedName>
    <definedName name="_4CF_CONS_PRO_02">#REF!</definedName>
    <definedName name="_4D">#REF!</definedName>
    <definedName name="_4E">#REF!</definedName>
    <definedName name="_4G">#REF!</definedName>
    <definedName name="_4M">#REF!</definedName>
    <definedName name="_4MD">#REF!</definedName>
    <definedName name="_4MDA">#REF!</definedName>
    <definedName name="_4ME">#REF!</definedName>
    <definedName name="_4MG">#REF!</definedName>
    <definedName name="_4MM">#REF!</definedName>
    <definedName name="_4MS">#REF!</definedName>
    <definedName name="_4PMDA">#REF!</definedName>
    <definedName name="_4Q94">#REF!</definedName>
    <definedName name="_4Q95">#REF!</definedName>
    <definedName name="_4S">#REF!</definedName>
    <definedName name="_4SG">#REF!</definedName>
    <definedName name="_4T">'[14]שמ"מ מ"ה'!#REF!</definedName>
    <definedName name="_4TA">'[14]שמ"מ מ"ה'!#REF!</definedName>
    <definedName name="_4TD">#REF!</definedName>
    <definedName name="_4TM">#REF!</definedName>
    <definedName name="_5_?????2">#REF!</definedName>
    <definedName name="_5____123Graph_BEPS_CF" hidden="1">#REF!</definedName>
    <definedName name="_5___123Graph_BCHART_2" hidden="1">#REF!</definedName>
    <definedName name="_5__123Graph_ACHART_26" hidden="1">#REF!</definedName>
    <definedName name="_5__123Graph_ACHART_4" hidden="1">#REF!</definedName>
    <definedName name="_5__123Graph_BCHART_1" hidden="1">#REF!</definedName>
    <definedName name="_5__123Graph_BCHART_2" hidden="1">#REF!</definedName>
    <definedName name="_5__123Graph_BChart_58B" hidden="1">#REF!</definedName>
    <definedName name="_5__123Graph_BGASOLINE\_2" hidden="1">#REF!</definedName>
    <definedName name="_5__123Graph_DCHART_1" hidden="1">#REF!</definedName>
    <definedName name="_5__123Graph_FCHART_3" hidden="1">#REF!</definedName>
    <definedName name="_5__123Graph_XChart_1A" hidden="1">#REF!</definedName>
    <definedName name="_5__FDSAUDITLINK__" localSheetId="3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1_INV">#REF!</definedName>
    <definedName name="_5_95">#REF!</definedName>
    <definedName name="_5_96">#REF!</definedName>
    <definedName name="_5_97">#REF!</definedName>
    <definedName name="_5_98">#REF!</definedName>
    <definedName name="_50__123Graph_AINVAR_A" hidden="1">#REF!</definedName>
    <definedName name="_50__123Graph_FCHART_5" hidden="1">#REF!</definedName>
    <definedName name="_50__123Graph_XChart_1A" hidden="1">#REF!</definedName>
    <definedName name="_50__FDSAUDITLINK__" localSheetId="3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_FDSAUDITLINK__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0_S" hidden="1">#REF!</definedName>
    <definedName name="_500__FDSAUDITLINK__" localSheetId="3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0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localSheetId="3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00_הכנסות">#REF!</definedName>
    <definedName name="_502__FDSAUDITLINK__" localSheetId="3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2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localSheetId="3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localSheetId="3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localSheetId="3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localSheetId="3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localSheetId="3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localSheetId="3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localSheetId="3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1__123Graph_ASS6_A" hidden="1">#REF!</definedName>
    <definedName name="_51__123Graph_XChart_58B" hidden="1">#REF!</definedName>
    <definedName name="_51__FDSAUDITLINK__" localSheetId="3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0_S" hidden="1">#REF!</definedName>
    <definedName name="_510__FDSAUDITLINK__" localSheetId="3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0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1__FDSAUDITLINK__" localSheetId="3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localSheetId="3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localSheetId="3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localSheetId="3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5__FDSAUDITLINK__" localSheetId="3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localSheetId="3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localSheetId="3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localSheetId="3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localSheetId="3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__123Graph_ASTD_A" hidden="1">#REF!</definedName>
    <definedName name="_52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0__FDSAUDITLINK__" localSheetId="3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00_עלות_המכירות">#REF!</definedName>
    <definedName name="_521__FDSAUDITLINK__" localSheetId="3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1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localSheetId="3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localSheetId="3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localSheetId="3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localSheetId="3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localSheetId="3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7__FDSAUDITLINK__" localSheetId="3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7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8__FDSAUDITLINK__" localSheetId="3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localSheetId="3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__123Graph_B_Chart_1A" hidden="1">#REF!</definedName>
    <definedName name="_53__FDSAUDITLINK__" localSheetId="3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0__FDSAUDITLINK__" localSheetId="3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localSheetId="3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2__FDSAUDITLINK__" localSheetId="3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2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localSheetId="3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localSheetId="3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localSheetId="3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localSheetId="3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localSheetId="3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localSheetId="3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localSheetId="3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__123Graph_BChart_1" hidden="1">#REF!</definedName>
    <definedName name="_54__FDSAUDITLINK__" localSheetId="3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__FDSAUDITLINK__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0__FDSAUDITLINK__" localSheetId="3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0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localSheetId="3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localSheetId="3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localSheetId="3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4__FDSAUDITLINK__" localSheetId="3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localSheetId="3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6__FDSAUDITLINK__" localSheetId="3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6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7__FDSAUDITLINK__" localSheetId="3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8__FDSAUDITLINK__" localSheetId="3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localSheetId="3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__123Graph_BCHART_10" hidden="1">#REF!</definedName>
    <definedName name="_55__FDSAUDITLINK__" localSheetId="3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0__FDSAUDITLINK__" localSheetId="3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00_מכירה_הנהלה_כלליות">#REF!</definedName>
    <definedName name="_551__FDSAUDITLINK__" localSheetId="3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1__FDSAUDITLINK__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2__FDSAUDITLINK__" localSheetId="3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localSheetId="3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localSheetId="3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localSheetId="3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localSheetId="3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localSheetId="3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localSheetId="3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localSheetId="3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__123Graph_BCHART_11" hidden="1">#REF!</definedName>
    <definedName name="_56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0__FDSAUDITLINK__" localSheetId="3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0__FDSAUDITLINK__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localSheetId="3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00_אחזקת_תחנות">#REF!</definedName>
    <definedName name="_562__FDSAUDITLINK__" localSheetId="3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2__FDSAUDITLINK__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localSheetId="3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4__FDSAUDITLINK__" localSheetId="3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4__FDSAUDITLINK__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5__FDSAUDITLINK__" localSheetId="3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localSheetId="3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localSheetId="3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localSheetId="3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9__FDSAUDITLINK__" localSheetId="3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69__FDSAUDITLINK__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__123Graph_BCHART_12" hidden="1">#REF!</definedName>
    <definedName name="_57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0__FDSAUDITLINK__" localSheetId="3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0__FDSAUDITLINK__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localSheetId="3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localSheetId="3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localSheetId="3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localSheetId="3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localSheetId="3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localSheetId="3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localSheetId="3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localSheetId="3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localSheetId="3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__123Graph_BCHART_13" hidden="1">#REF!</definedName>
    <definedName name="_58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0__FDSAUDITLINK__" localSheetId="3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__FDSAUDITLINK__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00_אחזקת_מתקנים_משרדים">#REF!</definedName>
    <definedName name="_581__FDSAUDITLINK__" localSheetId="3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1__FDSAUDITLINK__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localSheetId="3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localSheetId="3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localSheetId="3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5__FDSAUDITLINK__" localSheetId="3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5__FDSAUDITLINK__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localSheetId="3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localSheetId="3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localSheetId="3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localSheetId="3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__123Graph_BCHART_14" hidden="1">#REF!</definedName>
    <definedName name="_59__FDSAUDITLINK__" localSheetId="3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__FDSAUDITLINK__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0__FDSAUDITLINK__" localSheetId="3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0__FDSAUDITLINK__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localSheetId="3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localSheetId="3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localSheetId="3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localSheetId="3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localSheetId="3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localSheetId="3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7__FDSAUDITLINK__" localSheetId="3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localSheetId="3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localSheetId="3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A">#REF!</definedName>
    <definedName name="_5AI">#REF!</definedName>
    <definedName name="_5AMDA">#REF!</definedName>
    <definedName name="_5BMDA">#REF!</definedName>
    <definedName name="_5C">#REF!</definedName>
    <definedName name="_5CA">#REF!</definedName>
    <definedName name="_5CMDA">#REF!</definedName>
    <definedName name="_5D">#REF!</definedName>
    <definedName name="_5DMDA">#REF!</definedName>
    <definedName name="_5E">#REF!</definedName>
    <definedName name="_5EMDA">#REF!</definedName>
    <definedName name="_5FMDA">#REF!</definedName>
    <definedName name="_5G">#REF!</definedName>
    <definedName name="_5HE">#REF!</definedName>
    <definedName name="_5IS_CONS_PRO_01">#REF!</definedName>
    <definedName name="_5M">#REF!</definedName>
    <definedName name="_5MD">#REF!</definedName>
    <definedName name="_5MDA">#REF!</definedName>
    <definedName name="_5ME">#REF!</definedName>
    <definedName name="_5MG">#REF!</definedName>
    <definedName name="_5MM">#REF!</definedName>
    <definedName name="_5MS">#REF!</definedName>
    <definedName name="_5T">'[14]שמ"מ מ"ה'!#REF!</definedName>
    <definedName name="_5TA">'[14]שמ"מ מ"ה'!#REF!</definedName>
    <definedName name="_5TD">#REF!</definedName>
    <definedName name="_6____123Graph_BCHART_1" hidden="1">#REF!</definedName>
    <definedName name="_6____123Graph_LBL_ACHART_1" hidden="1">#REF!</definedName>
    <definedName name="_6___123Graph_BCHART_3" hidden="1">#REF!</definedName>
    <definedName name="_6__123Graph_ACHART_4" hidden="1">#REF!</definedName>
    <definedName name="_6__123Graph_AOP_COSTS" hidden="1">#REF!</definedName>
    <definedName name="_6__123Graph_BCHART_3" hidden="1">#REF!</definedName>
    <definedName name="_6__123Graph_FCHART_4" hidden="1">#REF!</definedName>
    <definedName name="_6__123Graph_LBL_ACHART_1" hidden="1">#REF!</definedName>
    <definedName name="_6__123Graph_XChart_1A" hidden="1">#REF!</definedName>
    <definedName name="_6__123Graph_XCHART_2" hidden="1">#REF!</definedName>
    <definedName name="_6__123Graph_XChart_58B" hidden="1">#REF!</definedName>
    <definedName name="_6__123Graph_XGASOLINE\_2" hidden="1">#REF!</definedName>
    <definedName name="_6__FDSAUDITLINK__" localSheetId="3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_FDSAUDITLINK__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3_PREPAIDS">#REF!</definedName>
    <definedName name="_6_95">#REF!</definedName>
    <definedName name="_6_96">#REF!</definedName>
    <definedName name="_6_97">#REF!</definedName>
    <definedName name="_6_98">#REF!</definedName>
    <definedName name="_60__123Graph_BCHART_15" hidden="1">#REF!</definedName>
    <definedName name="_60__FDSAUDITLINK__" localSheetId="3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__FDSAUDITLINK__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0__FDSAUDITLINK__" localSheetId="3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__FDSAUDITLINK__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00_הוצאות_בנק">#REF!</definedName>
    <definedName name="_601__FDSAUDITLINK__" localSheetId="3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1__FDSAUDITLINK__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localSheetId="3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localSheetId="3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localSheetId="3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localSheetId="3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localSheetId="3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localSheetId="3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localSheetId="3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localSheetId="3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123Graph_BCHART_16" hidden="1">#REF!</definedName>
    <definedName name="_61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localSheetId="3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localSheetId="3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localSheetId="3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3__FDSAUDITLINK__" localSheetId="3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3__FDSAUDITLINK__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4__FDSAUDITLINK__" localSheetId="3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4__FDSAUDITLINK__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localSheetId="3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localSheetId="3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localSheetId="3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8__FDSAUDITLINK__" localSheetId="3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8__FDSAUDITLINK__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localSheetId="3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__123Graph_BChart_2" hidden="1">#REF!</definedName>
    <definedName name="_62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0__FDSAUDITLINK__" localSheetId="3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0__FDSAUDITLINK__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localSheetId="3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localSheetId="3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localSheetId="3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localSheetId="3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localSheetId="3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localSheetId="3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localSheetId="3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localSheetId="3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localSheetId="3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__123Graph_BCHART_20" hidden="1">#REF!</definedName>
    <definedName name="_63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0__FDSAUDITLINK__" localSheetId="3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__FDSAUDITLINK__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00_הכנסות_אחרות">#REF!</definedName>
    <definedName name="_631__FDSAUDITLINK__" localSheetId="3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1__FDSAUDITLINK__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localSheetId="3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localSheetId="3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localSheetId="3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5__FDSAUDITLINK__" localSheetId="3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5__FDSAUDITLINK__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localSheetId="3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localSheetId="3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localSheetId="3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localSheetId="3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__123Graph_BCHART_22" hidden="1">#REF!</definedName>
    <definedName name="_64__FDSAUDITLINK__" localSheetId="3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0__FDSAUDITLINK__" localSheetId="3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0__FDSAUDITLINK__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localSheetId="3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localSheetId="3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localSheetId="3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localSheetId="3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localSheetId="3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localSheetId="3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7__FDSAUDITLINK__" localSheetId="3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7__FDSAUDITLINK__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8__FDSAUDITLINK__" localSheetId="3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8__FDSAUDITLINK__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localSheetId="3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__123Graph_BChart_3" hidden="1">#REF!</definedName>
    <definedName name="_65__FDSAUDITLINK__" localSheetId="3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0__FDSAUDITLINK__" localSheetId="3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0__FDSAUDITLINK__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localSheetId="3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2__FDSAUDITLINK__" localSheetId="3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2__FDSAUDITLINK__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localSheetId="3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localSheetId="3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localSheetId="3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localSheetId="3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localSheetId="3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localSheetId="3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localSheetId="3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__123Graph_BCHART_4" hidden="1">#REF!</definedName>
    <definedName name="_66__FDSAUDITLINK__" localSheetId="3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0__FDSAUDITLINK__" localSheetId="3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0__FDSAUDITLINK__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localSheetId="3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localSheetId="3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localSheetId="3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4__FDSAUDITLINK__" localSheetId="3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4__FDSAUDITLINK__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5__FDSAUDITLINK__" localSheetId="3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5__FDSAUDITLINK__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localSheetId="3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localSheetId="3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localSheetId="3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9__FDSAUDITLINK__" localSheetId="3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69__FDSAUDITLINK__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__123Graph_BCHART_5" hidden="1">#REF!</definedName>
    <definedName name="_67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0__FDSAUDITLINK__" localSheetId="3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0__FDSAUDITLINK__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localSheetId="3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localSheetId="3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localSheetId="3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localSheetId="3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localSheetId="3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localSheetId="3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localSheetId="3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localSheetId="3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localSheetId="3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__123Graph_BCHART_7" hidden="1">#REF!</definedName>
    <definedName name="_68__FDSAUDITLINK__" localSheetId="3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localSheetId="3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0__FDSAUDITLINK__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1__FDSAUDITLINK__" localSheetId="3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1__FDSAUDITLINK__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2__FDSAUDITLINK__" localSheetId="3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2__FDSAUDITLINK__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localSheetId="3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localSheetId="3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localSheetId="3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6__FDSAUDITLINK__" localSheetId="3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6__FDSAUDITLINK__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localSheetId="3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localSheetId="3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localSheetId="3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__123Graph_BCHART_8" hidden="1">#REF!</definedName>
    <definedName name="_69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0_Table2_" hidden="1">#REF!</definedName>
    <definedName name="_690__FDSAUDITLINK__" localSheetId="3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0__FDSAUDITLINK__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localSheetId="3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localSheetId="3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localSheetId="3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localSheetId="3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localSheetId="3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localSheetId="3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localSheetId="3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8__FDSAUDITLINK__" localSheetId="3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8__FDSAUDITLINK__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9__FDSAUDITLINK__" localSheetId="3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A">#REF!</definedName>
    <definedName name="_6AI">#REF!</definedName>
    <definedName name="_6C">#REF!</definedName>
    <definedName name="_6D">#REF!</definedName>
    <definedName name="_6E">#REF!</definedName>
    <definedName name="_6G">#REF!</definedName>
    <definedName name="_6IQ_F_LB_DUE_CY3">"c2083"</definedName>
    <definedName name="_6M">#REF!</definedName>
    <definedName name="_6MD">#REF!</definedName>
    <definedName name="_6MDA">#REF!</definedName>
    <definedName name="_6ME">#REF!</definedName>
    <definedName name="_6MG">#REF!</definedName>
    <definedName name="_6MM">#REF!</definedName>
    <definedName name="_6MS">#REF!</definedName>
    <definedName name="_6TA">'[14]שמ"מ מ"ה'!#REF!</definedName>
    <definedName name="_6TD">#REF!</definedName>
    <definedName name="_6TE">#REF!</definedName>
    <definedName name="_6TM">#REF!</definedName>
    <definedName name="_7.5MG">#REF!</definedName>
    <definedName name="_7____123Graph_BEPS_CF" hidden="1">#REF!</definedName>
    <definedName name="_7____123Graph_LBL_ACHART_2" hidden="1">#REF!</definedName>
    <definedName name="_7___123Graph_BCHART_4" hidden="1">#REF!</definedName>
    <definedName name="_7__123Graph_ACHART_8" hidden="1">#REF!</definedName>
    <definedName name="_7__123Graph_BCHART_4" hidden="1">#REF!</definedName>
    <definedName name="_7__123Graph_CCHART_1" hidden="1">#REF!</definedName>
    <definedName name="_7__123Graph_LBL_ACHART_3" hidden="1">#REF!</definedName>
    <definedName name="_7__123Graph_XCHART_4" hidden="1">#REF!</definedName>
    <definedName name="_7__123Graph_XChart_58B" hidden="1">#REF!</definedName>
    <definedName name="_7__123Graph_XLIQUIDS" hidden="1">#REF!</definedName>
    <definedName name="_7__FDSAUDITLINK__" localSheetId="3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_FDSAUDITLINK__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4_F_A">#REF!</definedName>
    <definedName name="_7_95">#REF!</definedName>
    <definedName name="_7_96">#REF!</definedName>
    <definedName name="_7_97">#REF!</definedName>
    <definedName name="_7_98">#REF!</definedName>
    <definedName name="_70__123Graph_BCHART_9" hidden="1">#REF!</definedName>
    <definedName name="_70__FDSAUDITLINK__" localSheetId="3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0_Table2_" hidden="1">#REF!</definedName>
    <definedName name="_700__FDSAUDITLINK__" localSheetId="3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0__FDSAUDITLINK__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localSheetId="3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localSheetId="3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3__FDSAUDITLINK__" localSheetId="3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3__FDSAUDITLINK__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localSheetId="3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localSheetId="3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localSheetId="3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localSheetId="3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localSheetId="3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localSheetId="3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__123Graph_BINVAR_A" hidden="1">#REF!</definedName>
    <definedName name="_71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0_Table2_" hidden="1">#REF!</definedName>
    <definedName name="_710__FDSAUDITLINK__" localSheetId="3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0__FDSAUDITLINK__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localSheetId="3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localSheetId="3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localSheetId="3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localSheetId="3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5__FDSAUDITLINK__" localSheetId="3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5__FDSAUDITLINK__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6__FDSAUDITLINK__" localSheetId="3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localSheetId="3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localSheetId="3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localSheetId="3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2__123Graph_BSS5_A" hidden="1">#REF!</definedName>
    <definedName name="_72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0__FDSAUDITLINK__" localSheetId="3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0__FDSAUDITLINK__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localSheetId="3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localSheetId="3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localSheetId="3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localSheetId="3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localSheetId="3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localSheetId="3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localSheetId="3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localSheetId="3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localSheetId="3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__123Graph_BSS6_A" hidden="1">#REF!</definedName>
    <definedName name="_73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0__FDSAUDITLINK__" localSheetId="3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0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localSheetId="3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2__FDSAUDITLINK__" localSheetId="3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2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3__FDSAUDITLINK__" localSheetId="3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localSheetId="3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localSheetId="3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localSheetId="3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7__FDSAUDITLINK__" localSheetId="3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7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localSheetId="3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localSheetId="3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__123Graph_BSS6_B" hidden="1">#REF!</definedName>
    <definedName name="_74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0__FDSAUDITLINK__" localSheetId="3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0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localSheetId="3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localSheetId="3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localSheetId="3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localSheetId="3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localSheetId="3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localSheetId="3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localSheetId="3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8__FDSAUDITLINK__" localSheetId="3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localSheetId="3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__123Graph_BSTD_A" hidden="1">#REF!</definedName>
    <definedName name="_75__FDSAUDITLINK__" localSheetId="3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0__FDSAUDITLINK__" localSheetId="3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localSheetId="3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2__FDSAUDITLINK__" localSheetId="3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2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localSheetId="3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localSheetId="3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localSheetId="3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localSheetId="3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localSheetId="3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localSheetId="3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localSheetId="3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__123Graph_C_Chart_1A" hidden="1">#REF!</definedName>
    <definedName name="_76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0__FDSAUDITLINK__" localSheetId="3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0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localSheetId="3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localSheetId="3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localSheetId="3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4__FDSAUDITLINK__" localSheetId="3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4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5__FDSAUDITLINK__" localSheetId="3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localSheetId="3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localSheetId="3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localSheetId="3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9__FDSAUDITLINK__" localSheetId="3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69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__123Graph_CChart_1" hidden="1">#REF!</definedName>
    <definedName name="_77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0__FDSAUDITLINK__" localSheetId="3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0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localSheetId="3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localSheetId="3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localSheetId="3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localSheetId="3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localSheetId="3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localSheetId="3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localSheetId="3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localSheetId="3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localSheetId="3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__123Graph_CCHART_10" hidden="1">#REF!</definedName>
    <definedName name="_78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0__FDSAUDITLINK__" localSheetId="3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0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1__FDSAUDITLINK__" localSheetId="3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1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2__FDSAUDITLINK__" localSheetId="3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localSheetId="3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localSheetId="3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localSheetId="3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6__FDSAUDITLINK__" localSheetId="3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6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localSheetId="3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localSheetId="3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localSheetId="3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__123Graph_CCHART_11" hidden="1">#REF!</definedName>
    <definedName name="_79__FDSAUDITLINK__" localSheetId="3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0__FDSAUDITLINK__" localSheetId="3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0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localSheetId="3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localSheetId="3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localSheetId="3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localSheetId="3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localSheetId="3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localSheetId="3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localSheetId="3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8__FDSAUDITLINK__" localSheetId="3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8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9__FDSAUDITLINK__" localSheetId="3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A">#REF!</definedName>
    <definedName name="_7AB">#REF!</definedName>
    <definedName name="_7AC">#REF!</definedName>
    <definedName name="_7C">#REF!</definedName>
    <definedName name="_7D">#REF!</definedName>
    <definedName name="_7E">#REF!</definedName>
    <definedName name="_7G">#REF!</definedName>
    <definedName name="_7IQ_FHLB_DUE_CY">"c2082"</definedName>
    <definedName name="_7M">#REF!</definedName>
    <definedName name="_7MD">#REF!</definedName>
    <definedName name="_7ME">#REF!</definedName>
    <definedName name="_7MG">#REF!</definedName>
    <definedName name="_7MM">#REF!</definedName>
    <definedName name="_7MS">#REF!</definedName>
    <definedName name="_7TA">'[14]שמ"מ מ"ה'!#REF!</definedName>
    <definedName name="_7wrn.²Ä1­Ó¤ë1_Ü20¤H." localSheetId="3" hidden="1">{#N/A,#N/A,FALSE,"²Ä1­Ó¤ë"}</definedName>
    <definedName name="_7wrn.²Ä1­Ó¤ë1_Ü20¤H." hidden="1">{#N/A,#N/A,FALSE,"²Ä1­Ó¤ë"}</definedName>
    <definedName name="_8">#REF!</definedName>
    <definedName name="_8____123Graph_LBL_BCHART_1" hidden="1">#REF!</definedName>
    <definedName name="_8___123Graph_BCHART_5" hidden="1">#REF!</definedName>
    <definedName name="_8__123Graph_ACHART_30" hidden="1">#REF!</definedName>
    <definedName name="_8__123Graph_AR_M_MARG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LBL_DCHART_1" hidden="1">#REF!</definedName>
    <definedName name="_8__123Graph_XOP_COSTS" hidden="1">#REF!</definedName>
    <definedName name="_8__FDSAUDITLINK__" localSheetId="3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_FDSAUDITLINK__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5_A_P">#REF!</definedName>
    <definedName name="_8_94">#REF!</definedName>
    <definedName name="_8_95">#REF!</definedName>
    <definedName name="_8_96">#REF!</definedName>
    <definedName name="_8_97">#REF!</definedName>
    <definedName name="_8_98">#REF!</definedName>
    <definedName name="_80__123Graph_CCHART_12" hidden="1">#REF!</definedName>
    <definedName name="_80__FDSAUDITLINK__" localSheetId="3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0__FDSAUDITLINK__" localSheetId="3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localSheetId="3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localSheetId="3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3__FDSAUDITLINK__" localSheetId="3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3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localSheetId="3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localSheetId="3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localSheetId="3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localSheetId="3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localSheetId="3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localSheetId="3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__123Graph_CCHART_13" hidden="1">#REF!</definedName>
    <definedName name="_81__FDSAUDITLINK__" localSheetId="3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0__FDSAUDITLINK__" localSheetId="3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0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localSheetId="3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localSheetId="3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localSheetId="3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localSheetId="3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5__FDSAUDITLINK__" localSheetId="3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5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localSheetId="3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7__FDSAUDITLINK__" localSheetId="3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8__FDSAUDITLINK__" localSheetId="3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9__FDSAUDITLINK__" localSheetId="3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19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__123Graph_CCHART_14" hidden="1">#REF!</definedName>
    <definedName name="_82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0__FDSAUDITLINK__" localSheetId="3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0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1__FDSAUDITLINK__" localSheetId="3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1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2__FDSAUDITLINK__" localSheetId="3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2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3__FDSAUDITLINK__" localSheetId="3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localSheetId="3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localSheetId="3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localSheetId="3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7__FDSAUDITLINK__" localSheetId="3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7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localSheetId="3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localSheetId="3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__123Graph_CCHART_15" hidden="1">#REF!</definedName>
    <definedName name="_83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0__FDSAUDITLINK__" localSheetId="3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0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localSheetId="3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localSheetId="3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localSheetId="3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localSheetId="3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localSheetId="3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localSheetId="3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localSheetId="3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localSheetId="3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9__FDSAUDITLINK__" localSheetId="3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39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4__123Graph_CCHART_16" hidden="1">#REF!</definedName>
    <definedName name="_84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0__FDSAUDITLINK__" localSheetId="3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localSheetId="3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localSheetId="3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localSheetId="3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4__FDSAUDITLINK__" localSheetId="3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4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localSheetId="3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localSheetId="3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localSheetId="3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localSheetId="3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localSheetId="3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__123Graph_CCHART_17" hidden="1">#REF!</definedName>
    <definedName name="_85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0__FDSAUDITLINK__" localSheetId="3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0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localSheetId="3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localSheetId="3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localSheetId="3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localSheetId="3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localSheetId="3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6__FDSAUDITLINK__" localSheetId="3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localSheetId="3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localSheetId="3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localSheetId="3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6__123Graph_CCHART_18" hidden="1">#REF!</definedName>
    <definedName name="_86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localSheetId="3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localSheetId="3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localSheetId="3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localSheetId="3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localSheetId="3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localSheetId="3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localSheetId="3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localSheetId="3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localSheetId="3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localSheetId="3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__123Graph_CChart_3" hidden="1">#REF!</definedName>
    <definedName name="_87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0__FDSAUDITLINK__" localSheetId="3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0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localSheetId="3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2__FDSAUDITLINK__" localSheetId="3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localSheetId="3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localSheetId="3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localSheetId="3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6__FDSAUDITLINK__" localSheetId="3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6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localSheetId="3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localSheetId="3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localSheetId="3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123Graph_CCHART_4" hidden="1">#REF!</definedName>
    <definedName name="_88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localSheetId="3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localSheetId="3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localSheetId="3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localSheetId="3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localSheetId="3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localSheetId="3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localSheetId="3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localSheetId="3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8__FDSAUDITLINK__" localSheetId="3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8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9__FDSAUDITLINK__" localSheetId="3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__123Graph_CCHART_6" hidden="1">#REF!</definedName>
    <definedName name="_89__FDSAUDITLINK__" localSheetId="3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0_Table2_" hidden="1">#REF!</definedName>
    <definedName name="_890__FDSAUDITLINK__" localSheetId="3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0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localSheetId="3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localSheetId="3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3__FDSAUDITLINK__" localSheetId="3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3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localSheetId="3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localSheetId="3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localSheetId="3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localSheetId="3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localSheetId="3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localSheetId="3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A">#REF!</definedName>
    <definedName name="_8C">#REF!</definedName>
    <definedName name="_8CompensationRep">#REF!</definedName>
    <definedName name="_8D">#REF!</definedName>
    <definedName name="_8E">#REF!</definedName>
    <definedName name="_8G">#REF!</definedName>
    <definedName name="_8M">#REF!</definedName>
    <definedName name="_8MD">#REF!</definedName>
    <definedName name="_8MDA">#REF!</definedName>
    <definedName name="_8ME">#REF!</definedName>
    <definedName name="_8MG">#REF!</definedName>
    <definedName name="_8MG1">#REF!</definedName>
    <definedName name="_8MM">#REF!</definedName>
    <definedName name="_8MS">#REF!</definedName>
    <definedName name="_9____123Graph_LBL_ACHART_1" hidden="1">#REF!</definedName>
    <definedName name="_9____123Graph_XCHART_1" hidden="1">#REF!</definedName>
    <definedName name="_9___123Graph_CCHART_2" hidden="1">#REF!</definedName>
    <definedName name="_9__123Graph_ACHART_8" hidden="1">#REF!</definedName>
    <definedName name="_9__123Graph_CCHART_1" hidden="1">#REF!</definedName>
    <definedName name="_9__123Graph_CCHART_12" hidden="1">#REF!</definedName>
    <definedName name="_9__123Graph_CCHART_2" hidden="1">#REF!</definedName>
    <definedName name="_9__123Graph_XR_M_MARG" hidden="1">#REF!</definedName>
    <definedName name="_9__FDSAUDITLINK__" localSheetId="3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_FDSAUDITLINK__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0__123Grap" hidden="1">#REF!</definedName>
    <definedName name="_9_6_ACCRUALS">#REF!</definedName>
    <definedName name="_9_94">#REF!</definedName>
    <definedName name="_9_95">#REF!</definedName>
    <definedName name="_9_96">#REF!</definedName>
    <definedName name="_9_97">#REF!</definedName>
    <definedName name="_9_98">#REF!</definedName>
    <definedName name="_90__123Graph_CCHART_7" hidden="1">#REF!</definedName>
    <definedName name="_90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0_Table2_" hidden="1">#REF!</definedName>
    <definedName name="_900__FDSAUDITLINK__" localSheetId="3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0__FDSAUDITLINK__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localSheetId="3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localSheetId="3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localSheetId="3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localSheetId="3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5__FDSAUDITLINK__" localSheetId="3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5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6__FDSAUDITLINK__" localSheetId="3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localSheetId="3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localSheetId="3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localSheetId="3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1__123Graph_CCHART_8" hidden="1">#REF!</definedName>
    <definedName name="_91__FDSAUDITLINK__" localSheetId="3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0_Table2_" hidden="1">#REF!</definedName>
    <definedName name="_910__FDSAUDITLINK__" localSheetId="3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0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localSheetId="3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localSheetId="3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localSheetId="3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localSheetId="3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localSheetId="3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localSheetId="3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localSheetId="3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localSheetId="3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localSheetId="3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__123Graph_CCHART_9" hidden="1">#REF!</definedName>
    <definedName name="_92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000_5100">#REF!</definedName>
    <definedName name="_920__FDSAUDITLINK__" localSheetId="3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0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localSheetId="3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2__FDSAUDITLINK__" localSheetId="3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2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3__FDSAUDITLINK__" localSheetId="3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localSheetId="3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localSheetId="3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localSheetId="3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7__FDSAUDITLINK__" localSheetId="3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7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localSheetId="3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localSheetId="3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__123Graph_CINVAR_A" hidden="1">#REF!</definedName>
    <definedName name="_93__FDSAUDITLINK__" localSheetId="3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__FDSAUDITLINK__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0__FDSAUDITLINK__" localSheetId="3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0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localSheetId="3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localSheetId="3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localSheetId="3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localSheetId="3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localSheetId="3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localSheetId="3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localSheetId="3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localSheetId="3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9__FDSAUDITLINK__" localSheetId="3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39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4__123Graph_CSS5_A" hidden="1">#REF!</definedName>
    <definedName name="_94__FDSAUDITLINK__" localSheetId="3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__FDSAUDITLINK__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0__FDSAUDITLINK__" localSheetId="3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0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localSheetId="3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localSheetId="3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localSheetId="3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4__FDSAUDITLINK__" localSheetId="3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4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localSheetId="3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localSheetId="3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localSheetId="3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localSheetId="3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localSheetId="3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__123Graph_CSS6_A" hidden="1">#REF!</definedName>
    <definedName name="_95__FDSAUDITLINK__" localSheetId="3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__FDSAUDITLINK__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0__FDSAUDITLINK__" localSheetId="3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0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localSheetId="3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localSheetId="3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983">#REF!</definedName>
    <definedName name="_953__FDSAUDITLINK__" localSheetId="3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3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localSheetId="3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localSheetId="3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6__FDSAUDITLINK__" localSheetId="3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6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7__FDSAUDITLINK__" localSheetId="3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localSheetId="3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localSheetId="3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wrn.²Ä1­Ó¤ë1_Ü20¤H." localSheetId="3" hidden="1">{#N/A,#N/A,FALSE,"²Ä1­Ó¤ë"}</definedName>
    <definedName name="_95wrn.²Ä1­Ó¤ë1_Ü20¤H." hidden="1">{#N/A,#N/A,FALSE,"²Ä1­Ó¤ë"}</definedName>
    <definedName name="_95wrn.²Ä1­Ó¤ë1_Ü20¤H._1" localSheetId="3" hidden="1">{#N/A,#N/A,FALSE,"²Ä1­Ó¤ë"}</definedName>
    <definedName name="_95wrn.²Ä1­Ó¤ë1_Ü20¤H._1" hidden="1">{#N/A,#N/A,FALSE,"²Ä1­Ó¤ë"}</definedName>
    <definedName name="_95wrn.²Ä1­Ó¤ë1_Ü20¤H._1_1" localSheetId="3" hidden="1">{#N/A,#N/A,FALSE,"²Ä1­Ó¤ë"}</definedName>
    <definedName name="_95wrn.²Ä1­Ó¤ë1_Ü20¤H._1_1" hidden="1">{#N/A,#N/A,FALSE,"²Ä1­Ó¤ë"}</definedName>
    <definedName name="_95wrn.²Ä1­Ó¤ë1_Ü20¤H._1_2" localSheetId="3" hidden="1">{#N/A,#N/A,FALSE,"²Ä1­Ó¤ë"}</definedName>
    <definedName name="_95wrn.²Ä1­Ó¤ë1_Ü20¤H._1_2" hidden="1">{#N/A,#N/A,FALSE,"²Ä1­Ó¤ë"}</definedName>
    <definedName name="_95wrn.²Ä1­Ó¤ë1_Ü20¤H._1_3" localSheetId="3" hidden="1">{#N/A,#N/A,FALSE,"²Ä1­Ó¤ë"}</definedName>
    <definedName name="_95wrn.²Ä1­Ó¤ë1_Ü20¤H._1_3" hidden="1">{#N/A,#N/A,FALSE,"²Ä1­Ó¤ë"}</definedName>
    <definedName name="_95wrn.²Ä1­Ó¤ë1_Ü20¤H._1_4" localSheetId="3" hidden="1">{#N/A,#N/A,FALSE,"²Ä1­Ó¤ë"}</definedName>
    <definedName name="_95wrn.²Ä1­Ó¤ë1_Ü20¤H._1_4" hidden="1">{#N/A,#N/A,FALSE,"²Ä1­Ó¤ë"}</definedName>
    <definedName name="_95wrn.²Ä1­Ó¤ë1_Ü20¤H._1_5" localSheetId="3" hidden="1">{#N/A,#N/A,FALSE,"²Ä1­Ó¤ë"}</definedName>
    <definedName name="_95wrn.²Ä1­Ó¤ë1_Ü20¤H._1_5" hidden="1">{#N/A,#N/A,FALSE,"²Ä1­Ó¤ë"}</definedName>
    <definedName name="_95wrn.²Ä1­Ó¤ë1_Ü20¤H._2" localSheetId="3" hidden="1">{#N/A,#N/A,FALSE,"²Ä1­Ó¤ë"}</definedName>
    <definedName name="_95wrn.²Ä1­Ó¤ë1_Ü20¤H._2" hidden="1">{#N/A,#N/A,FALSE,"²Ä1­Ó¤ë"}</definedName>
    <definedName name="_95wrn.²Ä1­Ó¤ë1_Ü20¤H._2_1" localSheetId="3" hidden="1">{#N/A,#N/A,FALSE,"²Ä1­Ó¤ë"}</definedName>
    <definedName name="_95wrn.²Ä1­Ó¤ë1_Ü20¤H._2_1" hidden="1">{#N/A,#N/A,FALSE,"²Ä1­Ó¤ë"}</definedName>
    <definedName name="_95wrn.²Ä1­Ó¤ë1_Ü20¤H._2_2" localSheetId="3" hidden="1">{#N/A,#N/A,FALSE,"²Ä1­Ó¤ë"}</definedName>
    <definedName name="_95wrn.²Ä1­Ó¤ë1_Ü20¤H._2_2" hidden="1">{#N/A,#N/A,FALSE,"²Ä1­Ó¤ë"}</definedName>
    <definedName name="_95wrn.²Ä1­Ó¤ë1_Ü20¤H._2_3" localSheetId="3" hidden="1">{#N/A,#N/A,FALSE,"²Ä1­Ó¤ë"}</definedName>
    <definedName name="_95wrn.²Ä1­Ó¤ë1_Ü20¤H._2_3" hidden="1">{#N/A,#N/A,FALSE,"²Ä1­Ó¤ë"}</definedName>
    <definedName name="_95wrn.²Ä1­Ó¤ë1_Ü20¤H._2_4" localSheetId="3" hidden="1">{#N/A,#N/A,FALSE,"²Ä1­Ó¤ë"}</definedName>
    <definedName name="_95wrn.²Ä1­Ó¤ë1_Ü20¤H._2_4" hidden="1">{#N/A,#N/A,FALSE,"²Ä1­Ó¤ë"}</definedName>
    <definedName name="_95wrn.²Ä1­Ó¤ë1_Ü20¤H._2_5" localSheetId="3" hidden="1">{#N/A,#N/A,FALSE,"²Ä1­Ó¤ë"}</definedName>
    <definedName name="_95wrn.²Ä1­Ó¤ë1_Ü20¤H._2_5" hidden="1">{#N/A,#N/A,FALSE,"²Ä1­Ó¤ë"}</definedName>
    <definedName name="_95wrn.²Ä1­Ó¤ë1_Ü20¤H._3" localSheetId="3" hidden="1">{#N/A,#N/A,FALSE,"²Ä1­Ó¤ë"}</definedName>
    <definedName name="_95wrn.²Ä1­Ó¤ë1_Ü20¤H._3" hidden="1">{#N/A,#N/A,FALSE,"²Ä1­Ó¤ë"}</definedName>
    <definedName name="_95wrn.²Ä1­Ó¤ë1_Ü20¤H._3_1" localSheetId="3" hidden="1">{#N/A,#N/A,FALSE,"²Ä1­Ó¤ë"}</definedName>
    <definedName name="_95wrn.²Ä1­Ó¤ë1_Ü20¤H._3_1" hidden="1">{#N/A,#N/A,FALSE,"²Ä1­Ó¤ë"}</definedName>
    <definedName name="_95wrn.²Ä1­Ó¤ë1_Ü20¤H._3_2" localSheetId="3" hidden="1">{#N/A,#N/A,FALSE,"²Ä1­Ó¤ë"}</definedName>
    <definedName name="_95wrn.²Ä1­Ó¤ë1_Ü20¤H._3_2" hidden="1">{#N/A,#N/A,FALSE,"²Ä1­Ó¤ë"}</definedName>
    <definedName name="_95wrn.²Ä1­Ó¤ë1_Ü20¤H._3_3" localSheetId="3" hidden="1">{#N/A,#N/A,FALSE,"²Ä1­Ó¤ë"}</definedName>
    <definedName name="_95wrn.²Ä1­Ó¤ë1_Ü20¤H._3_3" hidden="1">{#N/A,#N/A,FALSE,"²Ä1­Ó¤ë"}</definedName>
    <definedName name="_95wrn.²Ä1­Ó¤ë1_Ü20¤H._3_4" localSheetId="3" hidden="1">{#N/A,#N/A,FALSE,"²Ä1­Ó¤ë"}</definedName>
    <definedName name="_95wrn.²Ä1­Ó¤ë1_Ü20¤H._3_4" hidden="1">{#N/A,#N/A,FALSE,"²Ä1­Ó¤ë"}</definedName>
    <definedName name="_95wrn.²Ä1­Ó¤ë1_Ü20¤H._3_5" localSheetId="3" hidden="1">{#N/A,#N/A,FALSE,"²Ä1­Ó¤ë"}</definedName>
    <definedName name="_95wrn.²Ä1­Ó¤ë1_Ü20¤H._3_5" hidden="1">{#N/A,#N/A,FALSE,"²Ä1­Ó¤ë"}</definedName>
    <definedName name="_95wrn.²Ä1­Ó¤ë1_Ü20¤H._4" localSheetId="3" hidden="1">{#N/A,#N/A,FALSE,"²Ä1­Ó¤ë"}</definedName>
    <definedName name="_95wrn.²Ä1­Ó¤ë1_Ü20¤H._4" hidden="1">{#N/A,#N/A,FALSE,"²Ä1­Ó¤ë"}</definedName>
    <definedName name="_95wrn.²Ä1­Ó¤ë1_Ü20¤H._4_1" localSheetId="3" hidden="1">{#N/A,#N/A,FALSE,"²Ä1­Ó¤ë"}</definedName>
    <definedName name="_95wrn.²Ä1­Ó¤ë1_Ü20¤H._4_1" hidden="1">{#N/A,#N/A,FALSE,"²Ä1­Ó¤ë"}</definedName>
    <definedName name="_95wrn.²Ä1­Ó¤ë1_Ü20¤H._4_2" localSheetId="3" hidden="1">{#N/A,#N/A,FALSE,"²Ä1­Ó¤ë"}</definedName>
    <definedName name="_95wrn.²Ä1­Ó¤ë1_Ü20¤H._4_2" hidden="1">{#N/A,#N/A,FALSE,"²Ä1­Ó¤ë"}</definedName>
    <definedName name="_95wrn.²Ä1­Ó¤ë1_Ü20¤H._4_3" localSheetId="3" hidden="1">{#N/A,#N/A,FALSE,"²Ä1­Ó¤ë"}</definedName>
    <definedName name="_95wrn.²Ä1­Ó¤ë1_Ü20¤H._4_3" hidden="1">{#N/A,#N/A,FALSE,"²Ä1­Ó¤ë"}</definedName>
    <definedName name="_95wrn.²Ä1­Ó¤ë1_Ü20¤H._4_4" localSheetId="3" hidden="1">{#N/A,#N/A,FALSE,"²Ä1­Ó¤ë"}</definedName>
    <definedName name="_95wrn.²Ä1­Ó¤ë1_Ü20¤H._4_4" hidden="1">{#N/A,#N/A,FALSE,"²Ä1­Ó¤ë"}</definedName>
    <definedName name="_95wrn.²Ä1­Ó¤ë1_Ü20¤H._4_5" localSheetId="3" hidden="1">{#N/A,#N/A,FALSE,"²Ä1­Ó¤ë"}</definedName>
    <definedName name="_95wrn.²Ä1­Ó¤ë1_Ü20¤H._4_5" hidden="1">{#N/A,#N/A,FALSE,"²Ä1­Ó¤ë"}</definedName>
    <definedName name="_95wrn.²Ä1­Ó¤ë1_Ü20¤H._5" localSheetId="3" hidden="1">{#N/A,#N/A,FALSE,"²Ä1­Ó¤ë"}</definedName>
    <definedName name="_95wrn.²Ä1­Ó¤ë1_Ü20¤H._5" hidden="1">{#N/A,#N/A,FALSE,"²Ä1­Ó¤ë"}</definedName>
    <definedName name="_95wrn.²Ä1­Ó¤ë1_Ü20¤H._5_1" localSheetId="3" hidden="1">{#N/A,#N/A,FALSE,"²Ä1­Ó¤ë"}</definedName>
    <definedName name="_95wrn.²Ä1­Ó¤ë1_Ü20¤H._5_1" hidden="1">{#N/A,#N/A,FALSE,"²Ä1­Ó¤ë"}</definedName>
    <definedName name="_95wrn.²Ä1­Ó¤ë1_Ü20¤H._5_3" localSheetId="3" hidden="1">{#N/A,#N/A,FALSE,"²Ä1­Ó¤ë"}</definedName>
    <definedName name="_95wrn.²Ä1­Ó¤ë1_Ü20¤H._5_3" hidden="1">{#N/A,#N/A,FALSE,"²Ä1­Ó¤ë"}</definedName>
    <definedName name="_95wrn.²Ä1­Ó¤ë1_Ü20¤H._5_4" localSheetId="3" hidden="1">{#N/A,#N/A,FALSE,"²Ä1­Ó¤ë"}</definedName>
    <definedName name="_95wrn.²Ä1­Ó¤ë1_Ü20¤H._5_4" hidden="1">{#N/A,#N/A,FALSE,"²Ä1­Ó¤ë"}</definedName>
    <definedName name="_95wrn.²Ä1­Ó¤ë1_Ü20¤H._5_5" localSheetId="3" hidden="1">{#N/A,#N/A,FALSE,"²Ä1­Ó¤ë"}</definedName>
    <definedName name="_95wrn.²Ä1­Ó¤ë1_Ü20¤H._5_5" hidden="1">{#N/A,#N/A,FALSE,"²Ä1­Ó¤ë"}</definedName>
    <definedName name="_96__123Graph_CSS6_B" hidden="1">#REF!</definedName>
    <definedName name="_96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0__FDSAUDITLINK__" localSheetId="3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1__FDSAUDITLINK__" localSheetId="3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1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localSheetId="3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localSheetId="3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localSheetId="3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localSheetId="3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localSheetId="3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localSheetId="3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localSheetId="3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localSheetId="3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__123Graph_CSS7_A" hidden="1">#REF!</definedName>
    <definedName name="_97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0__FDSAUDITLINK__" localSheetId="3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0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localSheetId="3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localSheetId="3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3__FDSAUDITLINK__" localSheetId="3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3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4__FDSAUDITLINK__" localSheetId="3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localSheetId="3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localSheetId="3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localSheetId="3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8__FDSAUDITLINK__" localSheetId="3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8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localSheetId="3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__123Graph_D_Chart_1A" hidden="1">#REF!</definedName>
    <definedName name="_98__FDSAUDITLINK__" localSheetId="3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__FDSAUDITLINK__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0__FDSAUDITLINK__" localSheetId="3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0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localSheetId="3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localSheetId="3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localSheetId="3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localSheetId="3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localSheetId="3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localSheetId="3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localSheetId="3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localSheetId="3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localSheetId="3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9__123Graph_DCHART_1" hidden="1">#N/A</definedName>
    <definedName name="_99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0__FDSAUDITLINK__" localSheetId="3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0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1__FDSAUDITLINK__" localSheetId="3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localSheetId="3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localSheetId="3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localSheetId="3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5__FDSAUDITLINK__" localSheetId="3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5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localSheetId="3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localSheetId="3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localSheetId="3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localSheetId="3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A">#REF!</definedName>
    <definedName name="_9C">#REF!</definedName>
    <definedName name="_9E">#REF!</definedName>
    <definedName name="_9G">#REF!</definedName>
    <definedName name="_9M">#REF!</definedName>
    <definedName name="_9MD">#REF!</definedName>
    <definedName name="_9MDA">#REF!</definedName>
    <definedName name="_9ME">#REF!</definedName>
    <definedName name="_9MG">#REF!</definedName>
    <definedName name="_9MM">#REF!</definedName>
    <definedName name="_A">#REF!</definedName>
    <definedName name="_a1" localSheetId="3">{"'2ND_QUAR'!$A$1:$P$106"}</definedName>
    <definedName name="_a1">{"'2ND_QUAR'!$A$1:$P$106"}</definedName>
    <definedName name="_a1_1" localSheetId="3" hidden="1">{#N/A,#N/A,FALSE,"Pharm";#N/A,#N/A,FALSE,"WWCM"}</definedName>
    <definedName name="_a1_1" hidden="1">{#N/A,#N/A,FALSE,"Pharm";#N/A,#N/A,FALSE,"WWCM"}</definedName>
    <definedName name="_a1_2" localSheetId="3" hidden="1">{#N/A,#N/A,FALSE,"Pharm";#N/A,#N/A,FALSE,"WWCM"}</definedName>
    <definedName name="_a1_2" hidden="1">{#N/A,#N/A,FALSE,"Pharm";#N/A,#N/A,FALSE,"WWCM"}</definedName>
    <definedName name="_a1_3" localSheetId="3" hidden="1">{#N/A,#N/A,FALSE,"Pharm";#N/A,#N/A,FALSE,"WWCM"}</definedName>
    <definedName name="_a1_3" hidden="1">{#N/A,#N/A,FALSE,"Pharm";#N/A,#N/A,FALSE,"WWCM"}</definedName>
    <definedName name="_a1_4" localSheetId="3" hidden="1">{#N/A,#N/A,FALSE,"Pharm";#N/A,#N/A,FALSE,"WWCM"}</definedName>
    <definedName name="_a1_4" hidden="1">{#N/A,#N/A,FALSE,"Pharm";#N/A,#N/A,FALSE,"WWCM"}</definedName>
    <definedName name="_A11" localSheetId="3" hidden="1">{#N/A,#N/A,FALSE,"Umsatz 99";#N/A,#N/A,FALSE,"ER 99 "}</definedName>
    <definedName name="_A11" hidden="1">{#N/A,#N/A,FALSE,"Umsatz 99";#N/A,#N/A,FALSE,"ER 99 "}</definedName>
    <definedName name="_A11_1" localSheetId="3" hidden="1">{#N/A,#N/A,FALSE,"Umsatz 99";#N/A,#N/A,FALSE,"ER 99 "}</definedName>
    <definedName name="_A11_1" hidden="1">{#N/A,#N/A,FALSE,"Umsatz 99";#N/A,#N/A,FALSE,"ER 99 "}</definedName>
    <definedName name="_A11_1_1" localSheetId="3" hidden="1">{#N/A,#N/A,FALSE,"Umsatz 99";#N/A,#N/A,FALSE,"ER 99 "}</definedName>
    <definedName name="_A11_1_1" hidden="1">{#N/A,#N/A,FALSE,"Umsatz 99";#N/A,#N/A,FALSE,"ER 99 "}</definedName>
    <definedName name="_A11_1_2" localSheetId="3" hidden="1">{#N/A,#N/A,FALSE,"Umsatz 99";#N/A,#N/A,FALSE,"ER 99 "}</definedName>
    <definedName name="_A11_1_2" hidden="1">{#N/A,#N/A,FALSE,"Umsatz 99";#N/A,#N/A,FALSE,"ER 99 "}</definedName>
    <definedName name="_A11_1_3" localSheetId="3" hidden="1">{#N/A,#N/A,FALSE,"Umsatz 99";#N/A,#N/A,FALSE,"ER 99 "}</definedName>
    <definedName name="_A11_1_3" hidden="1">{#N/A,#N/A,FALSE,"Umsatz 99";#N/A,#N/A,FALSE,"ER 99 "}</definedName>
    <definedName name="_A11_1_4" localSheetId="3" hidden="1">{#N/A,#N/A,FALSE,"Umsatz 99";#N/A,#N/A,FALSE,"ER 99 "}</definedName>
    <definedName name="_A11_1_4" hidden="1">{#N/A,#N/A,FALSE,"Umsatz 99";#N/A,#N/A,FALSE,"ER 99 "}</definedName>
    <definedName name="_A11_1_5" localSheetId="3" hidden="1">{#N/A,#N/A,FALSE,"Umsatz 99";#N/A,#N/A,FALSE,"ER 99 "}</definedName>
    <definedName name="_A11_1_5" hidden="1">{#N/A,#N/A,FALSE,"Umsatz 99";#N/A,#N/A,FALSE,"ER 99 "}</definedName>
    <definedName name="_A11_2" localSheetId="3" hidden="1">{#N/A,#N/A,FALSE,"Umsatz 99";#N/A,#N/A,FALSE,"ER 99 "}</definedName>
    <definedName name="_A11_2" hidden="1">{#N/A,#N/A,FALSE,"Umsatz 99";#N/A,#N/A,FALSE,"ER 99 "}</definedName>
    <definedName name="_A11_2_1" localSheetId="3" hidden="1">{#N/A,#N/A,FALSE,"Umsatz 99";#N/A,#N/A,FALSE,"ER 99 "}</definedName>
    <definedName name="_A11_2_1" hidden="1">{#N/A,#N/A,FALSE,"Umsatz 99";#N/A,#N/A,FALSE,"ER 99 "}</definedName>
    <definedName name="_A11_2_2" localSheetId="3" hidden="1">{#N/A,#N/A,FALSE,"Umsatz 99";#N/A,#N/A,FALSE,"ER 99 "}</definedName>
    <definedName name="_A11_2_2" hidden="1">{#N/A,#N/A,FALSE,"Umsatz 99";#N/A,#N/A,FALSE,"ER 99 "}</definedName>
    <definedName name="_A11_2_3" localSheetId="3" hidden="1">{#N/A,#N/A,FALSE,"Umsatz 99";#N/A,#N/A,FALSE,"ER 99 "}</definedName>
    <definedName name="_A11_2_3" hidden="1">{#N/A,#N/A,FALSE,"Umsatz 99";#N/A,#N/A,FALSE,"ER 99 "}</definedName>
    <definedName name="_A11_2_4" localSheetId="3" hidden="1">{#N/A,#N/A,FALSE,"Umsatz 99";#N/A,#N/A,FALSE,"ER 99 "}</definedName>
    <definedName name="_A11_2_4" hidden="1">{#N/A,#N/A,FALSE,"Umsatz 99";#N/A,#N/A,FALSE,"ER 99 "}</definedName>
    <definedName name="_A11_2_5" localSheetId="3" hidden="1">{#N/A,#N/A,FALSE,"Umsatz 99";#N/A,#N/A,FALSE,"ER 99 "}</definedName>
    <definedName name="_A11_2_5" hidden="1">{#N/A,#N/A,FALSE,"Umsatz 99";#N/A,#N/A,FALSE,"ER 99 "}</definedName>
    <definedName name="_A11_3" localSheetId="3" hidden="1">{#N/A,#N/A,FALSE,"Umsatz 99";#N/A,#N/A,FALSE,"ER 99 "}</definedName>
    <definedName name="_A11_3" hidden="1">{#N/A,#N/A,FALSE,"Umsatz 99";#N/A,#N/A,FALSE,"ER 99 "}</definedName>
    <definedName name="_A11_3_1" localSheetId="3" hidden="1">{#N/A,#N/A,FALSE,"Umsatz 99";#N/A,#N/A,FALSE,"ER 99 "}</definedName>
    <definedName name="_A11_3_1" hidden="1">{#N/A,#N/A,FALSE,"Umsatz 99";#N/A,#N/A,FALSE,"ER 99 "}</definedName>
    <definedName name="_A11_3_2" localSheetId="3" hidden="1">{#N/A,#N/A,FALSE,"Umsatz 99";#N/A,#N/A,FALSE,"ER 99 "}</definedName>
    <definedName name="_A11_3_2" hidden="1">{#N/A,#N/A,FALSE,"Umsatz 99";#N/A,#N/A,FALSE,"ER 99 "}</definedName>
    <definedName name="_A11_3_3" localSheetId="3" hidden="1">{#N/A,#N/A,FALSE,"Umsatz 99";#N/A,#N/A,FALSE,"ER 99 "}</definedName>
    <definedName name="_A11_3_3" hidden="1">{#N/A,#N/A,FALSE,"Umsatz 99";#N/A,#N/A,FALSE,"ER 99 "}</definedName>
    <definedName name="_A11_3_4" localSheetId="3" hidden="1">{#N/A,#N/A,FALSE,"Umsatz 99";#N/A,#N/A,FALSE,"ER 99 "}</definedName>
    <definedName name="_A11_3_4" hidden="1">{#N/A,#N/A,FALSE,"Umsatz 99";#N/A,#N/A,FALSE,"ER 99 "}</definedName>
    <definedName name="_A11_3_5" localSheetId="3" hidden="1">{#N/A,#N/A,FALSE,"Umsatz 99";#N/A,#N/A,FALSE,"ER 99 "}</definedName>
    <definedName name="_A11_3_5" hidden="1">{#N/A,#N/A,FALSE,"Umsatz 99";#N/A,#N/A,FALSE,"ER 99 "}</definedName>
    <definedName name="_A11_4" localSheetId="3" hidden="1">{#N/A,#N/A,FALSE,"Umsatz 99";#N/A,#N/A,FALSE,"ER 99 "}</definedName>
    <definedName name="_A11_4" hidden="1">{#N/A,#N/A,FALSE,"Umsatz 99";#N/A,#N/A,FALSE,"ER 99 "}</definedName>
    <definedName name="_A11_4_1" localSheetId="3" hidden="1">{#N/A,#N/A,FALSE,"Umsatz 99";#N/A,#N/A,FALSE,"ER 99 "}</definedName>
    <definedName name="_A11_4_1" hidden="1">{#N/A,#N/A,FALSE,"Umsatz 99";#N/A,#N/A,FALSE,"ER 99 "}</definedName>
    <definedName name="_A11_4_2" localSheetId="3" hidden="1">{#N/A,#N/A,FALSE,"Umsatz 99";#N/A,#N/A,FALSE,"ER 99 "}</definedName>
    <definedName name="_A11_4_2" hidden="1">{#N/A,#N/A,FALSE,"Umsatz 99";#N/A,#N/A,FALSE,"ER 99 "}</definedName>
    <definedName name="_A11_4_3" localSheetId="3" hidden="1">{#N/A,#N/A,FALSE,"Umsatz 99";#N/A,#N/A,FALSE,"ER 99 "}</definedName>
    <definedName name="_A11_4_3" hidden="1">{#N/A,#N/A,FALSE,"Umsatz 99";#N/A,#N/A,FALSE,"ER 99 "}</definedName>
    <definedName name="_A11_4_4" localSheetId="3" hidden="1">{#N/A,#N/A,FALSE,"Umsatz 99";#N/A,#N/A,FALSE,"ER 99 "}</definedName>
    <definedName name="_A11_4_4" hidden="1">{#N/A,#N/A,FALSE,"Umsatz 99";#N/A,#N/A,FALSE,"ER 99 "}</definedName>
    <definedName name="_A11_4_5" localSheetId="3" hidden="1">{#N/A,#N/A,FALSE,"Umsatz 99";#N/A,#N/A,FALSE,"ER 99 "}</definedName>
    <definedName name="_A11_4_5" hidden="1">{#N/A,#N/A,FALSE,"Umsatz 99";#N/A,#N/A,FALSE,"ER 99 "}</definedName>
    <definedName name="_A11_5" localSheetId="3" hidden="1">{#N/A,#N/A,FALSE,"Umsatz 99";#N/A,#N/A,FALSE,"ER 99 "}</definedName>
    <definedName name="_A11_5" hidden="1">{#N/A,#N/A,FALSE,"Umsatz 99";#N/A,#N/A,FALSE,"ER 99 "}</definedName>
    <definedName name="_A11_5_1" localSheetId="3" hidden="1">{#N/A,#N/A,FALSE,"Umsatz 99";#N/A,#N/A,FALSE,"ER 99 "}</definedName>
    <definedName name="_A11_5_1" hidden="1">{#N/A,#N/A,FALSE,"Umsatz 99";#N/A,#N/A,FALSE,"ER 99 "}</definedName>
    <definedName name="_A11_5_2" localSheetId="3" hidden="1">{#N/A,#N/A,FALSE,"Umsatz 99";#N/A,#N/A,FALSE,"ER 99 "}</definedName>
    <definedName name="_A11_5_2" hidden="1">{#N/A,#N/A,FALSE,"Umsatz 99";#N/A,#N/A,FALSE,"ER 99 "}</definedName>
    <definedName name="_A11_5_3" localSheetId="3" hidden="1">{#N/A,#N/A,FALSE,"Umsatz 99";#N/A,#N/A,FALSE,"ER 99 "}</definedName>
    <definedName name="_A11_5_3" hidden="1">{#N/A,#N/A,FALSE,"Umsatz 99";#N/A,#N/A,FALSE,"ER 99 "}</definedName>
    <definedName name="_A11_5_4" localSheetId="3" hidden="1">{#N/A,#N/A,FALSE,"Umsatz 99";#N/A,#N/A,FALSE,"ER 99 "}</definedName>
    <definedName name="_A11_5_4" hidden="1">{#N/A,#N/A,FALSE,"Umsatz 99";#N/A,#N/A,FALSE,"ER 99 "}</definedName>
    <definedName name="_A11_5_5" localSheetId="3" hidden="1">{#N/A,#N/A,FALSE,"Umsatz 99";#N/A,#N/A,FALSE,"ER 99 "}</definedName>
    <definedName name="_A11_5_5" hidden="1">{#N/A,#N/A,FALSE,"Umsatz 99";#N/A,#N/A,FALSE,"ER 99 "}</definedName>
    <definedName name="_A111" localSheetId="3" hidden="1">{#N/A,#N/A,FALSE,"Umsatz 99";#N/A,#N/A,FALSE,"ER 99 "}</definedName>
    <definedName name="_A111" hidden="1">{#N/A,#N/A,FALSE,"Umsatz 99";#N/A,#N/A,FALSE,"ER 99 "}</definedName>
    <definedName name="_a2" localSheetId="3">{"'1-TheatreBkgs'!$A$1:$L$102"}</definedName>
    <definedName name="_a2">{"'1-TheatreBkgs'!$A$1:$L$102"}</definedName>
    <definedName name="_a3" localSheetId="3">{"'1-TheatreBkgs'!$A$1:$L$102"}</definedName>
    <definedName name="_a3">{"'1-TheatreBkgs'!$A$1:$L$102"}</definedName>
    <definedName name="_a4" localSheetId="3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6" localSheetId="3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localSheetId="3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00" localSheetId="3" hidden="1">{#N/A,#N/A,FALSE,"Umsatz 99";#N/A,#N/A,FALSE,"ER 99 "}</definedName>
    <definedName name="_A700" hidden="1">{#N/A,#N/A,FALSE,"Umsatz 99";#N/A,#N/A,FALSE,"ER 99 "}</definedName>
    <definedName name="_a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9" localSheetId="3" hidden="1">{"SUMM",#N/A,TRUE,"C";"ACT_PROD",#N/A,TRUE,"A";"ACT_SHIP",#N/A,TRUE,"A";"BP_YLD",#N/A,TRUE,"B";"ACTZ_PROD",#N/A,TRUE,"D";"ACTZ_SHIP",#N/A,TRUE,"D";"ACTZ_YLD",#N/A,TRUE,"E";"CPSI_PROD",#N/A,TRUE,"F";"CPSI_SHIP",#N/A,TRUE,"F"}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localSheetId="3" hidden="1">{#N/A,#N/A,TRUE,"Pro Forma";#N/A,#N/A,TRUE,"PF_Bal";#N/A,#N/A,TRUE,"PF_INC";#N/A,#N/A,TRUE,"CBE";#N/A,#N/A,TRUE,"SWK"}</definedName>
    <definedName name="_aa1" hidden="1">{#N/A,#N/A,TRUE,"Pro Forma";#N/A,#N/A,TRUE,"PF_Bal";#N/A,#N/A,TRUE,"PF_INC";#N/A,#N/A,TRUE,"CBE";#N/A,#N/A,TRUE,"SWK"}</definedName>
    <definedName name="_aa2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localSheetId="3" hidden="1">{#N/A,#N/A,FALSE,"REPORT"}</definedName>
    <definedName name="_aaa1" hidden="1">{#N/A,#N/A,FALSE,"REPORT"}</definedName>
    <definedName name="_aaa1_1" localSheetId="3" hidden="1">{#N/A,#N/A,FALSE,"REPORT"}</definedName>
    <definedName name="_aaa1_1" hidden="1">{#N/A,#N/A,FALSE,"REPORT"}</definedName>
    <definedName name="_aaa1_2" localSheetId="3" hidden="1">{#N/A,#N/A,FALSE,"REPORT"}</definedName>
    <definedName name="_aaa1_2" hidden="1">{#N/A,#N/A,FALSE,"REPORT"}</definedName>
    <definedName name="_aaa1_3" localSheetId="3" hidden="1">{#N/A,#N/A,FALSE,"REPORT"}</definedName>
    <definedName name="_aaa1_3" hidden="1">{#N/A,#N/A,FALSE,"REPORT"}</definedName>
    <definedName name="_aaa1_4" localSheetId="3" hidden="1">{#N/A,#N/A,FALSE,"REPORT"}</definedName>
    <definedName name="_aaa1_4" hidden="1">{#N/A,#N/A,FALSE,"REPORT"}</definedName>
    <definedName name="_aas1" localSheetId="3" hidden="1">{#N/A,#N/A,FALSE,"REPORT"}</definedName>
    <definedName name="_aas1" hidden="1">{#N/A,#N/A,FALSE,"REPORT"}</definedName>
    <definedName name="_aas1_1" localSheetId="3" hidden="1">{#N/A,#N/A,FALSE,"REPORT"}</definedName>
    <definedName name="_aas1_1" hidden="1">{#N/A,#N/A,FALSE,"REPORT"}</definedName>
    <definedName name="_aas1_2" localSheetId="3" hidden="1">{#N/A,#N/A,FALSE,"REPORT"}</definedName>
    <definedName name="_aas1_2" hidden="1">{#N/A,#N/A,FALSE,"REPORT"}</definedName>
    <definedName name="_aas1_3" localSheetId="3" hidden="1">{#N/A,#N/A,FALSE,"REPORT"}</definedName>
    <definedName name="_aas1_3" hidden="1">{#N/A,#N/A,FALSE,"REPORT"}</definedName>
    <definedName name="_aas1_4" localSheetId="3" hidden="1">{#N/A,#N/A,FALSE,"REPORT"}</definedName>
    <definedName name="_aas1_4" hidden="1">{#N/A,#N/A,FALSE,"REPORT"}</definedName>
    <definedName name="_ab098" localSheetId="3" hidden="1">{#N/A,"PURCHM",FALSE,"Business Analysis";#N/A,"SPADD",FALSE,"Business Analysis"}</definedName>
    <definedName name="_ab098" hidden="1">{#N/A,"PURCHM",FALSE,"Business Analysis";#N/A,"SPADD",FALSE,"Business Analysis"}</definedName>
    <definedName name="_ab1" localSheetId="3" hidden="1">{"comp1",#N/A,FALSE,"COMPS";"footnotes",#N/A,FALSE,"COMPS"}</definedName>
    <definedName name="_ab1" hidden="1">{"comp1",#N/A,FALSE,"COMPS";"footnotes",#N/A,FALSE,"COMPS"}</definedName>
    <definedName name="_abc098" localSheetId="3" hidden="1">{#N/A,"PURCHM",FALSE,"Business Analysis";#N/A,"SPADD",FALSE,"Business Analysis"}</definedName>
    <definedName name="_abc098" hidden="1">{#N/A,"PURCHM",FALSE,"Business Analysis";#N/A,"SPADD",FALSE,"Business Analysis"}</definedName>
    <definedName name="_abc1" localSheetId="3" hidden="1">{"detail",#N/A,FALSE,"mfg";"summary",#N/A,FALSE,"mfg"}</definedName>
    <definedName name="_abc1" hidden="1">{"detail",#N/A,FALSE,"mfg";"summary",#N/A,FALSE,"mfg"}</definedName>
    <definedName name="_abc10" localSheetId="3" hidden="1">{"detail",#N/A,FALSE,"mfg";"summary",#N/A,FALSE,"mfg"}</definedName>
    <definedName name="_abc10" hidden="1">{"detail",#N/A,FALSE,"mfg";"summary",#N/A,FALSE,"mfg"}</definedName>
    <definedName name="_abc101" localSheetId="3" hidden="1">{"detail",#N/A,FALSE,"mfg";"summary",#N/A,FALSE,"mfg"}</definedName>
    <definedName name="_abc101" hidden="1">{"detail",#N/A,FALSE,"mfg";"summary",#N/A,FALSE,"mfg"}</definedName>
    <definedName name="_abc102" localSheetId="3" hidden="1">{"detail",#N/A,FALSE,"mfg";"summary",#N/A,FALSE,"mfg"}</definedName>
    <definedName name="_abc102" hidden="1">{"detail",#N/A,FALSE,"mfg";"summary",#N/A,FALSE,"mfg"}</definedName>
    <definedName name="_abc105" localSheetId="3" hidden="1">{"detail",#N/A,FALSE,"mfg";"summary",#N/A,FALSE,"mfg"}</definedName>
    <definedName name="_abc105" hidden="1">{"detail",#N/A,FALSE,"mfg";"summary",#N/A,FALSE,"mfg"}</definedName>
    <definedName name="_abc1082" localSheetId="3" hidden="1">{"detail",#N/A,FALSE,"mfg";"summary",#N/A,FALSE,"mfg"}</definedName>
    <definedName name="_abc1082" hidden="1">{"detail",#N/A,FALSE,"mfg";"summary",#N/A,FALSE,"mfg"}</definedName>
    <definedName name="_abc11" localSheetId="3" hidden="1">{"detail",#N/A,FALSE,"mfg";"summary",#N/A,FALSE,"mfg"}</definedName>
    <definedName name="_abc11" hidden="1">{"detail",#N/A,FALSE,"mfg";"summary",#N/A,FALSE,"mfg"}</definedName>
    <definedName name="_abc115" localSheetId="3" hidden="1">{"detail",#N/A,FALSE,"mfg";"summary",#N/A,FALSE,"mfg"}</definedName>
    <definedName name="_abc115" hidden="1">{"detail",#N/A,FALSE,"mfg";"summary",#N/A,FALSE,"mfg"}</definedName>
    <definedName name="_abc12" localSheetId="3" hidden="1">{"detail",#N/A,FALSE,"mfg";"summary",#N/A,FALSE,"mfg"}</definedName>
    <definedName name="_abc12" hidden="1">{"detail",#N/A,FALSE,"mfg";"summary",#N/A,FALSE,"mfg"}</definedName>
    <definedName name="_abc1234" localSheetId="3" hidden="1">{#N/A,"PURCHM",FALSE,"Business Analysis";#N/A,"SPADD",FALSE,"Business Analysis"}</definedName>
    <definedName name="_abc1234" hidden="1">{#N/A,"PURCHM",FALSE,"Business Analysis";#N/A,"SPADD",FALSE,"Business Analysis"}</definedName>
    <definedName name="_abc125" localSheetId="3" hidden="1">{"detail",#N/A,FALSE,"mfg";"summary",#N/A,FALSE,"mfg"}</definedName>
    <definedName name="_abc125" hidden="1">{"detail",#N/A,FALSE,"mfg";"summary",#N/A,FALSE,"mfg"}</definedName>
    <definedName name="_abc13" localSheetId="3" hidden="1">{"detail",#N/A,FALSE,"mfg";"summary",#N/A,FALSE,"mfg"}</definedName>
    <definedName name="_abc13" hidden="1">{"detail",#N/A,FALSE,"mfg";"summary",#N/A,FALSE,"mfg"}</definedName>
    <definedName name="_abc1325" localSheetId="3" hidden="1">{"detail",#N/A,FALSE,"mfg";"summary",#N/A,FALSE,"mfg"}</definedName>
    <definedName name="_abc1325" hidden="1">{"detail",#N/A,FALSE,"mfg";"summary",#N/A,FALSE,"mfg"}</definedName>
    <definedName name="_abc14" localSheetId="3" hidden="1">{"detail",#N/A,FALSE,"mfg";"summary",#N/A,FALSE,"mfg"}</definedName>
    <definedName name="_abc14" hidden="1">{"detail",#N/A,FALSE,"mfg";"summary",#N/A,FALSE,"mfg"}</definedName>
    <definedName name="_abc1425" localSheetId="3" hidden="1">{"detail",#N/A,FALSE,"mfg";"summary",#N/A,FALSE,"mfg"}</definedName>
    <definedName name="_abc1425" hidden="1">{"detail",#N/A,FALSE,"mfg";"summary",#N/A,FALSE,"mfg"}</definedName>
    <definedName name="_abc2" localSheetId="4" hidden="1">{"Budget V Actual YTD",#N/A,FALSE,"Budget v Actual"}</definedName>
    <definedName name="_abc2" localSheetId="3" hidden="1">{"Budget V Actual YTD",#N/A,FALSE,"Budget v Actual"}</definedName>
    <definedName name="_abc2" hidden="1">{"Budget V Actual YTD",#N/A,FALSE,"Budget v Actual"}</definedName>
    <definedName name="_abc200" localSheetId="3" hidden="1">{"detail",#N/A,FALSE,"mfg";"summary",#N/A,FALSE,"mfg"}</definedName>
    <definedName name="_abc200" hidden="1">{"detail",#N/A,FALSE,"mfg";"summary",#N/A,FALSE,"mfg"}</definedName>
    <definedName name="_abc2005" localSheetId="3" hidden="1">{#N/A,"PURCHM",FALSE,"Business Analysis";#N/A,"SPADD",FALSE,"Business Analysis"}</definedName>
    <definedName name="_abc2005" hidden="1">{#N/A,"PURCHM",FALSE,"Business Analysis";#N/A,"SPADD",FALSE,"Business Analysis"}</definedName>
    <definedName name="_abc201" localSheetId="3" hidden="1">{"detail",#N/A,FALSE,"mfg";"summary",#N/A,FALSE,"mfg"}</definedName>
    <definedName name="_abc201" hidden="1">{"detail",#N/A,FALSE,"mfg";"summary",#N/A,FALSE,"mfg"}</definedName>
    <definedName name="_abc202" localSheetId="3" hidden="1">{"detail",#N/A,FALSE,"mfg";"summary",#N/A,FALSE,"mfg"}</definedName>
    <definedName name="_abc202" hidden="1">{"detail",#N/A,FALSE,"mfg";"summary",#N/A,FALSE,"mfg"}</definedName>
    <definedName name="_abc2054" localSheetId="3" hidden="1">{"detail",#N/A,FALSE,"mfg";"summary",#N/A,FALSE,"mfg"}</definedName>
    <definedName name="_abc2054" hidden="1">{"detail",#N/A,FALSE,"mfg";"summary",#N/A,FALSE,"mfg"}</definedName>
    <definedName name="_abc212" localSheetId="3" hidden="1">{"detail",#N/A,FALSE,"mfg";"summary",#N/A,FALSE,"mfg"}</definedName>
    <definedName name="_abc212" hidden="1">{"detail",#N/A,FALSE,"mfg";"summary",#N/A,FALSE,"mfg"}</definedName>
    <definedName name="_abc212450" localSheetId="3" hidden="1">{"detail",#N/A,FALSE,"mfg";"summary",#N/A,FALSE,"mfg"}</definedName>
    <definedName name="_abc212450" hidden="1">{"detail",#N/A,FALSE,"mfg";"summary",#N/A,FALSE,"mfg"}</definedName>
    <definedName name="_abc23" localSheetId="3" hidden="1">{"detail",#N/A,FALSE,"mfg";"summary",#N/A,FALSE,"mfg"}</definedName>
    <definedName name="_abc23" hidden="1">{"detail",#N/A,FALSE,"mfg";"summary",#N/A,FALSE,"mfg"}</definedName>
    <definedName name="_abc24" localSheetId="3" hidden="1">{"detail",#N/A,FALSE,"mfg";"summary",#N/A,FALSE,"mfg"}</definedName>
    <definedName name="_abc24" hidden="1">{"detail",#N/A,FALSE,"mfg";"summary",#N/A,FALSE,"mfg"}</definedName>
    <definedName name="_abc25" localSheetId="3" hidden="1">{"detail",#N/A,FALSE,"mfg";"summary",#N/A,FALSE,"mfg"}</definedName>
    <definedName name="_abc25" hidden="1">{"detail",#N/A,FALSE,"mfg";"summary",#N/A,FALSE,"mfg"}</definedName>
    <definedName name="_abc26" localSheetId="3" hidden="1">{"detail",#N/A,FALSE,"mfg";"summary",#N/A,FALSE,"mfg"}</definedName>
    <definedName name="_abc26" hidden="1">{"detail",#N/A,FALSE,"mfg";"summary",#N/A,FALSE,"mfg"}</definedName>
    <definedName name="_abc289" localSheetId="3" hidden="1">{"detail",#N/A,FALSE,"mfg";"summary",#N/A,FALSE,"mfg"}</definedName>
    <definedName name="_abc289" hidden="1">{"detail",#N/A,FALSE,"mfg";"summary",#N/A,FALSE,"mfg"}</definedName>
    <definedName name="_abc3" localSheetId="3" hidden="1">{"detail",#N/A,FALSE,"mfg";"summary",#N/A,FALSE,"mfg"}</definedName>
    <definedName name="_abc3" hidden="1">{"detail",#N/A,FALSE,"mfg";"summary",#N/A,FALSE,"mfg"}</definedName>
    <definedName name="_abc31" localSheetId="3" hidden="1">{"detail",#N/A,FALSE,"mfg";"summary",#N/A,FALSE,"mfg"}</definedName>
    <definedName name="_abc31" hidden="1">{"detail",#N/A,FALSE,"mfg";"summary",#N/A,FALSE,"mfg"}</definedName>
    <definedName name="_abc312" localSheetId="3" hidden="1">{"detail",#N/A,FALSE,"mfg";"summary",#N/A,FALSE,"mfg"}</definedName>
    <definedName name="_abc312" hidden="1">{"detail",#N/A,FALSE,"mfg";"summary",#N/A,FALSE,"mfg"}</definedName>
    <definedName name="_abc315" localSheetId="3" hidden="1">{"detail",#N/A,FALSE,"mfg";"summary",#N/A,FALSE,"mfg"}</definedName>
    <definedName name="_abc315" hidden="1">{"detail",#N/A,FALSE,"mfg";"summary",#N/A,FALSE,"mfg"}</definedName>
    <definedName name="_abc316" localSheetId="3" hidden="1">{"detail",#N/A,FALSE,"mfg";"summary",#N/A,FALSE,"mfg"}</definedName>
    <definedName name="_abc316" hidden="1">{"detail",#N/A,FALSE,"mfg";"summary",#N/A,FALSE,"mfg"}</definedName>
    <definedName name="_abc32" localSheetId="3" hidden="1">{"detail",#N/A,FALSE,"mfg";"summary",#N/A,FALSE,"mfg"}</definedName>
    <definedName name="_abc32" hidden="1">{"detail",#N/A,FALSE,"mfg";"summary",#N/A,FALSE,"mfg"}</definedName>
    <definedName name="_abc3216" localSheetId="3" hidden="1">{"detail",#N/A,FALSE,"mfg";"summary",#N/A,FALSE,"mfg"}</definedName>
    <definedName name="_abc3216" hidden="1">{"detail",#N/A,FALSE,"mfg";"summary",#N/A,FALSE,"mfg"}</definedName>
    <definedName name="_abc35" localSheetId="3" hidden="1">{"detail",#N/A,FALSE,"mfg";"summary",#N/A,FALSE,"mfg"}</definedName>
    <definedName name="_abc35" hidden="1">{"detail",#N/A,FALSE,"mfg";"summary",#N/A,FALSE,"mfg"}</definedName>
    <definedName name="_abc36" localSheetId="3" hidden="1">{"detail",#N/A,FALSE,"mfg";"summary",#N/A,FALSE,"mfg"}</definedName>
    <definedName name="_abc36" hidden="1">{"detail",#N/A,FALSE,"mfg";"summary",#N/A,FALSE,"mfg"}</definedName>
    <definedName name="_abc37" localSheetId="3" hidden="1">{"detail",#N/A,FALSE,"mfg";"summary",#N/A,FALSE,"mfg"}</definedName>
    <definedName name="_abc37" hidden="1">{"detail",#N/A,FALSE,"mfg";"summary",#N/A,FALSE,"mfg"}</definedName>
    <definedName name="_abc38" localSheetId="3" hidden="1">{"detail",#N/A,FALSE,"mfg";"summary",#N/A,FALSE,"mfg"}</definedName>
    <definedName name="_abc38" hidden="1">{"detail",#N/A,FALSE,"mfg";"summary",#N/A,FALSE,"mfg"}</definedName>
    <definedName name="_ABC41" localSheetId="3" hidden="1">{"detail",#N/A,FALSE,"mfg";"summary",#N/A,FALSE,"mfg"}</definedName>
    <definedName name="_ABC41" hidden="1">{"detail",#N/A,FALSE,"mfg";"summary",#N/A,FALSE,"mfg"}</definedName>
    <definedName name="_abc42" localSheetId="3" hidden="1">{"detail",#N/A,FALSE,"mfg";"summary",#N/A,FALSE,"mfg"}</definedName>
    <definedName name="_abc42" hidden="1">{"detail",#N/A,FALSE,"mfg";"summary",#N/A,FALSE,"mfg"}</definedName>
    <definedName name="_abc51" localSheetId="3" hidden="1">{"detail",#N/A,FALSE,"mfg";"summary",#N/A,FALSE,"mfg"}</definedName>
    <definedName name="_abc51" hidden="1">{"detail",#N/A,FALSE,"mfg";"summary",#N/A,FALSE,"mfg"}</definedName>
    <definedName name="_abc61" localSheetId="3" hidden="1">{"detail",#N/A,FALSE,"mfg";"summary",#N/A,FALSE,"mfg"}</definedName>
    <definedName name="_abc61" hidden="1">{"detail",#N/A,FALSE,"mfg";"summary",#N/A,FALSE,"mfg"}</definedName>
    <definedName name="_abc71" localSheetId="3" hidden="1">{"detail",#N/A,FALSE,"mfg";"summary",#N/A,FALSE,"mfg"}</definedName>
    <definedName name="_abc71" hidden="1">{"detail",#N/A,FALSE,"mfg";"summary",#N/A,FALSE,"mfg"}</definedName>
    <definedName name="_abc7884" localSheetId="3" hidden="1">{"detail",#N/A,FALSE,"mfg";"summary",#N/A,FALSE,"mfg"}</definedName>
    <definedName name="_abc7884" hidden="1">{"detail",#N/A,FALSE,"mfg";"summary",#N/A,FALSE,"mfg"}</definedName>
    <definedName name="_ACS2000" localSheetId="3" hidden="1">{#N/A,#N/A,FALSE,"REPORT"}</definedName>
    <definedName name="_ACS2000" hidden="1">{#N/A,#N/A,FALSE,"REPORT"}</definedName>
    <definedName name="_ACS2000_1" localSheetId="3" hidden="1">{#N/A,#N/A,FALSE,"REPORT"}</definedName>
    <definedName name="_ACS2000_1" hidden="1">{#N/A,#N/A,FALSE,"REPORT"}</definedName>
    <definedName name="_ACS2000_2" localSheetId="3" hidden="1">{#N/A,#N/A,FALSE,"REPORT"}</definedName>
    <definedName name="_ACS2000_2" hidden="1">{#N/A,#N/A,FALSE,"REPORT"}</definedName>
    <definedName name="_ACS2000_3" localSheetId="3" hidden="1">{#N/A,#N/A,FALSE,"REPORT"}</definedName>
    <definedName name="_ACS2000_3" hidden="1">{#N/A,#N/A,FALSE,"REPORT"}</definedName>
    <definedName name="_ACS2000_4" localSheetId="3" hidden="1">{#N/A,#N/A,FALSE,"REPORT"}</definedName>
    <definedName name="_ACS2000_4" hidden="1">{#N/A,#N/A,FALSE,"REPORT"}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e1" localSheetId="3" hidden="1">{#N/A,#N/A,FALSE,"Calc";#N/A,#N/A,FALSE,"Sensitivity";#N/A,#N/A,FALSE,"LT Earn.Dil.";#N/A,#N/A,FALSE,"Dil. AVP"}</definedName>
    <definedName name="_ae1" hidden="1">{#N/A,#N/A,FALSE,"Calc";#N/A,#N/A,FALSE,"Sensitivity";#N/A,#N/A,FALSE,"LT Earn.Dil.";#N/A,#N/A,FALSE,"Dil. AVP"}</definedName>
    <definedName name="_age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1" localSheetId="3" hidden="1">{#N/A,#N/A,TRUE,"Pro Forma";#N/A,#N/A,TRUE,"PF_Bal";#N/A,#N/A,TRUE,"PF_INC";#N/A,#N/A,TRUE,"CBE";#N/A,#N/A,TRUE,"SWK"}</definedName>
    <definedName name="_am1" hidden="1">{#N/A,#N/A,TRUE,"Pro Forma";#N/A,#N/A,TRUE,"PF_Bal";#N/A,#N/A,TRUE,"PF_INC";#N/A,#N/A,TRUE,"CBE";#N/A,#N/A,TRUE,"SWK"}</definedName>
    <definedName name="_AM2" localSheetId="3" hidden="1">{"expltr",#N/A,FALSE,"Expense projects";"explgl",#N/A,FALSE,"Expense projects"}</definedName>
    <definedName name="_AM2" hidden="1">{"expltr",#N/A,FALSE,"Expense projects";"explgl",#N/A,FALSE,"Expense projects"}</definedName>
    <definedName name="_AM7" localSheetId="3" hidden="1">{"expltr",#N/A,FALSE,"Expense projects";"explgl",#N/A,FALSE,"Expense projects"}</definedName>
    <definedName name="_AM7" hidden="1">{"expltr",#N/A,FALSE,"Expense projects";"explgl",#N/A,FALSE,"Expense projects"}</definedName>
    <definedName name="_AMO_UniqueIdentifier" hidden="1">"'eb16f6fc-10e5-4bfd-98e8-f16892c19a05'"</definedName>
    <definedName name="_AMO_XmlVersion">"'1'"</definedName>
    <definedName name="_ap2" localSheetId="3" hidden="1">{"detail",#N/A,FALSE,"mfg";"summary",#N/A,FALSE,"mfg"}</definedName>
    <definedName name="_ap2" hidden="1">{"detail",#N/A,FALSE,"mfg";"summary",#N/A,FALSE,"mfg"}</definedName>
    <definedName name="_apb25">#REF!</definedName>
    <definedName name="_app4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s1" localSheetId="3" hidden="1">{"comp1",#N/A,FALSE,"COMPS";"footnotes",#N/A,FALSE,"COMPS"}</definedName>
    <definedName name="_as1" hidden="1">{"comp1",#N/A,FALSE,"COMPS";"footnotes",#N/A,FALSE,"COMPS"}</definedName>
    <definedName name="_ATPCorr_Dlg_Results" localSheetId="4" hidden="1">{2;#N/A;"R8C4:R8C18";#N/A;"R6C4:R6C18";#N/A;1;#N/A;#N/A;FALSE;#N/A;#N/A;#N/A}</definedName>
    <definedName name="_ATPCorr_Dlg_Results" localSheetId="3" hidden="1">{2;#N/A;"R8C4:R8C18";#N/A;"R6C4:R6C18";#N/A;1;#N/A;#N/A;FALSE;#N/A;#N/A;#N/A}</definedName>
    <definedName name="_ATPCorr_Dlg_Results" hidden="1">{2;#N/A;"R8C4:R8C18";#N/A;"R6C4:R6C18";#N/A;1;#N/A;#N/A;FALSE;#N/A;#N/A;#N/A}</definedName>
    <definedName name="_ATPCorr_Dlg_Types" localSheetId="4" hidden="1">{"EXCELHLP.HLP!1784";5;10;5;10;5;11;112;112;13;1;2;24}</definedName>
    <definedName name="_ATPCorr_Dlg_Types" localSheetId="3">{"EXCELHLP.HLP!1784";5;10;5;10;5;11;112;112;13;1;2;24}</definedName>
    <definedName name="_ATPCorr_Dlg_Types">{"EXCELHLP.HLP!1784";5;10;5;10;5;11;112;112;13;1;2;24}</definedName>
    <definedName name="_ATPCorr_Range1" hidden="1">#REF!</definedName>
    <definedName name="_ATPCorr_Range2" hidden="1">#REF!</definedName>
    <definedName name="_ATPHist_Dlg_Results" localSheetId="4" hidden="1">{2;#N/A;"R10C2";#N/A;"";#N/A;"";TRUE;TRUE;TRUE;#N/A;#N/A;#N/A}</definedName>
    <definedName name="_ATPHist_Dlg_Results" localSheetId="3" hidden="1">{2;#N/A;"R10C2";#N/A;"";#N/A;"";TRUE;TRUE;TRUE;#N/A;#N/A;#N/A}</definedName>
    <definedName name="_ATPHist_Dlg_Results" hidden="1">{2;#N/A;"R10C2";#N/A;"";#N/A;"";TRUE;TRUE;TRUE;#N/A;#N/A;#N/A}</definedName>
    <definedName name="_ATPHist_Dlg_Types" localSheetId="4" hidden="1">{"EXCELHLP.HLP!1790";5;10;5;10;5;10;13;13;13;1;2;24}</definedName>
    <definedName name="_ATPHist_Dlg_Types" localSheetId="3">{"EXCELHLP.HLP!1790";5;10;5;10;5;10;13;13;13;1;2;24}</definedName>
    <definedName name="_ATPHist_Dlg_Types">{"EXCELHLP.HLP!1790";5;10;5;10;5;10;13;13;13;1;2;24}</definedName>
    <definedName name="_ATPHist_Range1" hidden="1">#REF!</definedName>
    <definedName name="_ATPHist_Range2">"="</definedName>
    <definedName name="_ATPHist_Range3">"="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Att05" localSheetId="4">'[17]Summary Projections'!#REF!</definedName>
    <definedName name="_Att05">#REF!</definedName>
    <definedName name="_att06" localSheetId="4">'[17]Summary Projections'!#REF!</definedName>
    <definedName name="_att06">#REF!</definedName>
    <definedName name="_att07" localSheetId="4">'[17]Summary Projections'!#REF!</definedName>
    <definedName name="_att07">#REF!</definedName>
    <definedName name="_att08" localSheetId="4">'[17]Summary Projections'!#REF!</definedName>
    <definedName name="_att08">#REF!</definedName>
    <definedName name="_aud2" localSheetId="4">[18]Sensetivities!#REF!</definedName>
    <definedName name="_aud2">#REF!</definedName>
    <definedName name="_avg99" localSheetId="4">'[19]$'!$C$4</definedName>
    <definedName name="_avg99">#REF!</definedName>
    <definedName name="_B02">#REF!</definedName>
    <definedName name="_B02BIS">#REF!</definedName>
    <definedName name="_B100">#REF!</definedName>
    <definedName name="_B101">#REF!</definedName>
    <definedName name="_B102">#REF!</definedName>
    <definedName name="_B103">#REF!</definedName>
    <definedName name="_B104">#REF!</definedName>
    <definedName name="_B105A">#REF!</definedName>
    <definedName name="_B105B">#REF!</definedName>
    <definedName name="_B106A">#REF!</definedName>
    <definedName name="_B106B">#REF!</definedName>
    <definedName name="_B107">#REF!</definedName>
    <definedName name="_b111" localSheetId="3" hidden="1">{#N/A,#N/A,FALSE,"Pharm";#N/A,#N/A,FALSE,"WWCM"}</definedName>
    <definedName name="_b111" hidden="1">{#N/A,#N/A,FALSE,"Pharm";#N/A,#N/A,FALSE,"WWCM"}</definedName>
    <definedName name="_b111_1" localSheetId="3" hidden="1">{#N/A,#N/A,FALSE,"Pharm";#N/A,#N/A,FALSE,"WWCM"}</definedName>
    <definedName name="_b111_1" hidden="1">{#N/A,#N/A,FALSE,"Pharm";#N/A,#N/A,FALSE,"WWCM"}</definedName>
    <definedName name="_b111_2" localSheetId="3" hidden="1">{#N/A,#N/A,FALSE,"Pharm";#N/A,#N/A,FALSE,"WWCM"}</definedName>
    <definedName name="_b111_2" hidden="1">{#N/A,#N/A,FALSE,"Pharm";#N/A,#N/A,FALSE,"WWCM"}</definedName>
    <definedName name="_b111_3" localSheetId="3" hidden="1">{#N/A,#N/A,FALSE,"Pharm";#N/A,#N/A,FALSE,"WWCM"}</definedName>
    <definedName name="_b111_3" hidden="1">{#N/A,#N/A,FALSE,"Pharm";#N/A,#N/A,FALSE,"WWCM"}</definedName>
    <definedName name="_b111_4" localSheetId="3" hidden="1">{#N/A,#N/A,FALSE,"Pharm";#N/A,#N/A,FALSE,"WWCM"}</definedName>
    <definedName name="_b111_4" hidden="1">{#N/A,#N/A,FALSE,"Pharm";#N/A,#N/A,FALSE,"WWCM"}</definedName>
    <definedName name="_b18" localSheetId="3" hidden="1">{#N/A,#N/A,FALSE,"Sheet1"}</definedName>
    <definedName name="_b18" hidden="1">{#N/A,#N/A,FALSE,"Sheet1"}</definedName>
    <definedName name="_b2" localSheetId="3" hidden="1">{"PVGraph2",#N/A,FALSE,"PV Data"}</definedName>
    <definedName name="_b2" hidden="1">{"PVGraph2",#N/A,FALSE,"PV Data"}</definedName>
    <definedName name="_B200">#REF!</definedName>
    <definedName name="_B201">#REF!</definedName>
    <definedName name="_B202">#REF!</definedName>
    <definedName name="_B203">#REF!</definedName>
    <definedName name="_B204">#REF!</definedName>
    <definedName name="_b22" localSheetId="3" hidden="1">{#N/A,#N/A,FALSE,"Sheet1"}</definedName>
    <definedName name="_b22" hidden="1">{#N/A,#N/A,FALSE,"Sheet1"}</definedName>
    <definedName name="_b3" localSheetId="3" hidden="1">{"PVGraph2",#N/A,FALSE,"PV Data"}</definedName>
    <definedName name="_b3" hidden="1">{"PVGraph2",#N/A,FALSE,"PV Data"}</definedName>
    <definedName name="_B30">#REF!</definedName>
    <definedName name="_B300">#REF!</definedName>
    <definedName name="_B301">#REF!</definedName>
    <definedName name="_B30BIS">#REF!</definedName>
    <definedName name="_B311">#REF!</definedName>
    <definedName name="_B33">#REF!</definedName>
    <definedName name="_B34">#REF!</definedName>
    <definedName name="_B39">#REF!</definedName>
    <definedName name="_B400">#REF!</definedName>
    <definedName name="_B60">#REF!</definedName>
    <definedName name="_B61">#REF!</definedName>
    <definedName name="_B61BIS">#REF!</definedName>
    <definedName name="_b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AL2">#REF!</definedName>
    <definedName name="_bdm._6DE9FD41CF0248559D918CB423239EC7" hidden="1">#REF!</definedName>
    <definedName name="_bdm.0058ca36b6e24046b55d44a398961ad6.edm" localSheetId="3" hidden="1">#REF!</definedName>
    <definedName name="_bdm.0058ca36b6e24046b55d44a398961ad6.edm" hidden="1">#REF!</definedName>
    <definedName name="_bdm.007C1D224CD4405180C7F52512E0677E.edm" hidden="1">#REF!</definedName>
    <definedName name="_bdm.00a40db983604a648f415d331d97ac3f.edm" localSheetId="3" hidden="1">#REF!</definedName>
    <definedName name="_bdm.00a40db983604a648f415d331d97ac3f.edm" hidden="1">#REF!</definedName>
    <definedName name="_bdm.00a785d70f8143e38f9bf1b03b79ca00.edm" localSheetId="3" hidden="1">#REF!</definedName>
    <definedName name="_bdm.00a785d70f8143e38f9bf1b03b79ca00.edm" hidden="1">#REF!</definedName>
    <definedName name="_bdm.011c8234cb51458680ecfaf95f143daa.edm" localSheetId="3" hidden="1">#REF!</definedName>
    <definedName name="_bdm.011c8234cb51458680ecfaf95f143daa.edm" hidden="1">#REF!</definedName>
    <definedName name="_bdm.01dc3cef9465468dbaa0c4f72925aee2.edm" localSheetId="3" hidden="1">#REF!</definedName>
    <definedName name="_bdm.01dc3cef9465468dbaa0c4f72925aee2.edm" hidden="1">#REF!</definedName>
    <definedName name="_bdm.021F0516752A4A0B81DA664305E85AE0.edm" hidden="1">#REF!</definedName>
    <definedName name="_bdm.0261dfd2d5b542fdab8ab0c7f26296d6.edm" localSheetId="3" hidden="1">#REF!</definedName>
    <definedName name="_bdm.0261dfd2d5b542fdab8ab0c7f26296d6.edm" hidden="1">#REF!</definedName>
    <definedName name="_bdm.032ff53574fb440ead82b88c7f4473c5.edm" localSheetId="3" hidden="1">#REF!</definedName>
    <definedName name="_bdm.032ff53574fb440ead82b88c7f4473c5.edm" hidden="1">#REF!</definedName>
    <definedName name="_bdm.03626fdd27c240a884a5e251b7f9bfb5.edm" localSheetId="3" hidden="1">#REF!</definedName>
    <definedName name="_bdm.03626fdd27c240a884a5e251b7f9bfb5.edm" hidden="1">#REF!</definedName>
    <definedName name="_bdm.037d4518b13549ecae63b597ce402e57.edm" localSheetId="3" hidden="1">#REF!</definedName>
    <definedName name="_bdm.037d4518b13549ecae63b597ce402e57.edm" hidden="1">#REF!</definedName>
    <definedName name="_bdm.03d119e5562749b99c97c27938de7026.edm" hidden="1">#REF!</definedName>
    <definedName name="_bdm.03e27083a3d04f28b1f023e45e1fb714.edm" localSheetId="3" hidden="1">#REF!</definedName>
    <definedName name="_bdm.03e27083a3d04f28b1f023e45e1fb714.edm" hidden="1">#REF!</definedName>
    <definedName name="_bdm.043c6fdc414c453099de33a39c60cd82.edm" localSheetId="3" hidden="1">#REF!</definedName>
    <definedName name="_bdm.043c6fdc414c453099de33a39c60cd82.edm" hidden="1">#REF!</definedName>
    <definedName name="_bdm.045ab08b3d164f89b515936fbfed84f3.edm" localSheetId="3" hidden="1">#REF!</definedName>
    <definedName name="_bdm.045ab08b3d164f89b515936fbfed84f3.edm" hidden="1">#REF!</definedName>
    <definedName name="_bdm.0509802BC4904463BD9FC7D1014C0CB8.edm" localSheetId="4" hidden="1" xml:space="preserve">   '[20]Achievability Tables'!$A:$IV</definedName>
    <definedName name="_bdm.0509802BC4904463BD9FC7D1014C0CB8.edm" hidden="1">#REF!</definedName>
    <definedName name="_bdm.054448B7CAB14C058E6E96439A96BDED.edm" hidden="1">#REF!</definedName>
    <definedName name="_bdm.05c1fdd7d627494eaec40d1bdd9916c3.edm" localSheetId="3" hidden="1">#REF!</definedName>
    <definedName name="_bdm.05c1fdd7d627494eaec40d1bdd9916c3.edm" hidden="1">#REF!</definedName>
    <definedName name="_bdm.05d41e318ca34b009419b59fa4b3b676.edm" localSheetId="3" hidden="1">#REF!</definedName>
    <definedName name="_bdm.05d41e318ca34b009419b59fa4b3b676.edm" hidden="1">#REF!</definedName>
    <definedName name="_bdm.0609c1f2b5a848f199e71738212b79e5.edm" localSheetId="3" hidden="1">#REF!</definedName>
    <definedName name="_bdm.0609c1f2b5a848f199e71738212b79e5.edm" hidden="1">#REF!</definedName>
    <definedName name="_bdm.0652B2FA48DF4E2B8B56B5AB406B0454.edm" localSheetId="4" hidden="1" xml:space="preserve"> '[21]Bridge Template'!$A:$IV</definedName>
    <definedName name="_bdm.0652B2FA48DF4E2B8B56B5AB406B0454.edm" hidden="1">#REF!</definedName>
    <definedName name="_bdm.0654cf25bd5f4538858bdc812501a16b.edm" localSheetId="3" hidden="1">#REF!</definedName>
    <definedName name="_bdm.0654cf25bd5f4538858bdc812501a16b.edm" hidden="1">#REF!</definedName>
    <definedName name="_bdm.0665F6EB8ACA447C8366E5DEA9182EF6.edm" hidden="1">#REF!</definedName>
    <definedName name="_bdm.06D129A709034B51849CA6718689FCEF.edm" hidden="1">#REF!</definedName>
    <definedName name="_bdm.06D12D44523E4BD7A34C103ABC138FE6.edm" localSheetId="4" hidden="1" xml:space="preserve">  [20]IS!$A:$IV</definedName>
    <definedName name="_bdm.06D12D44523E4BD7A34C103ABC138FE6.edm" hidden="1">#REF!</definedName>
    <definedName name="_bdm.0702fffde1ea494c98a39a66b0ba6500.edm" localSheetId="3" hidden="1">#REF!</definedName>
    <definedName name="_bdm.0702fffde1ea494c98a39a66b0ba6500.edm" hidden="1">#REF!</definedName>
    <definedName name="_bdm.070d6e7e859b4e4cab4d8d04df745e77.edm" localSheetId="3" hidden="1">#REF!</definedName>
    <definedName name="_bdm.070d6e7e859b4e4cab4d8d04df745e77.edm" hidden="1">#REF!</definedName>
    <definedName name="_bdm.071b235afe1549e0bf0881709f1c0d54.edm" localSheetId="3" hidden="1">#REF!</definedName>
    <definedName name="_bdm.071b235afe1549e0bf0881709f1c0d54.edm" hidden="1">#REF!</definedName>
    <definedName name="_bdm.075a1a1201514dd1add33d09a9798b2c.edm" localSheetId="3" hidden="1">#REF!</definedName>
    <definedName name="_bdm.075a1a1201514dd1add33d09a9798b2c.edm" hidden="1">#REF!</definedName>
    <definedName name="_bdm.079c55ec0e1f403894ae1a587a6592eb.edm" localSheetId="3" hidden="1">#REF!</definedName>
    <definedName name="_bdm.079c55ec0e1f403894ae1a587a6592eb.edm" hidden="1">#REF!</definedName>
    <definedName name="_bdm.07AC53FEE803406C9531892C0564F0F9.edm" localSheetId="4" hidden="1" xml:space="preserve">  '[20]Achievability Tables'!$A:$IV</definedName>
    <definedName name="_bdm.07AC53FEE803406C9531892C0564F0F9.edm" hidden="1">#REF!</definedName>
    <definedName name="_bdm.07e3c56fb00f4c68910be272c026db04.edm" localSheetId="3" hidden="1">#REF!</definedName>
    <definedName name="_bdm.07e3c56fb00f4c68910be272c026db04.edm" hidden="1">#REF!</definedName>
    <definedName name="_bdm.08364d9a86c147649536181892f2a851.edm" localSheetId="3" hidden="1">#REF!</definedName>
    <definedName name="_bdm.08364d9a86c147649536181892f2a851.edm" hidden="1">#REF!</definedName>
    <definedName name="_bdm.085f48ce3ad94945b13e9c45bb61d3a4.edm" localSheetId="3" hidden="1">#REF!</definedName>
    <definedName name="_bdm.085f48ce3ad94945b13e9c45bb61d3a4.edm" hidden="1">#REF!</definedName>
    <definedName name="_bdm.086449AB6E0A4864A3DB15E6DB243760.edm" hidden="1">#REF!</definedName>
    <definedName name="_bdm.08646a558b2243c4af1a7025002eb210.edm" localSheetId="3" hidden="1">#REF!</definedName>
    <definedName name="_bdm.08646a558b2243c4af1a7025002eb210.edm" hidden="1">#REF!</definedName>
    <definedName name="_bdm.08809FBE138B47CCAD15FC5454D067CE.edm" localSheetId="4" hidden="1" xml:space="preserve">   '[20]Achievability Tables'!$A:$IV</definedName>
    <definedName name="_bdm.08809FBE138B47CCAD15FC5454D067CE.edm" hidden="1">#REF!</definedName>
    <definedName name="_bdm.088a11eac20b4796a79227e565967012.edm" localSheetId="3" hidden="1">#REF!</definedName>
    <definedName name="_bdm.088a11eac20b4796a79227e565967012.edm" hidden="1">#REF!</definedName>
    <definedName name="_bdm.08dc8ebb232d4b1c896a8020b23290a5.edm" localSheetId="3" hidden="1">#REF!</definedName>
    <definedName name="_bdm.08dc8ebb232d4b1c896a8020b23290a5.edm" hidden="1">#REF!</definedName>
    <definedName name="_bdm.08ED4FA6B75744A299D0109409ABDDB2.edm" localSheetId="4" hidden="1" xml:space="preserve">    '[20]Bank Template'!$A:$IV</definedName>
    <definedName name="_bdm.08ED4FA6B75744A299D0109409ABDDB2.edm" hidden="1">#REF!</definedName>
    <definedName name="_bdm.090C1322A53D4D659F6A118AA25D33F5.edm" localSheetId="4" hidden="1" xml:space="preserve">    [20]CF!$A:$IV</definedName>
    <definedName name="_bdm.090C1322A53D4D659F6A118AA25D33F5.edm" hidden="1">#REF!</definedName>
    <definedName name="_bdm.094c9a60126742c49c6b740999be523e.edm" localSheetId="3" hidden="1">#REF!</definedName>
    <definedName name="_bdm.094c9a60126742c49c6b740999be523e.edm" hidden="1">#REF!</definedName>
    <definedName name="_bdm.09DE0D5FAB9149E5BFC33A1A2B96287C.edm" hidden="1">#REF!</definedName>
    <definedName name="_bdm.09F312E8D62343FCB6CC05F0E9FEB4E9.edm" hidden="1">#REF!</definedName>
    <definedName name="_bdm.0a086966fb3b4e069908f16f3e550223.edm" localSheetId="3" hidden="1">#REF!</definedName>
    <definedName name="_bdm.0a086966fb3b4e069908f16f3e550223.edm" hidden="1">#REF!</definedName>
    <definedName name="_bdm.0A170BBF2866438FB5CE92A4D4D320D3.edm" hidden="1">#REF!</definedName>
    <definedName name="_bdm.0AC96252388A4B77BC7309A536256B30.edm" hidden="1">#REF!</definedName>
    <definedName name="_bdm.0B006983832D4A4BB0CAA77AAD8BD7F5.edm" localSheetId="4" hidden="1" xml:space="preserve">   '[20]Detailed CapexPAC'!$A:$IV</definedName>
    <definedName name="_bdm.0B006983832D4A4BB0CAA77AAD8BD7F5.edm" hidden="1">#REF!</definedName>
    <definedName name="_bdm.0B16DDC8F11446EF80BD96B0B2830468.edm" localSheetId="4" hidden="1" xml:space="preserve">  '[20]Achievability Tables'!$A:$IV</definedName>
    <definedName name="_bdm.0B16DDC8F11446EF80BD96B0B2830468.edm" hidden="1">#REF!</definedName>
    <definedName name="_bdm.0b37db4a34ab4a23987e554069083de0.edm" hidden="1">#REF!</definedName>
    <definedName name="_bdm.0B4E7C16708143ABB997E9DB54FE61B7.edm" localSheetId="4" hidden="1" xml:space="preserve">  [20]IS!$A:$IV</definedName>
    <definedName name="_bdm.0B4E7C16708143ABB997E9DB54FE61B7.edm" hidden="1">#REF!</definedName>
    <definedName name="_bdm.0B5452ADFF0E465CA600F079340A5DBC.edm" hidden="1">#REF!</definedName>
    <definedName name="_bdm.0b77dca4977c4a3ab152f956eb80866c.edm" localSheetId="3" hidden="1">#REF!</definedName>
    <definedName name="_bdm.0b77dca4977c4a3ab152f956eb80866c.edm" hidden="1">#REF!</definedName>
    <definedName name="_bdm.0b82e80b97964537b5eaf70f36b3cb6b.edm" hidden="1">#REF!</definedName>
    <definedName name="_bdm.0BA4235BDAF54D9F8626D2C4BC465D96.edm" hidden="1">#REF!</definedName>
    <definedName name="_bdm.0bf09667320842609351fa0405c67704.edm" localSheetId="3" hidden="1">#REF!</definedName>
    <definedName name="_bdm.0bf09667320842609351fa0405c67704.edm" hidden="1">#REF!</definedName>
    <definedName name="_bdm.0C8A9216101B4109A0E1291F1530F9C1.edm" hidden="1">#REF!</definedName>
    <definedName name="_bdm.0CB0B47A0C684678ABF90E13697D927D.edm" hidden="1">#REF!</definedName>
    <definedName name="_bdm.0CED5F337A76485181B3C670A5F19C19.edm" localSheetId="4" hidden="1" xml:space="preserve">  '[20]Achievability Tables'!$A:$IV</definedName>
    <definedName name="_bdm.0CED5F337A76485181B3C670A5F19C19.edm" hidden="1">#REF!</definedName>
    <definedName name="_bdm.0D2DB58D026E4CC29BD495BE2DCE84B2.edm" hidden="1">#REF!</definedName>
    <definedName name="_bdm.0D36997B78AB466394832F21270DBFC5.edm" hidden="1">#REF!</definedName>
    <definedName name="_bdm.0d6c28c1d2d44dcb873150a86906fe5c.edm" localSheetId="3" hidden="1">#REF!</definedName>
    <definedName name="_bdm.0d6c28c1d2d44dcb873150a86906fe5c.edm" hidden="1">#REF!</definedName>
    <definedName name="_bdm.0D9586FF9A424C64AA076CBEE5BE9330.edm" hidden="1">#REF!</definedName>
    <definedName name="_bdm.0DBAAF4BFD464DCAB64CD42179290A5B.edm" hidden="1">#REF!</definedName>
    <definedName name="_bdm.0E87031A59F24634B5DF3E339424E512.edm" localSheetId="4" hidden="1" xml:space="preserve">   '[20]Achievability Tables'!$A:$IV</definedName>
    <definedName name="_bdm.0E87031A59F24634B5DF3E339424E512.edm" hidden="1">#REF!</definedName>
    <definedName name="_bdm.0eb340df2fb54a288da133be275b3709.edm" localSheetId="3" hidden="1">#REF!</definedName>
    <definedName name="_bdm.0eb340df2fb54a288da133be275b3709.edm" hidden="1">#REF!</definedName>
    <definedName name="_bdm.0ec9dbf7b56643149400d2ecf17b1f71.edm" localSheetId="3" hidden="1">#REF!</definedName>
    <definedName name="_bdm.0ec9dbf7b56643149400d2ecf17b1f71.edm" hidden="1">#REF!</definedName>
    <definedName name="_bdm.0F2582609E034DFAA10141B6B404AFBC.edm" hidden="1">#REF!</definedName>
    <definedName name="_bdm.0F2D4F2161D545EA90A4972FB5A47AE4.edm" localSheetId="4" hidden="1" xml:space="preserve">  '[20]Credit Stats'!$A:$IV</definedName>
    <definedName name="_bdm.0F2D4F2161D545EA90A4972FB5A47AE4.edm" hidden="1">#REF!</definedName>
    <definedName name="_bdm.0f4094d63cc24715b399dd0c9a82ec15.edm" localSheetId="3" hidden="1">#REF!</definedName>
    <definedName name="_bdm.0f4094d63cc24715b399dd0c9a82ec15.edm" hidden="1">#REF!</definedName>
    <definedName name="_bdm.0F6E0E9F304A411CB41E827CE743B5F3.edm" hidden="1">#REF!</definedName>
    <definedName name="_bdm.0f79cfab8bde4becbbac228fa794bb8d.edm" localSheetId="3" hidden="1">#REF!</definedName>
    <definedName name="_bdm.0f79cfab8bde4becbbac228fa794bb8d.edm" hidden="1">#REF!</definedName>
    <definedName name="_bdm.0f89dd2f267c4a5bbee91978d40a6a0a.edm" localSheetId="3" hidden="1">#REF!</definedName>
    <definedName name="_bdm.0f89dd2f267c4a5bbee91978d40a6a0a.edm" hidden="1">#REF!</definedName>
    <definedName name="_bdm.0fd19ac5948c4134959715eb86d50990.edm" localSheetId="3" hidden="1">#REF!</definedName>
    <definedName name="_bdm.0fd19ac5948c4134959715eb86d50990.edm" hidden="1">#REF!</definedName>
    <definedName name="_bdm.0FF6C063D2E64663AED55F5DA0B78849.edm" hidden="1">#REF!</definedName>
    <definedName name="_bdm.10213E4E1A0F4B47B051F8C0E0FA8E29.edm" hidden="1">#REF!</definedName>
    <definedName name="_bdm.10303F4DE9FD48BFADB4872E22F58CAE.edm" hidden="1">#REF!</definedName>
    <definedName name="_bdm.104b312ff0b34cdfa484e5fb21d305bf.edm" localSheetId="3" hidden="1">#REF!</definedName>
    <definedName name="_bdm.104b312ff0b34cdfa484e5fb21d305bf.edm" hidden="1">#REF!</definedName>
    <definedName name="_bdm.10933CE20C984890994B36FF93A77D59.edm" hidden="1">#REF!</definedName>
    <definedName name="_bdm.10EE248B6C1C4AF3B497BF73778A146B.edm" localSheetId="4" hidden="1" xml:space="preserve">   '[20]New Tables'!$A:$IV</definedName>
    <definedName name="_bdm.10EE248B6C1C4AF3B497BF73778A146B.edm" hidden="1">#REF!</definedName>
    <definedName name="_bdm.10f5d80f6bcc49448ae29bb8784e21b1.edm" localSheetId="3" hidden="1">#REF!</definedName>
    <definedName name="_bdm.10f5d80f6bcc49448ae29bb8784e21b1.edm" hidden="1">#REF!</definedName>
    <definedName name="_bdm.118a4542216e4d4c96e7546bc6c6703b.edm" localSheetId="3" hidden="1">#REF!</definedName>
    <definedName name="_bdm.118a4542216e4d4c96e7546bc6c6703b.edm" hidden="1">#REF!</definedName>
    <definedName name="_bdm.11964115B08D41A389E489A0AB814BD8.edm" localSheetId="4" hidden="1" xml:space="preserve">  '[20]Achievability Tables'!$A:$IV</definedName>
    <definedName name="_bdm.11964115B08D41A389E489A0AB814BD8.edm" hidden="1">#REF!</definedName>
    <definedName name="_bdm.11C900DB365B4E7389434EDEEBD53C2D.edm" hidden="1">#REF!</definedName>
    <definedName name="_bdm.11f249323df848739f2252b8b8eee9dc.edm" hidden="1">#REF!</definedName>
    <definedName name="_bdm.122bdc3aa4454883871788db26b36bf2.edm" hidden="1">#REF!</definedName>
    <definedName name="_bdm.124909a73b1a48f58e5cab69f567b74e.edm" localSheetId="3" hidden="1">#REF!</definedName>
    <definedName name="_bdm.124909a73b1a48f58e5cab69f567b74e.edm" hidden="1">#REF!</definedName>
    <definedName name="_bdm.125CA1B9AC964B1A8B1C254A8BFBF8E4.edm" hidden="1">#REF!</definedName>
    <definedName name="_bdm.125F126B321D48BF8240FEF9F8C1A507.edm" hidden="1">#REF!</definedName>
    <definedName name="_bdm.12A4B6B00BDF4986944E813E2FFBC508.edm" hidden="1">#REF!</definedName>
    <definedName name="_bdm.12abb021b4ca4ab18f392555ad0e1f37.edm" localSheetId="3" hidden="1">#REF!</definedName>
    <definedName name="_bdm.12abb021b4ca4ab18f392555ad0e1f37.edm" hidden="1">#REF!</definedName>
    <definedName name="_bdm.1342FBAC436D49058A60BB38DB85549F.edm" localSheetId="4" hidden="1" xml:space="preserve">    '[20]Achievability Tables'!$A:$IV</definedName>
    <definedName name="_bdm.1342FBAC436D49058A60BB38DB85549F.edm" hidden="1">#REF!</definedName>
    <definedName name="_bdm.13845ca0445c4965ac3a19d09dbec3c0.edm" localSheetId="3" hidden="1">#REF!</definedName>
    <definedName name="_bdm.13845ca0445c4965ac3a19d09dbec3c0.edm" hidden="1">#REF!</definedName>
    <definedName name="_bdm.13DDB2E78C0247C88D1DFFC76BEBBDF0.edm" localSheetId="4" hidden="1" xml:space="preserve"> '[22]Summary FS'!$A:$IV</definedName>
    <definedName name="_bdm.13DDB2E78C0247C88D1DFFC76BEBBDF0.edm" hidden="1">#REF!</definedName>
    <definedName name="_bdm.149d4594b951441e9199db712bdc187e.edm" localSheetId="3" hidden="1">#REF!</definedName>
    <definedName name="_bdm.149d4594b951441e9199db712bdc187e.edm" hidden="1">#REF!</definedName>
    <definedName name="_bdm.14a64e02bc93401cad017a4b73241b8a.edm" localSheetId="3" hidden="1">#REF!</definedName>
    <definedName name="_bdm.14a64e02bc93401cad017a4b73241b8a.edm" hidden="1">#REF!</definedName>
    <definedName name="_bdm.14de1d75093249f7987c6b17faca4904.edm" localSheetId="3" hidden="1">#REF!</definedName>
    <definedName name="_bdm.14de1d75093249f7987c6b17faca4904.edm" hidden="1">#REF!</definedName>
    <definedName name="_bdm.14FE4641874C4F7E99B67E50923FF628.edm" localSheetId="4" hidden="1">[23]Capitalization!$A:$IV</definedName>
    <definedName name="_bdm.14FE4641874C4F7E99B67E50923FF628.edm" hidden="1">#REF!</definedName>
    <definedName name="_bdm.155a81f352e44220b3a19f984f95d2a0.edm" localSheetId="3" hidden="1">#REF!</definedName>
    <definedName name="_bdm.155a81f352e44220b3a19f984f95d2a0.edm" hidden="1">#REF!</definedName>
    <definedName name="_bdm.1565C356AFF4400EB3B47BA4D215FA1B.edm" hidden="1">#REF!</definedName>
    <definedName name="_bdm.157ddb2c91d64335a3b18e615f8d4402.edm" localSheetId="3" hidden="1">#REF!</definedName>
    <definedName name="_bdm.157ddb2c91d64335a3b18e615f8d4402.edm" hidden="1">#REF!</definedName>
    <definedName name="_bdm.159A40241D984E22B6E755BD37282CB3.edm" hidden="1">#REF!</definedName>
    <definedName name="_bdm.15ba4f0530bf4b9d9a02623cc87e97df.edm" hidden="1">#REF!</definedName>
    <definedName name="_bdm.15D9AF15E85E469698A4EC24A189D97E.edm" hidden="1">#REF!</definedName>
    <definedName name="_bdm.15E9DB11E3934E35B7839F96789FFCA7.edm" hidden="1">#REF!</definedName>
    <definedName name="_bdm.15efc36fa8ac472db4742d641f4ecf87.edm" localSheetId="3" hidden="1">#REF!</definedName>
    <definedName name="_bdm.15efc36fa8ac472db4742d641f4ecf87.edm" hidden="1">#REF!</definedName>
    <definedName name="_bdm.161f9accd8d14c5ea07f52762c46f794.edm" localSheetId="3" hidden="1">#REF!</definedName>
    <definedName name="_bdm.161f9accd8d14c5ea07f52762c46f794.edm" hidden="1">#REF!</definedName>
    <definedName name="_bdm.162DDB94B5634F21B8F561157DA1F0C9.edm" hidden="1">#REF!</definedName>
    <definedName name="_bdm.163B76C3758B4E4B8C86E3E09B9718E7.edm" localSheetId="4" hidden="1" xml:space="preserve">  [20]CF!$A:$IV</definedName>
    <definedName name="_bdm.163B76C3758B4E4B8C86E3E09B9718E7.edm" hidden="1">#REF!</definedName>
    <definedName name="_bdm.163E2FDCECFE4D2B9834E952F20E3FF8.edm" localSheetId="4" hidden="1" xml:space="preserve">    '[20]Achievability Tables'!$A:$IV</definedName>
    <definedName name="_bdm.163E2FDCECFE4D2B9834E952F20E3FF8.edm" hidden="1">#REF!</definedName>
    <definedName name="_bdm.165C12FE986E4CC6B7F27A6F259F2FD6.edm" localSheetId="4" hidden="1" xml:space="preserve">   [20]CF!$A:$IV</definedName>
    <definedName name="_bdm.165C12FE986E4CC6B7F27A6F259F2FD6.edm" hidden="1">#REF!</definedName>
    <definedName name="_bdm.165e420bd8d24aa791048139c3dcdcc0.edm" localSheetId="3" hidden="1">#REF!</definedName>
    <definedName name="_bdm.165e420bd8d24aa791048139c3dcdcc0.edm" hidden="1">#REF!</definedName>
    <definedName name="_bdm.1669b15fbc51440ba14fff9f8fe0f353.edm" hidden="1">#REF!</definedName>
    <definedName name="_bdm.16C88D8154D94DDAB9D5CAA1F3E07BBA.edm" hidden="1">#REF!</definedName>
    <definedName name="_bdm.16D3D49434604A6893263BA56BF81230.edm" hidden="1">#REF!</definedName>
    <definedName name="_bdm.17098ED9C95B4C0E87C052D54D4497F9.edm" localSheetId="4" hidden="1" xml:space="preserve">  '[20]Achievability Tables'!$A:$IV</definedName>
    <definedName name="_bdm.17098ED9C95B4C0E87C052D54D4497F9.edm" hidden="1">#REF!</definedName>
    <definedName name="_bdm.17254d00a7ec4931b55116eb97923d54.edm" localSheetId="3" hidden="1">#REF!</definedName>
    <definedName name="_bdm.17254d00a7ec4931b55116eb97923d54.edm" hidden="1">#REF!</definedName>
    <definedName name="_bdm.1725CF220F8544B3A93A6A34452DE3B4.edm" localSheetId="4" hidden="1" xml:space="preserve"> '[24]PF Cap'!$A:$IV</definedName>
    <definedName name="_bdm.1725CF220F8544B3A93A6A34452DE3B4.edm" hidden="1">#REF!</definedName>
    <definedName name="_bdm.17a046fad3884bf5a6dd1cb3b0508a9d.edm" hidden="1">#REF!</definedName>
    <definedName name="_bdm.17A53A2E47D14D2AAA9C8F2E095172B7.edm" hidden="1">#REF!</definedName>
    <definedName name="_bdm.17C47C35F1614C30A01AA34526D08FF5.edm" hidden="1">#REF!</definedName>
    <definedName name="_bdm.17DBBD6CCA6B469C873F9F60EA7C5C31.edm" hidden="1">#REF!</definedName>
    <definedName name="_bdm.17F361D5D23747BA948495BA7E88A00D.edm" localSheetId="4" hidden="1" xml:space="preserve">    [20]YTD!$A:$IV</definedName>
    <definedName name="_bdm.17F361D5D23747BA948495BA7E88A00D.edm" hidden="1">#REF!</definedName>
    <definedName name="_bdm.17F866F4A5424D21907A0346A2C2702B.edm" localSheetId="4" hidden="1" xml:space="preserve">   '[20]Segment IS'!$A:$IV</definedName>
    <definedName name="_bdm.17F866F4A5424D21907A0346A2C2702B.edm" hidden="1">#REF!</definedName>
    <definedName name="_bdm.182787D565184E4AB3881D694E316428.edm" hidden="1">#REF!</definedName>
    <definedName name="_bdm.182A092D6D1C466DA73C10E7A82062CE.edm" localSheetId="4" hidden="1" xml:space="preserve">  '[20]Achievability Tables'!$A:$IV</definedName>
    <definedName name="_bdm.182A092D6D1C466DA73C10E7A82062CE.edm" hidden="1">#REF!</definedName>
    <definedName name="_bdm.1843A4C3559E43EF8F9135CB54A394F2.edm" localSheetId="4" hidden="1" xml:space="preserve">    '[20]Achievability Tables'!$A:$IV</definedName>
    <definedName name="_bdm.1843A4C3559E43EF8F9135CB54A394F2.edm" hidden="1">#REF!</definedName>
    <definedName name="_bdm.193D915E02F146CA859378D720843DFF.edm" hidden="1">#REF!</definedName>
    <definedName name="_bdm.19b5a1288ed64201bc4d948565596727.edm" localSheetId="3" hidden="1">#REF!</definedName>
    <definedName name="_bdm.19b5a1288ed64201bc4d948565596727.edm" hidden="1">#REF!</definedName>
    <definedName name="_bdm.19d3ed773bc749e891e61e2bfd2881a4.edm" localSheetId="3" hidden="1">#REF!</definedName>
    <definedName name="_bdm.19d3ed773bc749e891e61e2bfd2881a4.edm" hidden="1">#REF!</definedName>
    <definedName name="_bdm.19F334266C6640A7A00D8E7E11F1A41B.edm" hidden="1">#REF!</definedName>
    <definedName name="_bdm.1A15A7E26A464FB8B8C30C10838457B5.edm" hidden="1">#REF!</definedName>
    <definedName name="_bdm.1a44e8ba301247189b247078990a1d08.edm" localSheetId="3" hidden="1">#REF!</definedName>
    <definedName name="_bdm.1a44e8ba301247189b247078990a1d08.edm" hidden="1">#REF!</definedName>
    <definedName name="_bdm.1a8c98cfbcad46eeb2d280d175dafafa.edm" localSheetId="3" hidden="1">#REF!</definedName>
    <definedName name="_bdm.1a8c98cfbcad46eeb2d280d175dafafa.edm" hidden="1">#REF!</definedName>
    <definedName name="_bdm.1A98B64EE7E34DD983F333CC247ED45C.edm" hidden="1">#REF!</definedName>
    <definedName name="_bdm.1A9DAEE8FC174312986F4582C72DF1DD.edm" localSheetId="4" hidden="1" xml:space="preserve">   [20]IS!$A:$IV</definedName>
    <definedName name="_bdm.1A9DAEE8FC174312986F4582C72DF1DD.edm" hidden="1">#REF!</definedName>
    <definedName name="_bdm.1b3724c46d524ab18570a28ed830b306.edm" localSheetId="3" hidden="1">#REF!</definedName>
    <definedName name="_bdm.1b3724c46d524ab18570a28ed830b306.edm" hidden="1">#REF!</definedName>
    <definedName name="_bdm.1C484EBECD0D4F0FB5E12EE4403228F9.edm" hidden="1">#REF!</definedName>
    <definedName name="_bdm.1cb737c235cd4bf29ae3429ae7222f36.edm" localSheetId="3" hidden="1">#REF!</definedName>
    <definedName name="_bdm.1cb737c235cd4bf29ae3429ae7222f36.edm" hidden="1">#REF!</definedName>
    <definedName name="_bdm.1CC26E9C2D0548C792238D871C23C0B2.edm" hidden="1">#REF!</definedName>
    <definedName name="_bdm.1d1e4049e8c74c9e8f1f29db9176472c.edm" hidden="1">#REF!</definedName>
    <definedName name="_bdm.1d4733978a92443f9a730a4fadfa5628.edm" localSheetId="3" hidden="1">#REF!</definedName>
    <definedName name="_bdm.1d4733978a92443f9a730a4fadfa5628.edm" hidden="1">#REF!</definedName>
    <definedName name="_bdm.1D4971582F8B4F8697D450BBEB8A1F96.edm" hidden="1">#REF!</definedName>
    <definedName name="_bdm.1D6EF08EA1B9481CBD26D8122B8479A0.edm" localSheetId="4" hidden="1" xml:space="preserve">  [20]Collateral!$A:$IV</definedName>
    <definedName name="_bdm.1D6EF08EA1B9481CBD26D8122B8479A0.edm" hidden="1">#REF!</definedName>
    <definedName name="_bdm.1da0b2e9e93f4c9b9c753e47a5796a2e.edm" localSheetId="3" hidden="1">#REF!</definedName>
    <definedName name="_bdm.1da0b2e9e93f4c9b9c753e47a5796a2e.edm" hidden="1">#REF!</definedName>
    <definedName name="_bdm.1df25fc4bf6445dcba7faf769f4c7755.edm" localSheetId="3" hidden="1">#REF!</definedName>
    <definedName name="_bdm.1df25fc4bf6445dcba7faf769f4c7755.edm" hidden="1">#REF!</definedName>
    <definedName name="_bdm.1E0B013736E04833BEB83535680F8E18.edm" hidden="1">#REF!</definedName>
    <definedName name="_bdm.1e188ebbe7d044afbd43b1c0bc391320.edm" localSheetId="3" hidden="1">#REF!</definedName>
    <definedName name="_bdm.1e188ebbe7d044afbd43b1c0bc391320.edm" hidden="1">#REF!</definedName>
    <definedName name="_bdm.1e3ad49672f14521986842f6368e9764.edm" localSheetId="3" hidden="1">#REF!</definedName>
    <definedName name="_bdm.1e3ad49672f14521986842f6368e9764.edm" hidden="1">#REF!</definedName>
    <definedName name="_bdm.1e511d4c3b394f81987d64d06cb87ee9.edm" localSheetId="3" hidden="1">#REF!</definedName>
    <definedName name="_bdm.1e511d4c3b394f81987d64d06cb87ee9.edm" hidden="1">#REF!</definedName>
    <definedName name="_bdm.1e54e0395a09434fbfa95966f71d1ce6.edm" hidden="1">#REF!</definedName>
    <definedName name="_bdm.1E792CEFEC70412493132F224978A4F6.edm" hidden="1">#REF!</definedName>
    <definedName name="_bdm.1f1f374b2d7541f8812eb9cad25495fc.edm" localSheetId="3" hidden="1">#REF!</definedName>
    <definedName name="_bdm.1f1f374b2d7541f8812eb9cad25495fc.edm" hidden="1">#REF!</definedName>
    <definedName name="_bdm.1FD4499AC9D54CE78C54643664F39825.edm" localSheetId="4" hidden="1" xml:space="preserve"> '[21]Carls Jr Development'!$A:$IV</definedName>
    <definedName name="_bdm.1FD4499AC9D54CE78C54643664F39825.edm" hidden="1">#REF!</definedName>
    <definedName name="_bdm.20053C720B2945AEA78B20822BD2B6C6.edm" hidden="1">#REF!</definedName>
    <definedName name="_bdm.201243D001344D18B490F478F4DFD232.edm" localSheetId="4" hidden="1" xml:space="preserve">  '[20]Achievability Tables'!$A:$IV</definedName>
    <definedName name="_bdm.201243D001344D18B490F478F4DFD232.edm" hidden="1">#REF!</definedName>
    <definedName name="_bdm.2033b72dc0b5443e9c783cf33c0686d9.edm" localSheetId="3" hidden="1">#REF!</definedName>
    <definedName name="_bdm.2033b72dc0b5443e9c783cf33c0686d9.edm" hidden="1">#REF!</definedName>
    <definedName name="_bdm.20b133d5d2e344bd9f2b1e88a4f3d05e.edm" localSheetId="3" hidden="1">#REF!</definedName>
    <definedName name="_bdm.20b133d5d2e344bd9f2b1e88a4f3d05e.edm" hidden="1">#REF!</definedName>
    <definedName name="_bdm.20ea8949827f4681b3fbb2c01098f4c5.edm" localSheetId="3" hidden="1">#REF!</definedName>
    <definedName name="_bdm.20ea8949827f4681b3fbb2c01098f4c5.edm" hidden="1">#REF!</definedName>
    <definedName name="_bdm.20EE7943668B42898D76C5D4BF934932.edm" hidden="1">#REF!</definedName>
    <definedName name="_bdm.211961A7CA444C2A8E5C65F4932BCDC8.edm" hidden="1">#REF!</definedName>
    <definedName name="_bdm.214F2EF6C5C045DA91441430114DE4DE.edm" localSheetId="4" hidden="1" xml:space="preserve">    '[20]Interest Rate Credit Stats'!$A:$IV</definedName>
    <definedName name="_bdm.214F2EF6C5C045DA91441430114DE4DE.edm" hidden="1">#REF!</definedName>
    <definedName name="_bdm.217AA813249D48AF92C8A8EE718400AE.edm" localSheetId="4" hidden="1" xml:space="preserve">  '[20]Achievability Tables'!$A:$IV</definedName>
    <definedName name="_bdm.217AA813249D48AF92C8A8EE718400AE.edm" hidden="1">#REF!</definedName>
    <definedName name="_bdm.217f101e86824dd39b5eb4981696be81.edm" localSheetId="3" hidden="1">#REF!</definedName>
    <definedName name="_bdm.217f101e86824dd39b5eb4981696be81.edm" hidden="1">#REF!</definedName>
    <definedName name="_bdm.21B4EFCEF12D48F58A3A1CD83FABFCCA.edm" hidden="1">#REF!</definedName>
    <definedName name="_bdm.21f18a5395044fe6a8e80ed5bf11c361.edm" localSheetId="3" hidden="1">#REF!</definedName>
    <definedName name="_bdm.21f18a5395044fe6a8e80ed5bf11c361.edm" hidden="1">#REF!</definedName>
    <definedName name="_bdm.223FA0F578B54D3985D5F1916242D99E.edm" localSheetId="4" hidden="1" xml:space="preserve">   '[20]New Tables'!$A:$IV</definedName>
    <definedName name="_bdm.223FA0F578B54D3985D5F1916242D99E.edm" hidden="1">#REF!</definedName>
    <definedName name="_bdm.2270030379c54705bb2cae5079b2ab6d.edm" hidden="1">#REF!</definedName>
    <definedName name="_bdm.2280b798ba774129840235ee8bddc8b8.edm" localSheetId="3" hidden="1">#REF!</definedName>
    <definedName name="_bdm.2280b798ba774129840235ee8bddc8b8.edm" hidden="1">#REF!</definedName>
    <definedName name="_bdm.22BCB3A8F1CB4930B973EB3071346FA1.edm" hidden="1">#REF!</definedName>
    <definedName name="_bdm.22F8688D6FCA481B82CA2039A5430694.edm" localSheetId="4" hidden="1" xml:space="preserve">  [20]CF!$A:$IV</definedName>
    <definedName name="_bdm.22F8688D6FCA481B82CA2039A5430694.edm" hidden="1">#REF!</definedName>
    <definedName name="_bdm.22FD4F24C54D4968A47F3928B17B6284.edm" hidden="1">#REF!</definedName>
    <definedName name="_bdm.232CF17E728046D0980AB3855D0034E2.edm" localSheetId="4" hidden="1" xml:space="preserve">  '[20]Detailed CapexPAC'!$A:$IV</definedName>
    <definedName name="_bdm.232CF17E728046D0980AB3855D0034E2.edm" hidden="1">#REF!</definedName>
    <definedName name="_bdm.236748EDED7F49FF9D8C8341C398889E.edm" hidden="1">#REF!</definedName>
    <definedName name="_bdm.23b40b83634941b3b6231b3ed9a3dae8.edm" localSheetId="3" hidden="1">#REF!</definedName>
    <definedName name="_bdm.23b40b83634941b3b6231b3ed9a3dae8.edm" hidden="1">#REF!</definedName>
    <definedName name="_bdm.23f51f4480604086be63fed28c135170.edm" localSheetId="3" hidden="1">#REF!</definedName>
    <definedName name="_bdm.23f51f4480604086be63fed28c135170.edm" hidden="1">#REF!</definedName>
    <definedName name="_bdm.243683C5B1934B80B13188D70B3990DC.edm" localSheetId="4" hidden="1" xml:space="preserve">    '[20]Sensitivity Driver'!$A:$IV</definedName>
    <definedName name="_bdm.243683C5B1934B80B13188D70B3990DC.edm" hidden="1">#REF!</definedName>
    <definedName name="_bdm.24425d823cde47d19a22470bd756b27e.edm" localSheetId="3" hidden="1">#REF!</definedName>
    <definedName name="_bdm.24425d823cde47d19a22470bd756b27e.edm" hidden="1">#REF!</definedName>
    <definedName name="_bdm.24713fd4cf5241bf8252fb3fb1a8b163.edm" localSheetId="3" hidden="1">#REF!</definedName>
    <definedName name="_bdm.24713fd4cf5241bf8252fb3fb1a8b163.edm" hidden="1">#REF!</definedName>
    <definedName name="_bdm.24cadab9916b44ba896b904412433ca2.edm" localSheetId="3" hidden="1">#REF!</definedName>
    <definedName name="_bdm.24cadab9916b44ba896b904412433ca2.edm" hidden="1">#REF!</definedName>
    <definedName name="_bdm.24EC103770FB4C2E8E7E22DF3135893B.edm" hidden="1">#REF!</definedName>
    <definedName name="_bdm.2515548fe4584681a7ba99d9ac60e981.edm" localSheetId="3" hidden="1">#REF!</definedName>
    <definedName name="_bdm.2515548fe4584681a7ba99d9ac60e981.edm" hidden="1">#REF!</definedName>
    <definedName name="_bdm.256D8B0D5C184BD0AC479D5E612C3F16.edm" hidden="1">#REF!</definedName>
    <definedName name="_bdm.257aba792fa8462a9614386d1dfa6784.edm" localSheetId="3" hidden="1">#REF!</definedName>
    <definedName name="_bdm.257aba792fa8462a9614386d1dfa6784.edm" hidden="1">#REF!</definedName>
    <definedName name="_bdm.25B1ECE57C9947209199BF7D79B7C176.edm" localSheetId="4" hidden="1" xml:space="preserve">   '[20]Achievability Tables'!$A:$IV</definedName>
    <definedName name="_bdm.25B1ECE57C9947209199BF7D79B7C176.edm" hidden="1">#REF!</definedName>
    <definedName name="_bdm.25ee398630a54bbaab7d99857e17996b.edm" localSheetId="3" hidden="1">#REF!</definedName>
    <definedName name="_bdm.25ee398630a54bbaab7d99857e17996b.edm" hidden="1">#REF!</definedName>
    <definedName name="_bdm.2627113b5c484245abb8bbe3211a996f.edm" localSheetId="3" hidden="1">#REF!</definedName>
    <definedName name="_bdm.2627113b5c484245abb8bbe3211a996f.edm" hidden="1">#REF!</definedName>
    <definedName name="_bdm.2637f28d140a4a84af9a5bd6ce59db7b.edm" localSheetId="3" hidden="1">#REF!</definedName>
    <definedName name="_bdm.2637f28d140a4a84af9a5bd6ce59db7b.edm" hidden="1">#REF!</definedName>
    <definedName name="_bdm.263b51a7ca6845cea5a4035e0047a973.edm" localSheetId="3" hidden="1">#REF!</definedName>
    <definedName name="_bdm.263b51a7ca6845cea5a4035e0047a973.edm" hidden="1">#REF!</definedName>
    <definedName name="_bdm.26739ce91e914f7480bc8e2c611d90c3.edm" localSheetId="3" hidden="1">#REF!</definedName>
    <definedName name="_bdm.26739ce91e914f7480bc8e2c611d90c3.edm" hidden="1">#REF!</definedName>
    <definedName name="_bdm.26ca2399f5f7481287e67a7a7400e249.edm" localSheetId="3" hidden="1">#REF!</definedName>
    <definedName name="_bdm.26ca2399f5f7481287e67a7a7400e249.edm" hidden="1">#REF!</definedName>
    <definedName name="_bdm.26e8b20f17424f9dba4dc0b808da76f2.edm" hidden="1">#REF!</definedName>
    <definedName name="_bdm.26ee4f5052d94d30bb66de7e0a85a738.edm" localSheetId="3" hidden="1">#REF!</definedName>
    <definedName name="_bdm.26ee4f5052d94d30bb66de7e0a85a738.edm" hidden="1">#REF!</definedName>
    <definedName name="_bdm.26f42bc24b0e4b92a8d87672d54483a2.edm" localSheetId="3" hidden="1">#REF!</definedName>
    <definedName name="_bdm.26f42bc24b0e4b92a8d87672d54483a2.edm" hidden="1">#REF!</definedName>
    <definedName name="_bdm.27192BB8A8E443D59672BCADD87A7000.edm" hidden="1">#REF!</definedName>
    <definedName name="_bdm.27348f5b2f08461cb441460ab14d1e81.edm" localSheetId="3" hidden="1">#REF!</definedName>
    <definedName name="_bdm.27348f5b2f08461cb441460ab14d1e81.edm" hidden="1">#REF!</definedName>
    <definedName name="_bdm.2796155C90354E9D9111DA249E1BE6EA.edm" hidden="1">#REF!</definedName>
    <definedName name="_bdm.27A67F90C7C644ABA5AEE92323AE8841.edm" hidden="1">#REF!</definedName>
    <definedName name="_bdm.27ae987d88ba453691fd200d91c2626c.edm" localSheetId="3" hidden="1">#REF!</definedName>
    <definedName name="_bdm.27ae987d88ba453691fd200d91c2626c.edm" hidden="1">#REF!</definedName>
    <definedName name="_bdm.27bb14e4c1954c56bcf24e35fbab643f.edm" localSheetId="3" hidden="1">#REF!</definedName>
    <definedName name="_bdm.27bb14e4c1954c56bcf24e35fbab643f.edm" hidden="1">#REF!</definedName>
    <definedName name="_bdm.27FCE93015A641E297F331D270CEFD2D.edm" hidden="1">#REF!</definedName>
    <definedName name="_bdm.28358c9936184211970d32326d14d071.edm" localSheetId="3" hidden="1">#REF!</definedName>
    <definedName name="_bdm.28358c9936184211970d32326d14d071.edm" hidden="1">#REF!</definedName>
    <definedName name="_bdm.284de23307764dbb816ab06dcfe75ab4.edm" localSheetId="3" hidden="1">#REF!</definedName>
    <definedName name="_bdm.284de23307764dbb816ab06dcfe75ab4.edm" hidden="1">#REF!</definedName>
    <definedName name="_bdm.287f77b6531a40f5ad0e5f933f9d7c39.edm" localSheetId="3" hidden="1">#REF!</definedName>
    <definedName name="_bdm.287f77b6531a40f5ad0e5f933f9d7c39.edm" hidden="1">#REF!</definedName>
    <definedName name="_bdm.288261F2F8F64AE7B130BD69FCE713C6.edm" hidden="1">#REF!</definedName>
    <definedName name="_bdm.28F4F903C72442AC8A3ABE7ECED20BCE.edm" hidden="1">#REF!</definedName>
    <definedName name="_bdm.29bdd1ec0d904ea8a307918122d9c73a.edm" localSheetId="3" hidden="1">#REF!</definedName>
    <definedName name="_bdm.29bdd1ec0d904ea8a307918122d9c73a.edm" hidden="1">#REF!</definedName>
    <definedName name="_bdm.29bdd63234c543df81de6a504b8dd8c2.edm" localSheetId="3" hidden="1">#REF!</definedName>
    <definedName name="_bdm.29bdd63234c543df81de6a504b8dd8c2.edm" hidden="1">#REF!</definedName>
    <definedName name="_bdm.2a4628af0a924867a24bde48be0ed1c5.edm" localSheetId="3" hidden="1">#REF!</definedName>
    <definedName name="_bdm.2a4628af0a924867a24bde48be0ed1c5.edm" hidden="1">#REF!</definedName>
    <definedName name="_bdm.2a967514a6b2456e9639d229a94aff06.edm" localSheetId="3" hidden="1">#REF!</definedName>
    <definedName name="_bdm.2a967514a6b2456e9639d229a94aff06.edm" hidden="1">#REF!</definedName>
    <definedName name="_bdm.2AAFD87FA57742D798B29E61BAD5D75E.edm" hidden="1">#REF!</definedName>
    <definedName name="_bdm.2AB699FB4EF0448BAB8327775C5DDE77.edm" hidden="1">#REF!</definedName>
    <definedName name="_bdm.2AFF0BA397DC48B198BDB0D01A9FA970.edm" hidden="1">#REF!</definedName>
    <definedName name="_bdm.2b51baccf1f2431db8be24ff4dbaf875.edm" localSheetId="3" hidden="1">#REF!</definedName>
    <definedName name="_bdm.2b51baccf1f2431db8be24ff4dbaf875.edm" hidden="1">#REF!</definedName>
    <definedName name="_bdm.2b530232d54743d58ed7e90e7a04c274.edm" localSheetId="3" hidden="1">#REF!</definedName>
    <definedName name="_bdm.2b530232d54743d58ed7e90e7a04c274.edm" hidden="1">#REF!</definedName>
    <definedName name="_bdm.2B8991C8FB944E59AAE16E141B55BB80.edm" localSheetId="4" hidden="1" xml:space="preserve"> '[21]Carls Jr Development'!$A:$IV</definedName>
    <definedName name="_bdm.2B8991C8FB944E59AAE16E141B55BB80.edm" hidden="1">#REF!</definedName>
    <definedName name="_bdm.2BDF6DC525A84AF5B02C3F48FC64E9D2.edm" localSheetId="4" hidden="1" xml:space="preserve">   '[20]Achievability Tables'!$A:$IV</definedName>
    <definedName name="_bdm.2BDF6DC525A84AF5B02C3F48FC64E9D2.edm" hidden="1">#REF!</definedName>
    <definedName name="_bdm.2BF54DEE655D4906A1DCB89B5C0326CB.edm" localSheetId="4" hidden="1" xml:space="preserve">  '[20]Achievability Tables'!$A:$IV</definedName>
    <definedName name="_bdm.2BF54DEE655D4906A1DCB89B5C0326CB.edm" hidden="1">#REF!</definedName>
    <definedName name="_bdm.2C089501CA6F479FA3F60A4BD1CD2F8A.edm" localSheetId="4" hidden="1" xml:space="preserve">   '[20]New Stores AUV'!$A:$IV</definedName>
    <definedName name="_bdm.2C089501CA6F479FA3F60A4BD1CD2F8A.edm" hidden="1">#REF!</definedName>
    <definedName name="_bdm.2c44d44e52b045ffa8fe2e9cadc79367.edm" localSheetId="3" hidden="1">#REF!</definedName>
    <definedName name="_bdm.2c44d44e52b045ffa8fe2e9cadc79367.edm" hidden="1">#REF!</definedName>
    <definedName name="_bdm.2c66d06aa4cf42c09e3bae0113af59ab.edm" localSheetId="3" hidden="1">#REF!</definedName>
    <definedName name="_bdm.2c66d06aa4cf42c09e3bae0113af59ab.edm" hidden="1">#REF!</definedName>
    <definedName name="_bdm.2C9BF101388344AAB10B3020399151AB.edm" hidden="1">#REF!</definedName>
    <definedName name="_bdm.2CA5B81104374999A87B7AADABED03CF.edm" hidden="1">#REF!</definedName>
    <definedName name="_bdm.2d99ba8eaade4cb48b0475bec889b8df.edm" localSheetId="3" hidden="1">#REF!</definedName>
    <definedName name="_bdm.2d99ba8eaade4cb48b0475bec889b8df.edm" hidden="1">#REF!</definedName>
    <definedName name="_bdm.2E1B5AEEBDF14B1DBD97941D0250DFF8.edm" hidden="1">#REF!</definedName>
    <definedName name="_bdm.2E378056FF3E4560AF591BD5FCAC1928.edm" hidden="1">#REF!</definedName>
    <definedName name="_bdm.2E428D2EC9814B68ADCCB9B19DB22E22.edm" localSheetId="4" hidden="1" xml:space="preserve">  '[20]Achievability Tables'!$A:$IV</definedName>
    <definedName name="_bdm.2E428D2EC9814B68ADCCB9B19DB22E22.edm" hidden="1">#REF!</definedName>
    <definedName name="_bdm.2E7B545BEAF84FB6AD74432F0FCDAA48.edm" hidden="1">#REF!</definedName>
    <definedName name="_bdm.2F096A31D9F148B985FD794312F898E4.edm" localSheetId="4" hidden="1" xml:space="preserve">  '[20]Achievability Tables'!$A:$IV</definedName>
    <definedName name="_bdm.2F096A31D9F148B985FD794312F898E4.edm" hidden="1">#REF!</definedName>
    <definedName name="_bdm.2F25D9E0D1E14980B59276BB4E10A158.edm" localSheetId="4" hidden="1" xml:space="preserve">  '[20]Achievability Tables'!$A:$IV</definedName>
    <definedName name="_bdm.2F25D9E0D1E14980B59276BB4E10A158.edm" hidden="1">#REF!</definedName>
    <definedName name="_bdm.2F6975CF55FF41E4848167BE00595E8A.edm" hidden="1">#REF!</definedName>
    <definedName name="_bdm.2f764358905742309209e081d925ab0a.edm" localSheetId="3" hidden="1">#REF!</definedName>
    <definedName name="_bdm.2f764358905742309209e081d925ab0a.edm" hidden="1">#REF!</definedName>
    <definedName name="_bdm.2FFF2F13D7714B94A749572B286E4BBD.edm" hidden="1">#REF!</definedName>
    <definedName name="_bdm.30650b2ae87a4afb9fc4c9f96d48a440.edm" localSheetId="3" hidden="1">#REF!</definedName>
    <definedName name="_bdm.30650b2ae87a4afb9fc4c9f96d48a440.edm" hidden="1">#REF!</definedName>
    <definedName name="_bdm.30b0f2c5916540dcaf0df7aa1fadc8d6.edm" localSheetId="3" hidden="1">#REF!</definedName>
    <definedName name="_bdm.30b0f2c5916540dcaf0df7aa1fadc8d6.edm" hidden="1">#REF!</definedName>
    <definedName name="_bdm.3131462c435046f9919561f27a886c51.edm" hidden="1">#REF!</definedName>
    <definedName name="_bdm.315adc1c4eff4193bcf4010d2a8052cc.edm" localSheetId="3" hidden="1">#REF!</definedName>
    <definedName name="_bdm.315adc1c4eff4193bcf4010d2a8052cc.edm" hidden="1">#REF!</definedName>
    <definedName name="_bdm.318087775c08486ea22197e43deaec21.edm" hidden="1">#REF!</definedName>
    <definedName name="_bdm.31FAF8A743024EF6BDEB1151DDF166DE.edm" localSheetId="4" hidden="1" xml:space="preserve"> '[21]Business Desc'!$A:$IV</definedName>
    <definedName name="_bdm.31FAF8A743024EF6BDEB1151DDF166DE.edm" hidden="1">#REF!</definedName>
    <definedName name="_bdm.3240772a488f450484ba85b27010132e.edm" localSheetId="3" hidden="1">#REF!</definedName>
    <definedName name="_bdm.3240772a488f450484ba85b27010132e.edm" hidden="1">#REF!</definedName>
    <definedName name="_bdm.326771B2E7D74F179244F450623030A2.edm" hidden="1">#REF!</definedName>
    <definedName name="_bdm.32945E34537A412E9F7937D73817E3FE.edm" hidden="1">#REF!</definedName>
    <definedName name="_bdm.32b24ab3e3ee487da1254932917e1ffa.edm" hidden="1">#REF!</definedName>
    <definedName name="_bdm.32BE7A9BF90849EEA504245E58D20EC1.edm" hidden="1">#REF!</definedName>
    <definedName name="_bdm.32c42fc1474a4ee59931995c3f44f792.edm" localSheetId="3" hidden="1">#REF!</definedName>
    <definedName name="_bdm.32c42fc1474a4ee59931995c3f44f792.edm" hidden="1">#REF!</definedName>
    <definedName name="_bdm.32E104FDD09F4896B745631A146A97A1.edm" hidden="1">#REF!</definedName>
    <definedName name="_bdm.332B2404CFE4441796AA1544CF40DB4E.edm" localSheetId="4" hidden="1" xml:space="preserve"> '[21]Bank Template1'!$A:$IV</definedName>
    <definedName name="_bdm.332B2404CFE4441796AA1544CF40DB4E.edm" hidden="1">#REF!</definedName>
    <definedName name="_bdm.3330340883b64152a1007c368181196e.edm" localSheetId="3" hidden="1">#REF!</definedName>
    <definedName name="_bdm.3330340883b64152a1007c368181196e.edm" hidden="1">#REF!</definedName>
    <definedName name="_bdm.33398C04D1354EEC8DA13D522BAD582B.edm" hidden="1">#REF!</definedName>
    <definedName name="_bdm.3392267d55b545308c7e6cd85de8a70e.edm" localSheetId="3" hidden="1">#REF!</definedName>
    <definedName name="_bdm.3392267d55b545308c7e6cd85de8a70e.edm" hidden="1">#REF!</definedName>
    <definedName name="_bdm.33a0f232eb444a869621b6d9321b0c8e.edm" localSheetId="3" hidden="1">#REF!</definedName>
    <definedName name="_bdm.33a0f232eb444a869621b6d9321b0c8e.edm" hidden="1">#REF!</definedName>
    <definedName name="_bdm.33c2142252b442ba8b398b61b8f865c4.edm" localSheetId="3" hidden="1">#REF!</definedName>
    <definedName name="_bdm.33c2142252b442ba8b398b61b8f865c4.edm" hidden="1">#REF!</definedName>
    <definedName name="_bdm.33DCA2489AFE489093E29584AD646144.edm" hidden="1">#REF!</definedName>
    <definedName name="_bdm.349557DCBEFF4F8E8D5C0228BF7D84B3.edm" localSheetId="4" hidden="1">'[23]Credit Stats'!$A:$IV</definedName>
    <definedName name="_bdm.349557DCBEFF4F8E8D5C0228BF7D84B3.edm" hidden="1">#REF!</definedName>
    <definedName name="_bdm.34955D7CE2324A58AFBD7D751BAE3E08.edm" hidden="1">#REF!</definedName>
    <definedName name="_bdm.34ae6f1a3ba94e0d80f1f62c2babe7b9.edm" localSheetId="3" hidden="1">#REF!</definedName>
    <definedName name="_bdm.34ae6f1a3ba94e0d80f1f62c2babe7b9.edm" hidden="1">#REF!</definedName>
    <definedName name="_bdm.34B4F250FC6A4966A5ABFD741CD31C7F.edm" localSheetId="4" hidden="1" xml:space="preserve">  '[20]EBITDA Chart'!$A:$IV</definedName>
    <definedName name="_bdm.34B4F250FC6A4966A5ABFD741CD31C7F.edm" hidden="1">#REF!</definedName>
    <definedName name="_bdm.3549448c72bc40418d167246cf0805b6.edm" localSheetId="3" hidden="1">#REF!</definedName>
    <definedName name="_bdm.3549448c72bc40418d167246cf0805b6.edm" hidden="1">#REF!</definedName>
    <definedName name="_bdm.354D723BDE9F4775A468CE9A99B9022F.edm" hidden="1">#REF!</definedName>
    <definedName name="_bdm.35A0F9EDA7B647E698E68F7750246599.edm" hidden="1">#REF!</definedName>
    <definedName name="_bdm.35BB68AEAE044A2D9FAD1D255C00124D.edm" hidden="1">#REF!</definedName>
    <definedName name="_bdm.36134e902d0b4f35864ddf94f3309117.edm" hidden="1">#REF!</definedName>
    <definedName name="_bdm.361A9A36F2BF4DC09160CE67DB22EADA.edm" localSheetId="4" hidden="1" xml:space="preserve"> '[21]Hardees Corp. Development'!$A:$IV</definedName>
    <definedName name="_bdm.361A9A36F2BF4DC09160CE67DB22EADA.edm" hidden="1">#REF!</definedName>
    <definedName name="_bdm.3662573a2ae3434e9442e92e78fb4d1a.edm" localSheetId="3" hidden="1">#REF!</definedName>
    <definedName name="_bdm.3662573a2ae3434e9442e92e78fb4d1a.edm" hidden="1">#REF!</definedName>
    <definedName name="_bdm.3662D7A0274049DB9B4C8069F3A35328.edm" hidden="1">#REF!</definedName>
    <definedName name="_bdm.36cf3eb2a1f0447088286c1e79fc7597.edm" localSheetId="3" hidden="1">#REF!</definedName>
    <definedName name="_bdm.36cf3eb2a1f0447088286c1e79fc7597.edm" hidden="1">#REF!</definedName>
    <definedName name="_bdm.3725BDC49D8E40C3A1171C39655E8550.edm" localSheetId="4" hidden="1" xml:space="preserve">    '[20]Base vs Sensitivity'!$A:$IV</definedName>
    <definedName name="_bdm.3725BDC49D8E40C3A1171C39655E8550.edm" hidden="1">#REF!</definedName>
    <definedName name="_bdm.373192c3eb59472d84376f35429bb77d.edm" localSheetId="3" hidden="1">#REF!</definedName>
    <definedName name="_bdm.373192c3eb59472d84376f35429bb77d.edm" hidden="1">#REF!</definedName>
    <definedName name="_bdm.3920272cca354aa9ad478259c7e5bcac.edm" localSheetId="3" hidden="1">#REF!</definedName>
    <definedName name="_bdm.3920272cca354aa9ad478259c7e5bcac.edm" hidden="1">#REF!</definedName>
    <definedName name="_bdm.3955febee045472fab13513e64947e86.edm" localSheetId="3" hidden="1">#REF!</definedName>
    <definedName name="_bdm.3955febee045472fab13513e64947e86.edm" hidden="1">#REF!</definedName>
    <definedName name="_bdm.39a0bb98bd814291ae4500c6dc325d44.edm" localSheetId="3" hidden="1">#REF!</definedName>
    <definedName name="_bdm.39a0bb98bd814291ae4500c6dc325d44.edm" hidden="1">#REF!</definedName>
    <definedName name="_bdm.39d884162cc24972978a665680bd2ed1.edm" localSheetId="3" hidden="1">#REF!</definedName>
    <definedName name="_bdm.39d884162cc24972978a665680bd2ed1.edm" hidden="1">#REF!</definedName>
    <definedName name="_bdm.3A034980EF1B4B7E8066C09769D99E8C.edm" hidden="1">#REF!</definedName>
    <definedName name="_bdm.3a0da54eceaf4ec5912551cd7a4b2f2d.edm" localSheetId="3" hidden="1">#REF!</definedName>
    <definedName name="_bdm.3a0da54eceaf4ec5912551cd7a4b2f2d.edm" hidden="1">#REF!</definedName>
    <definedName name="_bdm.3a2482b6aaee4237a33933240604b996.edm" localSheetId="3" hidden="1">#REF!</definedName>
    <definedName name="_bdm.3a2482b6aaee4237a33933240604b996.edm" hidden="1">#REF!</definedName>
    <definedName name="_bdm.3A4002C051C84559AFF45376905AD802.edm" localSheetId="4" hidden="1" xml:space="preserve"> [24]BS!$A:$IV</definedName>
    <definedName name="_bdm.3A4002C051C84559AFF45376905AD802.edm" hidden="1">#REF!</definedName>
    <definedName name="_bdm.3a78abfb5c7e40d49b1da5692a5fe9d6.edm" localSheetId="3" hidden="1">#REF!</definedName>
    <definedName name="_bdm.3a78abfb5c7e40d49b1da5692a5fe9d6.edm" hidden="1">#REF!</definedName>
    <definedName name="_bdm.3aa0b8187cb041708f15fe12ae5e82c5.edm" localSheetId="3" hidden="1">#REF!</definedName>
    <definedName name="_bdm.3aa0b8187cb041708f15fe12ae5e82c5.edm" hidden="1">#REF!</definedName>
    <definedName name="_bdm.3B92A123EC8E4FAB9CEA2EA5F07EDB30.edm" hidden="1">#REF!</definedName>
    <definedName name="_bdm.3BAD14737C3A49268B139C84051E6F73.edm" hidden="1">#REF!</definedName>
    <definedName name="_bdm.3be6bf4a9d06468ca108ada1887c46a2.edm" localSheetId="3" hidden="1">#REF!</definedName>
    <definedName name="_bdm.3be6bf4a9d06468ca108ada1887c46a2.edm" hidden="1">#REF!</definedName>
    <definedName name="_bdm.3C5B119061DD47ACADFCBD34661BD3D4.edm" hidden="1">#REF!</definedName>
    <definedName name="_bdm.3c9295aa1834470f9f6457a84b604b1a.edm" localSheetId="3" hidden="1">#REF!</definedName>
    <definedName name="_bdm.3c9295aa1834470f9f6457a84b604b1a.edm" hidden="1">#REF!</definedName>
    <definedName name="_bdm.3ca0d30488884662931cc83ef7704bcb.edm" hidden="1">#REF!</definedName>
    <definedName name="_bdm.3CDBF8915EC44E9781023AD0086A3A4F.edm" hidden="1">#REF!</definedName>
    <definedName name="_bdm.3ce8adaa623f46ad973bbba8a5bf0e96.edm" localSheetId="3" hidden="1">#REF!</definedName>
    <definedName name="_bdm.3ce8adaa623f46ad973bbba8a5bf0e96.edm" hidden="1">#REF!</definedName>
    <definedName name="_bdm.3D071B0ED07442C9AE7EDC427BB8B382.edm" hidden="1">#REF!</definedName>
    <definedName name="_bdm.3d1451016639483eb53d17f6dc775afc.edm" localSheetId="3" hidden="1">#REF!</definedName>
    <definedName name="_bdm.3d1451016639483eb53d17f6dc775afc.edm" hidden="1">#REF!</definedName>
    <definedName name="_bdm.3D459AB342314C87AF28EE2023B5B5D2.edm" hidden="1">#REF!</definedName>
    <definedName name="_bdm.3d66efa62a4b4d15b7cdf19992778db2.edm" hidden="1">#REF!</definedName>
    <definedName name="_bdm.3D84C6739A8947588981E5C20A1C95D5.edm" hidden="1">#REF!</definedName>
    <definedName name="_bdm.3d867f426fa74b6faba613e54e08b29d.edm" localSheetId="3" hidden="1">#REF!</definedName>
    <definedName name="_bdm.3d867f426fa74b6faba613e54e08b29d.edm" hidden="1">#REF!</definedName>
    <definedName name="_bdm.3DD2C6C789F34DFFAAD777E2CE88EECE.edm" hidden="1">#REF!</definedName>
    <definedName name="_bdm.3DD692E4D0CF40CCA1682614C96FDF5D.edm" localSheetId="4" hidden="1" xml:space="preserve"> '[24]PF Cap'!$A:$IV</definedName>
    <definedName name="_bdm.3DD692E4D0CF40CCA1682614C96FDF5D.edm" hidden="1">#REF!</definedName>
    <definedName name="_bdm.3E26DBE262F846959AC81566B9A45D74.edm" hidden="1">#REF!</definedName>
    <definedName name="_bdm.3E4C61A130F84B989D3AB1828A4F2E0C.edm" hidden="1">#REF!</definedName>
    <definedName name="_bdm.3e542032443b4d1595d9a65ad44659e3.edm" localSheetId="3" hidden="1">#REF!</definedName>
    <definedName name="_bdm.3e542032443b4d1595d9a65ad44659e3.edm" hidden="1">#REF!</definedName>
    <definedName name="_bdm.3E58AE55A8EF49399E9383CE951C01D1.edm" localSheetId="4" hidden="1" xml:space="preserve">   '[20]New Tables'!$A:$IV</definedName>
    <definedName name="_bdm.3E58AE55A8EF49399E9383CE951C01D1.edm" hidden="1">#REF!</definedName>
    <definedName name="_bdm.3e702c8d86914662a44f17ae04dd6c0f.edm" localSheetId="3" hidden="1">#REF!</definedName>
    <definedName name="_bdm.3e702c8d86914662a44f17ae04dd6c0f.edm" hidden="1">#REF!</definedName>
    <definedName name="_bdm.3F066352BBC349BC99DF307956636C7F.edm" hidden="1">#REF!</definedName>
    <definedName name="_bdm.3f8a93ee08d8465388d747f869172d09.edm" localSheetId="3" hidden="1">#REF!</definedName>
    <definedName name="_bdm.3f8a93ee08d8465388d747f869172d09.edm" hidden="1">#REF!</definedName>
    <definedName name="_bdm.40023466d52b4d1c9f8eb6696e505225.edm" localSheetId="3" hidden="1">#REF!</definedName>
    <definedName name="_bdm.40023466d52b4d1c9f8eb6696e505225.edm" hidden="1">#REF!</definedName>
    <definedName name="_bdm.401d35fb9d0149f881d8e1f948149022.edm" localSheetId="3" hidden="1">#REF!</definedName>
    <definedName name="_bdm.401d35fb9d0149f881d8e1f948149022.edm" hidden="1">#REF!</definedName>
    <definedName name="_bdm.402298015326423EB69358A1D45793EC.edm" hidden="1">#REF!</definedName>
    <definedName name="_bdm.404734a0609c40c7b0574f9d5762d6e7.edm" localSheetId="3" hidden="1">#REF!</definedName>
    <definedName name="_bdm.404734a0609c40c7b0574f9d5762d6e7.edm" hidden="1">#REF!</definedName>
    <definedName name="_bdm.404F5D090600429A93252AFAD3B8528F.edm" hidden="1">#REF!</definedName>
    <definedName name="_bdm.4127b3a57c3548e4aca6711c8b60f5da.edm" hidden="1">#REF!</definedName>
    <definedName name="_bdm.41e1748bde3e41a6ae16584d409dd39a.edm" localSheetId="3" hidden="1">#REF!</definedName>
    <definedName name="_bdm.41e1748bde3e41a6ae16584d409dd39a.edm" hidden="1">#REF!</definedName>
    <definedName name="_bdm.428c8b1e646b4705b3d8b4c47833cc2e.edm" hidden="1">#REF!</definedName>
    <definedName name="_bdm.434ad3532a964f7f9cecdaa27fdbe23b.edm" localSheetId="3" hidden="1">#REF!</definedName>
    <definedName name="_bdm.434ad3532a964f7f9cecdaa27fdbe23b.edm" hidden="1">#REF!</definedName>
    <definedName name="_bdm.4355F18C020342C493909DE6481B0A6C.edm" hidden="1">#REF!</definedName>
    <definedName name="_bdm.4369ed1ad37640cf84cb7652e86a0558.edm" localSheetId="3" hidden="1">#REF!</definedName>
    <definedName name="_bdm.4369ed1ad37640cf84cb7652e86a0558.edm" hidden="1">#REF!</definedName>
    <definedName name="_bdm.439FF222076343D7BCB9F29381A6DF3A.edm" hidden="1">#REF!</definedName>
    <definedName name="_bdm.43b90fbef67445629af8321c18548ef7.edm" localSheetId="3" hidden="1">#REF!</definedName>
    <definedName name="_bdm.43b90fbef67445629af8321c18548ef7.edm" hidden="1">#REF!</definedName>
    <definedName name="_bdm.43C88DA6034F42A0836C0A3C5C95A234.edm" hidden="1">#REF!</definedName>
    <definedName name="_bdm.43d3a68cf69b4cd2b601df3b615d71a3.edm" localSheetId="3" hidden="1">#REF!</definedName>
    <definedName name="_bdm.43d3a68cf69b4cd2b601df3b615d71a3.edm" hidden="1">#REF!</definedName>
    <definedName name="_bdm.440e53c1d1cc423eb66fcd8b09adf5e9.edm" localSheetId="3" hidden="1">#REF!</definedName>
    <definedName name="_bdm.440e53c1d1cc423eb66fcd8b09adf5e9.edm" hidden="1">#REF!</definedName>
    <definedName name="_bdm.4424070149624779a4ea912f7988c597.edm" localSheetId="3" hidden="1">#REF!</definedName>
    <definedName name="_bdm.4424070149624779a4ea912f7988c597.edm" hidden="1">#REF!</definedName>
    <definedName name="_bdm.442d5fb5663d41ab94ac5ece5355a118.edm" localSheetId="3" hidden="1">#REF!</definedName>
    <definedName name="_bdm.442d5fb5663d41ab94ac5ece5355a118.edm" hidden="1">#REF!</definedName>
    <definedName name="_bdm.4443a2ade35e4fe494067d37883394d5.edm" localSheetId="3" hidden="1">#REF!</definedName>
    <definedName name="_bdm.4443a2ade35e4fe494067d37883394d5.edm" hidden="1">#REF!</definedName>
    <definedName name="_bdm.446b94b694544674ba73cea4d8f439f4.edm" localSheetId="3" hidden="1">#REF!</definedName>
    <definedName name="_bdm.446b94b694544674ba73cea4d8f439f4.edm" hidden="1">#REF!</definedName>
    <definedName name="_bdm.4475203ffceb4f34b9215fa33175121b.edm" localSheetId="3" hidden="1">#REF!</definedName>
    <definedName name="_bdm.4475203ffceb4f34b9215fa33175121b.edm" hidden="1">#REF!</definedName>
    <definedName name="_bdm.4492482F0B55452FB99276AE12073F54.edm" localSheetId="4" hidden="1" xml:space="preserve">  [20]BS!$A:$IV</definedName>
    <definedName name="_bdm.4492482F0B55452FB99276AE12073F54.edm" hidden="1">#REF!</definedName>
    <definedName name="_bdm.44C251CC2F4D498A9D0683F8D946452C.edm" hidden="1">#REF!</definedName>
    <definedName name="_bdm.453522D05EA942BAA3A4BF155D837206.edm" hidden="1">#REF!</definedName>
    <definedName name="_bdm.45e9ebf901b4456eb4e374971bdbd966.edm" localSheetId="3" hidden="1">#REF!</definedName>
    <definedName name="_bdm.45e9ebf901b4456eb4e374971bdbd966.edm" hidden="1">#REF!</definedName>
    <definedName name="_bdm.460747DA77EB47A98CFB755E79265356.edm" localSheetId="4" hidden="1" xml:space="preserve">  [20]Collateral!$A:$IV</definedName>
    <definedName name="_bdm.460747DA77EB47A98CFB755E79265356.edm" hidden="1">#REF!</definedName>
    <definedName name="_bdm.46518f35a24a449a97e8f5ce766a5ddd.edm" localSheetId="3" hidden="1">#REF!</definedName>
    <definedName name="_bdm.46518f35a24a449a97e8f5ce766a5ddd.edm" hidden="1">#REF!</definedName>
    <definedName name="_bdm.465ef94cd1ca49919cdf13fbc3e34ceb.edm" hidden="1">#REF!</definedName>
    <definedName name="_bdm.46D3E9C7DA6F4704932482F5213A38EB.edm" localSheetId="4" hidden="1" xml:space="preserve"> '[21]YTD SSS'!$A:$IV</definedName>
    <definedName name="_bdm.46D3E9C7DA6F4704932482F5213A38EB.edm" hidden="1">#REF!</definedName>
    <definedName name="_bdm.4706DBBE78864C68B8256DA2B6FFD654.edm" hidden="1">#REF!</definedName>
    <definedName name="_bdm.4713cc420d9d48e483c0f0f723fbb512.edm" localSheetId="3" hidden="1">#REF!</definedName>
    <definedName name="_bdm.4713cc420d9d48e483c0f0f723fbb512.edm" hidden="1">#REF!</definedName>
    <definedName name="_bdm.473b6248bcf04b3780e511ac519b0604.edm" localSheetId="3" hidden="1">#REF!</definedName>
    <definedName name="_bdm.473b6248bcf04b3780e511ac519b0604.edm" hidden="1">#REF!</definedName>
    <definedName name="_bdm.47486A06C8AD425688AFCB3B22D1133A.edm" localSheetId="4" hidden="1" xml:space="preserve">   '[20]New Tables'!$A:$IV</definedName>
    <definedName name="_bdm.47486A06C8AD425688AFCB3B22D1133A.edm" hidden="1">#REF!</definedName>
    <definedName name="_bdm.478B5CD28C844133AACFC9DF39DC43AF.edm" localSheetId="4" hidden="1" xml:space="preserve">    '[20]Achievability Tables'!$A:$IV</definedName>
    <definedName name="_bdm.478B5CD28C844133AACFC9DF39DC43AF.edm" hidden="1">#REF!</definedName>
    <definedName name="_bdm.47A5125EAD2C4B84869A09204F39D5C8.edm" hidden="1">#REF!</definedName>
    <definedName name="_bdm.47e1391c91d04ed7a7ed5a54c6089302.edm" localSheetId="3" hidden="1">#REF!</definedName>
    <definedName name="_bdm.47e1391c91d04ed7a7ed5a54c6089302.edm" hidden="1">#REF!</definedName>
    <definedName name="_bdm.47E4A9E6BD20468881139F245897C20A.edm" hidden="1">#REF!</definedName>
    <definedName name="_bdm.47f00157128849e4974049aa1b0b03a4.edm" localSheetId="3" hidden="1">#REF!</definedName>
    <definedName name="_bdm.47f00157128849e4974049aa1b0b03a4.edm" hidden="1">#REF!</definedName>
    <definedName name="_bdm.484E5A81F4CC48AFA68EF3B81E237990.edm" hidden="1">#REF!</definedName>
    <definedName name="_bdm.48eaa42c2b0f48d8b7c55795d82defaa.edm" localSheetId="3" hidden="1">#REF!</definedName>
    <definedName name="_bdm.48eaa42c2b0f48d8b7c55795d82defaa.edm" hidden="1">#REF!</definedName>
    <definedName name="_bdm.48EB9556216D4E1E8D44CD6A50E47B74.edm" hidden="1">#REF!</definedName>
    <definedName name="_bdm.494c29d0784e4d639795391d8dd1a0e6.edm" hidden="1">#REF!</definedName>
    <definedName name="_bdm.499a640b000e4f9187cf678c4a951679.edm" localSheetId="3" hidden="1">#REF!</definedName>
    <definedName name="_bdm.499a640b000e4f9187cf678c4a951679.edm" hidden="1">#REF!</definedName>
    <definedName name="_bdm.49bfe6b409dd4b9cbe0ed46352da753f.edm" localSheetId="3" hidden="1">#REF!</definedName>
    <definedName name="_bdm.49bfe6b409dd4b9cbe0ed46352da753f.edm" hidden="1">#REF!</definedName>
    <definedName name="_bdm.4A35688B5EED492EB05871207F16A1DC.edm" hidden="1">#REF!</definedName>
    <definedName name="_bdm.4A9C17B1F85E4F53BE4D0026F195E5F4.edm" hidden="1">#REF!</definedName>
    <definedName name="_bdm.4B1AFB48E76B43A4AB3E89F10A2D5BEE.edm" localSheetId="4" hidden="1" xml:space="preserve">  '[20]Achievability Tables'!$A:$IV</definedName>
    <definedName name="_bdm.4B1AFB48E76B43A4AB3E89F10A2D5BEE.edm" hidden="1">#REF!</definedName>
    <definedName name="_bdm.4B33A691F4234887B9222AA4EFECE9FA.edm" hidden="1">#REF!</definedName>
    <definedName name="_bdm.4b48a6a155c6473080ae74f70426a3c9.edm" hidden="1">#REF!</definedName>
    <definedName name="_bdm.4b8ad5fe57be41578323e90db875171c.edm" localSheetId="3" hidden="1">#REF!</definedName>
    <definedName name="_bdm.4b8ad5fe57be41578323e90db875171c.edm" hidden="1">#REF!</definedName>
    <definedName name="_bdm.4B8DB546E64E478EB8602627EF59DCD5.edm" hidden="1">#REF!</definedName>
    <definedName name="_bdm.4b9661d0a78140218b24f9b85ddddd91.edm" localSheetId="3" hidden="1">#REF!</definedName>
    <definedName name="_bdm.4b9661d0a78140218b24f9b85ddddd91.edm" hidden="1">#REF!</definedName>
    <definedName name="_bdm.4baface7cfc84a39863eabd34c940b99.edm" localSheetId="3" hidden="1">#REF!</definedName>
    <definedName name="_bdm.4baface7cfc84a39863eabd34c940b99.edm" hidden="1">#REF!</definedName>
    <definedName name="_bdm.4be8c97a2b344e7e9f7aea4c3a1eea55.edm" localSheetId="3" hidden="1">#REF!</definedName>
    <definedName name="_bdm.4be8c97a2b344e7e9f7aea4c3a1eea55.edm" hidden="1">#REF!</definedName>
    <definedName name="_bdm.4BF060AA53D846C398CE91BD19807C99.edm" hidden="1">#REF!</definedName>
    <definedName name="_bdm.4bf95a4284a04736975b8ed75007ca0b.edm" localSheetId="3" hidden="1">#REF!</definedName>
    <definedName name="_bdm.4bf95a4284a04736975b8ed75007ca0b.edm" hidden="1">#REF!</definedName>
    <definedName name="_bdm.4C3EB4FE854E43CFAE6F54EB631D1C1F.edm" localSheetId="4" hidden="1" xml:space="preserve"> '[21]Carls Real Estate'!$A:$IV</definedName>
    <definedName name="_bdm.4C3EB4FE854E43CFAE6F54EB631D1C1F.edm" hidden="1">#REF!</definedName>
    <definedName name="_bdm.4C9F630A4BB34C91962E9DEBF34799DB.edm" hidden="1">#REF!</definedName>
    <definedName name="_bdm.4CFF5B0C87A7406883C51AE9606D986B.edm" hidden="1">#REF!</definedName>
    <definedName name="_bdm.4D1F0D8BCF9D4379929562CEB4F0701A.edm" hidden="1">#REF!</definedName>
    <definedName name="_bdm.4D3E16DB19C5488FBA540F19461C6273.edm" localSheetId="4" hidden="1" xml:space="preserve">    '[20]Achievability Tables'!$A:$IV</definedName>
    <definedName name="_bdm.4D3E16DB19C5488FBA540F19461C6273.edm" hidden="1">#REF!</definedName>
    <definedName name="_bdm.4D4CE99942FE493AA387974D5EDF2789.edm" localSheetId="4" hidden="1" xml:space="preserve"> '[24]Annual CF'!$A:$IV</definedName>
    <definedName name="_bdm.4D4CE99942FE493AA387974D5EDF2789.edm" hidden="1">#REF!</definedName>
    <definedName name="_bdm.4D7E9615C9264E0A910141B281DAB8DF.edm" hidden="1">#REF!</definedName>
    <definedName name="_bdm.4D7F94D27CAE42239977F4F2193F623F.edm" hidden="1">#REF!</definedName>
    <definedName name="_bdm.4D8B63AF0C864B86B9447293482BD3F3.edm" hidden="1">#REF!</definedName>
    <definedName name="_bdm.4D8FBE96870742FAB8DA304E50AFE27E.edm" hidden="1">#REF!</definedName>
    <definedName name="_bdm.4dfc2116b03745ada449838d2d8e354e.edm" localSheetId="3" hidden="1">#REF!</definedName>
    <definedName name="_bdm.4dfc2116b03745ada449838d2d8e354e.edm" hidden="1">#REF!</definedName>
    <definedName name="_bdm.4e29dc0fbf18474abe450ae2b67850fe.edm" localSheetId="3" hidden="1">#REF!</definedName>
    <definedName name="_bdm.4e29dc0fbf18474abe450ae2b67850fe.edm" hidden="1">#REF!</definedName>
    <definedName name="_bdm.4e9401261a0b4b75a43cdd175d6e1b06.edm" localSheetId="3" hidden="1">#REF!</definedName>
    <definedName name="_bdm.4e9401261a0b4b75a43cdd175d6e1b06.edm" hidden="1">#REF!</definedName>
    <definedName name="_bdm.4E9F3A0392314E409E19F1EBA8D96128.edm" hidden="1">#REF!</definedName>
    <definedName name="_bdm.4ea005186d954fd49640b504900d534a.edm" localSheetId="3" hidden="1">#REF!</definedName>
    <definedName name="_bdm.4ea005186d954fd49640b504900d534a.edm" hidden="1">#REF!</definedName>
    <definedName name="_bdm.4ED62A5F4ED3427FA2AE1801D71EC474.edm" hidden="1">#REF!</definedName>
    <definedName name="_bdm.4f096a1b60794e74ba820aebace098d5.edm" localSheetId="3" hidden="1">#REF!</definedName>
    <definedName name="_bdm.4f096a1b60794e74ba820aebace098d5.edm" hidden="1">#REF!</definedName>
    <definedName name="_bdm.4F10A7067052416086343648DE345934.edm" localSheetId="4" hidden="1" xml:space="preserve">    '[20]Interest Rate Credit Stats'!$A:$IV</definedName>
    <definedName name="_bdm.4F10A7067052416086343648DE345934.edm" hidden="1">#REF!</definedName>
    <definedName name="_bdm.4f9b03f8cd07416eab013c9ef1c4eaee.edm" localSheetId="3" hidden="1">#REF!</definedName>
    <definedName name="_bdm.4f9b03f8cd07416eab013c9ef1c4eaee.edm" hidden="1">#REF!</definedName>
    <definedName name="_bdm.4FBD7DEE5F6D40C7A08F42E15D58BFC1.edm" localSheetId="4" hidden="1" xml:space="preserve"> '[21]Company Profile'!$A:$IV</definedName>
    <definedName name="_bdm.4FBD7DEE5F6D40C7A08F42E15D58BFC1.edm" hidden="1">#REF!</definedName>
    <definedName name="_bdm.508153CC8DC2449AB2A575A1E71100E6.edm" hidden="1">#REF!</definedName>
    <definedName name="_bdm.508d1a25b0894ffb98d9f0257316e6e8.edm" localSheetId="3" hidden="1">#REF!</definedName>
    <definedName name="_bdm.508d1a25b0894ffb98d9f0257316e6e8.edm" hidden="1">#REF!</definedName>
    <definedName name="_bdm.50D7CF27216A42C889D34F484504AD69.edm" localSheetId="4" hidden="1" xml:space="preserve"> '[21]Business Desc'!$A:$IV</definedName>
    <definedName name="_bdm.50D7CF27216A42C889D34F484504AD69.edm" hidden="1">#REF!</definedName>
    <definedName name="_bdm.5172ddaf208a4acf90cd6c27586a5312.edm" localSheetId="3" hidden="1">#REF!</definedName>
    <definedName name="_bdm.5172ddaf208a4acf90cd6c27586a5312.edm" hidden="1">#REF!</definedName>
    <definedName name="_bdm.519DD357BA314D7E8E7D7C6FC1C6B800.edm" hidden="1">#REF!</definedName>
    <definedName name="_bdm.51a179ac370e4e31bc07866511a80d69.edm" localSheetId="3" hidden="1">#REF!</definedName>
    <definedName name="_bdm.51a179ac370e4e31bc07866511a80d69.edm" hidden="1">#REF!</definedName>
    <definedName name="_bdm.51b46e8de416421a9b6d793af01cd044.edm" localSheetId="3" hidden="1">#REF!</definedName>
    <definedName name="_bdm.51b46e8de416421a9b6d793af01cd044.edm" hidden="1">#REF!</definedName>
    <definedName name="_bdm.51C97F6E5A164E2BA0D0065873A89066.edm" hidden="1">#REF!</definedName>
    <definedName name="_bdm.51DB0A22AC534FDAAE0186334B0F5CC7.edm" hidden="1">#REF!</definedName>
    <definedName name="_bdm.5288b53dfa2c4e96b54cae0a6bb59a8a.edm" localSheetId="3" hidden="1">#REF!</definedName>
    <definedName name="_bdm.5288b53dfa2c4e96b54cae0a6bb59a8a.edm" hidden="1">#REF!</definedName>
    <definedName name="_bdm.52aeaf172d7a4e159d70e3456440701d.edm" localSheetId="3" hidden="1">#REF!</definedName>
    <definedName name="_bdm.52aeaf172d7a4e159d70e3456440701d.edm" hidden="1">#REF!</definedName>
    <definedName name="_bdm.52cdd1230d884ce792f5d810afc86a14.edm" localSheetId="3" hidden="1">#REF!</definedName>
    <definedName name="_bdm.52cdd1230d884ce792f5d810afc86a14.edm" hidden="1">#REF!</definedName>
    <definedName name="_bdm.52d4101c093642ac9919d1813399bfa5.edm" localSheetId="3" hidden="1">#REF!</definedName>
    <definedName name="_bdm.52d4101c093642ac9919d1813399bfa5.edm" hidden="1">#REF!</definedName>
    <definedName name="_bdm.52d7fa07f1734c719532d18c26f5768a.edm" localSheetId="3" hidden="1">#REF!</definedName>
    <definedName name="_bdm.52d7fa07f1734c719532d18c26f5768a.edm" hidden="1">#REF!</definedName>
    <definedName name="_bdm.535F8182450144A49EC5DF3A00A29FBA.edm" localSheetId="4" hidden="1" xml:space="preserve">  [20]IS!$A:$IV</definedName>
    <definedName name="_bdm.535F8182450144A49EC5DF3A00A29FBA.edm" hidden="1">#REF!</definedName>
    <definedName name="_bdm.53c5ff03a0564cc9bbac0d28689b6fbb.edm" hidden="1">#REF!</definedName>
    <definedName name="_bdm.53C66BF3D16942D6BE1AE77448F34434.edm" hidden="1">#REF!</definedName>
    <definedName name="_bdm.53c6bb5a9a6348f9a0d16ae6c696874e.edm" localSheetId="3" hidden="1">#REF!</definedName>
    <definedName name="_bdm.53c6bb5a9a6348f9a0d16ae6c696874e.edm" hidden="1">#REF!</definedName>
    <definedName name="_bdm.53dd66a459814cdd8a8c5f15107b2ce4.edm" localSheetId="3" hidden="1">#REF!</definedName>
    <definedName name="_bdm.53dd66a459814cdd8a8c5f15107b2ce4.edm" hidden="1">#REF!</definedName>
    <definedName name="_bdm.53fd413f00d74b1eae1944803981a794.edm" localSheetId="3" hidden="1">#REF!</definedName>
    <definedName name="_bdm.53fd413f00d74b1eae1944803981a794.edm" hidden="1">#REF!</definedName>
    <definedName name="_bdm.5463DCE6986C4A2ABC80AB07883523B7.edm" hidden="1">#REF!</definedName>
    <definedName name="_bdm.54d26013488c422ca4a95ab5557015b9.edm" localSheetId="3" hidden="1">#REF!</definedName>
    <definedName name="_bdm.54d26013488c422ca4a95ab5557015b9.edm" hidden="1">#REF!</definedName>
    <definedName name="_bdm.552C1013C74F46A4AF576768AEABFB60.edm" hidden="1">#REF!</definedName>
    <definedName name="_bdm.55592636ad79469494a7e6672ad501d0.edm" localSheetId="3" hidden="1">#REF!</definedName>
    <definedName name="_bdm.55592636ad79469494a7e6672ad501d0.edm" hidden="1">#REF!</definedName>
    <definedName name="_bdm.556C0F41CE9F461F93C646A4B737FE37.edm" hidden="1">#REF!</definedName>
    <definedName name="_bdm.55B9A6B063E5470FBC07F4E581FD4CC7.edm" hidden="1">#REF!</definedName>
    <definedName name="_bdm.55d328e4f14d41bf8c1a80123228b5d4.edm" localSheetId="3" hidden="1">#REF!</definedName>
    <definedName name="_bdm.55d328e4f14d41bf8c1a80123228b5d4.edm" hidden="1">#REF!</definedName>
    <definedName name="_bdm.561d793ed0cf42f99e4a45e6842660b5.edm" hidden="1">#REF!</definedName>
    <definedName name="_bdm.5699D529364D4908B34012821374BEF4.edm" hidden="1">#REF!</definedName>
    <definedName name="_bdm.57936F2D755542BCA363446D2A8DE675.edm" hidden="1">#REF!</definedName>
    <definedName name="_bdm.57D7FFE4DAAF40EB82914B83A23F085C.edm" hidden="1">#REF!</definedName>
    <definedName name="_bdm.57FAF79DDB26488CBF6F468AAD102F27.edm" localSheetId="4" hidden="1" xml:space="preserve"> '[24]Capex table'!$A:$IV</definedName>
    <definedName name="_bdm.57FAF79DDB26488CBF6F468AAD102F27.edm" hidden="1">#REF!</definedName>
    <definedName name="_bdm.5813df2467ea49128e368e6c53d4956b.edm" localSheetId="3" hidden="1">#REF!</definedName>
    <definedName name="_bdm.5813df2467ea49128e368e6c53d4956b.edm" hidden="1">#REF!</definedName>
    <definedName name="_bdm.584D4F374A984FEAA4E1F0A62609A73E.edm" localSheetId="4" hidden="1" xml:space="preserve">    '[20]Interest Rate Credit Stats'!$A:$IV</definedName>
    <definedName name="_bdm.584D4F374A984FEAA4E1F0A62609A73E.edm" hidden="1">#REF!</definedName>
    <definedName name="_bdm.5851B0650D5C4D63BA9CC6026B55BB0A.edm" hidden="1">#REF!</definedName>
    <definedName name="_bdm.58878c1dc9444cf4b4b24216b603f8f2.edm" localSheetId="3" hidden="1">#REF!</definedName>
    <definedName name="_bdm.58878c1dc9444cf4b4b24216b603f8f2.edm" hidden="1">#REF!</definedName>
    <definedName name="_bdm.589901537B274BF792448A5E59FC8CB6.edm" hidden="1">#REF!</definedName>
    <definedName name="_bdm.58A8A0D4F1B84A3AA49D9ACECD1B3B92.edm" localSheetId="4" hidden="1" xml:space="preserve">    '[20]Bridge Template'!$A:$IV</definedName>
    <definedName name="_bdm.58A8A0D4F1B84A3AA49D9ACECD1B3B92.edm" hidden="1">#REF!</definedName>
    <definedName name="_bdm.595451C85CBC4376AB401C7014E4CF5F.edm" hidden="1">#REF!</definedName>
    <definedName name="_bdm.599C0F3C3FD64A0580F4FEC9883C2BC2.edm" hidden="1">#REF!</definedName>
    <definedName name="_bdm.59DD29AF92674D0AA5002A5B8A198CD5.edm" localSheetId="4" hidden="1" xml:space="preserve">   [20]Collateral!$A:$IV</definedName>
    <definedName name="_bdm.59DD29AF92674D0AA5002A5B8A198CD5.edm" hidden="1">#REF!</definedName>
    <definedName name="_bdm.59f19846dc4546f8be0c83db6313f960.edm" localSheetId="3" hidden="1">#REF!</definedName>
    <definedName name="_bdm.59f19846dc4546f8be0c83db6313f960.edm" hidden="1">#REF!</definedName>
    <definedName name="_bdm.59f8a1023b8c48f4ad5891c54337de02.edm" localSheetId="3" hidden="1">#REF!</definedName>
    <definedName name="_bdm.59f8a1023b8c48f4ad5891c54337de02.edm" hidden="1">#REF!</definedName>
    <definedName name="_bdm.5a61bf194e5e4b6ab2536db875afe495.edm" localSheetId="3" hidden="1">#REF!</definedName>
    <definedName name="_bdm.5a61bf194e5e4b6ab2536db875afe495.edm" hidden="1">#REF!</definedName>
    <definedName name="_bdm.5a88928f27c544cea7387b96ee2dfb2b.edm" localSheetId="3" hidden="1">#REF!</definedName>
    <definedName name="_bdm.5a88928f27c544cea7387b96ee2dfb2b.edm" hidden="1">#REF!</definedName>
    <definedName name="_bdm.5a8e4163f6ae4a9287edc60d417f995f.edm" localSheetId="3" hidden="1">#REF!</definedName>
    <definedName name="_bdm.5a8e4163f6ae4a9287edc60d417f995f.edm" hidden="1">#REF!</definedName>
    <definedName name="_bdm.5a93a2febbae4aa9aaacb7d5b873e403.edm" localSheetId="3" hidden="1">#REF!</definedName>
    <definedName name="_bdm.5a93a2febbae4aa9aaacb7d5b873e403.edm" hidden="1">#REF!</definedName>
    <definedName name="_bdm.5abcd5a5093146fda2a3fa74eec12f8d.edm" localSheetId="3" hidden="1">#REF!</definedName>
    <definedName name="_bdm.5abcd5a5093146fda2a3fa74eec12f8d.edm" hidden="1">#REF!</definedName>
    <definedName name="_bdm.5ACAE2C8D18F4A00886A5B63B1E33F28.edm" hidden="1">#REF!</definedName>
    <definedName name="_bdm.5acf1c5667e64d6cbc236e50ae9750da.edm" localSheetId="3" hidden="1">#REF!</definedName>
    <definedName name="_bdm.5acf1c5667e64d6cbc236e50ae9750da.edm" hidden="1">#REF!</definedName>
    <definedName name="_bdm.5AF6AA25243C4F5BB196F43B5BBF1AAC.edm" localSheetId="4" hidden="1" xml:space="preserve"> '[22]Summary FS'!$A:$IV</definedName>
    <definedName name="_bdm.5AF6AA25243C4F5BB196F43B5BBF1AAC.edm" hidden="1">#REF!</definedName>
    <definedName name="_bdm.5b401d264b964febba95baad5faaa8ae.edm" localSheetId="3" hidden="1">#REF!</definedName>
    <definedName name="_bdm.5b401d264b964febba95baad5faaa8ae.edm" hidden="1">#REF!</definedName>
    <definedName name="_bdm.5B8853FCE0ED42889507A8BAFA27CFCE.edm" localSheetId="4" hidden="1" xml:space="preserve">    '[20]EBITDA Chart'!$A:$IV</definedName>
    <definedName name="_bdm.5B8853FCE0ED42889507A8BAFA27CFCE.edm" hidden="1">#REF!</definedName>
    <definedName name="_bdm.5BCF70048DAC4635A3B5A4528B1FC06D.edm" hidden="1">#REF!</definedName>
    <definedName name="_bdm.5bfb796f7d4b49398c82fa48fb38c58f.edm" localSheetId="3" hidden="1">#REF!</definedName>
    <definedName name="_bdm.5bfb796f7d4b49398c82fa48fb38c58f.edm" hidden="1">#REF!</definedName>
    <definedName name="_bdm.5C2CC264937B4EC8BE1AAF8267E5BE79.edm" localSheetId="4" hidden="1" xml:space="preserve">    [20]Fees!$A:$IV</definedName>
    <definedName name="_bdm.5C2CC264937B4EC8BE1AAF8267E5BE79.edm" hidden="1">#REF!</definedName>
    <definedName name="_bdm.5C2F16D04DB641429C2ECC2FD4C1CF38.edm" localSheetId="4" hidden="1" xml:space="preserve">  '[20]New Tables'!$A:$IV</definedName>
    <definedName name="_bdm.5C2F16D04DB641429C2ECC2FD4C1CF38.edm" hidden="1">#REF!</definedName>
    <definedName name="_bdm.5C9761554DC74C6290AD7EC8BB270F05.edm" localSheetId="4" hidden="1" xml:space="preserve">  '[20]Achievability Tables'!$A:$IV</definedName>
    <definedName name="_bdm.5C9761554DC74C6290AD7EC8BB270F05.edm" hidden="1">#REF!</definedName>
    <definedName name="_bdm.5C9BD23A0AD44B6887A75ACA258F1F68.edm" localSheetId="4" hidden="1" xml:space="preserve"> '[21]Growth Existing Markets'!$A:$IV</definedName>
    <definedName name="_bdm.5C9BD23A0AD44B6887A75ACA258F1F68.edm" hidden="1">#REF!</definedName>
    <definedName name="_bdm.5C9ECFE796C640FEA68C7A7FDEC1155C.edm" localSheetId="4" hidden="1" xml:space="preserve"> [20]Fees!$A:$IV</definedName>
    <definedName name="_bdm.5C9ECFE796C640FEA68C7A7FDEC1155C.edm" hidden="1">#REF!</definedName>
    <definedName name="_bdm.5D7B31748CF245FEB0C20E5F257665A8.edm" hidden="1">#REF!</definedName>
    <definedName name="_bdm.5d7e153090eb4705b5dd3f126666b06b.edm" localSheetId="3" hidden="1">#REF!</definedName>
    <definedName name="_bdm.5d7e153090eb4705b5dd3f126666b06b.edm" hidden="1">#REF!</definedName>
    <definedName name="_bdm.5dbcf14be1194ec2934fe5d53aeec5e6.edm" localSheetId="3" hidden="1">#REF!</definedName>
    <definedName name="_bdm.5dbcf14be1194ec2934fe5d53aeec5e6.edm" hidden="1">#REF!</definedName>
    <definedName name="_bdm.5dda4bc8b7f440ec908d55a179101ff7.edm" localSheetId="3" hidden="1">#REF!</definedName>
    <definedName name="_bdm.5dda4bc8b7f440ec908d55a179101ff7.edm" hidden="1">#REF!</definedName>
    <definedName name="_bdm.5E3DCB481E9548FFB70DEEA097C37635.edm" hidden="1">#REF!</definedName>
    <definedName name="_bdm.5e58f2080b8142f5bcb323fed6993c27.edm" localSheetId="3" hidden="1">#REF!</definedName>
    <definedName name="_bdm.5e58f2080b8142f5bcb323fed6993c27.edm" hidden="1">#REF!</definedName>
    <definedName name="_bdm.5e9f9e04a566468cab166bec09511db3.edm" localSheetId="3" hidden="1">#REF!</definedName>
    <definedName name="_bdm.5e9f9e04a566468cab166bec09511db3.edm" hidden="1">#REF!</definedName>
    <definedName name="_bdm.5ED7AEEF7C6345A488401DE974DBFFB5.edm" hidden="1">#REF!</definedName>
    <definedName name="_bdm.5f4bca3364884a84897542b859db5ba5.edm" localSheetId="3" hidden="1">#REF!</definedName>
    <definedName name="_bdm.5f4bca3364884a84897542b859db5ba5.edm" hidden="1">#REF!</definedName>
    <definedName name="_bdm.5F9D56E385824B7894518B18E4764F91.edm" hidden="1">#REF!</definedName>
    <definedName name="_bdm.5fd07d19af614017abbc090ebdff6b4f.edm" localSheetId="3" hidden="1">#REF!</definedName>
    <definedName name="_bdm.5fd07d19af614017abbc090ebdff6b4f.edm" hidden="1">#REF!</definedName>
    <definedName name="_bdm.600a77b0038d41a29192f2bec7726859.edm" hidden="1">#REF!</definedName>
    <definedName name="_bdm.6023689598894860b10f88f5060b335b.edm" localSheetId="3" hidden="1">#REF!</definedName>
    <definedName name="_bdm.6023689598894860b10f88f5060b335b.edm" hidden="1">#REF!</definedName>
    <definedName name="_bdm.60475D48840244AB8A8F3825FEA9B6A5.edm" hidden="1">#REF!</definedName>
    <definedName name="_bdm.60a404023b6040f4807b44780ec3f938.edm" localSheetId="3" hidden="1">#REF!</definedName>
    <definedName name="_bdm.60a404023b6040f4807b44780ec3f938.edm" hidden="1">#REF!</definedName>
    <definedName name="_bdm.60EB6426AD144BA197BEB11132B8AAD4.edm" hidden="1">#REF!</definedName>
    <definedName name="_bdm.60F617B508574000853944C933AF35B0.edm" hidden="1">#REF!</definedName>
    <definedName name="_bdm.6166816e38df4182a4fed0865ce6b17a.edm" localSheetId="3" hidden="1">#REF!</definedName>
    <definedName name="_bdm.6166816e38df4182a4fed0865ce6b17a.edm" hidden="1">#REF!</definedName>
    <definedName name="_bdm.6166F9C263E04D619B866CAC195BC9E3.edm" hidden="1">#REF!</definedName>
    <definedName name="_bdm.6188ec637f064fb19c78018e3fefcba0.edm" localSheetId="3" hidden="1">#REF!</definedName>
    <definedName name="_bdm.6188ec637f064fb19c78018e3fefcba0.edm" hidden="1">#REF!</definedName>
    <definedName name="_bdm.61c4de0883a344a292df7c3ee6ff5554.edm" localSheetId="3" hidden="1">#REF!</definedName>
    <definedName name="_bdm.61c4de0883a344a292df7c3ee6ff5554.edm" hidden="1">#REF!</definedName>
    <definedName name="_bdm.624C04683BEF45FA8ED19815606C3AC9.edm" hidden="1">#REF!</definedName>
    <definedName name="_bdm.62685EEFEEF0469589644AC6CE733B5D.edm" localSheetId="4" hidden="1" xml:space="preserve">    '[20]New Stores AUV'!$A:$IV</definedName>
    <definedName name="_bdm.62685EEFEEF0469589644AC6CE733B5D.edm" hidden="1">#REF!</definedName>
    <definedName name="_bdm.6309fbb214c2420598062d9137cc2253.edm" localSheetId="3" hidden="1">#REF!</definedName>
    <definedName name="_bdm.6309fbb214c2420598062d9137cc2253.edm" hidden="1">#REF!</definedName>
    <definedName name="_bdm.633bf8631bc44ec0acd96690c0cda72d.edm" localSheetId="3" hidden="1">#REF!</definedName>
    <definedName name="_bdm.633bf8631bc44ec0acd96690c0cda72d.edm" hidden="1">#REF!</definedName>
    <definedName name="_bdm.6359c69cc899419fba6c43a306939460.edm" localSheetId="3" hidden="1">#REF!</definedName>
    <definedName name="_bdm.6359c69cc899419fba6c43a306939460.edm" hidden="1">#REF!</definedName>
    <definedName name="_bdm.6393a0a198ea4c329e1dfb10215500bc.edm" hidden="1">#REF!</definedName>
    <definedName name="_bdm.63AC0594D4C54F87B6EEF8D92C10AA57.edm" hidden="1">#REF!</definedName>
    <definedName name="_bdm.63B4555C3E9740F0B166EF4520071DF1.edm" hidden="1">#REF!</definedName>
    <definedName name="_bdm.64042fa7c08047b896615a66566738d5.edm" localSheetId="3" hidden="1">#REF!</definedName>
    <definedName name="_bdm.64042fa7c08047b896615a66566738d5.edm" hidden="1">#REF!</definedName>
    <definedName name="_bdm.650482CC37F54C7486109DE5CF662E51.edm" localSheetId="4" hidden="1" xml:space="preserve">  '[20]Achievability Tables'!$A:$IV</definedName>
    <definedName name="_bdm.650482CC37F54C7486109DE5CF662E51.edm" hidden="1">#REF!</definedName>
    <definedName name="_bdm.651f10c2079245cabf1f1329ea52ad03.edm" localSheetId="3" hidden="1">#REF!</definedName>
    <definedName name="_bdm.651f10c2079245cabf1f1329ea52ad03.edm" hidden="1">#REF!</definedName>
    <definedName name="_bdm.65256264B5104C0FA9BDB21A58A15201.edm" hidden="1">#REF!</definedName>
    <definedName name="_bdm.6580c5e10ebc4b27a250cc227ddd6bf2.edm" localSheetId="3" hidden="1">#REF!</definedName>
    <definedName name="_bdm.6580c5e10ebc4b27a250cc227ddd6bf2.edm" hidden="1">#REF!</definedName>
    <definedName name="_bdm.6598F473D5DB4BB5B5EC52A04FFCDC12.edm" localSheetId="4" hidden="1" xml:space="preserve"> '[21]Carls Jr Development'!$A:$IV</definedName>
    <definedName name="_bdm.6598F473D5DB4BB5B5EC52A04FFCDC12.edm" hidden="1">#REF!</definedName>
    <definedName name="_bdm.6659D8DBE4D2449A93296763FD47D00B.edm" hidden="1">#REF!</definedName>
    <definedName name="_bdm.669E03D999FC49EB993534F9A826F1DB.edm" localSheetId="4" hidden="1" xml:space="preserve">   '[20]Achievability Tables'!$A:$IV</definedName>
    <definedName name="_bdm.669E03D999FC49EB993534F9A826F1DB.edm" hidden="1">#REF!</definedName>
    <definedName name="_bdm.66b10df8a64245c2a9ee2f8df8b74dac.edm" localSheetId="3" hidden="1">#REF!</definedName>
    <definedName name="_bdm.66b10df8a64245c2a9ee2f8df8b74dac.edm" hidden="1">#REF!</definedName>
    <definedName name="_bdm.673162e826c44b149331c792b9090b50.edm" hidden="1">#REF!</definedName>
    <definedName name="_bdm.67a2ed8592394ccfa0f13d8b88e5a09f.edm" localSheetId="3" hidden="1">#REF!</definedName>
    <definedName name="_bdm.67a2ed8592394ccfa0f13d8b88e5a09f.edm" hidden="1">#REF!</definedName>
    <definedName name="_bdm.67CE6EE77A6849B6B24982AB1DA251F7.edm" localSheetId="4" hidden="1" xml:space="preserve">   [20]CF!$A:$IV</definedName>
    <definedName name="_bdm.67CE6EE77A6849B6B24982AB1DA251F7.edm" hidden="1">#REF!</definedName>
    <definedName name="_bdm.67F6AD076626418D8D24FF37898284D4.edm" hidden="1">#REF!</definedName>
    <definedName name="_bdm.67fcd6a3e29a49b18444bfb61d0abd28.edm" localSheetId="3" hidden="1">#REF!</definedName>
    <definedName name="_bdm.67fcd6a3e29a49b18444bfb61d0abd28.edm" hidden="1">#REF!</definedName>
    <definedName name="_bdm.689975aa2b034338916295823054c97a.edm" hidden="1">#REF!</definedName>
    <definedName name="_bdm.68a9296b259143c58fa1fc24ae01ecce.edm" localSheetId="3" hidden="1">#REF!</definedName>
    <definedName name="_bdm.68a9296b259143c58fa1fc24ae01ecce.edm" hidden="1">#REF!</definedName>
    <definedName name="_bdm.68AA62ACFF3D49D8835CF11F30575D53.edm" hidden="1">#REF!</definedName>
    <definedName name="_bdm.68BCD9A3B795433B8CBC53021EFB61BD.edm" hidden="1">#REF!</definedName>
    <definedName name="_bdm.68c5027eb36e4a9e8084fb4d046e1c92.edm" localSheetId="3" hidden="1">#REF!</definedName>
    <definedName name="_bdm.68c5027eb36e4a9e8084fb4d046e1c92.edm" hidden="1">#REF!</definedName>
    <definedName name="_bdm.68D2A5EFFB3A48538E7E2B73E7CE5061.edm" hidden="1">#REF!</definedName>
    <definedName name="_bdm.68D53E3E301E419C81640E96B51C0541.edm" localSheetId="4" hidden="1" xml:space="preserve">  '[20]New Tables'!$A:$IV</definedName>
    <definedName name="_bdm.68D53E3E301E419C81640E96B51C0541.edm" hidden="1">#REF!</definedName>
    <definedName name="_bdm.69171AF4927342A89F30890E477E9652.edm" localSheetId="4" hidden="1" xml:space="preserve">   '[20]Achievability Tables'!$A:$IV</definedName>
    <definedName name="_bdm.69171AF4927342A89F30890E477E9652.edm" hidden="1">#REF!</definedName>
    <definedName name="_bdm.692B7F99FC2E4E97ACF9B9BD81DC2C28.edm" hidden="1">#REF!</definedName>
    <definedName name="_bdm.694fa03696da4f448c8843b2b21e7391.edm" localSheetId="3" hidden="1">#REF!</definedName>
    <definedName name="_bdm.694fa03696da4f448c8843b2b21e7391.edm" hidden="1">#REF!</definedName>
    <definedName name="_bdm.69e3bd3fcea747a18112c74a9e6444a7.edm" localSheetId="3" hidden="1">#REF!</definedName>
    <definedName name="_bdm.69e3bd3fcea747a18112c74a9e6444a7.edm" hidden="1">#REF!</definedName>
    <definedName name="_bdm.69f9a319c865407592744326d8f86b05.edm" localSheetId="3" hidden="1">#REF!</definedName>
    <definedName name="_bdm.69f9a319c865407592744326d8f86b05.edm" hidden="1">#REF!</definedName>
    <definedName name="_bdm.69FB87B386074066B28D02646251BE11.edm" localSheetId="4" hidden="1" xml:space="preserve">  '[20]Achievability Tables'!$A:$IV</definedName>
    <definedName name="_bdm.69FB87B386074066B28D02646251BE11.edm" hidden="1">#REF!</definedName>
    <definedName name="_bdm.6A05919F37494F38ACE807AC7DE0AF1C.edm" hidden="1">#REF!</definedName>
    <definedName name="_bdm.6A8C119F701A4A8CAD625ED02695BD6E.edm" hidden="1">#REF!</definedName>
    <definedName name="_bdm.6A8E2A23A7494750A1A6557D0BE761DC.edm" hidden="1">#REF!</definedName>
    <definedName name="_bdm.6ae4893c73374660bc0916e0694ba570.edm" hidden="1">#REF!</definedName>
    <definedName name="_bdm.6AF363F23E5D4831875D36E8308AC602.edm" localSheetId="4" hidden="1" xml:space="preserve">    '[20]Sensitivity Credit Stats'!$A:$IV</definedName>
    <definedName name="_bdm.6AF363F23E5D4831875D36E8308AC602.edm" hidden="1">#REF!</definedName>
    <definedName name="_bdm.6AF52D9403054B129962A6D5A9A0DC07.edm" hidden="1">#REF!</definedName>
    <definedName name="_bdm.6b320e6ac3c645dc90e66d46ce163ec7.edm" localSheetId="3" hidden="1">#REF!</definedName>
    <definedName name="_bdm.6b320e6ac3c645dc90e66d46ce163ec7.edm" hidden="1">#REF!</definedName>
    <definedName name="_bdm.6b391ab942424caea983c5bc7b025ea1.edm" hidden="1">#REF!</definedName>
    <definedName name="_bdm.6B4F9FF08569432DBDD7C336905D1A37.edm" hidden="1">#REF!</definedName>
    <definedName name="_bdm.6bc43c584c7e4785a17488cc5da1c5c8.edm" localSheetId="3" hidden="1">#REF!</definedName>
    <definedName name="_bdm.6bc43c584c7e4785a17488cc5da1c5c8.edm" hidden="1">#REF!</definedName>
    <definedName name="_bdm.6BC5F8F67C98450E8D25AE7785A64EDA.edm" hidden="1">#REF!</definedName>
    <definedName name="_bdm.6bed4aae1d36433c9751588141b8ae81.edm" localSheetId="3" hidden="1">#REF!</definedName>
    <definedName name="_bdm.6bed4aae1d36433c9751588141b8ae81.edm" hidden="1">#REF!</definedName>
    <definedName name="_bdm.6BF0E9E815284022980CE1F9EC0094CD.edm" localSheetId="4" hidden="1" xml:space="preserve"> '[21]Historical Cash Flows'!$A:$IV</definedName>
    <definedName name="_bdm.6BF0E9E815284022980CE1F9EC0094CD.edm" hidden="1">#REF!</definedName>
    <definedName name="_bdm.6c1fbea864874b63983c0efd33bdb763.edm" localSheetId="3" hidden="1">#REF!</definedName>
    <definedName name="_bdm.6c1fbea864874b63983c0efd33bdb763.edm" hidden="1">#REF!</definedName>
    <definedName name="_bdm.6C3127543B3B4F248937555D27DB740A.edm" hidden="1">#REF!</definedName>
    <definedName name="_bdm.6C948BCAC656483A9D476A8A9E71EE1A.edm" hidden="1">#REF!</definedName>
    <definedName name="_bdm.6CAC72C2F2EF4A3383F0B28BFEC8CCE5.edm" localSheetId="4" hidden="1" xml:space="preserve">    '[20]Credit Stats'!$A:$IV</definedName>
    <definedName name="_bdm.6CAC72C2F2EF4A3383F0B28BFEC8CCE5.edm" hidden="1">#REF!</definedName>
    <definedName name="_bdm.6CB260EA0C0F41A2A8226F67D85F1932.edm" hidden="1">#REF!</definedName>
    <definedName name="_bdm.6d9190ecbc1b4b91a03bb2e9011fc81a.edm" localSheetId="3" hidden="1">#REF!</definedName>
    <definedName name="_bdm.6d9190ecbc1b4b91a03bb2e9011fc81a.edm" hidden="1">#REF!</definedName>
    <definedName name="_bdm.6E440B5D26B54F0DA4DDFB4B035ACF48.edm" hidden="1">#REF!</definedName>
    <definedName name="_bdm.6e82c250e3344d779d68e50481d4481b.edm" localSheetId="3" hidden="1">#REF!</definedName>
    <definedName name="_bdm.6e82c250e3344d779d68e50481d4481b.edm" hidden="1">#REF!</definedName>
    <definedName name="_bdm.6E92D28AF11C40FDA1CF65C0EA14323C.edm" hidden="1">#REF!</definedName>
    <definedName name="_bdm.6e9855859d154c99ba3e4f4b4f91940d.edm" localSheetId="3" hidden="1">#REF!</definedName>
    <definedName name="_bdm.6e9855859d154c99ba3e4f4b4f91940d.edm" hidden="1">#REF!</definedName>
    <definedName name="_bdm.6EA10269A3B24951B5D6A5311EE84D94.edm" hidden="1">#REF!</definedName>
    <definedName name="_bdm.6ECC9AB0AF374354B55BC66F3271C419.edm" localSheetId="4" hidden="1" xml:space="preserve">   '[20]Achievability Tables'!$A:$IV</definedName>
    <definedName name="_bdm.6ECC9AB0AF374354B55BC66F3271C419.edm" hidden="1">#REF!</definedName>
    <definedName name="_bdm.6FAEE423EE824B2FBD0CF679DDF4C711.edm" hidden="1">#REF!</definedName>
    <definedName name="_bdm.6fcc44c0bdb64195b10e58dc21fc517e.edm" hidden="1">#REF!</definedName>
    <definedName name="_bdm.6FCE41D658274903B5016F37BAF8A09A.edm" localSheetId="4" hidden="1" xml:space="preserve">  '[20]Credit Stats'!$A:$IV</definedName>
    <definedName name="_bdm.6FCE41D658274903B5016F37BAF8A09A.edm" hidden="1">#REF!</definedName>
    <definedName name="_bdm.6FD4ABA20E4040B380F7B94ECC6326F2.edm" hidden="1">#REF!</definedName>
    <definedName name="_bdm.7003a97498ae4adab1560b7a268c6934.edm" localSheetId="3" hidden="1">#REF!</definedName>
    <definedName name="_bdm.7003a97498ae4adab1560b7a268c6934.edm" hidden="1">#REF!</definedName>
    <definedName name="_bdm.705e9f0172c047318194ae87d9196735.edm" localSheetId="3" hidden="1">#REF!</definedName>
    <definedName name="_bdm.705e9f0172c047318194ae87d9196735.edm" hidden="1">#REF!</definedName>
    <definedName name="_bdm.7083CF59816C476FBF59D9DA8E47C842.edm" localSheetId="4" hidden="1" xml:space="preserve"> [24]BS!$A:$IV</definedName>
    <definedName name="_bdm.7083CF59816C476FBF59D9DA8E47C842.edm" hidden="1">#REF!</definedName>
    <definedName name="_bdm.708fd7b85a5d4d898f78447377ac245c.edm" localSheetId="3" hidden="1">#REF!</definedName>
    <definedName name="_bdm.708fd7b85a5d4d898f78447377ac245c.edm" hidden="1">#REF!</definedName>
    <definedName name="_bdm.70A063EE23FB4349877157024E63138F.edm" localSheetId="4" hidden="1" xml:space="preserve">    '[20]Achievability Tables'!$A:$IV</definedName>
    <definedName name="_bdm.70A063EE23FB4349877157024E63138F.edm" hidden="1">#REF!</definedName>
    <definedName name="_bdm.70ADA984B87E4D32BD3D4F9EBB33CE66.edm" hidden="1">#REF!</definedName>
    <definedName name="_bdm.7171e9d52d1d45929aa3b27d885da6ba.edm" localSheetId="3" hidden="1">#REF!</definedName>
    <definedName name="_bdm.7171e9d52d1d45929aa3b27d885da6ba.edm" hidden="1">#REF!</definedName>
    <definedName name="_bdm.71b112e9fbdb410d9081496964d0df61.edm" localSheetId="3" hidden="1">#REF!</definedName>
    <definedName name="_bdm.71b112e9fbdb410d9081496964d0df61.edm" hidden="1">#REF!</definedName>
    <definedName name="_bdm.720ca0b87c53477c95e729e1ca9451da.edm" localSheetId="3" hidden="1">#REF!</definedName>
    <definedName name="_bdm.720ca0b87c53477c95e729e1ca9451da.edm" hidden="1">#REF!</definedName>
    <definedName name="_bdm.723A67DF891944AFBC648FC85C7B3BA4.edm" hidden="1">#REF!</definedName>
    <definedName name="_bdm.72536bf7accb4275823fef5998ea9494.edm" hidden="1">#REF!</definedName>
    <definedName name="_bdm.72cfb65ef0bf4e80b5f94ddb9e7063cb.edm" localSheetId="3" hidden="1">#REF!</definedName>
    <definedName name="_bdm.72cfb65ef0bf4e80b5f94ddb9e7063cb.edm" hidden="1">#REF!</definedName>
    <definedName name="_bdm.72e43e17422f400a8d11e963ad4101ec.edm" localSheetId="3" hidden="1">#REF!</definedName>
    <definedName name="_bdm.72e43e17422f400a8d11e963ad4101ec.edm" hidden="1">#REF!</definedName>
    <definedName name="_bdm.73105194D04941879BE70AED9321C257.edm" hidden="1">#REF!</definedName>
    <definedName name="_bdm.7317FA0965BB429EA337AD9E02AC0386.edm" hidden="1">#REF!</definedName>
    <definedName name="_bdm.7345FDE02DB74CF088AA84BFA21331CC.edm" hidden="1">#REF!</definedName>
    <definedName name="_bdm.737EAFD0865444C6978F9F3319E399E3.edm" hidden="1">#REF!</definedName>
    <definedName name="_bdm.7414CC6B9D00443983F4DE339DEEEFD7.edm" hidden="1">#REF!</definedName>
    <definedName name="_bdm.748911FAC0A04283ADCFDC39E628AD97.edm" hidden="1">#REF!</definedName>
    <definedName name="_bdm.74cc78d5b25c488f867ab3fc4a58279e.edm" localSheetId="3" hidden="1">#REF!</definedName>
    <definedName name="_bdm.74cc78d5b25c488f867ab3fc4a58279e.edm" hidden="1">#REF!</definedName>
    <definedName name="_bdm.74ece9628a244b0f99934e461c5a1247.edm" localSheetId="3" hidden="1">#REF!</definedName>
    <definedName name="_bdm.74ece9628a244b0f99934e461c5a1247.edm" hidden="1">#REF!</definedName>
    <definedName name="_bdm.7527609ab0154778b76c225d1dfbfdb2.edm" localSheetId="3" hidden="1">#REF!</definedName>
    <definedName name="_bdm.7527609ab0154778b76c225d1dfbfdb2.edm" hidden="1">#REF!</definedName>
    <definedName name="_bdm.755a8d91e17a4ec0b6ccac322b1ac42f.edm" localSheetId="3" hidden="1">#REF!</definedName>
    <definedName name="_bdm.755a8d91e17a4ec0b6ccac322b1ac42f.edm" hidden="1">#REF!</definedName>
    <definedName name="_bdm.758322C5072D4D9B99DF5A4EB8AF126B.edm" hidden="1">#REF!</definedName>
    <definedName name="_bdm.759FF3690F1B4412AD705A5D066F412D.edm" hidden="1">#REF!</definedName>
    <definedName name="_bdm.75A370378ED64041A4A546C4F948CC42.edm" hidden="1">#REF!</definedName>
    <definedName name="_bdm.75b228f04a764c92bcbd7fe1c2355163.edm" localSheetId="3" hidden="1">#REF!</definedName>
    <definedName name="_bdm.75b228f04a764c92bcbd7fe1c2355163.edm" hidden="1">#REF!</definedName>
    <definedName name="_bdm.75D0DCEB04C94512909C06F6F9D1F0A7.edm" localSheetId="4" hidden="1" xml:space="preserve">   [25]Beef!$A:$IV</definedName>
    <definedName name="_bdm.75D0DCEB04C94512909C06F6F9D1F0A7.edm" hidden="1">#REF!</definedName>
    <definedName name="_bdm.76166eb286624ba988ffdc065c0252cd.edm" localSheetId="3" hidden="1">#REF!</definedName>
    <definedName name="_bdm.76166eb286624ba988ffdc065c0252cd.edm" hidden="1">#REF!</definedName>
    <definedName name="_bdm.761A5C26DB1A47BDA2FA2B2ECF63C8D1.edm" hidden="1">#REF!</definedName>
    <definedName name="_bdm.761c1b0e4ae04d72bf5e843a52a73693.edm" localSheetId="3" hidden="1">#REF!</definedName>
    <definedName name="_bdm.761c1b0e4ae04d72bf5e843a52a73693.edm" hidden="1">#REF!</definedName>
    <definedName name="_bdm.76337A97CA5E4FC7A1D234DCEB1F1BF4.edm" hidden="1">#REF!</definedName>
    <definedName name="_bdm.7648D1A723C74D2184173D915812EEB7.edm" hidden="1">#REF!</definedName>
    <definedName name="_bdm.769bb931affb4e56a8376c53561d4f3f.edm" localSheetId="3" hidden="1">#REF!</definedName>
    <definedName name="_bdm.769bb931affb4e56a8376c53561d4f3f.edm" hidden="1">#REF!</definedName>
    <definedName name="_bdm.76AD57D1CB1D43FB8FF4D680B78F4B3B.edm" hidden="1">#REF!</definedName>
    <definedName name="_bdm.76B3D85F7EDA45C5A1744C1683357778.edm" hidden="1">#REF!</definedName>
    <definedName name="_bdm.76C1C8601913451D838B60DF8F2FEDB6.edm" localSheetId="4" hidden="1" xml:space="preserve"> '[24]S&amp;U'!$A:$IV</definedName>
    <definedName name="_bdm.76C1C8601913451D838B60DF8F2FEDB6.edm" hidden="1">#REF!</definedName>
    <definedName name="_bdm.76E4572B529749619BB36EA3C24E347B.edm" hidden="1">#REF!</definedName>
    <definedName name="_bdm.774fa01823ec408c86b83e561788fd37.edm" localSheetId="3" hidden="1">#REF!</definedName>
    <definedName name="_bdm.774fa01823ec408c86b83e561788fd37.edm" hidden="1">#REF!</definedName>
    <definedName name="_bdm.77738eb25ae54b689a9804190c58371e.edm" localSheetId="3" hidden="1">#REF!</definedName>
    <definedName name="_bdm.77738eb25ae54b689a9804190c58371e.edm" hidden="1">#REF!</definedName>
    <definedName name="_bdm.778533e1ae754beb92e6fff2b1ac7ac9.edm" localSheetId="3" hidden="1">#REF!</definedName>
    <definedName name="_bdm.778533e1ae754beb92e6fff2b1ac7ac9.edm" hidden="1">#REF!</definedName>
    <definedName name="_bdm.77935E09A3ED4712B20DDEBE809BC0B7.edm" hidden="1">#REF!</definedName>
    <definedName name="_bdm.77ca9f6487d24d0097fc42ce4a4075ab.edm" localSheetId="3" hidden="1">#REF!</definedName>
    <definedName name="_bdm.77ca9f6487d24d0097fc42ce4a4075ab.edm" hidden="1">#REF!</definedName>
    <definedName name="_bdm.77CC7B0CEF02431BA982D987B1CB13E4.edm" localSheetId="4" hidden="1" xml:space="preserve"> '[21]Hardees Corp. Development'!$A:$IV</definedName>
    <definedName name="_bdm.77CC7B0CEF02431BA982D987B1CB13E4.edm" hidden="1">#REF!</definedName>
    <definedName name="_bdm.77f1951d44b046a1a05e882faccba44d.edm" localSheetId="3" hidden="1">#REF!</definedName>
    <definedName name="_bdm.77f1951d44b046a1a05e882faccba44d.edm" hidden="1">#REF!</definedName>
    <definedName name="_bdm.7822421c73ee4b94812fcdd681fb7db6.edm" hidden="1">#REF!</definedName>
    <definedName name="_bdm.785817e0d34a47bb80d8b82081508d27.edm" localSheetId="3" hidden="1">#REF!</definedName>
    <definedName name="_bdm.785817e0d34a47bb80d8b82081508d27.edm" hidden="1">#REF!</definedName>
    <definedName name="_bdm.785E7700ECFB454490F5E58EE59F0214.edm" hidden="1">#REF!</definedName>
    <definedName name="_bdm.787b6dce24d949be826d5ef3f86a87e1.edm" localSheetId="3" hidden="1">#REF!</definedName>
    <definedName name="_bdm.787b6dce24d949be826d5ef3f86a87e1.edm" hidden="1">#REF!</definedName>
    <definedName name="_bdm.788ea84c257a4918af4261c403fd8353.edm" localSheetId="3" hidden="1">#REF!</definedName>
    <definedName name="_bdm.788ea84c257a4918af4261c403fd8353.edm" hidden="1">#REF!</definedName>
    <definedName name="_bdm.792860EEFD1A41A6B112CA62466F734D.edm" localSheetId="4" hidden="1" xml:space="preserve">  '[20]Achievability Tables'!$A:$IV</definedName>
    <definedName name="_bdm.792860EEFD1A41A6B112CA62466F734D.edm" hidden="1">#REF!</definedName>
    <definedName name="_bdm.793c5c12ce69466293177ee761aed736.edm" localSheetId="3" hidden="1">#REF!</definedName>
    <definedName name="_bdm.793c5c12ce69466293177ee761aed736.edm" hidden="1">#REF!</definedName>
    <definedName name="_bdm.79445d6a96064b42a00a1f8ded3eec5a.edm" localSheetId="3" hidden="1">#REF!</definedName>
    <definedName name="_bdm.79445d6a96064b42a00a1f8ded3eec5a.edm" hidden="1">#REF!</definedName>
    <definedName name="_bdm.79569bca1b354fe6841e162bf8c337f0.edm" localSheetId="3" hidden="1">#REF!</definedName>
    <definedName name="_bdm.79569bca1b354fe6841e162bf8c337f0.edm" hidden="1">#REF!</definedName>
    <definedName name="_bdm.79d18f96d1264939ab6730fae4c9de34.edm" localSheetId="3" hidden="1">#REF!</definedName>
    <definedName name="_bdm.79d18f96d1264939ab6730fae4c9de34.edm" hidden="1">#REF!</definedName>
    <definedName name="_bdm.7B254461E5324E45BEE190E68FF83051.edm" localSheetId="4" hidden="1" xml:space="preserve">  '[20]Achievability Tables'!$A:$IV</definedName>
    <definedName name="_bdm.7B254461E5324E45BEE190E68FF83051.edm" hidden="1">#REF!</definedName>
    <definedName name="_bdm.7b5ae02704834bddb977c7eded3e5dcd.edm" localSheetId="3" hidden="1">#REF!</definedName>
    <definedName name="_bdm.7b5ae02704834bddb977c7eded3e5dcd.edm" hidden="1">#REF!</definedName>
    <definedName name="_bdm.7b6dfe95b2b34ae9b54dbb9bed9352f5.edm" hidden="1">#REF!</definedName>
    <definedName name="_bdm.7BABE76542AB4C1F99DE4426E9C95BBC.edm" hidden="1">#REF!</definedName>
    <definedName name="_bdm.7c30ac5a64a4496f880fae04788ce800.edm" hidden="1">#REF!</definedName>
    <definedName name="_bdm.7c312bf8687f4e21ab6b1599c4a37ea8.edm" localSheetId="3" hidden="1">#REF!</definedName>
    <definedName name="_bdm.7c312bf8687f4e21ab6b1599c4a37ea8.edm" hidden="1">#REF!</definedName>
    <definedName name="_bdm.7c407c4f46b54e8a9d3b5362568a8dcc.edm" localSheetId="3" hidden="1">#REF!</definedName>
    <definedName name="_bdm.7c407c4f46b54e8a9d3b5362568a8dcc.edm" hidden="1">#REF!</definedName>
    <definedName name="_bdm.7c61dbebcbfd4cedace80828fdf38b46.edm" localSheetId="3" hidden="1">#REF!</definedName>
    <definedName name="_bdm.7c61dbebcbfd4cedace80828fdf38b46.edm" hidden="1">#REF!</definedName>
    <definedName name="_bdm.7d84dc7122fa4fc0ab1f445d8b232e16.edm" localSheetId="3" hidden="1">#REF!</definedName>
    <definedName name="_bdm.7d84dc7122fa4fc0ab1f445d8b232e16.edm" hidden="1">#REF!</definedName>
    <definedName name="_bdm.7D916AC2CC6E4F8FB065D6C265518558.edm" hidden="1">#REF!</definedName>
    <definedName name="_bdm.7e42f574bdad4770a974d33b168cae03.edm" localSheetId="3" hidden="1">#REF!</definedName>
    <definedName name="_bdm.7e42f574bdad4770a974d33b168cae03.edm" hidden="1">#REF!</definedName>
    <definedName name="_bdm.7E4A011FBD8846FB920F1A8301D79E42.edm" hidden="1">#REF!</definedName>
    <definedName name="_bdm.7EE00B6435C1476AAA5C97C4B6EAE357.edm" localSheetId="4" hidden="1" xml:space="preserve">  [20]Capitalization!$A:$IV</definedName>
    <definedName name="_bdm.7EE00B6435C1476AAA5C97C4B6EAE357.edm" hidden="1">#REF!</definedName>
    <definedName name="_bdm.7F18E4D57FF74363B0F07E1BBA190FB3.edm" hidden="1">#REF!</definedName>
    <definedName name="_bdm.7f19ed102ac94c5688441a2f3752c46f.edm" localSheetId="3" hidden="1">#REF!</definedName>
    <definedName name="_bdm.7f19ed102ac94c5688441a2f3752c46f.edm" hidden="1">#REF!</definedName>
    <definedName name="_bdm.7F47B7B7D6B04068BB785BE4A08F7831.edm" localSheetId="4" hidden="1" xml:space="preserve">  '[20]Achievability Tables'!$A:$IV</definedName>
    <definedName name="_bdm.7F47B7B7D6B04068BB785BE4A08F7831.edm" hidden="1">#REF!</definedName>
    <definedName name="_bdm.7f70890ac49f438ab2b0a03c781a7fb0.edm" localSheetId="3" hidden="1">#REF!</definedName>
    <definedName name="_bdm.7f70890ac49f438ab2b0a03c781a7fb0.edm" hidden="1">#REF!</definedName>
    <definedName name="_bdm.802b324e18424133bce78e4c976efe7e.edm" localSheetId="3" hidden="1">#REF!</definedName>
    <definedName name="_bdm.802b324e18424133bce78e4c976efe7e.edm" hidden="1">#REF!</definedName>
    <definedName name="_bdm.8030d2a5e54047c19a760dd29735e0aa.edm" localSheetId="3" hidden="1">#REF!</definedName>
    <definedName name="_bdm.8030d2a5e54047c19a760dd29735e0aa.edm" hidden="1">#REF!</definedName>
    <definedName name="_bdm.8075666529C24C768DA6F5B7AF8B22EE.edm" hidden="1">#REF!</definedName>
    <definedName name="_bdm.807a238b72de40f4bb3a68bd95513975.edm" localSheetId="3" hidden="1">#REF!</definedName>
    <definedName name="_bdm.807a238b72de40f4bb3a68bd95513975.edm" hidden="1">#REF!</definedName>
    <definedName name="_bdm.80AA8F96F3EC41DCA0719BEA7F3C72E4.edm" hidden="1">#REF!</definedName>
    <definedName name="_bdm.810757DA8E6847FD970CEB3C8143D777.edm" localSheetId="4" hidden="1" xml:space="preserve">   '[20]Segment IS'!$A:$IV</definedName>
    <definedName name="_bdm.810757DA8E6847FD970CEB3C8143D777.edm" hidden="1">#REF!</definedName>
    <definedName name="_bdm.8112bcf9d8374ca1b30fbd027d635f0e.edm" hidden="1">#REF!</definedName>
    <definedName name="_bdm.8151289a7e314a399fe8b9c0a52cc3af.edm" localSheetId="3" hidden="1">#REF!</definedName>
    <definedName name="_bdm.8151289a7e314a399fe8b9c0a52cc3af.edm" hidden="1">#REF!</definedName>
    <definedName name="_bdm.81815383BAB24BE98DC47CDED17AE27B.edm" hidden="1">#REF!</definedName>
    <definedName name="_bdm.81C77756F8034F1FA93FF0D904947139.edm" hidden="1">#REF!</definedName>
    <definedName name="_bdm.81d2c0be9e604c299f609d40600e3576.edm" localSheetId="3" hidden="1">#REF!</definedName>
    <definedName name="_bdm.81d2c0be9e604c299f609d40600e3576.edm" hidden="1">#REF!</definedName>
    <definedName name="_bdm.81F81A34B35F4FEDBE969B4FE4FEBC7E.edm" hidden="1">#REF!</definedName>
    <definedName name="_bdm.823B08A8FC88406494FF440E2D778393.edm" localSheetId="4" hidden="1" xml:space="preserve">   '[20]Detailed CapexPAC'!$A:$IV</definedName>
    <definedName name="_bdm.823B08A8FC88406494FF440E2D778393.edm" hidden="1">#REF!</definedName>
    <definedName name="_bdm.824435CDEC3742B9AD1D37B59A1AE1D6.edm" hidden="1">#REF!</definedName>
    <definedName name="_bdm.8249142CB5874BF5947E26128AE2C536.edm" hidden="1">#REF!</definedName>
    <definedName name="_bdm.827A71F4F0C94CC98D922F2C9772674B.edm" localSheetId="4" hidden="1" xml:space="preserve"> '[24]Annual CF'!$A:$IV</definedName>
    <definedName name="_bdm.827A71F4F0C94CC98D922F2C9772674B.edm" hidden="1">#REF!</definedName>
    <definedName name="_bdm.827ad746ef7249188091f85bf9ee3ded.edm" localSheetId="3" hidden="1">#REF!</definedName>
    <definedName name="_bdm.827ad746ef7249188091f85bf9ee3ded.edm" hidden="1">#REF!</definedName>
    <definedName name="_bdm.82B8BD634988435395214C286D17E7BE.edm" localSheetId="4" hidden="1" xml:space="preserve">  '[20]Achievability Tables'!$A:$IV</definedName>
    <definedName name="_bdm.82B8BD634988435395214C286D17E7BE.edm" hidden="1">#REF!</definedName>
    <definedName name="_bdm.82EFA27717C142FBB420C303C579BA29.edm" hidden="1">#REF!</definedName>
    <definedName name="_bdm.83498E4767EE40ECA7E9898EEB465D4B.edm" hidden="1">#REF!</definedName>
    <definedName name="_bdm.83521b155abd4cf38912d4ff2b0b118b.edm" localSheetId="3" hidden="1">#REF!</definedName>
    <definedName name="_bdm.83521b155abd4cf38912d4ff2b0b118b.edm" hidden="1">#REF!</definedName>
    <definedName name="_bdm.8402B1094D5E4117996C470DA3878836.edm" hidden="1">#REF!</definedName>
    <definedName name="_bdm.841cc8017b604565a8e6f76edcebd004.edm" localSheetId="3" hidden="1">#REF!</definedName>
    <definedName name="_bdm.841cc8017b604565a8e6f76edcebd004.edm" hidden="1">#REF!</definedName>
    <definedName name="_bdm.8444342E22E4434BB7233247B2B3DDCF.edm" hidden="1">#REF!</definedName>
    <definedName name="_bdm.847A8505E8F14CAC8E6F7B884B473AB8.edm" localSheetId="4" hidden="1">'[26]IS Growth - Margins'!$A:$IV</definedName>
    <definedName name="_bdm.847A8505E8F14CAC8E6F7B884B473AB8.edm" hidden="1">#REF!</definedName>
    <definedName name="_bdm.84ae1b7e9b814d23ad238491f1f11f41.edm" localSheetId="3" hidden="1">#REF!</definedName>
    <definedName name="_bdm.84ae1b7e9b814d23ad238491f1f11f41.edm" hidden="1">#REF!</definedName>
    <definedName name="_bdm.854467F959AF417EA8912F9EDE8C0A12.edm" hidden="1">#REF!</definedName>
    <definedName name="_bdm.8575D7ECDD83400C89A165638EB5EE20.edm" localSheetId="4" hidden="1" xml:space="preserve"> '[24]Rest Portfolio'!$A:$IV</definedName>
    <definedName name="_bdm.8575D7ECDD83400C89A165638EB5EE20.edm" hidden="1">#REF!</definedName>
    <definedName name="_bdm.857B94AC2182472E8AB6D321C42FF487.edm" localSheetId="4" hidden="1" xml:space="preserve">   '[20]Achievability Tables'!$A:$IV</definedName>
    <definedName name="_bdm.857B94AC2182472E8AB6D321C42FF487.edm" hidden="1">#REF!</definedName>
    <definedName name="_bdm.85886A22E5C94C94AA86AC7E61EE5D01.edm" hidden="1">#REF!</definedName>
    <definedName name="_bdm.85bfd4d61c954149b5042fce8516c6b1.edm" localSheetId="3" hidden="1">#REF!</definedName>
    <definedName name="_bdm.85bfd4d61c954149b5042fce8516c6b1.edm" hidden="1">#REF!</definedName>
    <definedName name="_bdm.85D0E3585AD74D84819750EA77D0FBBC.edm" hidden="1">#REF!</definedName>
    <definedName name="_bdm.85d630ea737a43fda115f54d75d83018.edm" localSheetId="3" hidden="1">#REF!</definedName>
    <definedName name="_bdm.85d630ea737a43fda115f54d75d83018.edm" hidden="1">#REF!</definedName>
    <definedName name="_bdm.8600df505aad4be78c8563b40e3ff1ac.edm" localSheetId="3" hidden="1">#REF!</definedName>
    <definedName name="_bdm.8600df505aad4be78c8563b40e3ff1ac.edm" hidden="1">#REF!</definedName>
    <definedName name="_bdm.8632136fe62043bbae6139ba959fd356.edm" localSheetId="3" hidden="1">#REF!</definedName>
    <definedName name="_bdm.8632136fe62043bbae6139ba959fd356.edm" hidden="1">#REF!</definedName>
    <definedName name="_bdm.863a50744349453299b4441ef4cc8284.edm" localSheetId="3" hidden="1">#REF!</definedName>
    <definedName name="_bdm.863a50744349453299b4441ef4cc8284.edm" hidden="1">#REF!</definedName>
    <definedName name="_bdm.863BF4F7290140E69B2B87490F07484B.edm" localSheetId="4" hidden="1" xml:space="preserve">  '[20]Achievability Tables'!$A:$IV</definedName>
    <definedName name="_bdm.863BF4F7290140E69B2B87490F07484B.edm" hidden="1">#REF!</definedName>
    <definedName name="_bdm.8645489B1C874355813726C985FDEF42.edm" hidden="1">#REF!</definedName>
    <definedName name="_bdm.8698A8ADEE7F4B6089B0B15C74D0B353.edm" hidden="1">#REF!</definedName>
    <definedName name="_bdm.869929DF8510495D9EE1F7D0112EEB4C.edm" hidden="1">#REF!</definedName>
    <definedName name="_bdm.86a7f3cb75304786aa9d412a366d9e84.edm" localSheetId="3" hidden="1">#REF!</definedName>
    <definedName name="_bdm.86a7f3cb75304786aa9d412a366d9e84.edm" hidden="1">#REF!</definedName>
    <definedName name="_bdm.86ebc6c356f440debb82d2608eedb521.edm" localSheetId="3" hidden="1">#REF!</definedName>
    <definedName name="_bdm.86ebc6c356f440debb82d2608eedb521.edm" hidden="1">#REF!</definedName>
    <definedName name="_bdm.874c38a94a9c42a79e4ba309f27c72d6.edm" localSheetId="3" hidden="1">#REF!</definedName>
    <definedName name="_bdm.874c38a94a9c42a79e4ba309f27c72d6.edm" hidden="1">#REF!</definedName>
    <definedName name="_bdm.87E6133EF43847F095F90DAA9F14B7A5.edm" localSheetId="4" hidden="1" xml:space="preserve">  '[20]Achievability Tables'!$A:$IV</definedName>
    <definedName name="_bdm.87E6133EF43847F095F90DAA9F14B7A5.edm" hidden="1">#REF!</definedName>
    <definedName name="_bdm.88566bf7f22049ccb781e8e167442b70.edm" localSheetId="3" hidden="1">#REF!</definedName>
    <definedName name="_bdm.88566bf7f22049ccb781e8e167442b70.edm" hidden="1">#REF!</definedName>
    <definedName name="_bdm.88883bd15cd24d3995712acf3155c65b.edm" localSheetId="3" hidden="1">#REF!</definedName>
    <definedName name="_bdm.88883bd15cd24d3995712acf3155c65b.edm" hidden="1">#REF!</definedName>
    <definedName name="_bdm.8897544db4c34595ae3419482ef14aba.edm" hidden="1">#REF!</definedName>
    <definedName name="_bdm.891ad51f550f4b329a600ae5dc24ead9.edm" localSheetId="3" hidden="1">#REF!</definedName>
    <definedName name="_bdm.891ad51f550f4b329a600ae5dc24ead9.edm" hidden="1">#REF!</definedName>
    <definedName name="_bdm.891D5070418147128B0B3B51DF44F475.edm" hidden="1">#REF!</definedName>
    <definedName name="_bdm.89d9718c268849f6b23a4f07e6c1dc59.edm" localSheetId="3" hidden="1">#REF!</definedName>
    <definedName name="_bdm.89d9718c268849f6b23a4f07e6c1dc59.edm" hidden="1">#REF!</definedName>
    <definedName name="_bdm.89f3ec3e54564deaaad8894e0c715fa5.edm" localSheetId="3" hidden="1">#REF!</definedName>
    <definedName name="_bdm.89f3ec3e54564deaaad8894e0c715fa5.edm" hidden="1">#REF!</definedName>
    <definedName name="_bdm.8a5fe2af420f4898a51b1033d4012568.edm" localSheetId="3" hidden="1">#REF!</definedName>
    <definedName name="_bdm.8a5fe2af420f4898a51b1033d4012568.edm" hidden="1">#REF!</definedName>
    <definedName name="_bdm.8ab4070030e14d99bdab0d6a306cc364.edm" localSheetId="3" hidden="1">#REF!</definedName>
    <definedName name="_bdm.8ab4070030e14d99bdab0d6a306cc364.edm" hidden="1">#REF!</definedName>
    <definedName name="_bdm.8AD9ACAB18A94328A18E7944C74400CA.edm" hidden="1">#REF!</definedName>
    <definedName name="_bdm.8aea424cf5bc4992b84698b28bbb702c.edm" localSheetId="3" hidden="1">#REF!</definedName>
    <definedName name="_bdm.8aea424cf5bc4992b84698b28bbb702c.edm" hidden="1">#REF!</definedName>
    <definedName name="_bdm.8afb0d3ab08d4212804969742933edc4.edm" localSheetId="3" hidden="1">#REF!</definedName>
    <definedName name="_bdm.8afb0d3ab08d4212804969742933edc4.edm" hidden="1">#REF!</definedName>
    <definedName name="_bdm.8b287495da87468fb9d9226c0413134a.edm" localSheetId="3" hidden="1">#REF!</definedName>
    <definedName name="_bdm.8b287495da87468fb9d9226c0413134a.edm" hidden="1">#REF!</definedName>
    <definedName name="_bdm.8b35bd9acb9e40b6bb4875341749ac52.edm" localSheetId="3" hidden="1">#REF!</definedName>
    <definedName name="_bdm.8b35bd9acb9e40b6bb4875341749ac52.edm" hidden="1">#REF!</definedName>
    <definedName name="_bdm.8B6835B5B4294124A71A90003522CD22.edm" hidden="1">#REF!</definedName>
    <definedName name="_bdm.8B847BC07D7C46E8A7A2D1FE01602CD1.edm" hidden="1">#REF!</definedName>
    <definedName name="_bdm.8cc251f28fcb41019b7c3d788d2f4e9f.edm" localSheetId="3" hidden="1">#REF!</definedName>
    <definedName name="_bdm.8cc251f28fcb41019b7c3d788d2f4e9f.edm" hidden="1">#REF!</definedName>
    <definedName name="_bdm.8cfde7fbb01b4384a1853578a8f9b0f9.edm" localSheetId="3" hidden="1">#REF!</definedName>
    <definedName name="_bdm.8cfde7fbb01b4384a1853578a8f9b0f9.edm" hidden="1">#REF!</definedName>
    <definedName name="_bdm.8d85075b3a6a48f78ba2cc32216de665.edm" localSheetId="3" hidden="1">#REF!</definedName>
    <definedName name="_bdm.8d85075b3a6a48f78ba2cc32216de665.edm" hidden="1">#REF!</definedName>
    <definedName name="_bdm.8d992b6610e54aa0a5f13fccda987ddf.edm" localSheetId="3" hidden="1">#REF!</definedName>
    <definedName name="_bdm.8d992b6610e54aa0a5f13fccda987ddf.edm" hidden="1">#REF!</definedName>
    <definedName name="_bdm.8d9cf9f737f144b0b2abc81ca18ff01a.edm" localSheetId="3" hidden="1">#REF!</definedName>
    <definedName name="_bdm.8d9cf9f737f144b0b2abc81ca18ff01a.edm" hidden="1">#REF!</definedName>
    <definedName name="_bdm.8df655858cf846d9a9082a16166c4eba.edm" localSheetId="3" hidden="1">#REF!</definedName>
    <definedName name="_bdm.8df655858cf846d9a9082a16166c4eba.edm" hidden="1">#REF!</definedName>
    <definedName name="_bdm.8ede0278f4f941debea53dd28e542220.edm" localSheetId="3" hidden="1">#REF!</definedName>
    <definedName name="_bdm.8ede0278f4f941debea53dd28e542220.edm" hidden="1">#REF!</definedName>
    <definedName name="_bdm.8f035eca19b54bdab0c9274f1990db33.edm" localSheetId="3" hidden="1">#REF!</definedName>
    <definedName name="_bdm.8f035eca19b54bdab0c9274f1990db33.edm" hidden="1">#REF!</definedName>
    <definedName name="_bdm.8F2D1730F7654A21A73FEEBE202F5D42.edm" localSheetId="4" hidden="1" xml:space="preserve"> '[27]Credit Stats'!$A:$IV</definedName>
    <definedName name="_bdm.8F2D1730F7654A21A73FEEBE202F5D42.edm" hidden="1">#REF!</definedName>
    <definedName name="_bdm.8F37CB71CCCD4C61A4A528207C72112C.edm" hidden="1">#REF!</definedName>
    <definedName name="_bdm.8f49439b4296438a959db1026a9e03b5.edm" localSheetId="3" hidden="1">#REF!</definedName>
    <definedName name="_bdm.8f49439b4296438a959db1026a9e03b5.edm" hidden="1">#REF!</definedName>
    <definedName name="_bdm.8FEB9C763A924072AD41435BA76A0472.edm" hidden="1">#REF!</definedName>
    <definedName name="_bdm.9008587f575544c4b4b8b59ed85aca42.edm" localSheetId="3" hidden="1">#REF!</definedName>
    <definedName name="_bdm.9008587f575544c4b4b8b59ed85aca42.edm" hidden="1">#REF!</definedName>
    <definedName name="_bdm.902684a4d540423099e2a5f82b773599.edm" localSheetId="3" hidden="1">#REF!</definedName>
    <definedName name="_bdm.902684a4d540423099e2a5f82b773599.edm" hidden="1">#REF!</definedName>
    <definedName name="_bdm.905C455BB1454FA4A4F660E3F11A7018.edm" hidden="1">#REF!</definedName>
    <definedName name="_bdm.909988c31e9140dfbaa67d494f672ac8.edm" localSheetId="3" hidden="1">#REF!</definedName>
    <definedName name="_bdm.909988c31e9140dfbaa67d494f672ac8.edm" hidden="1">#REF!</definedName>
    <definedName name="_bdm.90A8C2B24E6B4D708AFCB03F66B23F3B.edm" localSheetId="4" hidden="1" xml:space="preserve">   '[20]New Stores AUV'!$A:$IV</definedName>
    <definedName name="_bdm.90A8C2B24E6B4D708AFCB03F66B23F3B.edm" hidden="1">#REF!</definedName>
    <definedName name="_bdm.90D796657FEA4FF3A2C72CD3900B02A6.edm" hidden="1">#REF!</definedName>
    <definedName name="_bdm.90f731b5048a4b918c284225f29a2492.edm" localSheetId="3" hidden="1">#REF!</definedName>
    <definedName name="_bdm.90f731b5048a4b918c284225f29a2492.edm" hidden="1">#REF!</definedName>
    <definedName name="_bdm.9104918dd1df48038e9ded80f425bcb6.edm" hidden="1">#REF!</definedName>
    <definedName name="_bdm.912951C0F4FE4B5A813AFFEB07FF581B.edm" localSheetId="4" hidden="1" xml:space="preserve"> '[21]Carls Jr Development'!$A:$IV</definedName>
    <definedName name="_bdm.912951C0F4FE4B5A813AFFEB07FF581B.edm" hidden="1">#REF!</definedName>
    <definedName name="_bdm.913FA7EE6F8A4250B38C02AE3EE29770.edm" hidden="1">#REF!</definedName>
    <definedName name="_bdm.91bba67706324721b9003a802b8f09ff.edm" localSheetId="3" hidden="1">#REF!</definedName>
    <definedName name="_bdm.91bba67706324721b9003a802b8f09ff.edm" hidden="1">#REF!</definedName>
    <definedName name="_bdm.925139B8251749AA84AA5990DF9410D6.edm" hidden="1">#REF!</definedName>
    <definedName name="_bdm.9260B53AC2DA4A5093F72F9BCF941AB8.edm" hidden="1">#REF!</definedName>
    <definedName name="_bdm.9283cad54d7d477cade0ea6d4b5ea78b.edm" hidden="1">#REF!</definedName>
    <definedName name="_bdm.92bf819a46f14f989ef5d24a43361746.edm" localSheetId="3" hidden="1">#REF!</definedName>
    <definedName name="_bdm.92bf819a46f14f989ef5d24a43361746.edm" hidden="1">#REF!</definedName>
    <definedName name="_bdm.92f6f25d01324b868659541056bc2e74.edm" localSheetId="3" hidden="1">#REF!</definedName>
    <definedName name="_bdm.92f6f25d01324b868659541056bc2e74.edm" hidden="1">#REF!</definedName>
    <definedName name="_bdm.92ff15b5118541ef88e0c1e139ed7874.edm" hidden="1">#REF!</definedName>
    <definedName name="_bdm.932347255d1249fab0a00a9ee5947af4.edm" localSheetId="3" hidden="1">#REF!</definedName>
    <definedName name="_bdm.932347255d1249fab0a00a9ee5947af4.edm" hidden="1">#REF!</definedName>
    <definedName name="_bdm.934E22EFEB674C85ADEDDCC8DD8BDFA6.edm" hidden="1">#REF!</definedName>
    <definedName name="_bdm.938C210AAC49466FB0F7963C2AABB464.edm" localSheetId="4" hidden="1" xml:space="preserve">    '[20]Interest Rate Credit Stats'!$A:$IV</definedName>
    <definedName name="_bdm.938C210AAC49466FB0F7963C2AABB464.edm" hidden="1">#REF!</definedName>
    <definedName name="_bdm.944a1b0be91b45949a8e436ac24cac74.edm" localSheetId="3" hidden="1">#REF!</definedName>
    <definedName name="_bdm.944a1b0be91b45949a8e436ac24cac74.edm" hidden="1">#REF!</definedName>
    <definedName name="_bdm.945a75876452400fb1bc8b8a23b39b80.edm" localSheetId="3" hidden="1">#REF!</definedName>
    <definedName name="_bdm.945a75876452400fb1bc8b8a23b39b80.edm" hidden="1">#REF!</definedName>
    <definedName name="_bdm.946731E356244F78BFD6CFE01DBDEDF8.edm" hidden="1">#REF!</definedName>
    <definedName name="_bdm.9472961D22324C72A8683F6CDEF17AF7.edm" hidden="1">#REF!</definedName>
    <definedName name="_bdm.94CC25C7DC4F4C39A3A69A85C46C4618.edm" hidden="1">#REF!</definedName>
    <definedName name="_bdm.94D33A7D939543A4844101F980FC0739.edm" hidden="1">#REF!</definedName>
    <definedName name="_bdm.9558C6FD2D1A41DAB7EBD3A408924DE6.edm" localSheetId="4" hidden="1" xml:space="preserve">    '[20]New Stores AUV'!$A:$IV</definedName>
    <definedName name="_bdm.9558C6FD2D1A41DAB7EBD3A408924DE6.edm" hidden="1">#REF!</definedName>
    <definedName name="_bdm.955edfb2f12a4104a2a2d35547c801b2.edm" localSheetId="3" hidden="1">#REF!</definedName>
    <definedName name="_bdm.955edfb2f12a4104a2a2d35547c801b2.edm" hidden="1">#REF!</definedName>
    <definedName name="_bdm.956fd30e0f0b4745ae3423ddbf030162.edm" localSheetId="3" hidden="1">#REF!</definedName>
    <definedName name="_bdm.956fd30e0f0b4745ae3423ddbf030162.edm" hidden="1">#REF!</definedName>
    <definedName name="_bdm.95715A5BB5E3499A94DC8975E4288E8F.edm" localSheetId="4" hidden="1" xml:space="preserve">   '[20]New Stores AUV'!$A:$IV</definedName>
    <definedName name="_bdm.95715A5BB5E3499A94DC8975E4288E8F.edm" hidden="1">#REF!</definedName>
    <definedName name="_bdm.9571c2c61f984fcbac8e93c54eaf2692.edm" hidden="1">#REF!</definedName>
    <definedName name="_bdm.959C16BC5FB544C19C86A3FD355814EA.edm" hidden="1">#REF!</definedName>
    <definedName name="_bdm.95D81D2693EC4220B3C52BC1CF7E1C7E.edm" hidden="1">#REF!</definedName>
    <definedName name="_bdm.95DEB0E053744189B4CDD51B4AD8E1BD.edm" hidden="1">#REF!</definedName>
    <definedName name="_bdm.9612c2c0b0064e5fad847d5efd44e622.edm" localSheetId="3" hidden="1">#REF!</definedName>
    <definedName name="_bdm.9612c2c0b0064e5fad847d5efd44e622.edm" hidden="1">#REF!</definedName>
    <definedName name="_bdm.961E1CABC4484732A39E12905B506EB7.edm" hidden="1">#REF!</definedName>
    <definedName name="_bdm.9625f122d2c648d890163281f9d34d85.edm" localSheetId="3" hidden="1">#REF!</definedName>
    <definedName name="_bdm.9625f122d2c648d890163281f9d34d85.edm" hidden="1">#REF!</definedName>
    <definedName name="_bdm.9645A1B5A71F4869ABC1223A84A485D3.edm" hidden="1">#REF!</definedName>
    <definedName name="_bdm.965C5458DB084F57B3F3D0CC27C1AAAF.edm" hidden="1">#REF!</definedName>
    <definedName name="_bdm.96827821e9c34ef5a730e1743d01384e.edm" localSheetId="3" hidden="1">#REF!</definedName>
    <definedName name="_bdm.96827821e9c34ef5a730e1743d01384e.edm" hidden="1">#REF!</definedName>
    <definedName name="_bdm.96880c316c794ed38e9f52176ab9ef86.edm" localSheetId="3" hidden="1">#REF!</definedName>
    <definedName name="_bdm.96880c316c794ed38e9f52176ab9ef86.edm" hidden="1">#REF!</definedName>
    <definedName name="_bdm.96F624F396744849A5296E4CD9B55722.edm" hidden="1">#REF!</definedName>
    <definedName name="_bdm.96F6C496797E4852A7D68CCE02D81374.edm" hidden="1">#REF!</definedName>
    <definedName name="_bdm.97450FEA63AC48C29BB4280DA28F67B3.edm" localSheetId="4" hidden="1" xml:space="preserve">  '[20]New Tables'!$A:$IV</definedName>
    <definedName name="_bdm.97450FEA63AC48C29BB4280DA28F67B3.edm" hidden="1">#REF!</definedName>
    <definedName name="_bdm.97597E0613E84D2497160C9062BC4093.edm" hidden="1">#REF!</definedName>
    <definedName name="_bdm.975B03878E464C38A4C1CE3195AB9EF3.edm" hidden="1">#REF!</definedName>
    <definedName name="_bdm.98176e08d0aa4f3ca5012bd0d75324d1.edm" localSheetId="3" hidden="1">#REF!</definedName>
    <definedName name="_bdm.98176e08d0aa4f3ca5012bd0d75324d1.edm" hidden="1">#REF!</definedName>
    <definedName name="_bdm.9820806d15cc4740b40c062ce4a520cb.edm" localSheetId="3" hidden="1">#REF!</definedName>
    <definedName name="_bdm.9820806d15cc4740b40c062ce4a520cb.edm" hidden="1">#REF!</definedName>
    <definedName name="_bdm.984E06A6ACDF4279BD838011E4A5AF2C.edm" localSheetId="4" hidden="1" xml:space="preserve">  '[20]Achievability Tables'!$A:$IV</definedName>
    <definedName name="_bdm.984E06A6ACDF4279BD838011E4A5AF2C.edm" hidden="1">#REF!</definedName>
    <definedName name="_bdm.9852100d736c4a3d9a7fe3a9a4b2418d.edm" localSheetId="3" hidden="1">#REF!</definedName>
    <definedName name="_bdm.9852100d736c4a3d9a7fe3a9a4b2418d.edm" hidden="1">#REF!</definedName>
    <definedName name="_bdm.9853BAC49DC84284AFB7852733D29596.edm" hidden="1">#REF!</definedName>
    <definedName name="_bdm.9854e81029f74a528d7a5e7593941492.edm" localSheetId="3" hidden="1">#REF!</definedName>
    <definedName name="_bdm.9854e81029f74a528d7a5e7593941492.edm" hidden="1">#REF!</definedName>
    <definedName name="_bdm.989D9D88A26140FD9CED5260B3B68A23.edm" hidden="1">#REF!</definedName>
    <definedName name="_bdm.98d589558f674bfea16b703e5541ad38.edm" hidden="1">#REF!</definedName>
    <definedName name="_bdm.99360D89E3C540ADBF0AA7B20E277903.edm" localSheetId="4" hidden="1" xml:space="preserve">    [20]Template!$A:$IV</definedName>
    <definedName name="_bdm.99360D89E3C540ADBF0AA7B20E277903.edm" hidden="1">#REF!</definedName>
    <definedName name="_bdm.9978511385d545bca38bb5a3c3c1ac7f.edm" localSheetId="3" hidden="1">#REF!</definedName>
    <definedName name="_bdm.9978511385d545bca38bb5a3c3c1ac7f.edm" hidden="1">#REF!</definedName>
    <definedName name="_bdm.99a402a32c3f4422bf6454a5f5f2471f.edm" localSheetId="3" hidden="1">#REF!</definedName>
    <definedName name="_bdm.99a402a32c3f4422bf6454a5f5f2471f.edm" hidden="1">#REF!</definedName>
    <definedName name="_bdm.99CF7A7A764440C4AEABDC10D7096928.edm" localSheetId="4" hidden="1" xml:space="preserve">   '[20]Achievability Tables'!$A:$IV</definedName>
    <definedName name="_bdm.99CF7A7A764440C4AEABDC10D7096928.edm" hidden="1">#REF!</definedName>
    <definedName name="_bdm.99ECE305D9964B3EB31187E43523C73A.edm" localSheetId="4" hidden="1" xml:space="preserve">  '[20]Achievability Tables'!$A:$IV</definedName>
    <definedName name="_bdm.99ECE305D9964B3EB31187E43523C73A.edm" hidden="1">#REF!</definedName>
    <definedName name="_bdm.9A0B94E7D5164238AB78E736245EA2FB.edm" hidden="1">#REF!</definedName>
    <definedName name="_bdm.9A4FB331F13C4DA4964E531F07351B81.edm" localSheetId="4" hidden="1">'[26]Revenue Summary'!$A:$IV</definedName>
    <definedName name="_bdm.9A4FB331F13C4DA4964E531F07351B81.edm" hidden="1">#REF!</definedName>
    <definedName name="_bdm.9a50546f5746413c8542a8f03a27d5ad.edm" localSheetId="3" hidden="1">#REF!</definedName>
    <definedName name="_bdm.9a50546f5746413c8542a8f03a27d5ad.edm" hidden="1">#REF!</definedName>
    <definedName name="_bdm.9AADFA43CE494C0884A90BC0E8EC7E5F.edm" hidden="1">#REF!</definedName>
    <definedName name="_bdm.9AD6B69603B7489AADB8B69EB68D4A8E.edm" localSheetId="4" hidden="1" xml:space="preserve">  '[20]Achievability Tables'!$A:$IV</definedName>
    <definedName name="_bdm.9AD6B69603B7489AADB8B69EB68D4A8E.edm" hidden="1">#REF!</definedName>
    <definedName name="_bdm.9ADD59E2B2E34EC6BCBA9A1E0D318944.edm" hidden="1">#REF!</definedName>
    <definedName name="_bdm.9ae9ed68df2742fbb7dc5140bc0f2249.edm" hidden="1">#REF!</definedName>
    <definedName name="_bdm.9B3FF49E6B1C4C23A29BF23524F7D65F.edm" hidden="1">#REF!</definedName>
    <definedName name="_bdm.9b4617fc5aa34d5f8f3161594ddf5855.edm" localSheetId="3" hidden="1">#REF!</definedName>
    <definedName name="_bdm.9b4617fc5aa34d5f8f3161594ddf5855.edm" hidden="1">#REF!</definedName>
    <definedName name="_bdm.9BE2FF6A611440B496EE57AD07A8AE9F.edm" hidden="1">#REF!</definedName>
    <definedName name="_bdm.9C5CE93620DD44789C9157A4099DD1F3.edm" hidden="1">#REF!</definedName>
    <definedName name="_bdm.9C5E33F06FFD4E02AE99E21017847A25.edm" localSheetId="4" hidden="1" xml:space="preserve"> '[24]S&amp;U'!$A:$IV</definedName>
    <definedName name="_bdm.9C5E33F06FFD4E02AE99E21017847A25.edm" hidden="1">#REF!</definedName>
    <definedName name="_bdm.9CAECF85556745708F7CDFCB977EED48.edm" hidden="1">#REF!</definedName>
    <definedName name="_bdm.9cc3f993efa74f9b80c125b075fac624.edm" localSheetId="3" hidden="1">#REF!</definedName>
    <definedName name="_bdm.9cc3f993efa74f9b80c125b075fac624.edm" hidden="1">#REF!</definedName>
    <definedName name="_bdm.9cca2fcad94b48588f28b8750585d229.edm" localSheetId="3" hidden="1">#REF!</definedName>
    <definedName name="_bdm.9cca2fcad94b48588f28b8750585d229.edm" hidden="1">#REF!</definedName>
    <definedName name="_bdm.9CDC35CDB7B143079762F320F757C403.edm" hidden="1">#REF!</definedName>
    <definedName name="_bdm.9d3690923ca14fc0b2df853469d46c52.edm" localSheetId="3" hidden="1">#REF!</definedName>
    <definedName name="_bdm.9d3690923ca14fc0b2df853469d46c52.edm" hidden="1">#REF!</definedName>
    <definedName name="_bdm.9D51CB2022B74F96B0C769CAD7BB638F.edm" hidden="1">#REF!</definedName>
    <definedName name="_bdm.9d66b099314241689e1a2d6dc54ae47f.edm" localSheetId="3" hidden="1">#REF!</definedName>
    <definedName name="_bdm.9d66b099314241689e1a2d6dc54ae47f.edm" hidden="1">#REF!</definedName>
    <definedName name="_bdm.9dd7ae5eb83c4ba098400956031d2f52.edm" localSheetId="3" hidden="1">#REF!</definedName>
    <definedName name="_bdm.9dd7ae5eb83c4ba098400956031d2f52.edm" hidden="1">#REF!</definedName>
    <definedName name="_bdm.9E834F3CD0DE434FB18C460F3BFC866E.edm" hidden="1">#REF!</definedName>
    <definedName name="_bdm.9e8a65b0779e456bb6226b62ee466f1b.edm" localSheetId="3" hidden="1">#REF!</definedName>
    <definedName name="_bdm.9e8a65b0779e456bb6226b62ee466f1b.edm" hidden="1">#REF!</definedName>
    <definedName name="_bdm.9ed5a832d21f49728970e06601828b6f.edm" localSheetId="3" hidden="1">#REF!</definedName>
    <definedName name="_bdm.9ed5a832d21f49728970e06601828b6f.edm" hidden="1">#REF!</definedName>
    <definedName name="_bdm.9ef9d35b3f6a4bf4baa907b1a8e455f3.edm" localSheetId="3" hidden="1">#REF!</definedName>
    <definedName name="_bdm.9ef9d35b3f6a4bf4baa907b1a8e455f3.edm" hidden="1">#REF!</definedName>
    <definedName name="_bdm.9efb52a7ce5446558fb34a9ee5d7bef6.edm" localSheetId="3" hidden="1">#REF!</definedName>
    <definedName name="_bdm.9efb52a7ce5446558fb34a9ee5d7bef6.edm" hidden="1">#REF!</definedName>
    <definedName name="_bdm.9F03E10CCF554CACB3CA98DC8FCA5E12.edm" hidden="1">#REF!</definedName>
    <definedName name="_bdm.9F281C2D729544CBA58025780394E066.edm" localSheetId="4" hidden="1" xml:space="preserve">  '[20]Achievability Tables'!$A:$IV</definedName>
    <definedName name="_bdm.9F281C2D729544CBA58025780394E066.edm" hidden="1">#REF!</definedName>
    <definedName name="_bdm.9F49B659818E4F8DB537CBAD556706A7.edm" localSheetId="4" hidden="1" xml:space="preserve">  '[20]Achievability Tables'!$A:$IV</definedName>
    <definedName name="_bdm.9F49B659818E4F8DB537CBAD556706A7.edm" hidden="1">#REF!</definedName>
    <definedName name="_bdm.9FD9848462B349C1A5D10C7B00F4058F.edm" hidden="1">#REF!</definedName>
    <definedName name="_bdm.A02A7687D1C3466AAEF70C922C2BD039.edm" hidden="1">#REF!</definedName>
    <definedName name="_bdm.a039fe70b21f4dc0bbbea053d28df659.edm" localSheetId="3" hidden="1">#REF!</definedName>
    <definedName name="_bdm.a039fe70b21f4dc0bbbea053d28df659.edm" hidden="1">#REF!</definedName>
    <definedName name="_bdm.A063D11373174C7888D384B6113C294F.edm" hidden="1">#REF!</definedName>
    <definedName name="_bdm.a09e3d4111e345b08e1efad5e26a057e.edm" localSheetId="3" hidden="1">#REF!</definedName>
    <definedName name="_bdm.a09e3d4111e345b08e1efad5e26a057e.edm" hidden="1">#REF!</definedName>
    <definedName name="_bdm.a0b144f1c4c34d2f93c84786bcb96621.edm" localSheetId="3" hidden="1">#REF!</definedName>
    <definedName name="_bdm.a0b144f1c4c34d2f93c84786bcb96621.edm" hidden="1">#REF!</definedName>
    <definedName name="_bdm.a0baed4cc0954ef9a4955e2536939a7c.edm" localSheetId="3" hidden="1">#REF!</definedName>
    <definedName name="_bdm.a0baed4cc0954ef9a4955e2536939a7c.edm" hidden="1">#REF!</definedName>
    <definedName name="_bdm.a0e0e2ec88974ebca5124eaa2f81b783.edm" localSheetId="3" hidden="1">#REF!</definedName>
    <definedName name="_bdm.a0e0e2ec88974ebca5124eaa2f81b783.edm" hidden="1">#REF!</definedName>
    <definedName name="_bdm.A0FB5C0D7A1C4E72AD632A2E87049DE9.edm" localSheetId="4" hidden="1" xml:space="preserve">    '[20]Sensitivity Driver'!$A:$IV</definedName>
    <definedName name="_bdm.A0FB5C0D7A1C4E72AD632A2E87049DE9.edm" hidden="1">#REF!</definedName>
    <definedName name="_bdm.A0FC95D084484F4CB0DB8065802DAEC2.edm" localSheetId="4" hidden="1" xml:space="preserve">  '[20]New Tables'!$A:$IV</definedName>
    <definedName name="_bdm.A0FC95D084484F4CB0DB8065802DAEC2.edm" hidden="1">#REF!</definedName>
    <definedName name="_bdm.a12caae48e644032971136426c8c870f.edm" localSheetId="3" hidden="1">#REF!</definedName>
    <definedName name="_bdm.a12caae48e644032971136426c8c870f.edm" hidden="1">#REF!</definedName>
    <definedName name="_bdm.a14ad67b9b12401e83d8c0c076791e07.edm" localSheetId="3" hidden="1">#REF!</definedName>
    <definedName name="_bdm.a14ad67b9b12401e83d8c0c076791e07.edm" hidden="1">#REF!</definedName>
    <definedName name="_bdm.a15ce552a08b4de18968ffc849c5ab63.edm" localSheetId="3" hidden="1">#REF!</definedName>
    <definedName name="_bdm.a15ce552a08b4de18968ffc849c5ab63.edm" hidden="1">#REF!</definedName>
    <definedName name="_bdm.a1622d865be14513822cc89c9aea92bd.edm" localSheetId="3" hidden="1">#REF!</definedName>
    <definedName name="_bdm.a1622d865be14513822cc89c9aea92bd.edm" hidden="1">#REF!</definedName>
    <definedName name="_bdm.A167D12DAE3248FDB8A1CC583636203E.edm" hidden="1">#REF!</definedName>
    <definedName name="_bdm.a17d0bcd09364eef9986319305b4412c.edm" localSheetId="3" hidden="1">#REF!</definedName>
    <definedName name="_bdm.a17d0bcd09364eef9986319305b4412c.edm" hidden="1">#REF!</definedName>
    <definedName name="_bdm.A1AD1950E5304C118712BE7C47FF933C.edm" hidden="1">#REF!</definedName>
    <definedName name="_bdm.A1AFF389C3F740C98D09C3F64107221B.edm" hidden="1">#REF!</definedName>
    <definedName name="_bdm.a1deb34cd69a44d69df9c8f2103ff879.edm" localSheetId="3" hidden="1">#REF!</definedName>
    <definedName name="_bdm.a1deb34cd69a44d69df9c8f2103ff879.edm" hidden="1">#REF!</definedName>
    <definedName name="_bdm.a202333addcd44359beaa3873bb78095.edm" hidden="1">#REF!</definedName>
    <definedName name="_bdm.a20934d1acf048ecad99a02f02e49dd3.edm" localSheetId="3" hidden="1">#REF!</definedName>
    <definedName name="_bdm.a20934d1acf048ecad99a02f02e49dd3.edm" hidden="1">#REF!</definedName>
    <definedName name="_bdm.a2d646a3e92f40629faa157c4d68912b.edm" hidden="1">#REF!</definedName>
    <definedName name="_bdm.a2d75a3b534d4a2980e1b8c7f80fb18f.edm" hidden="1">#REF!</definedName>
    <definedName name="_bdm.a2e2a67d26844bddbfc969c234d504c8.edm" hidden="1">#REF!</definedName>
    <definedName name="_bdm.A380F365C2CE485AB021765185B50FB0.edm" hidden="1">#REF!</definedName>
    <definedName name="_bdm.A3938693C4AA4101B5EA684FA4DC9EC5.edm" localSheetId="4" hidden="1" xml:space="preserve">   '[20]Achievability Tables'!$A:$IV</definedName>
    <definedName name="_bdm.A3938693C4AA4101B5EA684FA4DC9EC5.edm" hidden="1">#REF!</definedName>
    <definedName name="_bdm.A3AAFD0D50E145F3AF1BFA47AF6EF19E.edm" hidden="1">#REF!</definedName>
    <definedName name="_bdm.A3F3323FFB0E462687F87D0F80D8D4C9.edm" hidden="1">#REF!</definedName>
    <definedName name="_bdm.a407c77572bc483eb1770aae61f0aa84.edm" localSheetId="3" hidden="1">#REF!</definedName>
    <definedName name="_bdm.a407c77572bc483eb1770aae61f0aa84.edm" hidden="1">#REF!</definedName>
    <definedName name="_bdm.a4100e0bd6484d2d9d3c9c651c079de8.edm" localSheetId="3" hidden="1">#REF!</definedName>
    <definedName name="_bdm.a4100e0bd6484d2d9d3c9c651c079de8.edm" hidden="1">#REF!</definedName>
    <definedName name="_bdm.A437A8BD29444D0E8DCC98EF858E659F.edm" hidden="1">#REF!</definedName>
    <definedName name="_bdm.A47690466B074C2595AFD45A96169806.edm" localSheetId="4" hidden="1" xml:space="preserve">  '[20]Achievability Tables'!$A:$IV</definedName>
    <definedName name="_bdm.A47690466B074C2595AFD45A96169806.edm" hidden="1">#REF!</definedName>
    <definedName name="_bdm.a47d3ef6f1034a3b9bcbdc55436609e3.edm" localSheetId="3" hidden="1">#REF!</definedName>
    <definedName name="_bdm.a47d3ef6f1034a3b9bcbdc55436609e3.edm" hidden="1">#REF!</definedName>
    <definedName name="_bdm.a4d82920e2474154a9473fe39393795c.edm" hidden="1">#REF!</definedName>
    <definedName name="_bdm.a537d875667646208a85f19c88ca4120.edm" hidden="1">#REF!</definedName>
    <definedName name="_bdm.A5F535492512432A8901717E7ED3338A.edm" localSheetId="4" hidden="1" xml:space="preserve">   '[20]Credit Stats'!$A:$IV</definedName>
    <definedName name="_bdm.A5F535492512432A8901717E7ED3338A.edm" hidden="1">#REF!</definedName>
    <definedName name="_bdm.a5fbb7e968a54c4bb1707c99841e431e.edm" localSheetId="3" hidden="1">#REF!</definedName>
    <definedName name="_bdm.a5fbb7e968a54c4bb1707c99841e431e.edm" hidden="1">#REF!</definedName>
    <definedName name="_bdm.a606e7086a3a4428aaae7ab82ec02019.edm" localSheetId="3" hidden="1">#REF!</definedName>
    <definedName name="_bdm.a606e7086a3a4428aaae7ab82ec02019.edm" hidden="1">#REF!</definedName>
    <definedName name="_bdm.A60B08BA82324890B93913E05CC34D5C.edm" localSheetId="4" hidden="1" xml:space="preserve">  '[20]Achievability Tables'!$A:$IV</definedName>
    <definedName name="_bdm.A60B08BA82324890B93913E05CC34D5C.edm" hidden="1">#REF!</definedName>
    <definedName name="_bdm.a60da1dad51c4ffe81ab21009b1aa144.edm" hidden="1">#REF!</definedName>
    <definedName name="_bdm.A61444E534C04C66BFF5E597A5D348A2.edm" hidden="1">#REF!</definedName>
    <definedName name="_bdm.A627CA7A96A5438F89104C789B2C2D23.edm" hidden="1">#REF!</definedName>
    <definedName name="_bdm.a6305082ee614fe8b1860c213895fe43.edm" localSheetId="3" hidden="1">#REF!</definedName>
    <definedName name="_bdm.a6305082ee614fe8b1860c213895fe43.edm" hidden="1">#REF!</definedName>
    <definedName name="_bdm.a63a5c6f0971452dae5030b36faeda98.edm" localSheetId="3" hidden="1">#REF!</definedName>
    <definedName name="_bdm.a63a5c6f0971452dae5030b36faeda98.edm" hidden="1">#REF!</definedName>
    <definedName name="_bdm.a63caf06c8ba4b21bcdd3446347954c2.edm" localSheetId="3" hidden="1">#REF!</definedName>
    <definedName name="_bdm.a63caf06c8ba4b21bcdd3446347954c2.edm" hidden="1">#REF!</definedName>
    <definedName name="_bdm.a65a5fc9e37546a5a783e715b5253d4e.edm" localSheetId="3" hidden="1">#REF!</definedName>
    <definedName name="_bdm.a65a5fc9e37546a5a783e715b5253d4e.edm" hidden="1">#REF!</definedName>
    <definedName name="_bdm.a6ea918f0f334c1aaa65586d2a8904ee.edm" localSheetId="3" hidden="1">#REF!</definedName>
    <definedName name="_bdm.a6ea918f0f334c1aaa65586d2a8904ee.edm" hidden="1">#REF!</definedName>
    <definedName name="_bdm.A6EBA1A6287C4D08821F9261BEC5BB9F.edm" localSheetId="4" hidden="1" xml:space="preserve">    '[20]EBITDA Chart'!$A:$IV</definedName>
    <definedName name="_bdm.A6EBA1A6287C4D08821F9261BEC5BB9F.edm" hidden="1">#REF!</definedName>
    <definedName name="_bdm.A6EF3E4C6E9746DA894F64C12295ACB5.edm" hidden="1">#REF!</definedName>
    <definedName name="_bdm.A7135DB875704944AC9BDB7620B073CD.edm" hidden="1">#REF!</definedName>
    <definedName name="_bdm.a7b31a787d5c4b2284e4db98cd411219.edm" localSheetId="3" hidden="1">#REF!</definedName>
    <definedName name="_bdm.a7b31a787d5c4b2284e4db98cd411219.edm" hidden="1">#REF!</definedName>
    <definedName name="_bdm.a81b2d44f9874ee9b1e3faac7d1749ae.edm" hidden="1">#REF!</definedName>
    <definedName name="_bdm.A843B10E23444DF4BF9548958BCE1994.edm" localSheetId="4" hidden="1">'[23]S&amp;U'!$A:$IV</definedName>
    <definedName name="_bdm.A843B10E23444DF4BF9548958BCE1994.edm" hidden="1">#REF!</definedName>
    <definedName name="_bdm.A8637A6BEE354D0C8FFD84419A5B55EE.edm" localSheetId="4" hidden="1" xml:space="preserve">    '[20]Sensitivity Driver'!$A:$IV</definedName>
    <definedName name="_bdm.A8637A6BEE354D0C8FFD84419A5B55EE.edm" hidden="1">#REF!</definedName>
    <definedName name="_bdm.A8715AB9E6DF421394B78E1BCEE371F3.edm" localSheetId="4" hidden="1" xml:space="preserve">   '[20]New Tables'!$A:$IV</definedName>
    <definedName name="_bdm.A8715AB9E6DF421394B78E1BCEE371F3.edm" hidden="1">#REF!</definedName>
    <definedName name="_bdm.A8BF5B5471E144E6BB8A557EFC594795.edm" hidden="1">#REF!</definedName>
    <definedName name="_bdm.a933a943949d45078c83d04ffe4ad880.edm" localSheetId="3" hidden="1">#REF!</definedName>
    <definedName name="_bdm.a933a943949d45078c83d04ffe4ad880.edm" hidden="1">#REF!</definedName>
    <definedName name="_bdm.a96c50a3dbfd456a8fde809218aaa3d8.edm" localSheetId="3" hidden="1">#REF!</definedName>
    <definedName name="_bdm.a96c50a3dbfd456a8fde809218aaa3d8.edm" hidden="1">#REF!</definedName>
    <definedName name="_bdm.A9E14E264F3C41F6B569557EF4A5D9B7.edm" hidden="1">#REF!</definedName>
    <definedName name="_bdm.AA6C2D22BE3E4F2895813DA1409C2ED5.edm" hidden="1">#REF!</definedName>
    <definedName name="_bdm.aa725a81fc424bc7a3f6737a15d9a10a.edm" localSheetId="3" hidden="1">#REF!</definedName>
    <definedName name="_bdm.aa725a81fc424bc7a3f6737a15d9a10a.edm" hidden="1">#REF!</definedName>
    <definedName name="_bdm.AA8588D03F26434CBA8542E03D162A2A.edm" hidden="1">#REF!</definedName>
    <definedName name="_bdm.aa9e31edc351420a855222918cb17686.edm" localSheetId="3" hidden="1">#REF!</definedName>
    <definedName name="_bdm.aa9e31edc351420a855222918cb17686.edm" hidden="1">#REF!</definedName>
    <definedName name="_bdm.AAB900FC9BC34A5A8B57F9CA2A9D78AC.edm" hidden="1">#REF!</definedName>
    <definedName name="_bdm.ab3029567c8b4a5e8d3cefe61f0c4a73.edm" localSheetId="3" hidden="1">#REF!</definedName>
    <definedName name="_bdm.ab3029567c8b4a5e8d3cefe61f0c4a73.edm" hidden="1">#REF!</definedName>
    <definedName name="_bdm.AB44070EABF243E094848185BA8235E9.edm" hidden="1">#REF!</definedName>
    <definedName name="_bdm.abe283327ad545098a62d1153cb3bf6a.edm" localSheetId="3" hidden="1">#REF!</definedName>
    <definedName name="_bdm.abe283327ad545098a62d1153cb3bf6a.edm" hidden="1">#REF!</definedName>
    <definedName name="_bdm.ac02b10fb0644d8d9c95add9f8f830c8.edm" localSheetId="3" hidden="1">#REF!</definedName>
    <definedName name="_bdm.ac02b10fb0644d8d9c95add9f8f830c8.edm" hidden="1">#REF!</definedName>
    <definedName name="_bdm.AC0CD7931FA641D08094AC99CB8A7CBB.edm" localSheetId="4" hidden="1" xml:space="preserve">  '[20]New Tables'!$A:$IV</definedName>
    <definedName name="_bdm.AC0CD7931FA641D08094AC99CB8A7CBB.edm" hidden="1">#REF!</definedName>
    <definedName name="_bdm.AC13171BF7FB4CA5833A0E73F46603B2.edm" hidden="1">#REF!</definedName>
    <definedName name="_bdm.AC59EA7DF5F64AACB60D0B1E6038D089.edm" hidden="1">#REF!</definedName>
    <definedName name="_bdm.acaa26ce618343c9b7e06662cead7e49.edm" localSheetId="3" hidden="1">#REF!</definedName>
    <definedName name="_bdm.acaa26ce618343c9b7e06662cead7e49.edm" hidden="1">#REF!</definedName>
    <definedName name="_bdm.ACFBF56D2368498B8A05F0F048968777.edm" localSheetId="4" hidden="1" xml:space="preserve">  '[20]Achievability Tables'!$A:$IV</definedName>
    <definedName name="_bdm.ACFBF56D2368498B8A05F0F048968777.edm" hidden="1">#REF!</definedName>
    <definedName name="_bdm.AD14A7F7039A4AAF9E7F2C4C68BFB470.edm" hidden="1">#REF!</definedName>
    <definedName name="_bdm.ad40aee40002435aa0ddd7054e24be17.edm" localSheetId="3" hidden="1">#REF!</definedName>
    <definedName name="_bdm.ad40aee40002435aa0ddd7054e24be17.edm" hidden="1">#REF!</definedName>
    <definedName name="_bdm.AD671641271E4A339DE71A82D54046A6.edm" localSheetId="4" hidden="1" xml:space="preserve">   '[20]Achievability Tables'!$A:$IV</definedName>
    <definedName name="_bdm.AD671641271E4A339DE71A82D54046A6.edm" hidden="1">#REF!</definedName>
    <definedName name="_bdm.AD97EA905EA748A9A37C207AE30A8FF4.edm" hidden="1">#REF!</definedName>
    <definedName name="_bdm.ad989d3688a4477bb0c216827a0b403a.edm" localSheetId="3" hidden="1">#REF!</definedName>
    <definedName name="_bdm.ad989d3688a4477bb0c216827a0b403a.edm" hidden="1">#REF!</definedName>
    <definedName name="_bdm.AEEE5FB51ABE4A19982A22C41D3FB2FC.edm" hidden="1">#REF!</definedName>
    <definedName name="_bdm.AF4BC401E63543628D12CFA9B1B3B0B3.edm" localSheetId="4" hidden="1" xml:space="preserve">  '[20]Achievability Tables'!$A:$IV</definedName>
    <definedName name="_bdm.AF4BC401E63543628D12CFA9B1B3B0B3.edm" hidden="1">#REF!</definedName>
    <definedName name="_bdm.af5442eaab6447b89b9d6106f24a8e7e.edm" localSheetId="3" hidden="1">#REF!</definedName>
    <definedName name="_bdm.af5442eaab6447b89b9d6106f24a8e7e.edm" hidden="1">#REF!</definedName>
    <definedName name="_bdm.AF773558D3EC481A96F8F48875B36A88.edm" localSheetId="4" hidden="1" xml:space="preserve">   '[20]Achievability Tables'!$A:$IV</definedName>
    <definedName name="_bdm.AF773558D3EC481A96F8F48875B36A88.edm" hidden="1">#REF!</definedName>
    <definedName name="_bdm.af86a6dea9894b158198403fb5a74687.edm" localSheetId="3" hidden="1">#REF!</definedName>
    <definedName name="_bdm.af86a6dea9894b158198403fb5a74687.edm" hidden="1">#REF!</definedName>
    <definedName name="_bdm.AF8EDAEE827046CA803F3FE8D6064E23.edm" hidden="1">#REF!</definedName>
    <definedName name="_bdm.B038FEFDA3874E92BD7FA6C15F4B48E9.edm" hidden="1">#REF!</definedName>
    <definedName name="_bdm.b0ab83053abc4ada9a1cc1374c964f5b.edm" localSheetId="3" hidden="1">#REF!</definedName>
    <definedName name="_bdm.b0ab83053abc4ada9a1cc1374c964f5b.edm" hidden="1">#REF!</definedName>
    <definedName name="_bdm.b0db30190226453eb6f6a7cd7ba3988c.edm" localSheetId="3" hidden="1">#REF!</definedName>
    <definedName name="_bdm.b0db30190226453eb6f6a7cd7ba3988c.edm" hidden="1">#REF!</definedName>
    <definedName name="_bdm.b10e49ec7f744bd9aabf09eff8b89f6a.edm" localSheetId="3" hidden="1">#REF!</definedName>
    <definedName name="_bdm.b10e49ec7f744bd9aabf09eff8b89f6a.edm" hidden="1">#REF!</definedName>
    <definedName name="_bdm.B11A7C87792B41DD911022A159DA9FA1.edm" hidden="1">#REF!</definedName>
    <definedName name="_bdm.B186E15AA61247E49B998A281EB54A51.edm" localSheetId="4" hidden="1" xml:space="preserve">   '[20]S&amp;U'!$A:$IV</definedName>
    <definedName name="_bdm.B186E15AA61247E49B998A281EB54A51.edm" hidden="1">#REF!</definedName>
    <definedName name="_bdm.B187957A40074E88B68BA9B13084EB53.edm" hidden="1">#REF!</definedName>
    <definedName name="_bdm.b19939fc3f2d4776af51be5d22a47caf.edm" localSheetId="3" hidden="1">#REF!</definedName>
    <definedName name="_bdm.b19939fc3f2d4776af51be5d22a47caf.edm" hidden="1">#REF!</definedName>
    <definedName name="_bdm.b19e98b351c84e14a39def54f492b27e.edm" localSheetId="3" hidden="1">#REF!</definedName>
    <definedName name="_bdm.b19e98b351c84e14a39def54f492b27e.edm" hidden="1">#REF!</definedName>
    <definedName name="_bdm.b1c53083637647e6a7373a82ae676f92.edm" localSheetId="3" hidden="1">#REF!</definedName>
    <definedName name="_bdm.b1c53083637647e6a7373a82ae676f92.edm" hidden="1">#REF!</definedName>
    <definedName name="_bdm.b1e387c4118a4e778b2ceff9a321709b.edm" localSheetId="3" hidden="1">#REF!</definedName>
    <definedName name="_bdm.b1e387c4118a4e778b2ceff9a321709b.edm" hidden="1">#REF!</definedName>
    <definedName name="_bdm.B2DA56CA5AA740E6AFBE3497C6982B4B.edm" hidden="1">#REF!</definedName>
    <definedName name="_bdm.B2EEA3FEF9EF460F9646D5046F51BA6B.edm" localSheetId="4" hidden="1" xml:space="preserve">  '[20]Achievability Tables'!$A:$IV</definedName>
    <definedName name="_bdm.B2EEA3FEF9EF460F9646D5046F51BA6B.edm" hidden="1">#REF!</definedName>
    <definedName name="_bdm.B306A9488C164607891259C7E01B6A06.edm" hidden="1">#REF!</definedName>
    <definedName name="_bdm.B30EB29AAC7549A3BC70C5421D7F4B5B.edm" hidden="1">#REF!</definedName>
    <definedName name="_bdm.B32C27066B474B7093CA312E4410C870.edm" localSheetId="4" hidden="1" xml:space="preserve">  '[20]Achievability Tables'!$A:$IV</definedName>
    <definedName name="_bdm.B32C27066B474B7093CA312E4410C870.edm" hidden="1">#REF!</definedName>
    <definedName name="_bdm.B36AA8A8027C4D79A6451785817372CF.edm" hidden="1">#REF!</definedName>
    <definedName name="_bdm.b3aef0d28ff345df9e7d5b224b23a048.edm" localSheetId="3" hidden="1">#REF!</definedName>
    <definedName name="_bdm.b3aef0d28ff345df9e7d5b224b23a048.edm" hidden="1">#REF!</definedName>
    <definedName name="_bdm.B3B1A65FD01245898CD18E7D319EE25D.edm" hidden="1">#REF!</definedName>
    <definedName name="_bdm.B3B9E42BB888499897B24C1353B83652.edm" localSheetId="4" hidden="1" xml:space="preserve">   '[20]Achievability Tables'!$A:$IV</definedName>
    <definedName name="_bdm.B3B9E42BB888499897B24C1353B83652.edm" hidden="1">#REF!</definedName>
    <definedName name="_bdm.B3BC5D878CDB4719A2378BF33371901A.edm" hidden="1">#REF!</definedName>
    <definedName name="_bdm.B3E164EC4CF84C70868E58344F800852.edm" localSheetId="4" hidden="1" xml:space="preserve">  '[20]Detailed CapexPAC'!$A:$IV</definedName>
    <definedName name="_bdm.B3E164EC4CF84C70868E58344F800852.edm" hidden="1">#REF!</definedName>
    <definedName name="_bdm.b42d486f5ec94d309f760d4597eb97da.edm" localSheetId="3" hidden="1">#REF!</definedName>
    <definedName name="_bdm.b42d486f5ec94d309f760d4597eb97da.edm" hidden="1">#REF!</definedName>
    <definedName name="_bdm.B4367CE3B149429698EFDB6B3E697924.edm" localSheetId="4" hidden="1" xml:space="preserve">  '[20]New Tables'!$A:$IV</definedName>
    <definedName name="_bdm.B4367CE3B149429698EFDB6B3E697924.edm" hidden="1">#REF!</definedName>
    <definedName name="_bdm.B44639A69C66462186E47CBA700995E8.edm" hidden="1">#REF!</definedName>
    <definedName name="_bdm.B44B1986CC8E4141AF91DC102D3DDCEC.edm" hidden="1">#REF!</definedName>
    <definedName name="_bdm.b4b24e2baac84c9da28588852a561622.edm" localSheetId="3" hidden="1">#REF!</definedName>
    <definedName name="_bdm.b4b24e2baac84c9da28588852a561622.edm" hidden="1">#REF!</definedName>
    <definedName name="_bdm.B4F9BFDAC7CF48C29D3AFB019D0997E3.edm" hidden="1">#REF!</definedName>
    <definedName name="_bdm.b51cdaa9fe6a4ea5a00dcddce46e72fc.edm" localSheetId="3" hidden="1">#REF!</definedName>
    <definedName name="_bdm.b51cdaa9fe6a4ea5a00dcddce46e72fc.edm" hidden="1">#REF!</definedName>
    <definedName name="_bdm.b53f7fbdcb3f4087b9fbd449d0d514e2.edm" localSheetId="3" hidden="1">#REF!</definedName>
    <definedName name="_bdm.b53f7fbdcb3f4087b9fbd449d0d514e2.edm" hidden="1">#REF!</definedName>
    <definedName name="_bdm.B5637F213E89450389A6B13F1DB2F883.edm" localSheetId="4" hidden="1" xml:space="preserve">    '[20]Credit Stats'!$A:$IV</definedName>
    <definedName name="_bdm.B5637F213E89450389A6B13F1DB2F883.edm" hidden="1">#REF!</definedName>
    <definedName name="_bdm.B5B6950F16FB4C9D8A0C8E366D397E87.edm" hidden="1">#REF!</definedName>
    <definedName name="_bdm.b5bd369e4a69410a8388d81c18c0af59.edm" localSheetId="3" hidden="1">#REF!</definedName>
    <definedName name="_bdm.b5bd369e4a69410a8388d81c18c0af59.edm" hidden="1">#REF!</definedName>
    <definedName name="_bdm.B6238795B0544C4D86B759251495B52E.edm" hidden="1">#REF!</definedName>
    <definedName name="_bdm.B694A8498176486BA436F872026AE92F.edm" hidden="1">#REF!</definedName>
    <definedName name="_bdm.B6F0FE3E1A774AFEACEEB3EA6CE9B119.edm" hidden="1">#REF!</definedName>
    <definedName name="_bdm.b6f3ce90a8cf4225a88b0d38bb7c4bce.edm" hidden="1">#REF!</definedName>
    <definedName name="_bdm.B7107EEED5B64743B6413FD7C6C45153.edm" hidden="1">#REF!</definedName>
    <definedName name="_bdm.b7497e277b4544a185f16efeca0638c5.edm" hidden="1">#REF!</definedName>
    <definedName name="_bdm.B8051C1FF13C478EA7CB00BA8315EDD1.edm" hidden="1">#REF!</definedName>
    <definedName name="_bdm.b860709ab9604f72bce4a19479cddf47.edm" localSheetId="3" hidden="1">#REF!</definedName>
    <definedName name="_bdm.b860709ab9604f72bce4a19479cddf47.edm" hidden="1">#REF!</definedName>
    <definedName name="_bdm.b8e21cb16fdb439892ea700b4a5a71f4.edm" localSheetId="3" hidden="1">#REF!</definedName>
    <definedName name="_bdm.b8e21cb16fdb439892ea700b4a5a71f4.edm" hidden="1">#REF!</definedName>
    <definedName name="_bdm.B8FCDE0827E846458FD1BAFA5F07AAE3.edm" localSheetId="4" hidden="1" xml:space="preserve">   '[20]Achievability Tables'!$A:$IV</definedName>
    <definedName name="_bdm.B8FCDE0827E846458FD1BAFA5F07AAE3.edm" hidden="1">#REF!</definedName>
    <definedName name="_bdm.b9a03916661d47d796abc537f2914798.edm" localSheetId="3" hidden="1">#REF!</definedName>
    <definedName name="_bdm.b9a03916661d47d796abc537f2914798.edm" hidden="1">#REF!</definedName>
    <definedName name="_bdm.B9F0B03BF7A4481FA4BDC46EC9E8AE3A.edm" localSheetId="4" hidden="1" xml:space="preserve">   [20]BS!$A:$IV</definedName>
    <definedName name="_bdm.B9F0B03BF7A4481FA4BDC46EC9E8AE3A.edm" hidden="1">#REF!</definedName>
    <definedName name="_bdm.B9FD6C2999684118AC4E34E8EB0E6B2B.edm" hidden="1">#REF!</definedName>
    <definedName name="_bdm.BA1754ADE4734716B3C8B8BC17A52E04.edm" hidden="1">#REF!</definedName>
    <definedName name="_bdm.BA1AD8CD31EB4332A5896B9E976942F8.edm" localSheetId="4" hidden="1" xml:space="preserve">   '[20]EBITDA Chart'!$A:$IV</definedName>
    <definedName name="_bdm.BA1AD8CD31EB4332A5896B9E976942F8.edm" hidden="1">#REF!</definedName>
    <definedName name="_bdm.ba65c8936365426295cadf60837c2753.edm" localSheetId="3" hidden="1">#REF!</definedName>
    <definedName name="_bdm.ba65c8936365426295cadf60837c2753.edm" hidden="1">#REF!</definedName>
    <definedName name="_bdm.bae0656f870e40cba44359a78fe509c4.edm" localSheetId="3" hidden="1">#REF!</definedName>
    <definedName name="_bdm.bae0656f870e40cba44359a78fe509c4.edm" hidden="1">#REF!</definedName>
    <definedName name="_bdm.bb4a534448614d5b9e3ab25dafa2d4c9.edm" localSheetId="3" hidden="1">#REF!</definedName>
    <definedName name="_bdm.bb4a534448614d5b9e3ab25dafa2d4c9.edm" hidden="1">#REF!</definedName>
    <definedName name="_bdm.BBCF32E3E57240688C0AAA6483358020.edm" hidden="1">#REF!</definedName>
    <definedName name="_bdm.bc84f73c68e3403585e09d5f36d1e5b2.edm" localSheetId="3" hidden="1">#REF!</definedName>
    <definedName name="_bdm.bc84f73c68e3403585e09d5f36d1e5b2.edm" hidden="1">#REF!</definedName>
    <definedName name="_bdm.BC8CC000D7414B7281D1EC4F8EA78BA0.edm" hidden="1">#REF!</definedName>
    <definedName name="_bdm.bc9a5cb4802a4daa8dd81ddbb7626a87.edm" hidden="1">#REF!</definedName>
    <definedName name="_bdm.BCA7CDCDA1FB4B76BF3755179C2D0200.edm" hidden="1">#REF!</definedName>
    <definedName name="_bdm.bd63866f37574fcebf1e803e91a44ffc.edm" localSheetId="3" hidden="1">#REF!</definedName>
    <definedName name="_bdm.bd63866f37574fcebf1e803e91a44ffc.edm" hidden="1">#REF!</definedName>
    <definedName name="_bdm.bd772caab47e4b199caf7751167ab151.edm" localSheetId="3" hidden="1">#REF!</definedName>
    <definedName name="_bdm.bd772caab47e4b199caf7751167ab151.edm" hidden="1">#REF!</definedName>
    <definedName name="_bdm.BDA9544A57C74E72A1DF99002249096B.edm" hidden="1">#REF!</definedName>
    <definedName name="_bdm.BDB9018F394B4D619CA288E2B170F24A.edm" hidden="1">#REF!</definedName>
    <definedName name="_bdm.be4b9813f96a46cdb7e3eec8a2288546.edm" localSheetId="3" hidden="1">#REF!</definedName>
    <definedName name="_bdm.be4b9813f96a46cdb7e3eec8a2288546.edm" hidden="1">#REF!</definedName>
    <definedName name="_bdm.be4efe48d92149bda541bf0071f1189d.edm" localSheetId="3" hidden="1">#REF!</definedName>
    <definedName name="_bdm.be4efe48d92149bda541bf0071f1189d.edm" hidden="1">#REF!</definedName>
    <definedName name="_bdm.BE5DBB1534FB4C7EAE47A5D81D20E425.edm" hidden="1">#REF!</definedName>
    <definedName name="_bdm.BE9198FEA3524B93819EAF1C9D5C3982.edm" hidden="1">#REF!</definedName>
    <definedName name="_bdm.BF4F9C20D67546B7AEC95ECB28BAFA61.edm" localSheetId="4" hidden="1" xml:space="preserve">  '[20]S&amp;U'!$A:$IV</definedName>
    <definedName name="_bdm.BF4F9C20D67546B7AEC95ECB28BAFA61.edm" hidden="1">#REF!</definedName>
    <definedName name="_bdm.c080610a1c47468e8f71e28e469a1f25.edm" localSheetId="3" hidden="1">#REF!</definedName>
    <definedName name="_bdm.c080610a1c47468e8f71e28e469a1f25.edm" hidden="1">#REF!</definedName>
    <definedName name="_bdm.C0CA9FF7E3D746D6A6EB54F72E8CB42F.edm" hidden="1">#REF!</definedName>
    <definedName name="_bdm.C0DEB0046D344A60958763FF3874BA67.edm" hidden="1">#REF!</definedName>
    <definedName name="_bdm.c0e13a07ad2e4436b03c78df5d0edf66.edm" hidden="1">#REF!</definedName>
    <definedName name="_bdm.C17A1B12D43F41EA9736D9062F460D1D.edm" localSheetId="4" hidden="1" xml:space="preserve">   '[20]New Stores AUV'!$A:$IV</definedName>
    <definedName name="_bdm.C17A1B12D43F41EA9736D9062F460D1D.edm" hidden="1">#REF!</definedName>
    <definedName name="_bdm.C234CD9909A143DB841E8BEE331DCFC4.edm" hidden="1">#REF!</definedName>
    <definedName name="_bdm.C298EA7545D942DC99CD757057690855.edm" hidden="1">#REF!</definedName>
    <definedName name="_bdm.C2B1479279C14F60AC08799ED8A8E24D.edm" hidden="1">#REF!</definedName>
    <definedName name="_bdm.c3c52042f6fe40649e3266bd7993c997.edm" localSheetId="3" hidden="1">#REF!</definedName>
    <definedName name="_bdm.c3c52042f6fe40649e3266bd7993c997.edm" hidden="1">#REF!</definedName>
    <definedName name="_bdm.c4015bc73707471faa38e428cf0368e4.edm" hidden="1">#REF!</definedName>
    <definedName name="_bdm.C428CE2024664683B12ABF82D734D0EB.edm" localSheetId="4" hidden="1">'[26]Gross Profit Summary'!$A:$IV</definedName>
    <definedName name="_bdm.C428CE2024664683B12ABF82D734D0EB.edm" hidden="1">#REF!</definedName>
    <definedName name="_bdm.c4424bc7667c4319ad47b5c9d627347e.edm" localSheetId="3" hidden="1">#REF!</definedName>
    <definedName name="_bdm.c4424bc7667c4319ad47b5c9d627347e.edm" hidden="1">#REF!</definedName>
    <definedName name="_bdm.C451E26BD32B4E55B4C9248448F65317.edm" localSheetId="4" hidden="1" xml:space="preserve"> '[24]Op Metrics'!$A:$IV</definedName>
    <definedName name="_bdm.C451E26BD32B4E55B4C9248448F65317.edm" hidden="1">#REF!</definedName>
    <definedName name="_bdm.C457CCBFC4B44D35AAD5FB3BCB15F95A.edm" hidden="1">#REF!</definedName>
    <definedName name="_bdm.c4722ca2576f449191af4c5776031f51.edm" localSheetId="3" hidden="1">#REF!</definedName>
    <definedName name="_bdm.c4722ca2576f449191af4c5776031f51.edm" hidden="1">#REF!</definedName>
    <definedName name="_bdm.c48f9f11ca8b4a78b8c6ce3ed9994d1b.edm" localSheetId="3" hidden="1">#REF!</definedName>
    <definedName name="_bdm.c48f9f11ca8b4a78b8c6ce3ed9994d1b.edm" hidden="1">#REF!</definedName>
    <definedName name="_bdm.c4d7abcefc924303893ba27ce7589237.edm" hidden="1">#REF!</definedName>
    <definedName name="_bdm.c4dd8a2882644f2e9707083e51d1e992.edm" localSheetId="3" hidden="1">#REF!</definedName>
    <definedName name="_bdm.c4dd8a2882644f2e9707083e51d1e992.edm" hidden="1">#REF!</definedName>
    <definedName name="_bdm.C5019477A1CF488D88A1FA4ACCD41639.edm" localSheetId="4" hidden="1" xml:space="preserve">  '[20]Achievability Tables'!$A:$IV</definedName>
    <definedName name="_bdm.C5019477A1CF488D88A1FA4ACCD41639.edm" hidden="1">#REF!</definedName>
    <definedName name="_bdm.C50EE2BE6B35410AB901B6599395C07B.edm" localSheetId="4" hidden="1" xml:space="preserve">  '[20]Achievability Tables'!$A:$IV</definedName>
    <definedName name="_bdm.C50EE2BE6B35410AB901B6599395C07B.edm" hidden="1">#REF!</definedName>
    <definedName name="_bdm.c58e0037bd10441a98ea5abc3f777f68.edm" localSheetId="3" hidden="1">#REF!</definedName>
    <definedName name="_bdm.c58e0037bd10441a98ea5abc3f777f68.edm" hidden="1">#REF!</definedName>
    <definedName name="_bdm.c5c04335f4ea4a5cadbe15e7523954bb.edm" localSheetId="3" hidden="1">#REF!</definedName>
    <definedName name="_bdm.c5c04335f4ea4a5cadbe15e7523954bb.edm" hidden="1">#REF!</definedName>
    <definedName name="_bdm.C5CFA8D69E1A4835B7AA05FDF0523049.edm" hidden="1">#REF!</definedName>
    <definedName name="_bdm.C61BC3CF5C1842AFB0E667CD3F300D2F.edm" localSheetId="4" hidden="1" xml:space="preserve">   [20]Capitalization!$A:$IV</definedName>
    <definedName name="_bdm.C61BC3CF5C1842AFB0E667CD3F300D2F.edm" hidden="1">#REF!</definedName>
    <definedName name="_bdm.C62CA4D9D8444FC18A277D9EF9117F9B.edm" hidden="1">#REF!</definedName>
    <definedName name="_bdm.c668943c990d47efbd87d2db4782cdce.edm" localSheetId="3" hidden="1">#REF!</definedName>
    <definedName name="_bdm.c668943c990d47efbd87d2db4782cdce.edm" hidden="1">#REF!</definedName>
    <definedName name="_bdm.c674d602009b4b4d818a170eb2b68ce2.edm" localSheetId="3" hidden="1">#REF!</definedName>
    <definedName name="_bdm.c674d602009b4b4d818a170eb2b68ce2.edm" hidden="1">#REF!</definedName>
    <definedName name="_bdm.c6a8fbe817ae4a229d72fbf06ed8c771.edm" localSheetId="3" hidden="1">#REF!</definedName>
    <definedName name="_bdm.c6a8fbe817ae4a229d72fbf06ed8c771.edm" hidden="1">#REF!</definedName>
    <definedName name="_bdm.c6aa67a8cb594bff9aa43f7e7beb251c.edm" localSheetId="3" hidden="1">#REF!</definedName>
    <definedName name="_bdm.c6aa67a8cb594bff9aa43f7e7beb251c.edm" hidden="1">#REF!</definedName>
    <definedName name="_bdm.c6b0fa36e1d2451cad6fcbde192eb5a2.edm" localSheetId="3" hidden="1">#REF!</definedName>
    <definedName name="_bdm.c6b0fa36e1d2451cad6fcbde192eb5a2.edm" hidden="1">#REF!</definedName>
    <definedName name="_bdm.C6D132461F934440B9092B92149D0296.edm" localSheetId="4" hidden="1" xml:space="preserve">  '[20]Achievability Tables'!$A:$IV</definedName>
    <definedName name="_bdm.C6D132461F934440B9092B92149D0296.edm" hidden="1">#REF!</definedName>
    <definedName name="_bdm.c6ef3bed7bb74615bdde82ae5bc5af23.edm" localSheetId="3" hidden="1">#REF!</definedName>
    <definedName name="_bdm.c6ef3bed7bb74615bdde82ae5bc5af23.edm" hidden="1">#REF!</definedName>
    <definedName name="_bdm.c70d0e90c17b429eb8d7f7f1baccb14e.edm" localSheetId="3" hidden="1">#REF!</definedName>
    <definedName name="_bdm.c70d0e90c17b429eb8d7f7f1baccb14e.edm" hidden="1">#REF!</definedName>
    <definedName name="_bdm.c7471d35d26d4f9c9d371b9f6e293e85.edm" localSheetId="3" hidden="1">#REF!</definedName>
    <definedName name="_bdm.c7471d35d26d4f9c9d371b9f6e293e85.edm" hidden="1">#REF!</definedName>
    <definedName name="_bdm.c7e867f5ae1b4641aa9d99d1c49d1944.edm" localSheetId="3" hidden="1">#REF!</definedName>
    <definedName name="_bdm.c7e867f5ae1b4641aa9d99d1c49d1944.edm" hidden="1">#REF!</definedName>
    <definedName name="_bdm.C7FCD1E679F44823A30D60685BD76E41.edm" hidden="1">#REF!</definedName>
    <definedName name="_bdm.c7ffacc4d48a4e3e9b6ceecb271b226d.edm" localSheetId="3" hidden="1">#REF!</definedName>
    <definedName name="_bdm.c7ffacc4d48a4e3e9b6ceecb271b226d.edm" hidden="1">#REF!</definedName>
    <definedName name="_bdm.c80b4f72779147af850a9658598e6c52.edm" localSheetId="3" hidden="1">#REF!</definedName>
    <definedName name="_bdm.c80b4f72779147af850a9658598e6c52.edm" hidden="1">#REF!</definedName>
    <definedName name="_bdm.C8477CBF43E8400FBF1457EAB7B673CD.edm" hidden="1">#REF!</definedName>
    <definedName name="_bdm.C898044C281F4002B657876EEEF54A94.edm" localSheetId="4" hidden="1" xml:space="preserve">    '[20]Interest Rate Credit Stats'!$A:$IV</definedName>
    <definedName name="_bdm.C898044C281F4002B657876EEEF54A94.edm" hidden="1">#REF!</definedName>
    <definedName name="_bdm.c8aaba5e8bf844bb944e870f306114df.edm" localSheetId="3" hidden="1">#REF!</definedName>
    <definedName name="_bdm.c8aaba5e8bf844bb944e870f306114df.edm" hidden="1">#REF!</definedName>
    <definedName name="_bdm.C921ECD3503E49C58CD25F4EF785790F.edm" hidden="1">#REF!</definedName>
    <definedName name="_bdm.c97c7b75d42a4652a9f18f0482d65f69.edm" localSheetId="3" hidden="1">#REF!</definedName>
    <definedName name="_bdm.c97c7b75d42a4652a9f18f0482d65f69.edm" hidden="1">#REF!</definedName>
    <definedName name="_bdm.C9C5ABD73E6E45FCB72A5B60A9F3F174.edm" hidden="1">#REF!</definedName>
    <definedName name="_bdm.c9cb7690224f48d2a8e526a27e2f8b10.edm" localSheetId="3" hidden="1">#REF!</definedName>
    <definedName name="_bdm.c9cb7690224f48d2a8e526a27e2f8b10.edm" hidden="1">#REF!</definedName>
    <definedName name="_bdm.c9ce04d632d34d0999934ceeb52cf0f5.edm" localSheetId="3" hidden="1">#REF!</definedName>
    <definedName name="_bdm.c9ce04d632d34d0999934ceeb52cf0f5.edm" hidden="1">#REF!</definedName>
    <definedName name="_bdm.C9F5830AFC5A46CFA440A38AB58C9B0A.edm" hidden="1">#REF!</definedName>
    <definedName name="_bdm.CA6B13128BBB43BBB82BC6F4304CB568.edm" localSheetId="4" hidden="1" xml:space="preserve">    '[20]Achievability Tables'!$A:$IV</definedName>
    <definedName name="_bdm.CA6B13128BBB43BBB82BC6F4304CB568.edm" hidden="1">#REF!</definedName>
    <definedName name="_bdm.ca8c74e03be140cd872e7758814de51e.edm" localSheetId="3" hidden="1">#REF!</definedName>
    <definedName name="_bdm.ca8c74e03be140cd872e7758814de51e.edm" hidden="1">#REF!</definedName>
    <definedName name="_bdm.CAA3A0BE16BA4ADE8E79CD663190072B.edm" hidden="1">#REF!</definedName>
    <definedName name="_bdm.CAAD75B892744DA7A396804116BF19C2.edm" hidden="1">#REF!</definedName>
    <definedName name="_bdm.CAD67D442DFC45D2A51CCA8EC24260C0.edm" hidden="1">#REF!</definedName>
    <definedName name="_bdm.cb185e53521044a391397fc96e9ed9af.edm" localSheetId="3" hidden="1">#REF!</definedName>
    <definedName name="_bdm.cb185e53521044a391397fc96e9ed9af.edm" hidden="1">#REF!</definedName>
    <definedName name="_bdm.cb2f92183d0740c2bc6dc3a478845827.edm" localSheetId="3" hidden="1">#REF!</definedName>
    <definedName name="_bdm.cb2f92183d0740c2bc6dc3a478845827.edm" hidden="1">#REF!</definedName>
    <definedName name="_bdm.CB378330ACB8461E8FFA11CEB682C23E.edm" hidden="1">#REF!</definedName>
    <definedName name="_bdm.cb528ae884cf45519cdb7a3cd7bc2764.edm" localSheetId="3" hidden="1">#REF!</definedName>
    <definedName name="_bdm.cb528ae884cf45519cdb7a3cd7bc2764.edm" hidden="1">#REF!</definedName>
    <definedName name="_bdm.cb6bb9fcca9a42969f82d9340705d068.edm" localSheetId="3" hidden="1">#REF!</definedName>
    <definedName name="_bdm.cb6bb9fcca9a42969f82d9340705d068.edm" hidden="1">#REF!</definedName>
    <definedName name="_bdm.CBA4118940E845C08D4F1C1E2C64667D.edm" hidden="1">#REF!</definedName>
    <definedName name="_bdm.CBF382A088BC4333AAEBADD55DF61F8F.edm" hidden="1">#REF!</definedName>
    <definedName name="_bdm.cbf647e6de3c422d924cb6543b8e09ac.edm" localSheetId="3" hidden="1">#REF!</definedName>
    <definedName name="_bdm.cbf647e6de3c422d924cb6543b8e09ac.edm" hidden="1">#REF!</definedName>
    <definedName name="_bdm.cc3951c5afbc41c7a8cdee46fff0c99d.edm" localSheetId="3" hidden="1">#REF!</definedName>
    <definedName name="_bdm.cc3951c5afbc41c7a8cdee46fff0c99d.edm" hidden="1">#REF!</definedName>
    <definedName name="_bdm.CC4B1B78616E4AC5B0C3EA8852AB3482.edm" localSheetId="4" hidden="1" xml:space="preserve">   '[20]New Tables'!$A:$IV</definedName>
    <definedName name="_bdm.CC4B1B78616E4AC5B0C3EA8852AB3482.edm" hidden="1">#REF!</definedName>
    <definedName name="_bdm.CC4EED0E69894811808F3CEC927B750A.edm" localSheetId="4" hidden="1" xml:space="preserve">  '[20]New Tables'!$A:$IV</definedName>
    <definedName name="_bdm.CC4EED0E69894811808F3CEC927B750A.edm" hidden="1">#REF!</definedName>
    <definedName name="_bdm.CC556D11727249EB93A5C133A4E15BE3.edm" hidden="1">#REF!</definedName>
    <definedName name="_bdm.cc5a21250b4d4173b4edb876f1474dd1.edm" localSheetId="3" hidden="1">#REF!</definedName>
    <definedName name="_bdm.cc5a21250b4d4173b4edb876f1474dd1.edm" hidden="1">#REF!</definedName>
    <definedName name="_bdm.cc64ecdd594848a587865d3dcd184095.edm" localSheetId="3" hidden="1">#REF!</definedName>
    <definedName name="_bdm.cc64ecdd594848a587865d3dcd184095.edm" hidden="1">#REF!</definedName>
    <definedName name="_bdm.CC747A9BABCE4832A78BA4CD38E77F6D.edm" hidden="1">#REF!</definedName>
    <definedName name="_bdm.CCC109E1FEF54FE283F960D682C3FF99.edm" localSheetId="4" hidden="1" xml:space="preserve">   '[20]Achievability Tables'!$A:$IV</definedName>
    <definedName name="_bdm.CCC109E1FEF54FE283F960D682C3FF99.edm" hidden="1">#REF!</definedName>
    <definedName name="_bdm.CCD7E4EFF54E4A20BF2027CDB6FBCE63.edm" localSheetId="4" hidden="1" xml:space="preserve">   '[20]Achievability Tables'!$A:$IV</definedName>
    <definedName name="_bdm.CCD7E4EFF54E4A20BF2027CDB6FBCE63.edm" hidden="1">#REF!</definedName>
    <definedName name="_bdm.CCF645B21C6A4B79962E4B4F54BDDC44.edm" hidden="1">#REF!</definedName>
    <definedName name="_bdm.cd135118457c4970a1c6a6d05ea37577.edm" localSheetId="3" hidden="1">#REF!</definedName>
    <definedName name="_bdm.cd135118457c4970a1c6a6d05ea37577.edm" hidden="1">#REF!</definedName>
    <definedName name="_bdm.CD2F8CACE0B94E70BFCF0FBA96AAF6CE.edm" hidden="1">#REF!</definedName>
    <definedName name="_bdm.CE00BCC9010B4A9A86B7BEFD27D4C3B4.edm" hidden="1">#REF!</definedName>
    <definedName name="_bdm.ce361bed386b4c1faee01ff80a6e915d.edm" localSheetId="3" hidden="1">#REF!</definedName>
    <definedName name="_bdm.ce361bed386b4c1faee01ff80a6e915d.edm" hidden="1">#REF!</definedName>
    <definedName name="_bdm.ce3c745844584740a0bc5d5a39344a50.edm" localSheetId="3" hidden="1">#REF!</definedName>
    <definedName name="_bdm.ce3c745844584740a0bc5d5a39344a50.edm" hidden="1">#REF!</definedName>
    <definedName name="_bdm.ce8fa268a41244fdb5ae01c612c4ad13.edm" localSheetId="3" hidden="1">#REF!</definedName>
    <definedName name="_bdm.ce8fa268a41244fdb5ae01c612c4ad13.edm" hidden="1">#REF!</definedName>
    <definedName name="_bdm.CF07A1EFB0D748BAAB616E3F122F6A97.edm" hidden="1">#REF!</definedName>
    <definedName name="_bdm.CF13E457D517439E8DFA165C08086F62.edm" localSheetId="4" hidden="1" xml:space="preserve">    '[20]Sensitivity Credit Stats'!$A:$IV</definedName>
    <definedName name="_bdm.CF13E457D517439E8DFA165C08086F62.edm" hidden="1">#REF!</definedName>
    <definedName name="_bdm.CF2462299F494156ACD4F968338D25F6.edm" hidden="1">#REF!</definedName>
    <definedName name="_bdm.cf5ddec3ea7c44f3a49647629a1c7cb2.edm" localSheetId="3" hidden="1">#REF!</definedName>
    <definedName name="_bdm.cf5ddec3ea7c44f3a49647629a1c7cb2.edm" hidden="1">#REF!</definedName>
    <definedName name="_bdm.cf66ce859a004093b4bb789fa7d2182c.edm" localSheetId="3" hidden="1">#REF!</definedName>
    <definedName name="_bdm.cf66ce859a004093b4bb789fa7d2182c.edm" hidden="1">#REF!</definedName>
    <definedName name="_bdm.cfb00e5adad74b92b4c3c5aa09bddf17.edm" localSheetId="3" hidden="1">#REF!</definedName>
    <definedName name="_bdm.cfb00e5adad74b92b4c3c5aa09bddf17.edm" hidden="1">#REF!</definedName>
    <definedName name="_bdm.CFC68A61017B42D68FAA62D2DAF7A122.edm" localSheetId="4" hidden="1" xml:space="preserve">    '[20]Base vs Sensitivity'!$A:$IV</definedName>
    <definedName name="_bdm.CFC68A61017B42D68FAA62D2DAF7A122.edm" hidden="1">#REF!</definedName>
    <definedName name="_bdm.cfc982d7d2bc4677a1f59020a76aa690.edm" localSheetId="3" hidden="1">#REF!</definedName>
    <definedName name="_bdm.cfc982d7d2bc4677a1f59020a76aa690.edm" hidden="1">#REF!</definedName>
    <definedName name="_bdm.CFD83350EFA74CE7BC4A97BA0581DF0E.edm" localSheetId="4" hidden="1" xml:space="preserve">   '[20]Achievability Tables'!$A:$IV</definedName>
    <definedName name="_bdm.CFD83350EFA74CE7BC4A97BA0581DF0E.edm" hidden="1">#REF!</definedName>
    <definedName name="_bdm.CFE6E4BE74084A30B53E4E250E97D292.edm" hidden="1">#REF!</definedName>
    <definedName name="_bdm.D006BEACAD3549478E340D7CF196196C.edm" localSheetId="4" hidden="1" xml:space="preserve">    '[20]Achievability Tables'!$A:$IV</definedName>
    <definedName name="_bdm.D006BEACAD3549478E340D7CF196196C.edm" hidden="1">#REF!</definedName>
    <definedName name="_bdm.D01FB97CAE4A4582855B1F0FD2460727.edm" hidden="1">#REF!</definedName>
    <definedName name="_bdm.d0485330f2774ec9a1ced613dafe7a99.edm" localSheetId="3" hidden="1">#REF!</definedName>
    <definedName name="_bdm.d0485330f2774ec9a1ced613dafe7a99.edm" hidden="1">#REF!</definedName>
    <definedName name="_bdm.D0AE90F4C02E44D3BFA79D9245C93074.edm" hidden="1">#REF!</definedName>
    <definedName name="_bdm.D0FF8319E02C4DE6881110E4CC8D98A7.edm" hidden="1">#REF!</definedName>
    <definedName name="_bdm.d132a857ae6242dd903367f1d6cff16f.edm" localSheetId="3" hidden="1">#REF!</definedName>
    <definedName name="_bdm.d132a857ae6242dd903367f1d6cff16f.edm" hidden="1">#REF!</definedName>
    <definedName name="_bdm.d14b3ea297e34b46953743259006176a.edm" localSheetId="3" hidden="1">#REF!</definedName>
    <definedName name="_bdm.d14b3ea297e34b46953743259006176a.edm" hidden="1">#REF!</definedName>
    <definedName name="_bdm.d170b5347af840d184f31ea3243d7bb9.edm" localSheetId="3" hidden="1">#REF!</definedName>
    <definedName name="_bdm.d170b5347af840d184f31ea3243d7bb9.edm" hidden="1">#REF!</definedName>
    <definedName name="_bdm.d1991c2a717a4e75b8b3ebbaedaae363.edm" localSheetId="3" hidden="1">#REF!</definedName>
    <definedName name="_bdm.d1991c2a717a4e75b8b3ebbaedaae363.edm" hidden="1">#REF!</definedName>
    <definedName name="_bdm.d1c7e40baa9f4f07ba844a7596429829.edm" localSheetId="3" hidden="1">#REF!</definedName>
    <definedName name="_bdm.d1c7e40baa9f4f07ba844a7596429829.edm" hidden="1">#REF!</definedName>
    <definedName name="_bdm.D23C7ACBF21A40D793C65D25B50902AD.edm" hidden="1">#REF!</definedName>
    <definedName name="_bdm.D23F9A3C37EB4DC1B5C216A2067B790B.edm" localSheetId="4" hidden="1" xml:space="preserve">    '[20]Interest Rate Credit Stats'!$A:$IV</definedName>
    <definedName name="_bdm.D23F9A3C37EB4DC1B5C216A2067B790B.edm" hidden="1">#REF!</definedName>
    <definedName name="_bdm.d243c71bef3c4313a51ec8122af7417e.edm" localSheetId="3" hidden="1">#REF!</definedName>
    <definedName name="_bdm.d243c71bef3c4313a51ec8122af7417e.edm" hidden="1">#REF!</definedName>
    <definedName name="_bdm.d2753b6c08034785855db47c08f409a3.edm" localSheetId="3" hidden="1">#REF!</definedName>
    <definedName name="_bdm.d2753b6c08034785855db47c08f409a3.edm" hidden="1">#REF!</definedName>
    <definedName name="_bdm.d2a81c16f82545849cbe289ba795a8bd.edm" localSheetId="3" hidden="1">#REF!</definedName>
    <definedName name="_bdm.d2a81c16f82545849cbe289ba795a8bd.edm" hidden="1">#REF!</definedName>
    <definedName name="_bdm.d2ea0302443540b18183f62c8b4b24ca.edm" localSheetId="3" hidden="1">#REF!</definedName>
    <definedName name="_bdm.d2ea0302443540b18183f62c8b4b24ca.edm" hidden="1">#REF!</definedName>
    <definedName name="_bdm.D3340B065FB54BF88F6A5C7B154B45B9.edm" hidden="1">#REF!</definedName>
    <definedName name="_bdm.D402BBBB39A64C1BB3A4A09CC5C83A2B.edm" localSheetId="4" hidden="1" xml:space="preserve">  '[20]Achievability Tables'!$A:$IV</definedName>
    <definedName name="_bdm.D402BBBB39A64C1BB3A4A09CC5C83A2B.edm" hidden="1">#REF!</definedName>
    <definedName name="_bdm.d445597284ea46d98ccbf033f6918c72.edm" localSheetId="3" hidden="1">#REF!</definedName>
    <definedName name="_bdm.d445597284ea46d98ccbf033f6918c72.edm" hidden="1">#REF!</definedName>
    <definedName name="_bdm.d4467198fa644c78b1ebaa1e80a1244b.edm" hidden="1">#REF!</definedName>
    <definedName name="_bdm.D456FF9BE78248F0B3652125379A3E97.edm" localSheetId="4" hidden="1" xml:space="preserve">  '[20]EBITDA Chart'!$A:$IV</definedName>
    <definedName name="_bdm.D456FF9BE78248F0B3652125379A3E97.edm" hidden="1">#REF!</definedName>
    <definedName name="_bdm.D48AAAAC1A7E480E9129510C3090C708.edm" hidden="1">#REF!</definedName>
    <definedName name="_bdm.D4FCEA6BDAD04A80B21C10EC35401389.edm" hidden="1">#REF!</definedName>
    <definedName name="_bdm.d55b5008b3da4b4980b9c33c8b6b8736.edm" localSheetId="3" hidden="1">#REF!</definedName>
    <definedName name="_bdm.d55b5008b3da4b4980b9c33c8b6b8736.edm" hidden="1">#REF!</definedName>
    <definedName name="_bdm.d5632f6d1d7e4268bbfbaa984eb39e3e.edm" hidden="1">#REF!</definedName>
    <definedName name="_bdm.d5be7b48739f42f7b6f314431a22f41e.edm" localSheetId="3" hidden="1">#REF!</definedName>
    <definedName name="_bdm.d5be7b48739f42f7b6f314431a22f41e.edm" hidden="1">#REF!</definedName>
    <definedName name="_bdm.D5EDF818421F412FA7B7D269FDAE29BF.edm" localSheetId="4" hidden="1" xml:space="preserve">  '[20]Achievability Tables'!$A:$IV</definedName>
    <definedName name="_bdm.D5EDF818421F412FA7B7D269FDAE29BF.edm" hidden="1">#REF!</definedName>
    <definedName name="_bdm.d608146eb3a8436a879d24a156b23e3e.edm" localSheetId="3" hidden="1">#REF!</definedName>
    <definedName name="_bdm.d608146eb3a8436a879d24a156b23e3e.edm" hidden="1">#REF!</definedName>
    <definedName name="_bdm.D620A42770B34055BA37BCD0A54B7272.edm" hidden="1">#REF!</definedName>
    <definedName name="_bdm.d625b55366674bc18abf3f7ce683a383.edm" localSheetId="3" hidden="1">#REF!</definedName>
    <definedName name="_bdm.d625b55366674bc18abf3f7ce683a383.edm" hidden="1">#REF!</definedName>
    <definedName name="_bdm.D65CA1A576C143CCAD2F28E1CE17B0F9.edm" localSheetId="4" hidden="1" xml:space="preserve">   '[20]Achievability Tables'!$A:$IV</definedName>
    <definedName name="_bdm.D65CA1A576C143CCAD2F28E1CE17B0F9.edm" hidden="1">#REF!</definedName>
    <definedName name="_bdm.d699af3c78744ba98ebde5dd9817ec2e.edm" localSheetId="3" hidden="1">#REF!</definedName>
    <definedName name="_bdm.d699af3c78744ba98ebde5dd9817ec2e.edm" hidden="1">#REF!</definedName>
    <definedName name="_bdm.d6baa84664fa4693bea4fb1c40b6a95f.edm" localSheetId="3" hidden="1">#REF!</definedName>
    <definedName name="_bdm.d6baa84664fa4693bea4fb1c40b6a95f.edm" hidden="1">#REF!</definedName>
    <definedName name="_bdm.D6ECEA1865F44233A4D80AD58389D486.edm" localSheetId="4" hidden="1" xml:space="preserve">    '[20]Base vs Sensitivity'!$A:$IV</definedName>
    <definedName name="_bdm.D6ECEA1865F44233A4D80AD58389D486.edm" hidden="1">#REF!</definedName>
    <definedName name="_bdm.d721f207f31c4bccb9723eff624eb124.edm" localSheetId="3" hidden="1">#REF!</definedName>
    <definedName name="_bdm.d721f207f31c4bccb9723eff624eb124.edm" hidden="1">#REF!</definedName>
    <definedName name="_bdm.D762A195F3064FE58B10CF65C0C65ABD.edm" hidden="1">#REF!</definedName>
    <definedName name="_bdm.d78648cda5bf4419a3d36031ccb66edf.edm" localSheetId="3" hidden="1">#REF!</definedName>
    <definedName name="_bdm.d78648cda5bf4419a3d36031ccb66edf.edm" hidden="1">#REF!</definedName>
    <definedName name="_bdm.D7866A487AB444C493DF0B61870C6870.edm" localSheetId="4" hidden="1" xml:space="preserve">  '[20]Achievability Tables'!$A:$IV</definedName>
    <definedName name="_bdm.D7866A487AB444C493DF0B61870C6870.edm" hidden="1">#REF!</definedName>
    <definedName name="_bdm.d7916b96aa954c5294f227f555564fe7.edm" localSheetId="3" hidden="1">#REF!</definedName>
    <definedName name="_bdm.d7916b96aa954c5294f227f555564fe7.edm" hidden="1">#REF!</definedName>
    <definedName name="_bdm.D7A6E81E3BD045F59FDA267BC03A3C62.edm" localSheetId="4" hidden="1" xml:space="preserve">  '[20]Achievability Tables'!$A:$IV</definedName>
    <definedName name="_bdm.D7A6E81E3BD045F59FDA267BC03A3C62.edm" hidden="1">#REF!</definedName>
    <definedName name="_bdm.d7bebf4ecdc846ef9641b55600608760.edm" localSheetId="3" hidden="1">#REF!</definedName>
    <definedName name="_bdm.d7bebf4ecdc846ef9641b55600608760.edm" hidden="1">#REF!</definedName>
    <definedName name="_bdm.D7EE71CFFFDA4800AC1B0210099E6013.edm" localSheetId="4" hidden="1" xml:space="preserve"> '[21]Financial Profile1'!$A:$IV</definedName>
    <definedName name="_bdm.D7EE71CFFFDA4800AC1B0210099E6013.edm" hidden="1">#REF!</definedName>
    <definedName name="_bdm.D82E121636004E9094D8BB0A9C4CF9A0.edm" hidden="1">#REF!</definedName>
    <definedName name="_bdm.D85D49DA79EF4F2A90921924D3740AAA.edm" hidden="1">#REF!</definedName>
    <definedName name="_bdm.D8FD12FED03A4CC38CCE98769BDE229B.edm" localSheetId="4" hidden="1" xml:space="preserve">  '[20]Segment IS'!$A:$IV</definedName>
    <definedName name="_bdm.D8FD12FED03A4CC38CCE98769BDE229B.edm" hidden="1">#REF!</definedName>
    <definedName name="_bdm.D9037BEC4D0F42FD85D3D54A8BE0B2D3.edm" localSheetId="4" hidden="1" xml:space="preserve"> '[24]Capex table'!$A:$IV</definedName>
    <definedName name="_bdm.D9037BEC4D0F42FD85D3D54A8BE0B2D3.edm" hidden="1">#REF!</definedName>
    <definedName name="_bdm.D92E0C690DB9465AAA6E9EF3C50D172F.edm" hidden="1">#REF!</definedName>
    <definedName name="_bdm.d93bdc57e2894903b077d7ef0acab5a3.edm" localSheetId="3" hidden="1">#REF!</definedName>
    <definedName name="_bdm.d93bdc57e2894903b077d7ef0acab5a3.edm" hidden="1">#REF!</definedName>
    <definedName name="_bdm.D93F073A2895443AA768981F1D53F91C.edm" localSheetId="4" hidden="1" xml:space="preserve">   '[20]Achievability Tables'!$A:$IV</definedName>
    <definedName name="_bdm.D93F073A2895443AA768981F1D53F91C.edm" hidden="1">#REF!</definedName>
    <definedName name="_bdm.d94838c1bcae4c57b833e4aaec93111f.edm" hidden="1">#REF!</definedName>
    <definedName name="_bdm.D997B1CBEED44634B81E7AC27993CD1D.edm" localSheetId="4" hidden="1" xml:space="preserve"> '[21]YTD SSS'!$A:$IV</definedName>
    <definedName name="_bdm.D997B1CBEED44634B81E7AC27993CD1D.edm" hidden="1">#REF!</definedName>
    <definedName name="_bdm.d9d510ae2a6d4709bd9b54f28b040d47.edm" hidden="1">#REF!</definedName>
    <definedName name="_bdm.D9E6F7E2FBDB4FF6A6D632BFBE3A1A0F.edm" hidden="1">#REF!</definedName>
    <definedName name="_bdm.d9ef01d925fc469cb777d63bc575f16e.edm" localSheetId="3" hidden="1">#REF!</definedName>
    <definedName name="_bdm.d9ef01d925fc469cb777d63bc575f16e.edm" hidden="1">#REF!</definedName>
    <definedName name="_bdm.da27295b19cb4a0daf8aeed506457f4f.edm" localSheetId="3" hidden="1">#REF!</definedName>
    <definedName name="_bdm.da27295b19cb4a0daf8aeed506457f4f.edm" hidden="1">#REF!</definedName>
    <definedName name="_bdm.da39b2d186bc4311b105fae1ddb45948.edm" hidden="1">#REF!</definedName>
    <definedName name="_bdm.DA6C8EBCD7094EC1B3EE8042CCB87AF0.edm" hidden="1">#REF!</definedName>
    <definedName name="_bdm.dabd5ab5bb48404c92fe9818ea2643e2.edm" localSheetId="3" hidden="1">#REF!</definedName>
    <definedName name="_bdm.dabd5ab5bb48404c92fe9818ea2643e2.edm" hidden="1">#REF!</definedName>
    <definedName name="_bdm.db63657b9a814132aba8d586c79fdf2e.edm" localSheetId="3" hidden="1">#REF!</definedName>
    <definedName name="_bdm.db63657b9a814132aba8d586c79fdf2e.edm" hidden="1">#REF!</definedName>
    <definedName name="_bdm.DB83297D80ED44BA9E1CDF8995AD5C10.edm" hidden="1">#REF!</definedName>
    <definedName name="_bdm.db88f5bba3924a65a90bf9205b48a4cf.edm" localSheetId="3" hidden="1">#REF!</definedName>
    <definedName name="_bdm.db88f5bba3924a65a90bf9205b48a4cf.edm" hidden="1">#REF!</definedName>
    <definedName name="_bdm.DBF8F79D2FE244698C14155A4A3CFA25.edm" hidden="1">#REF!</definedName>
    <definedName name="_bdm.DC26CD57A3D34C338B71B657C42D8090.edm" localSheetId="4" hidden="1" xml:space="preserve">    '[20]Base vs Sensitivity'!$A:$IV</definedName>
    <definedName name="_bdm.DC26CD57A3D34C338B71B657C42D8090.edm" hidden="1">#REF!</definedName>
    <definedName name="_bdm.dc29692c91dd4d51b1a8c5a4e0ce89aa.edm" localSheetId="3" hidden="1">#REF!</definedName>
    <definedName name="_bdm.dc29692c91dd4d51b1a8c5a4e0ce89aa.edm" hidden="1">#REF!</definedName>
    <definedName name="_bdm.dc4ab4ab3dde4784a65bc5876759ae0a.edm" localSheetId="3" hidden="1">#REF!</definedName>
    <definedName name="_bdm.dc4ab4ab3dde4784a65bc5876759ae0a.edm" hidden="1">#REF!</definedName>
    <definedName name="_bdm.DC59E11096EA46E583147B64C93DB116.edm" localSheetId="4" hidden="1" xml:space="preserve">  '[20]Achievability Tables'!$A:$IV</definedName>
    <definedName name="_bdm.DC59E11096EA46E583147B64C93DB116.edm" hidden="1">#REF!</definedName>
    <definedName name="_bdm.dcc46f2bf4aa4bacbf137f9bf7fb78e9.edm" localSheetId="3" hidden="1">#REF!</definedName>
    <definedName name="_bdm.dcc46f2bf4aa4bacbf137f9bf7fb78e9.edm" hidden="1">#REF!</definedName>
    <definedName name="_bdm.DD1B3035682F4ED38E3B1F70904D79DA.edm" hidden="1">#REF!</definedName>
    <definedName name="_bdm.dd3b85f17e3a465c97d593ac40fce912.edm" localSheetId="3" hidden="1">#REF!</definedName>
    <definedName name="_bdm.dd3b85f17e3a465c97d593ac40fce912.edm" hidden="1">#REF!</definedName>
    <definedName name="_bdm.DD708D936F5A40DF8EAE1906784ADA32.edm" hidden="1">#REF!</definedName>
    <definedName name="_bdm.DD86E1FE5E084DE784F64FE88EAB5771.edm" hidden="1">#REF!</definedName>
    <definedName name="_bdm.DE13A75BEF444FEB8CCAD1287D93FC39.edm" localSheetId="4" hidden="1" xml:space="preserve">   '[20]New Tables'!$A:$IV</definedName>
    <definedName name="_bdm.DE13A75BEF444FEB8CCAD1287D93FC39.edm" hidden="1">#REF!</definedName>
    <definedName name="_bdm.de15142d512744d9b6d0e08e1e3bb01d.edm" localSheetId="3" hidden="1">#REF!</definedName>
    <definedName name="_bdm.de15142d512744d9b6d0e08e1e3bb01d.edm" hidden="1">#REF!</definedName>
    <definedName name="_bdm.DE4ACB69A7A548A78EFEA578E17D22D4.edm" hidden="1">#REF!</definedName>
    <definedName name="_bdm.DE4CE7DEE3BF4069A5B9B055787562B1.edm" hidden="1">#REF!</definedName>
    <definedName name="_bdm.de60a826ed204dcb9ccbf2d218eed924.edm" hidden="1">#REF!</definedName>
    <definedName name="_bdm.DEA02B8DB9594F51BA561009BFB2731A.edm" hidden="1">#REF!</definedName>
    <definedName name="_bdm.deafbefbe2074cc883d3a173b60f77c9.edm" localSheetId="3" hidden="1">#REF!</definedName>
    <definedName name="_bdm.deafbefbe2074cc883d3a173b60f77c9.edm" hidden="1">#REF!</definedName>
    <definedName name="_bdm.ded56a4c3d6b4efbbed1536964f846fc.edm" localSheetId="3" hidden="1">#REF!</definedName>
    <definedName name="_bdm.ded56a4c3d6b4efbbed1536964f846fc.edm" hidden="1">#REF!</definedName>
    <definedName name="_bdm.df76dce63ef940549e7bcdfd9e71b997.edm" localSheetId="3" hidden="1">#REF!</definedName>
    <definedName name="_bdm.df76dce63ef940549e7bcdfd9e71b997.edm" hidden="1">#REF!</definedName>
    <definedName name="_bdm.df7b45806d9a48c6963a5c055217d36e.edm" localSheetId="3" hidden="1">#REF!</definedName>
    <definedName name="_bdm.df7b45806d9a48c6963a5c055217d36e.edm" hidden="1">#REF!</definedName>
    <definedName name="_bdm.DFB44A70442C49A8AFB02593C86D3BDA.edm" hidden="1">#REF!</definedName>
    <definedName name="_bdm.E00873B48A2F4D629ED682C69901149B.edm" hidden="1">#REF!</definedName>
    <definedName name="_bdm.E02682C552034E10BC26E2455D758CA2.edm" localSheetId="4" hidden="1" xml:space="preserve"> '[22]Summary FS'!$A:$IV</definedName>
    <definedName name="_bdm.E02682C552034E10BC26E2455D758CA2.edm" hidden="1">#REF!</definedName>
    <definedName name="_bdm.E08AF7EDF6F1450CBCEDAFE6F731DE8E.edm" localSheetId="4" hidden="1" xml:space="preserve">  '[20]Achievability Tables'!$A:$IV</definedName>
    <definedName name="_bdm.E08AF7EDF6F1450CBCEDAFE6F731DE8E.edm" hidden="1">#REF!</definedName>
    <definedName name="_bdm.E08EF6567EBE4CE9BBF97129714EB36E.edm" hidden="1">#REF!</definedName>
    <definedName name="_bdm.E0A044CDFAB14C31909AD34032FFC27A.edm" localSheetId="4" hidden="1" xml:space="preserve"> '[24]PF Cap'!$A:$IV</definedName>
    <definedName name="_bdm.E0A044CDFAB14C31909AD34032FFC27A.edm" hidden="1">#REF!</definedName>
    <definedName name="_bdm.e0d1e2c4cb5f466189a7841ea2d7d053.edm" localSheetId="3" hidden="1">#REF!</definedName>
    <definedName name="_bdm.e0d1e2c4cb5f466189a7841ea2d7d053.edm" hidden="1">#REF!</definedName>
    <definedName name="_bdm.E122757299B84DFBBF6388945D220803.edm" hidden="1">#REF!</definedName>
    <definedName name="_bdm.e14f31685a054daf86f4ab1717901925.edm" localSheetId="3" hidden="1">#REF!</definedName>
    <definedName name="_bdm.e14f31685a054daf86f4ab1717901925.edm" hidden="1">#REF!</definedName>
    <definedName name="_bdm.E15EDA3FF1B84F1BA6A6C29BF33849B2.edm" hidden="1">#REF!</definedName>
    <definedName name="_bdm.E1CF26BB2A1C430BAE06A5159699351E.edm" localSheetId="4" hidden="1" xml:space="preserve">    '[20]Sensitivity Driver'!$A:$IV</definedName>
    <definedName name="_bdm.E1CF26BB2A1C430BAE06A5159699351E.edm" hidden="1">#REF!</definedName>
    <definedName name="_bdm.E23FD995601E4324815480ADBB04E654.edm" hidden="1">#REF!</definedName>
    <definedName name="_bdm.E24FA0B24E994683B5D26B4D4B1C6E39.edm" localSheetId="4" hidden="1" xml:space="preserve">  '[20]Achievability Tables'!$A:$IV</definedName>
    <definedName name="_bdm.E24FA0B24E994683B5D26B4D4B1C6E39.edm" hidden="1">#REF!</definedName>
    <definedName name="_bdm.e2897e20ec3740b190b9aa2a41503034.edm" localSheetId="3" hidden="1">#REF!</definedName>
    <definedName name="_bdm.e2897e20ec3740b190b9aa2a41503034.edm" hidden="1">#REF!</definedName>
    <definedName name="_bdm.e2b5cd6f799a47b5bdcd3ce8b0d9926b.edm" localSheetId="3" hidden="1">#REF!</definedName>
    <definedName name="_bdm.e2b5cd6f799a47b5bdcd3ce8b0d9926b.edm" hidden="1">#REF!</definedName>
    <definedName name="_bdm.e34959be09444964a641fccc725f7d6a.edm" localSheetId="3" hidden="1">#REF!</definedName>
    <definedName name="_bdm.e34959be09444964a641fccc725f7d6a.edm" hidden="1">#REF!</definedName>
    <definedName name="_bdm.E365B06CC38F4908B241D9A02C9D1A28.edm" hidden="1">#REF!</definedName>
    <definedName name="_bdm.e36a7a4347604e34bd66fde2935f3fd5.edm" localSheetId="3" hidden="1">#REF!</definedName>
    <definedName name="_bdm.e36a7a4347604e34bd66fde2935f3fd5.edm" hidden="1">#REF!</definedName>
    <definedName name="_bdm.E37DC6D05CCA40A6AE464F151CD5FE52.edm" hidden="1">#REF!</definedName>
    <definedName name="_bdm.e3ba2b72deca4b18a564ca4f3de405f4.edm" localSheetId="3" hidden="1">#REF!</definedName>
    <definedName name="_bdm.e3ba2b72deca4b18a564ca4f3de405f4.edm" hidden="1">#REF!</definedName>
    <definedName name="_bdm.e3bbe531222041c7bf42cd394835dcbe.edm" localSheetId="3" hidden="1">#REF!</definedName>
    <definedName name="_bdm.e3bbe531222041c7bf42cd394835dcbe.edm" hidden="1">#REF!</definedName>
    <definedName name="_bdm.E3C442CA63AE480A801F48E513698F6F.edm" hidden="1">#REF!</definedName>
    <definedName name="_bdm.E3E24C375A9842E0A4EE67D6BE837CC0.edm" hidden="1">#REF!</definedName>
    <definedName name="_bdm.e496f75f650c4a4f919d3346243ff359.edm" localSheetId="3" hidden="1">#REF!</definedName>
    <definedName name="_bdm.e496f75f650c4a4f919d3346243ff359.edm" hidden="1">#REF!</definedName>
    <definedName name="_bdm.E4A2C910154646AFAE019C381DE3B687.edm" hidden="1">#REF!</definedName>
    <definedName name="_bdm.E4EACF2F9B1D411DB6CD9999843D5FFF.edm" hidden="1">#REF!</definedName>
    <definedName name="_bdm.e52d3a4c66864d4c86e34f225dc1193a.edm" localSheetId="3" hidden="1">#REF!</definedName>
    <definedName name="_bdm.e52d3a4c66864d4c86e34f225dc1193a.edm" hidden="1">#REF!</definedName>
    <definedName name="_bdm.E531D4CAB83443728416DEDA38593504.edm" hidden="1">#REF!</definedName>
    <definedName name="_bdm.e54b874b8ef446de996d1b52a34bb918.edm" localSheetId="3" hidden="1">#REF!</definedName>
    <definedName name="_bdm.e54b874b8ef446de996d1b52a34bb918.edm" hidden="1">#REF!</definedName>
    <definedName name="_bdm.e597b0ae0a6344fa92c768f4d77b44c4.edm" localSheetId="3" hidden="1">#REF!</definedName>
    <definedName name="_bdm.e597b0ae0a6344fa92c768f4d77b44c4.edm" hidden="1">#REF!</definedName>
    <definedName name="_bdm.E5CEAABD1D204DF08FAA12901A510FBE.edm" hidden="1">#REF!</definedName>
    <definedName name="_bdm.e670558c846d49db8332a55a64d67a8a.edm" hidden="1">#REF!</definedName>
    <definedName name="_bdm.E6B3A5EFF9724B2A9F7BBA646D97C1DD.edm" hidden="1">#REF!</definedName>
    <definedName name="_bdm.e6b61de6d72449019cdc23a5ae5aa51e.edm" localSheetId="3" hidden="1">#REF!</definedName>
    <definedName name="_bdm.e6b61de6d72449019cdc23a5ae5aa51e.edm" hidden="1">#REF!</definedName>
    <definedName name="_bdm.e709475949b2497eaec7e4c23e234590.edm" localSheetId="3" hidden="1">#REF!</definedName>
    <definedName name="_bdm.e709475949b2497eaec7e4c23e234590.edm" hidden="1">#REF!</definedName>
    <definedName name="_bdm.E72208BA69664A8986D206FDDC062899.edm" localSheetId="4" hidden="1">'[23]Revenue &amp; Exp Assumptions'!$A:$IV</definedName>
    <definedName name="_bdm.E72208BA69664A8986D206FDDC062899.edm" hidden="1">#REF!</definedName>
    <definedName name="_bdm.e740f14d68ae4ad49af1a7b680a55433.edm" localSheetId="3" hidden="1">#REF!</definedName>
    <definedName name="_bdm.e740f14d68ae4ad49af1a7b680a55433.edm" hidden="1">#REF!</definedName>
    <definedName name="_bdm.e77b8ef6e6cc4e2b8b824c5f856a20a8.edm" localSheetId="3" hidden="1">#REF!</definedName>
    <definedName name="_bdm.e77b8ef6e6cc4e2b8b824c5f856a20a8.edm" hidden="1">#REF!</definedName>
    <definedName name="_bdm.e7e9a18dabb04bab81b119a1b8080a65.edm" localSheetId="3" hidden="1">#REF!</definedName>
    <definedName name="_bdm.e7e9a18dabb04bab81b119a1b8080a65.edm" hidden="1">#REF!</definedName>
    <definedName name="_bdm.E88EB71D19574FE8A9DF43F9F1515E70.edm" localSheetId="4" hidden="1" xml:space="preserve">  [20]IS!$A:$IV</definedName>
    <definedName name="_bdm.E88EB71D19574FE8A9DF43F9F1515E70.edm" hidden="1">#REF!</definedName>
    <definedName name="_bdm.E8903DCF111D4AE280B3AA8D11430374.edm" localSheetId="4" hidden="1">'[26]Revenue - Product'!$A:$IV</definedName>
    <definedName name="_bdm.E8903DCF111D4AE280B3AA8D11430374.edm" hidden="1">#REF!</definedName>
    <definedName name="_bdm.e8968811033a4d99aca82ac802f4e8c7.edm" localSheetId="3" hidden="1">#REF!</definedName>
    <definedName name="_bdm.e8968811033a4d99aca82ac802f4e8c7.edm" hidden="1">#REF!</definedName>
    <definedName name="_bdm.E8B440B1020748E0A74C372D3D5130D4.edm" hidden="1">#REF!</definedName>
    <definedName name="_bdm.E9059C077C5E4681BEE729300697B096.edm" localSheetId="4" hidden="1" xml:space="preserve">    '[20]Achievability Tables'!$A:$IV</definedName>
    <definedName name="_bdm.E9059C077C5E4681BEE729300697B096.edm" hidden="1">#REF!</definedName>
    <definedName name="_bdm.E94266B676F74573970A0C9274E70FD5.edm" hidden="1">#REF!</definedName>
    <definedName name="_bdm.e94405796aee4a2bbdee7d482b1d2685.edm" hidden="1">#REF!</definedName>
    <definedName name="_bdm.E96DA16933A44F4FA04E8DC0350CF178.edm" localSheetId="4" hidden="1" xml:space="preserve">  '[20]Detailed CapexPAC'!$A:$IV</definedName>
    <definedName name="_bdm.E96DA16933A44F4FA04E8DC0350CF178.edm" hidden="1">#REF!</definedName>
    <definedName name="_bdm.E98A56A363244B3E85CD88F5FA9A8B09.edm" hidden="1">#REF!</definedName>
    <definedName name="_bdm.E9D1D6F0D15A48E0A7C10FEB13081CE7.edm" hidden="1">#REF!</definedName>
    <definedName name="_bdm.E9DA34A4058A4115AF6616E7147A5009.edm" hidden="1">#REF!</definedName>
    <definedName name="_bdm.E9E075C58FFA42E68A708A6C600A76EF.edm" hidden="1">#REF!</definedName>
    <definedName name="_bdm.EA164CCEB66C408B9A35245C9C75C947.edm" hidden="1">#REF!</definedName>
    <definedName name="_bdm.EA870B5264F94FBE89EA90292A61304E.edm" hidden="1">#REF!</definedName>
    <definedName name="_bdm.ea88cae7170f48a8a621ef296a33b9c7.edm" localSheetId="3" hidden="1">#REF!</definedName>
    <definedName name="_bdm.ea88cae7170f48a8a621ef296a33b9c7.edm" hidden="1">#REF!</definedName>
    <definedName name="_bdm.eaa53a6f3cbb4ad0b7d142fb683052cc.edm" localSheetId="3" hidden="1">#REF!</definedName>
    <definedName name="_bdm.eaa53a6f3cbb4ad0b7d142fb683052cc.edm" hidden="1">#REF!</definedName>
    <definedName name="_bdm.EAEC9C3D50474F6CA7AEE5FBEDB1FC8E.edm" hidden="1">#REF!</definedName>
    <definedName name="_bdm.eafadbc15c5444579e3e743d1e7ad2ed.edm" hidden="1">#REF!</definedName>
    <definedName name="_bdm.EAFAF803FC40411382D6BBA14DFE0D92.edm" hidden="1">#REF!</definedName>
    <definedName name="_bdm.eb018709b800437ea7c01438db38526c.edm" hidden="1">#REF!</definedName>
    <definedName name="_bdm.eb154fef39994774bf843cc036baee05.edm" localSheetId="3" hidden="1">#REF!</definedName>
    <definedName name="_bdm.eb154fef39994774bf843cc036baee05.edm" hidden="1">#REF!</definedName>
    <definedName name="_bdm.eb16c9919a11463bbd0322181c94874e.edm" localSheetId="3" hidden="1">#REF!</definedName>
    <definedName name="_bdm.eb16c9919a11463bbd0322181c94874e.edm" hidden="1">#REF!</definedName>
    <definedName name="_bdm.eb1fe353b336481d945edc416ad01a25.edm" localSheetId="3" hidden="1">#REF!</definedName>
    <definedName name="_bdm.eb1fe353b336481d945edc416ad01a25.edm" hidden="1">#REF!</definedName>
    <definedName name="_bdm.EB32C31F024C4652A7C6005C7FEEF0BB.edm" hidden="1">#REF!</definedName>
    <definedName name="_bdm.EBC9C4E0F6244A4892D91C8E25ECB064.edm" localSheetId="4" hidden="1" xml:space="preserve">   '[20]Achievability Tables'!$A:$IV</definedName>
    <definedName name="_bdm.EBC9C4E0F6244A4892D91C8E25ECB064.edm" hidden="1">#REF!</definedName>
    <definedName name="_bdm.ec2d43719c8146c9a9852260df8e1067.edm" localSheetId="3" hidden="1">#REF!</definedName>
    <definedName name="_bdm.ec2d43719c8146c9a9852260df8e1067.edm" hidden="1">#REF!</definedName>
    <definedName name="_bdm.ECA4FCC1175149579C964E9BFBA0946F.edm" localSheetId="4" hidden="1" xml:space="preserve">  '[20]Achievability Tables'!$A:$IV</definedName>
    <definedName name="_bdm.ECA4FCC1175149579C964E9BFBA0946F.edm" hidden="1">#REF!</definedName>
    <definedName name="_bdm.ed0dd6b5b9584d8d813fda5134ae4f8e.edm" localSheetId="3" hidden="1">#REF!</definedName>
    <definedName name="_bdm.ed0dd6b5b9584d8d813fda5134ae4f8e.edm" hidden="1">#REF!</definedName>
    <definedName name="_bdm.ED384B7EF5F941F6ADF4883A79A8F240.edm" localSheetId="4" hidden="1" xml:space="preserve">   '[20]Achievability Tables'!$A:$IV</definedName>
    <definedName name="_bdm.ED384B7EF5F941F6ADF4883A79A8F240.edm" hidden="1">#REF!</definedName>
    <definedName name="_bdm.ED5C45D4EBCF42AAA574E7F83783DB16.edm" localSheetId="4" hidden="1" xml:space="preserve">  '[20]Achievability Tables'!$A:$IV</definedName>
    <definedName name="_bdm.ED5C45D4EBCF42AAA574E7F83783DB16.edm" hidden="1">#REF!</definedName>
    <definedName name="_bdm.ed643fb34adb4d63b12272aef752b3fa.edm" localSheetId="3" hidden="1">#REF!</definedName>
    <definedName name="_bdm.ed643fb34adb4d63b12272aef752b3fa.edm" hidden="1">#REF!</definedName>
    <definedName name="_bdm.ED715F2540794D9B8E0C8355A29ACF7C.edm" localSheetId="4" hidden="1" xml:space="preserve">    '[20]Sensitivity Driver'!$A:$IV</definedName>
    <definedName name="_bdm.ED715F2540794D9B8E0C8355A29ACF7C.edm" hidden="1">#REF!</definedName>
    <definedName name="_bdm.ED7912AC909844EC95C9EA1AEB12EA25.edm" localSheetId="4" hidden="1" xml:space="preserve">    '[20]Achievability Tables'!$A:$IV</definedName>
    <definedName name="_bdm.ED7912AC909844EC95C9EA1AEB12EA25.edm" hidden="1">#REF!</definedName>
    <definedName name="_bdm.ED7FD5E25DD740199082F12BDF460C28.edm" localSheetId="4" hidden="1" xml:space="preserve">   [20]IS!$A:$IV</definedName>
    <definedName name="_bdm.ED7FD5E25DD740199082F12BDF460C28.edm" hidden="1">#REF!</definedName>
    <definedName name="_bdm.edf1cbba36fd4a1a93ab2012f6dcf8dc.edm" localSheetId="3" hidden="1">#REF!</definedName>
    <definedName name="_bdm.edf1cbba36fd4a1a93ab2012f6dcf8dc.edm" hidden="1">#REF!</definedName>
    <definedName name="_bdm.EE86A90C135B471FBCE420893E97ACCF.edm" hidden="1">#REF!</definedName>
    <definedName name="_bdm.EF04E9344B5F4A0B814AADBD0AD95363.edm" localSheetId="4" hidden="1" xml:space="preserve">    '[20]Base vs Sensitivity'!$A:$IV</definedName>
    <definedName name="_bdm.EF04E9344B5F4A0B814AADBD0AD95363.edm" hidden="1">#REF!</definedName>
    <definedName name="_bdm.EF7FD2C37D354A8FAB6759BD2F5F82E1.edm" localSheetId="4" hidden="1" xml:space="preserve">  '[20]Achievability Tables'!$A:$IV</definedName>
    <definedName name="_bdm.EF7FD2C37D354A8FAB6759BD2F5F82E1.edm" hidden="1">#REF!</definedName>
    <definedName name="_bdm.efbe90661f7f4f9eb26d831a8385fa29.edm" localSheetId="3" hidden="1">#REF!</definedName>
    <definedName name="_bdm.efbe90661f7f4f9eb26d831a8385fa29.edm" hidden="1">#REF!</definedName>
    <definedName name="_bdm.EFEE59572EB94C23B609CC461DA22CFD.edm" localSheetId="4" hidden="1">[23]Collateral!$A:$IV</definedName>
    <definedName name="_bdm.EFEE59572EB94C23B609CC461DA22CFD.edm" hidden="1">#REF!</definedName>
    <definedName name="_bdm.F036D26E6177415F8BD10517B5DF651E.edm" localSheetId="4" hidden="1" xml:space="preserve">   '[20]Achievability Tables'!$A:$IV</definedName>
    <definedName name="_bdm.F036D26E6177415F8BD10517B5DF651E.edm" hidden="1">#REF!</definedName>
    <definedName name="_bdm.F039C3E5E17E4DA4AAB930108623C59F.edm" hidden="1">#REF!</definedName>
    <definedName name="_bdm.F0C34AD0A93D4D97BB0FAB12A0DE3EE5.edm" hidden="1">#REF!</definedName>
    <definedName name="_bdm.f15574459f3246bbab8dc06bd2956fdb.edm" localSheetId="3" hidden="1">#REF!</definedName>
    <definedName name="_bdm.f15574459f3246bbab8dc06bd2956fdb.edm" hidden="1">#REF!</definedName>
    <definedName name="_bdm.F15E3C2970074CC2B64AA5978BAA1C7C.edm" hidden="1">#REF!</definedName>
    <definedName name="_bdm.f17756b40f674aacaf68acaa9cbf990d.edm" localSheetId="3" hidden="1">#REF!</definedName>
    <definedName name="_bdm.f17756b40f674aacaf68acaa9cbf990d.edm" hidden="1">#REF!</definedName>
    <definedName name="_bdm.F1848CF655A24B649FB4BA7E6F72B24D.edm" localSheetId="4" hidden="1" xml:space="preserve">  '[20]Achievability Tables'!$A:$IV</definedName>
    <definedName name="_bdm.F1848CF655A24B649FB4BA7E6F72B24D.edm" hidden="1">#REF!</definedName>
    <definedName name="_bdm.f193a09b9d494afc947f7d5f9241234f.edm" localSheetId="3" hidden="1">#REF!</definedName>
    <definedName name="_bdm.f193a09b9d494afc947f7d5f9241234f.edm" hidden="1">#REF!</definedName>
    <definedName name="_bdm.F1CC71DB0ABD45E79622486C7591ECBF.edm" localSheetId="4" hidden="1" xml:space="preserve"> '[24]Capex table'!$A:$IV</definedName>
    <definedName name="_bdm.F1CC71DB0ABD45E79622486C7591ECBF.edm" hidden="1">#REF!</definedName>
    <definedName name="_bdm.f1e1cac4fbb349b2a19491ae2cc1a701.edm" localSheetId="3" hidden="1">#REF!</definedName>
    <definedName name="_bdm.f1e1cac4fbb349b2a19491ae2cc1a701.edm" hidden="1">#REF!</definedName>
    <definedName name="_bdm.f1e9e09e76fc4fea9b3819378179963b.edm" localSheetId="3" hidden="1">#REF!</definedName>
    <definedName name="_bdm.f1e9e09e76fc4fea9b3819378179963b.edm" hidden="1">#REF!</definedName>
    <definedName name="_bdm.f2b9e977df3b4a9c9a7025f9f1ccba37.edm" localSheetId="3" hidden="1">#REF!</definedName>
    <definedName name="_bdm.f2b9e977df3b4a9c9a7025f9f1ccba37.edm" hidden="1">#REF!</definedName>
    <definedName name="_bdm.f2f2166dc72c427b8a3b0d93af36168e.edm" localSheetId="3" hidden="1">#REF!</definedName>
    <definedName name="_bdm.f2f2166dc72c427b8a3b0d93af36168e.edm" hidden="1">#REF!</definedName>
    <definedName name="_bdm.f2fea913a1494d5fa024755fcae00469.edm" hidden="1">#REF!</definedName>
    <definedName name="_bdm.f3167c15c24b4144b976131e4cbc95c6.edm" localSheetId="3" hidden="1">#REF!</definedName>
    <definedName name="_bdm.f3167c15c24b4144b976131e4cbc95c6.edm" hidden="1">#REF!</definedName>
    <definedName name="_bdm.F33BD566F8114135BDAF818B7D8BF681.edm" localSheetId="4" hidden="1" xml:space="preserve">    '[20]Credit Stats'!$A:$IV</definedName>
    <definedName name="_bdm.F33BD566F8114135BDAF818B7D8BF681.edm" hidden="1">#REF!</definedName>
    <definedName name="_bdm.f37309ce261b4734a0d762b093a3ebdd.edm" hidden="1">#REF!</definedName>
    <definedName name="_bdm.f394d1aff93b440893076450d94f199e.edm" localSheetId="3" hidden="1">#REF!</definedName>
    <definedName name="_bdm.f394d1aff93b440893076450d94f199e.edm" hidden="1">#REF!</definedName>
    <definedName name="_bdm.f3c5e5c87df04d83894d3a2558702d15.edm" localSheetId="3" hidden="1">#REF!</definedName>
    <definedName name="_bdm.f3c5e5c87df04d83894d3a2558702d15.edm" hidden="1">#REF!</definedName>
    <definedName name="_bdm.f3ffcb3603924314bdbe0d81cc35c9d2.edm" localSheetId="3" hidden="1">#REF!</definedName>
    <definedName name="_bdm.f3ffcb3603924314bdbe0d81cc35c9d2.edm" hidden="1">#REF!</definedName>
    <definedName name="_bdm.F444A8A41F6A477C83B8CDA116DEE92A.edm" hidden="1">#REF!</definedName>
    <definedName name="_bdm.F453D5302E5147EA9C1493DEF12BF97B.edm" hidden="1">#REF!</definedName>
    <definedName name="_bdm.f4678184430d4008b698adcbca9cc67c.edm" localSheetId="3" hidden="1">#REF!</definedName>
    <definedName name="_bdm.f4678184430d4008b698adcbca9cc67c.edm" hidden="1">#REF!</definedName>
    <definedName name="_bdm.f47792364db942afa7cdbd4305cfc3c3.edm" hidden="1">#REF!</definedName>
    <definedName name="_bdm.F48A82DFDCB740E6A6EC0472970F712C.edm" hidden="1">#REF!</definedName>
    <definedName name="_bdm.f49f5d18e2c341fcbc5eff856ff4139b.edm" localSheetId="3" hidden="1">#REF!</definedName>
    <definedName name="_bdm.f49f5d18e2c341fcbc5eff856ff4139b.edm" hidden="1">#REF!</definedName>
    <definedName name="_bdm.F5013502BB33475987B52B0E58F635C8.edm" localSheetId="4" hidden="1" xml:space="preserve">  '[20]Achievability Tables'!$A:$IV</definedName>
    <definedName name="_bdm.F5013502BB33475987B52B0E58F635C8.edm" hidden="1">#REF!</definedName>
    <definedName name="_bdm.f51ca970e0634a578010134c2c8e9c5b.edm" localSheetId="3" hidden="1">#REF!</definedName>
    <definedName name="_bdm.f51ca970e0634a578010134c2c8e9c5b.edm" hidden="1">#REF!</definedName>
    <definedName name="_bdm.F52D112DB8DF469F890973278C701DD1.edm" localSheetId="4" hidden="1" xml:space="preserve"> [20]Fees!$A:$IV</definedName>
    <definedName name="_bdm.F52D112DB8DF469F890973278C701DD1.edm" hidden="1">#REF!</definedName>
    <definedName name="_bdm.F58EC808EF7B4C3884BAA1DBFEEE81F5.edm" hidden="1">#REF!</definedName>
    <definedName name="_bdm.F5D2E35AAEBD432DB25543ABA8C05ADF.edm" localSheetId="4" hidden="1" xml:space="preserve">  '[20]Achievability Tables'!$A:$IV</definedName>
    <definedName name="_bdm.F5D2E35AAEBD432DB25543ABA8C05ADF.edm" hidden="1">#REF!</definedName>
    <definedName name="_bdm.F5D98B4808264048934A0E8CCABAE730.edm" localSheetId="4" hidden="1" xml:space="preserve">  [20]IS!$A:$IV</definedName>
    <definedName name="_bdm.F5D98B4808264048934A0E8CCABAE730.edm" hidden="1">#REF!</definedName>
    <definedName name="_bdm.f5ee4456baa54119b207486a241e41a3.edm" localSheetId="3" hidden="1">#REF!</definedName>
    <definedName name="_bdm.f5ee4456baa54119b207486a241e41a3.edm" hidden="1">#REF!</definedName>
    <definedName name="_bdm.F5EF5999F67B47A3BAE3E4C1512193BB.edm" hidden="1">#REF!</definedName>
    <definedName name="_bdm.f62d897fc8e04294955ee59170e88783.edm" localSheetId="3" hidden="1">#REF!</definedName>
    <definedName name="_bdm.f62d897fc8e04294955ee59170e88783.edm" hidden="1">#REF!</definedName>
    <definedName name="_bdm.F69FBDB7BCA94DF0A522DE00D0BB7ED9.edm" localSheetId="4" hidden="1" xml:space="preserve"> '[21]YTD SSS'!$A:$IV</definedName>
    <definedName name="_bdm.F69FBDB7BCA94DF0A522DE00D0BB7ED9.edm" hidden="1">#REF!</definedName>
    <definedName name="_bdm.f6aa0616d7d148e38880e4fe01111270.edm" localSheetId="3" hidden="1">#REF!</definedName>
    <definedName name="_bdm.f6aa0616d7d148e38880e4fe01111270.edm" hidden="1">#REF!</definedName>
    <definedName name="_bdm.f6b60360df7b41249033fe1193a8c0b6.edm" localSheetId="3" hidden="1">#REF!</definedName>
    <definedName name="_bdm.f6b60360df7b41249033fe1193a8c0b6.edm" hidden="1">#REF!</definedName>
    <definedName name="_bdm.f7daa8d281f344dc8844328f6f363187.edm" localSheetId="3" hidden="1">#REF!</definedName>
    <definedName name="_bdm.f7daa8d281f344dc8844328f6f363187.edm" hidden="1">#REF!</definedName>
    <definedName name="_bdm.F800E5EAFFA5417DAE26258E6B4285FB.edm" hidden="1">#REF!</definedName>
    <definedName name="_bdm.F8D9A6F0617A498EA1F20AA296EF566D.edm" hidden="1">#REF!</definedName>
    <definedName name="_bdm.F8EB91818288455CADD5F816D93001A2.edm" hidden="1">#REF!</definedName>
    <definedName name="_bdm.F93E32015B1F4192A815FD972BCD711A.edm" hidden="1">#REF!</definedName>
    <definedName name="_bdm.f973570dd7934d6296c8913b5e83b2cb.edm" localSheetId="3" hidden="1">#REF!</definedName>
    <definedName name="_bdm.f973570dd7934d6296c8913b5e83b2cb.edm" hidden="1">#REF!</definedName>
    <definedName name="_bdm.f974244f8f684072994632cb3a1be7c9.edm" hidden="1">#REF!</definedName>
    <definedName name="_bdm.F97AECE014284695A197339F4EAEE7F2.edm" hidden="1">#REF!</definedName>
    <definedName name="_bdm.F982B25943F2477A8C5790E92BCD6090.edm" localSheetId="4" hidden="1" xml:space="preserve">  '[20]Achievability Tables'!$A:$IV</definedName>
    <definedName name="_bdm.F982B25943F2477A8C5790E92BCD6090.edm" hidden="1">#REF!</definedName>
    <definedName name="_bdm.fa455326d2af423f86bb857d0c618c91.edm" localSheetId="3" hidden="1">#REF!</definedName>
    <definedName name="_bdm.fa455326d2af423f86bb857d0c618c91.edm" hidden="1">#REF!</definedName>
    <definedName name="_bdm.FA71987509654501A8D46F5AEFDBECE3.edm" hidden="1">#REF!</definedName>
    <definedName name="_bdm.fa78fec7b6d342eab55e47dae0f800d1.edm" localSheetId="3" hidden="1">#REF!</definedName>
    <definedName name="_bdm.fa78fec7b6d342eab55e47dae0f800d1.edm" hidden="1">#REF!</definedName>
    <definedName name="_bdm.FA91808AD7BA40B2BB607626DA0D0D9C.edm" hidden="1">#REF!</definedName>
    <definedName name="_bdm.FastTrackBookmark.11_1_2006_6_49_58_PM.edm" hidden="1">#REF!</definedName>
    <definedName name="_bdm.FastTrackBookmark.9_15_2017_6_15_18_PM.edm" hidden="1">#REF!</definedName>
    <definedName name="_bdm.fb77d5f559334725b5ce7382e63325d9.edm" localSheetId="3" hidden="1">#REF!</definedName>
    <definedName name="_bdm.fb77d5f559334725b5ce7382e63325d9.edm" hidden="1">#REF!</definedName>
    <definedName name="_bdm.fb844beabe6148bfa6a4f375bac06194.edm" hidden="1">#REF!</definedName>
    <definedName name="_bdm.FB8D8AB244B64BB9B4F5F5A4C5205085.edm" hidden="1">#REF!</definedName>
    <definedName name="_bdm.FB9E7086B9D54F61800A719534D50CC6.edm" hidden="1">#REF!</definedName>
    <definedName name="_bdm.FBB2FA84F8594108BA62138DAE9D6BC5.edm" hidden="1">#REF!</definedName>
    <definedName name="_bdm.fc2349fe00894a8dab8eec3623b323ba.edm" localSheetId="3" hidden="1">#REF!</definedName>
    <definedName name="_bdm.fc2349fe00894a8dab8eec3623b323ba.edm" hidden="1">#REF!</definedName>
    <definedName name="_bdm.FC2E308D536A460090AB075542B0147E.edm" localSheetId="4" hidden="1" xml:space="preserve">   '[20]Detailed CapexPAC'!$A:$IV</definedName>
    <definedName name="_bdm.FC2E308D536A460090AB075542B0147E.edm" hidden="1">#REF!</definedName>
    <definedName name="_bdm.fc5f1c0abe824f2bb79cd4ff0295f8fa.edm" localSheetId="3" hidden="1">#REF!</definedName>
    <definedName name="_bdm.fc5f1c0abe824f2bb79cd4ff0295f8fa.edm" hidden="1">#REF!</definedName>
    <definedName name="_bdm.fc939198def64457bd635a8e9940cbec.edm" localSheetId="3" hidden="1">#REF!</definedName>
    <definedName name="_bdm.fc939198def64457bd635a8e9940cbec.edm" hidden="1">#REF!</definedName>
    <definedName name="_bdm.fcaf9b5ad3a741e996ab3caae16ec586.edm" localSheetId="3" hidden="1">#REF!</definedName>
    <definedName name="_bdm.fcaf9b5ad3a741e996ab3caae16ec586.edm" hidden="1">#REF!</definedName>
    <definedName name="_bdm.FCBEEE2A18BB44B8960705C61A4D2D52.edm" hidden="1">#REF!</definedName>
    <definedName name="_bdm.fd22d58ded86452b88826016afb4f7ae.edm" localSheetId="3" hidden="1">#REF!</definedName>
    <definedName name="_bdm.fd22d58ded86452b88826016afb4f7ae.edm" hidden="1">#REF!</definedName>
    <definedName name="_bdm.FD343515BA234434BE623D650D6B8A99.edm" hidden="1">#REF!</definedName>
    <definedName name="_bdm.FE0C57D8292C458AABC8ABBF2C4FBA56.edm" hidden="1">#REF!</definedName>
    <definedName name="_bdm.FECF881F1117400CA18091261E8714CB.edm" localSheetId="4" hidden="1" xml:space="preserve"> [24]BS!$A:$IV</definedName>
    <definedName name="_bdm.FECF881F1117400CA18091261E8714CB.edm" hidden="1">#REF!</definedName>
    <definedName name="_bdm.FEFB06B34FFB49D78F40D3DB49DE22F1.edm" hidden="1">#REF!</definedName>
    <definedName name="_bdm.ff7424f2a1a24f7491e6213fdb7f5bf0.edm" localSheetId="3" hidden="1">#REF!</definedName>
    <definedName name="_bdm.ff7424f2a1a24f7491e6213fdb7f5bf0.edm" hidden="1">#REF!</definedName>
    <definedName name="_bdm.ffeb37a8632c4ee0ba315a666602608c.edm" localSheetId="3" hidden="1">#REF!</definedName>
    <definedName name="_bdm.ffeb37a8632c4ee0ba315a666602608c.edm" hidden="1">#REF!</definedName>
    <definedName name="_bdm.fffbad46c55349e889b40ed0e6c4906c.edm" localSheetId="3" hidden="1">#REF!</definedName>
    <definedName name="_bdm.fffbad46c55349e889b40ed0e6c4906c.edm" hidden="1">#REF!</definedName>
    <definedName name="_bg1" hidden="1">#REF!</definedName>
    <definedName name="_bg2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localSheetId="3" hidden="1">{#N/A,"PURCHM",FALSE,"Business Analysis";#N/A,"SPADD",FALSE,"Business Analysis"}</definedName>
    <definedName name="_bji23" hidden="1">{#N/A,"PURCHM",FALSE,"Business Analysis";#N/A,"SPADD",FALSE,"Business Analysis"}</definedName>
    <definedName name="_bkd87" localSheetId="3" hidden="1">{#N/A,"PURCHM",FALSE,"Business Analysis";#N/A,"SPADD",FALSE,"Business Analysis"}</definedName>
    <definedName name="_bkd87" hidden="1">{#N/A,"PURCHM",FALSE,"Business Analysis";#N/A,"SPADD",FALSE,"Business Analysis"}</definedName>
    <definedName name="_bro1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localSheetId="3" hidden="1">{#N/A,#N/A,FALSE,"Créances";#N/A,#N/A,FALSE,"Effectifs";#N/A,#N/A,FALSE,"SI"}</definedName>
    <definedName name="_bro2" hidden="1">{#N/A,#N/A,FALSE,"Créances";#N/A,#N/A,FALSE,"Effectifs";#N/A,#N/A,FALSE,"SI"}</definedName>
    <definedName name="_BSF95">#REF!</definedName>
    <definedName name="_BSV1" localSheetId="4">'[28]years-$'!$C$1:$Z$30,'[28]years-$'!$C$31:$Z$71,'[28]years-$'!$C$72:$Z$102</definedName>
    <definedName name="_BSV1">#REF!,#REF!,#REF!</definedName>
    <definedName name="_BTS3" localSheetId="3" hidden="1">{#N/A,#N/A,TRUE,"인수_증설"}</definedName>
    <definedName name="_BTS3" hidden="1">{#N/A,#N/A,TRUE,"인수_증설"}</definedName>
    <definedName name="_BUD1">#REF!</definedName>
    <definedName name="_BUD10">#REF!</definedName>
    <definedName name="_BUD11">#REF!</definedName>
    <definedName name="_BUD12">#REF!</definedName>
    <definedName name="_BUD2">#REF!</definedName>
    <definedName name="_BUD3">#REF!</definedName>
    <definedName name="_BUD4">#REF!</definedName>
    <definedName name="_BUD5">#REF!</definedName>
    <definedName name="_BUD6">#REF!</definedName>
    <definedName name="_BUD7">#REF!</definedName>
    <definedName name="_BUD8">#REF!</definedName>
    <definedName name="_BUD9">#REF!</definedName>
    <definedName name="_BvA" hidden="1">#REF!</definedName>
    <definedName name="_c" localSheetId="3" hidden="1">{#N/A,#N/A,FALSE,"Layout Cash Flow"}</definedName>
    <definedName name="_c" hidden="1">{#N/A,#N/A,FALSE,"Layout Cash Flow"}</definedName>
    <definedName name="_c_1" localSheetId="3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_1_1" localSheetId="3" hidden="1">{"Fiesta Facer Page",#N/A,FALSE,"Q_C_S";"Fiesta Main Page",#N/A,FALSE,"V_L";"Fiesta 95BP Struct",#N/A,FALSE,"StructBP";"Fiesta Post 95BP Struct",#N/A,FALSE,"AdjStructBP"}</definedName>
    <definedName name="_c_1_1" hidden="1">{"Fiesta Facer Page",#N/A,FALSE,"Q_C_S";"Fiesta Main Page",#N/A,FALSE,"V_L";"Fiesta 95BP Struct",#N/A,FALSE,"StructBP";"Fiesta Post 95BP Struct",#N/A,FALSE,"AdjStructBP"}</definedName>
    <definedName name="_c_1_2" localSheetId="3" hidden="1">{"Fiesta Facer Page",#N/A,FALSE,"Q_C_S";"Fiesta Main Page",#N/A,FALSE,"V_L";"Fiesta 95BP Struct",#N/A,FALSE,"StructBP";"Fiesta Post 95BP Struct",#N/A,FALSE,"AdjStructBP"}</definedName>
    <definedName name="_c_1_2" hidden="1">{"Fiesta Facer Page",#N/A,FALSE,"Q_C_S";"Fiesta Main Page",#N/A,FALSE,"V_L";"Fiesta 95BP Struct",#N/A,FALSE,"StructBP";"Fiesta Post 95BP Struct",#N/A,FALSE,"AdjStructBP"}</definedName>
    <definedName name="_c_1_3" localSheetId="3" hidden="1">{"Fiesta Facer Page",#N/A,FALSE,"Q_C_S";"Fiesta Main Page",#N/A,FALSE,"V_L";"Fiesta 95BP Struct",#N/A,FALSE,"StructBP";"Fiesta Post 95BP Struct",#N/A,FALSE,"AdjStructBP"}</definedName>
    <definedName name="_c_1_3" hidden="1">{"Fiesta Facer Page",#N/A,FALSE,"Q_C_S";"Fiesta Main Page",#N/A,FALSE,"V_L";"Fiesta 95BP Struct",#N/A,FALSE,"StructBP";"Fiesta Post 95BP Struct",#N/A,FALSE,"AdjStructBP"}</definedName>
    <definedName name="_c_1_4" localSheetId="3" hidden="1">{"Fiesta Facer Page",#N/A,FALSE,"Q_C_S";"Fiesta Main Page",#N/A,FALSE,"V_L";"Fiesta 95BP Struct",#N/A,FALSE,"StructBP";"Fiesta Post 95BP Struct",#N/A,FALSE,"AdjStructBP"}</definedName>
    <definedName name="_c_1_4" hidden="1">{"Fiesta Facer Page",#N/A,FALSE,"Q_C_S";"Fiesta Main Page",#N/A,FALSE,"V_L";"Fiesta 95BP Struct",#N/A,FALSE,"StructBP";"Fiesta Post 95BP Struct",#N/A,FALSE,"AdjStructBP"}</definedName>
    <definedName name="_c_1_5" localSheetId="3" hidden="1">{"Fiesta Facer Page",#N/A,FALSE,"Q_C_S";"Fiesta Main Page",#N/A,FALSE,"V_L";"Fiesta 95BP Struct",#N/A,FALSE,"StructBP";"Fiesta Post 95BP Struct",#N/A,FALSE,"AdjStructBP"}</definedName>
    <definedName name="_c_1_5" hidden="1">{"Fiesta Facer Page",#N/A,FALSE,"Q_C_S";"Fiesta Main Page",#N/A,FALSE,"V_L";"Fiesta 95BP Struct",#N/A,FALSE,"StructBP";"Fiesta Post 95BP Struct",#N/A,FALSE,"AdjStructBP"}</definedName>
    <definedName name="_c_2" localSheetId="3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2_1" localSheetId="3" hidden="1">{"Fiesta Facer Page",#N/A,FALSE,"Q_C_S";"Fiesta Main Page",#N/A,FALSE,"V_L";"Fiesta 95BP Struct",#N/A,FALSE,"StructBP";"Fiesta Post 95BP Struct",#N/A,FALSE,"AdjStructBP"}</definedName>
    <definedName name="_c_2_1" hidden="1">{"Fiesta Facer Page",#N/A,FALSE,"Q_C_S";"Fiesta Main Page",#N/A,FALSE,"V_L";"Fiesta 95BP Struct",#N/A,FALSE,"StructBP";"Fiesta Post 95BP Struct",#N/A,FALSE,"AdjStructBP"}</definedName>
    <definedName name="_c_2_2" localSheetId="3" hidden="1">{"Fiesta Facer Page",#N/A,FALSE,"Q_C_S";"Fiesta Main Page",#N/A,FALSE,"V_L";"Fiesta 95BP Struct",#N/A,FALSE,"StructBP";"Fiesta Post 95BP Struct",#N/A,FALSE,"AdjStructBP"}</definedName>
    <definedName name="_c_2_2" hidden="1">{"Fiesta Facer Page",#N/A,FALSE,"Q_C_S";"Fiesta Main Page",#N/A,FALSE,"V_L";"Fiesta 95BP Struct",#N/A,FALSE,"StructBP";"Fiesta Post 95BP Struct",#N/A,FALSE,"AdjStructBP"}</definedName>
    <definedName name="_c_2_3" localSheetId="3" hidden="1">{"Fiesta Facer Page",#N/A,FALSE,"Q_C_S";"Fiesta Main Page",#N/A,FALSE,"V_L";"Fiesta 95BP Struct",#N/A,FALSE,"StructBP";"Fiesta Post 95BP Struct",#N/A,FALSE,"AdjStructBP"}</definedName>
    <definedName name="_c_2_3" hidden="1">{"Fiesta Facer Page",#N/A,FALSE,"Q_C_S";"Fiesta Main Page",#N/A,FALSE,"V_L";"Fiesta 95BP Struct",#N/A,FALSE,"StructBP";"Fiesta Post 95BP Struct",#N/A,FALSE,"AdjStructBP"}</definedName>
    <definedName name="_c_2_4" localSheetId="3" hidden="1">{"Fiesta Facer Page",#N/A,FALSE,"Q_C_S";"Fiesta Main Page",#N/A,FALSE,"V_L";"Fiesta 95BP Struct",#N/A,FALSE,"StructBP";"Fiesta Post 95BP Struct",#N/A,FALSE,"AdjStructBP"}</definedName>
    <definedName name="_c_2_4" hidden="1">{"Fiesta Facer Page",#N/A,FALSE,"Q_C_S";"Fiesta Main Page",#N/A,FALSE,"V_L";"Fiesta 95BP Struct",#N/A,FALSE,"StructBP";"Fiesta Post 95BP Struct",#N/A,FALSE,"AdjStructBP"}</definedName>
    <definedName name="_c_2_5" localSheetId="3" hidden="1">{"Fiesta Facer Page",#N/A,FALSE,"Q_C_S";"Fiesta Main Page",#N/A,FALSE,"V_L";"Fiesta 95BP Struct",#N/A,FALSE,"StructBP";"Fiesta Post 95BP Struct",#N/A,FALSE,"AdjStructBP"}</definedName>
    <definedName name="_c_2_5" hidden="1">{"Fiesta Facer Page",#N/A,FALSE,"Q_C_S";"Fiesta Main Page",#N/A,FALSE,"V_L";"Fiesta 95BP Struct",#N/A,FALSE,"StructBP";"Fiesta Post 95BP Struct",#N/A,FALSE,"AdjStructBP"}</definedName>
    <definedName name="_c_3" localSheetId="3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3_1" localSheetId="3" hidden="1">{"Fiesta Facer Page",#N/A,FALSE,"Q_C_S";"Fiesta Main Page",#N/A,FALSE,"V_L";"Fiesta 95BP Struct",#N/A,FALSE,"StructBP";"Fiesta Post 95BP Struct",#N/A,FALSE,"AdjStructBP"}</definedName>
    <definedName name="_c_3_1" hidden="1">{"Fiesta Facer Page",#N/A,FALSE,"Q_C_S";"Fiesta Main Page",#N/A,FALSE,"V_L";"Fiesta 95BP Struct",#N/A,FALSE,"StructBP";"Fiesta Post 95BP Struct",#N/A,FALSE,"AdjStructBP"}</definedName>
    <definedName name="_c_3_2" localSheetId="3" hidden="1">{"Fiesta Facer Page",#N/A,FALSE,"Q_C_S";"Fiesta Main Page",#N/A,FALSE,"V_L";"Fiesta 95BP Struct",#N/A,FALSE,"StructBP";"Fiesta Post 95BP Struct",#N/A,FALSE,"AdjStructBP"}</definedName>
    <definedName name="_c_3_2" hidden="1">{"Fiesta Facer Page",#N/A,FALSE,"Q_C_S";"Fiesta Main Page",#N/A,FALSE,"V_L";"Fiesta 95BP Struct",#N/A,FALSE,"StructBP";"Fiesta Post 95BP Struct",#N/A,FALSE,"AdjStructBP"}</definedName>
    <definedName name="_c_3_3" localSheetId="3" hidden="1">{"Fiesta Facer Page",#N/A,FALSE,"Q_C_S";"Fiesta Main Page",#N/A,FALSE,"V_L";"Fiesta 95BP Struct",#N/A,FALSE,"StructBP";"Fiesta Post 95BP Struct",#N/A,FALSE,"AdjStructBP"}</definedName>
    <definedName name="_c_3_3" hidden="1">{"Fiesta Facer Page",#N/A,FALSE,"Q_C_S";"Fiesta Main Page",#N/A,FALSE,"V_L";"Fiesta 95BP Struct",#N/A,FALSE,"StructBP";"Fiesta Post 95BP Struct",#N/A,FALSE,"AdjStructBP"}</definedName>
    <definedName name="_c_3_4" localSheetId="3" hidden="1">{"Fiesta Facer Page",#N/A,FALSE,"Q_C_S";"Fiesta Main Page",#N/A,FALSE,"V_L";"Fiesta 95BP Struct",#N/A,FALSE,"StructBP";"Fiesta Post 95BP Struct",#N/A,FALSE,"AdjStructBP"}</definedName>
    <definedName name="_c_3_4" hidden="1">{"Fiesta Facer Page",#N/A,FALSE,"Q_C_S";"Fiesta Main Page",#N/A,FALSE,"V_L";"Fiesta 95BP Struct",#N/A,FALSE,"StructBP";"Fiesta Post 95BP Struct",#N/A,FALSE,"AdjStructBP"}</definedName>
    <definedName name="_c_3_5" localSheetId="3" hidden="1">{"Fiesta Facer Page",#N/A,FALSE,"Q_C_S";"Fiesta Main Page",#N/A,FALSE,"V_L";"Fiesta 95BP Struct",#N/A,FALSE,"StructBP";"Fiesta Post 95BP Struct",#N/A,FALSE,"AdjStructBP"}</definedName>
    <definedName name="_c_3_5" hidden="1">{"Fiesta Facer Page",#N/A,FALSE,"Q_C_S";"Fiesta Main Page",#N/A,FALSE,"V_L";"Fiesta 95BP Struct",#N/A,FALSE,"StructBP";"Fiesta Post 95BP Struct",#N/A,FALSE,"AdjStructBP"}</definedName>
    <definedName name="_c_4" localSheetId="3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_4_1" localSheetId="3" hidden="1">{"Fiesta Facer Page",#N/A,FALSE,"Q_C_S";"Fiesta Main Page",#N/A,FALSE,"V_L";"Fiesta 95BP Struct",#N/A,FALSE,"StructBP";"Fiesta Post 95BP Struct",#N/A,FALSE,"AdjStructBP"}</definedName>
    <definedName name="_c_4_1" hidden="1">{"Fiesta Facer Page",#N/A,FALSE,"Q_C_S";"Fiesta Main Page",#N/A,FALSE,"V_L";"Fiesta 95BP Struct",#N/A,FALSE,"StructBP";"Fiesta Post 95BP Struct",#N/A,FALSE,"AdjStructBP"}</definedName>
    <definedName name="_c_4_2" localSheetId="3" hidden="1">{"Fiesta Facer Page",#N/A,FALSE,"Q_C_S";"Fiesta Main Page",#N/A,FALSE,"V_L";"Fiesta 95BP Struct",#N/A,FALSE,"StructBP";"Fiesta Post 95BP Struct",#N/A,FALSE,"AdjStructBP"}</definedName>
    <definedName name="_c_4_2" hidden="1">{"Fiesta Facer Page",#N/A,FALSE,"Q_C_S";"Fiesta Main Page",#N/A,FALSE,"V_L";"Fiesta 95BP Struct",#N/A,FALSE,"StructBP";"Fiesta Post 95BP Struct",#N/A,FALSE,"AdjStructBP"}</definedName>
    <definedName name="_c_4_3" localSheetId="3" hidden="1">{"Fiesta Facer Page",#N/A,FALSE,"Q_C_S";"Fiesta Main Page",#N/A,FALSE,"V_L";"Fiesta 95BP Struct",#N/A,FALSE,"StructBP";"Fiesta Post 95BP Struct",#N/A,FALSE,"AdjStructBP"}</definedName>
    <definedName name="_c_4_3" hidden="1">{"Fiesta Facer Page",#N/A,FALSE,"Q_C_S";"Fiesta Main Page",#N/A,FALSE,"V_L";"Fiesta 95BP Struct",#N/A,FALSE,"StructBP";"Fiesta Post 95BP Struct",#N/A,FALSE,"AdjStructBP"}</definedName>
    <definedName name="_c_4_4" localSheetId="3" hidden="1">{"Fiesta Facer Page",#N/A,FALSE,"Q_C_S";"Fiesta Main Page",#N/A,FALSE,"V_L";"Fiesta 95BP Struct",#N/A,FALSE,"StructBP";"Fiesta Post 95BP Struct",#N/A,FALSE,"AdjStructBP"}</definedName>
    <definedName name="_c_4_4" hidden="1">{"Fiesta Facer Page",#N/A,FALSE,"Q_C_S";"Fiesta Main Page",#N/A,FALSE,"V_L";"Fiesta 95BP Struct",#N/A,FALSE,"StructBP";"Fiesta Post 95BP Struct",#N/A,FALSE,"AdjStructBP"}</definedName>
    <definedName name="_c_4_5" localSheetId="3" hidden="1">{"Fiesta Facer Page",#N/A,FALSE,"Q_C_S";"Fiesta Main Page",#N/A,FALSE,"V_L";"Fiesta 95BP Struct",#N/A,FALSE,"StructBP";"Fiesta Post 95BP Struct",#N/A,FALSE,"AdjStructBP"}</definedName>
    <definedName name="_c_4_5" hidden="1">{"Fiesta Facer Page",#N/A,FALSE,"Q_C_S";"Fiesta Main Page",#N/A,FALSE,"V_L";"Fiesta 95BP Struct",#N/A,FALSE,"StructBP";"Fiesta Post 95BP Struct",#N/A,FALSE,"AdjStructBP"}</definedName>
    <definedName name="_c_5" localSheetId="3" hidden="1">{"Fiesta Facer Page",#N/A,FALSE,"Q_C_S";"Fiesta Main Page",#N/A,FALSE,"V_L";"Fiesta 95BP Struct",#N/A,FALSE,"StructBP";"Fiesta Post 95BP Struct",#N/A,FALSE,"AdjStructBP"}</definedName>
    <definedName name="_c_5" hidden="1">{"Fiesta Facer Page",#N/A,FALSE,"Q_C_S";"Fiesta Main Page",#N/A,FALSE,"V_L";"Fiesta 95BP Struct",#N/A,FALSE,"StructBP";"Fiesta Post 95BP Struct",#N/A,FALSE,"AdjStructBP"}</definedName>
    <definedName name="_c_5_1" localSheetId="3" hidden="1">{"Fiesta Facer Page",#N/A,FALSE,"Q_C_S";"Fiesta Main Page",#N/A,FALSE,"V_L";"Fiesta 95BP Struct",#N/A,FALSE,"StructBP";"Fiesta Post 95BP Struct",#N/A,FALSE,"AdjStructBP"}</definedName>
    <definedName name="_c_5_1" hidden="1">{"Fiesta Facer Page",#N/A,FALSE,"Q_C_S";"Fiesta Main Page",#N/A,FALSE,"V_L";"Fiesta 95BP Struct",#N/A,FALSE,"StructBP";"Fiesta Post 95BP Struct",#N/A,FALSE,"AdjStructBP"}</definedName>
    <definedName name="_c_5_2" localSheetId="3" hidden="1">{"Fiesta Facer Page",#N/A,FALSE,"Q_C_S";"Fiesta Main Page",#N/A,FALSE,"V_L";"Fiesta 95BP Struct",#N/A,FALSE,"StructBP";"Fiesta Post 95BP Struct",#N/A,FALSE,"AdjStructBP"}</definedName>
    <definedName name="_c_5_2" hidden="1">{"Fiesta Facer Page",#N/A,FALSE,"Q_C_S";"Fiesta Main Page",#N/A,FALSE,"V_L";"Fiesta 95BP Struct",#N/A,FALSE,"StructBP";"Fiesta Post 95BP Struct",#N/A,FALSE,"AdjStructBP"}</definedName>
    <definedName name="_c_5_3" localSheetId="3" hidden="1">{"Fiesta Facer Page",#N/A,FALSE,"Q_C_S";"Fiesta Main Page",#N/A,FALSE,"V_L";"Fiesta 95BP Struct",#N/A,FALSE,"StructBP";"Fiesta Post 95BP Struct",#N/A,FALSE,"AdjStructBP"}</definedName>
    <definedName name="_c_5_3" hidden="1">{"Fiesta Facer Page",#N/A,FALSE,"Q_C_S";"Fiesta Main Page",#N/A,FALSE,"V_L";"Fiesta 95BP Struct",#N/A,FALSE,"StructBP";"Fiesta Post 95BP Struct",#N/A,FALSE,"AdjStructBP"}</definedName>
    <definedName name="_c_5_4" localSheetId="3" hidden="1">{"Fiesta Facer Page",#N/A,FALSE,"Q_C_S";"Fiesta Main Page",#N/A,FALSE,"V_L";"Fiesta 95BP Struct",#N/A,FALSE,"StructBP";"Fiesta Post 95BP Struct",#N/A,FALSE,"AdjStructBP"}</definedName>
    <definedName name="_c_5_4" hidden="1">{"Fiesta Facer Page",#N/A,FALSE,"Q_C_S";"Fiesta Main Page",#N/A,FALSE,"V_L";"Fiesta 95BP Struct",#N/A,FALSE,"StructBP";"Fiesta Post 95BP Struct",#N/A,FALSE,"AdjStructBP"}</definedName>
    <definedName name="_c_5_5" localSheetId="3" hidden="1">{"Fiesta Facer Page",#N/A,FALSE,"Q_C_S";"Fiesta Main Page",#N/A,FALSE,"V_L";"Fiesta 95BP Struct",#N/A,FALSE,"StructBP";"Fiesta Post 95BP Struct",#N/A,FALSE,"AdjStructBP"}</definedName>
    <definedName name="_c_5_5" hidden="1">{"Fiesta Facer Page",#N/A,FALSE,"Q_C_S";"Fiesta Main Page",#N/A,FALSE,"V_L";"Fiesta 95BP Struct",#N/A,FALSE,"StructBP";"Fiesta Post 95BP Struct",#N/A,FALSE,"AdjStructBP"}</definedName>
    <definedName name="_C120000">#REF!</definedName>
    <definedName name="_CAN1295">#REF!</definedName>
    <definedName name="_cc" localSheetId="3" hidden="1">{"Fiesta Facer Page",#N/A,FALSE,"Q_C_S";"Fiesta Main Page",#N/A,FALSE,"V_L";"Fiesta 95BP Struct",#N/A,FALSE,"StructBP";"Fiesta Post 95BP Struct",#N/A,FALSE,"AdjStructBP"}</definedName>
    <definedName name="_cc" hidden="1">{"Fiesta Facer Page",#N/A,FALSE,"Q_C_S";"Fiesta Main Page",#N/A,FALSE,"V_L";"Fiesta 95BP Struct",#N/A,FALSE,"StructBP";"Fiesta Post 95BP Struct",#N/A,FALSE,"AdjStructBP"}</definedName>
    <definedName name="_CCY1">#REF!</definedName>
    <definedName name="_CCY2">#REF!</definedName>
    <definedName name="_cd1" localSheetId="4" hidden="1">{#N/A,#N/A,FALSE,"Job Sched"}</definedName>
    <definedName name="_cd1" localSheetId="3" hidden="1">{#N/A,#N/A,FALSE,"Job Sched"}</definedName>
    <definedName name="_cd1" hidden="1">{#N/A,#N/A,FALSE,"Job Sched"}</definedName>
    <definedName name="_cd2" localSheetId="4" hidden="1">{#N/A,#N/A,FALSE,"Job Sched"}</definedName>
    <definedName name="_cd2" localSheetId="3" hidden="1">{#N/A,#N/A,FALSE,"Job Sched"}</definedName>
    <definedName name="_cd2" hidden="1">{#N/A,#N/A,FALSE,"Job Sched"}</definedName>
    <definedName name="_CD3" localSheetId="4" hidden="1">{#N/A,#N/A,FALSE,"Job Sched"}</definedName>
    <definedName name="_CD3" localSheetId="3" hidden="1">{#N/A,#N/A,FALSE,"Job Sched"}</definedName>
    <definedName name="_CD3" hidden="1">{#N/A,#N/A,FALSE,"Job Sched"}</definedName>
    <definedName name="_cd4" localSheetId="4" hidden="1">{#N/A,#N/A,FALSE,"Job Sched"}</definedName>
    <definedName name="_cd4" localSheetId="3" hidden="1">{#N/A,#N/A,FALSE,"Job Sched"}</definedName>
    <definedName name="_cd4" hidden="1">{#N/A,#N/A,FALSE,"Job Sched"}</definedName>
    <definedName name="_Cd5" localSheetId="4" hidden="1">{#N/A,#N/A,FALSE,"A"}</definedName>
    <definedName name="_Cd5" localSheetId="3" hidden="1">{#N/A,#N/A,FALSE,"A"}</definedName>
    <definedName name="_Cd5" hidden="1">{#N/A,#N/A,FALSE,"A"}</definedName>
    <definedName name="_cd8" localSheetId="4" hidden="1">{#N/A,#N/A,FALSE,"Job Sched"}</definedName>
    <definedName name="_cd8" localSheetId="3" hidden="1">{#N/A,#N/A,FALSE,"Job Sched"}</definedName>
    <definedName name="_cd8" hidden="1">{#N/A,#N/A,FALSE,"Job Sched"}</definedName>
    <definedName name="_cf2" localSheetId="3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OS1">#REF!</definedName>
    <definedName name="_COS2">#REF!</definedName>
    <definedName name="_COS3">#REF!</definedName>
    <definedName name="_COS4">#REF!</definedName>
    <definedName name="_COS5">#REF!</definedName>
    <definedName name="_cov1">#REF!</definedName>
    <definedName name="_cov2">#REF!</definedName>
    <definedName name="_cov3">#REF!</definedName>
    <definedName name="_cov4">#REF!</definedName>
    <definedName name="_cpi0397">#REF!</definedName>
    <definedName name="_cpi0398">#REF!</definedName>
    <definedName name="_cpi0399">#REF!</definedName>
    <definedName name="_cpi0696">#REF!</definedName>
    <definedName name="_cpi0697">#REF!</definedName>
    <definedName name="_cpi0698">#REF!</definedName>
    <definedName name="_cpi0997">#REF!</definedName>
    <definedName name="_cpi0998">#REF!</definedName>
    <definedName name="_cpi1298">#REF!</definedName>
    <definedName name="_cpi1299">[9]מדדים!$E$32</definedName>
    <definedName name="_cpi95">#REF!</definedName>
    <definedName name="_cpi96">#REF!</definedName>
    <definedName name="_cpi97">#REF!</definedName>
    <definedName name="_cpi996">#REF!</definedName>
    <definedName name="_d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2" localSheetId="3" hidden="1">Word</definedName>
    <definedName name="_d2" hidden="1">Word</definedName>
    <definedName name="_D33" localSheetId="3" hidden="1">{"Olk by Qtr Full",#N/A,FALSE,"Tot PalmPalm";"Olk by Qtr Full",#N/A,FALSE,"Tot Device";"Olk by Qtr Full",#N/A,FALSE,"Platform";"Olk by Qtr Full",#N/A,FALSE,"Palm.Net";"Olk by Qtr Full",#N/A,FALSE,"Elim"}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af1">#REF!</definedName>
    <definedName name="_da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ABASE">#REF!</definedName>
    <definedName name="_DBE13">#REF!</definedName>
    <definedName name="_dbe14">#REF!</definedName>
    <definedName name="_dbe15">#REF!</definedName>
    <definedName name="_DBE16">#REF!</definedName>
    <definedName name="_DBE2014">#REF!</definedName>
    <definedName name="_DCF1" localSheetId="3" hidden="1">{"Back Page",#N/A,FALSE,"Front and Back"}</definedName>
    <definedName name="_DCF1" hidden="1">{"Back Page",#N/A,FALSE,"Front and Back"}</definedName>
    <definedName name="_DCF2">#REF!</definedName>
    <definedName name="_DEC90">#REF!</definedName>
    <definedName name="_DEC91">#REF!</definedName>
    <definedName name="_DEC92">#REF!</definedName>
    <definedName name="_DEC93">#REF!</definedName>
    <definedName name="_dec98">#REF!</definedName>
    <definedName name="_df1" localSheetId="3" hidden="1">{#N/A,#N/A,FALSE,"Calc";#N/A,#N/A,FALSE,"Sensitivity";#N/A,#N/A,FALSE,"LT Earn.Dil.";#N/A,#N/A,FALSE,"Dil. AVP"}</definedName>
    <definedName name="_df1" hidden="1">{#N/A,#N/A,FALSE,"Calc";#N/A,#N/A,FALSE,"Sensitivity";#N/A,#N/A,FALSE,"LT Earn.Dil.";#N/A,#N/A,FALSE,"Dil. AVP"}</definedName>
    <definedName name="_df2" localSheetId="3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1">#REF!</definedName>
    <definedName name="_div2">#REF!</definedName>
    <definedName name="_div20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3">#REF!</definedName>
    <definedName name="_div4">#REF!</definedName>
    <definedName name="_div5">#REF!</definedName>
    <definedName name="_div6">#REF!</definedName>
    <definedName name="_djd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lr999" localSheetId="4">'[29]$'!$C$3</definedName>
    <definedName name="_dlr999">#REF!</definedName>
    <definedName name="_dwa1" localSheetId="3" hidden="1">{#N/A,"PURCHM",FALSE,"Business Analysis";#N/A,"SPADD",FALSE,"Business Analysis"}</definedName>
    <definedName name="_dwa1" hidden="1">{#N/A,"PURCHM",FALSE,"Business Analysis";#N/A,"SPADD",FALSE,"Business Analysis"}</definedName>
    <definedName name="_EF3">10</definedName>
    <definedName name="_Eng2">#REF!</definedName>
    <definedName name="_Eng3">#REF!</definedName>
    <definedName name="_Eng4">#REF!</definedName>
    <definedName name="_EPO2" localSheetId="4" hidden="1">{"ww",#N/A,FALSE,"Hospital Products";"us",#N/A,FALSE,"Hospital Products";"in",#N/A,FALSE,"Hospital Products"}</definedName>
    <definedName name="_EPO2" localSheetId="3" hidden="1">{"ww",#N/A,FALSE,"Hospital Products";"us",#N/A,FALSE,"Hospital Products";"in",#N/A,FALSE,"Hospital Products"}</definedName>
    <definedName name="_EPO2" hidden="1">{"ww",#N/A,FALSE,"Hospital Products";"us",#N/A,FALSE,"Hospital Products";"in",#N/A,FALSE,"Hospital Products"}</definedName>
    <definedName name="_EPO3" localSheetId="4" hidden="1">{"ww",#N/A,FALSE,"Hospital Products";"us",#N/A,FALSE,"Hospital Products";"in",#N/A,FALSE,"Hospital Products"}</definedName>
    <definedName name="_EPO3" localSheetId="3" hidden="1">{"ww",#N/A,FALSE,"Hospital Products";"us",#N/A,FALSE,"Hospital Products";"in",#N/A,FALSE,"Hospital Products"}</definedName>
    <definedName name="_EPO3" hidden="1">{"ww",#N/A,FALSE,"Hospital Products";"us",#N/A,FALSE,"Hospital Products";"in",#N/A,FALSE,"Hospital Products"}</definedName>
    <definedName name="_EPO4" localSheetId="4" hidden="1">{"ww",#N/A,FALSE,"Hospital Products";"us",#N/A,FALSE,"Hospital Products";"in",#N/A,FALSE,"Hospital Products"}</definedName>
    <definedName name="_EPO4" localSheetId="3" hidden="1">{"ww",#N/A,FALSE,"Hospital Products";"us",#N/A,FALSE,"Hospital Products";"in",#N/A,FALSE,"Hospital Products"}</definedName>
    <definedName name="_EPO4" hidden="1">{"ww",#N/A,FALSE,"Hospital Products";"us",#N/A,FALSE,"Hospital Products";"in",#N/A,FALSE,"Hospital Products"}</definedName>
    <definedName name="_EPS1">#REF!</definedName>
    <definedName name="_EPS2">#REF!</definedName>
    <definedName name="_EPS3">#REF!</definedName>
    <definedName name="_eu93" localSheetId="3" hidden="1">{"Comp_of_Price_Effect",#N/A,FALSE,"QTRDPVAR"}</definedName>
    <definedName name="_eu93" hidden="1">{"Comp_of_Price_Effect",#N/A,FALSE,"QTRDPVAR"}</definedName>
    <definedName name="_Exp2" localSheetId="4">'[30]Temp 2'!#REF!</definedName>
    <definedName name="_exp2">#REF!</definedName>
    <definedName name="_F" hidden="1">#REF!</definedName>
    <definedName name="_f1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66104">#REF!</definedName>
    <definedName name="_Fax2">#REF!</definedName>
    <definedName name="_FC1">#REF!</definedName>
    <definedName name="_fdf1" localSheetId="3" hidden="1">{"incomemth",#N/A,TRUE,"forecast00";"incomepercentmth",#N/A,TRUE,"forecast00";"balancemth",#N/A,TRUE,"forecast00";"cashmth",#N/A,TRUE,"forecast00";"covenantmth",#N/A,TRUE,"forecast00"}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localSheetId="3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01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5" hidden="1">#REF!</definedName>
    <definedName name="_filerdatabse" hidden="1">#REF!</definedName>
    <definedName name="_Fill" hidden="1">#REF!</definedName>
    <definedName name="_fill1" hidden="1">#REF!</definedName>
    <definedName name="_Fill2" hidden="1">#REF!</definedName>
    <definedName name="_xlnm._FilterDatabase" localSheetId="4" hidden="1">'[31]2002'!$B$1:$B$1758</definedName>
    <definedName name="_xlnm._FilterDatabase" hidden="1">#REF!</definedName>
    <definedName name="_FLX1">#REF!</definedName>
    <definedName name="_FLX10">#REF!</definedName>
    <definedName name="_FLX11">#REF!</definedName>
    <definedName name="_FLX12">#REF!</definedName>
    <definedName name="_FLX2">#REF!</definedName>
    <definedName name="_FLX3">#REF!</definedName>
    <definedName name="_FLX4">#REF!</definedName>
    <definedName name="_FLX5">#REF!</definedName>
    <definedName name="_FLX6">#REF!</definedName>
    <definedName name="_FLX7">#REF!</definedName>
    <definedName name="_FLX8">#REF!</definedName>
    <definedName name="_FLX9">#REF!</definedName>
    <definedName name="_fs1" localSheetId="4">'[32]years-$'!$A$73:$N$102,'[32]years-$'!$A$40:$N$72,'[32]years-$'!$A$1:$O$39</definedName>
    <definedName name="_fs1">#REF!,#REF!,#REF!</definedName>
    <definedName name="_FXC1" localSheetId="4">'[33]OpModel-DCF'!#REF!</definedName>
    <definedName name="_FXC1">#REF!</definedName>
    <definedName name="_fy97" localSheetId="3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FYE2">#REF!</definedName>
    <definedName name="_g1" localSheetId="3" hidden="1">{"comp1",#N/A,FALSE,"COMPS";"footnotes",#N/A,FALSE,"COMPS"}</definedName>
    <definedName name="_g1" hidden="1">{"comp1",#N/A,FALSE,"COMPS";"footnotes",#N/A,FALSE,"COMPS"}</definedName>
    <definedName name="_gf1" localSheetId="3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od95">#REF!</definedName>
    <definedName name="_GR3" localSheetId="3" hidden="1">{"Informes",#N/A,FALSE,"CA";"Informes",#N/A,FALSE,"CN";"Informes",#N/A,FALSE,"INVERSIONES";"Informes",#N/A,FALSE,"CN Oficial";"Informes",#N/A,FALSE,"CA Oficial";"Informes",#N/A,FALSE,"Res Datos Areas"}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p16" localSheetId="3" hidden="1">{#N/A,#N/A,FALSE,"PMTABB";#N/A,#N/A,FALSE,"PMTABB"}</definedName>
    <definedName name="_Grp16" hidden="1">{#N/A,#N/A,FALSE,"PMTABB";#N/A,#N/A,FALSE,"PMTABB"}</definedName>
    <definedName name="_GSRATES_1">"CT30000120021231        "</definedName>
    <definedName name="_GSRATES_10" hidden="1">"CF3000012003033120030101"</definedName>
    <definedName name="_GSRATES_100" hidden="1">"CT300001Latest  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"CT30000120070920        "</definedName>
    <definedName name="_GSRATES_2">"CT30000120031231        "</definedName>
    <definedName name="_GSRATES_3">"CT30000120041231        "</definedName>
    <definedName name="_GSRATES_4">"H2003010120030630EURUSD1000001"</definedName>
    <definedName name="_GSRATES_5">"H2004010120040630EURUSD1000001"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>3</definedName>
    <definedName name="_GSRATES_COUNT1" hidden="1">13</definedName>
    <definedName name="_hc1" localSheetId="3" hidden="1">{"fy96q1",#N/A,FALSE,"Q1FY96";"fy96q2",#N/A,FALSE,"Q2FY96";"fy96q3",#N/A,FALSE,"Q3FY96";"fy96q4",#N/A,FALSE,"Q4FY96";"fy96fcst",#N/A,FALSE,"FY96 FCST";"fy97q1",#N/A,FALSE,"Q1FY97";"fy97q2",#N/A,FALSE,"Q2FY97"}</definedName>
    <definedName name="_hc1" hidden="1">{"fy96q1",#N/A,FALSE,"Q1FY96";"fy96q2",#N/A,FALSE,"Q2FY96";"fy96q3",#N/A,FALSE,"Q3FY96";"fy96q4",#N/A,FALSE,"Q4FY96";"fy96fcst",#N/A,FALSE,"FY96 FCST";"fy97q1",#N/A,FALSE,"Q1FY97";"fy97q2",#N/A,FALSE,"Q2FY97"}</definedName>
    <definedName name="_hc2" localSheetId="3" hidden="1">{"fy96q1",#N/A,FALSE,"Q1FY96";"fy96q2",#N/A,FALSE,"Q2FY96";"fy96q3",#N/A,FALSE,"Q3FY96";"fy96q4",#N/A,FALSE,"Q4FY96";"fy96fcst",#N/A,FALSE,"FY96 FCST";"fy97q1",#N/A,FALSE,"Q1FY97";"fy97q2",#N/A,FALSE,"Q2FY97"}</definedName>
    <definedName name="_hc2" hidden="1">{"fy96q1",#N/A,FALSE,"Q1FY96";"fy96q2",#N/A,FALSE,"Q2FY96";"fy96q3",#N/A,FALSE,"Q3FY96";"fy96q4",#N/A,FALSE,"Q4FY96";"fy96fcst",#N/A,FALSE,"FY96 FCST";"fy97q1",#N/A,FALSE,"Q1FY97";"fy97q2",#N/A,FALSE,"Q2FY97"}</definedName>
    <definedName name="_hd1" localSheetId="3" hidden="1">{#N/A,#N/A,FALSE,"Calc";#N/A,#N/A,FALSE,"Sensitivity";#N/A,#N/A,FALSE,"LT Earn.Dil.";#N/A,#N/A,FALSE,"Dil. AVP"}</definedName>
    <definedName name="_hd1" hidden="1">{#N/A,#N/A,FALSE,"Calc";#N/A,#N/A,FALSE,"Sensitivity";#N/A,#N/A,FALSE,"LT Earn.Dil.";#N/A,#N/A,FALSE,"Dil. AVP"}</definedName>
    <definedName name="_hd2" localSheetId="3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lk334367311">#REF!</definedName>
    <definedName name="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localSheetId="3" hidden="1">{"PVGraph2",#N/A,FALSE,"PV Data"}</definedName>
    <definedName name="_I2" hidden="1">{"PVGraph2",#N/A,FALSE,"PV Data"}</definedName>
    <definedName name="_i21" localSheetId="3" hidden="1">{"PVGraph2",#N/A,FALSE,"PV Data"}</definedName>
    <definedName name="_i21" hidden="1">{"PVGraph2",#N/A,FALSE,"PV Data"}</definedName>
    <definedName name="_I22" localSheetId="3" hidden="1">{"PVGraph2",#N/A,FALSE,"PV Data"}</definedName>
    <definedName name="_I22" hidden="1">{"PVGraph2",#N/A,FALSE,"PV Data"}</definedName>
    <definedName name="_i2211" localSheetId="3" hidden="1">{"PVGraph2",#N/A,FALSE,"PV Data"}</definedName>
    <definedName name="_i2211" hidden="1">{"PVGraph2",#N/A,FALSE,"PV Data"}</definedName>
    <definedName name="_i223" localSheetId="3" hidden="1">{"PVGraph2",#N/A,FALSE,"PV Data"}</definedName>
    <definedName name="_i223" hidden="1">{"PVGraph2",#N/A,FALSE,"PV Data"}</definedName>
    <definedName name="_i23" localSheetId="3" hidden="1">{"PVGraph2",#N/A,FALSE,"PV Data"}</definedName>
    <definedName name="_i23" hidden="1">{"PVGraph2",#N/A,FALSE,"PV Data"}</definedName>
    <definedName name="_i2323" localSheetId="3" hidden="1">{"PVGraph2",#N/A,FALSE,"PV Data"}</definedName>
    <definedName name="_i2323" hidden="1">{"PVGraph2",#N/A,FALSE,"PV Data"}</definedName>
    <definedName name="_i24" localSheetId="3" hidden="1">{"PVGraph2",#N/A,FALSE,"PV Data"}</definedName>
    <definedName name="_i24" hidden="1">{"PVGraph2",#N/A,FALSE,"PV Data"}</definedName>
    <definedName name="_I3" localSheetId="3" hidden="1">{"PVGraph2",#N/A,FALSE,"PV Data"}</definedName>
    <definedName name="_I3" hidden="1">{"PVGraph2",#N/A,FALSE,"PV Data"}</definedName>
    <definedName name="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CP1">#REF!</definedName>
    <definedName name="_II2" localSheetId="3" hidden="1">{"PVGraph2",#N/A,FALSE,"PV Data"}</definedName>
    <definedName name="_II2" hidden="1">{"PVGraph2",#N/A,FALSE,"PV Data"}</definedName>
    <definedName name="_ik1" localSheetId="3" hidden="1">{"casespecific",#N/A,FALSE,"Assumptions"}</definedName>
    <definedName name="_ik1" hidden="1">{"casespecific",#N/A,FALSE,"Assumptions"}</definedName>
    <definedName name="_inf1">#REF!</definedName>
    <definedName name="_inf2">#REF!</definedName>
    <definedName name="_Int1">#REF!</definedName>
    <definedName name="_IPO2" hidden="1">"c6191"</definedName>
    <definedName name="_Iri1">#REF!</definedName>
    <definedName name="_irr1">#REF!</definedName>
    <definedName name="_irr2">#REF!</definedName>
    <definedName name="_ist2">#REF!</definedName>
    <definedName name="_J2">0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UN94">#REF!</definedName>
    <definedName name="_k1" localSheetId="3" hidden="1">{#N/A,#N/A,FALSE,"Summary";#N/A,#N/A,FALSE,"CF";#N/A,#N/A,FALSE,"P&amp;L";#N/A,#N/A,FALSE,"BS";#N/A,#N/A,FALSE,"Returns";#N/A,#N/A,FALSE,"Assumptions";#N/A,#N/A,FALSE,"Analysis"}</definedName>
    <definedName name="_k1" hidden="1">{#N/A,#N/A,FALSE,"Summary";#N/A,#N/A,FALSE,"CF";#N/A,#N/A,FALSE,"P&amp;L";#N/A,#N/A,FALSE,"BS";#N/A,#N/A,FALSE,"Returns";#N/A,#N/A,FALSE,"Assumptions";#N/A,#N/A,FALSE,"Analysis"}</definedName>
    <definedName name="_Kd1">#REF!</definedName>
    <definedName name="_Kd2">#REF!</definedName>
    <definedName name="_Kd3">#REF!</definedName>
    <definedName name="_key02" hidden="1">#N/A</definedName>
    <definedName name="_Key1" hidden="1">#REF!</definedName>
    <definedName name="_Key2" hidden="1">#REF!</definedName>
    <definedName name="_key3" hidden="1">#REF!</definedName>
    <definedName name="_key4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n" hidden="1">#REF!</definedName>
    <definedName name="_kwy1" localSheetId="3" hidden="1">{#N/A,#N/A,FALSE,"ALM-ASISC"}</definedName>
    <definedName name="_kwy1" hidden="1">{#N/A,#N/A,FALSE,"ALM-ASISC"}</definedName>
    <definedName name="_lev2">#REF!</definedName>
    <definedName name="_lkj89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1" localSheetId="3" hidden="1">{"table",#N/A,FALSE,"COVER";"income_statement",#N/A,FALSE,"COVER"}</definedName>
    <definedName name="_m1" hidden="1">{"table",#N/A,FALSE,"COVER";"income_statement",#N/A,FALSE,"COVER"}</definedName>
    <definedName name="_m2" localSheetId="3" hidden="1">{"table",#N/A,FALSE,"COVER";"income_statement",#N/A,FALSE,"COVER"}</definedName>
    <definedName name="_m2" hidden="1">{"table",#N/A,FALSE,"COVER";"income_statement",#N/A,FALSE,"COVER"}</definedName>
    <definedName name="_m3" localSheetId="3" hidden="1">{"table",#N/A,FALSE,"COVER";"income_statement",#N/A,FALSE,"COVER"}</definedName>
    <definedName name="_m3" hidden="1">{"table",#N/A,FALSE,"COVER";"income_statement",#N/A,FALSE,"COVER"}</definedName>
    <definedName name="_m4" localSheetId="3" hidden="1">{"table",#N/A,FALSE,"COVER";"income_statement",#N/A,FALSE,"COVER"}</definedName>
    <definedName name="_m4" hidden="1">{"table",#N/A,FALSE,"COVER";"income_statement",#N/A,FALSE,"COVER"}</definedName>
    <definedName name="_m5" localSheetId="3" hidden="1">{"table",#N/A,FALSE,"COVER";"income_statement",#N/A,FALSE,"COVER"}</definedName>
    <definedName name="_m5" hidden="1">{"table",#N/A,FALSE,"COVER";"income_statement",#N/A,FALSE,"COVER"}</definedName>
    <definedName name="_m6" localSheetId="3" hidden="1">{"table",#N/A,FALSE,"COVER";"income_statement",#N/A,FALSE,"COVER"}</definedName>
    <definedName name="_m6" hidden="1">{"table",#N/A,FALSE,"COVER";"income_statement",#N/A,FALSE,"COVER"}</definedName>
    <definedName name="_m7" localSheetId="3" hidden="1">{"table",#N/A,FALSE,"COVER";"income_statement",#N/A,FALSE,"COVER"}</definedName>
    <definedName name="_m7" hidden="1">{"table",#N/A,FALSE,"COVER";"income_statement",#N/A,FALSE,"COVER"}</definedName>
    <definedName name="_m8" localSheetId="3" hidden="1">{"table",#N/A,FALSE,"COVER";"income_statement",#N/A,FALSE,"COVER"}</definedName>
    <definedName name="_m8" hidden="1">{"table",#N/A,FALSE,"COVER";"income_statement",#N/A,FALSE,"COVER"}</definedName>
    <definedName name="_m9" localSheetId="3" hidden="1">{"table",#N/A,FALSE,"COVER";"income_statement",#N/A,FALSE,"COVER"}</definedName>
    <definedName name="_m9" hidden="1">{"table",#N/A,FALSE,"COVER";"income_statement",#N/A,FALSE,"COVER"}</definedName>
    <definedName name="_MAR94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c2" localSheetId="3" hidden="1">{#N/A,#N/A,FALSE,"Sheet1"}</definedName>
    <definedName name="_mdc2" hidden="1">{#N/A,#N/A,FALSE,"Sheet1"}</definedName>
    <definedName name="_mfg2" localSheetId="4" hidden="1">{"PAGE 1",#N/A,FALSE,"WEST_OT"}</definedName>
    <definedName name="_mfg2" localSheetId="3" hidden="1">{"PAGE 1",#N/A,FALSE,"WEST_OT"}</definedName>
    <definedName name="_mfg2" hidden="1">{"PAGE 1",#N/A,FALSE,"WEST_OT"}</definedName>
    <definedName name="_mfg3" localSheetId="4" hidden="1">{"PAGE 1",#N/A,FALSE,"WEST_OT"}</definedName>
    <definedName name="_mfg3" localSheetId="3" hidden="1">{"PAGE 1",#N/A,FALSE,"WEST_OT"}</definedName>
    <definedName name="_mfg3" hidden="1">{"PAGE 1",#N/A,FALSE,"WEST_OT"}</definedName>
    <definedName name="_mfg4" localSheetId="4" hidden="1">{"PAGE 1",#N/A,FALSE,"WEST_OT"}</definedName>
    <definedName name="_mfg4" localSheetId="3" hidden="1">{"PAGE 1",#N/A,FALSE,"WEST_OT"}</definedName>
    <definedName name="_mfg4" hidden="1">{"PAGE 1",#N/A,FALSE,"WEST_OT"}</definedName>
    <definedName name="_mfg5" localSheetId="4" hidden="1">{"PAGE 1",#N/A,FALSE,"WEST_OT"}</definedName>
    <definedName name="_mfg5" localSheetId="3" hidden="1">{"PAGE 1",#N/A,FALSE,"WEST_OT"}</definedName>
    <definedName name="_mfg5" hidden="1">{"PAGE 1",#N/A,FALSE,"WEST_OT"}</definedName>
    <definedName name="_MHA1" localSheetId="4" hidden="1">{"rtn",#N/A,FALSE,"RTN";"tables",#N/A,FALSE,"RTN";"cf",#N/A,FALSE,"CF";"stats",#N/A,FALSE,"Stats";"prop",#N/A,FALSE,"Prop"}</definedName>
    <definedName name="_MHA1" localSheetId="3" hidden="1">{"rtn",#N/A,FALSE,"RTN";"tables",#N/A,FALSE,"RTN";"cf",#N/A,FALSE,"CF";"stats",#N/A,FALSE,"Stats";"prop",#N/A,FALSE,"Prop"}</definedName>
    <definedName name="_MHA1" hidden="1">{"rtn",#N/A,FALSE,"RTN";"tables",#N/A,FALSE,"RTN";"cf",#N/A,FALSE,"CF";"stats",#N/A,FALSE,"Stats";"prop",#N/A,FALSE,"Prop"}</definedName>
    <definedName name="_MHA1_1" localSheetId="4" hidden="1">{"rtn",#N/A,FALSE,"RTN";"tables",#N/A,FALSE,"RTN";"cf",#N/A,FALSE,"CF";"stats",#N/A,FALSE,"Stats";"prop",#N/A,FALSE,"Prop"}</definedName>
    <definedName name="_MHA1_1" localSheetId="3" hidden="1">{"rtn",#N/A,FALSE,"RTN";"tables",#N/A,FALSE,"RTN";"cf",#N/A,FALSE,"CF";"stats",#N/A,FALSE,"Stats";"prop",#N/A,FALSE,"Prop"}</definedName>
    <definedName name="_MHA1_1" hidden="1">{"rtn",#N/A,FALSE,"RTN";"tables",#N/A,FALSE,"RTN";"cf",#N/A,FALSE,"CF";"stats",#N/A,FALSE,"Stats";"prop",#N/A,FALSE,"Prop"}</definedName>
    <definedName name="_mno9" localSheetId="3" hidden="1">{"detail",#N/A,FALSE,"mfg";"summary",#N/A,FALSE,"mfg"}</definedName>
    <definedName name="_mno9" hidden="1">{"detail",#N/A,FALSE,"mfg";"summary",#N/A,FALSE,"mfg"}</definedName>
    <definedName name="_msoanchor_1">#REF!</definedName>
    <definedName name="_msoanchor_2">#REF!</definedName>
    <definedName name="_mu2">#REF!</definedName>
    <definedName name="_MxpDBData_">#REF!</definedName>
    <definedName name="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305" localSheetId="3" hidden="1">{"detail",#N/A,FALSE,"mfg";"summary",#N/A,FALSE,"mfg"}</definedName>
    <definedName name="_nam305" hidden="1">{"detail",#N/A,FALSE,"mfg";"summary",#N/A,FALSE,"mfg"}</definedName>
    <definedName name="_nbv2">#REF!</definedName>
    <definedName name="_ND1">#REF!</definedName>
    <definedName name="_new" hidden="1">#REF!</definedName>
    <definedName name="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_1" localSheetId="3" hidden="1">{#N/A,#N/A,FALSE,"Pharm";#N/A,#N/A,FALSE,"WWCM"}</definedName>
    <definedName name="_new1_1" hidden="1">{#N/A,#N/A,FALSE,"Pharm";#N/A,#N/A,FALSE,"WWCM"}</definedName>
    <definedName name="_new1_2" localSheetId="3" hidden="1">{#N/A,#N/A,FALSE,"Pharm";#N/A,#N/A,FALSE,"WWCM"}</definedName>
    <definedName name="_new1_2" hidden="1">{#N/A,#N/A,FALSE,"Pharm";#N/A,#N/A,FALSE,"WWCM"}</definedName>
    <definedName name="_new1_3" localSheetId="3" hidden="1">{#N/A,#N/A,FALSE,"Pharm";#N/A,#N/A,FALSE,"WWCM"}</definedName>
    <definedName name="_new1_3" hidden="1">{#N/A,#N/A,FALSE,"Pharm";#N/A,#N/A,FALSE,"WWCM"}</definedName>
    <definedName name="_new1_4" localSheetId="3" hidden="1">{#N/A,#N/A,FALSE,"Pharm";#N/A,#N/A,FALSE,"WWCM"}</definedName>
    <definedName name="_new1_4" hidden="1">{#N/A,#N/A,FALSE,"Pharm";#N/A,#N/A,FALSE,"WWCM"}</definedName>
    <definedName name="_new11" localSheetId="3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localSheetId="3" hidden="1">{"TOTAL",#N/A,FALSE,"A";"FISCAL94",#N/A,FALSE,"A";"FISCAL95",#N/A,FALSE,"A";"FISCAL96",#N/A,FALSE,"A";"misc page",#N/A,FALSE,"A"}</definedName>
    <definedName name="_New2" hidden="1">{"TOTAL",#N/A,FALSE,"A";"FISCAL94",#N/A,FALSE,"A";"FISCAL95",#N/A,FALSE,"A";"FISCAL96",#N/A,FALSE,"A";"misc page",#N/A,FALSE,"A"}</definedName>
    <definedName name="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nd1">#REF!</definedName>
    <definedName name="_no1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1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3" localSheetId="3" hidden="1">{"All5",#N/A,FALSE,"ConsolidatingBS"}</definedName>
    <definedName name="_no3" hidden="1">{"All5",#N/A,FALSE,"ConsolidatingBS"}</definedName>
    <definedName name="_no4" localSheetId="3" hidden="1">{"All6",#N/A,FALSE,"ConsolidatingBS"}</definedName>
    <definedName name="_no4" hidden="1">{"All6",#N/A,FALSE,"ConsolidatingBS"}</definedName>
    <definedName name="_no5" localSheetId="3" hidden="1">{"Consol1",#N/A,FALSE,"ConsolidatingBS"}</definedName>
    <definedName name="_no5" hidden="1">{"Consol1",#N/A,FALSE,"ConsolidatingBS"}</definedName>
    <definedName name="_no6" localSheetId="3" hidden="1">{"Consol10",#N/A,FALSE,"ConsolidatingBS"}</definedName>
    <definedName name="_no6" hidden="1">{"Consol10",#N/A,FALSE,"ConsolidatingBS"}</definedName>
    <definedName name="_no7" localSheetId="3" hidden="1">{"Consolidating BS",#N/A,FALSE,"ConsolidatingBS"}</definedName>
    <definedName name="_no7" hidden="1">{"Consolidating BS",#N/A,FALSE,"ConsolidatingBS"}</definedName>
    <definedName name="_NTA1">#REF!</definedName>
    <definedName name="_nta2">#REF!</definedName>
    <definedName name="_NYB1">#REF!</definedName>
    <definedName name="_NYB10">#REF!</definedName>
    <definedName name="_NYB11">#REF!</definedName>
    <definedName name="_NYB12">#REF!</definedName>
    <definedName name="_NYB2">#REF!</definedName>
    <definedName name="_NYB3">#REF!</definedName>
    <definedName name="_NYB4">#REF!</definedName>
    <definedName name="_NYB5">#REF!</definedName>
    <definedName name="_NYB6">#REF!</definedName>
    <definedName name="_NYB7">#REF!</definedName>
    <definedName name="_NYB8">#REF!</definedName>
    <definedName name="_NYB9">#REF!</definedName>
    <definedName name="_o1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HQ3">#REF!</definedName>
    <definedName name="_OIL310106" localSheetId="3" hidden="1">{#N/A,#N/A,FALSE,"PMTABB";#N/A,#N/A,FALSE,"PMTABB"}</definedName>
    <definedName name="_OIL310106" hidden="1">{#N/A,#N/A,FALSE,"PMTABB";#N/A,#N/A,FALSE,"PMTABB"}</definedName>
    <definedName name="_OIL310701" localSheetId="3" hidden="1">{#N/A,#N/A,FALSE,"PMTABB";#N/A,#N/A,FALSE,"PMTABB"}</definedName>
    <definedName name="_OIL310701" hidden="1">{#N/A,#N/A,FALSE,"PMTABB";#N/A,#N/A,FALSE,"PMTABB"}</definedName>
    <definedName name="_ok2" localSheetId="3" hidden="1">{#N/A,#N/A,FALSE,"Cover";#N/A,#N/A,FALSE,"LUMI";#N/A,#N/A,FALSE,"COMD";#N/A,#N/A,FALSE,"Valuation";#N/A,#N/A,FALSE,"Assumptions";#N/A,#N/A,FALSE,"Pooling";#N/A,#N/A,FALSE,"BalanceSheet"}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M9">#REF!</definedName>
    <definedName name="_op2" localSheetId="4">[18]Sensetivities!#REF!</definedName>
    <definedName name="_op2">#REF!</definedName>
    <definedName name="_opt1">#REF!</definedName>
    <definedName name="_opt2">#REF!</definedName>
    <definedName name="_order_1" hidden="1">0</definedName>
    <definedName name="_Order1" localSheetId="4" hidden="1">0</definedName>
    <definedName name="_Order1" hidden="1">255</definedName>
    <definedName name="_Order1_1" hidden="1">255</definedName>
    <definedName name="_Order2" localSheetId="4" hidden="1">255</definedName>
    <definedName name="_Order2" hidden="1">0</definedName>
    <definedName name="_Order3">0</definedName>
    <definedName name="_P">#REF!</definedName>
    <definedName name="_P00comps1" hidden="1">#REF!</definedName>
    <definedName name="_P00comps2" hidden="1">#REF!</definedName>
    <definedName name="_P2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E1">#REF!</definedName>
    <definedName name="_PE2">#REF!</definedName>
    <definedName name="_PE3">#REF!</definedName>
    <definedName name="_pes1">#REF!</definedName>
    <definedName name="_PFY1">#REF!</definedName>
    <definedName name="_PFY2">#REF!</definedName>
    <definedName name="_PFY3">#REF!</definedName>
    <definedName name="_PFY4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 localSheetId="4">'[11]מגנזיום P&amp;L'!#REF!</definedName>
    <definedName name="_pl1" localSheetId="3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998">#REF!</definedName>
    <definedName name="_PL1999">#REF!</definedName>
    <definedName name="_PL2">#REF!,#REF!,#REF!</definedName>
    <definedName name="_PL2000">#REF!</definedName>
    <definedName name="_PL3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localSheetId="3" hidden="1">{#N/A,#N/A,FALSE,"Report Data";#N/A,#N/A,FALSE,"COMP POOL";#N/A,#N/A,FALSE,"COMP POOL NB95";#N/A,#N/A,FALSE,"COMP POOL NB94"}</definedName>
    <definedName name="_PL4" hidden="1">{#N/A,#N/A,FALSE,"Report Data";#N/A,#N/A,FALSE,"COMP POOL";#N/A,#N/A,FALSE,"COMP POOL NB95";#N/A,#N/A,FALSE,"COMP POOL NB94"}</definedName>
    <definedName name="_PL5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Q1">#REF!</definedName>
    <definedName name="_PMT11">#REF!</definedName>
    <definedName name="_PMT30">#REF!</definedName>
    <definedName name="_PMT9">#REF!</definedName>
    <definedName name="_PP1">#REF!</definedName>
    <definedName name="_PP2">#REF!</definedName>
    <definedName name="_PP3">#REF!</definedName>
    <definedName name="_PR1">#REF!</definedName>
    <definedName name="_PR2">#REF!</definedName>
    <definedName name="_PRN2" localSheetId="3">{"adj95mult",#N/A,FALSE,"COMPCO";"adj95est",#N/A,FALSE,"COMPCO"}</definedName>
    <definedName name="_PRN2">{"adj95mult",#N/A,FALSE,"COMPCO";"adj95est",#N/A,FALSE,"COMPCO"}</definedName>
    <definedName name="_puc101" localSheetId="3" hidden="1">{#N/A,"PURCHM",FALSE,"Business Analysis";#N/A,"SPADD",FALSE,"Business Analysis"}</definedName>
    <definedName name="_puc101" hidden="1">{#N/A,"PURCHM",FALSE,"Business Analysis";#N/A,"SPADD",FALSE,"Business Analysis"}</definedName>
    <definedName name="_puc102" localSheetId="3" hidden="1">{#N/A,"PURCHM",FALSE,"Business Analysis";#N/A,"SPADD",FALSE,"Business Analysis"}</definedName>
    <definedName name="_puc102" hidden="1">{#N/A,"PURCHM",FALSE,"Business Analysis";#N/A,"SPADD",FALSE,"Business Analysis"}</definedName>
    <definedName name="_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2" localSheetId="3" hidden="1">{"rfcjan",#N/A,FALSE,"Stats"}</definedName>
    <definedName name="_q2" hidden="1">{"rfcjan",#N/A,FALSE,"Stats"}</definedName>
    <definedName name="_q234" hidden="1">#REF!</definedName>
    <definedName name="_Q3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3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CC2" hidden="1">#REF!</definedName>
    <definedName name="_Qtr4">#REF!</definedName>
    <definedName name="_qw2" localSheetId="3" hidden="1">{0,0,0,0;0,0,0,0;0,0,0,0;0,0,0,0;0,0,0,0;0,0,0,0}</definedName>
    <definedName name="_qw2" hidden="1">{0,0,0,0;0,0,0,0;0,0,0,0;0,0,0,0;0,0,0,0;0,0,0,0}</definedName>
    <definedName name="_qwe123" localSheetId="4" hidden="1">{#N/A,#N/A,FALSE,"Aging Summary";#N/A,#N/A,FALSE,"Ratio Analysis";#N/A,#N/A,FALSE,"Test 120 Day Accts";#N/A,#N/A,FALSE,"Tickmarks"}</definedName>
    <definedName name="_qwe123" localSheetId="3" hidden="1">{#N/A,#N/A,FALSE,"Aging Summary";#N/A,#N/A,FALSE,"Ratio Analysis";#N/A,#N/A,FALSE,"Test 120 Day Accts";#N/A,#N/A,FALSE,"Tickmarks"}</definedName>
    <definedName name="_qwe123" hidden="1">{#N/A,#N/A,FALSE,"Aging Summary";#N/A,#N/A,FALSE,"Ratio Analysis";#N/A,#N/A,FALSE,"Test 120 Day Accts";#N/A,#N/A,FALSE,"Tickmarks"}</definedName>
    <definedName name="_r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_1" localSheetId="3" hidden="1">{#N/A,#N/A,FALSE,"Pharm";#N/A,#N/A,FALSE,"WWCM"}</definedName>
    <definedName name="_r_1" hidden="1">{#N/A,#N/A,FALSE,"Pharm";#N/A,#N/A,FALSE,"WWCM"}</definedName>
    <definedName name="_r_2" localSheetId="3" hidden="1">{#N/A,#N/A,FALSE,"Pharm";#N/A,#N/A,FALSE,"WWCM"}</definedName>
    <definedName name="_r_2" hidden="1">{#N/A,#N/A,FALSE,"Pharm";#N/A,#N/A,FALSE,"WWCM"}</definedName>
    <definedName name="_r_3" localSheetId="3" hidden="1">{#N/A,#N/A,FALSE,"Pharm";#N/A,#N/A,FALSE,"WWCM"}</definedName>
    <definedName name="_r_3" hidden="1">{#N/A,#N/A,FALSE,"Pharm";#N/A,#N/A,FALSE,"WWCM"}</definedName>
    <definedName name="_r_4" localSheetId="3" hidden="1">{#N/A,#N/A,FALSE,"Pharm";#N/A,#N/A,FALSE,"WWCM"}</definedName>
    <definedName name="_r_4" hidden="1">{#N/A,#N/A,FALSE,"Pharm";#N/A,#N/A,FALSE,"WWCM"}</definedName>
    <definedName name="_r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3">#REF!</definedName>
    <definedName name="_REVBYPRODUCT1">#REF!</definedName>
    <definedName name="_REVBYPRODUCT2">#REF!</definedName>
    <definedName name="_RIV1">#REF!</definedName>
    <definedName name="_rk1" localSheetId="4">'[34]רכוש קבוע '!$A$1:$F$19,'[34]רכוש קבוע '!$G$1:$L$19,'[34]רכוש קבוע '!$M$1:$R$19,'[34]רכוש קבוע '!$Y$1:$AD$19,'[34]רכוש קבוע '!$AE$1:$AJ$19,'[34]רכוש קבוע '!$AK$1:$AP$19,'[34]רכוש קבוע '!$AQ$1:$AV$19,'[34]רכוש קבוע '!$BO$1:$BT$19,'[34]רכוש קבוע '!$BU$1:$CA$19</definedName>
    <definedName name="_rk1">#REF!,#REF!,#REF!,#REF!,#REF!,#REF!,#REF!,#REF!,#REF!</definedName>
    <definedName name="_RLD2">#REF!</definedName>
    <definedName name="_ROA94">#REF!</definedName>
    <definedName name="_ROA95">#REF!</definedName>
    <definedName name="_ROA96">#REF!</definedName>
    <definedName name="_ROA97">#REF!</definedName>
    <definedName name="_rod1" localSheetId="3" hidden="1">{#N/A,#N/A,FALSE,"Projections";#N/A,#N/A,FALSE,"Multiples Valuation";#N/A,#N/A,FALSE,"LBO";#N/A,#N/A,FALSE,"Multiples_Sensitivity";#N/A,#N/A,FALSE,"Summary"}</definedName>
    <definedName name="_rod1" hidden="1">{#N/A,#N/A,FALSE,"Projections";#N/A,#N/A,FALSE,"Multiples Valuation";#N/A,#N/A,FALSE,"LBO";#N/A,#N/A,FALSE,"Multiples_Sensitivity";#N/A,#N/A,FALSE,"Summary"}</definedName>
    <definedName name="_ROR1">#REF!</definedName>
    <definedName name="_ROrder1" hidden="1">0</definedName>
    <definedName name="_RQ1">#REF!</definedName>
    <definedName name="_RQ2">#REF!</definedName>
    <definedName name="_RQS1">#REF!</definedName>
    <definedName name="_RQS2">#REF!</definedName>
    <definedName name="_rul2">#REF!</definedName>
    <definedName name="_s1" hidden="1">#REF!</definedName>
    <definedName name="_s2" hidden="1">#REF!</definedName>
    <definedName name="_s3" hidden="1">#REF!</definedName>
    <definedName name="_s34" localSheetId="3" hidden="1">{"QTD_GENERALH2",#N/A,FALSE,"QTD"}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9" localSheetId="3" hidden="1">{"fcst w head depre cap",#N/A,FALSE,"PL";"new bud adj",#N/A,FALSE,"PL";"qtr",#N/A,FALSE,"PL";"quick",#N/A,FALSE,"PL";"bal sheet",#N/A,FALSE,"PL";"fixed assets",#N/A,FALSE,"PL"}</definedName>
    <definedName name="_S9" hidden="1">{"fcst w head depre cap",#N/A,FALSE,"PL";"new bud adj",#N/A,FALSE,"PL";"qtr",#N/A,FALSE,"PL";"quick",#N/A,FALSE,"PL";"bal sheet",#N/A,FALSE,"PL";"fixed assets",#N/A,FALSE,"PL"}</definedName>
    <definedName name="_SAP_BYD_CodeList_Delimiter">[35]StaticCodeListTemplate!$B$3</definedName>
    <definedName name="_SAP_BYD_CodeList_DisplayAs">[35]StaticCodeListTemplate!$C$4</definedName>
    <definedName name="_scenchg_count">1</definedName>
    <definedName name="_sd34" localSheetId="3" hidden="1">{"QTD",#N/A,FALSE,"SUM"}</definedName>
    <definedName name="_sd34" hidden="1">{"QTD",#N/A,FALSE,"SUM"}</definedName>
    <definedName name="_sep1" localSheetId="4">{"חובה","SUM(חובה)","YNNNN",FALSE}</definedName>
    <definedName name="_sep1" localSheetId="3">{"חובה","SUM(חובה)","YNNNN",FALSE}</definedName>
    <definedName name="_sep1">{"חובה","SUM(חובה)","YNNNN",FALSE}</definedName>
    <definedName name="_SEP92">#REF!</definedName>
    <definedName name="_SEP93">#REF!</definedName>
    <definedName name="_SEP94">#REF!</definedName>
    <definedName name="_sex2" localSheetId="3">{"'1-TheatreBkgs'!$A$1:$L$102"}</definedName>
    <definedName name="_sex2">{"'1-TheatreBkgs'!$A$1:$L$102"}</definedName>
    <definedName name="_sex3" localSheetId="3">{"'1-TheatreBkgs'!$A$1:$L$102"}</definedName>
    <definedName name="_sex3">{"'1-TheatreBkgs'!$A$1:$L$102"}</definedName>
    <definedName name="_sex4" localSheetId="3">{"'1-TheatreBkgs'!$A$1:$L$102"}</definedName>
    <definedName name="_sex4">{"'1-TheatreBkgs'!$A$1:$L$102"}</definedName>
    <definedName name="_sex5" localSheetId="3">{"'1-TheatreBkgs'!$A$1:$L$102"}</definedName>
    <definedName name="_sex5">{"'1-TheatreBkgs'!$A$1:$L$102"}</definedName>
    <definedName name="_sex6" localSheetId="3">{"'1-TheatreBkgs'!$A$1:$L$102"}</definedName>
    <definedName name="_sex6">{"'1-TheatreBkgs'!$A$1:$L$102"}</definedName>
    <definedName name="_sn2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Sortb" hidden="1">#REF!</definedName>
    <definedName name="_Sortn" hidden="1">#REF!</definedName>
    <definedName name="_ss1" localSheetId="3" hidden="1">{"detail",#N/A,FALSE,"mfg";"summary",#N/A,FALSE,"mfg"}</definedName>
    <definedName name="_ss1" hidden="1">{"detail",#N/A,FALSE,"mfg";"summary",#N/A,FALSE,"mfg"}</definedName>
    <definedName name="_SUB2">#REF!</definedName>
    <definedName name="_SYN1">#REF!</definedName>
    <definedName name="_SYN2">#REF!</definedName>
    <definedName name="_t">#REF!</definedName>
    <definedName name="_t1" localSheetId="3" hidden="1">{"Client is",#N/A,FALSE,"Client"}</definedName>
    <definedName name="_t1" hidden="1">{"Client is",#N/A,FALSE,"Client"}</definedName>
    <definedName name="_t9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le1_In1" localSheetId="4" hidden="1">[36]INPUT!#REF!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TAD4">#REF!</definedName>
    <definedName name="_TAD5">#REF!</definedName>
    <definedName name="_tes2" localSheetId="4" hidden="1">{"'Expense Details'!$A$1:$AM$222"}</definedName>
    <definedName name="_tes2" localSheetId="3" hidden="1">{"'Expense Details'!$A$1:$AM$222"}</definedName>
    <definedName name="_tes2" hidden="1">{"'Expense Details'!$A$1:$AM$222"}</definedName>
    <definedName name="_tm1" localSheetId="3" hidden="1">{#N/A,#N/A,FALSE,"Pharm";#N/A,#N/A,FALSE,"WWCM"}</definedName>
    <definedName name="_tm1" hidden="1">{#N/A,#N/A,FALSE,"Pharm";#N/A,#N/A,FALSE,"WWCM"}</definedName>
    <definedName name="_tm1_1" localSheetId="3" hidden="1">{#N/A,#N/A,FALSE,"Pharm";#N/A,#N/A,FALSE,"WWCM"}</definedName>
    <definedName name="_tm1_1" hidden="1">{#N/A,#N/A,FALSE,"Pharm";#N/A,#N/A,FALSE,"WWCM"}</definedName>
    <definedName name="_tm1_2" localSheetId="3" hidden="1">{#N/A,#N/A,FALSE,"Pharm";#N/A,#N/A,FALSE,"WWCM"}</definedName>
    <definedName name="_tm1_2" hidden="1">{#N/A,#N/A,FALSE,"Pharm";#N/A,#N/A,FALSE,"WWCM"}</definedName>
    <definedName name="_tm1_3" localSheetId="3" hidden="1">{#N/A,#N/A,FALSE,"Pharm";#N/A,#N/A,FALSE,"WWCM"}</definedName>
    <definedName name="_tm1_3" hidden="1">{#N/A,#N/A,FALSE,"Pharm";#N/A,#N/A,FALSE,"WWCM"}</definedName>
    <definedName name="_tm1_4" localSheetId="3" hidden="1">{#N/A,#N/A,FALSE,"Pharm";#N/A,#N/A,FALSE,"WWCM"}</definedName>
    <definedName name="_tm1_4" hidden="1">{#N/A,#N/A,FALSE,"Pharm";#N/A,#N/A,FALSE,"WWCM"}</definedName>
    <definedName name="_TMAutoChart11Names" localSheetId="3" hidden="1">{"Curves","Chart 4","Curves Graphique 4"}</definedName>
    <definedName name="_TMAutoChart11Names" hidden="1">{"Curves","Chart 4","Curves Graphique 4"}</definedName>
    <definedName name="_TMAutoChart11Refs" localSheetId="3" hidden="1">{"","","'Curves'!$V$3","'Curves'!$W$3","","","","","",""}</definedName>
    <definedName name="_TMAutoChart11Refs" hidden="1">{"","","'Curves'!$V$3","'Curves'!$W$3","","","","","",""}</definedName>
    <definedName name="_TMAutoChart12Names" localSheetId="3" hidden="1">{"Curves","Chart 3","Curves Graphique 3"}</definedName>
    <definedName name="_TMAutoChart12Names" hidden="1">{"Curves","Chart 3","Curves Graphique 3"}</definedName>
    <definedName name="_TMAutoChart12Refs" localSheetId="3" hidden="1">{"","","'Curves'!$C$55","'Curves'!$D$55","","","","","",""}</definedName>
    <definedName name="_TMAutoChart12Refs" hidden="1">{"","","'Curves'!$C$55","'Curves'!$D$55","","","","","",""}</definedName>
    <definedName name="_TMAutoChart13Names" localSheetId="3" hidden="1">{"Curves","Chart 2","Curves Graphique 2"}</definedName>
    <definedName name="_TMAutoChart13Names" hidden="1">{"Curves","Chart 2","Curves Graphique 2"}</definedName>
    <definedName name="_TMAutoChart13Refs" localSheetId="3" hidden="1">{"","","'Curves'!$V$3","'Curves'!$W$3","","","","","",""}</definedName>
    <definedName name="_TMAutoChart13Refs" hidden="1">{"","","'Curves'!$V$3","'Curves'!$W$3","","","","","",""}</definedName>
    <definedName name="_TMAutoChart14Names" localSheetId="3" hidden="1">{"Curves","Chart 1","Curves Graphique 1"}</definedName>
    <definedName name="_TMAutoChart14Names" hidden="1">{"Curves","Chart 1","Curves Graphique 1"}</definedName>
    <definedName name="_TMAutoChart14Refs" localSheetId="3" hidden="1">{"","","'Curves'!$C$55","'Curves'!$D$55","","","","","",""}</definedName>
    <definedName name="_TMAutoChart14Refs" hidden="1">{"","","'Curves'!$C$55","'Curves'!$D$55","","","","","",""}</definedName>
    <definedName name="_TMAutoChart15Names" localSheetId="3" hidden="1">{"Curves","Chart 4","Curves Graphique 4"}</definedName>
    <definedName name="_TMAutoChart15Names" hidden="1">{"Curves","Chart 4","Curves Graphique 4"}</definedName>
    <definedName name="_TMAutoChart15Refs" localSheetId="3" hidden="1">{"","","'Curves'!$V$3","'Curves'!$W$3","","","","","",""}</definedName>
    <definedName name="_TMAutoChart15Refs" hidden="1">{"","","'Curves'!$V$3","'Curves'!$W$3","","","","","",""}</definedName>
    <definedName name="_TMAutoChart16Names" localSheetId="3" hidden="1">{"Curves","Chart 3","Curves Graphique 3"}</definedName>
    <definedName name="_TMAutoChart16Names" hidden="1">{"Curves","Chart 3","Curves Graphique 3"}</definedName>
    <definedName name="_TMAutoChart16Refs" localSheetId="3" hidden="1">{"","","'Curves'!$V$4","'Curves'!$W$4","","","","","",""}</definedName>
    <definedName name="_TMAutoChart16Refs" hidden="1">{"","","'Curves'!$V$4","'Curves'!$W$4","","","","","",""}</definedName>
    <definedName name="_TMAutoChart17Names" localSheetId="3" hidden="1">{"Curves","Chart 2","Curves Graphique 2"}</definedName>
    <definedName name="_TMAutoChart17Names" hidden="1">{"Curves","Chart 2","Curves Graphique 2"}</definedName>
    <definedName name="_TMAutoChart17Refs" localSheetId="3" hidden="1">{"","","'Curves'!$V$3","'Curves'!$W$3","","","","","",""}</definedName>
    <definedName name="_TMAutoChart17Refs" hidden="1">{"","","'Curves'!$V$3","'Curves'!$W$3","","","","","",""}</definedName>
    <definedName name="_TMAutoChart18Names" localSheetId="3" hidden="1">{"Curves","Chart 1","Curves Graphique 1"}</definedName>
    <definedName name="_TMAutoChart18Names" hidden="1">{"Curves","Chart 1","Curves Graphique 1"}</definedName>
    <definedName name="_TMAutoChart18Refs" localSheetId="3" hidden="1">{"","","'Curves'!$V$4","'Curves'!$W$4","","","","","",""}</definedName>
    <definedName name="_TMAutoChart18Refs" hidden="1">{"","","'Curves'!$V$4","'Curves'!$W$4","","","","","",""}</definedName>
    <definedName name="_TMAutoChart19Names" localSheetId="3" hidden="1">{"Curves","Chart 3","Curves Graphique 3"}</definedName>
    <definedName name="_TMAutoChart19Names" hidden="1">{"Curves","Chart 3","Curves Graphique 3"}</definedName>
    <definedName name="_TMAutoChart19Refs" localSheetId="3" hidden="1">{"","","'Curves'!$W$8","'Curves'!$X$8","","","","","",""}</definedName>
    <definedName name="_TMAutoChart19Refs" hidden="1">{"","","'Curves'!$W$8","'Curves'!$X$8","","","","","",""}</definedName>
    <definedName name="_TMAutoChart1Names" localSheetId="3">{"Timeline","Chart 6","Timeline Chart 6"}</definedName>
    <definedName name="_TMAutoChart1Names">{"Timeline","Chart 6","Timeline Chart 6"}</definedName>
    <definedName name="_TMAutoChart1Refs" localSheetId="3">{"","","'Timeline'!$F$16","'Timeline'!$F$25","","","","","",""}</definedName>
    <definedName name="_TMAutoChart1Refs">{"","","'Timeline'!$F$16","'Timeline'!$F$25","","","","","",""}</definedName>
    <definedName name="_TMAutoChart20Names" localSheetId="3" hidden="1">{"Curves","Chart 4","Curves Graphique 4"}</definedName>
    <definedName name="_TMAutoChart20Names" hidden="1">{"Curves","Chart 4","Curves Graphique 4"}</definedName>
    <definedName name="_TMAutoChart20Refs" localSheetId="3" hidden="1">{"","","'Curves'!$W$11","'Curves'!$X$11","","","","","",""}</definedName>
    <definedName name="_TMAutoChart20Refs" hidden="1">{"","","'Curves'!$W$11","'Curves'!$X$11","","","","","",""}</definedName>
    <definedName name="_TMAutoChart21Names" localSheetId="3" hidden="1">{"Curves","Chart 2","Curves Graphique 2"}</definedName>
    <definedName name="_TMAutoChart21Names" hidden="1">{"Curves","Chart 2","Curves Graphique 2"}</definedName>
    <definedName name="_TMAutoChart21Refs" localSheetId="3" hidden="1">{"","","'Curves'!$W$10","'Curves'!$X$10","","","","","",""}</definedName>
    <definedName name="_TMAutoChart21Refs" hidden="1">{"","","'Curves'!$W$10","'Curves'!$X$10","","","","","",""}</definedName>
    <definedName name="_TMAutoChart22Names" localSheetId="3" hidden="1">{"Curves","Chart 1","Curves Graphique 1"}</definedName>
    <definedName name="_TMAutoChart22Names" hidden="1">{"Curves","Chart 1","Curves Graphique 1"}</definedName>
    <definedName name="_TMAutoChart22Refs" localSheetId="3" hidden="1">{"","","'Curves'!$W$7","'Curves'!$X$7","","","","","",""}</definedName>
    <definedName name="_TMAutoChart22Refs" hidden="1">{"","","'Curves'!$W$7","'Curves'!$X$7","","","","","",""}</definedName>
    <definedName name="_TMAutoChart23Names" localSheetId="3" hidden="1">{"Curves","Chart 3","Curves Graphique 3"}</definedName>
    <definedName name="_TMAutoChart23Names" hidden="1">{"Curves","Chart 3","Curves Graphique 3"}</definedName>
    <definedName name="_TMAutoChart23Refs" localSheetId="3" hidden="1">{"","","'Curves'!$W$8","'Curves'!$X$8","","","","","",""}</definedName>
    <definedName name="_TMAutoChart23Refs" hidden="1">{"","","'Curves'!$W$8","'Curves'!$X$8","","","","","",""}</definedName>
    <definedName name="_TMAutoChart24Names" localSheetId="3" hidden="1">{"Curves","Chart 4","Curves Graphique 4"}</definedName>
    <definedName name="_TMAutoChart24Names" hidden="1">{"Curves","Chart 4","Curves Graphique 4"}</definedName>
    <definedName name="_TMAutoChart24Refs" localSheetId="3" hidden="1">{"","","'Curves'!$W$12","'Curves'!$X$12","","","","","",""}</definedName>
    <definedName name="_TMAutoChart24Refs" hidden="1">{"","","'Curves'!$W$12","'Curves'!$X$12","","","","","",""}</definedName>
    <definedName name="_TMAutoChart25Names" localSheetId="3" hidden="1">{"Curves","Chart 2","Curves Graphique 2"}</definedName>
    <definedName name="_TMAutoChart25Names" hidden="1">{"Curves","Chart 2","Curves Graphique 2"}</definedName>
    <definedName name="_TMAutoChart25Refs" localSheetId="3" hidden="1">{"","","'Curves'!$W$11","'Curves'!$X$11","","","","","",""}</definedName>
    <definedName name="_TMAutoChart25Refs" hidden="1">{"","","'Curves'!$W$11","'Curves'!$X$11","","","","","",""}</definedName>
    <definedName name="_TMAutoChart26Names" localSheetId="3" hidden="1">{"Curves","Chart 1","Curves Graphique 1"}</definedName>
    <definedName name="_TMAutoChart26Names" hidden="1">{"Curves","Chart 1","Curves Graphique 1"}</definedName>
    <definedName name="_TMAutoChart26Refs" localSheetId="3" hidden="1">{"","","'Curves'!$W$7","'Curves'!$X$7","","","","","",""}</definedName>
    <definedName name="_TMAutoChart26Refs" hidden="1">{"","","'Curves'!$W$7","'Curves'!$X$7","","","","","",""}</definedName>
    <definedName name="_TMAutoChart2Names" localSheetId="3">{"Timeline","Chart 6","Timeline Chart 6"}</definedName>
    <definedName name="_TMAutoChart2Names">{"Timeline","Chart 6","Timeline Chart 6"}</definedName>
    <definedName name="_TMAutoChart2Refs" localSheetId="3">{"","","'Timeline'!$F$16","'Timeline'!$H$25","","","","","",""}</definedName>
    <definedName name="_TMAutoChart2Refs">{"","","'Timeline'!$F$16","'Timeline'!$H$25","","","","","",""}</definedName>
    <definedName name="_TMAutoChart7Names" localSheetId="3" hidden="1">{"Curves","Chart 4","Curves Graphique 4"}</definedName>
    <definedName name="_TMAutoChart7Names" hidden="1">{"Curves","Chart 4","Curves Graphique 4"}</definedName>
    <definedName name="_TMAutoChart7Refs" localSheetId="3" hidden="1">{"","","'Curves'!$E$55","'Curves'!$F$55","","","","","",""}</definedName>
    <definedName name="_TMAutoChart7Refs" hidden="1">{"","","'Curves'!$E$55","'Curves'!$F$55","","","","","",""}</definedName>
    <definedName name="_TMAutoChart8Names" localSheetId="3" hidden="1">{"Curves","Chart 2","Curves Graphique 2"}</definedName>
    <definedName name="_TMAutoChart8Names" hidden="1">{"Curves","Chart 2","Curves Graphique 2"}</definedName>
    <definedName name="_TMAutoChart8Refs" localSheetId="3" hidden="1">{"","","'Curves'!$E$55","'Curves'!$F$55","","","","","",""}</definedName>
    <definedName name="_TMAutoChart8Refs" hidden="1">{"","","'Curves'!$E$55","'Curves'!$F$55","","","","","",""}</definedName>
    <definedName name="_TMAutoChartCount">2</definedName>
    <definedName name="_tt">#REF!</definedName>
    <definedName name="_TT1">#REF!</definedName>
    <definedName name="_TT2">#REF!</definedName>
    <definedName name="_TT3">#REF!</definedName>
    <definedName name="_TWS1295">#REF!</definedName>
    <definedName name="_u">#REF!</definedName>
    <definedName name="_us01">#REF!</definedName>
    <definedName name="_us02">#REF!</definedName>
    <definedName name="_us0300" localSheetId="4">'[37]מדדים ושע"ח'!$C$18</definedName>
    <definedName name="_us0300">#REF!</definedName>
    <definedName name="_us0301" localSheetId="4">'[38]מדדים ושע"ח'!$C$22</definedName>
    <definedName name="_us0301">#REF!</definedName>
    <definedName name="_v" localSheetId="4" hidden="1">'[39]IS Summary-96'!$B$12:$AL$30</definedName>
    <definedName name="_v" hidden="1">#REF!</definedName>
    <definedName name="_v1" localSheetId="3">{"'1-TheatreBkgs'!$A$1:$L$102"}</definedName>
    <definedName name="_v1">{"'1-TheatreBkgs'!$A$1:$L$102"}</definedName>
    <definedName name="_v3" localSheetId="3">{"'1-TheatreBkgs'!$A$1:$L$102"}</definedName>
    <definedName name="_v3">{"'1-TheatreBkgs'!$A$1:$L$102"}</definedName>
    <definedName name="_ver1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SK1" localSheetId="3" hidden="1">{#N/A,#N/A,FALSE,"FINAL"}</definedName>
    <definedName name="_VSK1" hidden="1">{#N/A,#N/A,FALSE,"FINAL"}</definedName>
    <definedName name="_VSK2" localSheetId="3" hidden="1">{#N/A,#N/A,FALSE,"FINAL"}</definedName>
    <definedName name="_VSK2" hidden="1">{#N/A,#N/A,FALSE,"FINAL"}</definedName>
    <definedName name="_w1" localSheetId="3" hidden="1">{"PVGraph2",#N/A,FALSE,"PV Data"}</definedName>
    <definedName name="_w1" hidden="1">{"PVGraph2",#N/A,FALSE,"PV Data"}</definedName>
    <definedName name="_w11" localSheetId="3" hidden="1">{"PVGraph2",#N/A,FALSE,"PV Data"}</definedName>
    <definedName name="_w11" hidden="1">{"PVGraph2",#N/A,FALSE,"PV Data"}</definedName>
    <definedName name="_w112" localSheetId="3" hidden="1">{"PVGraph2",#N/A,FALSE,"PV Data"}</definedName>
    <definedName name="_w112" hidden="1">{"PVGraph2",#N/A,FALSE,"PV Data"}</definedName>
    <definedName name="_w1121" localSheetId="3" hidden="1">{"PVGraph2",#N/A,FALSE,"PV Data"}</definedName>
    <definedName name="_w1121" hidden="1">{"PVGraph2",#N/A,FALSE,"PV Data"}</definedName>
    <definedName name="_w12" localSheetId="3" hidden="1">{"PVGraph2",#N/A,FALSE,"PV Data"}</definedName>
    <definedName name="_w12" hidden="1">{"PVGraph2",#N/A,FALSE,"PV Data"}</definedName>
    <definedName name="_w121" localSheetId="3" hidden="1">{"PVGraph2",#N/A,FALSE,"PV Data"}</definedName>
    <definedName name="_w121" hidden="1">{"PVGraph2",#N/A,FALSE,"PV Data"}</definedName>
    <definedName name="_w12345" localSheetId="3" hidden="1">{"PVGraph2",#N/A,FALSE,"PV Data"}</definedName>
    <definedName name="_w12345" hidden="1">{"PVGraph2",#N/A,FALSE,"PV Data"}</definedName>
    <definedName name="_w13" localSheetId="3" hidden="1">{"PVGraph2",#N/A,FALSE,"PV Data"}</definedName>
    <definedName name="_w13" hidden="1">{"PVGraph2",#N/A,FALSE,"PV Data"}</definedName>
    <definedName name="_w2" localSheetId="3" hidden="1">{"PVGraph2",#N/A,FALSE,"PV Data"}</definedName>
    <definedName name="_w2" hidden="1">{"PVGraph2",#N/A,FALSE,"PV Data"}</definedName>
    <definedName name="_w3" localSheetId="3" hidden="1">{"PVGraph2",#N/A,FALSE,"PV Data"}</definedName>
    <definedName name="_w3" hidden="1">{"PVGraph2",#N/A,FALSE,"PV Data"}</definedName>
    <definedName name="_w9" localSheetId="3" hidden="1">{"PVGraph2",#N/A,FALSE,"PV Data"}</definedName>
    <definedName name="_w9" hidden="1">{"PVGraph2",#N/A,FALSE,"PV Data"}</definedName>
    <definedName name="_wrn071" localSheetId="3" hidden="1">{#N/A,"PURCHM",FALSE,"Business Analysis";#N/A,"SPADD",FALSE,"Business Analysis"}</definedName>
    <definedName name="_wrn071" hidden="1">{#N/A,"PURCHM",FALSE,"Business Analysis";#N/A,"SPADD",FALSE,"Business Analysis"}</definedName>
    <definedName name="_wrn1" localSheetId="4" hidden="1">{"Annual",#N/A,FALSE,"Sales &amp; Market";"Quarterly",#N/A,FALSE,"Sales &amp; Market"}</definedName>
    <definedName name="_wrn1" localSheetId="3" hidden="1">{"Annual",#N/A,FALSE,"Sales &amp; Market";"Quarterly",#N/A,FALSE,"Sales &amp; Market"}</definedName>
    <definedName name="_wrn1" hidden="1">{"Annual",#N/A,FALSE,"Sales &amp; Market";"Quarterly",#N/A,FALSE,"Sales &amp; Market"}</definedName>
    <definedName name="_WRN2" localSheetId="4" hidden="1">{#N/A,#N/A,FALSE,"Consol P&amp;L ";#N/A,#N/A,FALSE,"CP P&amp;L";#N/A,#N/A,FALSE,"ADS P&amp;L";#N/A,#N/A,FALSE,"Corp P&amp;L"}</definedName>
    <definedName name="_wrn2" localSheetId="3" hidden="1">{"client cfbs",#N/A,FALSE,"Client"}</definedName>
    <definedName name="_wrn2" hidden="1">{"client cfbs",#N/A,FALSE,"Client"}</definedName>
    <definedName name="_wrn213" localSheetId="3" hidden="1">{"detail",#N/A,FALSE,"mfg";"summary",#N/A,FALSE,"mfg"}</definedName>
    <definedName name="_wrn213" hidden="1">{"detail",#N/A,FALSE,"mfg";"summary",#N/A,FALSE,"mfg"}</definedName>
    <definedName name="_wrn3" localSheetId="4" hidden="1">{"client is",#N/A,FALSE,"Client"}</definedName>
    <definedName name="_wrn3" localSheetId="3" hidden="1">{"client is",#N/A,FALSE,"Client"}</definedName>
    <definedName name="_wrn3" hidden="1">{"client is",#N/A,FALSE,"Client"}</definedName>
    <definedName name="_wrn4" localSheetId="4" hidden="1">{"client stats",#N/A,FALSE,"Client"}</definedName>
    <definedName name="_wrn4" localSheetId="3" hidden="1">{"client stats",#N/A,FALSE,"Client"}</definedName>
    <definedName name="_wrn4" hidden="1">{"client stats",#N/A,FALSE,"Client"}</definedName>
    <definedName name="_WRN41" localSheetId="3" hidden="1">{"detail",#N/A,FALSE,"mfg";"summary",#N/A,FALSE,"mfg"}</definedName>
    <definedName name="_WRN41" hidden="1">{"detail",#N/A,FALSE,"mfg";"summary",#N/A,FALSE,"mfg"}</definedName>
    <definedName name="_wrn413" localSheetId="3" hidden="1">{"detail",#N/A,FALSE,"mfg";"summary",#N/A,FALSE,"mfg"}</definedName>
    <definedName name="_wrn413" hidden="1">{"detail",#N/A,FALSE,"mfg";"summary",#N/A,FALSE,"mfg"}</definedName>
    <definedName name="_wrn5" localSheetId="4" hidden="1">{"internal is",#N/A,FALSE,"Model"}</definedName>
    <definedName name="_wrn5" localSheetId="3" hidden="1">{"internal is",#N/A,FALSE,"Model"}</definedName>
    <definedName name="_wrn5" hidden="1">{"internal is",#N/A,FALSE,"Model"}</definedName>
    <definedName name="_wrn51" localSheetId="3" hidden="1">{#N/A,"PURCHM",FALSE,"Business Analysis";#N/A,"SPADD",FALSE,"Business Analysis"}</definedName>
    <definedName name="_wrn51" hidden="1">{#N/A,"PURCHM",FALSE,"Business Analysis";#N/A,"SPADD",FALSE,"Business Analysis"}</definedName>
    <definedName name="_wrn6" localSheetId="4" hidden="1">{"portrait letter is",#N/A,FALSE,"Model"}</definedName>
    <definedName name="_wrn6" localSheetId="3" hidden="1">{"portrait letter is",#N/A,FALSE,"Model"}</definedName>
    <definedName name="_wrn6" hidden="1">{"portrait letter is",#N/A,FALSE,"Model"}</definedName>
    <definedName name="_wrn61" localSheetId="3" hidden="1">{"detail",#N/A,FALSE,"mfg";"summary",#N/A,FALSE,"mfg"}</definedName>
    <definedName name="_wrn61" hidden="1">{"detail",#N/A,FALSE,"mfg";"summary",#N/A,FALSE,"mfg"}</definedName>
    <definedName name="_wrn651" localSheetId="3" hidden="1">{"detail",#N/A,FALSE,"mfg";"summary",#N/A,FALSE,"mfg"}</definedName>
    <definedName name="_wrn651" hidden="1">{"detail",#N/A,FALSE,"mfg";"summary",#N/A,FALSE,"mfg"}</definedName>
    <definedName name="_wrn7" localSheetId="4" hidden="1">{#N/A,#N/A,FALSE,"Financial";#N/A,#N/A,FALSE,"Balance Sheet";#N/A,#N/A,FALSE,"Income stmt";#N/A,#N/A,FALSE,"Ratio"}</definedName>
    <definedName name="_wrn7" localSheetId="3" hidden="1">{#N/A,#N/A,FALSE,"Financial";#N/A,#N/A,FALSE,"Balance Sheet";#N/A,#N/A,FALSE,"Income stmt";#N/A,#N/A,FALSE,"Ratio"}</definedName>
    <definedName name="_wrn7" hidden="1">{#N/A,#N/A,FALSE,"Financial";#N/A,#N/A,FALSE,"Balance Sheet";#N/A,#N/A,FALSE,"Income stmt";#N/A,#N/A,FALSE,"Ratio"}</definedName>
    <definedName name="_WVU41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localSheetId="3" hidden="1">{"detail",#N/A,FALSE,"mfg";"summary",#N/A,FALSE,"mfg"}</definedName>
    <definedName name="_x1" hidden="1">{"detail",#N/A,FALSE,"mfg";"summary",#N/A,FALSE,"mfg"}</definedName>
    <definedName name="_x2" localSheetId="3" hidden="1">{"PVGraph2",#N/A,FALSE,"PV Data"}</definedName>
    <definedName name="_x2" hidden="1">{"PVGraph2",#N/A,FALSE,"PV Data"}</definedName>
    <definedName name="_X2_1" localSheetId="3" hidden="1">{#N/A,#N/A,FALSE,"Other";#N/A,#N/A,FALSE,"Ace";#N/A,#N/A,FALSE,"Derm"}</definedName>
    <definedName name="_X2_1" hidden="1">{#N/A,#N/A,FALSE,"Other";#N/A,#N/A,FALSE,"Ace";#N/A,#N/A,FALSE,"Derm"}</definedName>
    <definedName name="_X2_2" localSheetId="3" hidden="1">{#N/A,#N/A,FALSE,"Other";#N/A,#N/A,FALSE,"Ace";#N/A,#N/A,FALSE,"Derm"}</definedName>
    <definedName name="_X2_2" hidden="1">{#N/A,#N/A,FALSE,"Other";#N/A,#N/A,FALSE,"Ace";#N/A,#N/A,FALSE,"Derm"}</definedName>
    <definedName name="_X2_3" localSheetId="3" hidden="1">{#N/A,#N/A,FALSE,"Other";#N/A,#N/A,FALSE,"Ace";#N/A,#N/A,FALSE,"Derm"}</definedName>
    <definedName name="_X2_3" hidden="1">{#N/A,#N/A,FALSE,"Other";#N/A,#N/A,FALSE,"Ace";#N/A,#N/A,FALSE,"Derm"}</definedName>
    <definedName name="_X2_4" localSheetId="3" hidden="1">{#N/A,#N/A,FALSE,"Other";#N/A,#N/A,FALSE,"Ace";#N/A,#N/A,FALSE,"Derm"}</definedName>
    <definedName name="_X2_4" hidden="1">{#N/A,#N/A,FALSE,"Other";#N/A,#N/A,FALSE,"Ace";#N/A,#N/A,FALSE,"Derm"}</definedName>
    <definedName name="_x3" localSheetId="3" hidden="1">{"detail",#N/A,FALSE,"mfg";"summary",#N/A,FALSE,"mfg"}</definedName>
    <definedName name="_x3" hidden="1">{"detail",#N/A,FALSE,"mfg";"summary",#N/A,FALSE,"mfg"}</definedName>
    <definedName name="_x4" localSheetId="3" hidden="1">{#N/A,"PURCHM",FALSE,"Business Analysis";#N/A,"SPADD",FALSE,"Business Analysis"}</definedName>
    <definedName name="_x4" hidden="1">{#N/A,"PURCHM",FALSE,"Business Analysis";#N/A,"SPADD",FALSE,"Business Analysis"}</definedName>
    <definedName name="_x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Table41" hidden="1">#REF!</definedName>
    <definedName name="_xx1" localSheetId="3" hidden="1">{#N/A,#N/A,FALSE,"CMN_FE"}</definedName>
    <definedName name="_xx1" hidden="1">{#N/A,#N/A,FALSE,"CMN_FE"}</definedName>
    <definedName name="_xx10" localSheetId="3" hidden="1">{#N/A,"PURCHM",FALSE,"Business Analysis";#N/A,"SPADD",FALSE,"Business Analysis"}</definedName>
    <definedName name="_xx10" hidden="1">{#N/A,"PURCHM",FALSE,"Business Analysis";#N/A,"SPADD",FALSE,"Business Analysis"}</definedName>
    <definedName name="_xx2" localSheetId="4" hidden="1">{"Current V Prior, Current Month",#N/A,FALSE,"Current v Prior"}</definedName>
    <definedName name="_xx2" localSheetId="3" hidden="1">{"Current V Prior, Current Month",#N/A,FALSE,"Current v Prior"}</definedName>
    <definedName name="_xx2" hidden="1">{"Current V Prior, Current Month",#N/A,FALSE,"Current v Prior"}</definedName>
    <definedName name="_xx3" localSheetId="3" hidden="1">{"detail",#N/A,FALSE,"mfg";"summary",#N/A,FALSE,"mfg"}</definedName>
    <definedName name="_xx3" hidden="1">{"detail",#N/A,FALSE,"mfg";"summary",#N/A,FALSE,"mfg"}</definedName>
    <definedName name="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localSheetId="3" hidden="1">{"oct_res_comm",#N/A,FALSE,"VarToBud"}</definedName>
    <definedName name="_xx7" hidden="1">{"oct_res_comm",#N/A,FALSE,"VarToBud"}</definedName>
    <definedName name="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localSheetId="3" hidden="1">{"AS REP",#N/A,FALSE,"EEFSNAP2";"PROP",#N/A,FALSE,"EEFSNAP2";"RISKS",#N/A,FALSE,"EEFSNAP2";"VIEW ALL",#N/A,FALSE,"EEFSNAP2"}</definedName>
    <definedName name="_xx9" hidden="1">{"AS REP",#N/A,FALSE,"EEFSNAP2";"PROP",#N/A,FALSE,"EEFSNAP2";"RISKS",#N/A,FALSE,"EEFSNAP2";"VIEW ALL",#N/A,FALSE,"EEFSNAP2"}</definedName>
    <definedName name="_xz4" localSheetId="3" hidden="1">{0,0,0,0;0,0,0,0;0,0,0,0;0,0,0,0;0,0,0,0;0,0,0,0}</definedName>
    <definedName name="_xz4" hidden="1">{0,0,0,0;0,0,0,0;0,0,0,0;0,0,0,0;0,0,0,0;0,0,0,0}</definedName>
    <definedName name="_y2" localSheetId="3" hidden="1">{"PVGraph2",#N/A,FALSE,"PV Data"}</definedName>
    <definedName name="_y2" hidden="1">{"PVGraph2",#N/A,FALSE,"PV Data"}</definedName>
    <definedName name="_y22" localSheetId="3" hidden="1">{"PVGraph2",#N/A,FALSE,"PV Data"}</definedName>
    <definedName name="_y22" hidden="1">{"PVGraph2",#N/A,FALSE,"PV Data"}</definedName>
    <definedName name="_y6" localSheetId="3" hidden="1">{#N/A,#N/A,FALSE,"ORIX CSC"}</definedName>
    <definedName name="_y6" hidden="1">{#N/A,#N/A,FALSE,"ORIX CSC"}</definedName>
    <definedName name="_YE1">#REF!</definedName>
    <definedName name="_YE2">#REF!</definedName>
    <definedName name="_YE3">#REF!</definedName>
    <definedName name="_YE4">#REF!</definedName>
    <definedName name="_Z04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localSheetId="3" hidden="1">{"pro_view",#N/A,FALSE,"EEFSNAP2";"rep_view",#N/A,FALSE,"EEFSNAP2"}</definedName>
    <definedName name="_z12" hidden="1">{"pro_view",#N/A,FALSE,"EEFSNAP2";"rep_view",#N/A,FALSE,"EEFSNAP2"}</definedName>
    <definedName name="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localSheetId="3" hidden="1">{"detail",#N/A,FALSE,"mfg";"summary",#N/A,FALSE,"mfg"}</definedName>
    <definedName name="_z25" hidden="1">{"detail",#N/A,FALSE,"mfg";"summary",#N/A,FALSE,"mfg"}</definedName>
    <definedName name="_Zcomps1" localSheetId="3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localSheetId="3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1" localSheetId="3" hidden="1">{"pro_view",#N/A,FALSE,"EEFSNAP2";"rep_view",#N/A,FALSE,"EEFSNAP2"}</definedName>
    <definedName name="_zz1" hidden="1">{"pro_view",#N/A,FALSE,"EEFSNAP2";"rep_view",#N/A,FALSE,"EEFSNAP2"}</definedName>
    <definedName name="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5">#REF!</definedName>
    <definedName name="a" localSheetId="4">[40]Stdv!$B$2:$C$506</definedName>
    <definedName name="a" localSheetId="3">{"'2ND_QUAR'!$A$1:$P$106"}</definedName>
    <definedName name="a">{"'2ND_QUAR'!$A$1:$P$106"}</definedName>
    <definedName name="a_1" localSheetId="4" hidden="1">{"rtn",#N/A,FALSE,"RTN";"tables",#N/A,FALSE,"RTN";"cf",#N/A,FALSE,"CF";"stats",#N/A,FALSE,"Stats";"prop",#N/A,FALSE,"Prop"}</definedName>
    <definedName name="a_1" localSheetId="3" hidden="1">{"rtn",#N/A,FALSE,"RTN";"tables",#N/A,FALSE,"RTN";"cf",#N/A,FALSE,"CF";"stats",#N/A,FALSE,"Stats";"prop",#N/A,FALSE,"Prop"}</definedName>
    <definedName name="a_1" hidden="1">{"rtn",#N/A,FALSE,"RTN";"tables",#N/A,FALSE,"RTN";"cf",#N/A,FALSE,"CF";"stats",#N/A,FALSE,"Stats";"prop",#N/A,FALSE,"Prop"}</definedName>
    <definedName name="A_BACKLOG">#REF!</definedName>
    <definedName name="a_Thousand">1000</definedName>
    <definedName name="A1_">#REF!</definedName>
    <definedName name="A1_Eff_Ex_P" localSheetId="4">'[41]Warrants &amp; options'!$E$7</definedName>
    <definedName name="A1_Eff_Ex_P">#REF!</definedName>
    <definedName name="a1a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b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localSheetId="3" hidden="1">{"detail",#N/A,FALSE,"mfg";"summary",#N/A,FALSE,"mfg"}</definedName>
    <definedName name="a2a" hidden="1">{"detail",#N/A,FALSE,"mfg";"summary",#N/A,FALSE,"mfg"}</definedName>
    <definedName name="AA" localSheetId="4">#REF!</definedName>
    <definedName name="aa" localSheetId="3">{"DCF1",#N/A,FALSE,"SIERRA DCF";"MATRIX1",#N/A,FALSE,"SIERRA DCF"}</definedName>
    <definedName name="aa">{"DCF1",#N/A,FALSE,"SIERRA DCF";"MATRIX1",#N/A,FALSE,"SIERRA DCF"}</definedName>
    <definedName name="aa_1" localSheetId="4" hidden="1">{"Outflow 1",#N/A,FALSE,"Outflows-Inflows";"Outflow 2",#N/A,FALSE,"Outflows-Inflows";"Inflow 1",#N/A,FALSE,"Outflows-Inflows";"Inflow 2",#N/A,FALSE,"Outflows-Inflows"}</definedName>
    <definedName name="aa_1" localSheetId="3" hidden="1">{"Outflow 1",#N/A,FALSE,"Outflows-Inflows";"Outflow 2",#N/A,FALSE,"Outflows-Inflows";"Inflow 1",#N/A,FALSE,"Outflows-Inflows";"Inflow 2",#N/A,FALSE,"Outflows-Inflows"}</definedName>
    <definedName name="aa_1" hidden="1">{"Outflow 1",#N/A,FALSE,"Outflows-Inflows";"Outflow 2",#N/A,FALSE,"Outflows-Inflows";"Inflow 1",#N/A,FALSE,"Outflows-Inflows";"Inflow 2",#N/A,FALSE,"Outflows-Inflows"}</definedName>
    <definedName name="aa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 localSheetId="4" hidden="1">#REF!</definedName>
    <definedName name="aaa" localSheetId="3">{"adj95mult",#N/A,FALSE,"COMPCO";"adj95est",#N/A,FALSE,"COMPCO"}</definedName>
    <definedName name="aaa">{"adj95mult",#N/A,FALSE,"COMPCO";"adj95est",#N/A,FALSE,"COMPCO"}</definedName>
    <definedName name="äää" localSheetId="3" hidden="1">{#N/A,#N/A,FALSE,"Umsatz 99";#N/A,#N/A,FALSE,"ER 99 "}</definedName>
    <definedName name="äää" hidden="1">{#N/A,#N/A,FALSE,"Umsatz 99";#N/A,#N/A,FALSE,"ER 99 "}</definedName>
    <definedName name="aaa_1" localSheetId="3" hidden="1">{"standalone1",#N/A,FALSE,"DCFBase";"standalone2",#N/A,FALSE,"DCFBase"}</definedName>
    <definedName name="aaa_1" hidden="1">{"standalone1",#N/A,FALSE,"DCFBase";"standalone2",#N/A,FALSE,"DCFBase"}</definedName>
    <definedName name="aaa_1_1" localSheetId="3" hidden="1">{"standalone1",#N/A,FALSE,"DCFBase";"standalone2",#N/A,FALSE,"DCFBase"}</definedName>
    <definedName name="aaa_1_1" hidden="1">{"standalone1",#N/A,FALSE,"DCFBase";"standalone2",#N/A,FALSE,"DCFBase"}</definedName>
    <definedName name="aaa_1_2" localSheetId="3" hidden="1">{"standalone1",#N/A,FALSE,"DCFBase";"standalone2",#N/A,FALSE,"DCFBase"}</definedName>
    <definedName name="aaa_1_2" hidden="1">{"standalone1",#N/A,FALSE,"DCFBase";"standalone2",#N/A,FALSE,"DCFBase"}</definedName>
    <definedName name="aaa_1_3" localSheetId="3" hidden="1">{"standalone1",#N/A,FALSE,"DCFBase";"standalone2",#N/A,FALSE,"DCFBase"}</definedName>
    <definedName name="aaa_1_3" hidden="1">{"standalone1",#N/A,FALSE,"DCFBase";"standalone2",#N/A,FALSE,"DCFBase"}</definedName>
    <definedName name="aaa_1_4" localSheetId="3" hidden="1">{"standalone1",#N/A,FALSE,"DCFBase";"standalone2",#N/A,FALSE,"DCFBase"}</definedName>
    <definedName name="aaa_1_4" hidden="1">{"standalone1",#N/A,FALSE,"DCFBase";"standalone2",#N/A,FALSE,"DCFBase"}</definedName>
    <definedName name="aaa_1_5" localSheetId="3" hidden="1">{"standalone1",#N/A,FALSE,"DCFBase";"standalone2",#N/A,FALSE,"DCFBase"}</definedName>
    <definedName name="aaa_1_5" hidden="1">{"standalone1",#N/A,FALSE,"DCFBase";"standalone2",#N/A,FALSE,"DCFBase"}</definedName>
    <definedName name="aaa_2" localSheetId="3" hidden="1">{"standalone1",#N/A,FALSE,"DCFBase";"standalone2",#N/A,FALSE,"DCFBase"}</definedName>
    <definedName name="aaa_2" hidden="1">{"standalone1",#N/A,FALSE,"DCFBase";"standalone2",#N/A,FALSE,"DCFBase"}</definedName>
    <definedName name="aaa_2_1" localSheetId="3" hidden="1">{"standalone1",#N/A,FALSE,"DCFBase";"standalone2",#N/A,FALSE,"DCFBase"}</definedName>
    <definedName name="aaa_2_1" hidden="1">{"standalone1",#N/A,FALSE,"DCFBase";"standalone2",#N/A,FALSE,"DCFBase"}</definedName>
    <definedName name="aaa_2_2" localSheetId="3" hidden="1">{"standalone1",#N/A,FALSE,"DCFBase";"standalone2",#N/A,FALSE,"DCFBase"}</definedName>
    <definedName name="aaa_2_2" hidden="1">{"standalone1",#N/A,FALSE,"DCFBase";"standalone2",#N/A,FALSE,"DCFBase"}</definedName>
    <definedName name="aaa_2_3" localSheetId="3" hidden="1">{"standalone1",#N/A,FALSE,"DCFBase";"standalone2",#N/A,FALSE,"DCFBase"}</definedName>
    <definedName name="aaa_2_3" hidden="1">{"standalone1",#N/A,FALSE,"DCFBase";"standalone2",#N/A,FALSE,"DCFBase"}</definedName>
    <definedName name="aaa_2_4" localSheetId="3" hidden="1">{"standalone1",#N/A,FALSE,"DCFBase";"standalone2",#N/A,FALSE,"DCFBase"}</definedName>
    <definedName name="aaa_2_4" hidden="1">{"standalone1",#N/A,FALSE,"DCFBase";"standalone2",#N/A,FALSE,"DCFBase"}</definedName>
    <definedName name="aaa_2_5" localSheetId="3" hidden="1">{"standalone1",#N/A,FALSE,"DCFBase";"standalone2",#N/A,FALSE,"DCFBase"}</definedName>
    <definedName name="aaa_2_5" hidden="1">{"standalone1",#N/A,FALSE,"DCFBase";"standalone2",#N/A,FALSE,"DCFBase"}</definedName>
    <definedName name="aaa_3" localSheetId="3" hidden="1">{"standalone1",#N/A,FALSE,"DCFBase";"standalone2",#N/A,FALSE,"DCFBase"}</definedName>
    <definedName name="aaa_3" hidden="1">{"standalone1",#N/A,FALSE,"DCFBase";"standalone2",#N/A,FALSE,"DCFBase"}</definedName>
    <definedName name="aaa_3_1" localSheetId="3" hidden="1">{"standalone1",#N/A,FALSE,"DCFBase";"standalone2",#N/A,FALSE,"DCFBase"}</definedName>
    <definedName name="aaa_3_1" hidden="1">{"standalone1",#N/A,FALSE,"DCFBase";"standalone2",#N/A,FALSE,"DCFBase"}</definedName>
    <definedName name="aaa_3_2" localSheetId="3" hidden="1">{"standalone1",#N/A,FALSE,"DCFBase";"standalone2",#N/A,FALSE,"DCFBase"}</definedName>
    <definedName name="aaa_3_2" hidden="1">{"standalone1",#N/A,FALSE,"DCFBase";"standalone2",#N/A,FALSE,"DCFBase"}</definedName>
    <definedName name="aaa_3_3" localSheetId="3" hidden="1">{"standalone1",#N/A,FALSE,"DCFBase";"standalone2",#N/A,FALSE,"DCFBase"}</definedName>
    <definedName name="aaa_3_3" hidden="1">{"standalone1",#N/A,FALSE,"DCFBase";"standalone2",#N/A,FALSE,"DCFBase"}</definedName>
    <definedName name="aaa_3_4" localSheetId="3" hidden="1">{"standalone1",#N/A,FALSE,"DCFBase";"standalone2",#N/A,FALSE,"DCFBase"}</definedName>
    <definedName name="aaa_3_4" hidden="1">{"standalone1",#N/A,FALSE,"DCFBase";"standalone2",#N/A,FALSE,"DCFBase"}</definedName>
    <definedName name="aaa_3_5" localSheetId="3" hidden="1">{"standalone1",#N/A,FALSE,"DCFBase";"standalone2",#N/A,FALSE,"DCFBase"}</definedName>
    <definedName name="aaa_3_5" hidden="1">{"standalone1",#N/A,FALSE,"DCFBase";"standalone2",#N/A,FALSE,"DCFBase"}</definedName>
    <definedName name="aaa_4" localSheetId="3" hidden="1">{"standalone1",#N/A,FALSE,"DCFBase";"standalone2",#N/A,FALSE,"DCFBase"}</definedName>
    <definedName name="aaa_4" hidden="1">{"standalone1",#N/A,FALSE,"DCFBase";"standalone2",#N/A,FALSE,"DCFBase"}</definedName>
    <definedName name="aaa_4_1" localSheetId="3" hidden="1">{"standalone1",#N/A,FALSE,"DCFBase";"standalone2",#N/A,FALSE,"DCFBase"}</definedName>
    <definedName name="aaa_4_1" hidden="1">{"standalone1",#N/A,FALSE,"DCFBase";"standalone2",#N/A,FALSE,"DCFBase"}</definedName>
    <definedName name="aaa_4_2" localSheetId="3" hidden="1">{"standalone1",#N/A,FALSE,"DCFBase";"standalone2",#N/A,FALSE,"DCFBase"}</definedName>
    <definedName name="aaa_4_2" hidden="1">{"standalone1",#N/A,FALSE,"DCFBase";"standalone2",#N/A,FALSE,"DCFBase"}</definedName>
    <definedName name="aaa_4_3" localSheetId="3" hidden="1">{"standalone1",#N/A,FALSE,"DCFBase";"standalone2",#N/A,FALSE,"DCFBase"}</definedName>
    <definedName name="aaa_4_3" hidden="1">{"standalone1",#N/A,FALSE,"DCFBase";"standalone2",#N/A,FALSE,"DCFBase"}</definedName>
    <definedName name="aaa_4_4" localSheetId="3" hidden="1">{"standalone1",#N/A,FALSE,"DCFBase";"standalone2",#N/A,FALSE,"DCFBase"}</definedName>
    <definedName name="aaa_4_4" hidden="1">{"standalone1",#N/A,FALSE,"DCFBase";"standalone2",#N/A,FALSE,"DCFBase"}</definedName>
    <definedName name="aaa_4_5" localSheetId="3" hidden="1">{"standalone1",#N/A,FALSE,"DCFBase";"standalone2",#N/A,FALSE,"DCFBase"}</definedName>
    <definedName name="aaa_4_5" hidden="1">{"standalone1",#N/A,FALSE,"DCFBase";"standalone2",#N/A,FALSE,"DCFBase"}</definedName>
    <definedName name="aaa_5" localSheetId="3" hidden="1">{"standalone1",#N/A,FALSE,"DCFBase";"standalone2",#N/A,FALSE,"DCFBase"}</definedName>
    <definedName name="aaa_5" hidden="1">{"standalone1",#N/A,FALSE,"DCFBase";"standalone2",#N/A,FALSE,"DCFBase"}</definedName>
    <definedName name="aaa_5_1" localSheetId="3" hidden="1">{"standalone1",#N/A,FALSE,"DCFBase";"standalone2",#N/A,FALSE,"DCFBase"}</definedName>
    <definedName name="aaa_5_1" hidden="1">{"standalone1",#N/A,FALSE,"DCFBase";"standalone2",#N/A,FALSE,"DCFBase"}</definedName>
    <definedName name="aaa_5_2" localSheetId="3" hidden="1">{"standalone1",#N/A,FALSE,"DCFBase";"standalone2",#N/A,FALSE,"DCFBase"}</definedName>
    <definedName name="aaa_5_2" hidden="1">{"standalone1",#N/A,FALSE,"DCFBase";"standalone2",#N/A,FALSE,"DCFBase"}</definedName>
    <definedName name="aaa_5_3" localSheetId="3" hidden="1">{"standalone1",#N/A,FALSE,"DCFBase";"standalone2",#N/A,FALSE,"DCFBase"}</definedName>
    <definedName name="aaa_5_3" hidden="1">{"standalone1",#N/A,FALSE,"DCFBase";"standalone2",#N/A,FALSE,"DCFBase"}</definedName>
    <definedName name="aaa_5_4" localSheetId="3" hidden="1">{"standalone1",#N/A,FALSE,"DCFBase";"standalone2",#N/A,FALSE,"DCFBase"}</definedName>
    <definedName name="aaa_5_4" hidden="1">{"standalone1",#N/A,FALSE,"DCFBase";"standalone2",#N/A,FALSE,"DCFBase"}</definedName>
    <definedName name="aaa_5_5" localSheetId="3" hidden="1">{"standalone1",#N/A,FALSE,"DCFBase";"standalone2",#N/A,FALSE,"DCFBase"}</definedName>
    <definedName name="aaa_5_5" hidden="1">{"standalone1",#N/A,FALSE,"DCFBase";"standalone2",#N/A,FALSE,"DCFBase"}</definedName>
    <definedName name="AAA_DOCTOPS">"AAA_SET"</definedName>
    <definedName name="AAA_duser">"OFF"</definedName>
    <definedName name="AAA_u999998" hidden="1">"nlfoote@970721231427"</definedName>
    <definedName name="AAA_u999999" hidden="1">"nlfoote@970721231348"</definedName>
    <definedName name="aaa1stb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 localSheetId="4">#REF!</definedName>
    <definedName name="aaaa">#N/A</definedName>
    <definedName name="aaaa_1" localSheetId="3" hidden="1">{#N/A,#N/A,FALSE,"REPORT"}</definedName>
    <definedName name="aaaa_1" hidden="1">{#N/A,#N/A,FALSE,"REPORT"}</definedName>
    <definedName name="aaaa_2" localSheetId="3" hidden="1">{#N/A,#N/A,FALSE,"REPORT"}</definedName>
    <definedName name="aaaa_2" hidden="1">{#N/A,#N/A,FALSE,"REPORT"}</definedName>
    <definedName name="aaaa_3" localSheetId="3" hidden="1">{#N/A,#N/A,FALSE,"REPORT"}</definedName>
    <definedName name="aaaa_3" hidden="1">{#N/A,#N/A,FALSE,"REPORT"}</definedName>
    <definedName name="aaaa_4" localSheetId="3" hidden="1">{#N/A,#N/A,FALSE,"REPORT"}</definedName>
    <definedName name="aaaa_4" hidden="1">{#N/A,#N/A,FALSE,"REPORT"}</definedName>
    <definedName name="AAAAA" hidden="1">#REF!</definedName>
    <definedName name="aaaaa_1" localSheetId="4" hidden="1">{"rtn",#N/A,FALSE,"RTN";"tables",#N/A,FALSE,"RTN";"cf",#N/A,FALSE,"CF";"stats",#N/A,FALSE,"Stats";"prop",#N/A,FALSE,"Prop"}</definedName>
    <definedName name="aaaaa_1" localSheetId="3" hidden="1">{"rtn",#N/A,FALSE,"RTN";"tables",#N/A,FALSE,"RTN";"cf",#N/A,FALSE,"CF";"stats",#N/A,FALSE,"Stats";"prop",#N/A,FALSE,"Prop"}</definedName>
    <definedName name="aaaaa_1" hidden="1">{"rtn",#N/A,FALSE,"RTN";"tables",#N/A,FALSE,"RTN";"cf",#N/A,FALSE,"CF";"stats",#N/A,FALSE,"Stats";"prop",#N/A,FALSE,"Prop"}</definedName>
    <definedName name="aaaaa_2" localSheetId="3" hidden="1">{#N/A,#N/A,FALSE,"REPORT"}</definedName>
    <definedName name="aaaaa_2" hidden="1">{#N/A,#N/A,FALSE,"REPORT"}</definedName>
    <definedName name="aaaaa_3" localSheetId="3" hidden="1">{#N/A,#N/A,FALSE,"REPORT"}</definedName>
    <definedName name="aaaaa_3" hidden="1">{#N/A,#N/A,FALSE,"REPORT"}</definedName>
    <definedName name="aaaaa_4" localSheetId="3" hidden="1">{#N/A,#N/A,FALSE,"REPORT"}</definedName>
    <definedName name="aaaaa_4" hidden="1">{#N/A,#N/A,FALSE,"REPORT"}</definedName>
    <definedName name="aaaaaa" hidden="1">#REF!</definedName>
    <definedName name="aaaaaa_1" localSheetId="4" hidden="1">{"Outflow 1",#N/A,FALSE,"Outflows-Inflows";"Outflow 2",#N/A,FALSE,"Outflows-Inflows";"Inflow 1",#N/A,FALSE,"Outflows-Inflows";"Inflow 2",#N/A,FALSE,"Outflows-Inflows"}</definedName>
    <definedName name="aaaaaa_1" localSheetId="3" hidden="1">{"Outflow 1",#N/A,FALSE,"Outflows-Inflows";"Outflow 2",#N/A,FALSE,"Outflows-Inflows";"Inflow 1",#N/A,FALSE,"Outflows-Inflows";"Inflow 2",#N/A,FALSE,"Outflows-Inflows"}</definedName>
    <definedName name="aaaaaa_1" hidden="1">{"Outflow 1",#N/A,FALSE,"Outflows-Inflows";"Outflow 2",#N/A,FALSE,"Outflows-Inflows";"Inflow 1",#N/A,FALSE,"Outflows-Inflows";"Inflow 2",#N/A,FALSE,"Outflows-Inflows"}</definedName>
    <definedName name="aaaaaa_2" localSheetId="3" hidden="1">{#N/A,#N/A,FALSE,"REPORT"}</definedName>
    <definedName name="aaaaaa_2" hidden="1">{#N/A,#N/A,FALSE,"REPORT"}</definedName>
    <definedName name="aaaaaa_3" localSheetId="3" hidden="1">{#N/A,#N/A,FALSE,"REPORT"}</definedName>
    <definedName name="aaaaaa_3" hidden="1">{#N/A,#N/A,FALSE,"REPORT"}</definedName>
    <definedName name="aaaaaa_4" localSheetId="3" hidden="1">{#N/A,#N/A,FALSE,"REPORT"}</definedName>
    <definedName name="aaaaaa_4" hidden="1">{#N/A,#N/A,FALSE,"REPORT"}</definedName>
    <definedName name="aaaaaaa" localSheetId="4" hidden="1">{"Outflow 1",#N/A,FALSE,"Outflows-Inflows";"Outflow 2",#N/A,FALSE,"Outflows-Inflows";"Inflow 1",#N/A,FALSE,"Outflows-Inflows";"Inflow 2",#N/A,FALSE,"Outflows-Inflows"}</definedName>
    <definedName name="aaaaaaa" localSheetId="3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aaa_1" localSheetId="4" hidden="1">{"Outflow 1",#N/A,FALSE,"Outflows-Inflows";"Outflow 2",#N/A,FALSE,"Outflows-Inflows";"Inflow 1",#N/A,FALSE,"Outflows-Inflows";"Inflow 2",#N/A,FALSE,"Outflows-Inflows"}</definedName>
    <definedName name="aaaaaaa_1" localSheetId="3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localSheetId="3" hidden="1">{#N/A,#N/A,FALSE,"REPORT"}</definedName>
    <definedName name="aaaaaaa_2" hidden="1">{#N/A,#N/A,FALSE,"REPORT"}</definedName>
    <definedName name="aaaaaaa_3" localSheetId="3" hidden="1">{#N/A,#N/A,FALSE,"REPORT"}</definedName>
    <definedName name="aaaaaaa_3" hidden="1">{#N/A,#N/A,FALSE,"REPORT"}</definedName>
    <definedName name="aaaaaaa_4" localSheetId="3" hidden="1">{#N/A,#N/A,FALSE,"REPORT"}</definedName>
    <definedName name="aaaaaaa_4" hidden="1">{#N/A,#N/A,FALSE,"REPORT"}</definedName>
    <definedName name="aaaaaaaaa" hidden="1">#REF!</definedName>
    <definedName name="aaaaaaaaaaa" localSheetId="3" hidden="1">{#N/A,#N/A,FALSE,"REPORT"}</definedName>
    <definedName name="aaaaaaaaaaa" hidden="1">{#N/A,#N/A,FALSE,"REPORT"}</definedName>
    <definedName name="aaaaaaaaaaa_1" localSheetId="3" hidden="1">{#N/A,#N/A,FALSE,"REPORT"}</definedName>
    <definedName name="aaaaaaaaaaa_1" hidden="1">{#N/A,#N/A,FALSE,"REPORT"}</definedName>
    <definedName name="aaaaaaaaaaa_2" localSheetId="3" hidden="1">{#N/A,#N/A,FALSE,"REPORT"}</definedName>
    <definedName name="aaaaaaaaaaa_2" hidden="1">{#N/A,#N/A,FALSE,"REPORT"}</definedName>
    <definedName name="aaaaaaaaaaa_3" localSheetId="3" hidden="1">{#N/A,#N/A,FALSE,"REPORT"}</definedName>
    <definedName name="aaaaaaaaaaa_3" hidden="1">{#N/A,#N/A,FALSE,"REPORT"}</definedName>
    <definedName name="aaaaaaaaaaa_4" localSheetId="3" hidden="1">{#N/A,#N/A,FALSE,"REPORT"}</definedName>
    <definedName name="aaaaaaaaaaa_4" hidden="1">{#N/A,#N/A,FALSE,"REPORT"}</definedName>
    <definedName name="aaaaaaaaaaaa" localSheetId="3" hidden="1">{"Page1",#N/A,FALSE,"CompCo";"Page2",#N/A,FALSE,"CompCo"}</definedName>
    <definedName name="aaaaaaaaaaaa" hidden="1">{"Page1",#N/A,FALSE,"CompCo";"Page2",#N/A,FALSE,"CompCo"}</definedName>
    <definedName name="aaaaaaaaaaaaa" localSheetId="3" hidden="1">{"Page1",#N/A,FALSE,"CompCo";"Page2",#N/A,FALSE,"CompCo"}</definedName>
    <definedName name="aaaaaaaaaaaaa" hidden="1">{"Page1",#N/A,FALSE,"CompCo";"Page2",#N/A,FALSE,"CompCo"}</definedName>
    <definedName name="aaaaaaaaaaaaaa" localSheetId="4" hidden="1">{"rtn",#N/A,FALSE,"RTN";"tables",#N/A,FALSE,"RTN";"cf",#N/A,FALSE,"CF";"stats",#N/A,FALSE,"Stats";"prop",#N/A,FALSE,"Prop"}</definedName>
    <definedName name="aaaaaaaaaaaaaa" localSheetId="3" hidden="1">{"rtn",#N/A,FALSE,"RTN";"tables",#N/A,FALSE,"RTN";"cf",#N/A,FALSE,"CF";"stats",#N/A,FALSE,"Stats";"prop",#N/A,FALSE,"Prop"}</definedName>
    <definedName name="aaaaaaaaaaaaaa" hidden="1">{"rtn",#N/A,FALSE,"RTN";"tables",#N/A,FALSE,"RTN";"cf",#N/A,FALSE,"CF";"stats",#N/A,FALSE,"Stats";"prop",#N/A,FALSE,"Prop"}</definedName>
    <definedName name="aaaaaaaaaaaaaa_1" localSheetId="4" hidden="1">{"rtn",#N/A,FALSE,"RTN";"tables",#N/A,FALSE,"RTN";"cf",#N/A,FALSE,"CF";"stats",#N/A,FALSE,"Stats";"prop",#N/A,FALSE,"Prop"}</definedName>
    <definedName name="aaaaaaaaaaaaaa_1" localSheetId="3" hidden="1">{"rtn",#N/A,FALSE,"RTN";"tables",#N/A,FALSE,"RTN";"cf",#N/A,FALSE,"CF";"stats",#N/A,FALSE,"Stats";"prop",#N/A,FALSE,"Prop"}</definedName>
    <definedName name="aaaaaaaaaaaaaa_1" hidden="1">{"rtn",#N/A,FALSE,"RTN";"tables",#N/A,FALSE,"RTN";"cf",#N/A,FALSE,"CF";"stats",#N/A,FALSE,"Stats";"prop",#N/A,FALSE,"Prop"}</definedName>
    <definedName name="aaaaaaaaaaaaaaa" localSheetId="3" hidden="1">{#N/A,#N/A,FALSE,"Pharm";#N/A,#N/A,FALSE,"WWCM"}</definedName>
    <definedName name="aaaaaaaaaaaaaaa" hidden="1">{#N/A,#N/A,FALSE,"Pharm";#N/A,#N/A,FALSE,"WWCM"}</definedName>
    <definedName name="aaaaaaaaaaaaaaa_1" localSheetId="3" hidden="1">{#N/A,#N/A,FALSE,"Pharm";#N/A,#N/A,FALSE,"WWCM"}</definedName>
    <definedName name="aaaaaaaaaaaaaaa_1" hidden="1">{#N/A,#N/A,FALSE,"Pharm";#N/A,#N/A,FALSE,"WWCM"}</definedName>
    <definedName name="aaaaaaaaaaaaaaa_2" localSheetId="3" hidden="1">{#N/A,#N/A,FALSE,"Pharm";#N/A,#N/A,FALSE,"WWCM"}</definedName>
    <definedName name="aaaaaaaaaaaaaaa_2" hidden="1">{#N/A,#N/A,FALSE,"Pharm";#N/A,#N/A,FALSE,"WWCM"}</definedName>
    <definedName name="aaaaaaaaaaaaaaa_3" localSheetId="3" hidden="1">{#N/A,#N/A,FALSE,"Pharm";#N/A,#N/A,FALSE,"WWCM"}</definedName>
    <definedName name="aaaaaaaaaaaaaaa_3" hidden="1">{#N/A,#N/A,FALSE,"Pharm";#N/A,#N/A,FALSE,"WWCM"}</definedName>
    <definedName name="aaaaaaaaaaaaaaa_4" localSheetId="3" hidden="1">{#N/A,#N/A,FALSE,"Pharm";#N/A,#N/A,FALSE,"WWCM"}</definedName>
    <definedName name="aaaaaaaaaaaaaaa_4" hidden="1">{#N/A,#N/A,FALSE,"Pharm";#N/A,#N/A,FALSE,"WWCM"}</definedName>
    <definedName name="aaaaaaaaaaaaaaaa" localSheetId="4" hidden="1">{"Outflow 1",#N/A,FALSE,"Outflows-Inflows";"Outflow 2",#N/A,FALSE,"Outflows-Inflows";"Inflow 1",#N/A,FALSE,"Outflows-Inflows";"Inflow 2",#N/A,FALSE,"Outflows-Inflows"}</definedName>
    <definedName name="aaaaaaaaaaaaaaaa" localSheetId="3" hidden="1">{"Outflow 1",#N/A,FALSE,"Outflows-Inflows";"Outflow 2",#N/A,FALSE,"Outflows-Inflows";"Inflow 1",#N/A,FALSE,"Outflows-Inflows";"Inflow 2",#N/A,FALSE,"Outflows-Inflows"}</definedName>
    <definedName name="aaaaaaaaaaaaaaaa" hidden="1">{"Outflow 1",#N/A,FALSE,"Outflows-Inflows";"Outflow 2",#N/A,FALSE,"Outflows-Inflows";"Inflow 1",#N/A,FALSE,"Outflows-Inflows";"Inflow 2",#N/A,FALSE,"Outflows-Inflows"}</definedName>
    <definedName name="aaaaaaaaaaaaaaaa_1" localSheetId="4" hidden="1">{"Outflow 1",#N/A,FALSE,"Outflows-Inflows";"Outflow 2",#N/A,FALSE,"Outflows-Inflows";"Inflow 1",#N/A,FALSE,"Outflows-Inflows";"Inflow 2",#N/A,FALSE,"Outflows-Inflows"}</definedName>
    <definedName name="aaaaaaaaaaaaaaaa_1" localSheetId="3" hidden="1">{"Outflow 1",#N/A,FALSE,"Outflows-Inflows";"Outflow 2",#N/A,FALSE,"Outflows-Inflows";"Inflow 1",#N/A,FALSE,"Outflows-Inflows";"Inflow 2",#N/A,FALSE,"Outflows-Inflows"}</definedName>
    <definedName name="aaaaaaaaaaaaaaaa_1" hidden="1">{"Outflow 1",#N/A,FALSE,"Outflows-Inflows";"Outflow 2",#N/A,FALSE,"Outflows-Inflows";"Inflow 1",#N/A,FALSE,"Outflows-Inflows";"Inflow 2",#N/A,FALSE,"Outflows-Inflows"}</definedName>
    <definedName name="aaaaaaaaaaaaaaaaa" localSheetId="3" hidden="1">{#N/A,"PURCHM",FALSE,"Business Analysis";#N/A,"SPADD",FALSE,"Business Analysis"}</definedName>
    <definedName name="aaaaaaaaaaaaaaaaa" hidden="1">{#N/A,"PURCHM",FALSE,"Business Analysis";#N/A,"SPADD",FALSE,"Business Analysis"}</definedName>
    <definedName name="aaaaaaaaaaaaaaaaaa" localSheetId="4" hidden="1">{"Outflow 1",#N/A,FALSE,"Outflows-Inflows";"Outflow 2",#N/A,FALSE,"Outflows-Inflows";"Inflow 1",#N/A,FALSE,"Outflows-Inflows";"Inflow 2",#N/A,FALSE,"Outflows-Inflows"}</definedName>
    <definedName name="aaaaaaaaaaaaaaaaaa" localSheetId="3" hidden="1">{"Outflow 1",#N/A,FALSE,"Outflows-Inflows";"Outflow 2",#N/A,FALSE,"Outflows-Inflows";"Inflow 1",#N/A,FALSE,"Outflows-Inflows";"Inflow 2",#N/A,FALSE,"Outflows-Inflows"}</definedName>
    <definedName name="aaaaaaaaaaaaaaaaaa" hidden="1">{"Outflow 1",#N/A,FALSE,"Outflows-Inflows";"Outflow 2",#N/A,FALSE,"Outflows-Inflows";"Inflow 1",#N/A,FALSE,"Outflows-Inflows";"Inflow 2",#N/A,FALSE,"Outflows-Inflows"}</definedName>
    <definedName name="aaaaaaaaaaaaaaaaaa_1" localSheetId="4" hidden="1">{"Outflow 1",#N/A,FALSE,"Outflows-Inflows";"Outflow 2",#N/A,FALSE,"Outflows-Inflows";"Inflow 1",#N/A,FALSE,"Outflows-Inflows";"Inflow 2",#N/A,FALSE,"Outflows-Inflows"}</definedName>
    <definedName name="aaaaaaaaaaaaaaaaaa_1" localSheetId="3" hidden="1">{"Outflow 1",#N/A,FALSE,"Outflows-Inflows";"Outflow 2",#N/A,FALSE,"Outflows-Inflows";"Inflow 1",#N/A,FALSE,"Outflows-Inflows";"Inflow 2",#N/A,FALSE,"Outflows-Inflows"}</definedName>
    <definedName name="aaaaaaaaaaaaaaaaaa_1" hidden="1">{"Outflow 1",#N/A,FALSE,"Outflows-Inflows";"Outflow 2",#N/A,FALSE,"Outflows-Inflows";"Inflow 1",#N/A,FALSE,"Outflows-Inflows";"Inflow 2",#N/A,FALSE,"Outflows-Inflows"}</definedName>
    <definedName name="aaaaaaaaaaaaaaaaaaa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" localSheetId="4" hidden="1">{"Outflow 1",#N/A,FALSE,"Outflows-Inflows";"Outflow 2",#N/A,FALSE,"Outflows-Inflows";"Inflow 1",#N/A,FALSE,"Outflows-Inflows";"Inflow 2",#N/A,FALSE,"Outflows-Inflows"}</definedName>
    <definedName name="aaaaaaaaaaaaaaaaaaaaaaa" localSheetId="3" hidden="1">{"Outflow 1",#N/A,FALSE,"Outflows-Inflows";"Outflow 2",#N/A,FALSE,"Outflows-Inflows";"Inflow 1",#N/A,FALSE,"Outflows-Inflows";"Inflow 2",#N/A,FALSE,"Outflows-Inflows"}</definedName>
    <definedName name="aaaaaaaaaaaaaaaaaaaaaaa" hidden="1">{"Outflow 1",#N/A,FALSE,"Outflows-Inflows";"Outflow 2",#N/A,FALSE,"Outflows-Inflows";"Inflow 1",#N/A,FALSE,"Outflows-Inflows";"Inflow 2",#N/A,FALSE,"Outflows-Inflows"}</definedName>
    <definedName name="aaaaaaaaaaaaaaaaaaaaaaa_1" localSheetId="4" hidden="1">{"Outflow 1",#N/A,FALSE,"Outflows-Inflows";"Outflow 2",#N/A,FALSE,"Outflows-Inflows";"Inflow 1",#N/A,FALSE,"Outflows-Inflows";"Inflow 2",#N/A,FALSE,"Outflows-Inflows"}</definedName>
    <definedName name="aaaaaaaaaaaaaaaaaaaaaaa_1" localSheetId="3" hidden="1">{"Outflow 1",#N/A,FALSE,"Outflows-Inflows";"Outflow 2",#N/A,FALSE,"Outflows-Inflows";"Inflow 1",#N/A,FALSE,"Outflows-Inflows";"Inflow 2",#N/A,FALSE,"Outflows-Inflows"}</definedName>
    <definedName name="aaaaaaaaaaaaaaaaaaaaaaa_1" hidden="1">{"Outflow 1",#N/A,FALSE,"Outflows-Inflows";"Outflow 2",#N/A,FALSE,"Outflows-Inflows";"Inflow 1",#N/A,FALSE,"Outflows-Inflows";"Inflow 2",#N/A,FALSE,"Outflows-Inflows"}</definedName>
    <definedName name="aaaaaaaaaaaaaaaaaaaaaaaaa" localSheetId="3" hidden="1">{"Front Page",#N/A,FALSE,"Front and Back"}</definedName>
    <definedName name="aaaaaaaaaaaaaaaaaaaaaaaaa" hidden="1">{"Front Page",#N/A,FALSE,"Front and Back"}</definedName>
    <definedName name="aaaaaaaaaaaaaaaaaaaaaaaaaa" localSheetId="3" hidden="1">{"detail",#N/A,FALSE,"mfg";"summary",#N/A,FALSE,"mfg"}</definedName>
    <definedName name="aaaaaaaaaaaaaaaaaaaaaaaaaa" hidden="1">{"detail",#N/A,FALSE,"mfg";"summary",#N/A,FALSE,"mfg"}</definedName>
    <definedName name="aaaaab" localSheetId="3" hidden="1">{#N/A,#N/A,FALSE,"Model";#N/A,#N/A,FALSE,"Division"}</definedName>
    <definedName name="aaaaab" hidden="1">{#N/A,#N/A,FALSE,"Model";#N/A,#N/A,FALSE,"Division"}</definedName>
    <definedName name="äääööö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localSheetId="3" hidden="1">{#N/A,#N/A,FALSE,"Pharm";#N/A,#N/A,FALSE,"WWCM"}</definedName>
    <definedName name="aaasb" hidden="1">{#N/A,#N/A,FALSE,"Pharm";#N/A,#N/A,FALSE,"WWCM"}</definedName>
    <definedName name="aaasb_1" localSheetId="3" hidden="1">{#N/A,#N/A,FALSE,"Pharm";#N/A,#N/A,FALSE,"WWCM"}</definedName>
    <definedName name="aaasb_1" hidden="1">{#N/A,#N/A,FALSE,"Pharm";#N/A,#N/A,FALSE,"WWCM"}</definedName>
    <definedName name="aaasb_2" localSheetId="3" hidden="1">{#N/A,#N/A,FALSE,"Pharm";#N/A,#N/A,FALSE,"WWCM"}</definedName>
    <definedName name="aaasb_2" hidden="1">{#N/A,#N/A,FALSE,"Pharm";#N/A,#N/A,FALSE,"WWCM"}</definedName>
    <definedName name="aaasb_3" localSheetId="3" hidden="1">{#N/A,#N/A,FALSE,"Pharm";#N/A,#N/A,FALSE,"WWCM"}</definedName>
    <definedName name="aaasb_3" hidden="1">{#N/A,#N/A,FALSE,"Pharm";#N/A,#N/A,FALSE,"WWCM"}</definedName>
    <definedName name="aaasb_4" localSheetId="3" hidden="1">{#N/A,#N/A,FALSE,"Pharm";#N/A,#N/A,FALSE,"WWCM"}</definedName>
    <definedName name="aaasb_4" hidden="1">{#N/A,#N/A,FALSE,"Pharm";#N/A,#N/A,FALSE,"WWCM"}</definedName>
    <definedName name="aaastb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b" localSheetId="3" hidden="1">{#N/A,#N/A,FALSE,"Pharm";#N/A,#N/A,FALSE,"WWCM"}</definedName>
    <definedName name="aab" hidden="1">{#N/A,#N/A,FALSE,"Pharm";#N/A,#N/A,FALSE,"WWCM"}</definedName>
    <definedName name="aab_1" localSheetId="3" hidden="1">{#N/A,#N/A,FALSE,"Pharm";#N/A,#N/A,FALSE,"WWCM"}</definedName>
    <definedName name="aab_1" hidden="1">{#N/A,#N/A,FALSE,"Pharm";#N/A,#N/A,FALSE,"WWCM"}</definedName>
    <definedName name="aab_2" localSheetId="3" hidden="1">{#N/A,#N/A,FALSE,"Pharm";#N/A,#N/A,FALSE,"WWCM"}</definedName>
    <definedName name="aab_2" hidden="1">{#N/A,#N/A,FALSE,"Pharm";#N/A,#N/A,FALSE,"WWCM"}</definedName>
    <definedName name="aab_3" localSheetId="3" hidden="1">{#N/A,#N/A,FALSE,"Pharm";#N/A,#N/A,FALSE,"WWCM"}</definedName>
    <definedName name="aab_3" hidden="1">{#N/A,#N/A,FALSE,"Pharm";#N/A,#N/A,FALSE,"WWCM"}</definedName>
    <definedName name="aab_4" localSheetId="3" hidden="1">{#N/A,#N/A,FALSE,"Pharm";#N/A,#N/A,FALSE,"WWCM"}</definedName>
    <definedName name="aab_4" hidden="1">{#N/A,#N/A,FALSE,"Pharm";#N/A,#N/A,FALSE,"WWCM"}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localSheetId="3" hidden="1">{#N/A,#N/A,FALSE,"Projections";#N/A,#N/A,FALSE,"Multiples Valuation";#N/A,#N/A,FALSE,"LBO";#N/A,#N/A,FALSE,"Multiples_Sensitivity";#N/A,#N/A,FALSE,"Summary"}</definedName>
    <definedName name="aabb" hidden="1">{#N/A,#N/A,FALSE,"Projections";#N/A,#N/A,FALSE,"Multiples Valuation";#N/A,#N/A,FALSE,"LBO";#N/A,#N/A,FALSE,"Multiples_Sensitivity";#N/A,#N/A,FALSE,"Summary"}</definedName>
    <definedName name="aaca" localSheetId="3" hidden="1">{#N/A,#N/A,FALSE,"Sheet8";#N/A,#N/A,FALSE,"Sheet7"}</definedName>
    <definedName name="aaca" hidden="1">{#N/A,#N/A,FALSE,"Sheet8";#N/A,#N/A,FALSE,"Sheet7"}</definedName>
    <definedName name="aaddd" localSheetId="3" hidden="1">{#N/A,#N/A,FALSE,"REPORT"}</definedName>
    <definedName name="aaddd" hidden="1">{#N/A,#N/A,FALSE,"REPORT"}</definedName>
    <definedName name="aaddd_1" localSheetId="3" hidden="1">{#N/A,#N/A,FALSE,"REPORT"}</definedName>
    <definedName name="aaddd_1" hidden="1">{#N/A,#N/A,FALSE,"REPORT"}</definedName>
    <definedName name="aaddd_2" localSheetId="3" hidden="1">{#N/A,#N/A,FALSE,"REPORT"}</definedName>
    <definedName name="aaddd_2" hidden="1">{#N/A,#N/A,FALSE,"REPORT"}</definedName>
    <definedName name="aaddd_3" localSheetId="3" hidden="1">{#N/A,#N/A,FALSE,"REPORT"}</definedName>
    <definedName name="aaddd_3" hidden="1">{#N/A,#N/A,FALSE,"REPORT"}</definedName>
    <definedName name="aaddd_4" localSheetId="3" hidden="1">{#N/A,#N/A,FALSE,"REPORT"}</definedName>
    <definedName name="aaddd_4" hidden="1">{#N/A,#N/A,FALSE,"REPORT"}</definedName>
    <definedName name="aappppppppppppppp" localSheetId="3" hidden="1">{"EUUTIGRP","COMPANIES",TRUE}</definedName>
    <definedName name="aappppppppppppppp" hidden="1">{"EUUTIGRP","COMPANIES",TRUE}</definedName>
    <definedName name="aas" localSheetId="3" hidden="1">{#N/A,#N/A,FALSE,"1";#N/A,#N/A,FALSE,"2";#N/A,#N/A,FALSE,"16 - 17";#N/A,#N/A,FALSE,"18 - 19";#N/A,#N/A,FALSE,"26";#N/A,#N/A,FALSE,"27";#N/A,#N/A,FALSE,"28"}</definedName>
    <definedName name="aas" hidden="1">{#N/A,#N/A,FALSE,"1";#N/A,#N/A,FALSE,"2";#N/A,#N/A,FALSE,"16 - 17";#N/A,#N/A,FALSE,"18 - 19";#N/A,#N/A,FALSE,"26";#N/A,#N/A,FALSE,"27";#N/A,#N/A,FALSE,"28"}</definedName>
    <definedName name="aas_1" localSheetId="3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localSheetId="3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localSheetId="3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localSheetId="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localSheetId="4" hidden="1">{"rtn",#N/A,FALSE,"RTN";"tables",#N/A,FALSE,"RTN";"cf",#N/A,FALSE,"CF";"stats",#N/A,FALSE,"Stats";"prop",#N/A,FALSE,"Prop"}</definedName>
    <definedName name="aasdfa" localSheetId="3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asdfa_1" localSheetId="4" hidden="1">{"rtn",#N/A,FALSE,"RTN";"tables",#N/A,FALSE,"RTN";"cf",#N/A,FALSE,"CF";"stats",#N/A,FALSE,"Stats";"prop",#N/A,FALSE,"Prop"}</definedName>
    <definedName name="aasdfa_1" localSheetId="3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b" localSheetId="4" hidden="1">{"rtn",#N/A,FALSE,"RTN";"tables",#N/A,FALSE,"RTN";"cf",#N/A,FALSE,"CF";"stats",#N/A,FALSE,"Stats";"prop",#N/A,FALSE,"Prop"}</definedName>
    <definedName name="aasdfab" localSheetId="3" hidden="1">{"rtn",#N/A,FALSE,"RTN";"tables",#N/A,FALSE,"RTN";"cf",#N/A,FALSE,"CF";"stats",#N/A,FALSE,"Stats";"prop",#N/A,FALSE,"Prop"}</definedName>
    <definedName name="aasdfab" hidden="1">{"rtn",#N/A,FALSE,"RTN";"tables",#N/A,FALSE,"RTN";"cf",#N/A,FALSE,"CF";"stats",#N/A,FALSE,"Stats";"prop",#N/A,FALSE,"Prop"}</definedName>
    <definedName name="aasdfab_1" localSheetId="4" hidden="1">{"rtn",#N/A,FALSE,"RTN";"tables",#N/A,FALSE,"RTN";"cf",#N/A,FALSE,"CF";"stats",#N/A,FALSE,"Stats";"prop",#N/A,FALSE,"Prop"}</definedName>
    <definedName name="aasdfab_1" localSheetId="3" hidden="1">{"rtn",#N/A,FALSE,"RTN";"tables",#N/A,FALSE,"RTN";"cf",#N/A,FALSE,"CF";"stats",#N/A,FALSE,"Stats";"prop",#N/A,FALSE,"Prop"}</definedName>
    <definedName name="aasdfab_1" hidden="1">{"rtn",#N/A,FALSE,"RTN";"tables",#N/A,FALSE,"RTN";"cf",#N/A,FALSE,"CF";"stats",#N/A,FALSE,"Stats";"prop",#N/A,FALSE,"Prop"}</definedName>
    <definedName name="aass" localSheetId="3" hidden="1">{"detail",#N/A,FALSE,"mfg";"summary",#N/A,FALSE,"mfg"}</definedName>
    <definedName name="aass" hidden="1">{"detail",#N/A,FALSE,"mfg";"summary",#N/A,FALSE,"mfg"}</definedName>
    <definedName name="aassas" localSheetId="3" hidden="1">{"PR1","pr1",TRUE,"Sch PR-1"}</definedName>
    <definedName name="aassas" hidden="1">{"PR1","pr1",TRUE,"Sch PR-1"}</definedName>
    <definedName name="aaww" localSheetId="3" hidden="1">{"Polymers Details",#N/A,FALSE,"Current Yr";"Polymer Details",#N/A,FALSE,"Budget";"Polymer Details",#N/A,FALSE,"Prior Year"}</definedName>
    <definedName name="aaww" hidden="1">{"Polymers Details",#N/A,FALSE,"Current Yr";"Polymer Details",#N/A,FALSE,"Budget";"Polymer Details",#N/A,FALSE,"Prior Year"}</definedName>
    <definedName name="aax" localSheetId="3" hidden="1">{"detail",#N/A,FALSE,"mfg";"summary",#N/A,FALSE,"mfg"}</definedName>
    <definedName name="aax" hidden="1">{"detail",#N/A,FALSE,"mfg";"summary",#N/A,FALSE,"mfg"}</definedName>
    <definedName name="ab" localSheetId="4" hidden="1">{#N/A,#N/A,FALSE,"contents";#N/A,#N/A,FALSE,"bal. sheet";#N/A,#N/A,FALSE,"income";#N/A,#N/A,FALSE,"cashflow";#N/A,#N/A,FALSE,"equity";#N/A,#N/A,FALSE,"notes";#N/A,#N/A,FALSE,"supplemental"}</definedName>
    <definedName name="ab" localSheetId="3">{"'2ND_QUAR'!$A$1:$P$106"}</definedName>
    <definedName name="ab">{"'2ND_QUAR'!$A$1:$P$106"}</definedName>
    <definedName name="ab_1" localSheetId="4" hidden="1">{"rtn",#N/A,FALSE,"RTN";"tables",#N/A,FALSE,"RTN";"cf",#N/A,FALSE,"CF";"stats",#N/A,FALSE,"Stats";"prop",#N/A,FALSE,"Prop"}</definedName>
    <definedName name="ab_1" localSheetId="3" hidden="1">{"rtn",#N/A,FALSE,"RTN";"tables",#N/A,FALSE,"RTN";"cf",#N/A,FALSE,"CF";"stats",#N/A,FALSE,"Stats";"prop",#N/A,FALSE,"Prop"}</definedName>
    <definedName name="ab_1" hidden="1">{"rtn",#N/A,FALSE,"RTN";"tables",#N/A,FALSE,"RTN";"cf",#N/A,FALSE,"CF";"stats",#N/A,FALSE,"Stats";"prop",#N/A,FALSE,"Prop"}</definedName>
    <definedName name="ABAND">#REF!</definedName>
    <definedName name="ABANDSUM">#REF!</definedName>
    <definedName name="abc" localSheetId="4" hidden="1">{#N/A,#N/A,FALSE,"Sheet1";#N/A,#N/A,FALSE,"Sheet2";#N/A,#N/A,FALSE,"Sheet3";#N/A,#N/A,FALSE,"Sheet4";#N/A,#N/A,FALSE,"Sheet5";#N/A,#N/A,FALSE,"Sheet6"}</definedName>
    <definedName name="abc" localSheetId="3" hidden="1">{"Budget V Actual YTD",#N/A,FALSE,"Budget v Actual"}</definedName>
    <definedName name="abc" hidden="1">{"Budget V Actual YTD",#N/A,FALSE,"Budget v Actual"}</definedName>
    <definedName name="abc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0mq" localSheetId="3" hidden="1">{#N/A,"PURCHM",FALSE,"Business Analysis";#N/A,"SPADD",FALSE,"Business Analysis"}</definedName>
    <definedName name="abc0mq" hidden="1">{#N/A,"PURCHM",FALSE,"Business Analysis";#N/A,"SPADD",FALSE,"Business Analysis"}</definedName>
    <definedName name="abc0nks" localSheetId="3" hidden="1">{"detail",#N/A,FALSE,"mfg";"summary",#N/A,FALSE,"mfg"}</definedName>
    <definedName name="abc0nks" hidden="1">{"detail",#N/A,FALSE,"mfg";"summary",#N/A,FALSE,"mfg"}</definedName>
    <definedName name="abc101a" localSheetId="3" hidden="1">{#N/A,"PURCHM",FALSE,"Business Analysis";#N/A,"SPADD",FALSE,"Business Analysis"}</definedName>
    <definedName name="abc101a" hidden="1">{#N/A,"PURCHM",FALSE,"Business Analysis";#N/A,"SPADD",FALSE,"Business Analysis"}</definedName>
    <definedName name="abc109a" localSheetId="3" hidden="1">{"detail",#N/A,FALSE,"mfg";"summary",#N/A,FALSE,"mfg"}</definedName>
    <definedName name="abc109a" hidden="1">{"detail",#N/A,FALSE,"mfg";"summary",#N/A,FALSE,"mfg"}</definedName>
    <definedName name="abc11a" localSheetId="3" hidden="1">{"detail",#N/A,FALSE,"mfg";"summary",#N/A,FALSE,"mfg"}</definedName>
    <definedName name="abc11a" hidden="1">{"detail",#N/A,FALSE,"mfg";"summary",#N/A,FALSE,"mfg"}</definedName>
    <definedName name="abc11ab" localSheetId="3" hidden="1">{#N/A,"PURCHM",FALSE,"Business Analysis";#N/A,"SPADD",FALSE,"Business Analysis"}</definedName>
    <definedName name="abc11ab" hidden="1">{#N/A,"PURCHM",FALSE,"Business Analysis";#N/A,"SPADD",FALSE,"Business Analysis"}</definedName>
    <definedName name="abc12a" localSheetId="3" hidden="1">{"detail",#N/A,FALSE,"mfg";"summary",#N/A,FALSE,"mfg"}</definedName>
    <definedName name="abc12a" hidden="1">{"detail",#N/A,FALSE,"mfg";"summary",#N/A,FALSE,"mfg"}</definedName>
    <definedName name="abc13a" localSheetId="3" hidden="1">{"detail",#N/A,FALSE,"mfg";"summary",#N/A,FALSE,"mfg"}</definedName>
    <definedName name="abc13a" hidden="1">{"detail",#N/A,FALSE,"mfg";"summary",#N/A,FALSE,"mfg"}</definedName>
    <definedName name="abc14a" localSheetId="3" hidden="1">{"detail",#N/A,FALSE,"mfg";"summary",#N/A,FALSE,"mfg"}</definedName>
    <definedName name="abc14a" hidden="1">{"detail",#N/A,FALSE,"mfg";"summary",#N/A,FALSE,"mfg"}</definedName>
    <definedName name="abc1b" localSheetId="3" hidden="1">{#N/A,"PURCHM",FALSE,"Business Analysis";#N/A,"SPADD",FALSE,"Business Analysis"}</definedName>
    <definedName name="abc1b" hidden="1">{#N/A,"PURCHM",FALSE,"Business Analysis";#N/A,"SPADD",FALSE,"Business Analysis"}</definedName>
    <definedName name="abc200a" localSheetId="3" hidden="1">{"detail",#N/A,FALSE,"mfg";"summary",#N/A,FALSE,"mfg"}</definedName>
    <definedName name="abc200a" hidden="1">{"detail",#N/A,FALSE,"mfg";"summary",#N/A,FALSE,"mfg"}</definedName>
    <definedName name="abc202a" localSheetId="3" hidden="1">{"detail",#N/A,FALSE,"mfg";"summary",#N/A,FALSE,"mfg"}</definedName>
    <definedName name="abc202a" hidden="1">{"detail",#N/A,FALSE,"mfg";"summary",#N/A,FALSE,"mfg"}</definedName>
    <definedName name="abc202b" localSheetId="3" hidden="1">{#N/A,"PURCHM",FALSE,"Business Analysis";#N/A,"SPADD",FALSE,"Business Analysis"}</definedName>
    <definedName name="abc202b" hidden="1">{#N/A,"PURCHM",FALSE,"Business Analysis";#N/A,"SPADD",FALSE,"Business Analysis"}</definedName>
    <definedName name="abc213a" localSheetId="3" hidden="1">{"detail",#N/A,FALSE,"mfg";"summary",#N/A,FALSE,"mfg"}</definedName>
    <definedName name="abc213a" hidden="1">{"detail",#N/A,FALSE,"mfg";"summary",#N/A,FALSE,"mfg"}</definedName>
    <definedName name="abc2a" localSheetId="3" hidden="1">{"detail",#N/A,FALSE,"mfg";"summary",#N/A,FALSE,"mfg"}</definedName>
    <definedName name="abc2a" hidden="1">{"detail",#N/A,FALSE,"mfg";"summary",#N/A,FALSE,"mfg"}</definedName>
    <definedName name="abc312b" localSheetId="3" hidden="1">{"detail",#N/A,FALSE,"mfg";"summary",#N/A,FALSE,"mfg"}</definedName>
    <definedName name="abc312b" hidden="1">{"detail",#N/A,FALSE,"mfg";"summary",#N/A,FALSE,"mfg"}</definedName>
    <definedName name="abc31a" localSheetId="3" hidden="1">{"detail",#N/A,FALSE,"mfg";"summary",#N/A,FALSE,"mfg"}</definedName>
    <definedName name="abc31a" hidden="1">{"detail",#N/A,FALSE,"mfg";"summary",#N/A,FALSE,"mfg"}</definedName>
    <definedName name="abc32b" localSheetId="3" hidden="1">{"detail",#N/A,FALSE,"mfg";"summary",#N/A,FALSE,"mfg"}</definedName>
    <definedName name="abc32b" hidden="1">{"detail",#N/A,FALSE,"mfg";"summary",#N/A,FALSE,"mfg"}</definedName>
    <definedName name="abc35b" localSheetId="3" hidden="1">{"detail",#N/A,FALSE,"mfg";"summary",#N/A,FALSE,"mfg"}</definedName>
    <definedName name="abc35b" hidden="1">{"detail",#N/A,FALSE,"mfg";"summary",#N/A,FALSE,"mfg"}</definedName>
    <definedName name="abc36b" localSheetId="3" hidden="1">{"detail",#N/A,FALSE,"mfg";"summary",#N/A,FALSE,"mfg"}</definedName>
    <definedName name="abc36b" hidden="1">{"detail",#N/A,FALSE,"mfg";"summary",#N/A,FALSE,"mfg"}</definedName>
    <definedName name="abc37b" localSheetId="3" hidden="1">{"detail",#N/A,FALSE,"mfg";"summary",#N/A,FALSE,"mfg"}</definedName>
    <definedName name="abc37b" hidden="1">{"detail",#N/A,FALSE,"mfg";"summary",#N/A,FALSE,"mfg"}</definedName>
    <definedName name="abc38b" localSheetId="3" hidden="1">{"detail",#N/A,FALSE,"mfg";"summary",#N/A,FALSE,"mfg"}</definedName>
    <definedName name="abc38b" hidden="1">{"detail",#N/A,FALSE,"mfg";"summary",#N/A,FALSE,"mfg"}</definedName>
    <definedName name="abc41b" localSheetId="3" hidden="1">{"detail",#N/A,FALSE,"mfg";"summary",#N/A,FALSE,"mfg"}</definedName>
    <definedName name="abc41b" hidden="1">{"detail",#N/A,FALSE,"mfg";"summary",#N/A,FALSE,"mfg"}</definedName>
    <definedName name="abc42b" localSheetId="3" hidden="1">{"detail",#N/A,FALSE,"mfg";"summary",#N/A,FALSE,"mfg"}</definedName>
    <definedName name="abc42b" hidden="1">{"detail",#N/A,FALSE,"mfg";"summary",#N/A,FALSE,"mfg"}</definedName>
    <definedName name="abc51b" localSheetId="3" hidden="1">{"detail",#N/A,FALSE,"mfg";"summary",#N/A,FALSE,"mfg"}</definedName>
    <definedName name="abc51b" hidden="1">{"detail",#N/A,FALSE,"mfg";"summary",#N/A,FALSE,"mfg"}</definedName>
    <definedName name="abc61b" localSheetId="3" hidden="1">{"detail",#N/A,FALSE,"mfg";"summary",#N/A,FALSE,"mfg"}</definedName>
    <definedName name="abc61b" hidden="1">{"detail",#N/A,FALSE,"mfg";"summary",#N/A,FALSE,"mfg"}</definedName>
    <definedName name="abc67v" localSheetId="3" hidden="1">{#N/A,"PURCHM",FALSE,"Business Analysis";#N/A,"SPADD",FALSE,"Business Analysis"}</definedName>
    <definedName name="abc67v" hidden="1">{#N/A,"PURCHM",FALSE,"Business Analysis";#N/A,"SPADD",FALSE,"Business Analysis"}</definedName>
    <definedName name="abc71b" localSheetId="3" hidden="1">{"detail",#N/A,FALSE,"mfg";"summary",#N/A,FALSE,"mfg"}</definedName>
    <definedName name="abc71b" hidden="1">{"detail",#N/A,FALSE,"mfg";"summary",#N/A,FALSE,"mfg"}</definedName>
    <definedName name="abc9bn" localSheetId="3" hidden="1">{"detail",#N/A,FALSE,"mfg";"summary",#N/A,FALSE,"mfg"}</definedName>
    <definedName name="abc9bn" hidden="1">{"detail",#N/A,FALSE,"mfg";"summary",#N/A,FALSE,"mfg"}</definedName>
    <definedName name="abc9er" localSheetId="3" hidden="1">{"detail",#N/A,FALSE,"mfg";"summary",#N/A,FALSE,"mfg"}</definedName>
    <definedName name="abc9er" hidden="1">{"detail",#N/A,FALSE,"mfg";"summary",#N/A,FALSE,"mfg"}</definedName>
    <definedName name="abc9kn" localSheetId="3" hidden="1">{"detail",#N/A,FALSE,"mfg";"summary",#N/A,FALSE,"mfg"}</definedName>
    <definedName name="abc9kn" hidden="1">{"detail",#N/A,FALSE,"mfg";"summary",#N/A,FALSE,"mfg"}</definedName>
    <definedName name="abca312" localSheetId="3" hidden="1">{"detail",#N/A,FALSE,"mfg";"summary",#N/A,FALSE,"mfg"}</definedName>
    <definedName name="abca312" hidden="1">{"detail",#N/A,FALSE,"mfg";"summary",#N/A,FALSE,"mfg"}</definedName>
    <definedName name="abca312b" localSheetId="3" hidden="1">{"detail",#N/A,FALSE,"mfg";"summary",#N/A,FALSE,"mfg"}</definedName>
    <definedName name="abca312b" hidden="1">{"detail",#N/A,FALSE,"mfg";"summary",#N/A,FALSE,"mfg"}</definedName>
    <definedName name="abcd" hidden="1">#REF!</definedName>
    <definedName name="abcd1" localSheetId="3" hidden="1">{#N/A,"PURCHM",FALSE,"Business Analysis";#N/A,"SPADD",FALSE,"Business Analysis"}</definedName>
    <definedName name="abcd1" hidden="1">{#N/A,"PURCHM",FALSE,"Business Analysis";#N/A,"SPADD",FALSE,"Business Analysis"}</definedName>
    <definedName name="abcd10" localSheetId="3" hidden="1">{#N/A,"PURCHM",FALSE,"Business Analysis";#N/A,"SPADD",FALSE,"Business Analysis"}</definedName>
    <definedName name="abcd10" hidden="1">{#N/A,"PURCHM",FALSE,"Business Analysis";#N/A,"SPADD",FALSE,"Business Analysis"}</definedName>
    <definedName name="abcd101" localSheetId="3" hidden="1">{#N/A,"PURCHM",FALSE,"Business Analysis";#N/A,"SPADD",FALSE,"Business Analysis"}</definedName>
    <definedName name="abcd101" hidden="1">{#N/A,"PURCHM",FALSE,"Business Analysis";#N/A,"SPADD",FALSE,"Business Analysis"}</definedName>
    <definedName name="abcd10a" localSheetId="3" hidden="1">{#N/A,"PURCHM",FALSE,"Business Analysis";#N/A,"SPADD",FALSE,"Business Analysis"}</definedName>
    <definedName name="abcd10a" hidden="1">{#N/A,"PURCHM",FALSE,"Business Analysis";#N/A,"SPADD",FALSE,"Business Analysis"}</definedName>
    <definedName name="abcd11" localSheetId="3" hidden="1">{#N/A,"PURCHM",FALSE,"Business Analysis";#N/A,"SPADD",FALSE,"Business Analysis"}</definedName>
    <definedName name="abcd11" hidden="1">{#N/A,"PURCHM",FALSE,"Business Analysis";#N/A,"SPADD",FALSE,"Business Analysis"}</definedName>
    <definedName name="abcd12" localSheetId="3" hidden="1">{#N/A,"PURCHM",FALSE,"Business Analysis";#N/A,"SPADD",FALSE,"Business Analysis"}</definedName>
    <definedName name="abcd12" hidden="1">{#N/A,"PURCHM",FALSE,"Business Analysis";#N/A,"SPADD",FALSE,"Business Analysis"}</definedName>
    <definedName name="abcd12b" localSheetId="3" hidden="1">{#N/A,"PURCHM",FALSE,"Business Analysis";#N/A,"SPADD",FALSE,"Business Analysis"}</definedName>
    <definedName name="abcd12b" hidden="1">{#N/A,"PURCHM",FALSE,"Business Analysis";#N/A,"SPADD",FALSE,"Business Analysis"}</definedName>
    <definedName name="abcd2" localSheetId="3" hidden="1">{#N/A,"PURCHM",FALSE,"Business Analysis";#N/A,"SPADD",FALSE,"Business Analysis"}</definedName>
    <definedName name="abcd2" hidden="1">{#N/A,"PURCHM",FALSE,"Business Analysis";#N/A,"SPADD",FALSE,"Business Analysis"}</definedName>
    <definedName name="abcd200" localSheetId="3" hidden="1">{#N/A,"PURCHM",FALSE,"Business Analysis";#N/A,"SPADD",FALSE,"Business Analysis"}</definedName>
    <definedName name="abcd200" hidden="1">{#N/A,"PURCHM",FALSE,"Business Analysis";#N/A,"SPADD",FALSE,"Business Analysis"}</definedName>
    <definedName name="abcd200b" localSheetId="3" hidden="1">{#N/A,"PURCHM",FALSE,"Business Analysis";#N/A,"SPADD",FALSE,"Business Analysis"}</definedName>
    <definedName name="abcd200b" hidden="1">{#N/A,"PURCHM",FALSE,"Business Analysis";#N/A,"SPADD",FALSE,"Business Analysis"}</definedName>
    <definedName name="abcd202" localSheetId="3" hidden="1">{#N/A,"PURCHM",FALSE,"Business Analysis";#N/A,"SPADD",FALSE,"Business Analysis"}</definedName>
    <definedName name="abcd202" hidden="1">{#N/A,"PURCHM",FALSE,"Business Analysis";#N/A,"SPADD",FALSE,"Business Analysis"}</definedName>
    <definedName name="abcd21" localSheetId="3" hidden="1">{#N/A,"PURCHM",FALSE,"Business Analysis";#N/A,"SPADD",FALSE,"Business Analysis"}</definedName>
    <definedName name="abcd21" hidden="1">{#N/A,"PURCHM",FALSE,"Business Analysis";#N/A,"SPADD",FALSE,"Business Analysis"}</definedName>
    <definedName name="abcd212" localSheetId="3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localSheetId="3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localSheetId="3" hidden="1">{#N/A,"PURCHM",FALSE,"Business Analysis";#N/A,"SPADD",FALSE,"Business Analysis"}</definedName>
    <definedName name="abcd212b" hidden="1">{#N/A,"PURCHM",FALSE,"Business Analysis";#N/A,"SPADD",FALSE,"Business Analysis"}</definedName>
    <definedName name="abcd213" localSheetId="3" hidden="1">{#N/A,"PURCHM",FALSE,"Business Analysis";#N/A,"SPADD",FALSE,"Business Analysis"}</definedName>
    <definedName name="abcd213" hidden="1">{#N/A,"PURCHM",FALSE,"Business Analysis";#N/A,"SPADD",FALSE,"Business Analysis"}</definedName>
    <definedName name="abcd213b" localSheetId="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localSheetId="3" hidden="1">{#N/A,"PURCHM",FALSE,"Business Analysis";#N/A,"SPADD",FALSE,"Business Analysis"}</definedName>
    <definedName name="abcd21kb" hidden="1">{#N/A,"PURCHM",FALSE,"Business Analysis";#N/A,"SPADD",FALSE,"Business Analysis"}</definedName>
    <definedName name="abcd254" localSheetId="3" hidden="1">{#N/A,"PURCHM",FALSE,"Business Analysis";#N/A,"SPADD",FALSE,"Business Analysis"}</definedName>
    <definedName name="abcd254" hidden="1">{#N/A,"PURCHM",FALSE,"Business Analysis";#N/A,"SPADD",FALSE,"Business Analysis"}</definedName>
    <definedName name="abcd2ab" localSheetId="3" hidden="1">{#N/A,"PURCHM",FALSE,"Business Analysis";#N/A,"SPADD",FALSE,"Business Analysis"}</definedName>
    <definedName name="abcd2ab" hidden="1">{#N/A,"PURCHM",FALSE,"Business Analysis";#N/A,"SPADD",FALSE,"Business Analysis"}</definedName>
    <definedName name="abcd312" localSheetId="3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localSheetId="3" hidden="1">{#N/A,"PURCHM",FALSE,"Business Analysis";#N/A,"SPADD",FALSE,"Business Analysis"}</definedName>
    <definedName name="abcd312bd" hidden="1">{#N/A,"PURCHM",FALSE,"Business Analysis";#N/A,"SPADD",FALSE,"Business Analysis"}</definedName>
    <definedName name="abcd32" localSheetId="3" hidden="1">{#N/A,"PURCHM",FALSE,"Business Analysis";#N/A,"SPADD",FALSE,"Business Analysis"}</definedName>
    <definedName name="abcd32" hidden="1">{#N/A,"PURCHM",FALSE,"Business Analysis";#N/A,"SPADD",FALSE,"Business Analysis"}</definedName>
    <definedName name="abcd32b" localSheetId="3" hidden="1">{#N/A,"PURCHM",FALSE,"Business Analysis";#N/A,"SPADD",FALSE,"Business Analysis"}</definedName>
    <definedName name="abcd32b" hidden="1">{#N/A,"PURCHM",FALSE,"Business Analysis";#N/A,"SPADD",FALSE,"Business Analysis"}</definedName>
    <definedName name="abcd33" localSheetId="3" hidden="1">{"detail",#N/A,FALSE,"mfg";"summary",#N/A,FALSE,"mfg"}</definedName>
    <definedName name="abcd33" hidden="1">{"detail",#N/A,FALSE,"mfg";"summary",#N/A,FALSE,"mfg"}</definedName>
    <definedName name="abcd33b" localSheetId="3" hidden="1">{"detail",#N/A,FALSE,"mfg";"summary",#N/A,FALSE,"mfg"}</definedName>
    <definedName name="abcd33b" hidden="1">{"detail",#N/A,FALSE,"mfg";"summary",#N/A,FALSE,"mfg"}</definedName>
    <definedName name="abcd34" localSheetId="3" hidden="1">{#N/A,"PURCHM",FALSE,"Business Analysis";#N/A,"SPADD",FALSE,"Business Analysis"}</definedName>
    <definedName name="abcd34" hidden="1">{#N/A,"PURCHM",FALSE,"Business Analysis";#N/A,"SPADD",FALSE,"Business Analysis"}</definedName>
    <definedName name="abcd34b" localSheetId="3" hidden="1">{#N/A,"PURCHM",FALSE,"Business Analysis";#N/A,"SPADD",FALSE,"Business Analysis"}</definedName>
    <definedName name="abcd34b" hidden="1">{#N/A,"PURCHM",FALSE,"Business Analysis";#N/A,"SPADD",FALSE,"Business Analysis"}</definedName>
    <definedName name="abcd35" localSheetId="3" hidden="1">{#N/A,"PURCHM",FALSE,"Business Analysis";#N/A,"SPADD",FALSE,"Business Analysis"}</definedName>
    <definedName name="abcd35" hidden="1">{#N/A,"PURCHM",FALSE,"Business Analysis";#N/A,"SPADD",FALSE,"Business Analysis"}</definedName>
    <definedName name="abcd35b" localSheetId="3" hidden="1">{#N/A,"PURCHM",FALSE,"Business Analysis";#N/A,"SPADD",FALSE,"Business Analysis"}</definedName>
    <definedName name="abcd35b" hidden="1">{#N/A,"PURCHM",FALSE,"Business Analysis";#N/A,"SPADD",FALSE,"Business Analysis"}</definedName>
    <definedName name="abcd36" localSheetId="3" hidden="1">{"detail",#N/A,FALSE,"mfg";"summary",#N/A,FALSE,"mfg"}</definedName>
    <definedName name="abcd36" hidden="1">{"detail",#N/A,FALSE,"mfg";"summary",#N/A,FALSE,"mfg"}</definedName>
    <definedName name="abcd36b" localSheetId="3" hidden="1">{"detail",#N/A,FALSE,"mfg";"summary",#N/A,FALSE,"mfg"}</definedName>
    <definedName name="abcd36b" hidden="1">{"detail",#N/A,FALSE,"mfg";"summary",#N/A,FALSE,"mfg"}</definedName>
    <definedName name="abcd39" localSheetId="3" hidden="1">{#N/A,"PURCHM",FALSE,"Business Analysis";#N/A,"SPADD",FALSE,"Business Analysis"}</definedName>
    <definedName name="abcd39" hidden="1">{#N/A,"PURCHM",FALSE,"Business Analysis";#N/A,"SPADD",FALSE,"Business Analysis"}</definedName>
    <definedName name="abcd39bd" localSheetId="3" hidden="1">{#N/A,"PURCHM",FALSE,"Business Analysis";#N/A,"SPADD",FALSE,"Business Analysis"}</definedName>
    <definedName name="abcd39bd" hidden="1">{#N/A,"PURCHM",FALSE,"Business Analysis";#N/A,"SPADD",FALSE,"Business Analysis"}</definedName>
    <definedName name="ABCD41" localSheetId="3" hidden="1">{#N/A,"PURCHM",FALSE,"Business Analysis";#N/A,"SPADD",FALSE,"Business Analysis"}</definedName>
    <definedName name="ABCD41" hidden="1">{#N/A,"PURCHM",FALSE,"Business Analysis";#N/A,"SPADD",FALSE,"Business Analysis"}</definedName>
    <definedName name="abcd412" localSheetId="3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localSheetId="3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localSheetId="3" hidden="1">{#N/A,"PURCHM",FALSE,"Business Analysis";#N/A,"SPADD",FALSE,"Business Analysis"}</definedName>
    <definedName name="abcd41bd" hidden="1">{#N/A,"PURCHM",FALSE,"Business Analysis";#N/A,"SPADD",FALSE,"Business Analysis"}</definedName>
    <definedName name="abcd42" localSheetId="3" hidden="1">{#N/A,"PURCHM",FALSE,"Business Analysis";#N/A,"SPADD",FALSE,"Business Analysis"}</definedName>
    <definedName name="abcd42" hidden="1">{#N/A,"PURCHM",FALSE,"Business Analysis";#N/A,"SPADD",FALSE,"Business Analysis"}</definedName>
    <definedName name="abcd42bd" localSheetId="3" hidden="1">{#N/A,"PURCHM",FALSE,"Business Analysis";#N/A,"SPADD",FALSE,"Business Analysis"}</definedName>
    <definedName name="abcd42bd" hidden="1">{#N/A,"PURCHM",FALSE,"Business Analysis";#N/A,"SPADD",FALSE,"Business Analysis"}</definedName>
    <definedName name="abcd45" localSheetId="3" hidden="1">{#N/A,"PURCHM",FALSE,"Business Analysis";#N/A,"SPADD",FALSE,"Business Analysis"}</definedName>
    <definedName name="abcd45" hidden="1">{#N/A,"PURCHM",FALSE,"Business Analysis";#N/A,"SPADD",FALSE,"Business Analysis"}</definedName>
    <definedName name="abcd45bd" localSheetId="3" hidden="1">{#N/A,"PURCHM",FALSE,"Business Analysis";#N/A,"SPADD",FALSE,"Business Analysis"}</definedName>
    <definedName name="abcd45bd" hidden="1">{#N/A,"PURCHM",FALSE,"Business Analysis";#N/A,"SPADD",FALSE,"Business Analysis"}</definedName>
    <definedName name="abcd50" localSheetId="3" hidden="1">{#N/A,"PURCHM",FALSE,"Business Analysis";#N/A,"SPADD",FALSE,"Business Analysis"}</definedName>
    <definedName name="abcd50" hidden="1">{#N/A,"PURCHM",FALSE,"Business Analysis";#N/A,"SPADD",FALSE,"Business Analysis"}</definedName>
    <definedName name="abcd51" localSheetId="3" hidden="1">{#N/A,"PURCHM",FALSE,"Business Analysis";#N/A,"SPADD",FALSE,"Business Analysis"}</definedName>
    <definedName name="abcd51" hidden="1">{#N/A,"PURCHM",FALSE,"Business Analysis";#N/A,"SPADD",FALSE,"Business Analysis"}</definedName>
    <definedName name="abcd51bd" localSheetId="3" hidden="1">{#N/A,"PURCHM",FALSE,"Business Analysis";#N/A,"SPADD",FALSE,"Business Analysis"}</definedName>
    <definedName name="abcd51bd" hidden="1">{#N/A,"PURCHM",FALSE,"Business Analysis";#N/A,"SPADD",FALSE,"Business Analysis"}</definedName>
    <definedName name="abcd61" localSheetId="3" hidden="1">{#N/A,"PURCHM",FALSE,"Business Analysis";#N/A,"SPADD",FALSE,"Business Analysis"}</definedName>
    <definedName name="abcd61" hidden="1">{#N/A,"PURCHM",FALSE,"Business Analysis";#N/A,"SPADD",FALSE,"Business Analysis"}</definedName>
    <definedName name="abcd61bd" localSheetId="3" hidden="1">{#N/A,"PURCHM",FALSE,"Business Analysis";#N/A,"SPADD",FALSE,"Business Analysis"}</definedName>
    <definedName name="abcd61bd" hidden="1">{#N/A,"PURCHM",FALSE,"Business Analysis";#N/A,"SPADD",FALSE,"Business Analysis"}</definedName>
    <definedName name="abcd71" localSheetId="3" hidden="1">{#N/A,"PURCHM",FALSE,"Business Analysis";#N/A,"SPADD",FALSE,"Business Analysis"}</definedName>
    <definedName name="abcd71" hidden="1">{#N/A,"PURCHM",FALSE,"Business Analysis";#N/A,"SPADD",FALSE,"Business Analysis"}</definedName>
    <definedName name="abcd71bd" localSheetId="3" hidden="1">{#N/A,"PURCHM",FALSE,"Business Analysis";#N/A,"SPADD",FALSE,"Business Analysis"}</definedName>
    <definedName name="abcd71bd" hidden="1">{#N/A,"PURCHM",FALSE,"Business Analysis";#N/A,"SPADD",FALSE,"Business Analysis"}</definedName>
    <definedName name="abcd90" localSheetId="3" hidden="1">{#N/A,"PURCHM",FALSE,"Business Analysis";#N/A,"SPADD",FALSE,"Business Analysis"}</definedName>
    <definedName name="abcd90" hidden="1">{#N/A,"PURCHM",FALSE,"Business Analysis";#N/A,"SPADD",FALSE,"Business Analysis"}</definedName>
    <definedName name="abcd98b" localSheetId="3" hidden="1">{#N/A,"PURCHM",FALSE,"Business Analysis";#N/A,"SPADD",FALSE,"Business Analysis"}</definedName>
    <definedName name="abcd98b" hidden="1">{#N/A,"PURCHM",FALSE,"Business Analysis";#N/A,"SPADD",FALSE,"Business Analysis"}</definedName>
    <definedName name="abcda" localSheetId="3" hidden="1">{#N/A,"PURCHM",FALSE,"Business Analysis";#N/A,"SPADD",FALSE,"Business Analysis"}</definedName>
    <definedName name="abcda" hidden="1">{#N/A,"PURCHM",FALSE,"Business Analysis";#N/A,"SPADD",FALSE,"Business Analysis"}</definedName>
    <definedName name="abcda101" localSheetId="3" hidden="1">{#N/A,"PURCHM",FALSE,"Business Analysis";#N/A,"SPADD",FALSE,"Business Analysis"}</definedName>
    <definedName name="abcda101" hidden="1">{#N/A,"PURCHM",FALSE,"Business Analysis";#N/A,"SPADD",FALSE,"Business Analysis"}</definedName>
    <definedName name="abcde" localSheetId="4" hidden="1">Дог-[42]Име!$A$1</definedName>
    <definedName name="abcde" localSheetId="3" hidden="1">______feb05-#REF!</definedName>
    <definedName name="abcde" hidden="1">______feb05-#REF!</definedName>
    <definedName name="abcdmibh" localSheetId="3" hidden="1">{#N/A,"PURCHM",FALSE,"Business Analysis";#N/A,"SPADD",FALSE,"Business Analysis"}</definedName>
    <definedName name="abcdmibh" hidden="1">{#N/A,"PURCHM",FALSE,"Business Analysis";#N/A,"SPADD",FALSE,"Business Analysis"}</definedName>
    <definedName name="abcdv102" localSheetId="3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localSheetId="3" hidden="1">{#N/A,"PURCHM",FALSE,"Business Analysis";#N/A,"SPADD",FALSE,"Business Analysis"}</definedName>
    <definedName name="abcdv102d" hidden="1">{#N/A,"PURCHM",FALSE,"Business Analysis";#N/A,"SPADD",FALSE,"Business Analysis"}</definedName>
    <definedName name="abci9" localSheetId="3" hidden="1">{#N/A,"PURCHM",FALSE,"Business Analysis";#N/A,"SPADD",FALSE,"Business Analysis"}</definedName>
    <definedName name="abci9" hidden="1">{#N/A,"PURCHM",FALSE,"Business Analysis";#N/A,"SPADD",FALSE,"Business Analysis"}</definedName>
    <definedName name="abci92" localSheetId="3" hidden="1">{#N/A,"PURCHM",FALSE,"Business Analysis";#N/A,"SPADD",FALSE,"Business Analysis"}</definedName>
    <definedName name="abci92" hidden="1">{#N/A,"PURCHM",FALSE,"Business Analysis";#N/A,"SPADD",FALSE,"Business Analysis"}</definedName>
    <definedName name="abcj9i" localSheetId="3" hidden="1">{"detail",#N/A,FALSE,"mfg";"summary",#N/A,FALSE,"mfg"}</definedName>
    <definedName name="abcj9i" hidden="1">{"detail",#N/A,FALSE,"mfg";"summary",#N/A,FALSE,"mfg"}</definedName>
    <definedName name="abckg" localSheetId="3" hidden="1">{#N/A,"PURCHM",FALSE,"Business Analysis";#N/A,"SPADD",FALSE,"Business Analysis"}</definedName>
    <definedName name="abckg" hidden="1">{#N/A,"PURCHM",FALSE,"Business Analysis";#N/A,"SPADD",FALSE,"Business Analysis"}</definedName>
    <definedName name="abcklg" localSheetId="3" hidden="1">{"detail",#N/A,FALSE,"mfg";"summary",#N/A,FALSE,"mfg"}</definedName>
    <definedName name="abcklg" hidden="1">{"detail",#N/A,FALSE,"mfg";"summary",#N/A,FALSE,"mfg"}</definedName>
    <definedName name="abcl96\" localSheetId="3" hidden="1">{#N/A,"PURCHM",FALSE,"Business Analysis";#N/A,"SPADD",FALSE,"Business Analysis"}</definedName>
    <definedName name="abcl96\" hidden="1">{#N/A,"PURCHM",FALSE,"Business Analysis";#N/A,"SPADD",FALSE,"Business Analysis"}</definedName>
    <definedName name="abclkj" localSheetId="3" hidden="1">{"detail",#N/A,FALSE,"mfg";"summary",#N/A,FALSE,"mfg"}</definedName>
    <definedName name="abclkj" hidden="1">{"detail",#N/A,FALSE,"mfg";"summary",#N/A,FALSE,"mfg"}</definedName>
    <definedName name="abclxs" localSheetId="3" hidden="1">{"detail",#N/A,FALSE,"mfg";"summary",#N/A,FALSE,"mfg"}</definedName>
    <definedName name="abclxs" hidden="1">{"detail",#N/A,FALSE,"mfg";"summary",#N/A,FALSE,"mfg"}</definedName>
    <definedName name="abcoi" localSheetId="3" hidden="1">{"detail",#N/A,FALSE,"mfg";"summary",#N/A,FALSE,"mfg"}</definedName>
    <definedName name="abcoi" hidden="1">{"detail",#N/A,FALSE,"mfg";"summary",#N/A,FALSE,"mfg"}</definedName>
    <definedName name="abcois" localSheetId="3" hidden="1">{"detail",#N/A,FALSE,"mfg";"summary",#N/A,FALSE,"mfg"}</definedName>
    <definedName name="abcois" hidden="1">{"detail",#N/A,FALSE,"mfg";"summary",#N/A,FALSE,"mfg"}</definedName>
    <definedName name="ABDC" hidden="1">#REF!</definedName>
    <definedName name="abji" localSheetId="3" hidden="1">{#N/A,"PURCHM",FALSE,"Business Analysis";#N/A,"SPADD",FALSE,"Business Analysis"}</definedName>
    <definedName name="abji" hidden="1">{#N/A,"PURCHM",FALSE,"Business Analysis";#N/A,"SPADD",FALSE,"Business Analysis"}</definedName>
    <definedName name="abki9" localSheetId="3" hidden="1">{#N/A,"PURCHM",FALSE,"Business Analysis";#N/A,"SPADD",FALSE,"Business Analysis"}</definedName>
    <definedName name="abki9" hidden="1">{#N/A,"PURCHM",FALSE,"Business Analysis";#N/A,"SPADD",FALSE,"Business Analysis"}</definedName>
    <definedName name="ablc" localSheetId="3" hidden="1">{#N/A,#N/A,FALSE,"ALM-ASISC"}</definedName>
    <definedName name="ablc" hidden="1">{#N/A,#N/A,FALSE,"ALM-ASISC"}</definedName>
    <definedName name="ablo5" localSheetId="3" hidden="1">{#N/A,"PURCHM",FALSE,"Business Analysis";#N/A,"SPADD",FALSE,"Business Analysis"}</definedName>
    <definedName name="ablo5" hidden="1">{#N/A,"PURCHM",FALSE,"Business Analysis";#N/A,"SPADD",FALSE,"Business Analysis"}</definedName>
    <definedName name="ABRACADABRA" hidden="1">#REF!</definedName>
    <definedName name="Abrisa" localSheetId="3" hidden="1">{"FY04_Assets",#N/A,FALSE,"Fin Stmt Budget";"FY04_Liabilities",#N/A,FALSE,"Fin Stmt Budget";"FY04_Inc_Stmt",#N/A,FALSE,"Fin Stmt Budget";"FY04_SOCF",#N/A,FALSE,"Fin Stmt Budget"}</definedName>
    <definedName name="Abrisa" hidden="1">{"FY04_Assets",#N/A,FALSE,"Fin Stmt Budget";"FY04_Liabilities",#N/A,FALSE,"Fin Stmt Budget";"FY04_Inc_Stmt",#N/A,FALSE,"Fin Stmt Budget";"FY04_SOCF",#N/A,FALSE,"Fin Stmt Budget"}</definedName>
    <definedName name="abroad">#REF!</definedName>
    <definedName name="abv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#REF!</definedName>
    <definedName name="acasow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aso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c" localSheetId="3" hidden="1">{"Accretion",#N/A,FALSE,"Assum"}</definedName>
    <definedName name="acc" hidden="1">{"Accretion",#N/A,FALSE,"Assum"}</definedName>
    <definedName name="accc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depr">#REF!</definedName>
    <definedName name="accdepr2">#REF!</definedName>
    <definedName name="Access_Button" localSheetId="4" hidden="1">"FIGBUS_FIGBUS_List"</definedName>
    <definedName name="Access_Button">"X09MCGRAW_INPUT_List"</definedName>
    <definedName name="Access_Button1">"KALKULAC_Pyton_Lista"</definedName>
    <definedName name="AccessDatabase" localSheetId="4" hidden="1">"W:\WPFILES\GB759\EXCEL\FIGBUS.mdb"</definedName>
    <definedName name="AccessDatabase">"C:\My Documents\Jane\Leases\LeaseCalc.mdb"</definedName>
    <definedName name="Accnt" localSheetId="4">'[43]P&amp;L Breakdown'!$G:$G</definedName>
    <definedName name="Accnt">#REF!</definedName>
    <definedName name="accopany">#REF!</definedName>
    <definedName name="account" localSheetId="4">'[44]Trial Balance'!$B$3:$B$108</definedName>
    <definedName name="account">#REF!</definedName>
    <definedName name="accountbalance">#REF!</definedName>
    <definedName name="accounting">#REF!</definedName>
    <definedName name="Accounting_Date">#REF!</definedName>
    <definedName name="AccountingStandard" localSheetId="4">[45]Workings!$D$9:$O$9</definedName>
    <definedName name="AccountingStandard">#REF!</definedName>
    <definedName name="AccountList">#REF!</definedName>
    <definedName name="AccountListing">#REF!</definedName>
    <definedName name="Accounts_List" localSheetId="4">'[46]Trial Balance'!$B$3:$B$117</definedName>
    <definedName name="Accounts_List">#REF!</definedName>
    <definedName name="AccountsPayable">#REF!</definedName>
    <definedName name="AccountsReceivable">#REF!</definedName>
    <definedName name="AccPay">#REF!</definedName>
    <definedName name="AccRec">#REF!</definedName>
    <definedName name="ACCRETE">#REF!</definedName>
    <definedName name="accrued">#REF!</definedName>
    <definedName name="Accrued_1">#REF!</definedName>
    <definedName name="Accrued_2">#REF!</definedName>
    <definedName name="Accrued_3">#REF!</definedName>
    <definedName name="Accrued_4">#REF!</definedName>
    <definedName name="Accrued_5">#REF!</definedName>
    <definedName name="accs" localSheetId="3" hidden="1">{"detail",#N/A,FALSE,"mfg";"summary",#N/A,FALSE,"mfg"}</definedName>
    <definedName name="accs" hidden="1">{"detail",#N/A,FALSE,"mfg";"summary",#N/A,FALSE,"mfg"}</definedName>
    <definedName name="ACCT">#REF!</definedName>
    <definedName name="Acct_balances_by_FRx_spreadsheet">#REF!</definedName>
    <definedName name="Accum_Depreciation_1">#REF!</definedName>
    <definedName name="Accum_Depreciation_2">#REF!</definedName>
    <definedName name="Accum_Depreciation_3">#REF!</definedName>
    <definedName name="Accum_Depreciation_4">#REF!</definedName>
    <definedName name="Accum_Depreciation_5">#REF!</definedName>
    <definedName name="Acdfg" localSheetId="3" hidden="1">{#N/A,#N/A,FALSE,"CMN_FE"}</definedName>
    <definedName name="Acdfg" hidden="1">{#N/A,#N/A,FALSE,"CMN_FE"}</definedName>
    <definedName name="ACMAD">'[1]טורים 98'!$FC$1:$GH$150</definedName>
    <definedName name="acob" localSheetId="3" hidden="1">{"'Form'!$A$2:$J$81"}</definedName>
    <definedName name="acob" hidden="1">{"'Form'!$A$2:$J$81"}</definedName>
    <definedName name="acq">#REF!</definedName>
    <definedName name="acquire">#REF!</definedName>
    <definedName name="acquirer_name">#REF!</definedName>
    <definedName name="Acquiror">#REF!</definedName>
    <definedName name="AcquirorStockPrice">#REF!</definedName>
    <definedName name="AcquirorToggle">#REF!</definedName>
    <definedName name="ACQUISITIONS">#REF!</definedName>
    <definedName name="ACRS">#REF!</definedName>
    <definedName name="ACT">#REF!</definedName>
    <definedName name="ACT_19_YTD">#REF!</definedName>
    <definedName name="ACT_SH">#REF!</definedName>
    <definedName name="ACT_TOT">#REF!</definedName>
    <definedName name="ACT_V_BUDGET">#REF!</definedName>
    <definedName name="ACT_V_BUDGET_LEE_S.">#REF!</definedName>
    <definedName name="ACT_V_PY_ACT">#REF!</definedName>
    <definedName name="ACT_V_PY_ACT_LEE_S.">#REF!</definedName>
    <definedName name="ACT_YTD">#REF!</definedName>
    <definedName name="Act02BS" localSheetId="4">'[47]BS - Qtr'!#REF!</definedName>
    <definedName name="Act02BS">#REF!</definedName>
    <definedName name="Act02CF">#REF!</definedName>
    <definedName name="Act02CFtrend">#REF!</definedName>
    <definedName name="ACT18_YTD" localSheetId="4">'[43]P&amp;L Breakdown'!#REF!</definedName>
    <definedName name="ACT18_YTD">#REF!</definedName>
    <definedName name="actionpla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">#REF!</definedName>
    <definedName name="Active">#REF!</definedName>
    <definedName name="ACTIVE_CUSTOMERS">#REF!</definedName>
    <definedName name="actsmonth">#REF!</definedName>
    <definedName name="actsovhdabsorption">#REF!</definedName>
    <definedName name="actspriorydt">#REF!</definedName>
    <definedName name="actsytd">#REF!</definedName>
    <definedName name="Actual_May_06">#REF!</definedName>
    <definedName name="ActualCFPS0">#REF!</definedName>
    <definedName name="ActualCFPS1">#REF!</definedName>
    <definedName name="ActualCFPS2">#REF!</definedName>
    <definedName name="ActualCFPS3">#REF!</definedName>
    <definedName name="ActualEPS0">#REF!</definedName>
    <definedName name="ActualEPS1">#REF!</definedName>
    <definedName name="ActualEPS2">#REF!</definedName>
    <definedName name="ActualEPS3">#REF!</definedName>
    <definedName name="Actuals">#REF!</definedName>
    <definedName name="Actuals1">#REF!</definedName>
    <definedName name="ActualSalesDataInput">#REF!</definedName>
    <definedName name="actvsfcst">#REF!</definedName>
    <definedName name="ACwvu.FRP_BACKLOG1." hidden="1">#REF!</definedName>
    <definedName name="ACwvu.FRP_backlog2." hidden="1">#REF!</definedName>
    <definedName name="ACwvu.FULL." hidden="1">#REF!</definedName>
    <definedName name="ACwvu.GuV_Gesamtkosten_mit_Prozentspalte." hidden="1">#N/A</definedName>
    <definedName name="ACwvu.GuV_Gesamtkosten_ohne_Prozentspalte." hidden="1">#N/A</definedName>
    <definedName name="ACwvu.GuV_Kurzform_quer." hidden="1">#N/A</definedName>
    <definedName name="ACwvu.MLAIM._.PER._.THUM." hidden="1">#REF!</definedName>
    <definedName name="ACwvu.monthly._.inc._.stmt." hidden="1">#REF!</definedName>
    <definedName name="ACwvu.portrait._.look." hidden="1">#REF!</definedName>
    <definedName name="ACwvu.PROJECTS._.INV_ADV." hidden="1">#REF!</definedName>
    <definedName name="ACwvu.QUARTERLY._.PROFITS." hidden="1">#REF!</definedName>
    <definedName name="ACwvu.REGULAR." hidden="1">#REF!</definedName>
    <definedName name="ACwvu.טוביה." hidden="1">#REF!</definedName>
    <definedName name="ada" localSheetId="3" hidden="1">{"'Trend_Total'!$A$7:$V$10","'Trend_Total'!$A$1:$V$4"}</definedName>
    <definedName name="ada" hidden="1">{"'Trend_Total'!$A$7:$V$10","'Trend_Total'!$A$1:$V$4"}</definedName>
    <definedName name="adad" localSheetId="3">{"'NPCGUIDELINES'!$A$1:$J$41"}</definedName>
    <definedName name="adad">{"'NPCGUIDELINES'!$A$1:$J$41"}</definedName>
    <definedName name="adada" localSheetId="3">{"'NPCGUIDELINES'!$A$1:$J$41"}</definedName>
    <definedName name="adada">{"'NPCGUIDELINES'!$A$1:$J$41"}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aptiveVersionDataDRange">OFFSET(#REF!,,,COUNTA(#REF!)-2,1)</definedName>
    <definedName name="AdaptLinkDataDRange">OFFSET(#REF!,,,COUNTA(#REF!),COUNTA(#REF!))</definedName>
    <definedName name="AdaptLinkDRangeHeader">OFFSET(#REF!,,,1,COUNTA(#REF!))</definedName>
    <definedName name="adasd" localSheetId="3" hidden="1">{#N/A,#N/A,FALSE,"KA CH  (2)"}</definedName>
    <definedName name="adasd" hidden="1">{#N/A,#N/A,FALSE,"KA CH  (2)"}</definedName>
    <definedName name="adasdasdasdasd" localSheetId="3" hidden="1">{"PR1","pr1",TRUE,"Sch PR-1"}</definedName>
    <definedName name="adasdasdasdasd" hidden="1">{"PR1","pr1",TRUE,"Sch PR-1"}</definedName>
    <definedName name="adasdlsp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sdlsp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we" localSheetId="3">{"'NPCGUIDELINES'!$A$1:$J$41"}</definedName>
    <definedName name="adawe">{"'NPCGUIDELINES'!$A$1:$J$41"}</definedName>
    <definedName name="adb" localSheetId="3" hidden="1">{#N/A,#N/A,FALSE,"Inc";#N/A,#N/A,FALSE,"Prod";#N/A,#N/A,FALSE,"QInc";#N/A,#N/A,FALSE,"QProd"}</definedName>
    <definedName name="adb" hidden="1">{#N/A,#N/A,FALSE,"Inc";#N/A,#N/A,FALSE,"Prod";#N/A,#N/A,FALSE,"QInc";#N/A,#N/A,FALSE,"QProd"}</definedName>
    <definedName name="adc" localSheetId="3" hidden="1">{#N/A,"PURCHM",FALSE,"Business Analysis";#N/A,"SPADD",FALSE,"Business Analysis"}</definedName>
    <definedName name="adc" hidden="1">{#N/A,"PURCHM",FALSE,"Business Analysis";#N/A,"SPADD",FALSE,"Business Analysis"}</definedName>
    <definedName name="adcaldla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aldla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d" localSheetId="4" hidden="1">{#N/A,#N/A,FALSE,"Sheet8";#N/A,#N/A,FALSE,"Sheet7"}</definedName>
    <definedName name="adcd" localSheetId="3" hidden="1">{#N/A,#N/A,FALSE,"Sheet8";#N/A,#N/A,FALSE,"Sheet7"}</definedName>
    <definedName name="adcd" hidden="1">{#N/A,#N/A,FALSE,"Sheet8";#N/A,#N/A,FALSE,"Sheet7"}</definedName>
    <definedName name="ADCT_PQ_ni">#REF!</definedName>
    <definedName name="addg" localSheetId="3" hidden="1">{#N/A,#N/A,FALSE,"CBE";#N/A,#N/A,FALSE,"SWK"}</definedName>
    <definedName name="addg" hidden="1">{#N/A,#N/A,FALSE,"CBE";#N/A,#N/A,FALSE,"SWK"}</definedName>
    <definedName name="AdditionalEMV">#REF!</definedName>
    <definedName name="additions_years">#REF!</definedName>
    <definedName name="Address">#REF!</definedName>
    <definedName name="Address2">#REF!</definedName>
    <definedName name="adf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dfa" localSheetId="3" hidden="1">{"histincome",#N/A,FALSE,"hyfins";"closing balance",#N/A,FALSE,"hyfins"}</definedName>
    <definedName name="adfa" hidden="1">{"histincome",#N/A,FALSE,"hyfins";"closing balance",#N/A,FALSE,"hyfins"}</definedName>
    <definedName name="adfad" localSheetId="3" hidden="1">{#N/A,#N/A,FALSE,"ALM-ASISC"}</definedName>
    <definedName name="adfad" hidden="1">{#N/A,#N/A,FALSE,"ALM-ASISC"}</definedName>
    <definedName name="adfadfasfdadf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dadf" localSheetId="3" hidden="1">{#N/A,#N/A,TRUE,"Cover";#N/A,#N/A,TRUE,"Header (ld)";#N/A,#N/A,TRUE,"T&amp;O By Region";#N/A,#N/A,TRUE,"Region Charts ";#N/A,#N/A,TRUE,"T&amp;O London";#N/A,#N/A,TRUE,"AD Report";#N/A,#N/A,TRUE,"Var by OU"}</definedName>
    <definedName name="adfafdadf" hidden="1">{#N/A,#N/A,TRUE,"Cover";#N/A,#N/A,TRUE,"Header (ld)";#N/A,#N/A,TRUE,"T&amp;O By Region";#N/A,#N/A,TRUE,"Region Charts ";#N/A,#N/A,TRUE,"T&amp;O London";#N/A,#N/A,TRUE,"AD Report";#N/A,#N/A,TRUE,"Var by OU"}</definedName>
    <definedName name="adfasf" localSheetId="3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localSheetId="3" hidden="1">{"sales growth",#N/A,FALSE,"summary";"oper income",#N/A,FALSE,"summary";"oros rank",#N/A,FALSE,"summary";"net assets",#N/A,FALSE,"summary";"asset turnover",#N/A,FALSE,"summary";"orona",#N/A,FALSE,"summary"}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localSheetId="3" hidden="1">{#N/A,#N/A,FALSE,"REPORT"}</definedName>
    <definedName name="adfgasdysty" hidden="1">{#N/A,#N/A,FALSE,"REPORT"}</definedName>
    <definedName name="adfgasdysty_1" localSheetId="3" hidden="1">{#N/A,#N/A,FALSE,"REPORT"}</definedName>
    <definedName name="adfgasdysty_1" hidden="1">{#N/A,#N/A,FALSE,"REPORT"}</definedName>
    <definedName name="adfgasdysty_2" localSheetId="3" hidden="1">{#N/A,#N/A,FALSE,"REPORT"}</definedName>
    <definedName name="adfgasdysty_2" hidden="1">{#N/A,#N/A,FALSE,"REPORT"}</definedName>
    <definedName name="adfgasdysty_3" localSheetId="3" hidden="1">{#N/A,#N/A,FALSE,"REPORT"}</definedName>
    <definedName name="adfgasdysty_3" hidden="1">{#N/A,#N/A,FALSE,"REPORT"}</definedName>
    <definedName name="adfgasdysty_4" localSheetId="3" hidden="1">{#N/A,#N/A,FALSE,"REPORT"}</definedName>
    <definedName name="adfgasdysty_4" hidden="1">{#N/A,#N/A,FALSE,"REPORT"}</definedName>
    <definedName name="adfj" localSheetId="3" hidden="1">{"bs",#N/A,FALSE,"SCF"}</definedName>
    <definedName name="adfj" hidden="1">{"bs",#N/A,FALSE,"SCF"}</definedName>
    <definedName name="adfs" localSheetId="3" hidden="1">{#N/A,#N/A,FALSE,"PMTABB";#N/A,#N/A,FALSE,"PMTABB"}</definedName>
    <definedName name="adfs" hidden="1">{#N/A,#N/A,FALSE,"PMTABB";#N/A,#N/A,FALSE,"PMTABB"}</definedName>
    <definedName name="adfsfadfasf" localSheetId="4" hidden="1">{"Outflow 1",#N/A,FALSE,"Outflows-Inflows";"Outflow 2",#N/A,FALSE,"Outflows-Inflows";"Inflow 1",#N/A,FALSE,"Outflows-Inflows";"Inflow 2",#N/A,FALSE,"Outflows-Inflows"}</definedName>
    <definedName name="adfsfadfasf" localSheetId="3" hidden="1">{"Outflow 1",#N/A,FALSE,"Outflows-Inflows";"Outflow 2",#N/A,FALSE,"Outflows-Inflows";"Inflow 1",#N/A,FALSE,"Outflows-Inflows";"Inflow 2",#N/A,FALSE,"Outflows-Inflows"}</definedName>
    <definedName name="adfsfadfasf" hidden="1">{"Outflow 1",#N/A,FALSE,"Outflows-Inflows";"Outflow 2",#N/A,FALSE,"Outflows-Inflows";"Inflow 1",#N/A,FALSE,"Outflows-Inflows";"Inflow 2",#N/A,FALSE,"Outflows-Inflows"}</definedName>
    <definedName name="adfsfadfasf_1" localSheetId="4" hidden="1">{"Outflow 1",#N/A,FALSE,"Outflows-Inflows";"Outflow 2",#N/A,FALSE,"Outflows-Inflows";"Inflow 1",#N/A,FALSE,"Outflows-Inflows";"Inflow 2",#N/A,FALSE,"Outflows-Inflows"}</definedName>
    <definedName name="adfsfadfasf_1" localSheetId="3" hidden="1">{"Outflow 1",#N/A,FALSE,"Outflows-Inflows";"Outflow 2",#N/A,FALSE,"Outflows-Inflows";"Inflow 1",#N/A,FALSE,"Outflows-Inflows";"Inflow 2",#N/A,FALSE,"Outflows-Inflows"}</definedName>
    <definedName name="adfsfadfasf_1" hidden="1">{"Outflow 1",#N/A,FALSE,"Outflows-Inflows";"Outflow 2",#N/A,FALSE,"Outflows-Inflows";"Inflow 1",#N/A,FALSE,"Outflows-Inflows";"Inflow 2",#N/A,FALSE,"Outflows-Inflows"}</definedName>
    <definedName name="adfsfjfjky" localSheetId="3" hidden="1">{#N/A,#N/A,FALSE,"REPORT"}</definedName>
    <definedName name="adfsfjfjky" hidden="1">{#N/A,#N/A,FALSE,"REPORT"}</definedName>
    <definedName name="adfsfjfjky_1" localSheetId="3" hidden="1">{#N/A,#N/A,FALSE,"REPORT"}</definedName>
    <definedName name="adfsfjfjky_1" hidden="1">{#N/A,#N/A,FALSE,"REPORT"}</definedName>
    <definedName name="adfsfjfjky_2" localSheetId="3" hidden="1">{#N/A,#N/A,FALSE,"REPORT"}</definedName>
    <definedName name="adfsfjfjky_2" hidden="1">{#N/A,#N/A,FALSE,"REPORT"}</definedName>
    <definedName name="adfsfjfjky_3" localSheetId="3" hidden="1">{#N/A,#N/A,FALSE,"REPORT"}</definedName>
    <definedName name="adfsfjfjky_3" hidden="1">{#N/A,#N/A,FALSE,"REPORT"}</definedName>
    <definedName name="adfsfjfjky_4" localSheetId="3" hidden="1">{#N/A,#N/A,FALSE,"REPORT"}</definedName>
    <definedName name="adfsfjfjky_4" hidden="1">{#N/A,#N/A,FALSE,"REPORT"}</definedName>
    <definedName name="ADGAGS" localSheetId="3" hidden="1">{#N/A,#N/A,FALSE,"Aging Summary";#N/A,#N/A,FALSE,"Ratio Analysis";#N/A,#N/A,FALSE,"Test 120 Day Accts";#N/A,#N/A,FALSE,"Tickmarks"}</definedName>
    <definedName name="ADGAGS" hidden="1">{#N/A,#N/A,FALSE,"Aging Summary";#N/A,#N/A,FALSE,"Ratio Analysis";#N/A,#N/A,FALSE,"Test 120 Day Accts";#N/A,#N/A,FALSE,"Tickmarks"}</definedName>
    <definedName name="adgfgd" localSheetId="3" hidden="1">{"detail",#N/A,FALSE,"mfg";"summary",#N/A,FALSE,"mfg"}</definedName>
    <definedName name="adgfgd" hidden="1">{"detail",#N/A,FALSE,"mfg";"summary",#N/A,FALSE,"mfg"}</definedName>
    <definedName name="Adjastment_Index" localSheetId="4">'[46]Adjustments Table'!$C$2:$L$2</definedName>
    <definedName name="Adjastment_Index">#REF!</definedName>
    <definedName name="AdjTaxes">#REF!</definedName>
    <definedName name="ADJUST_CAP">#REF!</definedName>
    <definedName name="Adjusted_roe_c_corp">#REF!</definedName>
    <definedName name="adjustment">#REF!</definedName>
    <definedName name="AdjustmentToIncomeTaxes">#REF!</definedName>
    <definedName name="adls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ls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option">#REF!</definedName>
    <definedName name="ADR_METHOD">#REF!</definedName>
    <definedName name="adriana" localSheetId="3" hidden="1">{#N/A,#N/A,FALSE,"Monthly"}</definedName>
    <definedName name="adriana" hidden="1">{#N/A,#N/A,FALSE,"Monthly"}</definedName>
    <definedName name="ads" localSheetId="3" hidden="1">{#N/A,#N/A,FALSE,"Aging Summary";#N/A,#N/A,FALSE,"Ratio Analysis";#N/A,#N/A,FALSE,"Test 120 Day Accts";#N/A,#N/A,FALSE,"Tickmarks"}</definedName>
    <definedName name="ads" hidden="1">{#N/A,#N/A,FALSE,"Aging Summary";#N/A,#N/A,FALSE,"Ratio Analysis";#N/A,#N/A,FALSE,"Test 120 Day Accts";#N/A,#N/A,FALSE,"Tickmarks"}</definedName>
    <definedName name="ads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FD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localSheetId="4" hidden="1">{#N/A,#N/A,FALSE,"Job Sched"}</definedName>
    <definedName name="adsf" localSheetId="3" hidden="1">{#N/A,#N/A,FALSE,"Job Sched"}</definedName>
    <definedName name="adsf" hidden="1">{#N/A,#N/A,FALSE,"Job Sched"}</definedName>
    <definedName name="adsfadf" localSheetId="3" hidden="1">{"'Staffing'!$A$1:$D$62"}</definedName>
    <definedName name="adsfadf" hidden="1">{"'Staffing'!$A$1:$D$62"}</definedName>
    <definedName name="adsfg" localSheetId="4" hidden="1">{"client cfbs",#N/A,FALSE,"Client"}</definedName>
    <definedName name="adsfg" localSheetId="3" hidden="1">{"client cfbs",#N/A,FALSE,"Client"}</definedName>
    <definedName name="adsfg" hidden="1">{"client cfbs",#N/A,FALSE,"Client"}</definedName>
    <definedName name="adsfgds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localSheetId="4" hidden="1">{"client cfbs",#N/A,FALSE,"Client"}</definedName>
    <definedName name="adsfh" localSheetId="3" hidden="1">{"client cfbs",#N/A,FALSE,"Client"}</definedName>
    <definedName name="adsfh" hidden="1">{"client cfbs",#N/A,FALSE,"Client"}</definedName>
    <definedName name="ADSFSDF" localSheetId="3" hidden="1">{#N/A,#N/A,FALSE,"Aging Summary";#N/A,#N/A,FALSE,"Ratio Analysis";#N/A,#N/A,FALSE,"Test 120 Day Accts";#N/A,#N/A,FALSE,"Tickmarks"}</definedName>
    <definedName name="ADSFSDF" hidden="1">{#N/A,#N/A,FALSE,"Aging Summary";#N/A,#N/A,FALSE,"Ratio Analysis";#N/A,#N/A,FALSE,"Test 120 Day Accts";#N/A,#N/A,FALSE,"Tickmarks"}</definedName>
    <definedName name="ads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s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vertising_Expense">'[48]GL-PC'!#REF!</definedName>
    <definedName name="Advisory_Board_Directorship__fees">#REF!</definedName>
    <definedName name="adwsfklj" localSheetId="3" hidden="1">{"bs",#N/A,FALSE,"SCF"}</definedName>
    <definedName name="adwsfklj" hidden="1">{"bs",#N/A,FALSE,"SCF"}</definedName>
    <definedName name="ae" hidden="1">#REF!</definedName>
    <definedName name="aeae" localSheetId="3" hidden="1">{#N/A,#N/A,FALSE,"Trading-Mult ";#N/A,#N/A,FALSE,"Trading-Cap";#N/A,#N/A,FALSE,"Trading-Inc";#N/A,#N/A,FALSE,"Cash Flow";#N/A,#N/A,FALSE,"M&amp;A info"}</definedName>
    <definedName name="aeae" hidden="1">{#N/A,#N/A,FALSE,"Trading-Mult ";#N/A,#N/A,FALSE,"Trading-Cap";#N/A,#N/A,FALSE,"Trading-Inc";#N/A,#N/A,FALSE,"Cash Flow";#N/A,#N/A,FALSE,"M&amp;A info"}</definedName>
    <definedName name="aedfadf" hidden="1">#N/A</definedName>
    <definedName name="AEFGEGFV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leven" localSheetId="3" hidden="1">{#N/A,#N/A,FALSE,"Umsatz 99";#N/A,#N/A,FALSE,"ER 99 "}</definedName>
    <definedName name="aeleven" hidden="1">{#N/A,#N/A,FALSE,"Umsatz 99";#N/A,#N/A,FALSE,"ER 99 "}</definedName>
    <definedName name="aeleven_1" localSheetId="3" hidden="1">{#N/A,#N/A,FALSE,"Umsatz 99";#N/A,#N/A,FALSE,"ER 99 "}</definedName>
    <definedName name="aeleven_1" hidden="1">{#N/A,#N/A,FALSE,"Umsatz 99";#N/A,#N/A,FALSE,"ER 99 "}</definedName>
    <definedName name="aeleven_1_1" localSheetId="3" hidden="1">{#N/A,#N/A,FALSE,"Umsatz 99";#N/A,#N/A,FALSE,"ER 99 "}</definedName>
    <definedName name="aeleven_1_1" hidden="1">{#N/A,#N/A,FALSE,"Umsatz 99";#N/A,#N/A,FALSE,"ER 99 "}</definedName>
    <definedName name="aeleven_1_2" localSheetId="3" hidden="1">{#N/A,#N/A,FALSE,"Umsatz 99";#N/A,#N/A,FALSE,"ER 99 "}</definedName>
    <definedName name="aeleven_1_2" hidden="1">{#N/A,#N/A,FALSE,"Umsatz 99";#N/A,#N/A,FALSE,"ER 99 "}</definedName>
    <definedName name="aeleven_1_3" localSheetId="3" hidden="1">{#N/A,#N/A,FALSE,"Umsatz 99";#N/A,#N/A,FALSE,"ER 99 "}</definedName>
    <definedName name="aeleven_1_3" hidden="1">{#N/A,#N/A,FALSE,"Umsatz 99";#N/A,#N/A,FALSE,"ER 99 "}</definedName>
    <definedName name="aeleven_1_4" localSheetId="3" hidden="1">{#N/A,#N/A,FALSE,"Umsatz 99";#N/A,#N/A,FALSE,"ER 99 "}</definedName>
    <definedName name="aeleven_1_4" hidden="1">{#N/A,#N/A,FALSE,"Umsatz 99";#N/A,#N/A,FALSE,"ER 99 "}</definedName>
    <definedName name="aeleven_1_5" localSheetId="3" hidden="1">{#N/A,#N/A,FALSE,"Umsatz 99";#N/A,#N/A,FALSE,"ER 99 "}</definedName>
    <definedName name="aeleven_1_5" hidden="1">{#N/A,#N/A,FALSE,"Umsatz 99";#N/A,#N/A,FALSE,"ER 99 "}</definedName>
    <definedName name="aeleven_2" localSheetId="3" hidden="1">{#N/A,#N/A,FALSE,"Umsatz 99";#N/A,#N/A,FALSE,"ER 99 "}</definedName>
    <definedName name="aeleven_2" hidden="1">{#N/A,#N/A,FALSE,"Umsatz 99";#N/A,#N/A,FALSE,"ER 99 "}</definedName>
    <definedName name="aeleven_2_1" localSheetId="3" hidden="1">{#N/A,#N/A,FALSE,"Umsatz 99";#N/A,#N/A,FALSE,"ER 99 "}</definedName>
    <definedName name="aeleven_2_1" hidden="1">{#N/A,#N/A,FALSE,"Umsatz 99";#N/A,#N/A,FALSE,"ER 99 "}</definedName>
    <definedName name="aeleven_2_2" localSheetId="3" hidden="1">{#N/A,#N/A,FALSE,"Umsatz 99";#N/A,#N/A,FALSE,"ER 99 "}</definedName>
    <definedName name="aeleven_2_2" hidden="1">{#N/A,#N/A,FALSE,"Umsatz 99";#N/A,#N/A,FALSE,"ER 99 "}</definedName>
    <definedName name="aeleven_2_3" localSheetId="3" hidden="1">{#N/A,#N/A,FALSE,"Umsatz 99";#N/A,#N/A,FALSE,"ER 99 "}</definedName>
    <definedName name="aeleven_2_3" hidden="1">{#N/A,#N/A,FALSE,"Umsatz 99";#N/A,#N/A,FALSE,"ER 99 "}</definedName>
    <definedName name="aeleven_2_4" localSheetId="3" hidden="1">{#N/A,#N/A,FALSE,"Umsatz 99";#N/A,#N/A,FALSE,"ER 99 "}</definedName>
    <definedName name="aeleven_2_4" hidden="1">{#N/A,#N/A,FALSE,"Umsatz 99";#N/A,#N/A,FALSE,"ER 99 "}</definedName>
    <definedName name="aeleven_2_5" localSheetId="3" hidden="1">{#N/A,#N/A,FALSE,"Umsatz 99";#N/A,#N/A,FALSE,"ER 99 "}</definedName>
    <definedName name="aeleven_2_5" hidden="1">{#N/A,#N/A,FALSE,"Umsatz 99";#N/A,#N/A,FALSE,"ER 99 "}</definedName>
    <definedName name="aeleven_3" localSheetId="3" hidden="1">{#N/A,#N/A,FALSE,"Umsatz 99";#N/A,#N/A,FALSE,"ER 99 "}</definedName>
    <definedName name="aeleven_3" hidden="1">{#N/A,#N/A,FALSE,"Umsatz 99";#N/A,#N/A,FALSE,"ER 99 "}</definedName>
    <definedName name="aeleven_3_1" localSheetId="3" hidden="1">{#N/A,#N/A,FALSE,"Umsatz 99";#N/A,#N/A,FALSE,"ER 99 "}</definedName>
    <definedName name="aeleven_3_1" hidden="1">{#N/A,#N/A,FALSE,"Umsatz 99";#N/A,#N/A,FALSE,"ER 99 "}</definedName>
    <definedName name="aeleven_3_2" localSheetId="3" hidden="1">{#N/A,#N/A,FALSE,"Umsatz 99";#N/A,#N/A,FALSE,"ER 99 "}</definedName>
    <definedName name="aeleven_3_2" hidden="1">{#N/A,#N/A,FALSE,"Umsatz 99";#N/A,#N/A,FALSE,"ER 99 "}</definedName>
    <definedName name="aeleven_3_3" localSheetId="3" hidden="1">{#N/A,#N/A,FALSE,"Umsatz 99";#N/A,#N/A,FALSE,"ER 99 "}</definedName>
    <definedName name="aeleven_3_3" hidden="1">{#N/A,#N/A,FALSE,"Umsatz 99";#N/A,#N/A,FALSE,"ER 99 "}</definedName>
    <definedName name="aeleven_3_4" localSheetId="3" hidden="1">{#N/A,#N/A,FALSE,"Umsatz 99";#N/A,#N/A,FALSE,"ER 99 "}</definedName>
    <definedName name="aeleven_3_4" hidden="1">{#N/A,#N/A,FALSE,"Umsatz 99";#N/A,#N/A,FALSE,"ER 99 "}</definedName>
    <definedName name="aeleven_3_5" localSheetId="3" hidden="1">{#N/A,#N/A,FALSE,"Umsatz 99";#N/A,#N/A,FALSE,"ER 99 "}</definedName>
    <definedName name="aeleven_3_5" hidden="1">{#N/A,#N/A,FALSE,"Umsatz 99";#N/A,#N/A,FALSE,"ER 99 "}</definedName>
    <definedName name="aeleven_4" localSheetId="3" hidden="1">{#N/A,#N/A,FALSE,"Umsatz 99";#N/A,#N/A,FALSE,"ER 99 "}</definedName>
    <definedName name="aeleven_4" hidden="1">{#N/A,#N/A,FALSE,"Umsatz 99";#N/A,#N/A,FALSE,"ER 99 "}</definedName>
    <definedName name="aeleven_4_1" localSheetId="3" hidden="1">{#N/A,#N/A,FALSE,"Umsatz 99";#N/A,#N/A,FALSE,"ER 99 "}</definedName>
    <definedName name="aeleven_4_1" hidden="1">{#N/A,#N/A,FALSE,"Umsatz 99";#N/A,#N/A,FALSE,"ER 99 "}</definedName>
    <definedName name="aeleven_4_2" localSheetId="3" hidden="1">{#N/A,#N/A,FALSE,"Umsatz 99";#N/A,#N/A,FALSE,"ER 99 "}</definedName>
    <definedName name="aeleven_4_2" hidden="1">{#N/A,#N/A,FALSE,"Umsatz 99";#N/A,#N/A,FALSE,"ER 99 "}</definedName>
    <definedName name="aeleven_4_3" localSheetId="3" hidden="1">{#N/A,#N/A,FALSE,"Umsatz 99";#N/A,#N/A,FALSE,"ER 99 "}</definedName>
    <definedName name="aeleven_4_3" hidden="1">{#N/A,#N/A,FALSE,"Umsatz 99";#N/A,#N/A,FALSE,"ER 99 "}</definedName>
    <definedName name="aeleven_4_4" localSheetId="3" hidden="1">{#N/A,#N/A,FALSE,"Umsatz 99";#N/A,#N/A,FALSE,"ER 99 "}</definedName>
    <definedName name="aeleven_4_4" hidden="1">{#N/A,#N/A,FALSE,"Umsatz 99";#N/A,#N/A,FALSE,"ER 99 "}</definedName>
    <definedName name="aeleven_4_5" localSheetId="3" hidden="1">{#N/A,#N/A,FALSE,"Umsatz 99";#N/A,#N/A,FALSE,"ER 99 "}</definedName>
    <definedName name="aeleven_4_5" hidden="1">{#N/A,#N/A,FALSE,"Umsatz 99";#N/A,#N/A,FALSE,"ER 99 "}</definedName>
    <definedName name="aeleven_5" localSheetId="3" hidden="1">{#N/A,#N/A,FALSE,"Umsatz 99";#N/A,#N/A,FALSE,"ER 99 "}</definedName>
    <definedName name="aeleven_5" hidden="1">{#N/A,#N/A,FALSE,"Umsatz 99";#N/A,#N/A,FALSE,"ER 99 "}</definedName>
    <definedName name="aeleven_5_1" localSheetId="3" hidden="1">{#N/A,#N/A,FALSE,"Umsatz 99";#N/A,#N/A,FALSE,"ER 99 "}</definedName>
    <definedName name="aeleven_5_1" hidden="1">{#N/A,#N/A,FALSE,"Umsatz 99";#N/A,#N/A,FALSE,"ER 99 "}</definedName>
    <definedName name="aeleven_5_2" localSheetId="3" hidden="1">{#N/A,#N/A,FALSE,"Umsatz 99";#N/A,#N/A,FALSE,"ER 99 "}</definedName>
    <definedName name="aeleven_5_2" hidden="1">{#N/A,#N/A,FALSE,"Umsatz 99";#N/A,#N/A,FALSE,"ER 99 "}</definedName>
    <definedName name="aeleven_5_3" localSheetId="3" hidden="1">{#N/A,#N/A,FALSE,"Umsatz 99";#N/A,#N/A,FALSE,"ER 99 "}</definedName>
    <definedName name="aeleven_5_3" hidden="1">{#N/A,#N/A,FALSE,"Umsatz 99";#N/A,#N/A,FALSE,"ER 99 "}</definedName>
    <definedName name="aeleven_5_4" localSheetId="3" hidden="1">{#N/A,#N/A,FALSE,"Umsatz 99";#N/A,#N/A,FALSE,"ER 99 "}</definedName>
    <definedName name="aeleven_5_4" hidden="1">{#N/A,#N/A,FALSE,"Umsatz 99";#N/A,#N/A,FALSE,"ER 99 "}</definedName>
    <definedName name="aeleven_5_5" localSheetId="3" hidden="1">{#N/A,#N/A,FALSE,"Umsatz 99";#N/A,#N/A,FALSE,"ER 99 "}</definedName>
    <definedName name="aeleven_5_5" hidden="1">{#N/A,#N/A,FALSE,"Umsatz 99";#N/A,#N/A,FALSE,"ER 99 "}</definedName>
    <definedName name="aer" localSheetId="3" hidden="1">{#N/A,#N/A,FALSE,"EW"}</definedName>
    <definedName name="aer" hidden="1">{#N/A,#N/A,FALSE,"EW"}</definedName>
    <definedName name="aererer" localSheetId="3">{0}</definedName>
    <definedName name="aererer">{0}</definedName>
    <definedName name="AERGTET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GTE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tqet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w" localSheetId="3" hidden="1">{#N/A,"PURCHM",FALSE,"Business Analysis";#N/A,"SPADD",FALSE,"Business Analysis"}</definedName>
    <definedName name="aew" hidden="1">{#N/A,"PURCHM",FALSE,"Business Analysis";#N/A,"SPADD",FALSE,"Business Analysis"}</definedName>
    <definedName name="aewe" localSheetId="3" hidden="1">{"Def Tax Long",#N/A,TRUE,"Financials";"Def Tax Short",#N/A,TRUE,"Financials";"Cons Tax Sched",#N/A,TRUE,"Financials"}</definedName>
    <definedName name="aewe" hidden="1">{"Def Tax Long",#N/A,TRUE,"Financials";"Def Tax Short",#N/A,TRUE,"Financials";"Cons Tax Sched",#N/A,TRUE,"Financials"}</definedName>
    <definedName name="aewfr" localSheetId="3" hidden="1">{"histincome",#N/A,FALSE,"hyfins";"closing balance",#N/A,FALSE,"hyfins"}</definedName>
    <definedName name="aewfr" hidden="1">{"histincome",#N/A,FALSE,"hyfins";"closing balance",#N/A,FALSE,"hyfins"}</definedName>
    <definedName name="aewfwe" localSheetId="3" hidden="1">{#N/A,#N/A,FALSE,"Brad_DCFM";#N/A,#N/A,FALSE,"Nick_DCFM";#N/A,#N/A,FALSE,"Mobile_DCFM"}</definedName>
    <definedName name="aewfwe" hidden="1">{#N/A,#N/A,FALSE,"Brad_DCFM";#N/A,#N/A,FALSE,"Nick_DCFM";#N/A,#N/A,FALSE,"Mobile_DCFM"}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F">#REF!</definedName>
    <definedName name="afasd" localSheetId="3" hidden="1">{#N/A,#N/A,FALSE,"Aging Summary";#N/A,#N/A,FALSE,"Ratio Analysis";#N/A,#N/A,FALSE,"Test 120 Day Accts";#N/A,#N/A,FALSE,"Tickmarks"}</definedName>
    <definedName name="afasd" hidden="1">{#N/A,#N/A,FALSE,"Aging Summary";#N/A,#N/A,FALSE,"Ratio Analysis";#N/A,#N/A,FALSE,"Test 120 Day Accts";#N/A,#N/A,FALSE,"Tickmarks"}</definedName>
    <definedName name="afasdkasd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asdka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c" localSheetId="3" hidden="1">{"detail",#N/A,FALSE,"mfg";"summary",#N/A,FALSE,"mfg"}</definedName>
    <definedName name="afc" hidden="1">{"detail",#N/A,FALSE,"mfg";"summary",#N/A,FALSE,"mfg"}</definedName>
    <definedName name="af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SFDAS" localSheetId="3" hidden="1">{#N/A,#N/A,FALSE,"REPORT"}</definedName>
    <definedName name="AFDADSFDAS" hidden="1">{#N/A,#N/A,FALSE,"REPORT"}</definedName>
    <definedName name="AFDADSFDAS_1" localSheetId="3" hidden="1">{#N/A,#N/A,FALSE,"REPORT"}</definedName>
    <definedName name="AFDADSFDAS_1" hidden="1">{#N/A,#N/A,FALSE,"REPORT"}</definedName>
    <definedName name="AFDADSFDAS_2" localSheetId="3" hidden="1">{#N/A,#N/A,FALSE,"REPORT"}</definedName>
    <definedName name="AFDADSFDAS_2" hidden="1">{#N/A,#N/A,FALSE,"REPORT"}</definedName>
    <definedName name="AFDADSFDAS_3" localSheetId="3" hidden="1">{#N/A,#N/A,FALSE,"REPORT"}</definedName>
    <definedName name="AFDADSFDAS_3" hidden="1">{#N/A,#N/A,FALSE,"REPORT"}</definedName>
    <definedName name="AFDADSFDAS_4" localSheetId="3" hidden="1">{#N/A,#N/A,FALSE,"REPORT"}</definedName>
    <definedName name="AFDADSFDAS_4" hidden="1">{#N/A,#N/A,FALSE,"REPORT"}</definedName>
    <definedName name="afdas" localSheetId="3" hidden="1">{"Rev and Exp",#N/A,TRUE,"Financials";"Working Capital",#N/A,TRUE,"Financials"}</definedName>
    <definedName name="afdas" hidden="1">{"Rev and Exp",#N/A,TRUE,"Financials";"Working Capital",#N/A,TRUE,"Financials"}</definedName>
    <definedName name="afds" localSheetId="3" hidden="1">{"YTD",#N/A,FALSE,"SUM"}</definedName>
    <definedName name="afds" hidden="1">{"YTD",#N/A,FALSE,"SUM"}</definedName>
    <definedName name="AFDSOJFAOS" localSheetId="3" hidden="1">{#N/A,#N/A,FALSE,"ALM-ASISC"}</definedName>
    <definedName name="AFDSOJFAOS" hidden="1">{#N/A,#N/A,FALSE,"ALM-ASISC"}</definedName>
    <definedName name="AFEE">#REF!</definedName>
    <definedName name="AFR" localSheetId="4" hidden="1">{#N/A,#N/A,FALSE,"שכר מרכז"}</definedName>
    <definedName name="AFR" localSheetId="3" hidden="1">{#N/A,#N/A,FALSE,"שכר מרכז"}</definedName>
    <definedName name="AFR" hidden="1">{#N/A,#N/A,FALSE,"שכר מרכז"}</definedName>
    <definedName name="Africa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_1" localSheetId="3" hidden="1">{#N/A,#N/A,FALSE,"CNS";#N/A,#N/A,FALSE,"Serz";#N/A,#N/A,FALSE,"Ace"}</definedName>
    <definedName name="africa_1" hidden="1">{#N/A,#N/A,FALSE,"CNS";#N/A,#N/A,FALSE,"Serz";#N/A,#N/A,FALSE,"Ace"}</definedName>
    <definedName name="africa_2" localSheetId="3" hidden="1">{#N/A,#N/A,FALSE,"CNS";#N/A,#N/A,FALSE,"Serz";#N/A,#N/A,FALSE,"Ace"}</definedName>
    <definedName name="africa_2" hidden="1">{#N/A,#N/A,FALSE,"CNS";#N/A,#N/A,FALSE,"Serz";#N/A,#N/A,FALSE,"Ace"}</definedName>
    <definedName name="africa_3" localSheetId="3" hidden="1">{#N/A,#N/A,FALSE,"CNS";#N/A,#N/A,FALSE,"Serz";#N/A,#N/A,FALSE,"Ace"}</definedName>
    <definedName name="africa_3" hidden="1">{#N/A,#N/A,FALSE,"CNS";#N/A,#N/A,FALSE,"Serz";#N/A,#N/A,FALSE,"Ace"}</definedName>
    <definedName name="africa_4" localSheetId="3" hidden="1">{#N/A,#N/A,FALSE,"CNS";#N/A,#N/A,FALSE,"Serz";#N/A,#N/A,FALSE,"Ace"}</definedName>
    <definedName name="africa_4" hidden="1">{#N/A,#N/A,FALSE,"CNS";#N/A,#N/A,FALSE,"Serz";#N/A,#N/A,FALSE,"Ace"}</definedName>
    <definedName name="AFSDF" localSheetId="3" hidden="1">{#N/A,#N/A,FALSE,"PMTABB";#N/A,#N/A,FALSE,"PMTABB"}</definedName>
    <definedName name="AFSDF" hidden="1">{#N/A,#N/A,FALSE,"PMTABB";#N/A,#N/A,FALSE,"PMTABB"}</definedName>
    <definedName name="AFSDFSDFDG" localSheetId="3" hidden="1">{#N/A,#N/A,FALSE,"Aging Summary";#N/A,#N/A,FALSE,"Ratio Analysis";#N/A,#N/A,FALSE,"Test 120 Day Accts";#N/A,#N/A,FALSE,"Tickmarks"}</definedName>
    <definedName name="AFSDFSDFDG" hidden="1">{#N/A,#N/A,FALSE,"Aging Summary";#N/A,#N/A,FALSE,"Ratio Analysis";#N/A,#N/A,FALSE,"Test 120 Day Accts";#N/A,#N/A,FALSE,"Tickmarks"}</definedName>
    <definedName name="afsdrt" localSheetId="3" hidden="1">{#N/A,#N/A,FALSE,"Aging Summary";#N/A,#N/A,FALSE,"Ratio Analysis";#N/A,#N/A,FALSE,"Test 120 Day Accts";#N/A,#N/A,FALSE,"Tickmarks"}</definedName>
    <definedName name="afsdrt" hidden="1">{#N/A,#N/A,FALSE,"Aging Summary";#N/A,#N/A,FALSE,"Ratio Analysis";#N/A,#N/A,FALSE,"Test 120 Day Accts";#N/A,#N/A,FALSE,"Tickmarks"}</definedName>
    <definedName name="afsfd" hidden="1">#REF!</definedName>
    <definedName name="afssdrt" localSheetId="3" hidden="1">{#N/A,#N/A,FALSE,"EW"}</definedName>
    <definedName name="afssdrt" hidden="1">{#N/A,#N/A,FALSE,"EW"}</definedName>
    <definedName name="After_Tax_WACC">#REF!</definedName>
    <definedName name="AfterTaxItems">#REF!</definedName>
    <definedName name="AfterTaxItemsLQ">#REF!</definedName>
    <definedName name="AfterTaxItemsLQA">#REF!</definedName>
    <definedName name="ag" hidden="1">#REF!</definedName>
    <definedName name="agafdhsdh" localSheetId="3" hidden="1">{#N/A,#N/A,FALSE,"REPORT"}</definedName>
    <definedName name="agafdhsdh" hidden="1">{#N/A,#N/A,FALSE,"REPORT"}</definedName>
    <definedName name="agafdhsdh_1" localSheetId="3" hidden="1">{#N/A,#N/A,FALSE,"REPORT"}</definedName>
    <definedName name="agafdhsdh_1" hidden="1">{#N/A,#N/A,FALSE,"REPORT"}</definedName>
    <definedName name="agafdhsdh_2" localSheetId="3" hidden="1">{#N/A,#N/A,FALSE,"REPORT"}</definedName>
    <definedName name="agafdhsdh_2" hidden="1">{#N/A,#N/A,FALSE,"REPORT"}</definedName>
    <definedName name="agafdhsdh_3" localSheetId="3" hidden="1">{#N/A,#N/A,FALSE,"REPORT"}</definedName>
    <definedName name="agafdhsdh_3" hidden="1">{#N/A,#N/A,FALSE,"REPORT"}</definedName>
    <definedName name="agafdhsdh_4" localSheetId="3" hidden="1">{#N/A,#N/A,FALSE,"REPORT"}</definedName>
    <definedName name="agafdhsdh_4" hidden="1">{#N/A,#N/A,FALSE,"REPORT"}</definedName>
    <definedName name="agagadsg" localSheetId="3" hidden="1">{#N/A,#N/A,FALSE,"Aging Summary";#N/A,#N/A,FALSE,"Ratio Analysis";#N/A,#N/A,FALSE,"Test 120 Day Accts";#N/A,#N/A,FALSE,"Tickmarks"}</definedName>
    <definedName name="agagadsg" hidden="1">{#N/A,#N/A,FALSE,"Aging Summary";#N/A,#N/A,FALSE,"Ratio Analysis";#N/A,#N/A,FALSE,"Test 120 Day Accts";#N/A,#N/A,FALSE,"Tickmarks"}</definedName>
    <definedName name="agcd22" localSheetId="3" hidden="1">{#N/A,"PURCHM",FALSE,"Business Analysis";#N/A,"SPADD",FALSE,"Business Analysis"}</definedName>
    <definedName name="agcd22" hidden="1">{#N/A,"PURCHM",FALSE,"Business Analysis";#N/A,"SPADD",FALSE,"Business Analysis"}</definedName>
    <definedName name="agcd22bd" localSheetId="3" hidden="1">{#N/A,"PURCHM",FALSE,"Business Analysis";#N/A,"SPADD",FALSE,"Business Analysis"}</definedName>
    <definedName name="agcd22bd" hidden="1">{#N/A,"PURCHM",FALSE,"Business Analysis";#N/A,"SPADD",FALSE,"Business Analysis"}</definedName>
    <definedName name="AGE">#REF!</definedName>
    <definedName name="age1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cy_Commission_latest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fgdf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ffg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gregate_Capital_Charge">#REF!</definedName>
    <definedName name="aghe" localSheetId="3">{"'1098trans'!$A$10:$F$64","'1098trans'!$A$65:$A$66","'1098trans'!$A$67:$D$69","'1098trans'!$A$64:$F$69"}</definedName>
    <definedName name="aghe">{"'1098trans'!$A$10:$F$64","'1098trans'!$A$65:$A$66","'1098trans'!$A$67:$D$69","'1098trans'!$A$64:$F$69"}</definedName>
    <definedName name="aghe1" localSheetId="3">{"'1098trans'!$A$10:$F$64","'1098trans'!$A$65:$A$66","'1098trans'!$A$67:$D$69","'1098trans'!$A$64:$F$69"}</definedName>
    <definedName name="aghe1">{"'1098trans'!$A$10:$F$64","'1098trans'!$A$65:$A$66","'1098trans'!$A$67:$D$69","'1098trans'!$A$64:$F$69"}</definedName>
    <definedName name="AGI">'[1]טורים 98'!$GT$191</definedName>
    <definedName name="AGINIS">#REF!</definedName>
    <definedName name="agng" localSheetId="3" hidden="1">{#N/A,#N/A,FALSE,"Aging Summary";#N/A,#N/A,FALSE,"Ratio Analysis";#N/A,#N/A,FALSE,"Test 120 Day Accts";#N/A,#N/A,FALSE,"Tickmarks"}</definedName>
    <definedName name="agng" hidden="1">{#N/A,#N/A,FALSE,"Aging Summary";#N/A,#N/A,FALSE,"Ratio Analysis";#N/A,#N/A,FALSE,"Test 120 Day Accts";#N/A,#N/A,FALSE,"Tickmarks"}</definedName>
    <definedName name="agng_1" localSheetId="3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ng_1_1" localSheetId="3" hidden="1">{#N/A,#N/A,FALSE,"Aging Summary";#N/A,#N/A,FALSE,"Ratio Analysis";#N/A,#N/A,FALSE,"Test 120 Day Accts";#N/A,#N/A,FALSE,"Tickmarks"}</definedName>
    <definedName name="agng_1_1" hidden="1">{#N/A,#N/A,FALSE,"Aging Summary";#N/A,#N/A,FALSE,"Ratio Analysis";#N/A,#N/A,FALSE,"Test 120 Day Accts";#N/A,#N/A,FALSE,"Tickmarks"}</definedName>
    <definedName name="agng_1_2" localSheetId="3" hidden="1">{#N/A,#N/A,FALSE,"Aging Summary";#N/A,#N/A,FALSE,"Ratio Analysis";#N/A,#N/A,FALSE,"Test 120 Day Accts";#N/A,#N/A,FALSE,"Tickmarks"}</definedName>
    <definedName name="agng_1_2" hidden="1">{#N/A,#N/A,FALSE,"Aging Summary";#N/A,#N/A,FALSE,"Ratio Analysis";#N/A,#N/A,FALSE,"Test 120 Day Accts";#N/A,#N/A,FALSE,"Tickmarks"}</definedName>
    <definedName name="agng_1_3" localSheetId="3" hidden="1">{#N/A,#N/A,FALSE,"Aging Summary";#N/A,#N/A,FALSE,"Ratio Analysis";#N/A,#N/A,FALSE,"Test 120 Day Accts";#N/A,#N/A,FALSE,"Tickmarks"}</definedName>
    <definedName name="agng_1_3" hidden="1">{#N/A,#N/A,FALSE,"Aging Summary";#N/A,#N/A,FALSE,"Ratio Analysis";#N/A,#N/A,FALSE,"Test 120 Day Accts";#N/A,#N/A,FALSE,"Tickmarks"}</definedName>
    <definedName name="agng_1_4" localSheetId="3" hidden="1">{#N/A,#N/A,FALSE,"Aging Summary";#N/A,#N/A,FALSE,"Ratio Analysis";#N/A,#N/A,FALSE,"Test 120 Day Accts";#N/A,#N/A,FALSE,"Tickmarks"}</definedName>
    <definedName name="agng_1_4" hidden="1">{#N/A,#N/A,FALSE,"Aging Summary";#N/A,#N/A,FALSE,"Ratio Analysis";#N/A,#N/A,FALSE,"Test 120 Day Accts";#N/A,#N/A,FALSE,"Tickmarks"}</definedName>
    <definedName name="agng_1_5" localSheetId="3" hidden="1">{#N/A,#N/A,FALSE,"Aging Summary";#N/A,#N/A,FALSE,"Ratio Analysis";#N/A,#N/A,FALSE,"Test 120 Day Accts";#N/A,#N/A,FALSE,"Tickmarks"}</definedName>
    <definedName name="agng_1_5" hidden="1">{#N/A,#N/A,FALSE,"Aging Summary";#N/A,#N/A,FALSE,"Ratio Analysis";#N/A,#N/A,FALSE,"Test 120 Day Accts";#N/A,#N/A,FALSE,"Tickmarks"}</definedName>
    <definedName name="agng_2" localSheetId="3" hidden="1">{#N/A,#N/A,FALSE,"Aging Summary";#N/A,#N/A,FALSE,"Ratio Analysis";#N/A,#N/A,FALSE,"Test 120 Day Accts";#N/A,#N/A,FALSE,"Tickmarks"}</definedName>
    <definedName name="agng_2" hidden="1">{#N/A,#N/A,FALSE,"Aging Summary";#N/A,#N/A,FALSE,"Ratio Analysis";#N/A,#N/A,FALSE,"Test 120 Day Accts";#N/A,#N/A,FALSE,"Tickmarks"}</definedName>
    <definedName name="agng_2_1" localSheetId="3" hidden="1">{#N/A,#N/A,FALSE,"Aging Summary";#N/A,#N/A,FALSE,"Ratio Analysis";#N/A,#N/A,FALSE,"Test 120 Day Accts";#N/A,#N/A,FALSE,"Tickmarks"}</definedName>
    <definedName name="agng_2_1" hidden="1">{#N/A,#N/A,FALSE,"Aging Summary";#N/A,#N/A,FALSE,"Ratio Analysis";#N/A,#N/A,FALSE,"Test 120 Day Accts";#N/A,#N/A,FALSE,"Tickmarks"}</definedName>
    <definedName name="agng_2_2" localSheetId="3" hidden="1">{#N/A,#N/A,FALSE,"Aging Summary";#N/A,#N/A,FALSE,"Ratio Analysis";#N/A,#N/A,FALSE,"Test 120 Day Accts";#N/A,#N/A,FALSE,"Tickmarks"}</definedName>
    <definedName name="agng_2_2" hidden="1">{#N/A,#N/A,FALSE,"Aging Summary";#N/A,#N/A,FALSE,"Ratio Analysis";#N/A,#N/A,FALSE,"Test 120 Day Accts";#N/A,#N/A,FALSE,"Tickmarks"}</definedName>
    <definedName name="agng_2_3" localSheetId="3" hidden="1">{#N/A,#N/A,FALSE,"Aging Summary";#N/A,#N/A,FALSE,"Ratio Analysis";#N/A,#N/A,FALSE,"Test 120 Day Accts";#N/A,#N/A,FALSE,"Tickmarks"}</definedName>
    <definedName name="agng_2_3" hidden="1">{#N/A,#N/A,FALSE,"Aging Summary";#N/A,#N/A,FALSE,"Ratio Analysis";#N/A,#N/A,FALSE,"Test 120 Day Accts";#N/A,#N/A,FALSE,"Tickmarks"}</definedName>
    <definedName name="agng_2_4" localSheetId="3" hidden="1">{#N/A,#N/A,FALSE,"Aging Summary";#N/A,#N/A,FALSE,"Ratio Analysis";#N/A,#N/A,FALSE,"Test 120 Day Accts";#N/A,#N/A,FALSE,"Tickmarks"}</definedName>
    <definedName name="agng_2_4" hidden="1">{#N/A,#N/A,FALSE,"Aging Summary";#N/A,#N/A,FALSE,"Ratio Analysis";#N/A,#N/A,FALSE,"Test 120 Day Accts";#N/A,#N/A,FALSE,"Tickmarks"}</definedName>
    <definedName name="agng_2_5" localSheetId="3" hidden="1">{#N/A,#N/A,FALSE,"Aging Summary";#N/A,#N/A,FALSE,"Ratio Analysis";#N/A,#N/A,FALSE,"Test 120 Day Accts";#N/A,#N/A,FALSE,"Tickmarks"}</definedName>
    <definedName name="agng_2_5" hidden="1">{#N/A,#N/A,FALSE,"Aging Summary";#N/A,#N/A,FALSE,"Ratio Analysis";#N/A,#N/A,FALSE,"Test 120 Day Accts";#N/A,#N/A,FALSE,"Tickmarks"}</definedName>
    <definedName name="agng_3" localSheetId="3" hidden="1">{#N/A,#N/A,FALSE,"Aging Summary";#N/A,#N/A,FALSE,"Ratio Analysis";#N/A,#N/A,FALSE,"Test 120 Day Accts";#N/A,#N/A,FALSE,"Tickmarks"}</definedName>
    <definedName name="agng_3" hidden="1">{#N/A,#N/A,FALSE,"Aging Summary";#N/A,#N/A,FALSE,"Ratio Analysis";#N/A,#N/A,FALSE,"Test 120 Day Accts";#N/A,#N/A,FALSE,"Tickmarks"}</definedName>
    <definedName name="agng_3_1" localSheetId="3" hidden="1">{#N/A,#N/A,FALSE,"Aging Summary";#N/A,#N/A,FALSE,"Ratio Analysis";#N/A,#N/A,FALSE,"Test 120 Day Accts";#N/A,#N/A,FALSE,"Tickmarks"}</definedName>
    <definedName name="agng_3_1" hidden="1">{#N/A,#N/A,FALSE,"Aging Summary";#N/A,#N/A,FALSE,"Ratio Analysis";#N/A,#N/A,FALSE,"Test 120 Day Accts";#N/A,#N/A,FALSE,"Tickmarks"}</definedName>
    <definedName name="agng_3_2" localSheetId="3" hidden="1">{#N/A,#N/A,FALSE,"Aging Summary";#N/A,#N/A,FALSE,"Ratio Analysis";#N/A,#N/A,FALSE,"Test 120 Day Accts";#N/A,#N/A,FALSE,"Tickmarks"}</definedName>
    <definedName name="agng_3_2" hidden="1">{#N/A,#N/A,FALSE,"Aging Summary";#N/A,#N/A,FALSE,"Ratio Analysis";#N/A,#N/A,FALSE,"Test 120 Day Accts";#N/A,#N/A,FALSE,"Tickmarks"}</definedName>
    <definedName name="agng_3_3" localSheetId="3" hidden="1">{#N/A,#N/A,FALSE,"Aging Summary";#N/A,#N/A,FALSE,"Ratio Analysis";#N/A,#N/A,FALSE,"Test 120 Day Accts";#N/A,#N/A,FALSE,"Tickmarks"}</definedName>
    <definedName name="agng_3_3" hidden="1">{#N/A,#N/A,FALSE,"Aging Summary";#N/A,#N/A,FALSE,"Ratio Analysis";#N/A,#N/A,FALSE,"Test 120 Day Accts";#N/A,#N/A,FALSE,"Tickmarks"}</definedName>
    <definedName name="agng_3_4" localSheetId="3" hidden="1">{#N/A,#N/A,FALSE,"Aging Summary";#N/A,#N/A,FALSE,"Ratio Analysis";#N/A,#N/A,FALSE,"Test 120 Day Accts";#N/A,#N/A,FALSE,"Tickmarks"}</definedName>
    <definedName name="agng_3_4" hidden="1">{#N/A,#N/A,FALSE,"Aging Summary";#N/A,#N/A,FALSE,"Ratio Analysis";#N/A,#N/A,FALSE,"Test 120 Day Accts";#N/A,#N/A,FALSE,"Tickmarks"}</definedName>
    <definedName name="agng_3_5" localSheetId="3" hidden="1">{#N/A,#N/A,FALSE,"Aging Summary";#N/A,#N/A,FALSE,"Ratio Analysis";#N/A,#N/A,FALSE,"Test 120 Day Accts";#N/A,#N/A,FALSE,"Tickmarks"}</definedName>
    <definedName name="agng_3_5" hidden="1">{#N/A,#N/A,FALSE,"Aging Summary";#N/A,#N/A,FALSE,"Ratio Analysis";#N/A,#N/A,FALSE,"Test 120 Day Accts";#N/A,#N/A,FALSE,"Tickmarks"}</definedName>
    <definedName name="agng_4" localSheetId="3" hidden="1">{#N/A,#N/A,FALSE,"Aging Summary";#N/A,#N/A,FALSE,"Ratio Analysis";#N/A,#N/A,FALSE,"Test 120 Day Accts";#N/A,#N/A,FALSE,"Tickmarks"}</definedName>
    <definedName name="agng_4" hidden="1">{#N/A,#N/A,FALSE,"Aging Summary";#N/A,#N/A,FALSE,"Ratio Analysis";#N/A,#N/A,FALSE,"Test 120 Day Accts";#N/A,#N/A,FALSE,"Tickmarks"}</definedName>
    <definedName name="agng_4_1" localSheetId="3" hidden="1">{#N/A,#N/A,FALSE,"Aging Summary";#N/A,#N/A,FALSE,"Ratio Analysis";#N/A,#N/A,FALSE,"Test 120 Day Accts";#N/A,#N/A,FALSE,"Tickmarks"}</definedName>
    <definedName name="agng_4_1" hidden="1">{#N/A,#N/A,FALSE,"Aging Summary";#N/A,#N/A,FALSE,"Ratio Analysis";#N/A,#N/A,FALSE,"Test 120 Day Accts";#N/A,#N/A,FALSE,"Tickmarks"}</definedName>
    <definedName name="agng_4_2" localSheetId="3" hidden="1">{#N/A,#N/A,FALSE,"Aging Summary";#N/A,#N/A,FALSE,"Ratio Analysis";#N/A,#N/A,FALSE,"Test 120 Day Accts";#N/A,#N/A,FALSE,"Tickmarks"}</definedName>
    <definedName name="agng_4_2" hidden="1">{#N/A,#N/A,FALSE,"Aging Summary";#N/A,#N/A,FALSE,"Ratio Analysis";#N/A,#N/A,FALSE,"Test 120 Day Accts";#N/A,#N/A,FALSE,"Tickmarks"}</definedName>
    <definedName name="agng_4_3" localSheetId="3" hidden="1">{#N/A,#N/A,FALSE,"Aging Summary";#N/A,#N/A,FALSE,"Ratio Analysis";#N/A,#N/A,FALSE,"Test 120 Day Accts";#N/A,#N/A,FALSE,"Tickmarks"}</definedName>
    <definedName name="agng_4_3" hidden="1">{#N/A,#N/A,FALSE,"Aging Summary";#N/A,#N/A,FALSE,"Ratio Analysis";#N/A,#N/A,FALSE,"Test 120 Day Accts";#N/A,#N/A,FALSE,"Tickmarks"}</definedName>
    <definedName name="agng_4_4" localSheetId="3" hidden="1">{#N/A,#N/A,FALSE,"Aging Summary";#N/A,#N/A,FALSE,"Ratio Analysis";#N/A,#N/A,FALSE,"Test 120 Day Accts";#N/A,#N/A,FALSE,"Tickmarks"}</definedName>
    <definedName name="agng_4_4" hidden="1">{#N/A,#N/A,FALSE,"Aging Summary";#N/A,#N/A,FALSE,"Ratio Analysis";#N/A,#N/A,FALSE,"Test 120 Day Accts";#N/A,#N/A,FALSE,"Tickmarks"}</definedName>
    <definedName name="agng_4_5" localSheetId="3" hidden="1">{#N/A,#N/A,FALSE,"Aging Summary";#N/A,#N/A,FALSE,"Ratio Analysis";#N/A,#N/A,FALSE,"Test 120 Day Accts";#N/A,#N/A,FALSE,"Tickmarks"}</definedName>
    <definedName name="agng_4_5" hidden="1">{#N/A,#N/A,FALSE,"Aging Summary";#N/A,#N/A,FALSE,"Ratio Analysis";#N/A,#N/A,FALSE,"Test 120 Day Accts";#N/A,#N/A,FALSE,"Tickmarks"}</definedName>
    <definedName name="agng_5" localSheetId="3" hidden="1">{#N/A,#N/A,FALSE,"Aging Summary";#N/A,#N/A,FALSE,"Ratio Analysis";#N/A,#N/A,FALSE,"Test 120 Day Accts";#N/A,#N/A,FALSE,"Tickmarks"}</definedName>
    <definedName name="agng_5" hidden="1">{#N/A,#N/A,FALSE,"Aging Summary";#N/A,#N/A,FALSE,"Ratio Analysis";#N/A,#N/A,FALSE,"Test 120 Day Accts";#N/A,#N/A,FALSE,"Tickmarks"}</definedName>
    <definedName name="agng_5_1" localSheetId="3" hidden="1">{#N/A,#N/A,FALSE,"Aging Summary";#N/A,#N/A,FALSE,"Ratio Analysis";#N/A,#N/A,FALSE,"Test 120 Day Accts";#N/A,#N/A,FALSE,"Tickmarks"}</definedName>
    <definedName name="agng_5_1" hidden="1">{#N/A,#N/A,FALSE,"Aging Summary";#N/A,#N/A,FALSE,"Ratio Analysis";#N/A,#N/A,FALSE,"Test 120 Day Accts";#N/A,#N/A,FALSE,"Tickmarks"}</definedName>
    <definedName name="agng_5_2" localSheetId="3" hidden="1">{#N/A,#N/A,FALSE,"Aging Summary";#N/A,#N/A,FALSE,"Ratio Analysis";#N/A,#N/A,FALSE,"Test 120 Day Accts";#N/A,#N/A,FALSE,"Tickmarks"}</definedName>
    <definedName name="agng_5_2" hidden="1">{#N/A,#N/A,FALSE,"Aging Summary";#N/A,#N/A,FALSE,"Ratio Analysis";#N/A,#N/A,FALSE,"Test 120 Day Accts";#N/A,#N/A,FALSE,"Tickmarks"}</definedName>
    <definedName name="agng_5_3" localSheetId="3" hidden="1">{#N/A,#N/A,FALSE,"Aging Summary";#N/A,#N/A,FALSE,"Ratio Analysis";#N/A,#N/A,FALSE,"Test 120 Day Accts";#N/A,#N/A,FALSE,"Tickmarks"}</definedName>
    <definedName name="agng_5_3" hidden="1">{#N/A,#N/A,FALSE,"Aging Summary";#N/A,#N/A,FALSE,"Ratio Analysis";#N/A,#N/A,FALSE,"Test 120 Day Accts";#N/A,#N/A,FALSE,"Tickmarks"}</definedName>
    <definedName name="agng_5_4" localSheetId="3" hidden="1">{#N/A,#N/A,FALSE,"Aging Summary";#N/A,#N/A,FALSE,"Ratio Analysis";#N/A,#N/A,FALSE,"Test 120 Day Accts";#N/A,#N/A,FALSE,"Tickmarks"}</definedName>
    <definedName name="agng_5_4" hidden="1">{#N/A,#N/A,FALSE,"Aging Summary";#N/A,#N/A,FALSE,"Ratio Analysis";#N/A,#N/A,FALSE,"Test 120 Day Accts";#N/A,#N/A,FALSE,"Tickmarks"}</definedName>
    <definedName name="agng_5_5" localSheetId="3" hidden="1">{#N/A,#N/A,FALSE,"Aging Summary";#N/A,#N/A,FALSE,"Ratio Analysis";#N/A,#N/A,FALSE,"Test 120 Day Accts";#N/A,#N/A,FALSE,"Tickmarks"}</definedName>
    <definedName name="agng_5_5" hidden="1">{#N/A,#N/A,FALSE,"Aging Summary";#N/A,#N/A,FALSE,"Ratio Analysis";#N/A,#N/A,FALSE,"Test 120 Day Accts";#N/A,#N/A,FALSE,"Tickmarks"}</definedName>
    <definedName name="agsgaghgfj" localSheetId="3" hidden="1">{#N/A,#N/A,FALSE,"Pharm";#N/A,#N/A,FALSE,"WWCM"}</definedName>
    <definedName name="agsgaghgfj" hidden="1">{#N/A,#N/A,FALSE,"Pharm";#N/A,#N/A,FALSE,"WWCM"}</definedName>
    <definedName name="agsgaghgfj_1" localSheetId="3" hidden="1">{#N/A,#N/A,FALSE,"Pharm";#N/A,#N/A,FALSE,"WWCM"}</definedName>
    <definedName name="agsgaghgfj_1" hidden="1">{#N/A,#N/A,FALSE,"Pharm";#N/A,#N/A,FALSE,"WWCM"}</definedName>
    <definedName name="agsgaghgfj_2" localSheetId="3" hidden="1">{#N/A,#N/A,FALSE,"Pharm";#N/A,#N/A,FALSE,"WWCM"}</definedName>
    <definedName name="agsgaghgfj_2" hidden="1">{#N/A,#N/A,FALSE,"Pharm";#N/A,#N/A,FALSE,"WWCM"}</definedName>
    <definedName name="agsgaghgfj_3" localSheetId="3" hidden="1">{#N/A,#N/A,FALSE,"Pharm";#N/A,#N/A,FALSE,"WWCM"}</definedName>
    <definedName name="agsgaghgfj_3" hidden="1">{#N/A,#N/A,FALSE,"Pharm";#N/A,#N/A,FALSE,"WWCM"}</definedName>
    <definedName name="agsgaghgfj_4" localSheetId="3" hidden="1">{#N/A,#N/A,FALSE,"Pharm";#N/A,#N/A,FALSE,"WWCM"}</definedName>
    <definedName name="agsgaghgfj_4" hidden="1">{#N/A,#N/A,FALSE,"Pharm";#N/A,#N/A,FALSE,"WWCM"}</definedName>
    <definedName name="ah" hidden="1">#REF!</definedName>
    <definedName name="ahahahahaha" localSheetId="3" hidden="1">{"'Server Configuration'!$A$1:$DB$281"}</definedName>
    <definedName name="ahahahahaha" hidden="1">{"'Server Configuration'!$A$1:$DB$281"}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expenses_curr" hidden="1">#REF!</definedName>
    <definedName name="ahf_medical_expenses_prior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goe" localSheetId="3">{"'1098trans'!$A$10:$F$64","'1098trans'!$A$65:$A$66","'1098trans'!$A$67:$D$69","'1098trans'!$A$64:$F$69"}</definedName>
    <definedName name="ahgoe">{"'1098trans'!$A$10:$F$64","'1098trans'!$A$65:$A$66","'1098trans'!$A$67:$D$69","'1098trans'!$A$64:$F$69"}</definedName>
    <definedName name="Air_conditioning">#REF!</definedName>
    <definedName name="aj" hidden="1">#REF!</definedName>
    <definedName name="AJHFkjDGHF" localSheetId="3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k" hidden="1">#REF!</definedName>
    <definedName name="akdkd" localSheetId="3" hidden="1">{#N/A,#N/A,FALSE,"ALM-ASISC"}</definedName>
    <definedName name="akdkd" hidden="1">{#N/A,#N/A,FALSE,"ALM-ASISC"}</definedName>
    <definedName name="akl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hidden="1">#REF!</definedName>
    <definedName name="Alaska_totalfleet">#REF!</definedName>
    <definedName name="ALCAN2000">#REF!</definedName>
    <definedName name="ALCAN2001">#REF!</definedName>
    <definedName name="ALCAN2002">#REF!</definedName>
    <definedName name="ALCAN2003">#REF!</definedName>
    <definedName name="ALCAN99">#REF!</definedName>
    <definedName name="ALCANB2000">#REF!</definedName>
    <definedName name="alex" localSheetId="3" hidden="1">{#N/A,#N/A,FALSE,"REPORT"}</definedName>
    <definedName name="alex" hidden="1">{#N/A,#N/A,FALSE,"REPORT"}</definedName>
    <definedName name="alex_1" localSheetId="3" hidden="1">{#N/A,#N/A,FALSE,"REPORT"}</definedName>
    <definedName name="alex_1" hidden="1">{#N/A,#N/A,FALSE,"REPORT"}</definedName>
    <definedName name="alex_2" localSheetId="3" hidden="1">{#N/A,#N/A,FALSE,"REPORT"}</definedName>
    <definedName name="alex_2" hidden="1">{#N/A,#N/A,FALSE,"REPORT"}</definedName>
    <definedName name="alex_3" localSheetId="3" hidden="1">{#N/A,#N/A,FALSE,"REPORT"}</definedName>
    <definedName name="alex_3" hidden="1">{#N/A,#N/A,FALSE,"REPORT"}</definedName>
    <definedName name="alex_4" localSheetId="3" hidden="1">{#N/A,#N/A,FALSE,"REPORT"}</definedName>
    <definedName name="alex_4" hidden="1">{#N/A,#N/A,FALSE,"REPORT"}</definedName>
    <definedName name="alexan" localSheetId="3" hidden="1">{#N/A,#N/A,FALSE,"REPORT"}</definedName>
    <definedName name="alexan" hidden="1">{#N/A,#N/A,FALSE,"REPORT"}</definedName>
    <definedName name="alexan_1" localSheetId="3" hidden="1">{#N/A,#N/A,FALSE,"REPORT"}</definedName>
    <definedName name="alexan_1" hidden="1">{#N/A,#N/A,FALSE,"REPORT"}</definedName>
    <definedName name="alexan_2" localSheetId="3" hidden="1">{#N/A,#N/A,FALSE,"REPORT"}</definedName>
    <definedName name="alexan_2" hidden="1">{#N/A,#N/A,FALSE,"REPORT"}</definedName>
    <definedName name="alexan_3" localSheetId="3" hidden="1">{#N/A,#N/A,FALSE,"REPORT"}</definedName>
    <definedName name="alexan_3" hidden="1">{#N/A,#N/A,FALSE,"REPORT"}</definedName>
    <definedName name="alexan_4" localSheetId="3" hidden="1">{#N/A,#N/A,FALSE,"REPORT"}</definedName>
    <definedName name="alexan_4" hidden="1">{#N/A,#N/A,FALSE,"REPORT"}</definedName>
    <definedName name="All">#REF!</definedName>
    <definedName name="ALL_CATEGORIES">#REF!</definedName>
    <definedName name="ALL_TIMES">#REF!</definedName>
    <definedName name="All_Trans">#REF!</definedName>
    <definedName name="älll" localSheetId="3" hidden="1">{#N/A,#N/A,FALSE,"Produkte Erw.";#N/A,#N/A,FALSE,"Produkte Plan";#N/A,#N/A,FALSE,"Leistungen Erw.";#N/A,#N/A,FALSE,"Leistungen Plan";#N/A,#N/A,FALSE,"KA Allg.Kosten (2)";#N/A,#N/A,FALSE,"KA All.Kosten"}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localSheetId="3" hidden="1">{"summary",#N/A,FALSE,"2000 vs 1999";"detail",#N/A,FALSE,"2000 vs 1999"}</definedName>
    <definedName name="allo" hidden="1">{"summary",#N/A,FALSE,"2000 vs 1999";"detail",#N/A,FALSE,"2000 vs 1999"}</definedName>
    <definedName name="ALLOC">#REF!</definedName>
    <definedName name="ALLOCATION">#REF!</definedName>
    <definedName name="Allowance" localSheetId="3" hidden="1">{"'Trend_Total'!$A$7:$V$10","'Trend_Total'!$A$1:$V$4"}</definedName>
    <definedName name="Allowance" hidden="1">{"'Trend_Total'!$A$7:$V$10","'Trend_Total'!$A$1:$V$4"}</definedName>
    <definedName name="AllTables" localSheetId="3">{1}</definedName>
    <definedName name="AllTables">{1}</definedName>
    <definedName name="alpha">#REF!</definedName>
    <definedName name="Altamont_workarea">#REF!</definedName>
    <definedName name="alyson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lyson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">#REF!</definedName>
    <definedName name="amir">#N/A</definedName>
    <definedName name="amit" localSheetId="3" hidden="1">{"Balance Sheet",#N/A,FALSE,"Balsheet";"Assets Schedule",#N/A,FALSE,"Balsheet";"Abstract",#N/A,FALSE,"Balsheet"}</definedName>
    <definedName name="amit" hidden="1">{"Balance Sheet",#N/A,FALSE,"Balsheet";"Assets Schedule",#N/A,FALSE,"Balsheet";"Abstract",#N/A,FALSE,"Balsheet"}</definedName>
    <definedName name="AMN">[49]אמן!#REF!</definedName>
    <definedName name="amort">#REF!</definedName>
    <definedName name="AMORT12">#REF!</definedName>
    <definedName name="Amort16">#REF!</definedName>
    <definedName name="Amort17">#REF!</definedName>
    <definedName name="AMORT19">#REF!</definedName>
    <definedName name="AMORT22">#REF!</definedName>
    <definedName name="AMORT3">#REF!</definedName>
    <definedName name="AMORT4">#REF!</definedName>
    <definedName name="AMORT6">#REF!</definedName>
    <definedName name="AMORT7">#REF!</definedName>
    <definedName name="AMORT8">#REF!</definedName>
    <definedName name="Amortization">#REF!</definedName>
    <definedName name="AmortizationOfDeferredFinancingCosts">#REF!</definedName>
    <definedName name="AmortizationTable">#REF!</definedName>
    <definedName name="AmountPaid">#REF!</definedName>
    <definedName name="AmountPaidPerShare">#REF!</definedName>
    <definedName name="amountpsf">#REF!</definedName>
    <definedName name="amountrow">#REF!</definedName>
    <definedName name="AMT">#REF!</definedName>
    <definedName name="an" hidden="1">#REF!</definedName>
    <definedName name="añ" localSheetId="3" hidden="1">{"Performance Details",#N/A,FALSE,"Current Yr";"Performance Details",#N/A,FALSE,"Budget";"Performance Details",#N/A,FALSE,"Prior Year"}</definedName>
    <definedName name="añ" hidden="1">{"Performance Details",#N/A,FALSE,"Current Yr";"Performance Details",#N/A,FALSE,"Budget";"Performance Details",#N/A,FALSE,"Prior Year"}</definedName>
    <definedName name="ANADOLU">#REF!</definedName>
    <definedName name="ANALITICO">#REF!</definedName>
    <definedName name="analysis">#REF!</definedName>
    <definedName name="analysis01_act" localSheetId="3" hidden="1">{#N/A,#N/A,TRUE,"96ANALYS"}</definedName>
    <definedName name="analysis01_act" hidden="1">{#N/A,#N/A,TRUE,"96ANALYS"}</definedName>
    <definedName name="ANALYSIS12_act" localSheetId="3" hidden="1">{#N/A,#N/A,TRUE,"96ANALYS"}</definedName>
    <definedName name="ANALYSIS12_act" hidden="1">{#N/A,#N/A,TRUE,"96ANALYS"}</definedName>
    <definedName name="Analyst">#REF!</definedName>
    <definedName name="and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dy" localSheetId="3" hidden="1">{#N/A,#N/A,FALSE,"REPORT"}</definedName>
    <definedName name="andy" hidden="1">{#N/A,#N/A,FALSE,"REPORT"}</definedName>
    <definedName name="andy_1" localSheetId="3" hidden="1">{#N/A,#N/A,FALSE,"REPORT"}</definedName>
    <definedName name="andy_1" hidden="1">{#N/A,#N/A,FALSE,"REPORT"}</definedName>
    <definedName name="andy_2" localSheetId="3" hidden="1">{#N/A,#N/A,FALSE,"REPORT"}</definedName>
    <definedName name="andy_2" hidden="1">{#N/A,#N/A,FALSE,"REPORT"}</definedName>
    <definedName name="andy_3" localSheetId="3" hidden="1">{#N/A,#N/A,FALSE,"REPORT"}</definedName>
    <definedName name="andy_3" hidden="1">{#N/A,#N/A,FALSE,"REPORT"}</definedName>
    <definedName name="andy_4" localSheetId="3" hidden="1">{#N/A,#N/A,FALSE,"REPORT"}</definedName>
    <definedName name="andy_4" hidden="1">{#N/A,#N/A,FALSE,"REPORT"}</definedName>
    <definedName name="ANI">#REF!</definedName>
    <definedName name="Anju" localSheetId="3" hidden="1">{"'IG3Q99'!$A$306:$I$356"}</definedName>
    <definedName name="Anju" hidden="1">{"'IG3Q99'!$A$306:$I$356"}</definedName>
    <definedName name="ann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Daysq">#REF!</definedName>
    <definedName name="annex1" localSheetId="4">'[50]Rev Summery'!#REF!</definedName>
    <definedName name="annex1">#REF!</definedName>
    <definedName name="annex2" localSheetId="4">'[50]Rev Summery'!#REF!</definedName>
    <definedName name="annex2">#REF!</definedName>
    <definedName name="ANNEXA">#REF!</definedName>
    <definedName name="AnnoucementDate">#REF!</definedName>
    <definedName name="Annual_1" localSheetId="3" hidden="1">{"standalone1",#N/A,FALSE,"DCFBase";"standalone2",#N/A,FALSE,"DCFBase"}</definedName>
    <definedName name="Annual_1" hidden="1">{"standalone1",#N/A,FALSE,"DCFBase";"standalone2",#N/A,FALSE,"DCFBase"}</definedName>
    <definedName name="Annual_1_1" localSheetId="3" hidden="1">{"standalone1",#N/A,FALSE,"DCFBase";"standalone2",#N/A,FALSE,"DCFBase"}</definedName>
    <definedName name="Annual_1_1" hidden="1">{"standalone1",#N/A,FALSE,"DCFBase";"standalone2",#N/A,FALSE,"DCFBase"}</definedName>
    <definedName name="Annual_1_2" localSheetId="3" hidden="1">{"standalone1",#N/A,FALSE,"DCFBase";"standalone2",#N/A,FALSE,"DCFBase"}</definedName>
    <definedName name="Annual_1_2" hidden="1">{"standalone1",#N/A,FALSE,"DCFBase";"standalone2",#N/A,FALSE,"DCFBase"}</definedName>
    <definedName name="Annual_1_3" localSheetId="3" hidden="1">{"standalone1",#N/A,FALSE,"DCFBase";"standalone2",#N/A,FALSE,"DCFBase"}</definedName>
    <definedName name="Annual_1_3" hidden="1">{"standalone1",#N/A,FALSE,"DCFBase";"standalone2",#N/A,FALSE,"DCFBase"}</definedName>
    <definedName name="Annual_1_4" localSheetId="3" hidden="1">{"standalone1",#N/A,FALSE,"DCFBase";"standalone2",#N/A,FALSE,"DCFBase"}</definedName>
    <definedName name="Annual_1_4" hidden="1">{"standalone1",#N/A,FALSE,"DCFBase";"standalone2",#N/A,FALSE,"DCFBase"}</definedName>
    <definedName name="Annual_1_5" localSheetId="3" hidden="1">{"standalone1",#N/A,FALSE,"DCFBase";"standalone2",#N/A,FALSE,"DCFBase"}</definedName>
    <definedName name="Annual_1_5" hidden="1">{"standalone1",#N/A,FALSE,"DCFBase";"standalone2",#N/A,FALSE,"DCFBase"}</definedName>
    <definedName name="Annual_2" localSheetId="3" hidden="1">{"standalone1",#N/A,FALSE,"DCFBase";"standalone2",#N/A,FALSE,"DCFBase"}</definedName>
    <definedName name="Annual_2" hidden="1">{"standalone1",#N/A,FALSE,"DCFBase";"standalone2",#N/A,FALSE,"DCFBase"}</definedName>
    <definedName name="Annual_2_1" localSheetId="3" hidden="1">{"standalone1",#N/A,FALSE,"DCFBase";"standalone2",#N/A,FALSE,"DCFBase"}</definedName>
    <definedName name="Annual_2_1" hidden="1">{"standalone1",#N/A,FALSE,"DCFBase";"standalone2",#N/A,FALSE,"DCFBase"}</definedName>
    <definedName name="Annual_2_2" localSheetId="3" hidden="1">{"standalone1",#N/A,FALSE,"DCFBase";"standalone2",#N/A,FALSE,"DCFBase"}</definedName>
    <definedName name="Annual_2_2" hidden="1">{"standalone1",#N/A,FALSE,"DCFBase";"standalone2",#N/A,FALSE,"DCFBase"}</definedName>
    <definedName name="Annual_2_3" localSheetId="3" hidden="1">{"standalone1",#N/A,FALSE,"DCFBase";"standalone2",#N/A,FALSE,"DCFBase"}</definedName>
    <definedName name="Annual_2_3" hidden="1">{"standalone1",#N/A,FALSE,"DCFBase";"standalone2",#N/A,FALSE,"DCFBase"}</definedName>
    <definedName name="Annual_2_4" localSheetId="3" hidden="1">{"standalone1",#N/A,FALSE,"DCFBase";"standalone2",#N/A,FALSE,"DCFBase"}</definedName>
    <definedName name="Annual_2_4" hidden="1">{"standalone1",#N/A,FALSE,"DCFBase";"standalone2",#N/A,FALSE,"DCFBase"}</definedName>
    <definedName name="Annual_2_5" localSheetId="3" hidden="1">{"standalone1",#N/A,FALSE,"DCFBase";"standalone2",#N/A,FALSE,"DCFBase"}</definedName>
    <definedName name="Annual_2_5" hidden="1">{"standalone1",#N/A,FALSE,"DCFBase";"standalone2",#N/A,FALSE,"DCFBase"}</definedName>
    <definedName name="Annual_3" localSheetId="3" hidden="1">{"standalone1",#N/A,FALSE,"DCFBase";"standalone2",#N/A,FALSE,"DCFBase"}</definedName>
    <definedName name="Annual_3" hidden="1">{"standalone1",#N/A,FALSE,"DCFBase";"standalone2",#N/A,FALSE,"DCFBase"}</definedName>
    <definedName name="Annual_3_1" localSheetId="3" hidden="1">{"standalone1",#N/A,FALSE,"DCFBase";"standalone2",#N/A,FALSE,"DCFBase"}</definedName>
    <definedName name="Annual_3_1" hidden="1">{"standalone1",#N/A,FALSE,"DCFBase";"standalone2",#N/A,FALSE,"DCFBase"}</definedName>
    <definedName name="Annual_3_2" localSheetId="3" hidden="1">{"standalone1",#N/A,FALSE,"DCFBase";"standalone2",#N/A,FALSE,"DCFBase"}</definedName>
    <definedName name="Annual_3_2" hidden="1">{"standalone1",#N/A,FALSE,"DCFBase";"standalone2",#N/A,FALSE,"DCFBase"}</definedName>
    <definedName name="Annual_3_3" localSheetId="3" hidden="1">{"standalone1",#N/A,FALSE,"DCFBase";"standalone2",#N/A,FALSE,"DCFBase"}</definedName>
    <definedName name="Annual_3_3" hidden="1">{"standalone1",#N/A,FALSE,"DCFBase";"standalone2",#N/A,FALSE,"DCFBase"}</definedName>
    <definedName name="Annual_3_4" localSheetId="3" hidden="1">{"standalone1",#N/A,FALSE,"DCFBase";"standalone2",#N/A,FALSE,"DCFBase"}</definedName>
    <definedName name="Annual_3_4" hidden="1">{"standalone1",#N/A,FALSE,"DCFBase";"standalone2",#N/A,FALSE,"DCFBase"}</definedName>
    <definedName name="Annual_3_5" localSheetId="3" hidden="1">{"standalone1",#N/A,FALSE,"DCFBase";"standalone2",#N/A,FALSE,"DCFBase"}</definedName>
    <definedName name="Annual_3_5" hidden="1">{"standalone1",#N/A,FALSE,"DCFBase";"standalone2",#N/A,FALSE,"DCFBase"}</definedName>
    <definedName name="Annual_4" localSheetId="3" hidden="1">{"standalone1",#N/A,FALSE,"DCFBase";"standalone2",#N/A,FALSE,"DCFBase"}</definedName>
    <definedName name="Annual_4" hidden="1">{"standalone1",#N/A,FALSE,"DCFBase";"standalone2",#N/A,FALSE,"DCFBase"}</definedName>
    <definedName name="Annual_4_1" localSheetId="3" hidden="1">{"standalone1",#N/A,FALSE,"DCFBase";"standalone2",#N/A,FALSE,"DCFBase"}</definedName>
    <definedName name="Annual_4_1" hidden="1">{"standalone1",#N/A,FALSE,"DCFBase";"standalone2",#N/A,FALSE,"DCFBase"}</definedName>
    <definedName name="Annual_4_2" localSheetId="3" hidden="1">{"standalone1",#N/A,FALSE,"DCFBase";"standalone2",#N/A,FALSE,"DCFBase"}</definedName>
    <definedName name="Annual_4_2" hidden="1">{"standalone1",#N/A,FALSE,"DCFBase";"standalone2",#N/A,FALSE,"DCFBase"}</definedName>
    <definedName name="Annual_4_3" localSheetId="3" hidden="1">{"standalone1",#N/A,FALSE,"DCFBase";"standalone2",#N/A,FALSE,"DCFBase"}</definedName>
    <definedName name="Annual_4_3" hidden="1">{"standalone1",#N/A,FALSE,"DCFBase";"standalone2",#N/A,FALSE,"DCFBase"}</definedName>
    <definedName name="Annual_4_4" localSheetId="3" hidden="1">{"standalone1",#N/A,FALSE,"DCFBase";"standalone2",#N/A,FALSE,"DCFBase"}</definedName>
    <definedName name="Annual_4_4" hidden="1">{"standalone1",#N/A,FALSE,"DCFBase";"standalone2",#N/A,FALSE,"DCFBase"}</definedName>
    <definedName name="Annual_4_5" localSheetId="3" hidden="1">{"standalone1",#N/A,FALSE,"DCFBase";"standalone2",#N/A,FALSE,"DCFBase"}</definedName>
    <definedName name="Annual_4_5" hidden="1">{"standalone1",#N/A,FALSE,"DCFBase";"standalone2",#N/A,FALSE,"DCFBase"}</definedName>
    <definedName name="Annual_5" localSheetId="3" hidden="1">{"standalone1",#N/A,FALSE,"DCFBase";"standalone2",#N/A,FALSE,"DCFBase"}</definedName>
    <definedName name="Annual_5" hidden="1">{"standalone1",#N/A,FALSE,"DCFBase";"standalone2",#N/A,FALSE,"DCFBase"}</definedName>
    <definedName name="Annual_5_1" localSheetId="3" hidden="1">{"standalone1",#N/A,FALSE,"DCFBase";"standalone2",#N/A,FALSE,"DCFBase"}</definedName>
    <definedName name="Annual_5_1" hidden="1">{"standalone1",#N/A,FALSE,"DCFBase";"standalone2",#N/A,FALSE,"DCFBase"}</definedName>
    <definedName name="Annual_5_2" localSheetId="3" hidden="1">{"standalone1",#N/A,FALSE,"DCFBase";"standalone2",#N/A,FALSE,"DCFBase"}</definedName>
    <definedName name="Annual_5_2" hidden="1">{"standalone1",#N/A,FALSE,"DCFBase";"standalone2",#N/A,FALSE,"DCFBase"}</definedName>
    <definedName name="Annual_5_3" localSheetId="3" hidden="1">{"standalone1",#N/A,FALSE,"DCFBase";"standalone2",#N/A,FALSE,"DCFBase"}</definedName>
    <definedName name="Annual_5_3" hidden="1">{"standalone1",#N/A,FALSE,"DCFBase";"standalone2",#N/A,FALSE,"DCFBase"}</definedName>
    <definedName name="Annual_5_4" localSheetId="3" hidden="1">{"standalone1",#N/A,FALSE,"DCFBase";"standalone2",#N/A,FALSE,"DCFBase"}</definedName>
    <definedName name="Annual_5_4" hidden="1">{"standalone1",#N/A,FALSE,"DCFBase";"standalone2",#N/A,FALSE,"DCFBase"}</definedName>
    <definedName name="Annual_5_5" localSheetId="3" hidden="1">{"standalone1",#N/A,FALSE,"DCFBase";"standalone2",#N/A,FALSE,"DCFBase"}</definedName>
    <definedName name="Annual_5_5" hidden="1">{"standalone1",#N/A,FALSE,"DCFBase";"standalone2",#N/A,FALSE,"DCFBase"}</definedName>
    <definedName name="Annual_Maintenance">#REF!</definedName>
    <definedName name="Annualization">#REF!</definedName>
    <definedName name="annualq">#REF!</definedName>
    <definedName name="anscount" localSheetId="4" hidden="1">1</definedName>
    <definedName name="anscount">2</definedName>
    <definedName name="anything" localSheetId="3" hidden="1">{#N/A,#N/A,FALSE,"Output";#N/A,#N/A,FALSE,"Cover Sheet";#N/A,#N/A,FALSE,"Current Mkt. Projections"}</definedName>
    <definedName name="anything" hidden="1">{#N/A,#N/A,FALSE,"Output";#N/A,#N/A,FALSE,"Cover Sheet";#N/A,#N/A,FALSE,"Current Mkt. Projections"}</definedName>
    <definedName name="ao" hidden="1">#REF!</definedName>
    <definedName name="äöäö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" localSheetId="3" hidden="1">{"","","'Curves'!$E$55","'Curves'!$F$55","","","","","",""}</definedName>
    <definedName name="AOC" hidden="1">{"","","'Curves'!$E$55","'Curves'!$F$55","","","","","",""}</definedName>
    <definedName name="aomnc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ong" localSheetId="3">{"'1098trans'!$A$10:$F$64","'1098trans'!$A$65:$A$66","'1098trans'!$A$67:$D$69","'1098trans'!$A$64:$F$69"}</definedName>
    <definedName name="aong">{"'1098trans'!$A$10:$F$64","'1098trans'!$A$65:$A$66","'1098trans'!$A$67:$D$69","'1098trans'!$A$64:$F$69"}</definedName>
    <definedName name="AOP_19_YTD">#REF!</definedName>
    <definedName name="AOP_YTD">#REF!</definedName>
    <definedName name="AOP18_YTD" localSheetId="4">'[43]P&amp;L Breakdown'!#REF!</definedName>
    <definedName name="AOP18_YTD">#REF!</definedName>
    <definedName name="ap" hidden="1">#REF!</definedName>
    <definedName name="AP_1">#REF!</definedName>
    <definedName name="AP_2">#REF!</definedName>
    <definedName name="AP_3">#REF!</definedName>
    <definedName name="AP_4">#REF!</definedName>
    <definedName name="AP_5">#REF!</definedName>
    <definedName name="ap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N">#REF!</definedName>
    <definedName name="app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">#REF!</definedName>
    <definedName name="appendix">#REF!</definedName>
    <definedName name="appendix4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ON_FEE_INCOME">#REF!</definedName>
    <definedName name="APR_BUD" localSheetId="4">'[43]P&amp;L Breakdown'!$L:$L</definedName>
    <definedName name="APR_BUD">#REF!</definedName>
    <definedName name="APT">#REF!</definedName>
    <definedName name="APT_EXH">#REF!</definedName>
    <definedName name="APWREFDSP500" hidden="1">"'S&amp;P 500"</definedName>
    <definedName name="APWREFVOMNICARE" hidden="1">"'OCR-US"</definedName>
    <definedName name="APWREFVSP500" hidden="1">"'SP50"</definedName>
    <definedName name="APWREFVTICKER" hidden="1">"'='Sheet1'!$B$7"</definedName>
    <definedName name="aq" hidden="1">#REF!</definedName>
    <definedName name="aqdfq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f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wfegr" hidden="1">#REF!</definedName>
    <definedName name="aqw" hidden="1">#REF!</definedName>
    <definedName name="aqwertyu" hidden="1">#REF!</definedName>
    <definedName name="ar" localSheetId="3" hidden="1">{#N/A,#N/A,FALSE,"Status of Projects";#N/A,#N/A,FALSE,"CEA-TEC";#N/A,#N/A,FALSE,"U-Constr.";#N/A,#N/A,FALSE,"summary";#N/A,#N/A,FALSE,"PPP-3 yrs"}</definedName>
    <definedName name="ar" hidden="1">{#N/A,#N/A,FALSE,"Status of Projects";#N/A,#N/A,FALSE,"CEA-TEC";#N/A,#N/A,FALSE,"U-Constr.";#N/A,#N/A,FALSE,"summary";#N/A,#N/A,FALSE,"PPP-3 yrs"}</definedName>
    <definedName name="AR_1">#REF!</definedName>
    <definedName name="AR_2">#REF!</definedName>
    <definedName name="AR_3">#REF!</definedName>
    <definedName name="AR_4">#REF!</definedName>
    <definedName name="AR_5">#REF!</definedName>
    <definedName name="ARA" hidden="1">#REF!</definedName>
    <definedName name="ARA_Threshold">#REF!</definedName>
    <definedName name="ARAnew" localSheetId="4" hidden="1">[51]TC!$H$7:$H$15</definedName>
    <definedName name="ARAnew" hidden="1">#REF!</definedName>
    <definedName name="ARC_Training">'[48]GL-PC'!#REF!</definedName>
    <definedName name="ARC_Training_MSaaS">'[48]GL-PC'!#REF!</definedName>
    <definedName name="ARCO_Royalty">#REF!</definedName>
    <definedName name="are" localSheetId="3" hidden="1">{#N/A,#N/A,FALSE,"Sheet1"}</definedName>
    <definedName name="are" hidden="1">{#N/A,#N/A,FALSE,"Sheet1"}</definedName>
    <definedName name="ares" localSheetId="3">{"DCF","UPSIDE CASE",FALSE,"Sheet1";"DCF","BASE CASE",FALSE,"Sheet1";"DCF","DOWNSIDE CASE",FALSE,"Sheet1"}</definedName>
    <definedName name="ares">{"DCF","UPSIDE CASE",FALSE,"Sheet1";"DCF","BASE CASE",FALSE,"Sheet1";"DCF","DOWNSIDE CASE",FALSE,"Sheet1"}</definedName>
    <definedName name="argqe" localSheetId="3" hidden="1">{#N/A,#N/A,FALSE,"puboff";#N/A,#N/A,FALSE,"financials";#N/A,#N/A,FALSE,"valuation";#N/A,#N/A,FALSE,"split"}</definedName>
    <definedName name="argqe" hidden="1">{#N/A,#N/A,FALSE,"puboff";#N/A,#N/A,FALSE,"financials";#N/A,#N/A,FALSE,"valuation";#N/A,#N/A,FALSE,"split"}</definedName>
    <definedName name="ARM" localSheetId="3" hidden="1">{#N/A,#N/A,FALSE,"Trading-Mult ";#N/A,#N/A,FALSE,"Trading-Cap";#N/A,#N/A,FALSE,"Trading-Inc";#N/A,#N/A,FALSE,"Cash Flow";#N/A,#N/A,FALSE,"M&amp;A info"}</definedName>
    <definedName name="ARM" hidden="1">{#N/A,#N/A,FALSE,"Trading-Mult ";#N/A,#N/A,FALSE,"Trading-Cap";#N/A,#N/A,FALSE,"Trading-Inc";#N/A,#N/A,FALSE,"Cash Flow";#N/A,#N/A,FALSE,"M&amp;A info"}</definedName>
    <definedName name="ArmaPPA" localSheetId="4" hidden="1">{#N/A,#N/A,FALSE,"Sheet8";#N/A,#N/A,FALSE,"Sheet7"}</definedName>
    <definedName name="ArmaPPA" localSheetId="3" hidden="1">{#N/A,#N/A,FALSE,"Sheet8";#N/A,#N/A,FALSE,"Sheet7"}</definedName>
    <definedName name="ArmaPPA" hidden="1">{#N/A,#N/A,FALSE,"Sheet8";#N/A,#N/A,FALSE,"Sheet7"}</definedName>
    <definedName name="ARN" localSheetId="3" hidden="1">{"GAAP Deprec",#N/A,TRUE,"Financials";"Tax Deprec",#N/A,TRUE,"Financials"}</definedName>
    <definedName name="ARN" hidden="1">{"GAAP Deprec",#N/A,TRUE,"Financials";"Tax Deprec",#N/A,TRUE,"Financials"}</definedName>
    <definedName name="ARP_Threshold">#REF!</definedName>
    <definedName name="ARPU" localSheetId="3" hidden="1">{"FCB_ALL",#N/A,FALSE,"FCB"}</definedName>
    <definedName name="ARPU" hidden="1">{"FCB_ALL",#N/A,FALSE,"FCB"}</definedName>
    <definedName name="arrCyDates" localSheetId="4" hidden="1">{38718,38749,38777,38808,38838,38869,38899,38930,38961,38991,39022,39052}</definedName>
    <definedName name="arrCyDates" localSheetId="3" hidden="1">{38718,38749,38777,38808,38838,38869,38899,38930,38961,38991,39022,39052}</definedName>
    <definedName name="arrCyDates" hidden="1">{38718,38749,38777,38808,38838,38869,38899,38930,38961,38991,39022,39052}</definedName>
    <definedName name="ARroll" localSheetId="4" hidden="1">{"print 1.6",#N/A,FALSE,"Sheet1";"print 2.6",#N/A,FALSE,"Sheet1";"print 3.6",#N/A,FALSE,"Sheet1";"print 4.6",#N/A,FALSE,"Sheet1";"print 5.6",#N/A,FALSE,"Sheet1";"print 6.6",#N/A,FALSE,"Sheet1"}</definedName>
    <definedName name="ARroll" localSheetId="3" hidden="1">{"print 1.6",#N/A,FALSE,"Sheet1";"print 2.6",#N/A,FALSE,"Sheet1";"print 3.6",#N/A,FALSE,"Sheet1";"print 4.6",#N/A,FALSE,"Sheet1";"print 5.6",#N/A,FALSE,"Sheet1";"print 6.6",#N/A,FALSE,"Sheet1"}</definedName>
    <definedName name="ARroll" hidden="1">{"print 1.6",#N/A,FALSE,"Sheet1";"print 2.6",#N/A,FALSE,"Sheet1";"print 3.6",#N/A,FALSE,"Sheet1";"print 4.6",#N/A,FALSE,"Sheet1";"print 5.6",#N/A,FALSE,"Sheet1";"print 6.6",#N/A,FALSE,"Sheet1"}</definedName>
    <definedName name="ARroll_1" localSheetId="4" hidden="1">{"print 1.6",#N/A,FALSE,"Sheet1";"print 2.6",#N/A,FALSE,"Sheet1";"print 3.6",#N/A,FALSE,"Sheet1";"print 4.6",#N/A,FALSE,"Sheet1";"print 5.6",#N/A,FALSE,"Sheet1";"print 6.6",#N/A,FALSE,"Sheet1"}</definedName>
    <definedName name="ARroll_1" localSheetId="3" hidden="1">{"print 1.6",#N/A,FALSE,"Sheet1";"print 2.6",#N/A,FALSE,"Sheet1";"print 3.6",#N/A,FALSE,"Sheet1";"print 4.6",#N/A,FALSE,"Sheet1";"print 5.6",#N/A,FALSE,"Sheet1";"print 6.6",#N/A,FALSE,"Sheet1"}</definedName>
    <definedName name="ARroll_1" hidden="1">{"print 1.6",#N/A,FALSE,"Sheet1";"print 2.6",#N/A,FALSE,"Sheet1";"print 3.6",#N/A,FALSE,"Sheet1";"print 4.6",#N/A,FALSE,"Sheet1";"print 5.6",#N/A,FALSE,"Sheet1";"print 6.6",#N/A,FALSE,"Sheet1"}</definedName>
    <definedName name="arrPyDates" localSheetId="4" hidden="1">{38353,38384,38412,38443,38473,38504,38534,38565,38596,38626,38657,38687}</definedName>
    <definedName name="arrPyDates" localSheetId="3" hidden="1">{38353,38384,38412,38443,38473,38504,38534,38565,38596,38626,38657,38687}</definedName>
    <definedName name="arrPyDates" hidden="1">{38353,38384,38412,38443,38473,38504,38534,38565,38596,38626,38657,38687}</definedName>
    <definedName name="arsdf" localSheetId="3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4">'[52]COGS Q-1 2005'!#REF!</definedName>
    <definedName name="AS">#REF!</definedName>
    <definedName name="as\" localSheetId="3" hidden="1">{"'PS-SOTM'!$A$1","'PS-SOTM'!$A$2:$M$30","'PS-SOTM'!$A$31:$A$38"}</definedName>
    <definedName name="as\" hidden="1">{"'PS-SOTM'!$A$1","'PS-SOTM'!$A$2:$M$30","'PS-SOTM'!$A$31:$A$38"}</definedName>
    <definedName name="as_1" localSheetId="4" hidden="1">{"Outflow 1",#N/A,FALSE,"Outflows-Inflows";"Outflow 2",#N/A,FALSE,"Outflows-Inflows";"Inflow 1",#N/A,FALSE,"Outflows-Inflows";"Inflow 2",#N/A,FALSE,"Outflows-Inflows"}</definedName>
    <definedName name="as_1" localSheetId="3" hidden="1">{"Outflow 1",#N/A,FALSE,"Outflows-Inflows";"Outflow 2",#N/A,FALSE,"Outflows-Inflows";"Inflow 1",#N/A,FALSE,"Outflows-Inflows";"Inflow 2",#N/A,FALSE,"Outflows-Inflows"}</definedName>
    <definedName name="as_1" hidden="1">{"Outflow 1",#N/A,FALSE,"Outflows-Inflows";"Outflow 2",#N/A,FALSE,"Outflows-Inflows";"Inflow 1",#N/A,FALSE,"Outflows-Inflows";"Inflow 2",#N/A,FALSE,"Outflows-Inflows"}</definedName>
    <definedName name="AS_2" localSheetId="3" hidden="1">{#N/A,#N/A,FALSE,"Pharm";#N/A,#N/A,FALSE,"WWCM"}</definedName>
    <definedName name="AS_2" hidden="1">{#N/A,#N/A,FALSE,"Pharm";#N/A,#N/A,FALSE,"WWCM"}</definedName>
    <definedName name="AS_3" localSheetId="3" hidden="1">{#N/A,#N/A,FALSE,"Pharm";#N/A,#N/A,FALSE,"WWCM"}</definedName>
    <definedName name="AS_3" hidden="1">{#N/A,#N/A,FALSE,"Pharm";#N/A,#N/A,FALSE,"WWCM"}</definedName>
    <definedName name="AS_4" localSheetId="3" hidden="1">{#N/A,#N/A,FALSE,"Pharm";#N/A,#N/A,FALSE,"WWCM"}</definedName>
    <definedName name="AS_4" hidden="1">{#N/A,#N/A,FALSE,"Pharm";#N/A,#N/A,FALSE,"WWCM"}</definedName>
    <definedName name="AS2DocOpenMode" hidden="1">"AS2DocumentEdit"</definedName>
    <definedName name="AS2DocOpenMode_1">"AS2DocumentEdit"</definedName>
    <definedName name="AS2HasNoAutoHeaderFooter">" "</definedName>
    <definedName name="AS2NamedRange">6</definedName>
    <definedName name="AS2ReportLS">1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a" localSheetId="4" hidden="1">#REF!</definedName>
    <definedName name="asa" localSheetId="3">{"'NPCGUIDELINES'!$A$1:$J$41"}</definedName>
    <definedName name="asa">{"'NPCGUIDELINES'!$A$1:$J$41"}</definedName>
    <definedName name="asaawqw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awq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d" hidden="1">"C6021"</definedName>
    <definedName name="asas" localSheetId="3" hidden="1">{#N/A,#N/A,FALSE,"Pharm";#N/A,#N/A,FALSE,"WWCM"}</definedName>
    <definedName name="asas" hidden="1">{#N/A,#N/A,FALSE,"Pharm";#N/A,#N/A,FALSE,"WWCM"}</definedName>
    <definedName name="asas_1" localSheetId="3" hidden="1">{#N/A,#N/A,FALSE,"Pharm";#N/A,#N/A,FALSE,"WWCM"}</definedName>
    <definedName name="asas_1" hidden="1">{#N/A,#N/A,FALSE,"Pharm";#N/A,#N/A,FALSE,"WWCM"}</definedName>
    <definedName name="asas_2" localSheetId="3" hidden="1">{#N/A,#N/A,FALSE,"Pharm";#N/A,#N/A,FALSE,"WWCM"}</definedName>
    <definedName name="asas_2" hidden="1">{#N/A,#N/A,FALSE,"Pharm";#N/A,#N/A,FALSE,"WWCM"}</definedName>
    <definedName name="asas_3" localSheetId="3" hidden="1">{#N/A,#N/A,FALSE,"Pharm";#N/A,#N/A,FALSE,"WWCM"}</definedName>
    <definedName name="asas_3" hidden="1">{#N/A,#N/A,FALSE,"Pharm";#N/A,#N/A,FALSE,"WWCM"}</definedName>
    <definedName name="asas_4" localSheetId="3" hidden="1">{#N/A,#N/A,FALSE,"Pharm";#N/A,#N/A,FALSE,"WWCM"}</definedName>
    <definedName name="asas_4" hidden="1">{#N/A,#N/A,FALSE,"Pharm";#N/A,#N/A,FALSE,"WWCM"}</definedName>
    <definedName name="asasasasas" localSheetId="3" hidden="1">{"PR1","pr1",TRUE,"Sch PR-1"}</definedName>
    <definedName name="asasasasas" hidden="1">{"PR1","pr1",TRUE,"Sch PR-1"}</definedName>
    <definedName name="asd" localSheetId="4">#REF!,#REF!,#REF!,#REF!,#REF!,#REF!</definedName>
    <definedName name="asd" hidden="1">#REF!</definedName>
    <definedName name="asd_1" localSheetId="3" hidden="1">{#N/A,#N/A,FALSE,"Pharm";#N/A,#N/A,FALSE,"WWCM"}</definedName>
    <definedName name="asd_1" hidden="1">{#N/A,#N/A,FALSE,"Pharm";#N/A,#N/A,FALSE,"WWCM"}</definedName>
    <definedName name="asd_2" localSheetId="3" hidden="1">{#N/A,#N/A,FALSE,"Pharm";#N/A,#N/A,FALSE,"WWCM"}</definedName>
    <definedName name="asd_2" hidden="1">{#N/A,#N/A,FALSE,"Pharm";#N/A,#N/A,FALSE,"WWCM"}</definedName>
    <definedName name="asd_3" localSheetId="3" hidden="1">{#N/A,#N/A,FALSE,"Pharm";#N/A,#N/A,FALSE,"WWCM"}</definedName>
    <definedName name="asd_3" hidden="1">{#N/A,#N/A,FALSE,"Pharm";#N/A,#N/A,FALSE,"WWCM"}</definedName>
    <definedName name="asd_4" localSheetId="3" hidden="1">{#N/A,#N/A,FALSE,"Pharm";#N/A,#N/A,FALSE,"WWCM"}</definedName>
    <definedName name="asd_4" hidden="1">{#N/A,#N/A,FALSE,"Pharm";#N/A,#N/A,FALSE,"WWCM"}</definedName>
    <definedName name="asd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f" hidden="1">#REF!</definedName>
    <definedName name="asdasd" localSheetId="3">Sheet1</definedName>
    <definedName name="asdasd">Sheet1</definedName>
    <definedName name="asdasdada" localSheetId="3" hidden="1">{#N/A,#N/A,FALSE,"PGW"}</definedName>
    <definedName name="asdasdada" hidden="1">{#N/A,#N/A,FALSE,"PGW"}</definedName>
    <definedName name="asdasdasdasd" localSheetId="3" hidden="1">{#N/A,#N/A,FALSE,"OSBL"}</definedName>
    <definedName name="asdasdasdasd" hidden="1">{#N/A,#N/A,FALSE,"OSBL"}</definedName>
    <definedName name="asdasdlasd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fd" hidden="1">39625.3919675926</definedName>
    <definedName name="ASDDDDFFFFFGFGF" localSheetId="3" hidden="1">{#N/A,#N/A,FALSE,"ALM-ASISC"}</definedName>
    <definedName name="ASDDDDFFFFFGFGF" hidden="1">{#N/A,#N/A,FALSE,"ALM-ASISC"}</definedName>
    <definedName name="asdf" localSheetId="4" hidden="1">{"Balance Sheet",#N/A,FALSE,"Consolidated"}</definedName>
    <definedName name="asdf" localSheetId="3" hidden="1">{"Balance Sheet",#N/A,FALSE,"Consolidated"}</definedName>
    <definedName name="asdf" hidden="1">{"Balance Sheet",#N/A,FALSE,"Consolidated"}</definedName>
    <definedName name="asdf2" localSheetId="4" hidden="1">{"Balance Sheet",#N/A,FALSE,"Consolidated"}</definedName>
    <definedName name="asdf2" localSheetId="3" hidden="1">{"Balance Sheet",#N/A,FALSE,"Consolidated"}</definedName>
    <definedName name="asdf2" hidden="1">{"Balance Sheet",#N/A,FALSE,"Consolidated"}</definedName>
    <definedName name="asdfadg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localSheetId="4" hidden="1">{"print 1.6",#N/A,FALSE,"Sheet1";"print 2.6",#N/A,FALSE,"Sheet1";"print 3.6",#N/A,FALSE,"Sheet1";"print 4.6",#N/A,FALSE,"Sheet1";"print 5.6",#N/A,FALSE,"Sheet1";"print 6.6",#N/A,FALSE,"Sheet1"}</definedName>
    <definedName name="asdfas" localSheetId="3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localSheetId="4" hidden="1">{"print 1.6",#N/A,FALSE,"Sheet1";"print 2.6",#N/A,FALSE,"Sheet1";"print 3.6",#N/A,FALSE,"Sheet1";"print 4.6",#N/A,FALSE,"Sheet1";"print 5.6",#N/A,FALSE,"Sheet1";"print 6.6",#N/A,FALSE,"Sheet1"}</definedName>
    <definedName name="asdfas_1" localSheetId="3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localSheetId="4" hidden="1">{"print 1.6",#N/A,FALSE,"Sheet1";"print 2.6",#N/A,FALSE,"Sheet1";"print 3.6",#N/A,FALSE,"Sheet1";"print 4.6",#N/A,FALSE,"Sheet1";"print 5.6",#N/A,FALSE,"Sheet1";"print 6.6",#N/A,FALSE,"Sheet1"}</definedName>
    <definedName name="asdfasaa" localSheetId="3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localSheetId="4" hidden="1">{"print 1.6",#N/A,FALSE,"Sheet1";"print 2.6",#N/A,FALSE,"Sheet1";"print 3.6",#N/A,FALSE,"Sheet1";"print 4.6",#N/A,FALSE,"Sheet1";"print 5.6",#N/A,FALSE,"Sheet1";"print 6.6",#N/A,FALSE,"Sheet1"}</definedName>
    <definedName name="asdfasaa_1" localSheetId="3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">"c1376"</definedName>
    <definedName name="asdfasd_1" localSheetId="3" hidden="1">{"IS",#N/A,FALSE,"IS";"RPTIS",#N/A,FALSE,"RPTIS";"STATS",#N/A,FALSE,"STATS";"CELL",#N/A,FALSE,"CELL";"BS",#N/A,FALSE,"BS"}</definedName>
    <definedName name="asdfasd_1" hidden="1">{"IS",#N/A,FALSE,"IS";"RPTIS",#N/A,FALSE,"RPTIS";"STATS",#N/A,FALSE,"STATS";"CELL",#N/A,FALSE,"CELL";"BS",#N/A,FALSE,"BS"}</definedName>
    <definedName name="asdfasd_1_1" localSheetId="3" hidden="1">{"IS",#N/A,FALSE,"IS";"RPTIS",#N/A,FALSE,"RPTIS";"STATS",#N/A,FALSE,"STATS";"CELL",#N/A,FALSE,"CELL";"BS",#N/A,FALSE,"BS"}</definedName>
    <definedName name="asdfasd_1_1" hidden="1">{"IS",#N/A,FALSE,"IS";"RPTIS",#N/A,FALSE,"RPTIS";"STATS",#N/A,FALSE,"STATS";"CELL",#N/A,FALSE,"CELL";"BS",#N/A,FALSE,"BS"}</definedName>
    <definedName name="asdfasd_1_2" localSheetId="3" hidden="1">{"IS",#N/A,FALSE,"IS";"RPTIS",#N/A,FALSE,"RPTIS";"STATS",#N/A,FALSE,"STATS";"CELL",#N/A,FALSE,"CELL";"BS",#N/A,FALSE,"BS"}</definedName>
    <definedName name="asdfasd_1_2" hidden="1">{"IS",#N/A,FALSE,"IS";"RPTIS",#N/A,FALSE,"RPTIS";"STATS",#N/A,FALSE,"STATS";"CELL",#N/A,FALSE,"CELL";"BS",#N/A,FALSE,"BS"}</definedName>
    <definedName name="asdfasd_1_3" localSheetId="3" hidden="1">{"IS",#N/A,FALSE,"IS";"RPTIS",#N/A,FALSE,"RPTIS";"STATS",#N/A,FALSE,"STATS";"CELL",#N/A,FALSE,"CELL";"BS",#N/A,FALSE,"BS"}</definedName>
    <definedName name="asdfasd_1_3" hidden="1">{"IS",#N/A,FALSE,"IS";"RPTIS",#N/A,FALSE,"RPTIS";"STATS",#N/A,FALSE,"STATS";"CELL",#N/A,FALSE,"CELL";"BS",#N/A,FALSE,"BS"}</definedName>
    <definedName name="asdfasd_1_4" localSheetId="3" hidden="1">{"IS",#N/A,FALSE,"IS";"RPTIS",#N/A,FALSE,"RPTIS";"STATS",#N/A,FALSE,"STATS";"CELL",#N/A,FALSE,"CELL";"BS",#N/A,FALSE,"BS"}</definedName>
    <definedName name="asdfasd_1_4" hidden="1">{"IS",#N/A,FALSE,"IS";"RPTIS",#N/A,FALSE,"RPTIS";"STATS",#N/A,FALSE,"STATS";"CELL",#N/A,FALSE,"CELL";"BS",#N/A,FALSE,"BS"}</definedName>
    <definedName name="asdfasd_1_5" localSheetId="3" hidden="1">{"IS",#N/A,FALSE,"IS";"RPTIS",#N/A,FALSE,"RPTIS";"STATS",#N/A,FALSE,"STATS";"CELL",#N/A,FALSE,"CELL";"BS",#N/A,FALSE,"BS"}</definedName>
    <definedName name="asdfasd_1_5" hidden="1">{"IS",#N/A,FALSE,"IS";"RPTIS",#N/A,FALSE,"RPTIS";"STATS",#N/A,FALSE,"STATS";"CELL",#N/A,FALSE,"CELL";"BS",#N/A,FALSE,"BS"}</definedName>
    <definedName name="asdfasd_2" localSheetId="3" hidden="1">{"IS",#N/A,FALSE,"IS";"RPTIS",#N/A,FALSE,"RPTIS";"STATS",#N/A,FALSE,"STATS";"CELL",#N/A,FALSE,"CELL";"BS",#N/A,FALSE,"BS"}</definedName>
    <definedName name="asdfasd_2" hidden="1">{"IS",#N/A,FALSE,"IS";"RPTIS",#N/A,FALSE,"RPTIS";"STATS",#N/A,FALSE,"STATS";"CELL",#N/A,FALSE,"CELL";"BS",#N/A,FALSE,"BS"}</definedName>
    <definedName name="asdfasd_2_1" localSheetId="3" hidden="1">{"IS",#N/A,FALSE,"IS";"RPTIS",#N/A,FALSE,"RPTIS";"STATS",#N/A,FALSE,"STATS";"CELL",#N/A,FALSE,"CELL";"BS",#N/A,FALSE,"BS"}</definedName>
    <definedName name="asdfasd_2_1" hidden="1">{"IS",#N/A,FALSE,"IS";"RPTIS",#N/A,FALSE,"RPTIS";"STATS",#N/A,FALSE,"STATS";"CELL",#N/A,FALSE,"CELL";"BS",#N/A,FALSE,"BS"}</definedName>
    <definedName name="asdfasd_2_2" localSheetId="3" hidden="1">{"IS",#N/A,FALSE,"IS";"RPTIS",#N/A,FALSE,"RPTIS";"STATS",#N/A,FALSE,"STATS";"CELL",#N/A,FALSE,"CELL";"BS",#N/A,FALSE,"BS"}</definedName>
    <definedName name="asdfasd_2_2" hidden="1">{"IS",#N/A,FALSE,"IS";"RPTIS",#N/A,FALSE,"RPTIS";"STATS",#N/A,FALSE,"STATS";"CELL",#N/A,FALSE,"CELL";"BS",#N/A,FALSE,"BS"}</definedName>
    <definedName name="asdfasd_2_3" localSheetId="3" hidden="1">{"IS",#N/A,FALSE,"IS";"RPTIS",#N/A,FALSE,"RPTIS";"STATS",#N/A,FALSE,"STATS";"CELL",#N/A,FALSE,"CELL";"BS",#N/A,FALSE,"BS"}</definedName>
    <definedName name="asdfasd_2_3" hidden="1">{"IS",#N/A,FALSE,"IS";"RPTIS",#N/A,FALSE,"RPTIS";"STATS",#N/A,FALSE,"STATS";"CELL",#N/A,FALSE,"CELL";"BS",#N/A,FALSE,"BS"}</definedName>
    <definedName name="asdfasd_2_4" localSheetId="3" hidden="1">{"IS",#N/A,FALSE,"IS";"RPTIS",#N/A,FALSE,"RPTIS";"STATS",#N/A,FALSE,"STATS";"CELL",#N/A,FALSE,"CELL";"BS",#N/A,FALSE,"BS"}</definedName>
    <definedName name="asdfasd_2_4" hidden="1">{"IS",#N/A,FALSE,"IS";"RPTIS",#N/A,FALSE,"RPTIS";"STATS",#N/A,FALSE,"STATS";"CELL",#N/A,FALSE,"CELL";"BS",#N/A,FALSE,"BS"}</definedName>
    <definedName name="asdfasd_2_5" localSheetId="3" hidden="1">{"IS",#N/A,FALSE,"IS";"RPTIS",#N/A,FALSE,"RPTIS";"STATS",#N/A,FALSE,"STATS";"CELL",#N/A,FALSE,"CELL";"BS",#N/A,FALSE,"BS"}</definedName>
    <definedName name="asdfasd_2_5" hidden="1">{"IS",#N/A,FALSE,"IS";"RPTIS",#N/A,FALSE,"RPTIS";"STATS",#N/A,FALSE,"STATS";"CELL",#N/A,FALSE,"CELL";"BS",#N/A,FALSE,"BS"}</definedName>
    <definedName name="asdfasd_3" localSheetId="3" hidden="1">{"IS",#N/A,FALSE,"IS";"RPTIS",#N/A,FALSE,"RPTIS";"STATS",#N/A,FALSE,"STATS";"CELL",#N/A,FALSE,"CELL";"BS",#N/A,FALSE,"BS"}</definedName>
    <definedName name="asdfasd_3" hidden="1">{"IS",#N/A,FALSE,"IS";"RPTIS",#N/A,FALSE,"RPTIS";"STATS",#N/A,FALSE,"STATS";"CELL",#N/A,FALSE,"CELL";"BS",#N/A,FALSE,"BS"}</definedName>
    <definedName name="asdfasd_3_1" localSheetId="3" hidden="1">{"IS",#N/A,FALSE,"IS";"RPTIS",#N/A,FALSE,"RPTIS";"STATS",#N/A,FALSE,"STATS";"CELL",#N/A,FALSE,"CELL";"BS",#N/A,FALSE,"BS"}</definedName>
    <definedName name="asdfasd_3_1" hidden="1">{"IS",#N/A,FALSE,"IS";"RPTIS",#N/A,FALSE,"RPTIS";"STATS",#N/A,FALSE,"STATS";"CELL",#N/A,FALSE,"CELL";"BS",#N/A,FALSE,"BS"}</definedName>
    <definedName name="asdfasd_3_2" localSheetId="3" hidden="1">{"IS",#N/A,FALSE,"IS";"RPTIS",#N/A,FALSE,"RPTIS";"STATS",#N/A,FALSE,"STATS";"CELL",#N/A,FALSE,"CELL";"BS",#N/A,FALSE,"BS"}</definedName>
    <definedName name="asdfasd_3_2" hidden="1">{"IS",#N/A,FALSE,"IS";"RPTIS",#N/A,FALSE,"RPTIS";"STATS",#N/A,FALSE,"STATS";"CELL",#N/A,FALSE,"CELL";"BS",#N/A,FALSE,"BS"}</definedName>
    <definedName name="asdfasd_3_3" localSheetId="3" hidden="1">{"IS",#N/A,FALSE,"IS";"RPTIS",#N/A,FALSE,"RPTIS";"STATS",#N/A,FALSE,"STATS";"CELL",#N/A,FALSE,"CELL";"BS",#N/A,FALSE,"BS"}</definedName>
    <definedName name="asdfasd_3_3" hidden="1">{"IS",#N/A,FALSE,"IS";"RPTIS",#N/A,FALSE,"RPTIS";"STATS",#N/A,FALSE,"STATS";"CELL",#N/A,FALSE,"CELL";"BS",#N/A,FALSE,"BS"}</definedName>
    <definedName name="asdfasd_3_4" localSheetId="3" hidden="1">{"IS",#N/A,FALSE,"IS";"RPTIS",#N/A,FALSE,"RPTIS";"STATS",#N/A,FALSE,"STATS";"CELL",#N/A,FALSE,"CELL";"BS",#N/A,FALSE,"BS"}</definedName>
    <definedName name="asdfasd_3_4" hidden="1">{"IS",#N/A,FALSE,"IS";"RPTIS",#N/A,FALSE,"RPTIS";"STATS",#N/A,FALSE,"STATS";"CELL",#N/A,FALSE,"CELL";"BS",#N/A,FALSE,"BS"}</definedName>
    <definedName name="asdfasd_3_5" localSheetId="3" hidden="1">{"IS",#N/A,FALSE,"IS";"RPTIS",#N/A,FALSE,"RPTIS";"STATS",#N/A,FALSE,"STATS";"CELL",#N/A,FALSE,"CELL";"BS",#N/A,FALSE,"BS"}</definedName>
    <definedName name="asdfasd_3_5" hidden="1">{"IS",#N/A,FALSE,"IS";"RPTIS",#N/A,FALSE,"RPTIS";"STATS",#N/A,FALSE,"STATS";"CELL",#N/A,FALSE,"CELL";"BS",#N/A,FALSE,"BS"}</definedName>
    <definedName name="asdfasd_4" localSheetId="3" hidden="1">{"IS",#N/A,FALSE,"IS";"RPTIS",#N/A,FALSE,"RPTIS";"STATS",#N/A,FALSE,"STATS";"CELL",#N/A,FALSE,"CELL";"BS",#N/A,FALSE,"BS"}</definedName>
    <definedName name="asdfasd_4" hidden="1">{"IS",#N/A,FALSE,"IS";"RPTIS",#N/A,FALSE,"RPTIS";"STATS",#N/A,FALSE,"STATS";"CELL",#N/A,FALSE,"CELL";"BS",#N/A,FALSE,"BS"}</definedName>
    <definedName name="asdfasd_4_1" localSheetId="3" hidden="1">{"IS",#N/A,FALSE,"IS";"RPTIS",#N/A,FALSE,"RPTIS";"STATS",#N/A,FALSE,"STATS";"CELL",#N/A,FALSE,"CELL";"BS",#N/A,FALSE,"BS"}</definedName>
    <definedName name="asdfasd_4_1" hidden="1">{"IS",#N/A,FALSE,"IS";"RPTIS",#N/A,FALSE,"RPTIS";"STATS",#N/A,FALSE,"STATS";"CELL",#N/A,FALSE,"CELL";"BS",#N/A,FALSE,"BS"}</definedName>
    <definedName name="asdfasd_4_2" localSheetId="3" hidden="1">{"IS",#N/A,FALSE,"IS";"RPTIS",#N/A,FALSE,"RPTIS";"STATS",#N/A,FALSE,"STATS";"CELL",#N/A,FALSE,"CELL";"BS",#N/A,FALSE,"BS"}</definedName>
    <definedName name="asdfasd_4_2" hidden="1">{"IS",#N/A,FALSE,"IS";"RPTIS",#N/A,FALSE,"RPTIS";"STATS",#N/A,FALSE,"STATS";"CELL",#N/A,FALSE,"CELL";"BS",#N/A,FALSE,"BS"}</definedName>
    <definedName name="asdfasd_4_3" localSheetId="3" hidden="1">{"IS",#N/A,FALSE,"IS";"RPTIS",#N/A,FALSE,"RPTIS";"STATS",#N/A,FALSE,"STATS";"CELL",#N/A,FALSE,"CELL";"BS",#N/A,FALSE,"BS"}</definedName>
    <definedName name="asdfasd_4_3" hidden="1">{"IS",#N/A,FALSE,"IS";"RPTIS",#N/A,FALSE,"RPTIS";"STATS",#N/A,FALSE,"STATS";"CELL",#N/A,FALSE,"CELL";"BS",#N/A,FALSE,"BS"}</definedName>
    <definedName name="asdfasd_4_4" localSheetId="3" hidden="1">{"IS",#N/A,FALSE,"IS";"RPTIS",#N/A,FALSE,"RPTIS";"STATS",#N/A,FALSE,"STATS";"CELL",#N/A,FALSE,"CELL";"BS",#N/A,FALSE,"BS"}</definedName>
    <definedName name="asdfasd_4_4" hidden="1">{"IS",#N/A,FALSE,"IS";"RPTIS",#N/A,FALSE,"RPTIS";"STATS",#N/A,FALSE,"STATS";"CELL",#N/A,FALSE,"CELL";"BS",#N/A,FALSE,"BS"}</definedName>
    <definedName name="asdfasd_4_5" localSheetId="3" hidden="1">{"IS",#N/A,FALSE,"IS";"RPTIS",#N/A,FALSE,"RPTIS";"STATS",#N/A,FALSE,"STATS";"CELL",#N/A,FALSE,"CELL";"BS",#N/A,FALSE,"BS"}</definedName>
    <definedName name="asdfasd_4_5" hidden="1">{"IS",#N/A,FALSE,"IS";"RPTIS",#N/A,FALSE,"RPTIS";"STATS",#N/A,FALSE,"STATS";"CELL",#N/A,FALSE,"CELL";"BS",#N/A,FALSE,"BS"}</definedName>
    <definedName name="asdfasd_5" localSheetId="3" hidden="1">{"IS",#N/A,FALSE,"IS";"RPTIS",#N/A,FALSE,"RPTIS";"STATS",#N/A,FALSE,"STATS";"CELL",#N/A,FALSE,"CELL";"BS",#N/A,FALSE,"BS"}</definedName>
    <definedName name="asdfasd_5" hidden="1">{"IS",#N/A,FALSE,"IS";"RPTIS",#N/A,FALSE,"RPTIS";"STATS",#N/A,FALSE,"STATS";"CELL",#N/A,FALSE,"CELL";"BS",#N/A,FALSE,"BS"}</definedName>
    <definedName name="asdfasd_5_1" localSheetId="3" hidden="1">{"IS",#N/A,FALSE,"IS";"RPTIS",#N/A,FALSE,"RPTIS";"STATS",#N/A,FALSE,"STATS";"CELL",#N/A,FALSE,"CELL";"BS",#N/A,FALSE,"BS"}</definedName>
    <definedName name="asdfasd_5_1" hidden="1">{"IS",#N/A,FALSE,"IS";"RPTIS",#N/A,FALSE,"RPTIS";"STATS",#N/A,FALSE,"STATS";"CELL",#N/A,FALSE,"CELL";"BS",#N/A,FALSE,"BS"}</definedName>
    <definedName name="asdfasd_5_2" localSheetId="3" hidden="1">{"IS",#N/A,FALSE,"IS";"RPTIS",#N/A,FALSE,"RPTIS";"STATS",#N/A,FALSE,"STATS";"CELL",#N/A,FALSE,"CELL";"BS",#N/A,FALSE,"BS"}</definedName>
    <definedName name="asdfasd_5_2" hidden="1">{"IS",#N/A,FALSE,"IS";"RPTIS",#N/A,FALSE,"RPTIS";"STATS",#N/A,FALSE,"STATS";"CELL",#N/A,FALSE,"CELL";"BS",#N/A,FALSE,"BS"}</definedName>
    <definedName name="asdfasd_5_3" localSheetId="3" hidden="1">{"IS",#N/A,FALSE,"IS";"RPTIS",#N/A,FALSE,"RPTIS";"STATS",#N/A,FALSE,"STATS";"CELL",#N/A,FALSE,"CELL";"BS",#N/A,FALSE,"BS"}</definedName>
    <definedName name="asdfasd_5_3" hidden="1">{"IS",#N/A,FALSE,"IS";"RPTIS",#N/A,FALSE,"RPTIS";"STATS",#N/A,FALSE,"STATS";"CELL",#N/A,FALSE,"CELL";"BS",#N/A,FALSE,"BS"}</definedName>
    <definedName name="asdfasd_5_4" localSheetId="3" hidden="1">{"IS",#N/A,FALSE,"IS";"RPTIS",#N/A,FALSE,"RPTIS";"STATS",#N/A,FALSE,"STATS";"CELL",#N/A,FALSE,"CELL";"BS",#N/A,FALSE,"BS"}</definedName>
    <definedName name="asdfasd_5_4" hidden="1">{"IS",#N/A,FALSE,"IS";"RPTIS",#N/A,FALSE,"RPTIS";"STATS",#N/A,FALSE,"STATS";"CELL",#N/A,FALSE,"CELL";"BS",#N/A,FALSE,"BS"}</definedName>
    <definedName name="asdfasd_5_5" localSheetId="3" hidden="1">{"IS",#N/A,FALSE,"IS";"RPTIS",#N/A,FALSE,"RPTIS";"STATS",#N/A,FALSE,"STATS";"CELL",#N/A,FALSE,"CELL";"BS",#N/A,FALSE,"BS"}</definedName>
    <definedName name="asdfasd_5_5" hidden="1">{"IS",#N/A,FALSE,"IS";"RPTIS",#N/A,FALSE,"RPTIS";"STATS",#N/A,FALSE,"STATS";"CELL",#N/A,FALSE,"CELL";"BS",#N/A,FALSE,"BS"}</definedName>
    <definedName name="asdfasdf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localSheetId="4" hidden="1">{"rtn",#N/A,FALSE,"RTN";"tables",#N/A,FALSE,"RTN";"cf",#N/A,FALSE,"CF";"stats",#N/A,FALSE,"Stats";"prop",#N/A,FALSE,"Prop"}</definedName>
    <definedName name="asdfasdf_1" localSheetId="3" hidden="1">{"rtn",#N/A,FALSE,"RTN";"tables",#N/A,FALSE,"RTN";"cf",#N/A,FALSE,"CF";"stats",#N/A,FALSE,"Stats";"prop",#N/A,FALSE,"Prop"}</definedName>
    <definedName name="asdfasdf_1" hidden="1">{"rtn",#N/A,FALSE,"RTN";"tables",#N/A,FALSE,"RTN";"cf",#N/A,FALSE,"CF";"stats",#N/A,FALSE,"Stats";"prop",#N/A,FALSE,"Prop"}</definedName>
    <definedName name="asdfasdfasdf" localSheetId="3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df" localSheetId="3" hidden="1">{#N/A,#N/A,FALSE,"Monthly"}</definedName>
    <definedName name="asdfasdfasdfasdf" hidden="1">{#N/A,#N/A,FALSE,"Monthly"}</definedName>
    <definedName name="asdfast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as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fddfsf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f" localSheetId="3" hidden="1">{"GTI monthly IS",#N/A,FALSE,"gti";#N/A,#N/A,FALSE,"gti"}</definedName>
    <definedName name="asdff" hidden="1">{"GTI monthly IS",#N/A,FALSE,"gti";#N/A,#N/A,FALSE,"gti"}</definedName>
    <definedName name="asdfg" localSheetId="3" hidden="1">{#N/A,#N/A,FALSE,"Pharm";#N/A,#N/A,FALSE,"WWCM"}</definedName>
    <definedName name="asdfg" hidden="1">{#N/A,#N/A,FALSE,"Pharm";#N/A,#N/A,FALSE,"WWCM"}</definedName>
    <definedName name="asdfg_1" localSheetId="3" hidden="1">{#N/A,#N/A,FALSE,"Pharm";#N/A,#N/A,FALSE,"WWCM"}</definedName>
    <definedName name="asdfg_1" hidden="1">{#N/A,#N/A,FALSE,"Pharm";#N/A,#N/A,FALSE,"WWCM"}</definedName>
    <definedName name="asdfg_2" localSheetId="3" hidden="1">{#N/A,#N/A,FALSE,"Pharm";#N/A,#N/A,FALSE,"WWCM"}</definedName>
    <definedName name="asdfg_2" hidden="1">{#N/A,#N/A,FALSE,"Pharm";#N/A,#N/A,FALSE,"WWCM"}</definedName>
    <definedName name="asdfg_3" localSheetId="3" hidden="1">{#N/A,#N/A,FALSE,"Pharm";#N/A,#N/A,FALSE,"WWCM"}</definedName>
    <definedName name="asdfg_3" hidden="1">{#N/A,#N/A,FALSE,"Pharm";#N/A,#N/A,FALSE,"WWCM"}</definedName>
    <definedName name="asdfg_4" localSheetId="3" hidden="1">{#N/A,#N/A,FALSE,"Pharm";#N/A,#N/A,FALSE,"WWCM"}</definedName>
    <definedName name="asdfg_4" hidden="1">{#N/A,#N/A,FALSE,"Pharm";#N/A,#N/A,FALSE,"WWCM"}</definedName>
    <definedName name="asdfghjk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jkl" localSheetId="3" hidden="1">{"bs",#N/A,FALSE,"SCF"}</definedName>
    <definedName name="asdfjkl" hidden="1">{"bs",#N/A,FALSE,"SCF"}</definedName>
    <definedName name="asdfkasdf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kasdf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rew" hidden="1">#REF!</definedName>
    <definedName name="asdfsdfsd" localSheetId="3" hidden="1">{#N/A,#N/A,FALSE,"Monthly"}</definedName>
    <definedName name="asdfsdfsd" hidden="1">{#N/A,#N/A,FALSE,"Monthly"}</definedName>
    <definedName name="asdfsdlsd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sdl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hdfhth" localSheetId="3" hidden="1">{#N/A,#N/A,FALSE,"REPORT"}</definedName>
    <definedName name="asdgahdfhth" hidden="1">{#N/A,#N/A,FALSE,"REPORT"}</definedName>
    <definedName name="asdgahdfhth_1" localSheetId="3" hidden="1">{#N/A,#N/A,FALSE,"REPORT"}</definedName>
    <definedName name="asdgahdfhth_1" hidden="1">{#N/A,#N/A,FALSE,"REPORT"}</definedName>
    <definedName name="asdgahdfhth_2" localSheetId="3" hidden="1">{#N/A,#N/A,FALSE,"REPORT"}</definedName>
    <definedName name="asdgahdfhth_2" hidden="1">{#N/A,#N/A,FALSE,"REPORT"}</definedName>
    <definedName name="asdgahdfhth_3" localSheetId="3" hidden="1">{#N/A,#N/A,FALSE,"REPORT"}</definedName>
    <definedName name="asdgahdfhth_3" hidden="1">{#N/A,#N/A,FALSE,"REPORT"}</definedName>
    <definedName name="asdgahdfhth_4" localSheetId="3" hidden="1">{#N/A,#N/A,FALSE,"REPORT"}</definedName>
    <definedName name="asdgahdfhth_4" hidden="1">{#N/A,#N/A,FALSE,"REPORT"}</definedName>
    <definedName name="asdgayery" localSheetId="3" hidden="1">{#N/A,#N/A,FALSE,"Pharm";#N/A,#N/A,FALSE,"WWCM"}</definedName>
    <definedName name="asdgayery" hidden="1">{#N/A,#N/A,FALSE,"Pharm";#N/A,#N/A,FALSE,"WWCM"}</definedName>
    <definedName name="asdgayery_1" localSheetId="3" hidden="1">{#N/A,#N/A,FALSE,"Pharm";#N/A,#N/A,FALSE,"WWCM"}</definedName>
    <definedName name="asdgayery_1" hidden="1">{#N/A,#N/A,FALSE,"Pharm";#N/A,#N/A,FALSE,"WWCM"}</definedName>
    <definedName name="asdgayery_2" localSheetId="3" hidden="1">{#N/A,#N/A,FALSE,"Pharm";#N/A,#N/A,FALSE,"WWCM"}</definedName>
    <definedName name="asdgayery_2" hidden="1">{#N/A,#N/A,FALSE,"Pharm";#N/A,#N/A,FALSE,"WWCM"}</definedName>
    <definedName name="asdgayery_3" localSheetId="3" hidden="1">{#N/A,#N/A,FALSE,"Pharm";#N/A,#N/A,FALSE,"WWCM"}</definedName>
    <definedName name="asdgayery_3" hidden="1">{#N/A,#N/A,FALSE,"Pharm";#N/A,#N/A,FALSE,"WWCM"}</definedName>
    <definedName name="asdgayery_4" localSheetId="3" hidden="1">{#N/A,#N/A,FALSE,"Pharm";#N/A,#N/A,FALSE,"WWCM"}</definedName>
    <definedName name="asdgayery_4" hidden="1">{#N/A,#N/A,FALSE,"Pharm";#N/A,#N/A,FALSE,"WWCM"}</definedName>
    <definedName name="ASDGDSAGSFDGSDGSFG" localSheetId="3" hidden="1">{#N/A,#N/A,FALSE,"Aging Summary";#N/A,#N/A,FALSE,"Ratio Analysis";#N/A,#N/A,FALSE,"Test 120 Day Accts";#N/A,#N/A,FALSE,"Tickmarks"}</definedName>
    <definedName name="ASDGDSAGSFDGSDGSFG" hidden="1">{#N/A,#N/A,FALSE,"Aging Summary";#N/A,#N/A,FALSE,"Ratio Analysis";#N/A,#N/A,FALSE,"Test 120 Day Accts";#N/A,#N/A,FALSE,"Tickmarks"}</definedName>
    <definedName name="ASDGER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E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dytyet" localSheetId="3" hidden="1">{#N/A,#N/A,FALSE,"REPORT"}</definedName>
    <definedName name="asdgfdytyet" hidden="1">{#N/A,#N/A,FALSE,"REPORT"}</definedName>
    <definedName name="asdgfdytyet_1" localSheetId="3" hidden="1">{#N/A,#N/A,FALSE,"REPORT"}</definedName>
    <definedName name="asdgfdytyet_1" hidden="1">{#N/A,#N/A,FALSE,"REPORT"}</definedName>
    <definedName name="asdgfdytyet_2" localSheetId="3" hidden="1">{#N/A,#N/A,FALSE,"REPORT"}</definedName>
    <definedName name="asdgfdytyet_2" hidden="1">{#N/A,#N/A,FALSE,"REPORT"}</definedName>
    <definedName name="asdgfdytyet_3" localSheetId="3" hidden="1">{#N/A,#N/A,FALSE,"REPORT"}</definedName>
    <definedName name="asdgfdytyet_3" hidden="1">{#N/A,#N/A,FALSE,"REPORT"}</definedName>
    <definedName name="asdgfdytyet_4" localSheetId="3" hidden="1">{#N/A,#N/A,FALSE,"REPORT"}</definedName>
    <definedName name="asdgfdytyet_4" hidden="1">{#N/A,#N/A,FALSE,"REPORT"}</definedName>
    <definedName name="asdgf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tryukuio" localSheetId="3" hidden="1">{#N/A,#N/A,FALSE,"REPORT"}</definedName>
    <definedName name="asdgtryukuio" hidden="1">{#N/A,#N/A,FALSE,"REPORT"}</definedName>
    <definedName name="asdgtryukuio_1" localSheetId="3" hidden="1">{#N/A,#N/A,FALSE,"REPORT"}</definedName>
    <definedName name="asdgtryukuio_1" hidden="1">{#N/A,#N/A,FALSE,"REPORT"}</definedName>
    <definedName name="asdgtryukuio_2" localSheetId="3" hidden="1">{#N/A,#N/A,FALSE,"REPORT"}</definedName>
    <definedName name="asdgtryukuio_2" hidden="1">{#N/A,#N/A,FALSE,"REPORT"}</definedName>
    <definedName name="asdgtryukuio_3" localSheetId="3" hidden="1">{#N/A,#N/A,FALSE,"REPORT"}</definedName>
    <definedName name="asdgtryukuio_3" hidden="1">{#N/A,#N/A,FALSE,"REPORT"}</definedName>
    <definedName name="asdgtryukuio_4" localSheetId="3" hidden="1">{#N/A,#N/A,FALSE,"REPORT"}</definedName>
    <definedName name="asdgtryukuio_4" hidden="1">{#N/A,#N/A,FALSE,"REPORT"}</definedName>
    <definedName name="asdh" localSheetId="4" hidden="1">{"client cfbs",#N/A,FALSE,"Client"}</definedName>
    <definedName name="asdh" localSheetId="3" hidden="1">{"client cfbs",#N/A,FALSE,"Client"}</definedName>
    <definedName name="asdh" hidden="1">{"client cfbs",#N/A,FALSE,"Client"}</definedName>
    <definedName name="asdjasldkfj" localSheetId="3" hidden="1">{#N/A,#N/A,FALSE,"PMTABB";#N/A,#N/A,FALSE,"PMTABB"}</definedName>
    <definedName name="asdjasldkfj" hidden="1">{#N/A,#N/A,FALSE,"PMTABB";#N/A,#N/A,FALSE,"PMTABB"}</definedName>
    <definedName name="asdjgkl" localSheetId="3" hidden="1">{#N/A,#N/A,FALSE,"Pharm";#N/A,#N/A,FALSE,"WWCM"}</definedName>
    <definedName name="asdjgkl" hidden="1">{#N/A,#N/A,FALSE,"Pharm";#N/A,#N/A,FALSE,"WWCM"}</definedName>
    <definedName name="asdjgkl_1" localSheetId="3" hidden="1">{#N/A,#N/A,FALSE,"Pharm";#N/A,#N/A,FALSE,"WWCM"}</definedName>
    <definedName name="asdjgkl_1" hidden="1">{#N/A,#N/A,FALSE,"Pharm";#N/A,#N/A,FALSE,"WWCM"}</definedName>
    <definedName name="asdjgkl_2" localSheetId="3" hidden="1">{#N/A,#N/A,FALSE,"Pharm";#N/A,#N/A,FALSE,"WWCM"}</definedName>
    <definedName name="asdjgkl_2" hidden="1">{#N/A,#N/A,FALSE,"Pharm";#N/A,#N/A,FALSE,"WWCM"}</definedName>
    <definedName name="asdjgkl_3" localSheetId="3" hidden="1">{#N/A,#N/A,FALSE,"Pharm";#N/A,#N/A,FALSE,"WWCM"}</definedName>
    <definedName name="asdjgkl_3" hidden="1">{#N/A,#N/A,FALSE,"Pharm";#N/A,#N/A,FALSE,"WWCM"}</definedName>
    <definedName name="asdjgkl_4" localSheetId="3" hidden="1">{#N/A,#N/A,FALSE,"Pharm";#N/A,#N/A,FALSE,"WWCM"}</definedName>
    <definedName name="asdjgkl_4" hidden="1">{#N/A,#N/A,FALSE,"Pharm";#N/A,#N/A,FALSE,"WWCM"}</definedName>
    <definedName name="asdkak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localSheetId="3" hidden="1">{#N/A,#N/A,FALSE,"ISBL"}</definedName>
    <definedName name="asdsar" hidden="1">{#N/A,#N/A,FALSE,"ISBL"}</definedName>
    <definedName name="asdsdf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asdsdf" hidden="1">{#N/A,#N/A,FALSE,"Assump2";#N/A,#N/A,FALSE,"Income2";#N/A,#N/A,FALSE,"Balance2";#N/A,#N/A,FALSE,"DCF Filter";#N/A,#N/A,FALSE,"Trans Assump2";#N/A,#N/A,FALSE,"Combined Income2";#N/A,#N/A,FALSE,"Combined Balance2"}</definedName>
    <definedName name="asds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edfdf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f" localSheetId="3" hidden="1">{"Summary Schedule",#N/A,FALSE,"Sheet1";"Divisional Support",#N/A,FALSE,"Sheet2";"Corporate Support",#N/A,FALSE,"Sheet3"}</definedName>
    <definedName name="aserf" hidden="1">{"Summary Schedule",#N/A,FALSE,"Sheet1";"Divisional Support",#N/A,FALSE,"Sheet2";"Corporate Support",#N/A,FALSE,"Sheet3"}</definedName>
    <definedName name="asf" localSheetId="3" hidden="1">{"QTD",#N/A,FALSE,"SUM"}</definedName>
    <definedName name="asf" hidden="1">{"QTD",#N/A,FALSE,"SUM"}</definedName>
    <definedName name="asf." localSheetId="3">{"'All AERs-2000-2001'!$A$5:$K$39"}</definedName>
    <definedName name="asf.">{"'All AERs-2000-2001'!$A$5:$K$39"}</definedName>
    <definedName name="asfas" localSheetId="4" hidden="1">{0,0,"",0}</definedName>
    <definedName name="asfas" localSheetId="3">{0,0,"",0}</definedName>
    <definedName name="asfas">{0,0,"",0}</definedName>
    <definedName name="asfd" localSheetId="3" hidden="1">{"Exist Debt Amort",#N/A,TRUE,"Financials";"Intangible Amort",#N/A,TRUE,"Financials";"Proj Debt Amort",#N/A,TRUE,"Financials";"Proj Pfd Amort",#N/A,TRUE,"Financials"}</definedName>
    <definedName name="asfd" hidden="1">{"Exist Debt Amort",#N/A,TRUE,"Financials";"Intangible Amort",#N/A,TRUE,"Financials";"Proj Debt Amort",#N/A,TRUE,"Financials";"Proj Pfd Amort",#N/A,TRUE,"Financials"}</definedName>
    <definedName name="asffghujyki" localSheetId="3" hidden="1">{#N/A,#N/A,FALSE,"Pharm";#N/A,#N/A,FALSE,"WWCM"}</definedName>
    <definedName name="asffghujyki" hidden="1">{#N/A,#N/A,FALSE,"Pharm";#N/A,#N/A,FALSE,"WWCM"}</definedName>
    <definedName name="asffghujyki_1" localSheetId="3" hidden="1">{#N/A,#N/A,FALSE,"Pharm";#N/A,#N/A,FALSE,"WWCM"}</definedName>
    <definedName name="asffghujyki_1" hidden="1">{#N/A,#N/A,FALSE,"Pharm";#N/A,#N/A,FALSE,"WWCM"}</definedName>
    <definedName name="asffghujyki_2" localSheetId="3" hidden="1">{#N/A,#N/A,FALSE,"Pharm";#N/A,#N/A,FALSE,"WWCM"}</definedName>
    <definedName name="asffghujyki_2" hidden="1">{#N/A,#N/A,FALSE,"Pharm";#N/A,#N/A,FALSE,"WWCM"}</definedName>
    <definedName name="asffghujyki_3" localSheetId="3" hidden="1">{#N/A,#N/A,FALSE,"Pharm";#N/A,#N/A,FALSE,"WWCM"}</definedName>
    <definedName name="asffghujyki_3" hidden="1">{#N/A,#N/A,FALSE,"Pharm";#N/A,#N/A,FALSE,"WWCM"}</definedName>
    <definedName name="asffghujyki_4" localSheetId="3" hidden="1">{#N/A,#N/A,FALSE,"Pharm";#N/A,#N/A,FALSE,"WWCM"}</definedName>
    <definedName name="asffghujyki_4" hidden="1">{#N/A,#N/A,FALSE,"Pharm";#N/A,#N/A,FALSE,"WWCM"}</definedName>
    <definedName name="asfg" localSheetId="3" hidden="1">{#N/A,#N/A,FALSE,"Balance Sheet";#N/A,#N/A,FALSE,"Income Statement";#N/A,#N/A,FALSE,"Changes in Financial Position"}</definedName>
    <definedName name="asfg" hidden="1">{#N/A,#N/A,FALSE,"Balance Sheet";#N/A,#N/A,FALSE,"Income Statement";#N/A,#N/A,FALSE,"Changes in Financial Position"}</definedName>
    <definedName name="asgg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SFDGSD" localSheetId="3" hidden="1">{#N/A,#N/A,FALSE,"Aging Summary";#N/A,#N/A,FALSE,"Ratio Analysis";#N/A,#N/A,FALSE,"Test 120 Day Accts";#N/A,#N/A,FALSE,"Tickmarks"}</definedName>
    <definedName name="ASGSFDGSD" hidden="1">{#N/A,#N/A,FALSE,"Aging Summary";#N/A,#N/A,FALSE,"Ratio Analysis";#N/A,#N/A,FALSE,"Test 120 Day Accts";#N/A,#N/A,FALSE,"Tickmarks"}</definedName>
    <definedName name="ASIA">#REF!</definedName>
    <definedName name="ASIENTO2000_ASIENTOS_Lista">#REF!</definedName>
    <definedName name="ASIGRA_NAME">#REF!</definedName>
    <definedName name="ASIGRA_TYPE">#REF!</definedName>
    <definedName name="askaskeo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askeo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OfDate">#REF!</definedName>
    <definedName name="ASPs">#REF!</definedName>
    <definedName name="ASPs_by_Device_Type_and_Family">#REF!</definedName>
    <definedName name="asqq" localSheetId="3" hidden="1">{"Performance Details",#N/A,FALSE,"Current Yr";"Performance Details",#N/A,FALSE,"Budget";"Performance Details",#N/A,FALSE,"Prior Year"}</definedName>
    <definedName name="asqq" hidden="1">{"Performance Details",#N/A,FALSE,"Current Yr";"Performance Details",#N/A,FALSE,"Budget";"Performance Details",#N/A,FALSE,"Prior Year"}</definedName>
    <definedName name="ass">#REF!</definedName>
    <definedName name="ass.all" localSheetId="4" hidden="1">{#N/A,#N/A,FALSE,"cpt"}</definedName>
    <definedName name="ass.all" localSheetId="3" hidden="1">{#N/A,#N/A,FALSE,"cpt"}</definedName>
    <definedName name="ass.all" hidden="1">{#N/A,#N/A,FALSE,"cpt"}</definedName>
    <definedName name="ass_1" localSheetId="4" hidden="1">{"print 1.6",#N/A,FALSE,"Sheet1";"print 2.6",#N/A,FALSE,"Sheet1";"print 3.6",#N/A,FALSE,"Sheet1";"print 4.6",#N/A,FALSE,"Sheet1";"print 5.6",#N/A,FALSE,"Sheet1";"print 6.6",#N/A,FALSE,"Sheet1"}</definedName>
    <definedName name="ass_1" localSheetId="3" hidden="1">{"print 1.6",#N/A,FALSE,"Sheet1";"print 2.6",#N/A,FALSE,"Sheet1";"print 3.6",#N/A,FALSE,"Sheet1";"print 4.6",#N/A,FALSE,"Sheet1";"print 5.6",#N/A,FALSE,"Sheet1";"print 6.6",#N/A,FALSE,"Sheet1"}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2.all" localSheetId="4" hidden="1">{#N/A,#N/A,FALSE,"cpt"}</definedName>
    <definedName name="ass2.all" localSheetId="3" hidden="1">{#N/A,#N/A,FALSE,"cpt"}</definedName>
    <definedName name="ass2.all" hidden="1">{#N/A,#N/A,FALSE,"cpt"}</definedName>
    <definedName name="ASSA" localSheetId="3" hidden="1">{#N/A,#N/A,FALSE,"1";#N/A,#N/A,FALSE,"2";#N/A,#N/A,FALSE,"16 - 17";#N/A,#N/A,FALSE,"18 - 19";#N/A,#N/A,FALSE,"26";#N/A,#N/A,FALSE,"27";#N/A,#N/A,FALSE,"28"}</definedName>
    <definedName name="ASSA" hidden="1">{#N/A,#N/A,FALSE,"1";#N/A,#N/A,FALSE,"2";#N/A,#N/A,FALSE,"16 - 17";#N/A,#N/A,FALSE,"18 - 19";#N/A,#N/A,FALSE,"26";#N/A,#N/A,FALSE,"27";#N/A,#N/A,FALSE,"28"}</definedName>
    <definedName name="ASSA_1" localSheetId="3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localSheetId="3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localSheetId="3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localSheetId="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dafsda" localSheetId="3" hidden="1">{"PR1","pr1",TRUE,"Sch PR-1"}</definedName>
    <definedName name="assasdafsda" hidden="1">{"PR1","pr1",TRUE,"Sch PR-1"}</definedName>
    <definedName name="assessed_value">#REF!</definedName>
    <definedName name="asset">#REF!</definedName>
    <definedName name="Asset_Acquisition">#REF!</definedName>
    <definedName name="asset_desc">#REF!</definedName>
    <definedName name="asset_switch">#REF!</definedName>
    <definedName name="Asset_Type">[53]data!$AZ$3:$AZ$6</definedName>
    <definedName name="Asset2">#REF!</definedName>
    <definedName name="AssetRate">#REF!</definedName>
    <definedName name="ASSETS">#REF!</definedName>
    <definedName name="Assets_b4_CashAP">#REF!</definedName>
    <definedName name="Assets_BS">#REF!</definedName>
    <definedName name="asss" localSheetId="4" hidden="1">{"rtn",#N/A,FALSE,"RTN";"tables",#N/A,FALSE,"RTN";"cf",#N/A,FALSE,"CF";"stats",#N/A,FALSE,"Stats";"prop",#N/A,FALSE,"Prop"}</definedName>
    <definedName name="asss" localSheetId="3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s_1" localSheetId="4" hidden="1">{"rtn",#N/A,FALSE,"RTN";"tables",#N/A,FALSE,"RTN";"cf",#N/A,FALSE,"CF";"stats",#N/A,FALSE,"Stats";"prop",#N/A,FALSE,"Prop"}</definedName>
    <definedName name="asss_1" localSheetId="3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sss" localSheetId="3" hidden="1">{"Summary Schedule",#N/A,FALSE,"Sheet1";"Divisional Support",#N/A,FALSE,"Sheet2";"Corporate Support",#N/A,FALSE,"Sheet3"}</definedName>
    <definedName name="assssss" hidden="1">{"Summary Schedule",#N/A,FALSE,"Sheet1";"Divisional Support",#N/A,FALSE,"Sheet2";"Corporate Support",#N/A,FALSE,"Sheet3"}</definedName>
    <definedName name="assum">#REF!</definedName>
    <definedName name="AssumBS" localSheetId="4">'[54]Assumptions-Balance Sheet'!$E$12:$E$16,'[54]Assumptions-Balance Sheet'!$E$20:$E$30,'[54]Assumptions-Balance Sheet'!$E$33,'[54]Assumptions-Balance Sheet'!$E$38:$E$41,'[54]Assumptions-Balance Sheet'!$E$44,'[54]Assumptions-Balance Sheet'!$E$48:$E$50</definedName>
    <definedName name="AssumBS">#REF!,#REF!,#REF!,#REF!,#REF!,#REF!</definedName>
    <definedName name="Assump_pg1">#REF!</definedName>
    <definedName name="assump_pg1a">#REF!</definedName>
    <definedName name="Assump_pg2">#REF!</definedName>
    <definedName name="Assump2">#REF!</definedName>
    <definedName name="ASSUMPTION" localSheetId="3" hidden="1">{#N/A,#N/A,FALSE,"ALM-ASISC"}</definedName>
    <definedName name="ASSUMPTION" hidden="1">{#N/A,#N/A,FALSE,"ALM-ASISC"}</definedName>
    <definedName name="Assumption_usa">#REF!</definedName>
    <definedName name="ASSUMPTIONS">#REF!</definedName>
    <definedName name="Assumptions_2" localSheetId="3" hidden="1">{"'Form'!$A$2:$J$81"}</definedName>
    <definedName name="Assumptions_2" hidden="1">{"'Form'!$A$2:$J$81"}</definedName>
    <definedName name="Assumptions_Language">#REF!</definedName>
    <definedName name="Assumptios2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t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we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#REF!</definedName>
    <definedName name="AT_BACKLOG">#REF!</definedName>
    <definedName name="ATINT">#REF!</definedName>
    <definedName name="ATL" localSheetId="4">[55]ATL!$A$1:$H$46,[55]ATL!$A$47:$H$87,[55]ATL!$A$89:$H$134</definedName>
    <definedName name="ATL">#REF!,#REF!,#REF!</definedName>
    <definedName name="ATPCORR_DLG_RESULTS" localSheetId="4" hidden="1">{2;#N/A;"R8C4:R8C18";#N/A;"R6C4:R6C18";#N/A;1;#N/A;#N/A;FALSE;#N/A;#N/A;#N/A}</definedName>
    <definedName name="ATPCORR_DLG_RESULTS" localSheetId="3" hidden="1">{2;#N/A;"R8C4:R8C18";#N/A;"R6C4:R6C18";#N/A;1;#N/A;#N/A;FALSE;#N/A;#N/A;#N/A}</definedName>
    <definedName name="ATPCORR_DLG_RESULTS" hidden="1">{2;#N/A;"R8C4:R8C18";#N/A;"R6C4:R6C18";#N/A;1;#N/A;#N/A;FALSE;#N/A;#N/A;#N/A}</definedName>
    <definedName name="ATS">#REF!</definedName>
    <definedName name="att">#REF!</definedName>
    <definedName name="Attention">#REF!</definedName>
    <definedName name="Attention2">#REF!</definedName>
    <definedName name="attrition">#REF!</definedName>
    <definedName name="attrition2">#REF!</definedName>
    <definedName name="ATxRate">#REF!</definedName>
    <definedName name="au" hidden="1">#REF!</definedName>
    <definedName name="AUD">#REF!</definedName>
    <definedName name="Audit_and_accounting_services">#REF!</definedName>
    <definedName name="aug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ACT">#REF!</definedName>
    <definedName name="AUG_AOP">#REF!</definedName>
    <definedName name="AUG_BUD" localSheetId="4">'[43]P&amp;L Breakdown'!$P:$P</definedName>
    <definedName name="AUG_BUD">#REF!</definedName>
    <definedName name="aug_detail">#REF!</definedName>
    <definedName name="AUG_TB_18" localSheetId="4">[43]TB!#REF!</definedName>
    <definedName name="AUG_TB_18">#REF!</definedName>
    <definedName name="AURABOOKMARK902">#REF!</definedName>
    <definedName name="AuraStyleDefaultsReset" hidden="1">#N/A</definedName>
    <definedName name="ausd">#REF!</definedName>
    <definedName name="AUSDollar">#REF!</definedName>
    <definedName name="AUSDollarQ408">#REF!</definedName>
    <definedName name="Auto_Rev_share">#REF!</definedName>
    <definedName name="Auto_Trigger_Cost_Min">#REF!</definedName>
    <definedName name="AUto2" localSheetId="3" hidden="1">{#N/A,#N/A,FALSE,"Sheet1"}</definedName>
    <definedName name="AUto2" hidden="1">{#N/A,#N/A,FALSE,"Sheet1"}</definedName>
    <definedName name="av" hidden="1">#REF!</definedName>
    <definedName name="AVAmort13">#REF!</definedName>
    <definedName name="AVAmort14">#REF!</definedName>
    <definedName name="AVAmort18">#REF!</definedName>
    <definedName name="AVAmort23">#REF!</definedName>
    <definedName name="Avarge_exchange_rate__2002" localSheetId="4">'[56]General assumptions'!$B$6</definedName>
    <definedName name="Avarge_exchange_rate__2002">#REF!</definedName>
    <definedName name="avdd" localSheetId="3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e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egus0300" localSheetId="4">'[37]מדדים ושע"ח'!$E$18</definedName>
    <definedName name="avegus0300">#REF!</definedName>
    <definedName name="Average_Ad_and_Other">#REF!</definedName>
    <definedName name="AVERAGE_CUST_LIFE">#REF!</definedName>
    <definedName name="Average_Dayrate">#REF!</definedName>
    <definedName name="average_dbf">#REF!</definedName>
    <definedName name="average_loan">#REF!</definedName>
    <definedName name="average_rcn">#REF!</definedName>
    <definedName name="Avg_Sale_Cust">#REF!</definedName>
    <definedName name="AvgAvailRoom_Aus">#REF!</definedName>
    <definedName name="AvgAvailRoom_Canada">#REF!</definedName>
    <definedName name="AvgAvailRoom_USA">#REF!</definedName>
    <definedName name="avgcpi0399">#REF!</definedName>
    <definedName name="avgcpi1297">#REF!</definedName>
    <definedName name="avgcpi1298">#REF!</definedName>
    <definedName name="avgcpi398">#REF!</definedName>
    <definedName name="avgcpi697">#REF!</definedName>
    <definedName name="avgcpi698">#REF!</definedName>
    <definedName name="avgcpi997">#REF!</definedName>
    <definedName name="avgcpi998">#REF!</definedName>
    <definedName name="avgdlr12_94" localSheetId="4">'[57]מאזן ורוו"ה'!$T$19</definedName>
    <definedName name="avgdlr12_94">#REF!</definedName>
    <definedName name="avgdlr12_95" localSheetId="4">'[58]מאזן ורוו"ה'!$T$18</definedName>
    <definedName name="avgdlr12_95">#REF!</definedName>
    <definedName name="avgdlr12_96">#REF!</definedName>
    <definedName name="avgdlr12_97">#REF!</definedName>
    <definedName name="avgdlr3_97">#REF!</definedName>
    <definedName name="avgdlr3_98" localSheetId="4">'[59]מאזן ורוו"ה'!#REF!</definedName>
    <definedName name="avgdlr3_98">#REF!</definedName>
    <definedName name="avgdlr6_97">#REF!</definedName>
    <definedName name="avgdlr6_98">#REF!</definedName>
    <definedName name="avgdlr6_99">#REF!</definedName>
    <definedName name="avgdlr9_97">#REF!</definedName>
    <definedName name="avgdlr96">#REF!</definedName>
    <definedName name="avgdlr97">#REF!</definedName>
    <definedName name="avgdlrprd">'[60]שע"ח'!$D$18</definedName>
    <definedName name="avgdolar1298">#REF!</definedName>
    <definedName name="AvgLife">#REF!</definedName>
    <definedName name="avgmdd12_94" localSheetId="4">'[58]מאזן ורוו"ה'!$S$19</definedName>
    <definedName name="avgmdd12_94">#REF!</definedName>
    <definedName name="avgmdd12_95" localSheetId="4">'[58]מאזן ורוו"ה'!$S$18</definedName>
    <definedName name="avgmdd12_95">#REF!</definedName>
    <definedName name="avgmdd12_96">#REF!</definedName>
    <definedName name="avgmdd12_97">#REF!</definedName>
    <definedName name="avgmdd3_97">#REF!</definedName>
    <definedName name="avgmdd3_98" localSheetId="4">'[58]מאזן ורוו"ה'!$S$14</definedName>
    <definedName name="avgmdd3_98">#REF!</definedName>
    <definedName name="avgmdd6_97">#REF!</definedName>
    <definedName name="avgmdd6_98">#REF!</definedName>
    <definedName name="avgmdd9_97">#REF!</definedName>
    <definedName name="avgmdd9_98">#REF!</definedName>
    <definedName name="AvgShares">#REF!</definedName>
    <definedName name="Aviv">#REF!</definedName>
    <definedName name="AVNLG">#REF!</definedName>
    <definedName name="avq">#REF!</definedName>
    <definedName name="AVRUPA">#REF!</definedName>
    <definedName name="aw" hidden="1">#REF!</definedName>
    <definedName name="aw4wb" localSheetId="3" hidden="1">{#N/A,#N/A,FALSE,"ISBL"}</definedName>
    <definedName name="aw4wb" hidden="1">{#N/A,#N/A,FALSE,"ISBL"}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w3" localSheetId="3" hidden="1">{#N/A,#N/A,FALSE,"OSBL"}</definedName>
    <definedName name="aweaw3" hidden="1">{#N/A,#N/A,FALSE,"OSBL"}</definedName>
    <definedName name="aweax" hidden="1">#REF!</definedName>
    <definedName name="aweruio" localSheetId="3" hidden="1">{"bs",#N/A,FALSE,"SCF"}</definedName>
    <definedName name="aweruio" hidden="1">{"bs",#N/A,FALSE,"SCF"}</definedName>
    <definedName name="awq" localSheetId="3" hidden="1">{"YTD",#N/A,FALSE,"SUM"}</definedName>
    <definedName name="awq" hidden="1">{"YTD",#N/A,FALSE,"SUM"}</definedName>
    <definedName name="awqe" localSheetId="3" hidden="1">{"net assets",#N/A,FALSE,"summary";"asset turnover",#N/A,FALSE,"summary";"orona",#N/A,FALSE,"summary"}</definedName>
    <definedName name="awqe" hidden="1">{"net assets",#N/A,FALSE,"summary";"asset turnover",#N/A,FALSE,"summary";"orona",#N/A,FALSE,"summary"}</definedName>
    <definedName name="awqx" localSheetId="3" hidden="1">{"Comp_of_Price_Effect",#N/A,FALSE,"QTRDPVAR"}</definedName>
    <definedName name="awqx" hidden="1">{"Comp_of_Price_Effect",#N/A,FALSE,"QTRDPVAR"}</definedName>
    <definedName name="awrew" localSheetId="3">{"DCF","UPSIDE CASE",FALSE,"Sheet1";"DCF","BASE CASE",FALSE,"Sheet1";"DCF","DOWNSIDE CASE",FALSE,"Sheet1"}</definedName>
    <definedName name="awrew">{"DCF","UPSIDE CASE",FALSE,"Sheet1";"DCF","BASE CASE",FALSE,"Sheet1";"DCF","DOWNSIDE CASE",FALSE,"Sheet1"}</definedName>
    <definedName name="aws" localSheetId="3" hidden="1">{#N/A,#N/A,FALSE,"CMN_FE"}</definedName>
    <definedName name="aws" hidden="1">{#N/A,#N/A,FALSE,"CMN_FE"}</definedName>
    <definedName name="aw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www" localSheetId="3">{"'NPCGUIDELINES'!$A$1:$J$41"}</definedName>
    <definedName name="awww">{"'NPCGUIDELINES'!$A$1:$J$41"}</definedName>
    <definedName name="ax" localSheetId="4">#N/A</definedName>
    <definedName name="ax" hidden="1">#REF!</definedName>
    <definedName name="AX_1" localSheetId="3" hidden="1">{#N/A,#N/A,FALSE,"Pharm";#N/A,#N/A,FALSE,"WWCM"}</definedName>
    <definedName name="AX_1" hidden="1">{#N/A,#N/A,FALSE,"Pharm";#N/A,#N/A,FALSE,"WWCM"}</definedName>
    <definedName name="AX_2" localSheetId="3" hidden="1">{#N/A,#N/A,FALSE,"Pharm";#N/A,#N/A,FALSE,"WWCM"}</definedName>
    <definedName name="AX_2" hidden="1">{#N/A,#N/A,FALSE,"Pharm";#N/A,#N/A,FALSE,"WWCM"}</definedName>
    <definedName name="AX_3" localSheetId="3" hidden="1">{#N/A,#N/A,FALSE,"Pharm";#N/A,#N/A,FALSE,"WWCM"}</definedName>
    <definedName name="AX_3" hidden="1">{#N/A,#N/A,FALSE,"Pharm";#N/A,#N/A,FALSE,"WWCM"}</definedName>
    <definedName name="AX_4" localSheetId="3" hidden="1">{#N/A,#N/A,FALSE,"Pharm";#N/A,#N/A,FALSE,"WWCM"}</definedName>
    <definedName name="AX_4" hidden="1">{#N/A,#N/A,FALSE,"Pharm";#N/A,#N/A,FALSE,"WWCM"}</definedName>
    <definedName name="axe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sFormat" localSheetId="3">'Neptune COGS+OPEX Build'!AxesFormat</definedName>
    <definedName name="AxesFormat">[0]!AxesFormat</definedName>
    <definedName name="axs" localSheetId="3" hidden="1">{"QTD",#N/A,FALSE,"SUM"}</definedName>
    <definedName name="axs" hidden="1">{"QTD",#N/A,FALSE,"SUM"}</definedName>
    <definedName name="axz" localSheetId="3" hidden="1">{#N/A,"PURCHM",FALSE,"Business Analysis";#N/A,"SPADD",FALSE,"Business Analysis"}</definedName>
    <definedName name="axz" hidden="1">{#N/A,"PURCHM",FALSE,"Business Analysis";#N/A,"SPADD",FALSE,"Business Analysis"}</definedName>
    <definedName name="ayman" localSheetId="3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_1" localSheetId="3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localSheetId="3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localSheetId="3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localSheetId="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localSheetId="3" hidden="1">{#N/A,#N/A,FALSE,"Pharm";#N/A,#N/A,FALSE,"WWCM"}</definedName>
    <definedName name="ayman1" hidden="1">{#N/A,#N/A,FALSE,"Pharm";#N/A,#N/A,FALSE,"WWCM"}</definedName>
    <definedName name="ayman1_1" localSheetId="3" hidden="1">{#N/A,#N/A,FALSE,"Pharm";#N/A,#N/A,FALSE,"WWCM"}</definedName>
    <definedName name="ayman1_1" hidden="1">{#N/A,#N/A,FALSE,"Pharm";#N/A,#N/A,FALSE,"WWCM"}</definedName>
    <definedName name="ayman1_2" localSheetId="3" hidden="1">{#N/A,#N/A,FALSE,"Pharm";#N/A,#N/A,FALSE,"WWCM"}</definedName>
    <definedName name="ayman1_2" hidden="1">{#N/A,#N/A,FALSE,"Pharm";#N/A,#N/A,FALSE,"WWCM"}</definedName>
    <definedName name="ayman1_3" localSheetId="3" hidden="1">{#N/A,#N/A,FALSE,"Pharm";#N/A,#N/A,FALSE,"WWCM"}</definedName>
    <definedName name="ayman1_3" hidden="1">{#N/A,#N/A,FALSE,"Pharm";#N/A,#N/A,FALSE,"WWCM"}</definedName>
    <definedName name="ayman1_4" localSheetId="3" hidden="1">{#N/A,#N/A,FALSE,"Pharm";#N/A,#N/A,FALSE,"WWCM"}</definedName>
    <definedName name="ayman1_4" hidden="1">{#N/A,#N/A,FALSE,"Pharm";#N/A,#N/A,FALSE,"WWCM"}</definedName>
    <definedName name="ayman2" localSheetId="3" hidden="1">{#N/A,#N/A,FALSE,"Pharm";#N/A,#N/A,FALSE,"WWCM"}</definedName>
    <definedName name="ayman2" hidden="1">{#N/A,#N/A,FALSE,"Pharm";#N/A,#N/A,FALSE,"WWCM"}</definedName>
    <definedName name="ayman2_1" localSheetId="3" hidden="1">{#N/A,#N/A,FALSE,"Pharm";#N/A,#N/A,FALSE,"WWCM"}</definedName>
    <definedName name="ayman2_1" hidden="1">{#N/A,#N/A,FALSE,"Pharm";#N/A,#N/A,FALSE,"WWCM"}</definedName>
    <definedName name="ayman2_2" localSheetId="3" hidden="1">{#N/A,#N/A,FALSE,"Pharm";#N/A,#N/A,FALSE,"WWCM"}</definedName>
    <definedName name="ayman2_2" hidden="1">{#N/A,#N/A,FALSE,"Pharm";#N/A,#N/A,FALSE,"WWCM"}</definedName>
    <definedName name="ayman2_3" localSheetId="3" hidden="1">{#N/A,#N/A,FALSE,"Pharm";#N/A,#N/A,FALSE,"WWCM"}</definedName>
    <definedName name="ayman2_3" hidden="1">{#N/A,#N/A,FALSE,"Pharm";#N/A,#N/A,FALSE,"WWCM"}</definedName>
    <definedName name="ayman2_4" localSheetId="3" hidden="1">{#N/A,#N/A,FALSE,"Pharm";#N/A,#N/A,FALSE,"WWCM"}</definedName>
    <definedName name="ayman2_4" hidden="1">{#N/A,#N/A,FALSE,"Pharm";#N/A,#N/A,FALSE,"WWCM"}</definedName>
    <definedName name="ayman7" localSheetId="3" hidden="1">{#N/A,#N/A,FALSE,"REPORT"}</definedName>
    <definedName name="ayman7" hidden="1">{#N/A,#N/A,FALSE,"REPORT"}</definedName>
    <definedName name="ayman7_1" localSheetId="3" hidden="1">{#N/A,#N/A,FALSE,"REPORT"}</definedName>
    <definedName name="ayman7_1" hidden="1">{#N/A,#N/A,FALSE,"REPORT"}</definedName>
    <definedName name="ayman7_2" localSheetId="3" hidden="1">{#N/A,#N/A,FALSE,"REPORT"}</definedName>
    <definedName name="ayman7_2" hidden="1">{#N/A,#N/A,FALSE,"REPORT"}</definedName>
    <definedName name="ayman7_3" localSheetId="3" hidden="1">{#N/A,#N/A,FALSE,"REPORT"}</definedName>
    <definedName name="ayman7_3" hidden="1">{#N/A,#N/A,FALSE,"REPORT"}</definedName>
    <definedName name="ayman7_4" localSheetId="3" hidden="1">{#N/A,#N/A,FALSE,"REPORT"}</definedName>
    <definedName name="ayman7_4" hidden="1">{#N/A,#N/A,FALSE,"REPORT"}</definedName>
    <definedName name="ayman8" localSheetId="3" hidden="1">{#N/A,#N/A,FALSE,"REPORT"}</definedName>
    <definedName name="ayman8" hidden="1">{#N/A,#N/A,FALSE,"REPORT"}</definedName>
    <definedName name="ayman8_1" localSheetId="3" hidden="1">{#N/A,#N/A,FALSE,"REPORT"}</definedName>
    <definedName name="ayman8_1" hidden="1">{#N/A,#N/A,FALSE,"REPORT"}</definedName>
    <definedName name="ayman8_2" localSheetId="3" hidden="1">{#N/A,#N/A,FALSE,"REPORT"}</definedName>
    <definedName name="ayman8_2" hidden="1">{#N/A,#N/A,FALSE,"REPORT"}</definedName>
    <definedName name="ayman8_3" localSheetId="3" hidden="1">{#N/A,#N/A,FALSE,"REPORT"}</definedName>
    <definedName name="ayman8_3" hidden="1">{#N/A,#N/A,FALSE,"REPORT"}</definedName>
    <definedName name="ayman8_4" localSheetId="3" hidden="1">{#N/A,#N/A,FALSE,"REPORT"}</definedName>
    <definedName name="ayman8_4" hidden="1">{#N/A,#N/A,FALSE,"REPORT"}</definedName>
    <definedName name="az" hidden="1">#REF!</definedName>
    <definedName name="az_1" localSheetId="3" hidden="1">{#N/A,#N/A,FALSE,"Pharm";#N/A,#N/A,FALSE,"WWCM"}</definedName>
    <definedName name="az_1" hidden="1">{#N/A,#N/A,FALSE,"Pharm";#N/A,#N/A,FALSE,"WWCM"}</definedName>
    <definedName name="az_2" localSheetId="3" hidden="1">{#N/A,#N/A,FALSE,"Pharm";#N/A,#N/A,FALSE,"WWCM"}</definedName>
    <definedName name="az_2" hidden="1">{#N/A,#N/A,FALSE,"Pharm";#N/A,#N/A,FALSE,"WWCM"}</definedName>
    <definedName name="az_3" localSheetId="3" hidden="1">{#N/A,#N/A,FALSE,"Pharm";#N/A,#N/A,FALSE,"WWCM"}</definedName>
    <definedName name="az_3" hidden="1">{#N/A,#N/A,FALSE,"Pharm";#N/A,#N/A,FALSE,"WWCM"}</definedName>
    <definedName name="az_4" localSheetId="3" hidden="1">{#N/A,#N/A,FALSE,"Pharm";#N/A,#N/A,FALSE,"WWCM"}</definedName>
    <definedName name="az_4" hidden="1">{#N/A,#N/A,FALSE,"Pharm";#N/A,#N/A,FALSE,"WWCM"}</definedName>
    <definedName name="azeazr" localSheetId="3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azr_1" localSheetId="3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localSheetId="3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localSheetId="3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localSheetId="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localSheetId="3" hidden="1">{#N/A,#N/A,FALSE,"Pharm";#N/A,#N/A,FALSE,"WWCM"}</definedName>
    <definedName name="azerety" hidden="1">{#N/A,#N/A,FALSE,"Pharm";#N/A,#N/A,FALSE,"WWCM"}</definedName>
    <definedName name="azerety_1" localSheetId="3" hidden="1">{#N/A,#N/A,FALSE,"Pharm";#N/A,#N/A,FALSE,"WWCM"}</definedName>
    <definedName name="azerety_1" hidden="1">{#N/A,#N/A,FALSE,"Pharm";#N/A,#N/A,FALSE,"WWCM"}</definedName>
    <definedName name="azerety_2" localSheetId="3" hidden="1">{#N/A,#N/A,FALSE,"Pharm";#N/A,#N/A,FALSE,"WWCM"}</definedName>
    <definedName name="azerety_2" hidden="1">{#N/A,#N/A,FALSE,"Pharm";#N/A,#N/A,FALSE,"WWCM"}</definedName>
    <definedName name="azerety_3" localSheetId="3" hidden="1">{#N/A,#N/A,FALSE,"Pharm";#N/A,#N/A,FALSE,"WWCM"}</definedName>
    <definedName name="azerety_3" hidden="1">{#N/A,#N/A,FALSE,"Pharm";#N/A,#N/A,FALSE,"WWCM"}</definedName>
    <definedName name="azerety_4" localSheetId="3" hidden="1">{#N/A,#N/A,FALSE,"Pharm";#N/A,#N/A,FALSE,"WWCM"}</definedName>
    <definedName name="azerety_4" hidden="1">{#N/A,#N/A,FALSE,"Pharm";#N/A,#N/A,FALSE,"WWCM"}</definedName>
    <definedName name="AZEZAEAZ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ש" localSheetId="3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Aש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b" localSheetId="4">#REF!</definedName>
    <definedName name="b" localSheetId="3">{"'2ND_QUAR'!$A$1:$P$106"}</definedName>
    <definedName name="b">{"'2ND_QUAR'!$A$1:$P$106"}</definedName>
    <definedName name="b.s" localSheetId="3" hidden="1">{"bs",#N/A,FALSE,"SCF"}</definedName>
    <definedName name="b.s" hidden="1">{"bs",#N/A,FALSE,"SCF"}</definedName>
    <definedName name="b_g" hidden="1">#REF!</definedName>
    <definedName name="B1684.">#REF!</definedName>
    <definedName name="b2brev">#REF!</definedName>
    <definedName name="ba" hidden="1">#REF!</definedName>
    <definedName name="bacd1101bd" localSheetId="3" hidden="1">{#N/A,"PURCHM",FALSE,"Business Analysis";#N/A,"SPADD",FALSE,"Business Analysis"}</definedName>
    <definedName name="bacd1101bd" hidden="1">{#N/A,"PURCHM",FALSE,"Business Analysis";#N/A,"SPADD",FALSE,"Business Analysis"}</definedName>
    <definedName name="bacd31" localSheetId="3" hidden="1">{#N/A,"PURCHM",FALSE,"Business Analysis";#N/A,"SPADD",FALSE,"Business Analysis"}</definedName>
    <definedName name="bacd31" hidden="1">{#N/A,"PURCHM",FALSE,"Business Analysis";#N/A,"SPADD",FALSE,"Business Analysis"}</definedName>
    <definedName name="bacd31bd" localSheetId="3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_A">#REF!</definedName>
    <definedName name="Backlog_Compressor">#REF!</definedName>
    <definedName name="Backlog_Installation">#REF!</definedName>
    <definedName name="Backlog_Production">#REF!</definedName>
    <definedName name="backup">#REF!</definedName>
    <definedName name="BAD_DEBT_WRITE_OFF">#REF!</definedName>
    <definedName name="Baker">#REF!</definedName>
    <definedName name="bal" localSheetId="4">'[61]Sheet1 (2)'!$A$1:$D$61</definedName>
    <definedName name="BAL">#REF!</definedName>
    <definedName name="bal.sh" localSheetId="3" hidden="1">{"bs",#N/A,FALSE,"SCF"}</definedName>
    <definedName name="bal.sh" hidden="1">{"bs",#N/A,FALSE,"SCF"}</definedName>
    <definedName name="bal_date">#REF!</definedName>
    <definedName name="BAL_SHEETS">#REF!</definedName>
    <definedName name="bal_shift">#REF!</definedName>
    <definedName name="Bal_sht_yr1">#REF!</definedName>
    <definedName name="Bal_sht_yr2">#REF!</definedName>
    <definedName name="bal_table">#REF!</definedName>
    <definedName name="bal_table2">#REF!</definedName>
    <definedName name="BALANCE">#REF!</definedName>
    <definedName name="balance_03_01">#REF!</definedName>
    <definedName name="balance_03_02">#REF!</definedName>
    <definedName name="balance_03_03">#REF!</definedName>
    <definedName name="balance_03_04">#REF!</definedName>
    <definedName name="balance_03_05">#REF!</definedName>
    <definedName name="balance_03_06">#REF!</definedName>
    <definedName name="balance_03_07">#REF!</definedName>
    <definedName name="balance_03_08">#REF!</definedName>
    <definedName name="balance_03_09">#REF!</definedName>
    <definedName name="balance_03_10">#REF!</definedName>
    <definedName name="balance_03_11">#REF!</definedName>
    <definedName name="balance_03_12">#REF!</definedName>
    <definedName name="balance_04_01">#REF!</definedName>
    <definedName name="balance_04_02">#REF!</definedName>
    <definedName name="balance_04_03">#REF!</definedName>
    <definedName name="balance_04_04">#REF!</definedName>
    <definedName name="balance_04_05">#REF!</definedName>
    <definedName name="balance_04_06">#REF!</definedName>
    <definedName name="balance_04_07">#REF!</definedName>
    <definedName name="balance_04_08">#REF!</definedName>
    <definedName name="balance_04_09">#REF!</definedName>
    <definedName name="balance_04_10">#REF!</definedName>
    <definedName name="balance_04_11">#REF!</definedName>
    <definedName name="balance_04_12">#REF!</definedName>
    <definedName name="balance_05_01">#REF!</definedName>
    <definedName name="balance_05_02">#REF!</definedName>
    <definedName name="balance_05_03">#REF!</definedName>
    <definedName name="balance_05_04">#REF!</definedName>
    <definedName name="balance_05_05">#REF!</definedName>
    <definedName name="balance_05_06">#REF!</definedName>
    <definedName name="balance_05_07">#REF!</definedName>
    <definedName name="balance_05_08">#REF!</definedName>
    <definedName name="balance_05_09">#REF!</definedName>
    <definedName name="balance_05_10">#REF!</definedName>
    <definedName name="balance_05_11">#REF!</definedName>
    <definedName name="balance_05_12">#REF!</definedName>
    <definedName name="balance_06_01">#REF!</definedName>
    <definedName name="balance_06_02">#REF!</definedName>
    <definedName name="balance_06_03">#REF!</definedName>
    <definedName name="balance_06_04">#REF!</definedName>
    <definedName name="balance_06_05">#REF!</definedName>
    <definedName name="balance_06_06">#REF!</definedName>
    <definedName name="balance_06_07">#REF!</definedName>
    <definedName name="balance_06_08">#REF!</definedName>
    <definedName name="balance_06_09">#REF!</definedName>
    <definedName name="balance_06_10">#REF!</definedName>
    <definedName name="balance_06_11">#REF!</definedName>
    <definedName name="balance_06_12">#REF!</definedName>
    <definedName name="balance_07_03">#REF!</definedName>
    <definedName name="balance_07_06">#REF!</definedName>
    <definedName name="balance_07_09">#REF!</definedName>
    <definedName name="balance_07_12">#REF!</definedName>
    <definedName name="balance_08_03">#REF!</definedName>
    <definedName name="balance_08_06">#REF!</definedName>
    <definedName name="balance_08_09">#REF!</definedName>
    <definedName name="balance_08_12">#REF!</definedName>
    <definedName name="balance_09_03">#REF!</definedName>
    <definedName name="balance_09_06">#REF!</definedName>
    <definedName name="balance_09_09">#REF!</definedName>
    <definedName name="Balance_bplm_03">#REF!</definedName>
    <definedName name="Balance_bplm_06">#REF!</definedName>
    <definedName name="Balance_bplm_09">#REF!</definedName>
    <definedName name="balance_cards_selection">#REF!</definedName>
    <definedName name="balance_con">'[62]דוח מתכונת הגשה מאוחד'!$A$1:$M$37</definedName>
    <definedName name="Balance_Sheet">#REF!</definedName>
    <definedName name="balance_type">1</definedName>
    <definedName name="balances_01" localSheetId="4">'[63]general ledger'!$H$3:$H$248</definedName>
    <definedName name="balances_01">#REF!</definedName>
    <definedName name="balances_02">'[64]general ledger'!$M$4:$M$522</definedName>
    <definedName name="balances_03" localSheetId="4">'[63]general ledger'!$J$3:$J$248</definedName>
    <definedName name="balances_03">#REF!</definedName>
    <definedName name="balances_04" localSheetId="4">'[63]general ledger'!$K$3:$K$248</definedName>
    <definedName name="balances_04">#REF!</definedName>
    <definedName name="balances_05">'[63]general ledger'!$L$3:$L$248</definedName>
    <definedName name="balances_06">'[64]general ledger'!$Y$4:$Y$522</definedName>
    <definedName name="balances_07">'[64]general ledger'!$AB$4:$AB$522</definedName>
    <definedName name="balances_08">'[64]general ledger'!$AE$4:$AE$522</definedName>
    <definedName name="balances_09" localSheetId="4">'[64]general ledger'!$AH$4:$AH$522</definedName>
    <definedName name="balances_09">#REF!</definedName>
    <definedName name="balances_11">'[63]general ledger'!$R$3:$R$248</definedName>
    <definedName name="balances_12">'[63]general ledger'!$S$3:$S$248</definedName>
    <definedName name="balancesheet">#REF!</definedName>
    <definedName name="balancesheet1">#REF!</definedName>
    <definedName name="BALANCESHEET2">#REF!</definedName>
    <definedName name="balData">#REF!</definedName>
    <definedName name="Balrate1">#REF!</definedName>
    <definedName name="ba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nk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Name">#REF!</definedName>
    <definedName name="bank1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q">#REF!</definedName>
    <definedName name="BAS_Vlookup">#REF!</definedName>
    <definedName name="BASE">#REF!</definedName>
    <definedName name="base_85">#REF!</definedName>
    <definedName name="base_87">#REF!</definedName>
    <definedName name="base_93">#REF!</definedName>
    <definedName name="Base_rate_sqft">#REF!</definedName>
    <definedName name="base_royal">#REF!</definedName>
    <definedName name="BASEDONNEES">#REF!</definedName>
    <definedName name="basesales">#REF!</definedName>
    <definedName name="BaseTick">#REF!</definedName>
    <definedName name="BaseYear">#REF!</definedName>
    <definedName name="BASICYTD">#REF!</definedName>
    <definedName name="basis">#REF!</definedName>
    <definedName name="Basiszins__10_J._Bund">#REF!</definedName>
    <definedName name="Batch_Name">#REF!</definedName>
    <definedName name="Batch_Owner">#REF!</definedName>
    <definedName name="bb">#REF!</definedName>
    <definedName name="bb.gb._98" localSheetId="3" hidden="1">{#N/A,#N/A,FALSE,"Umsatz 99";#N/A,#N/A,FALSE,"ER 99 "}</definedName>
    <definedName name="bb.gb._98" hidden="1">{#N/A,#N/A,FALSE,"Umsatz 99";#N/A,#N/A,FALSE,"ER 99 "}</definedName>
    <definedName name="bb.gb._99" localSheetId="3" hidden="1">{#N/A,#N/A,FALSE,"Umsatz 99";#N/A,#N/A,FALSE,"ER 99 "}</definedName>
    <definedName name="bb.gb._99" hidden="1">{#N/A,#N/A,FALSE,"Umsatz 99";#N/A,#N/A,FALSE,"ER 99 "}</definedName>
    <definedName name="bb_1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" localSheetId="3" hidden="1">{#N/A,#N/A,FALSE,"Assessment";#N/A,#N/A,FALSE,"Staffing";#N/A,#N/A,FALSE,"Hires";#N/A,#N/A,FALSE,"Assumptions"}</definedName>
    <definedName name="bb_1_1" hidden="1">{#N/A,#N/A,FALSE,"Assessment";#N/A,#N/A,FALSE,"Staffing";#N/A,#N/A,FALSE,"Hires";#N/A,#N/A,FALSE,"Assumptions"}</definedName>
    <definedName name="bb_1_2" localSheetId="3" hidden="1">{#N/A,#N/A,FALSE,"Assessment";#N/A,#N/A,FALSE,"Staffing";#N/A,#N/A,FALSE,"Hires";#N/A,#N/A,FALSE,"Assumptions"}</definedName>
    <definedName name="bb_1_2" hidden="1">{#N/A,#N/A,FALSE,"Assessment";#N/A,#N/A,FALSE,"Staffing";#N/A,#N/A,FALSE,"Hires";#N/A,#N/A,FALSE,"Assumptions"}</definedName>
    <definedName name="bb_1_3" localSheetId="3" hidden="1">{#N/A,#N/A,FALSE,"Assessment";#N/A,#N/A,FALSE,"Staffing";#N/A,#N/A,FALSE,"Hires";#N/A,#N/A,FALSE,"Assumptions"}</definedName>
    <definedName name="bb_1_3" hidden="1">{#N/A,#N/A,FALSE,"Assessment";#N/A,#N/A,FALSE,"Staffing";#N/A,#N/A,FALSE,"Hires";#N/A,#N/A,FALSE,"Assumptions"}</definedName>
    <definedName name="bb_1_4" localSheetId="3" hidden="1">{#N/A,#N/A,FALSE,"Assessment";#N/A,#N/A,FALSE,"Staffing";#N/A,#N/A,FALSE,"Hires";#N/A,#N/A,FALSE,"Assumptions"}</definedName>
    <definedName name="bb_1_4" hidden="1">{#N/A,#N/A,FALSE,"Assessment";#N/A,#N/A,FALSE,"Staffing";#N/A,#N/A,FALSE,"Hires";#N/A,#N/A,FALSE,"Assumptions"}</definedName>
    <definedName name="bb_1_5" localSheetId="3" hidden="1">{#N/A,#N/A,FALSE,"Assessment";#N/A,#N/A,FALSE,"Staffing";#N/A,#N/A,FALSE,"Hires";#N/A,#N/A,FALSE,"Assumptions"}</definedName>
    <definedName name="bb_1_5" hidden="1">{#N/A,#N/A,FALSE,"Assessment";#N/A,#N/A,FALSE,"Staffing";#N/A,#N/A,FALSE,"Hires";#N/A,#N/A,FALSE,"Assumptions"}</definedName>
    <definedName name="bb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" localSheetId="3" hidden="1">{#N/A,#N/A,FALSE,"Assessment";#N/A,#N/A,FALSE,"Staffing";#N/A,#N/A,FALSE,"Hires";#N/A,#N/A,FALSE,"Assumptions"}</definedName>
    <definedName name="bb_2_1" hidden="1">{#N/A,#N/A,FALSE,"Assessment";#N/A,#N/A,FALSE,"Staffing";#N/A,#N/A,FALSE,"Hires";#N/A,#N/A,FALSE,"Assumptions"}</definedName>
    <definedName name="bb_2_2" localSheetId="3" hidden="1">{#N/A,#N/A,FALSE,"Assessment";#N/A,#N/A,FALSE,"Staffing";#N/A,#N/A,FALSE,"Hires";#N/A,#N/A,FALSE,"Assumptions"}</definedName>
    <definedName name="bb_2_2" hidden="1">{#N/A,#N/A,FALSE,"Assessment";#N/A,#N/A,FALSE,"Staffing";#N/A,#N/A,FALSE,"Hires";#N/A,#N/A,FALSE,"Assumptions"}</definedName>
    <definedName name="bb_2_3" localSheetId="3" hidden="1">{#N/A,#N/A,FALSE,"Assessment";#N/A,#N/A,FALSE,"Staffing";#N/A,#N/A,FALSE,"Hires";#N/A,#N/A,FALSE,"Assumptions"}</definedName>
    <definedName name="bb_2_3" hidden="1">{#N/A,#N/A,FALSE,"Assessment";#N/A,#N/A,FALSE,"Staffing";#N/A,#N/A,FALSE,"Hires";#N/A,#N/A,FALSE,"Assumptions"}</definedName>
    <definedName name="bb_2_4" localSheetId="3" hidden="1">{#N/A,#N/A,FALSE,"Assessment";#N/A,#N/A,FALSE,"Staffing";#N/A,#N/A,FALSE,"Hires";#N/A,#N/A,FALSE,"Assumptions"}</definedName>
    <definedName name="bb_2_4" hidden="1">{#N/A,#N/A,FALSE,"Assessment";#N/A,#N/A,FALSE,"Staffing";#N/A,#N/A,FALSE,"Hires";#N/A,#N/A,FALSE,"Assumptions"}</definedName>
    <definedName name="bb_2_5" localSheetId="3" hidden="1">{#N/A,#N/A,FALSE,"Assessment";#N/A,#N/A,FALSE,"Staffing";#N/A,#N/A,FALSE,"Hires";#N/A,#N/A,FALSE,"Assumptions"}</definedName>
    <definedName name="bb_2_5" hidden="1">{#N/A,#N/A,FALSE,"Assessment";#N/A,#N/A,FALSE,"Staffing";#N/A,#N/A,FALSE,"Hires";#N/A,#N/A,FALSE,"Assumptions"}</definedName>
    <definedName name="bb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" localSheetId="3" hidden="1">{#N/A,#N/A,FALSE,"Assessment";#N/A,#N/A,FALSE,"Staffing";#N/A,#N/A,FALSE,"Hires";#N/A,#N/A,FALSE,"Assumptions"}</definedName>
    <definedName name="bb_3_1" hidden="1">{#N/A,#N/A,FALSE,"Assessment";#N/A,#N/A,FALSE,"Staffing";#N/A,#N/A,FALSE,"Hires";#N/A,#N/A,FALSE,"Assumptions"}</definedName>
    <definedName name="bb_3_2" localSheetId="3" hidden="1">{#N/A,#N/A,FALSE,"Assessment";#N/A,#N/A,FALSE,"Staffing";#N/A,#N/A,FALSE,"Hires";#N/A,#N/A,FALSE,"Assumptions"}</definedName>
    <definedName name="bb_3_2" hidden="1">{#N/A,#N/A,FALSE,"Assessment";#N/A,#N/A,FALSE,"Staffing";#N/A,#N/A,FALSE,"Hires";#N/A,#N/A,FALSE,"Assumptions"}</definedName>
    <definedName name="bb_3_3" localSheetId="3" hidden="1">{#N/A,#N/A,FALSE,"Assessment";#N/A,#N/A,FALSE,"Staffing";#N/A,#N/A,FALSE,"Hires";#N/A,#N/A,FALSE,"Assumptions"}</definedName>
    <definedName name="bb_3_3" hidden="1">{#N/A,#N/A,FALSE,"Assessment";#N/A,#N/A,FALSE,"Staffing";#N/A,#N/A,FALSE,"Hires";#N/A,#N/A,FALSE,"Assumptions"}</definedName>
    <definedName name="bb_3_4" localSheetId="3" hidden="1">{#N/A,#N/A,FALSE,"Assessment";#N/A,#N/A,FALSE,"Staffing";#N/A,#N/A,FALSE,"Hires";#N/A,#N/A,FALSE,"Assumptions"}</definedName>
    <definedName name="bb_3_4" hidden="1">{#N/A,#N/A,FALSE,"Assessment";#N/A,#N/A,FALSE,"Staffing";#N/A,#N/A,FALSE,"Hires";#N/A,#N/A,FALSE,"Assumptions"}</definedName>
    <definedName name="bb_3_5" localSheetId="3" hidden="1">{#N/A,#N/A,FALSE,"Assessment";#N/A,#N/A,FALSE,"Staffing";#N/A,#N/A,FALSE,"Hires";#N/A,#N/A,FALSE,"Assumptions"}</definedName>
    <definedName name="bb_3_5" hidden="1">{#N/A,#N/A,FALSE,"Assessment";#N/A,#N/A,FALSE,"Staffing";#N/A,#N/A,FALSE,"Hires";#N/A,#N/A,FALSE,"Assumptions"}</definedName>
    <definedName name="bb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" localSheetId="3" hidden="1">{#N/A,#N/A,FALSE,"Assessment";#N/A,#N/A,FALSE,"Staffing";#N/A,#N/A,FALSE,"Hires";#N/A,#N/A,FALSE,"Assumptions"}</definedName>
    <definedName name="bb_4_1" hidden="1">{#N/A,#N/A,FALSE,"Assessment";#N/A,#N/A,FALSE,"Staffing";#N/A,#N/A,FALSE,"Hires";#N/A,#N/A,FALSE,"Assumptions"}</definedName>
    <definedName name="bb_4_2" localSheetId="3" hidden="1">{#N/A,#N/A,FALSE,"Assessment";#N/A,#N/A,FALSE,"Staffing";#N/A,#N/A,FALSE,"Hires";#N/A,#N/A,FALSE,"Assumptions"}</definedName>
    <definedName name="bb_4_2" hidden="1">{#N/A,#N/A,FALSE,"Assessment";#N/A,#N/A,FALSE,"Staffing";#N/A,#N/A,FALSE,"Hires";#N/A,#N/A,FALSE,"Assumptions"}</definedName>
    <definedName name="bb_4_3" localSheetId="3" hidden="1">{#N/A,#N/A,FALSE,"Assessment";#N/A,#N/A,FALSE,"Staffing";#N/A,#N/A,FALSE,"Hires";#N/A,#N/A,FALSE,"Assumptions"}</definedName>
    <definedName name="bb_4_3" hidden="1">{#N/A,#N/A,FALSE,"Assessment";#N/A,#N/A,FALSE,"Staffing";#N/A,#N/A,FALSE,"Hires";#N/A,#N/A,FALSE,"Assumptions"}</definedName>
    <definedName name="bb_4_4" localSheetId="3" hidden="1">{#N/A,#N/A,FALSE,"Assessment";#N/A,#N/A,FALSE,"Staffing";#N/A,#N/A,FALSE,"Hires";#N/A,#N/A,FALSE,"Assumptions"}</definedName>
    <definedName name="bb_4_4" hidden="1">{#N/A,#N/A,FALSE,"Assessment";#N/A,#N/A,FALSE,"Staffing";#N/A,#N/A,FALSE,"Hires";#N/A,#N/A,FALSE,"Assumptions"}</definedName>
    <definedName name="bb_4_5" localSheetId="3" hidden="1">{#N/A,#N/A,FALSE,"Assessment";#N/A,#N/A,FALSE,"Staffing";#N/A,#N/A,FALSE,"Hires";#N/A,#N/A,FALSE,"Assumptions"}</definedName>
    <definedName name="bb_4_5" hidden="1">{#N/A,#N/A,FALSE,"Assessment";#N/A,#N/A,FALSE,"Staffing";#N/A,#N/A,FALSE,"Hires";#N/A,#N/A,FALSE,"Assumptions"}</definedName>
    <definedName name="bb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1" localSheetId="3" hidden="1">{#N/A,#N/A,FALSE,"Assessment";#N/A,#N/A,FALSE,"Staffing";#N/A,#N/A,FALSE,"Hires";#N/A,#N/A,FALSE,"Assumptions"}</definedName>
    <definedName name="bb_5_1" hidden="1">{#N/A,#N/A,FALSE,"Assessment";#N/A,#N/A,FALSE,"Staffing";#N/A,#N/A,FALSE,"Hires";#N/A,#N/A,FALSE,"Assumptions"}</definedName>
    <definedName name="bb_5_2" localSheetId="3" hidden="1">{#N/A,#N/A,FALSE,"Assessment";#N/A,#N/A,FALSE,"Staffing";#N/A,#N/A,FALSE,"Hires";#N/A,#N/A,FALSE,"Assumptions"}</definedName>
    <definedName name="bb_5_2" hidden="1">{#N/A,#N/A,FALSE,"Assessment";#N/A,#N/A,FALSE,"Staffing";#N/A,#N/A,FALSE,"Hires";#N/A,#N/A,FALSE,"Assumptions"}</definedName>
    <definedName name="bb_5_3" localSheetId="3" hidden="1">{#N/A,#N/A,FALSE,"Assessment";#N/A,#N/A,FALSE,"Staffing";#N/A,#N/A,FALSE,"Hires";#N/A,#N/A,FALSE,"Assumptions"}</definedName>
    <definedName name="bb_5_3" hidden="1">{#N/A,#N/A,FALSE,"Assessment";#N/A,#N/A,FALSE,"Staffing";#N/A,#N/A,FALSE,"Hires";#N/A,#N/A,FALSE,"Assumptions"}</definedName>
    <definedName name="bb_5_4" localSheetId="3" hidden="1">{#N/A,#N/A,FALSE,"Assessment";#N/A,#N/A,FALSE,"Staffing";#N/A,#N/A,FALSE,"Hires";#N/A,#N/A,FALSE,"Assumptions"}</definedName>
    <definedName name="bb_5_4" hidden="1">{#N/A,#N/A,FALSE,"Assessment";#N/A,#N/A,FALSE,"Staffing";#N/A,#N/A,FALSE,"Hires";#N/A,#N/A,FALSE,"Assumptions"}</definedName>
    <definedName name="bb_5_5" localSheetId="3" hidden="1">{#N/A,#N/A,FALSE,"Assessment";#N/A,#N/A,FALSE,"Staffing";#N/A,#N/A,FALSE,"Hires";#N/A,#N/A,FALSE,"Assumptions"}</definedName>
    <definedName name="bb_5_5" hidden="1">{#N/A,#N/A,FALSE,"Assessment";#N/A,#N/A,FALSE,"Staffing";#N/A,#N/A,FALSE,"Hires";#N/A,#N/A,FALSE,"Assumptions"}</definedName>
    <definedName name="BBB" localSheetId="4">#REF!</definedName>
    <definedName name="bbb" localSheetId="3">'Neptune COGS+OPEX Build'!bbb</definedName>
    <definedName name="bbb">[0]!bbb</definedName>
    <definedName name="bbb_1" localSheetId="3" hidden="1">{"standalone1",#N/A,FALSE,"DCFBase";"standalone2",#N/A,FALSE,"DCFBase"}</definedName>
    <definedName name="bbb_1" hidden="1">{"standalone1",#N/A,FALSE,"DCFBase";"standalone2",#N/A,FALSE,"DCFBase"}</definedName>
    <definedName name="bbb_1_1" localSheetId="3" hidden="1">{"standalone1",#N/A,FALSE,"DCFBase";"standalone2",#N/A,FALSE,"DCFBase"}</definedName>
    <definedName name="bbb_1_1" hidden="1">{"standalone1",#N/A,FALSE,"DCFBase";"standalone2",#N/A,FALSE,"DCFBase"}</definedName>
    <definedName name="bbb_1_2" localSheetId="3" hidden="1">{"standalone1",#N/A,FALSE,"DCFBase";"standalone2",#N/A,FALSE,"DCFBase"}</definedName>
    <definedName name="bbb_1_2" hidden="1">{"standalone1",#N/A,FALSE,"DCFBase";"standalone2",#N/A,FALSE,"DCFBase"}</definedName>
    <definedName name="bbb_1_3" localSheetId="3" hidden="1">{"standalone1",#N/A,FALSE,"DCFBase";"standalone2",#N/A,FALSE,"DCFBase"}</definedName>
    <definedName name="bbb_1_3" hidden="1">{"standalone1",#N/A,FALSE,"DCFBase";"standalone2",#N/A,FALSE,"DCFBase"}</definedName>
    <definedName name="bbb_1_4" localSheetId="3" hidden="1">{"standalone1",#N/A,FALSE,"DCFBase";"standalone2",#N/A,FALSE,"DCFBase"}</definedName>
    <definedName name="bbb_1_4" hidden="1">{"standalone1",#N/A,FALSE,"DCFBase";"standalone2",#N/A,FALSE,"DCFBase"}</definedName>
    <definedName name="bbb_1_5" localSheetId="3" hidden="1">{"standalone1",#N/A,FALSE,"DCFBase";"standalone2",#N/A,FALSE,"DCFBase"}</definedName>
    <definedName name="bbb_1_5" hidden="1">{"standalone1",#N/A,FALSE,"DCFBase";"standalone2",#N/A,FALSE,"DCFBase"}</definedName>
    <definedName name="bbb_2" localSheetId="3" hidden="1">{"standalone1",#N/A,FALSE,"DCFBase";"standalone2",#N/A,FALSE,"DCFBase"}</definedName>
    <definedName name="bbb_2" hidden="1">{"standalone1",#N/A,FALSE,"DCFBase";"standalone2",#N/A,FALSE,"DCFBase"}</definedName>
    <definedName name="bbb_2_1" localSheetId="3" hidden="1">{"standalone1",#N/A,FALSE,"DCFBase";"standalone2",#N/A,FALSE,"DCFBase"}</definedName>
    <definedName name="bbb_2_1" hidden="1">{"standalone1",#N/A,FALSE,"DCFBase";"standalone2",#N/A,FALSE,"DCFBase"}</definedName>
    <definedName name="bbb_2_2" localSheetId="3" hidden="1">{"standalone1",#N/A,FALSE,"DCFBase";"standalone2",#N/A,FALSE,"DCFBase"}</definedName>
    <definedName name="bbb_2_2" hidden="1">{"standalone1",#N/A,FALSE,"DCFBase";"standalone2",#N/A,FALSE,"DCFBase"}</definedName>
    <definedName name="bbb_2_3" localSheetId="3" hidden="1">{"standalone1",#N/A,FALSE,"DCFBase";"standalone2",#N/A,FALSE,"DCFBase"}</definedName>
    <definedName name="bbb_2_3" hidden="1">{"standalone1",#N/A,FALSE,"DCFBase";"standalone2",#N/A,FALSE,"DCFBase"}</definedName>
    <definedName name="bbb_2_4" localSheetId="3" hidden="1">{"standalone1",#N/A,FALSE,"DCFBase";"standalone2",#N/A,FALSE,"DCFBase"}</definedName>
    <definedName name="bbb_2_4" hidden="1">{"standalone1",#N/A,FALSE,"DCFBase";"standalone2",#N/A,FALSE,"DCFBase"}</definedName>
    <definedName name="bbb_2_5" localSheetId="3" hidden="1">{"standalone1",#N/A,FALSE,"DCFBase";"standalone2",#N/A,FALSE,"DCFBase"}</definedName>
    <definedName name="bbb_2_5" hidden="1">{"standalone1",#N/A,FALSE,"DCFBase";"standalone2",#N/A,FALSE,"DCFBase"}</definedName>
    <definedName name="bbb_3" localSheetId="3" hidden="1">{"standalone1",#N/A,FALSE,"DCFBase";"standalone2",#N/A,FALSE,"DCFBase"}</definedName>
    <definedName name="bbb_3" hidden="1">{"standalone1",#N/A,FALSE,"DCFBase";"standalone2",#N/A,FALSE,"DCFBase"}</definedName>
    <definedName name="bbb_3_1" localSheetId="3" hidden="1">{"standalone1",#N/A,FALSE,"DCFBase";"standalone2",#N/A,FALSE,"DCFBase"}</definedName>
    <definedName name="bbb_3_1" hidden="1">{"standalone1",#N/A,FALSE,"DCFBase";"standalone2",#N/A,FALSE,"DCFBase"}</definedName>
    <definedName name="bbb_3_2" localSheetId="3" hidden="1">{"standalone1",#N/A,FALSE,"DCFBase";"standalone2",#N/A,FALSE,"DCFBase"}</definedName>
    <definedName name="bbb_3_2" hidden="1">{"standalone1",#N/A,FALSE,"DCFBase";"standalone2",#N/A,FALSE,"DCFBase"}</definedName>
    <definedName name="bbb_3_3" localSheetId="3" hidden="1">{"standalone1",#N/A,FALSE,"DCFBase";"standalone2",#N/A,FALSE,"DCFBase"}</definedName>
    <definedName name="bbb_3_3" hidden="1">{"standalone1",#N/A,FALSE,"DCFBase";"standalone2",#N/A,FALSE,"DCFBase"}</definedName>
    <definedName name="bbb_3_4" localSheetId="3" hidden="1">{"standalone1",#N/A,FALSE,"DCFBase";"standalone2",#N/A,FALSE,"DCFBase"}</definedName>
    <definedName name="bbb_3_4" hidden="1">{"standalone1",#N/A,FALSE,"DCFBase";"standalone2",#N/A,FALSE,"DCFBase"}</definedName>
    <definedName name="bbb_3_5" localSheetId="3" hidden="1">{"standalone1",#N/A,FALSE,"DCFBase";"standalone2",#N/A,FALSE,"DCFBase"}</definedName>
    <definedName name="bbb_3_5" hidden="1">{"standalone1",#N/A,FALSE,"DCFBase";"standalone2",#N/A,FALSE,"DCFBase"}</definedName>
    <definedName name="bbb_4" localSheetId="3" hidden="1">{"standalone1",#N/A,FALSE,"DCFBase";"standalone2",#N/A,FALSE,"DCFBase"}</definedName>
    <definedName name="bbb_4" hidden="1">{"standalone1",#N/A,FALSE,"DCFBase";"standalone2",#N/A,FALSE,"DCFBase"}</definedName>
    <definedName name="bbb_4_1" localSheetId="3" hidden="1">{"standalone1",#N/A,FALSE,"DCFBase";"standalone2",#N/A,FALSE,"DCFBase"}</definedName>
    <definedName name="bbb_4_1" hidden="1">{"standalone1",#N/A,FALSE,"DCFBase";"standalone2",#N/A,FALSE,"DCFBase"}</definedName>
    <definedName name="bbb_4_2" localSheetId="3" hidden="1">{"standalone1",#N/A,FALSE,"DCFBase";"standalone2",#N/A,FALSE,"DCFBase"}</definedName>
    <definedName name="bbb_4_2" hidden="1">{"standalone1",#N/A,FALSE,"DCFBase";"standalone2",#N/A,FALSE,"DCFBase"}</definedName>
    <definedName name="bbb_4_3" localSheetId="3" hidden="1">{"standalone1",#N/A,FALSE,"DCFBase";"standalone2",#N/A,FALSE,"DCFBase"}</definedName>
    <definedName name="bbb_4_3" hidden="1">{"standalone1",#N/A,FALSE,"DCFBase";"standalone2",#N/A,FALSE,"DCFBase"}</definedName>
    <definedName name="bbb_4_4" localSheetId="3" hidden="1">{"standalone1",#N/A,FALSE,"DCFBase";"standalone2",#N/A,FALSE,"DCFBase"}</definedName>
    <definedName name="bbb_4_4" hidden="1">{"standalone1",#N/A,FALSE,"DCFBase";"standalone2",#N/A,FALSE,"DCFBase"}</definedName>
    <definedName name="bbb_4_5" localSheetId="3" hidden="1">{"standalone1",#N/A,FALSE,"DCFBase";"standalone2",#N/A,FALSE,"DCFBase"}</definedName>
    <definedName name="bbb_4_5" hidden="1">{"standalone1",#N/A,FALSE,"DCFBase";"standalone2",#N/A,FALSE,"DCFBase"}</definedName>
    <definedName name="bbb_5" localSheetId="3" hidden="1">{"standalone1",#N/A,FALSE,"DCFBase";"standalone2",#N/A,FALSE,"DCFBase"}</definedName>
    <definedName name="bbb_5" hidden="1">{"standalone1",#N/A,FALSE,"DCFBase";"standalone2",#N/A,FALSE,"DCFBase"}</definedName>
    <definedName name="bbb_5_1" localSheetId="3" hidden="1">{"standalone1",#N/A,FALSE,"DCFBase";"standalone2",#N/A,FALSE,"DCFBase"}</definedName>
    <definedName name="bbb_5_1" hidden="1">{"standalone1",#N/A,FALSE,"DCFBase";"standalone2",#N/A,FALSE,"DCFBase"}</definedName>
    <definedName name="bbb_5_2" localSheetId="3" hidden="1">{"standalone1",#N/A,FALSE,"DCFBase";"standalone2",#N/A,FALSE,"DCFBase"}</definedName>
    <definedName name="bbb_5_2" hidden="1">{"standalone1",#N/A,FALSE,"DCFBase";"standalone2",#N/A,FALSE,"DCFBase"}</definedName>
    <definedName name="bbb_5_3" localSheetId="3" hidden="1">{"standalone1",#N/A,FALSE,"DCFBase";"standalone2",#N/A,FALSE,"DCFBase"}</definedName>
    <definedName name="bbb_5_3" hidden="1">{"standalone1",#N/A,FALSE,"DCFBase";"standalone2",#N/A,FALSE,"DCFBase"}</definedName>
    <definedName name="bbb_5_4" localSheetId="3" hidden="1">{"standalone1",#N/A,FALSE,"DCFBase";"standalone2",#N/A,FALSE,"DCFBase"}</definedName>
    <definedName name="bbb_5_4" hidden="1">{"standalone1",#N/A,FALSE,"DCFBase";"standalone2",#N/A,FALSE,"DCFBase"}</definedName>
    <definedName name="bbb_5_5" localSheetId="3" hidden="1">{"standalone1",#N/A,FALSE,"DCFBase";"standalone2",#N/A,FALSE,"DCFBase"}</definedName>
    <definedName name="bbb_5_5" hidden="1">{"standalone1",#N/A,FALSE,"DCFBase";"standalone2",#N/A,FALSE,"DCFBase"}</definedName>
    <definedName name="bbbb" localSheetId="4" hidden="1">{"Outflow 1",#N/A,FALSE,"Outflows-Inflows";"Outflow 2",#N/A,FALSE,"Outflows-Inflows";"Inflow 1",#N/A,FALSE,"Outflows-Inflows";"Inflow 2",#N/A,FALSE,"Outflows-Inflows"}</definedName>
    <definedName name="bbbb" localSheetId="3" hidden="1">{"Outflow 1",#N/A,FALSE,"Outflows-Inflows";"Outflow 2",#N/A,FALSE,"Outflows-Inflows";"Inflow 1",#N/A,FALSE,"Outflows-Inflows";"Inflow 2",#N/A,FALSE,"Outflows-Inflows"}</definedName>
    <definedName name="bbbb" hidden="1">{"Outflow 1",#N/A,FALSE,"Outflows-Inflows";"Outflow 2",#N/A,FALSE,"Outflows-Inflows";"Inflow 1",#N/A,FALSE,"Outflows-Inflows";"Inflow 2",#N/A,FALSE,"Outflows-Inflows"}</definedName>
    <definedName name="bbbb_1" localSheetId="4" hidden="1">{"Outflow 1",#N/A,FALSE,"Outflows-Inflows";"Outflow 2",#N/A,FALSE,"Outflows-Inflows";"Inflow 1",#N/A,FALSE,"Outflows-Inflows";"Inflow 2",#N/A,FALSE,"Outflows-Inflows"}</definedName>
    <definedName name="bbbb_1" localSheetId="3" hidden="1">{"Outflow 1",#N/A,FALSE,"Outflows-Inflows";"Outflow 2",#N/A,FALSE,"Outflows-Inflows";"Inflow 1",#N/A,FALSE,"Outflows-Inflows";"Inflow 2",#N/A,FALSE,"Outflows-Inflows"}</definedName>
    <definedName name="bbbb_1" hidden="1">{"Outflow 1",#N/A,FALSE,"Outflows-Inflows";"Outflow 2",#N/A,FALSE,"Outflows-Inflows";"Inflow 1",#N/A,FALSE,"Outflows-Inflows";"Inflow 2",#N/A,FALSE,"Outflows-Inflows"}</definedName>
    <definedName name="bbbb_2" localSheetId="3" hidden="1">{#N/A,#N/A,FALSE,"REPORT"}</definedName>
    <definedName name="bbbb_2" hidden="1">{#N/A,#N/A,FALSE,"REPORT"}</definedName>
    <definedName name="bbbb_3" localSheetId="3" hidden="1">{#N/A,#N/A,FALSE,"REPORT"}</definedName>
    <definedName name="bbbb_3" hidden="1">{#N/A,#N/A,FALSE,"REPORT"}</definedName>
    <definedName name="bbbb_4" localSheetId="3" hidden="1">{#N/A,#N/A,FALSE,"REPORT"}</definedName>
    <definedName name="bbbb_4" hidden="1">{#N/A,#N/A,FALSE,"REPORT"}</definedName>
    <definedName name="bbbbb" localSheetId="3" hidden="1">{#N/A,#N/A,FALSE,"Pharm";#N/A,#N/A,FALSE,"WWCM"}</definedName>
    <definedName name="bbbbb" hidden="1">{#N/A,#N/A,FALSE,"Pharm";#N/A,#N/A,FALSE,"WWCM"}</definedName>
    <definedName name="bbbbb_1" localSheetId="3" hidden="1">{#N/A,#N/A,FALSE,"Assessment";#N/A,#N/A,FALSE,"Staffing";#N/A,#N/A,FALSE,"Hires";#N/A,#N/A,FALSE,"Assumptions"}</definedName>
    <definedName name="bbbbb_1" hidden="1">{#N/A,#N/A,FALSE,"Assessment";#N/A,#N/A,FALSE,"Staffing";#N/A,#N/A,FALSE,"Hires";#N/A,#N/A,FALSE,"Assumptions"}</definedName>
    <definedName name="bbbbb_1_1" localSheetId="3" hidden="1">{#N/A,#N/A,FALSE,"Assessment";#N/A,#N/A,FALSE,"Staffing";#N/A,#N/A,FALSE,"Hires";#N/A,#N/A,FALSE,"Assumptions"}</definedName>
    <definedName name="bbbbb_1_1" hidden="1">{#N/A,#N/A,FALSE,"Assessment";#N/A,#N/A,FALSE,"Staffing";#N/A,#N/A,FALSE,"Hires";#N/A,#N/A,FALSE,"Assumptions"}</definedName>
    <definedName name="bbbbb_1_2" localSheetId="3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localSheetId="3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localSheetId="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localSheetId="3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localSheetId="3" hidden="1">{#N/A,#N/A,FALSE,"Assessment";#N/A,#N/A,FALSE,"Staffing";#N/A,#N/A,FALSE,"Hires";#N/A,#N/A,FALSE,"Assumptions"}</definedName>
    <definedName name="bbbbb_2" hidden="1">{#N/A,#N/A,FALSE,"Assessment";#N/A,#N/A,FALSE,"Staffing";#N/A,#N/A,FALSE,"Hires";#N/A,#N/A,FALSE,"Assumptions"}</definedName>
    <definedName name="bbbbb_2_1" localSheetId="3" hidden="1">{#N/A,#N/A,FALSE,"Assessment";#N/A,#N/A,FALSE,"Staffing";#N/A,#N/A,FALSE,"Hires";#N/A,#N/A,FALSE,"Assumptions"}</definedName>
    <definedName name="bbbbb_2_1" hidden="1">{#N/A,#N/A,FALSE,"Assessment";#N/A,#N/A,FALSE,"Staffing";#N/A,#N/A,FALSE,"Hires";#N/A,#N/A,FALSE,"Assumptions"}</definedName>
    <definedName name="bbbbb_2_2" localSheetId="3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localSheetId="3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localSheetId="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localSheetId="3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localSheetId="3" hidden="1">{#N/A,#N/A,FALSE,"Assessment";#N/A,#N/A,FALSE,"Staffing";#N/A,#N/A,FALSE,"Hires";#N/A,#N/A,FALSE,"Assumptions"}</definedName>
    <definedName name="bbbbb_3" hidden="1">{#N/A,#N/A,FALSE,"Assessment";#N/A,#N/A,FALSE,"Staffing";#N/A,#N/A,FALSE,"Hires";#N/A,#N/A,FALSE,"Assumptions"}</definedName>
    <definedName name="bbbbb_3_1" localSheetId="3" hidden="1">{#N/A,#N/A,FALSE,"Assessment";#N/A,#N/A,FALSE,"Staffing";#N/A,#N/A,FALSE,"Hires";#N/A,#N/A,FALSE,"Assumptions"}</definedName>
    <definedName name="bbbbb_3_1" hidden="1">{#N/A,#N/A,FALSE,"Assessment";#N/A,#N/A,FALSE,"Staffing";#N/A,#N/A,FALSE,"Hires";#N/A,#N/A,FALSE,"Assumptions"}</definedName>
    <definedName name="bbbbb_3_2" localSheetId="3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localSheetId="3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localSheetId="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localSheetId="3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localSheetId="3" hidden="1">{#N/A,#N/A,FALSE,"Assessment";#N/A,#N/A,FALSE,"Staffing";#N/A,#N/A,FALSE,"Hires";#N/A,#N/A,FALSE,"Assumptions"}</definedName>
    <definedName name="bbbbb_4" hidden="1">{#N/A,#N/A,FALSE,"Assessment";#N/A,#N/A,FALSE,"Staffing";#N/A,#N/A,FALSE,"Hires";#N/A,#N/A,FALSE,"Assumptions"}</definedName>
    <definedName name="bbbbb_4_1" localSheetId="3" hidden="1">{#N/A,#N/A,FALSE,"Assessment";#N/A,#N/A,FALSE,"Staffing";#N/A,#N/A,FALSE,"Hires";#N/A,#N/A,FALSE,"Assumptions"}</definedName>
    <definedName name="bbbbb_4_1" hidden="1">{#N/A,#N/A,FALSE,"Assessment";#N/A,#N/A,FALSE,"Staffing";#N/A,#N/A,FALSE,"Hires";#N/A,#N/A,FALSE,"Assumptions"}</definedName>
    <definedName name="bbbbb_4_2" localSheetId="3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localSheetId="3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localSheetId="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localSheetId="3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localSheetId="3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_5_1" localSheetId="3" hidden="1">{#N/A,#N/A,FALSE,"Assessment";#N/A,#N/A,FALSE,"Staffing";#N/A,#N/A,FALSE,"Hires";#N/A,#N/A,FALSE,"Assumptions"}</definedName>
    <definedName name="bbbbb_5_1" hidden="1">{#N/A,#N/A,FALSE,"Assessment";#N/A,#N/A,FALSE,"Staffing";#N/A,#N/A,FALSE,"Hires";#N/A,#N/A,FALSE,"Assumptions"}</definedName>
    <definedName name="bbbbb_5_2" localSheetId="3" hidden="1">{#N/A,#N/A,FALSE,"Assessment";#N/A,#N/A,FALSE,"Staffing";#N/A,#N/A,FALSE,"Hires";#N/A,#N/A,FALSE,"Assumptions"}</definedName>
    <definedName name="bbbbb_5_2" hidden="1">{#N/A,#N/A,FALSE,"Assessment";#N/A,#N/A,FALSE,"Staffing";#N/A,#N/A,FALSE,"Hires";#N/A,#N/A,FALSE,"Assumptions"}</definedName>
    <definedName name="bbbbb_5_3" localSheetId="3" hidden="1">{#N/A,#N/A,FALSE,"Assessment";#N/A,#N/A,FALSE,"Staffing";#N/A,#N/A,FALSE,"Hires";#N/A,#N/A,FALSE,"Assumptions"}</definedName>
    <definedName name="bbbbb_5_3" hidden="1">{#N/A,#N/A,FALSE,"Assessment";#N/A,#N/A,FALSE,"Staffing";#N/A,#N/A,FALSE,"Hires";#N/A,#N/A,FALSE,"Assumptions"}</definedName>
    <definedName name="bbbbb_5_4" localSheetId="3" hidden="1">{#N/A,#N/A,FALSE,"Assessment";#N/A,#N/A,FALSE,"Staffing";#N/A,#N/A,FALSE,"Hires";#N/A,#N/A,FALSE,"Assumptions"}</definedName>
    <definedName name="bbbbb_5_4" hidden="1">{#N/A,#N/A,FALSE,"Assessment";#N/A,#N/A,FALSE,"Staffing";#N/A,#N/A,FALSE,"Hires";#N/A,#N/A,FALSE,"Assumptions"}</definedName>
    <definedName name="bbbbb_5_5" localSheetId="3" hidden="1">{#N/A,#N/A,FALSE,"Assessment";#N/A,#N/A,FALSE,"Staffing";#N/A,#N/A,FALSE,"Hires";#N/A,#N/A,FALSE,"Assumptions"}</definedName>
    <definedName name="bbbbb_5_5" hidden="1">{#N/A,#N/A,FALSE,"Assessment";#N/A,#N/A,FALSE,"Staffing";#N/A,#N/A,FALSE,"Hires";#N/A,#N/A,FALSE,"Assumptions"}</definedName>
    <definedName name="bbbbbb" localSheetId="4" hidden="1">{"rtn",#N/A,FALSE,"RTN";"tables",#N/A,FALSE,"RTN";"cf",#N/A,FALSE,"CF";"stats",#N/A,FALSE,"Stats";"prop",#N/A,FALSE,"Prop"}</definedName>
    <definedName name="bbbbbb" localSheetId="3" hidden="1">{"rtn",#N/A,FALSE,"RTN";"tables",#N/A,FALSE,"RTN";"cf",#N/A,FALSE,"CF";"stats",#N/A,FALSE,"Stats";"prop",#N/A,FALSE,"Prop"}</definedName>
    <definedName name="bbbbbb" hidden="1">{"rtn",#N/A,FALSE,"RTN";"tables",#N/A,FALSE,"RTN";"cf",#N/A,FALSE,"CF";"stats",#N/A,FALSE,"Stats";"prop",#N/A,FALSE,"Prop"}</definedName>
    <definedName name="bbbbbb_1" localSheetId="4" hidden="1">{"rtn",#N/A,FALSE,"RTN";"tables",#N/A,FALSE,"RTN";"cf",#N/A,FALSE,"CF";"stats",#N/A,FALSE,"Stats";"prop",#N/A,FALSE,"Prop"}</definedName>
    <definedName name="bbbbbb_1" localSheetId="3" hidden="1">{"rtn",#N/A,FALSE,"RTN";"tables",#N/A,FALSE,"RTN";"cf",#N/A,FALSE,"CF";"stats",#N/A,FALSE,"Stats";"prop",#N/A,FALSE,"Prop"}</definedName>
    <definedName name="bbbbbb_1" hidden="1">{"rtn",#N/A,FALSE,"RTN";"tables",#N/A,FALSE,"RTN";"cf",#N/A,FALSE,"CF";"stats",#N/A,FALSE,"Stats";"prop",#N/A,FALSE,"Prop"}</definedName>
    <definedName name="BBBBBB_2" localSheetId="3" hidden="1">{#N/A,#N/A,FALSE,"REPORT"}</definedName>
    <definedName name="BBBBBB_2" hidden="1">{#N/A,#N/A,FALSE,"REPORT"}</definedName>
    <definedName name="BBBBBB_3" localSheetId="3" hidden="1">{#N/A,#N/A,FALSE,"REPORT"}</definedName>
    <definedName name="BBBBBB_3" hidden="1">{#N/A,#N/A,FALSE,"REPORT"}</definedName>
    <definedName name="BBBBBB_4" localSheetId="3" hidden="1">{#N/A,#N/A,FALSE,"REPORT"}</definedName>
    <definedName name="BBBBBB_4" hidden="1">{#N/A,#N/A,FALSE,"REPORT"}</definedName>
    <definedName name="bbbbbbb" localSheetId="4" hidden="1">{"Outflow 1",#N/A,FALSE,"Outflows-Inflows";"Outflow 2",#N/A,FALSE,"Outflows-Inflows";"Inflow 1",#N/A,FALSE,"Outflows-Inflows";"Inflow 2",#N/A,FALSE,"Outflows-Inflows"}</definedName>
    <definedName name="bbbbbbb" localSheetId="3" hidden="1">{"Outflow 1",#N/A,FALSE,"Outflows-Inflows";"Outflow 2",#N/A,FALSE,"Outflows-Inflows";"Inflow 1",#N/A,FALSE,"Outflows-Inflows";"Inflow 2",#N/A,FALSE,"Outflows-Inflows"}</definedName>
    <definedName name="bbbbbbb" hidden="1">{"Outflow 1",#N/A,FALSE,"Outflows-Inflows";"Outflow 2",#N/A,FALSE,"Outflows-Inflows";"Inflow 1",#N/A,FALSE,"Outflows-Inflows";"Inflow 2",#N/A,FALSE,"Outflows-Inflows"}</definedName>
    <definedName name="bbbbbbb_1" localSheetId="4" hidden="1">{"Outflow 1",#N/A,FALSE,"Outflows-Inflows";"Outflow 2",#N/A,FALSE,"Outflows-Inflows";"Inflow 1",#N/A,FALSE,"Outflows-Inflows";"Inflow 2",#N/A,FALSE,"Outflows-Inflows"}</definedName>
    <definedName name="bbbbbbb_1" localSheetId="3" hidden="1">{"Outflow 1",#N/A,FALSE,"Outflows-Inflows";"Outflow 2",#N/A,FALSE,"Outflows-Inflows";"Inflow 1",#N/A,FALSE,"Outflows-Inflows";"Inflow 2",#N/A,FALSE,"Outflows-Inflows"}</definedName>
    <definedName name="bbbbbbb_1" hidden="1">{"Outflow 1",#N/A,FALSE,"Outflows-Inflows";"Outflow 2",#N/A,FALSE,"Outflows-Inflows";"Inflow 1",#N/A,FALSE,"Outflows-Inflows";"Inflow 2",#N/A,FALSE,"Outflows-Inflows"}</definedName>
    <definedName name="BBBBBBBBB" localSheetId="3" hidden="1">{#N/A,#N/A,FALSE,"REPORT"}</definedName>
    <definedName name="BBBBBBBBB" hidden="1">{#N/A,#N/A,FALSE,"REPORT"}</definedName>
    <definedName name="BBBBBBBBB_1" localSheetId="3" hidden="1">{#N/A,#N/A,FALSE,"REPORT"}</definedName>
    <definedName name="BBBBBBBBB_1" hidden="1">{#N/A,#N/A,FALSE,"REPORT"}</definedName>
    <definedName name="BBBBBBBBB_2" localSheetId="3" hidden="1">{#N/A,#N/A,FALSE,"REPORT"}</definedName>
    <definedName name="BBBBBBBBB_2" hidden="1">{#N/A,#N/A,FALSE,"REPORT"}</definedName>
    <definedName name="BBBBBBBBB_3" localSheetId="3" hidden="1">{#N/A,#N/A,FALSE,"REPORT"}</definedName>
    <definedName name="BBBBBBBBB_3" hidden="1">{#N/A,#N/A,FALSE,"REPORT"}</definedName>
    <definedName name="BBBBBBBBB_4" localSheetId="3" hidden="1">{#N/A,#N/A,FALSE,"REPORT"}</definedName>
    <definedName name="BBBBBBBBB_4" hidden="1">{#N/A,#N/A,FALSE,"REPORT"}</definedName>
    <definedName name="bbbbbbbbbb" localSheetId="3" hidden="1">{"detail",#N/A,FALSE,"mfg";"summary",#N/A,FALSE,"mfg"}</definedName>
    <definedName name="bbbbbbbbbb" hidden="1">{"detail",#N/A,FALSE,"mfg";"summary",#N/A,FALSE,"mfg"}</definedName>
    <definedName name="bbbbbbbbbbb" localSheetId="3" hidden="1">{#N/A,#N/A,FALSE,"AD_Purchase";#N/A,#N/A,FALSE,"Credit";#N/A,#N/A,FALSE,"PF Acquisition";#N/A,#N/A,FALSE,"PF Offering"}</definedName>
    <definedName name="bbbbbbbbbbb" hidden="1">{#N/A,#N/A,FALSE,"AD_Purchase";#N/A,#N/A,FALSE,"Credit";#N/A,#N/A,FALSE,"PF Acquisition";#N/A,#N/A,FALSE,"PF Offering"}</definedName>
    <definedName name="bbbbbbbbbbbbb" localSheetId="3" hidden="1">{#N/A,#N/A,FALSE,"Pharm";#N/A,#N/A,FALSE,"WWCM"}</definedName>
    <definedName name="bbbbbbbbbbbbb" hidden="1">{#N/A,#N/A,FALSE,"Pharm";#N/A,#N/A,FALSE,"WWCM"}</definedName>
    <definedName name="bbbbbbbbbbbbb_1" localSheetId="3" hidden="1">{#N/A,#N/A,FALSE,"Pharm";#N/A,#N/A,FALSE,"WWCM"}</definedName>
    <definedName name="bbbbbbbbbbbbb_1" hidden="1">{#N/A,#N/A,FALSE,"Pharm";#N/A,#N/A,FALSE,"WWCM"}</definedName>
    <definedName name="bbbbbbbbbbbbb_2" localSheetId="3" hidden="1">{#N/A,#N/A,FALSE,"Pharm";#N/A,#N/A,FALSE,"WWCM"}</definedName>
    <definedName name="bbbbbbbbbbbbb_2" hidden="1">{#N/A,#N/A,FALSE,"Pharm";#N/A,#N/A,FALSE,"WWCM"}</definedName>
    <definedName name="bbbbbbbbbbbbb_3" localSheetId="3" hidden="1">{#N/A,#N/A,FALSE,"Pharm";#N/A,#N/A,FALSE,"WWCM"}</definedName>
    <definedName name="bbbbbbbbbbbbb_3" hidden="1">{#N/A,#N/A,FALSE,"Pharm";#N/A,#N/A,FALSE,"WWCM"}</definedName>
    <definedName name="bbbbbbbbbbbbb_4" localSheetId="3" hidden="1">{#N/A,#N/A,FALSE,"Pharm";#N/A,#N/A,FALSE,"WWCM"}</definedName>
    <definedName name="bbbbbbbbbbbbb_4" hidden="1">{#N/A,#N/A,FALSE,"Pharm";#N/A,#N/A,FALSE,"WWCM"}</definedName>
    <definedName name="bbbbbbbbbbbbbbb" localSheetId="3" hidden="1">{"'Edit'!$A$1:$V$2277"}</definedName>
    <definedName name="bbbbbbbbbbbbbbb" hidden="1">{"'Edit'!$A$1:$V$2277"}</definedName>
    <definedName name="bbbbbbbbbbbbbbbbbbbb" localSheetId="3" hidden="1">{"detail",#N/A,FALSE,"mfg";"summary",#N/A,FALSE,"mfg"}</definedName>
    <definedName name="bbbbbbbbbbbbbbbbbbbb" hidden="1">{"detail",#N/A,FALSE,"mfg";"summary",#N/A,FALSE,"mfg"}</definedName>
    <definedName name="bbbn" localSheetId="3" hidden="1">{#N/A,#N/A,FALSE,"Other";#N/A,#N/A,FALSE,"Ace";#N/A,#N/A,FALSE,"Derm"}</definedName>
    <definedName name="bbbn" hidden="1">{#N/A,#N/A,FALSE,"Other";#N/A,#N/A,FALSE,"Ace";#N/A,#N/A,FALSE,"Derm"}</definedName>
    <definedName name="bbn" localSheetId="3" hidden="1">{"table",#N/A,FALSE,"COVER";"income_statement",#N/A,FALSE,"COVER"}</definedName>
    <definedName name="bbn" hidden="1">{"table",#N/A,FALSE,"COVER";"income_statement",#N/A,FALSE,"COVER"}</definedName>
    <definedName name="bbvcx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X">#REF!</definedName>
    <definedName name="BBY">#REF!</definedName>
    <definedName name="bc" hidden="1">#REF!</definedName>
    <definedName name="bcd" localSheetId="3" hidden="1">{"'debtors'!$A$1:$I$305","'debtors'!$A$1:$J$285"}</definedName>
    <definedName name="bcd" hidden="1">{"'debtors'!$A$1:$I$305","'debtors'!$A$1:$J$285"}</definedName>
    <definedName name="bcdf" localSheetId="3" hidden="1">{#N/A,#N/A,FALSE,"Inc";#N/A,#N/A,FALSE,"Prod";#N/A,#N/A,FALSE,"QInc";#N/A,#N/A,FALSE,"QProd"}</definedName>
    <definedName name="bcdf" hidden="1">{#N/A,#N/A,FALSE,"Inc";#N/A,#N/A,FALSE,"Prod";#N/A,#N/A,FALSE,"QInc";#N/A,#N/A,FALSE,"QProd"}</definedName>
    <definedName name="BCOCOS">#REF!</definedName>
    <definedName name="bcs">#REF!</definedName>
    <definedName name="bcv" hidden="1">#REF!</definedName>
    <definedName name="BD" localSheetId="4">'[65]Budget New'!#REF!</definedName>
    <definedName name="bd" hidden="1">#REF!</definedName>
    <definedName name="bdep">#REF!</definedName>
    <definedName name="bdgt99month">#REF!</definedName>
    <definedName name="bdgt99qtr">#REF!</definedName>
    <definedName name="bdgtmonth">#REF!</definedName>
    <definedName name="bdgtovhdabsorption">#REF!</definedName>
    <definedName name="bdgtytd">#REF!</definedName>
    <definedName name="be" hidden="1">#REF!</definedName>
    <definedName name="Bear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ka" localSheetId="3" hidden="1">{"glc1",#N/A,FALSE,"GLC";"glc2",#N/A,FALSE,"GLC";"glc3",#N/A,FALSE,"GLC";"glc4",#N/A,FALSE,"GLC";"glc5",#N/A,FALSE,"GLC"}</definedName>
    <definedName name="Beatka" hidden="1">{"glc1",#N/A,FALSE,"GLC";"glc2",#N/A,FALSE,"GLC";"glc3",#N/A,FALSE,"GLC";"glc4",#N/A,FALSE,"GLC";"glc5",#N/A,FALSE,"GLC"}</definedName>
    <definedName name="BEE">#REF!</definedName>
    <definedName name="BEET">#REF!</definedName>
    <definedName name="beg">#REF!</definedName>
    <definedName name="BEGIN_BAL">#REF!</definedName>
    <definedName name="BeginMonthDate">#REF!</definedName>
    <definedName name="belnew" localSheetId="3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_1" localSheetId="3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1_1" localSheetId="3" hidden="1">{"IS",#N/A,FALSE,"IS";"RPTIS",#N/A,FALSE,"RPTIS";"STATS",#N/A,FALSE,"STATS";"CELL",#N/A,FALSE,"CELL";"BS",#N/A,FALSE,"BS"}</definedName>
    <definedName name="belnew_1_1" hidden="1">{"IS",#N/A,FALSE,"IS";"RPTIS",#N/A,FALSE,"RPTIS";"STATS",#N/A,FALSE,"STATS";"CELL",#N/A,FALSE,"CELL";"BS",#N/A,FALSE,"BS"}</definedName>
    <definedName name="belnew_1_2" localSheetId="3" hidden="1">{"IS",#N/A,FALSE,"IS";"RPTIS",#N/A,FALSE,"RPTIS";"STATS",#N/A,FALSE,"STATS";"CELL",#N/A,FALSE,"CELL";"BS",#N/A,FALSE,"BS"}</definedName>
    <definedName name="belnew_1_2" hidden="1">{"IS",#N/A,FALSE,"IS";"RPTIS",#N/A,FALSE,"RPTIS";"STATS",#N/A,FALSE,"STATS";"CELL",#N/A,FALSE,"CELL";"BS",#N/A,FALSE,"BS"}</definedName>
    <definedName name="belnew_1_3" localSheetId="3" hidden="1">{"IS",#N/A,FALSE,"IS";"RPTIS",#N/A,FALSE,"RPTIS";"STATS",#N/A,FALSE,"STATS";"CELL",#N/A,FALSE,"CELL";"BS",#N/A,FALSE,"BS"}</definedName>
    <definedName name="belnew_1_3" hidden="1">{"IS",#N/A,FALSE,"IS";"RPTIS",#N/A,FALSE,"RPTIS";"STATS",#N/A,FALSE,"STATS";"CELL",#N/A,FALSE,"CELL";"BS",#N/A,FALSE,"BS"}</definedName>
    <definedName name="belnew_1_4" localSheetId="3" hidden="1">{"IS",#N/A,FALSE,"IS";"RPTIS",#N/A,FALSE,"RPTIS";"STATS",#N/A,FALSE,"STATS";"CELL",#N/A,FALSE,"CELL";"BS",#N/A,FALSE,"BS"}</definedName>
    <definedName name="belnew_1_4" hidden="1">{"IS",#N/A,FALSE,"IS";"RPTIS",#N/A,FALSE,"RPTIS";"STATS",#N/A,FALSE,"STATS";"CELL",#N/A,FALSE,"CELL";"BS",#N/A,FALSE,"BS"}</definedName>
    <definedName name="belnew_1_5" localSheetId="3" hidden="1">{"IS",#N/A,FALSE,"IS";"RPTIS",#N/A,FALSE,"RPTIS";"STATS",#N/A,FALSE,"STATS";"CELL",#N/A,FALSE,"CELL";"BS",#N/A,FALSE,"BS"}</definedName>
    <definedName name="belnew_1_5" hidden="1">{"IS",#N/A,FALSE,"IS";"RPTIS",#N/A,FALSE,"RPTIS";"STATS",#N/A,FALSE,"STATS";"CELL",#N/A,FALSE,"CELL";"BS",#N/A,FALSE,"BS"}</definedName>
    <definedName name="belnew_2" localSheetId="3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_2_1" localSheetId="3" hidden="1">{"IS",#N/A,FALSE,"IS";"RPTIS",#N/A,FALSE,"RPTIS";"STATS",#N/A,FALSE,"STATS";"CELL",#N/A,FALSE,"CELL";"BS",#N/A,FALSE,"BS"}</definedName>
    <definedName name="belnew_2_1" hidden="1">{"IS",#N/A,FALSE,"IS";"RPTIS",#N/A,FALSE,"RPTIS";"STATS",#N/A,FALSE,"STATS";"CELL",#N/A,FALSE,"CELL";"BS",#N/A,FALSE,"BS"}</definedName>
    <definedName name="belnew_2_2" localSheetId="3" hidden="1">{"IS",#N/A,FALSE,"IS";"RPTIS",#N/A,FALSE,"RPTIS";"STATS",#N/A,FALSE,"STATS";"CELL",#N/A,FALSE,"CELL";"BS",#N/A,FALSE,"BS"}</definedName>
    <definedName name="belnew_2_2" hidden="1">{"IS",#N/A,FALSE,"IS";"RPTIS",#N/A,FALSE,"RPTIS";"STATS",#N/A,FALSE,"STATS";"CELL",#N/A,FALSE,"CELL";"BS",#N/A,FALSE,"BS"}</definedName>
    <definedName name="belnew_2_3" localSheetId="3" hidden="1">{"IS",#N/A,FALSE,"IS";"RPTIS",#N/A,FALSE,"RPTIS";"STATS",#N/A,FALSE,"STATS";"CELL",#N/A,FALSE,"CELL";"BS",#N/A,FALSE,"BS"}</definedName>
    <definedName name="belnew_2_3" hidden="1">{"IS",#N/A,FALSE,"IS";"RPTIS",#N/A,FALSE,"RPTIS";"STATS",#N/A,FALSE,"STATS";"CELL",#N/A,FALSE,"CELL";"BS",#N/A,FALSE,"BS"}</definedName>
    <definedName name="belnew_2_4" localSheetId="3" hidden="1">{"IS",#N/A,FALSE,"IS";"RPTIS",#N/A,FALSE,"RPTIS";"STATS",#N/A,FALSE,"STATS";"CELL",#N/A,FALSE,"CELL";"BS",#N/A,FALSE,"BS"}</definedName>
    <definedName name="belnew_2_4" hidden="1">{"IS",#N/A,FALSE,"IS";"RPTIS",#N/A,FALSE,"RPTIS";"STATS",#N/A,FALSE,"STATS";"CELL",#N/A,FALSE,"CELL";"BS",#N/A,FALSE,"BS"}</definedName>
    <definedName name="belnew_2_5" localSheetId="3" hidden="1">{"IS",#N/A,FALSE,"IS";"RPTIS",#N/A,FALSE,"RPTIS";"STATS",#N/A,FALSE,"STATS";"CELL",#N/A,FALSE,"CELL";"BS",#N/A,FALSE,"BS"}</definedName>
    <definedName name="belnew_2_5" hidden="1">{"IS",#N/A,FALSE,"IS";"RPTIS",#N/A,FALSE,"RPTIS";"STATS",#N/A,FALSE,"STATS";"CELL",#N/A,FALSE,"CELL";"BS",#N/A,FALSE,"BS"}</definedName>
    <definedName name="belnew_3" localSheetId="3" hidden="1">{"IS",#N/A,FALSE,"IS";"RPTIS",#N/A,FALSE,"RPTIS";"STATS",#N/A,FALSE,"STATS";"CELL",#N/A,FALSE,"CELL";"BS",#N/A,FALSE,"BS"}</definedName>
    <definedName name="belnew_3" hidden="1">{"IS",#N/A,FALSE,"IS";"RPTIS",#N/A,FALSE,"RPTIS";"STATS",#N/A,FALSE,"STATS";"CELL",#N/A,FALSE,"CELL";"BS",#N/A,FALSE,"BS"}</definedName>
    <definedName name="belnew_3_1" localSheetId="3" hidden="1">{"IS",#N/A,FALSE,"IS";"RPTIS",#N/A,FALSE,"RPTIS";"STATS",#N/A,FALSE,"STATS";"CELL",#N/A,FALSE,"CELL";"BS",#N/A,FALSE,"BS"}</definedName>
    <definedName name="belnew_3_1" hidden="1">{"IS",#N/A,FALSE,"IS";"RPTIS",#N/A,FALSE,"RPTIS";"STATS",#N/A,FALSE,"STATS";"CELL",#N/A,FALSE,"CELL";"BS",#N/A,FALSE,"BS"}</definedName>
    <definedName name="belnew_3_2" localSheetId="3" hidden="1">{"IS",#N/A,FALSE,"IS";"RPTIS",#N/A,FALSE,"RPTIS";"STATS",#N/A,FALSE,"STATS";"CELL",#N/A,FALSE,"CELL";"BS",#N/A,FALSE,"BS"}</definedName>
    <definedName name="belnew_3_2" hidden="1">{"IS",#N/A,FALSE,"IS";"RPTIS",#N/A,FALSE,"RPTIS";"STATS",#N/A,FALSE,"STATS";"CELL",#N/A,FALSE,"CELL";"BS",#N/A,FALSE,"BS"}</definedName>
    <definedName name="belnew_3_3" localSheetId="3" hidden="1">{"IS",#N/A,FALSE,"IS";"RPTIS",#N/A,FALSE,"RPTIS";"STATS",#N/A,FALSE,"STATS";"CELL",#N/A,FALSE,"CELL";"BS",#N/A,FALSE,"BS"}</definedName>
    <definedName name="belnew_3_3" hidden="1">{"IS",#N/A,FALSE,"IS";"RPTIS",#N/A,FALSE,"RPTIS";"STATS",#N/A,FALSE,"STATS";"CELL",#N/A,FALSE,"CELL";"BS",#N/A,FALSE,"BS"}</definedName>
    <definedName name="belnew_3_4" localSheetId="3" hidden="1">{"IS",#N/A,FALSE,"IS";"RPTIS",#N/A,FALSE,"RPTIS";"STATS",#N/A,FALSE,"STATS";"CELL",#N/A,FALSE,"CELL";"BS",#N/A,FALSE,"BS"}</definedName>
    <definedName name="belnew_3_4" hidden="1">{"IS",#N/A,FALSE,"IS";"RPTIS",#N/A,FALSE,"RPTIS";"STATS",#N/A,FALSE,"STATS";"CELL",#N/A,FALSE,"CELL";"BS",#N/A,FALSE,"BS"}</definedName>
    <definedName name="belnew_3_5" localSheetId="3" hidden="1">{"IS",#N/A,FALSE,"IS";"RPTIS",#N/A,FALSE,"RPTIS";"STATS",#N/A,FALSE,"STATS";"CELL",#N/A,FALSE,"CELL";"BS",#N/A,FALSE,"BS"}</definedName>
    <definedName name="belnew_3_5" hidden="1">{"IS",#N/A,FALSE,"IS";"RPTIS",#N/A,FALSE,"RPTIS";"STATS",#N/A,FALSE,"STATS";"CELL",#N/A,FALSE,"CELL";"BS",#N/A,FALSE,"BS"}</definedName>
    <definedName name="belnew_4" localSheetId="3" hidden="1">{"IS",#N/A,FALSE,"IS";"RPTIS",#N/A,FALSE,"RPTIS";"STATS",#N/A,FALSE,"STATS";"CELL",#N/A,FALSE,"CELL";"BS",#N/A,FALSE,"BS"}</definedName>
    <definedName name="belnew_4" hidden="1">{"IS",#N/A,FALSE,"IS";"RPTIS",#N/A,FALSE,"RPTIS";"STATS",#N/A,FALSE,"STATS";"CELL",#N/A,FALSE,"CELL";"BS",#N/A,FALSE,"BS"}</definedName>
    <definedName name="belnew_4_1" localSheetId="3" hidden="1">{"IS",#N/A,FALSE,"IS";"RPTIS",#N/A,FALSE,"RPTIS";"STATS",#N/A,FALSE,"STATS";"CELL",#N/A,FALSE,"CELL";"BS",#N/A,FALSE,"BS"}</definedName>
    <definedName name="belnew_4_1" hidden="1">{"IS",#N/A,FALSE,"IS";"RPTIS",#N/A,FALSE,"RPTIS";"STATS",#N/A,FALSE,"STATS";"CELL",#N/A,FALSE,"CELL";"BS",#N/A,FALSE,"BS"}</definedName>
    <definedName name="belnew_4_2" localSheetId="3" hidden="1">{"IS",#N/A,FALSE,"IS";"RPTIS",#N/A,FALSE,"RPTIS";"STATS",#N/A,FALSE,"STATS";"CELL",#N/A,FALSE,"CELL";"BS",#N/A,FALSE,"BS"}</definedName>
    <definedName name="belnew_4_2" hidden="1">{"IS",#N/A,FALSE,"IS";"RPTIS",#N/A,FALSE,"RPTIS";"STATS",#N/A,FALSE,"STATS";"CELL",#N/A,FALSE,"CELL";"BS",#N/A,FALSE,"BS"}</definedName>
    <definedName name="belnew_4_3" localSheetId="3" hidden="1">{"IS",#N/A,FALSE,"IS";"RPTIS",#N/A,FALSE,"RPTIS";"STATS",#N/A,FALSE,"STATS";"CELL",#N/A,FALSE,"CELL";"BS",#N/A,FALSE,"BS"}</definedName>
    <definedName name="belnew_4_3" hidden="1">{"IS",#N/A,FALSE,"IS";"RPTIS",#N/A,FALSE,"RPTIS";"STATS",#N/A,FALSE,"STATS";"CELL",#N/A,FALSE,"CELL";"BS",#N/A,FALSE,"BS"}</definedName>
    <definedName name="belnew_4_4" localSheetId="3" hidden="1">{"IS",#N/A,FALSE,"IS";"RPTIS",#N/A,FALSE,"RPTIS";"STATS",#N/A,FALSE,"STATS";"CELL",#N/A,FALSE,"CELL";"BS",#N/A,FALSE,"BS"}</definedName>
    <definedName name="belnew_4_4" hidden="1">{"IS",#N/A,FALSE,"IS";"RPTIS",#N/A,FALSE,"RPTIS";"STATS",#N/A,FALSE,"STATS";"CELL",#N/A,FALSE,"CELL";"BS",#N/A,FALSE,"BS"}</definedName>
    <definedName name="belnew_4_5" localSheetId="3" hidden="1">{"IS",#N/A,FALSE,"IS";"RPTIS",#N/A,FALSE,"RPTIS";"STATS",#N/A,FALSE,"STATS";"CELL",#N/A,FALSE,"CELL";"BS",#N/A,FALSE,"BS"}</definedName>
    <definedName name="belnew_4_5" hidden="1">{"IS",#N/A,FALSE,"IS";"RPTIS",#N/A,FALSE,"RPTIS";"STATS",#N/A,FALSE,"STATS";"CELL",#N/A,FALSE,"CELL";"BS",#N/A,FALSE,"BS"}</definedName>
    <definedName name="belnew_5" localSheetId="3" hidden="1">{"IS",#N/A,FALSE,"IS";"RPTIS",#N/A,FALSE,"RPTIS";"STATS",#N/A,FALSE,"STATS";"CELL",#N/A,FALSE,"CELL";"BS",#N/A,FALSE,"BS"}</definedName>
    <definedName name="belnew_5" hidden="1">{"IS",#N/A,FALSE,"IS";"RPTIS",#N/A,FALSE,"RPTIS";"STATS",#N/A,FALSE,"STATS";"CELL",#N/A,FALSE,"CELL";"BS",#N/A,FALSE,"BS"}</definedName>
    <definedName name="belnew_5_1" localSheetId="3" hidden="1">{"IS",#N/A,FALSE,"IS";"RPTIS",#N/A,FALSE,"RPTIS";"STATS",#N/A,FALSE,"STATS";"CELL",#N/A,FALSE,"CELL";"BS",#N/A,FALSE,"BS"}</definedName>
    <definedName name="belnew_5_1" hidden="1">{"IS",#N/A,FALSE,"IS";"RPTIS",#N/A,FALSE,"RPTIS";"STATS",#N/A,FALSE,"STATS";"CELL",#N/A,FALSE,"CELL";"BS",#N/A,FALSE,"BS"}</definedName>
    <definedName name="belnew_5_2" localSheetId="3" hidden="1">{"IS",#N/A,FALSE,"IS";"RPTIS",#N/A,FALSE,"RPTIS";"STATS",#N/A,FALSE,"STATS";"CELL",#N/A,FALSE,"CELL";"BS",#N/A,FALSE,"BS"}</definedName>
    <definedName name="belnew_5_2" hidden="1">{"IS",#N/A,FALSE,"IS";"RPTIS",#N/A,FALSE,"RPTIS";"STATS",#N/A,FALSE,"STATS";"CELL",#N/A,FALSE,"CELL";"BS",#N/A,FALSE,"BS"}</definedName>
    <definedName name="belnew_5_3" localSheetId="3" hidden="1">{"IS",#N/A,FALSE,"IS";"RPTIS",#N/A,FALSE,"RPTIS";"STATS",#N/A,FALSE,"STATS";"CELL",#N/A,FALSE,"CELL";"BS",#N/A,FALSE,"BS"}</definedName>
    <definedName name="belnew_5_3" hidden="1">{"IS",#N/A,FALSE,"IS";"RPTIS",#N/A,FALSE,"RPTIS";"STATS",#N/A,FALSE,"STATS";"CELL",#N/A,FALSE,"CELL";"BS",#N/A,FALSE,"BS"}</definedName>
    <definedName name="belnew_5_4" localSheetId="3" hidden="1">{"IS",#N/A,FALSE,"IS";"RPTIS",#N/A,FALSE,"RPTIS";"STATS",#N/A,FALSE,"STATS";"CELL",#N/A,FALSE,"CELL";"BS",#N/A,FALSE,"BS"}</definedName>
    <definedName name="belnew_5_4" hidden="1">{"IS",#N/A,FALSE,"IS";"RPTIS",#N/A,FALSE,"RPTIS";"STATS",#N/A,FALSE,"STATS";"CELL",#N/A,FALSE,"CELL";"BS",#N/A,FALSE,"BS"}</definedName>
    <definedName name="belnew_5_5" localSheetId="3" hidden="1">{"IS",#N/A,FALSE,"IS";"RPTIS",#N/A,FALSE,"RPTIS";"STATS",#N/A,FALSE,"STATS";"CELL",#N/A,FALSE,"CELL";"BS",#N/A,FALSE,"BS"}</definedName>
    <definedName name="belnew_5_5" hidden="1">{"IS",#N/A,FALSE,"IS";"RPTIS",#N/A,FALSE,"RPTIS";"STATS",#N/A,FALSE,"STATS";"CELL",#N/A,FALSE,"CELL";"BS",#N/A,FALSE,"BS"}</definedName>
    <definedName name="benefits">#REF!</definedName>
    <definedName name="BenefitsPct">#REF!</definedName>
    <definedName name="Bereich_verschieben" localSheetId="4">'[66]1.3 Input_MLA'!$S$1:$DD$1</definedName>
    <definedName name="Bereich_verschieben">#REF!</definedName>
    <definedName name="berry" localSheetId="4" hidden="1">{#N/A,#N/A,FALSE,"Taxblinc";#N/A,#N/A,FALSE,"Rsvsacls"}</definedName>
    <definedName name="berry" localSheetId="3" hidden="1">{#N/A,#N/A,FALSE,"Taxblinc";#N/A,#N/A,FALSE,"Rsvsacls"}</definedName>
    <definedName name="berry" hidden="1">{#N/A,#N/A,FALSE,"Taxblinc";#N/A,#N/A,FALSE,"Rsvsacls"}</definedName>
    <definedName name="Beta">#REF!</definedName>
    <definedName name="BetaComp">#REF!</definedName>
    <definedName name="BetaInc">#REF!</definedName>
    <definedName name="Beth" localSheetId="3" hidden="1">{#N/A,#N/A,TRUE,"Project Summary";#N/A,#N/A,TRUE,"Financial Data Input";#N/A,#N/A,TRUE,"P&amp;L";#N/A,#N/A,TRUE,"Instructions"}</definedName>
    <definedName name="Beth" hidden="1">{#N/A,#N/A,TRUE,"Project Summary";#N/A,#N/A,TRUE,"Financial Data Input";#N/A,#N/A,TRUE,"P&amp;L";#N/A,#N/A,TRUE,"Instructions"}</definedName>
    <definedName name="beurimm">[67]מאזן!$P$48:$AA$125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KZHZBHP3TDV1YMX4B19B95O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EVSJKTI1Q1Z874QZVFSJSVA" hidden="1">#REF!</definedName>
    <definedName name="BEx1FJZ7GKO99IYTP6GGGF7EUL3Z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IPLJZABY0EMUOTZN0EQMDPU" hidden="1">#REF!</definedName>
    <definedName name="BEx1HQNF6KHM21E3XLW0NMSSEI9S" hidden="1">#REF!</definedName>
    <definedName name="BEx1I4QKTILCKZUSOJCVZN7SNHL5" hidden="1">#REF!</definedName>
    <definedName name="BEx1IGQ5B697MNDOE06MVSR0H58E" hidden="1">#REF!</definedName>
    <definedName name="BEx1J0CSSHDJGBJUHVOEMCF2P4DL" hidden="1">#REF!</definedName>
    <definedName name="BEx1JUBQFRVMASSFK4B3V0AD7YP9" hidden="1">#REF!</definedName>
    <definedName name="BEx1KMHT9KOPKLGYOZ7HLY6YAE65" hidden="1">#REF!</definedName>
    <definedName name="BEx1KUVWMB0QCWA3RBE4CADFVRIS" hidden="1">#REF!</definedName>
    <definedName name="BEx1L6Q60MWRDJB4L20LK0XPA0Z2" hidden="1">#REF!</definedName>
    <definedName name="BEx1LD63FP2Z4BR9TKSHOZW9KKZ5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O6TXZVOGCUWCCRTXRXWW0XL" hidden="1">#REF!</definedName>
    <definedName name="BEx1NS8EU5P9FQV3S0WRTXI5L361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VSMPADTX95QUOX34KZQ8EDY" hidden="1">#REF!</definedName>
    <definedName name="BEx1OY6SVEUT2EQ26P7EKEND342G" hidden="1">#REF!</definedName>
    <definedName name="BEx1OYN1LPIPI12O9G6F7QAOS9T4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IY9SQLRESD11CC4PHYT0XSG" hidden="1">#REF!</definedName>
    <definedName name="BEx1WGYTKZZIPM1577W5FEYKFH3V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L4MZ7C80495GHQRWOBS16PQ" hidden="1">#REF!</definedName>
    <definedName name="BEx3BNR9ES4KY7Q1DK83KC5NDGL8" hidden="1">#REF!</definedName>
    <definedName name="BEx3BQR5VZXNQ4H949ORM8ESU3B3" hidden="1">#REF!</definedName>
    <definedName name="BEx3CKFCCPZZ6ROLAT5C1DZNIC1U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JR3TCJDYS7ZXNDS5N9KTGIK" hidden="1">#REF!</definedName>
    <definedName name="BEx3ELJTTBS6P05CNISMGOJOA60V" hidden="1">#REF!</definedName>
    <definedName name="BEx3FI2G3YYIACQHXNXEA15M8ZK5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EFXUCVNVPH7KSEGAZYX13B5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REOFWJQEYMCMBL7ZE06NBN6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V8BH6PYNZT7C246LOAU9SVX" hidden="1">#REF!</definedName>
    <definedName name="BEx3P59TTRSGQY888P5C1O7M2PQT" hidden="1">#REF!</definedName>
    <definedName name="BEx3PDT8GNPWLLN02IH1XPV90XYK" hidden="1">#REF!</definedName>
    <definedName name="BEx3PKEMDW8KZEP11IL927C5O7I2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EDFOYFY5NBTININ5W4RLD4Q" hidden="1">#REF!</definedName>
    <definedName name="BEx3QR9D45DHW50VQ7Y3Q1AXPOB9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PCSI16OAB2L9M9IULQMQ9J9" hidden="1">#REF!</definedName>
    <definedName name="BEx3U94WCEA5DKMWBEX1GU0LKYG2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VML7CG70HPISMVYIUEN3711Q" hidden="1">#REF!</definedName>
    <definedName name="BEx57ODWQA22EXS48QUG5O3EG6QO" hidden="1">#REF!</definedName>
    <definedName name="BEx587KFQ3VKCOCY1SA5F24PQGUI" hidden="1">#REF!</definedName>
    <definedName name="BEx58O780PQ05NF0Z1SKKRB3N099" hidden="1">#REF!</definedName>
    <definedName name="BEx59P7MAPNU129ZTC5H3EH892G1" hidden="1">#REF!</definedName>
    <definedName name="BEx5A7CIGCOTHJKHGUBDZG91JGPZ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C2BWFW6SHZBFDEISKGXHZCQW" hidden="1">#REF!</definedName>
    <definedName name="BEx5C49ZFH8TO9ZU55729C3F7XG7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D8L47OF0WHBPFWXGZINZWUBZ" hidden="1">#REF!</definedName>
    <definedName name="BEx5DAJAHQ2SKUPCKSCR3PYML67L" hidden="1">#REF!</definedName>
    <definedName name="BEx5ER4TJTFPN7IB1MNEB1ZFR5M6" hidden="1">#REF!</definedName>
    <definedName name="BEx5FLJWHLW3BTZILDPN5NMA449V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1L0QO91KEPDMV1D8OT4BT73" hidden="1">#REF!</definedName>
    <definedName name="BEx5G86DZL1VYUX6KWODAP3WFAWP" hidden="1">#REF!</definedName>
    <definedName name="BEx5GID9MVBUPFFT9M8K8B5MO9NV" hidden="1">#REF!</definedName>
    <definedName name="BEx5GN0EWA9SCQDPQ7NTUQH82QVK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FHMABAT0H9KKS754X4T304E" hidden="1">#REF!</definedName>
    <definedName name="BEx5HJZ9FAVNZSSBTAYRPZDYM9NU" hidden="1">#REF!</definedName>
    <definedName name="BEx5HORX6SRPD9I5127PYWMH813O" hidden="1">#REF!</definedName>
    <definedName name="BEx5HZ9JMKHNLFWLVUB1WP5B39BL" hidden="1">#REF!</definedName>
    <definedName name="BEx5I8PBP4LIXDGID5BP0THLO0AQ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MB9BR71LZDG7XXQ2EO58JC5F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JP02W68K2E46L5C5YBSNU6T" hidden="1">#REF!</definedName>
    <definedName name="BEx5PRXMZ5M65Z732WNNGV564C2J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GURI46C1M1QJ8NMS60T1Y6F" hidden="1">#REF!</definedName>
    <definedName name="BEx75HGCCV5K4UCJWYV8EV9AG5YT" hidden="1">#REF!</definedName>
    <definedName name="BEx75T55F7GML8V1DMWL26WRT006" hidden="1">#REF!</definedName>
    <definedName name="BEx75VJGR07JY6UUWURQ4PJ29UK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SFOYH1Z0ZDTO47W2M60TW6K" hidden="1">#REF!</definedName>
    <definedName name="BEx79C7TH5TQCOUXCUYWPFX948EL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I6C8MCRZFEQYUBE5FSUTIHK" hidden="1">#REF!</definedName>
    <definedName name="BEx7EQKHX7GZYOLXRDU534TT4H64" hidden="1">#REF!</definedName>
    <definedName name="BEx7ERRNTYLA37U1S0E4MWJ5JX8H" hidden="1">#REF!</definedName>
    <definedName name="BEx7ETV6L1TM7JSXJIGK3FC6RVZW" hidden="1">#REF!</definedName>
    <definedName name="BEx7EYYLHMBYQTH6I377FCQS7CSX" hidden="1">#REF!</definedName>
    <definedName name="BEx7F5US4H1GVOWX929LYPXQZQW9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H0JD6I5I8WQLLWOYWY5YWPQE" hidden="1">#REF!</definedName>
    <definedName name="BEx7H14XCXH7WEXEY1HVO53A6AGH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J4YL8Q3BI1MLH16YYQ18IJRD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XUGRMRSUXCM97Z7VRZQ9JH2" hidden="1">#REF!</definedName>
    <definedName name="BEx7KYLI8M2T8RVBDMHEH5Z3BF2V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N14ZL6VKEQJACAUF4FA8KPM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21PNZ46VORG2VRMWREWIC0SE" hidden="1">#REF!</definedName>
    <definedName name="BEx92D3OXE5BBJXFP5H40OS8OMN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S8MHFFIVRQ2YSHZNQGOFUHD" hidden="1">#REF!</definedName>
    <definedName name="BEx93FRKF99NRT3LH99UTIH7AAYF" hidden="1">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U50BH1QSJ45WZU429P1YBG" hidden="1">#REF!</definedName>
    <definedName name="BEx948ZFFQWVIDNG4AZAUGGGEB5U" hidden="1">#REF!</definedName>
    <definedName name="BEx94HZ5LURYM9ST744ALV6ZCKYP" hidden="1">#REF!</definedName>
    <definedName name="BEx94IQ75E90YUMWJ9N591LR7DQQ" hidden="1">#REF!</definedName>
    <definedName name="BEx95QBZMG0E2KQ9BERJ861QLYN3" hidden="1">#REF!</definedName>
    <definedName name="BEx9602K2GHNBUEUVT9ONRQU1GMD" hidden="1">#REF!</definedName>
    <definedName name="BEx96SUFKHHFE8XQ6UUO6ILDOXHO" hidden="1">#REF!</definedName>
    <definedName name="BEx978KSD61YJH3S9DGO050R2EHA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ZRZ4I7FHDPGRAT5VW7NVBPU" hidden="1">#REF!</definedName>
    <definedName name="BEx9AT5E3ZSHKSOL35O38L8HF9TH" hidden="1">#REF!</definedName>
    <definedName name="BEx9B8A5186FNTQQNLIO5LK02ABI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D1BC9FT19KY0INAABNDBAMR1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TLU0EK5LGEM1QCNYN2S8O5F" hidden="1">#REF!</definedName>
    <definedName name="BEx9F5W18ZGFOKGRE8PR6T1MO6GT" hidden="1">#REF!</definedName>
    <definedName name="BEx9FF16LOQP5QIR4UHW5EIFGQB8" hidden="1">#REF!</definedName>
    <definedName name="BEx9GDY4D8ZPQJCYFIMYM0V0C51Y" hidden="1">#REF!</definedName>
    <definedName name="BEx9GNOPB6OZ2RH3FCDNJR38RJOS" hidden="1">#REF!</definedName>
    <definedName name="BEx9GUQALUWCD30UKUQGSWW8KBQ7" hidden="1">#REF!</definedName>
    <definedName name="BEx9GZ2P3FDHKXEBXX2VS0BG2NP2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8TNG8LQ5Q4904SAYQIPGBSV" hidden="1">#REF!</definedName>
    <definedName name="BExAYHMLXGGO25P8HYB2S75DEB4F" hidden="1">#REF!</definedName>
    <definedName name="BExAYKXAUWGDOPG952TEJ2UKZKWN" hidden="1">#REF!</definedName>
    <definedName name="BExAYPPWJPWDKU59O051WMGB7O0J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GMD0PIDGTFBGQOPRWQSP9I4" hidden="1">#REF!</definedName>
    <definedName name="BExB1Q29OO6LNFNT1EQLA3KYE7MX" hidden="1">#REF!</definedName>
    <definedName name="BExB203OWC9QZA3BYOKQ18L4FUJE" hidden="1">#REF!</definedName>
    <definedName name="BExB2CJHTU7C591BR4WRL5L2F2K6" hidden="1">#REF!</definedName>
    <definedName name="BExB2Q0VJ0MU2URO3JOVUAVHEI3V" hidden="1">#REF!</definedName>
    <definedName name="BExB30IP1DNKNQ6PZ5ERUGR5MK4Z" hidden="1">#REF!</definedName>
    <definedName name="BExB3X6KN4J0KWSEVEYE6GOW5ME8" hidden="1">#REF!</definedName>
    <definedName name="BExB4DYU06HCGRIPBSWRCXK804UM" hidden="1">#REF!</definedName>
    <definedName name="BExB5833OAOJ22VK1YK47FHUSVK2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69ASGYRZW1G1DYIS9QRRTBN" hidden="1">#REF!</definedName>
    <definedName name="BExBA6K42582A14WFFWQ3Q8QQWB6" hidden="1">#REF!</definedName>
    <definedName name="BExBA93PE0DGUUTA7LLSIGBIXWE5" hidden="1">#REF!</definedName>
    <definedName name="BExBAGLGHYHE2LZK3KRJ2PGFO8IP" hidden="1">#REF!</definedName>
    <definedName name="BExBAKN7XIBAXCF9PCNVS038PCQO" hidden="1">#REF!</definedName>
    <definedName name="BExBAKXZ7PBW3DDKKA5MWC1ZUC7O" hidden="1">#REF!</definedName>
    <definedName name="BExBAX2X2ENJYO4QTR5VAIQ86L7B" hidden="1">#REF!</definedName>
    <definedName name="BExBAZ13D3F1DVJQ6YJ8JGUYEYJE" hidden="1">#REF!</definedName>
    <definedName name="BExBBV8XVMD9CKZY711T0BN7H3PM" hidden="1">#REF!</definedName>
    <definedName name="BExBCKKJTIRKC1RZJRTK65HHLX4W" hidden="1">#REF!</definedName>
    <definedName name="BExBCLMEPAN3XXX174TU8SS0627Q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G1ED81J2O4A2S5F5Y3BPHMCR" hidden="1">#REF!</definedName>
    <definedName name="BExCRLIHS7466WFJ3RPIUGGXYESZ" hidden="1">#REF!</definedName>
    <definedName name="BExCRWWI5ZMTSWBS61IYSC4UI0H9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ZZ9JNES4EDHW97NP0EGQALX" hidden="1">#REF!</definedName>
    <definedName name="BExCU0A1V6NMZQ9ASYJ8QIVQ5UR2" hidden="1">#REF!</definedName>
    <definedName name="BExCUDRJO23YOKT8GPWOVQ4XEHF5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4NZ2N1OUGXM7EV0U7VULJMM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IJ5IT335SOSNV9L85WKAOSI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FKVK8WJWNYPVENR7Q8Q30PK" hidden="1">#REF!</definedName>
    <definedName name="BExD7IUBGUWHYC9UNZ1IY5XFYKQN" hidden="1">#REF!</definedName>
    <definedName name="BExD7JQOJ35HGL8U2OCEI2P2JT7I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PNSYT7GASEGUVL48MUQ02WO" hidden="1">#REF!</definedName>
    <definedName name="BExD9TK2MIWFH5SKUYU9ZKF4NPHQ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ENE1VDFSAMBNCUVUJNJ2HS7WJ" hidden="1">#REF!</definedName>
    <definedName name="BExEOBX3WECDMYCV9RLN49APTXMM" hidden="1">#REF!</definedName>
    <definedName name="BExEPN9VIYI0FVL0HLZQXJFO6TT0" hidden="1">#REF!</definedName>
    <definedName name="BExEQ2ENYLMY8K1796XBB31CJHN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RWCEBKQRYWRQLYJ4UCMMKTHG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T3HXQ60A4O2OLKX8QNXRI6LQ" hidden="1">#REF!</definedName>
    <definedName name="BExETA3B1FCIOA80H94K90FWXQKE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C5KVITDJ18RD7EXV9HZAXT4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NBGQS1U2LW3W84T4LSJ9K00" hidden="1">#REF!</definedName>
    <definedName name="BExEX9HWY2G6928ZVVVQF77QCM2C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WRM9VO25RLSO03ZOCE8H7K5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T8Y6TSJ74RMSZOA9CEH4OZ6" hidden="1">#REF!</definedName>
    <definedName name="BExF37C1YKBT79Z9SOJAG5MXQGTU" hidden="1">#REF!</definedName>
    <definedName name="BExF3A6HPA6DGYALZNHHJPMCUYZR" hidden="1">#REF!</definedName>
    <definedName name="BExF3LV9CUBICNV2O2E5KBVIJUS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ZE8D5CMPJPRWT6S4HM56LPF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O2O0V6UYDY26AX8OSN72F77N" hidden="1">#REF!</definedName>
    <definedName name="BExGO70E2O70LF46V8T26YFPL4V8" hidden="1">#REF!</definedName>
    <definedName name="BExGO8D1R9I69SERTZT2W3SLEZNA" hidden="1">#REF!</definedName>
    <definedName name="BExGODR8ZSMUC11I56QHSZ686XV5" hidden="1">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PO7ENFEQC0NC6MC9OZR2LHY" hidden="1">#REF!</definedName>
    <definedName name="BExGQX0H4EZMXBJTKJJE4ICJWN5O" hidden="1">#REF!</definedName>
    <definedName name="BExGR6LQ97HETGS3CT96L4IK0JSH" hidden="1">#REF!</definedName>
    <definedName name="BExGS2IWR5DUNJ1U9PAKIV8CMBNI" hidden="1">#REF!</definedName>
    <definedName name="BExGS69P9FFTEOPDS0MWFKF45G47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U2G9OPRZRIU9YGF6NX9FUW0J" hidden="1">#REF!</definedName>
    <definedName name="BExGU6HTKLRZO8UOI3DTAM5RFDBA" hidden="1">#REF!</definedName>
    <definedName name="BExGUIBXBRHGM97ZX6GBA4ZDQ79C" hidden="1">#REF!</definedName>
    <definedName name="BExGUM8D91UNPCOO4TKP9FGX85TF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W2Z7AMPG6H9EXA9ML6EZVGGA" hidden="1">#REF!</definedName>
    <definedName name="BExGWABG5VT5XO1A196RK61AXA8C" hidden="1">#REF!</definedName>
    <definedName name="BExGWLEOC70Z8QAJTPT2PDHTNM4L" hidden="1">#REF!</definedName>
    <definedName name="BExGWNCXLCRTLBVMTXYJ5PHQI6SS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ZJ78ZWZCVHZ3BKEKFJZ6MAEO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12Y4WX542WI3ZEM15AK4UM9J" hidden="1">#REF!</definedName>
    <definedName name="BExH1JFFHEBFX9BWJMNIA3N66R3Z" hidden="1">#REF!</definedName>
    <definedName name="BExH225UTM6S9FW4MUDZS7F1PQSH" hidden="1">#REF!</definedName>
    <definedName name="BExH23271RF7AYZ542KHQTH68GQ7" hidden="1">#REF!</definedName>
    <definedName name="BExH27UV451VYAQXLHQCYRJ80UTX" hidden="1">#REF!</definedName>
    <definedName name="BExH2GJQR4JALNB314RY0LDI49VH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3IRB6764RQ5HBYRLH6XCT29X" hidden="1">#REF!</definedName>
    <definedName name="BExIG2U8V6RSB47SXLCQG3Q68YRO" hidden="1">#REF!</definedName>
    <definedName name="BExIGWT86FPOEYTI8GXCGU5Y3KGK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TYZESFT3LC0ASFMFKSE0D1X" hidden="1">#REF!</definedName>
    <definedName name="BExIL0PMZ2SXK9R6MLP43KBU1J2P" hidden="1">#REF!</definedName>
    <definedName name="BExILG5F338C0FFLMVOKMKF8X5ZP" hidden="1">#REF!</definedName>
    <definedName name="BExILGQTQM0HOD0BJI90YO7GOIN3" hidden="1">#REF!</definedName>
    <definedName name="BExIMGK9Z94TFPWWZFMD10HV0IF6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PB25DKX4S2ZCKQN7KWSC3JBF" hidden="1">#REF!</definedName>
    <definedName name="BExIPKNFUDPDKOSH5GHDVNA8D66S" hidden="1">#REF!</definedName>
    <definedName name="BExIPQ6ZMIIPESOVQ5GP432OHGZ2" hidden="1">#REF!</definedName>
    <definedName name="BExIQ1VS9A2FHVD9TUHKG9K8EVVP" hidden="1">#REF!</definedName>
    <definedName name="BExIQ3J19L30PSQ2CXNT6IHW0I7V" hidden="1">#REF!</definedName>
    <definedName name="BExIQ5S19ITB0NDRUN4XV7B905ED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R2ALYRP9FW99DK2084J7IIDC" hidden="1">#REF!</definedName>
    <definedName name="BExIRRBGTY01OQOI3U5SW59RFDFI" hidden="1">#REF!</definedName>
    <definedName name="BExISC5B700MZUBFTQ9K4IKTF7HR" hidden="1">#REF!</definedName>
    <definedName name="BExISRFKJYUZ4AKW44IJF7RF9Y90" hidden="1">#REF!</definedName>
    <definedName name="BExIUUT2MHIOV6R3WHA0DPM1KBKY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WB3SY3WRIVIOF988DNNODBOA" hidden="1">#REF!</definedName>
    <definedName name="BExIWH3KUK94B7833DD4TB0Y6KP9" hidden="1">#REF!</definedName>
    <definedName name="BExIX5OAP9KSUE5SIZCW9P39Q4WE" hidden="1">#REF!</definedName>
    <definedName name="BExIXM5R87ZL3FHALWZXYCPHGX3E" hidden="1">#REF!</definedName>
    <definedName name="BExIXS036ZCKT2Z8XZKLZ8PFWQGL" hidden="1">#REF!</definedName>
    <definedName name="BExIYMPZ0KS2KOJFQAUQJ77L7701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EFE0I3MT6ZLC4T1L9465HKTN" hidden="1">#REF!</definedName>
    <definedName name="BExKEK6O5BVJP4VY02FY7JNAZ6BT" hidden="1">#REF!</definedName>
    <definedName name="BExKEW0RR5LA3VC46A2BEOOMQE56" hidden="1">#REF!</definedName>
    <definedName name="BExKFA3VI1CZK21SM0N3LZWT9LA1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HAMUH8NR3HRV0V6FHJE3ROLN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IM9NPF6B3SPMPIQB27HQME4" hidden="1">#REF!</definedName>
    <definedName name="BExKKIX1BCBQ4R3K41QD8NTV0OV0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M6EPPRV6XJ5PK87NYUNONLFG" hidden="1">#REF!</definedName>
    <definedName name="BExKMWBX4EH3EYJ07UFEM08NB40Z" hidden="1">#REF!</definedName>
    <definedName name="BExKNBGV2IR3S7M0BX4810KZB4V3" hidden="1">#REF!</definedName>
    <definedName name="BExKNGV2YY749C42AQ2T9QNIE5C3" hidden="1">#REF!</definedName>
    <definedName name="BExKNZLD7UATC1MYRNJD8H2NH4KU" hidden="1">#REF!</definedName>
    <definedName name="BExKNZQUKQQG2Y97R74G4O4BJP1L" hidden="1">#REF!</definedName>
    <definedName name="BExKO2FXWJWC5IZLDN8JHYILQJ2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N8C7GN36ZJZHLOB74LU6KT0" hidden="1">#REF!</definedName>
    <definedName name="BExKPX9VZ1J5021Q98K60HMPJU58" hidden="1">#REF!</definedName>
    <definedName name="BExKQK1Q9L08BFCXMDU762FDOPK9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X60G1MUS689FXIGYP2F7C62" hidden="1">#REF!</definedName>
    <definedName name="BExKT2UZ7Y2VWF5NQE18SJRLD2RN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LEKJLA77AUQPDUHSM94Y76Z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B4QRS0R3MTB4CMUHFZ84LNZQ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YTT6TVDWMJXO1NZANRTVNAN" hidden="1">#REF!</definedName>
    <definedName name="BExMDGD1KQP7NNR78X2ZX4FCBQ1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DLBSWFMRDYJ2DZETI3EXKN2" hidden="1">#REF!</definedName>
    <definedName name="BExMFLDTMRTCHKA37LQW67BG8D5C" hidden="1">#REF!</definedName>
    <definedName name="BExMHSSYC6KVHA3QDTSYPN92TWMI" hidden="1">#REF!</definedName>
    <definedName name="BExMI3AJ9477KDL4T9DHET4LJJTW" hidden="1">#REF!</definedName>
    <definedName name="BExMI8JB94SBD9EMNJEK7Y2T6GYU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TM4ICUY8N84NTAN56HOG13" hidden="1">#REF!</definedName>
    <definedName name="BExMIRKIPF27SNO82SPFSB3T5U17" hidden="1">#REF!</definedName>
    <definedName name="BExMJNC8ZFB9DRFOJ961ZAJ8U3A8" hidden="1">#REF!</definedName>
    <definedName name="BExMJTBV8A3D31W2IQHP9RDFPPHQ" hidden="1">#REF!</definedName>
    <definedName name="BExMKBGQDUZ8AWXYHA3QVMSDVZ3D" hidden="1">#REF!</definedName>
    <definedName name="BExMKBM1467553LDFZRRKVSHN374" hidden="1">#REF!</definedName>
    <definedName name="BExMKZ535P011X4TNV16GCOH4H21" hidden="1">#REF!</definedName>
    <definedName name="BExML3XQNDIMX55ZCHHXKUV3D6E6" hidden="1">#REF!</definedName>
    <definedName name="BExMLO5Z61RE85X8HHX2G4IU3AZW" hidden="1">#REF!</definedName>
    <definedName name="BExMM8ZRS5RQ8H1H55RVPVTDL5NL" hidden="1">#REF!</definedName>
    <definedName name="BExMMH8EAZB09XXQ5X4LR0P4NHG9" hidden="1">#REF!</definedName>
    <definedName name="BExMMNIZ2T7M22WECMUQXEF4NJ71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DZULKJMVY2VKIIRM2M5A1M" hidden="1">#REF!</definedName>
    <definedName name="BExMO9IOWKTWHO8LQJJQI5P3INWY" hidden="1">#REF!</definedName>
    <definedName name="BExMPGZ848E38FUH1JBQN97DGWAT" hidden="1">#REF!</definedName>
    <definedName name="BExMPMZ07II0R4KGWQQ7PGS3RZS4" hidden="1">#REF!</definedName>
    <definedName name="BExMQ4I3Q7F0BMPHSFMFW9TZ87UD" hidden="1">#REF!</definedName>
    <definedName name="BExMQ4SWDWI4N16AZ0T5CJ6HH8WC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55G2KVZ7MIJ30N827CLH0I2A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85HMYXZJ7SONWBKKIAXMCI3C" hidden="1">#REF!</definedName>
    <definedName name="BExO863922O4PBGQMUNEQKGN3K96" hidden="1">#REF!</definedName>
    <definedName name="BExO8CDTBCABLEUD6PE2UM2EZ6C4" hidden="1">#REF!</definedName>
    <definedName name="BExO9RS5RXFJ1911HL3CCK6M74EP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YAVUCQ0IGM0Y6A75QHP0Q1A" hidden="1">#REF!</definedName>
    <definedName name="BExOCKXFMOW6WPFEVX1I7R7FNDSS" hidden="1">#REF!</definedName>
    <definedName name="BExOCPVJQE1W6OCZQ42V1O0X7Q2C" hidden="1">#REF!</definedName>
    <definedName name="BExOCYEXOB95DH5NOB0M5NOYX398" hidden="1">#REF!</definedName>
    <definedName name="BExOD55RS7BQUHRQ6H3USVGKR0P7" hidden="1">#REF!</definedName>
    <definedName name="BExOEV1S6JJVO5PP4BZ20SNGZR7D" hidden="1">#REF!</definedName>
    <definedName name="BExOFEDNCYI2TPTMQ8SJN3AW4YMF" hidden="1">#REF!</definedName>
    <definedName name="BExOG2SW3XOGP9VAPQ3THV3VWV12" hidden="1">#REF!</definedName>
    <definedName name="BExOG45J81K4OPA40KW5VQU54KY3" hidden="1">#REF!</definedName>
    <definedName name="BExOH9ICZ13C1LAW8OTYTR9S7ZP3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EVCP4Y6VDS23AK84MCYYHRT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M0W6XGSW5MXPTTX0GNF6SFT" hidden="1">#REF!</definedName>
    <definedName name="BExOKTXMJP351VXKH8VT6SXUNIMF" hidden="1">#REF!</definedName>
    <definedName name="BExOL7KH12VAR0LG741SIOJTLWFD" hidden="1">#REF!</definedName>
    <definedName name="BExOLICXFHJLILCJVFMJE5MGGWKR" hidden="1">#REF!</definedName>
    <definedName name="BExOLYZNG5RBD0BTS1OEZJNU92Q5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RQ1BAA4F3TXP2MYQ4YCZ09S" hidden="1">#REF!</definedName>
    <definedName name="BExONUVFS8DYQLIVHF8NHUJM2MHR" hidden="1">#REF!</definedName>
    <definedName name="BExOO1WWIZSGB0YTGKESB45TSVMZ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PXOWSN8561ZR8IEY8ZASI3B" hidden="1">#REF!</definedName>
    <definedName name="BExQ42IU9MNDYLODP41DL6YTZMAR" hidden="1">#REF!</definedName>
    <definedName name="BExQ452HF7N1HYPXJXQ8WD6SOWUV" hidden="1">#REF!</definedName>
    <definedName name="BExQ4DGKF54SRKQUTUT4B1CZSS62" hidden="1">#REF!</definedName>
    <definedName name="BExQ5039ZCEWBUJHU682G4S89J0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55GY0STSNBWQCWN8E31ZXCS" hidden="1">#REF!</definedName>
    <definedName name="BExQAELFYH92K8CJL155181UDORO" hidden="1">#REF!</definedName>
    <definedName name="BExQAG8PP8R5NJKNQD1U4QOSD6X5" hidden="1">#REF!</definedName>
    <definedName name="BExQBPSOZ47V81YAEURP0NQJNTJH" hidden="1">#REF!</definedName>
    <definedName name="BExQC94JL9F5GW4S8DQCAF4WB2DA" hidden="1">#REF!</definedName>
    <definedName name="BExQCKTD8AT0824LGWREXM1B5D1X" hidden="1">#REF!</definedName>
    <definedName name="BExQEMUA4HEFM4OVO8M8MA8PIAW1" hidden="1">#REF!</definedName>
    <definedName name="BExQF1OEB07CRAP6ALNNMJNJ3P2D" hidden="1">#REF!</definedName>
    <definedName name="BExQFC0M9KKFMQKPLPEO2RQDB7MM" hidden="1">#REF!</definedName>
    <definedName name="BExQFEK8NUD04X2OBRA275ADPSDL" hidden="1">#REF!</definedName>
    <definedName name="BExQFT3L9XHSEMZVXJJB48ZM35IC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ZBHVN2L4HC7ACTR73T5OCV0" hidden="1">#REF!</definedName>
    <definedName name="BExQIAPKHVEV8CU1L3TTHJW67FJ5" hidden="1">#REF!</definedName>
    <definedName name="BExQIBB4I3Z6AUU0HYV1DHRS13M4" hidden="1">#REF!</definedName>
    <definedName name="BExQJBF7LAX128WR7VTMJC88ZLPG" hidden="1">#REF!</definedName>
    <definedName name="BExQJEVCKX6KZHNCLYXY7D0MX5KN" hidden="1">#REF!</definedName>
    <definedName name="BExQK1HV6SQQ7CP8H8IUKI9TYXTD" hidden="1">#REF!</definedName>
    <definedName name="BExQKG6LD6PLNDGNGO9DJXY865BR" hidden="1">#REF!</definedName>
    <definedName name="BExRYOYB4A3E5F6MTROY69LR0PMG" hidden="1">#REF!</definedName>
    <definedName name="BExRYZLA9EW71H4SXQR525S72LLP" hidden="1">#REF!</definedName>
    <definedName name="BExRZ8FMQQL46I8AQWU17LRNZD5T" hidden="1">#REF!</definedName>
    <definedName name="BExRZIRRIXRUMZ5GOO95S7460BMP" hidden="1">#REF!</definedName>
    <definedName name="BExS0ASQBKRTPDWFK0KUDFOS9LE5" hidden="1">#REF!</definedName>
    <definedName name="BExS0K8IHC45I78DMZBOJ1P13KQA" hidden="1">#REF!</definedName>
    <definedName name="BExS1BNVGNSGD4EP90QL8WXYWZ66" hidden="1">#REF!</definedName>
    <definedName name="BExS2DF6B4ZUF3VZLI4G6LJ3BF38" hidden="1">#REF!</definedName>
    <definedName name="BExS2QB5FS5LYTFYO4BROTWG3OV5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412BKRGFBRTKMZNCWUENQ9AT" hidden="1">#REF!</definedName>
    <definedName name="BExS46R5WDNU5KL04FKY5LHJUCB8" hidden="1">#REF!</definedName>
    <definedName name="BExS4JN3Y6SVBKILQK0R9HS45Y52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6N0LI574IAC89EFW6CLTCQ33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M3G4FCEUCU6IVC78CNX5C0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DX13CACP3J8JDREK30JB1SQ" hidden="1">#REF!</definedName>
    <definedName name="BExSA5HP306TN9XJS0TU619DLRR7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RBXXQMBU1TYDW1BXTEVEPRU" hidden="1">#REF!</definedName>
    <definedName name="BExSC60N7WR9PJSNC9B7ORCX9NGY" hidden="1">#REF!</definedName>
    <definedName name="BExSCE99EZTILTTCE4NJJF96OYYM" hidden="1">#REF!</definedName>
    <definedName name="BExSD233CH4MU9ZMGNRF97ZV7KWU" hidden="1">#REF!</definedName>
    <definedName name="BExSD9VH6PF6RQ135VOEE08YXPAW" hidden="1">#REF!</definedName>
    <definedName name="BExSDSGM203BJTNS9MKCBX453HMD" hidden="1">#REF!</definedName>
    <definedName name="BExSEEHK1VLWD7JBV9SVVVIKQZ3I" hidden="1">#REF!</definedName>
    <definedName name="BExSF07QFLZCO4P6K6QF05XG7PH1" hidden="1">#REF!</definedName>
    <definedName name="BExSFKQRST2S9KXWWLCXYLKSF4G1" hidden="1">#REF!</definedName>
    <definedName name="BExSG90Q4ZUU2IPGDYOM169NJV9S" hidden="1">#REF!</definedName>
    <definedName name="BExSGE45J27MDUUNXW7Z8Q33UAON" hidden="1">#REF!</definedName>
    <definedName name="BExSGLB2URTLBCKBB4Y885W925F2" hidden="1">#REF!</definedName>
    <definedName name="BExSGOWJHRW7FWKLO2EHUOOGHNAF" hidden="1">#REF!</definedName>
    <definedName name="BExSGOWJTAP41ZV5Q23H7MI9C76W" hidden="1">#REF!</definedName>
    <definedName name="BExSGVHX69GJZHD99DKE4RZ042B1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W10U40QCYGHM5NJ3YR1O5SP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XZLYIU19G7358W5T9E87AFR" hidden="1">#REF!</definedName>
    <definedName name="BExU3B66MCKJFSKT3HL8B5EJGVX0" hidden="1">#REF!</definedName>
    <definedName name="BExU401R18N6XKZKL7CNFOZQCM14" hidden="1">#REF!</definedName>
    <definedName name="BExU47OZMS6TCWMEHHF0UCSFLLPI" hidden="1">#REF!</definedName>
    <definedName name="BExU4I148DA7PRCCISLWQ6ABXFK6" hidden="1">#REF!</definedName>
    <definedName name="BExU4L101H2KQHVKCKQ4PBAWZV6K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X4OX1V1XHS6WSSORVQPP6Z3" hidden="1">#REF!</definedName>
    <definedName name="BExU66KMFBAP8JCVG9VM1RD1TNFF" hidden="1">#REF!</definedName>
    <definedName name="BExU68IOM3CB3TACNAE9565TW7SH" hidden="1">#REF!</definedName>
    <definedName name="BExU6FEU1MRHU98R9YOJC5OKUJ6L" hidden="1">#REF!</definedName>
    <definedName name="BExU6KIAJ663Y8W8QMU4HCF183DF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80I6AE5OU7P7F5V7HWIZBJ4P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KJOZLO15N11MJVN782NFGJ0" hidden="1">#REF!</definedName>
    <definedName name="BExU9LG29XU2K1GNKRO4438JYQZE" hidden="1">#REF!</definedName>
    <definedName name="BExUA28AO7OWDG3H23Q0CL4B7BHW" hidden="1">#REF!</definedName>
    <definedName name="BExUA6Q4K25VH452AQ3ZIRBCMS61" hidden="1">#REF!</definedName>
    <definedName name="BExUAMWQODKBXMRH1QCMJLJBF8M7" hidden="1">#REF!</definedName>
    <definedName name="BExUAX8WS5OPVLCDXRGKTU2QMTFO" hidden="1">#REF!</definedName>
    <definedName name="BExUC623BDYEODBN0N4DO6PJQ7NU" hidden="1">#REF!</definedName>
    <definedName name="BExUCFCDK6SPH86I6STXX8X3WMC4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7TRK3NZHPME2TFBXOF1WBR9" hidden="1">#REF!</definedName>
    <definedName name="BExVTCMDDEDGLUIMUU6BSFHEWTOP" hidden="1">#REF!</definedName>
    <definedName name="BExVTCRV8FQ5U9OYWWL44N6KFNHU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VQ98G2LES4ELUJ9W66671DM" hidden="1">#REF!</definedName>
    <definedName name="BExVW3YV5XGIVJ97UUPDJGJ2P15B" hidden="1">#REF!</definedName>
    <definedName name="BExVW6YTKA098AF57M4PHNQ54XMH" hidden="1">#REF!</definedName>
    <definedName name="BExVX3XN2DRJKL8EDBIG58RYQ36R" hidden="1">#REF!</definedName>
    <definedName name="BExVXHKI6LFYMGWISMPACMO247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VGWN7SONLVDH9WJ2F1JS264" hidden="1">#REF!</definedName>
    <definedName name="BExVZB1Y5J4UL2LKK0363EU7GIJ1" hidden="1">#REF!</definedName>
    <definedName name="BExVZNXWS91RD7NXV5NE2R3C8WW7" hidden="1">#REF!</definedName>
    <definedName name="BExW0FYP4WXY71CYUG40SUBG9UWU" hidden="1">#REF!</definedName>
    <definedName name="BExW0RI61B4VV0ARXTFVBAWRA1C5" hidden="1">#REF!</definedName>
    <definedName name="BExW1U0JLKQ094DW5MMOI8UHO09V" hidden="1">#REF!</definedName>
    <definedName name="BExW2H3C8WJSBW5FGTFKVDVJC4CL" hidden="1">#REF!</definedName>
    <definedName name="BExW2SMO90FU9W8DVVES6Q4E6BZR" hidden="1">#REF!</definedName>
    <definedName name="BExW3T1K638HT5E0Y8MMK108P5JT" hidden="1">#REF!</definedName>
    <definedName name="BExW4QR9FV9MP5K610THBSM51RYO" hidden="1">#REF!</definedName>
    <definedName name="BExW5AZNT6IAZGNF2C879ODHY1B8" hidden="1">#REF!</definedName>
    <definedName name="BExW5MZ3GOO4KVBBGCLE3HYOVCDE" hidden="1">#REF!</definedName>
    <definedName name="BExW5WPU27WD4NWZOT0ZEJIDLX5J" hidden="1">#REF!</definedName>
    <definedName name="BExW66LVVZK656PQY1257QMHP2AY" hidden="1">#REF!</definedName>
    <definedName name="BExW6EJPHAP1TWT380AZLXNHR22P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XG18PS8HGBOS03OSTQ0KEYC" hidden="1">#REF!</definedName>
    <definedName name="BExXR3W3FKYQBLR299HO9RZ70C43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P3GYO6Z9RTKKT10XA0UTV3T" hidden="1">#REF!</definedName>
    <definedName name="BExXTZKZ4CG92ZQLIRKEXXH9BFIR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YND6EJO7CJ5KRICV4O1JNWK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MNYAYH3WA2ZCFAYKZID9ZCI" hidden="1">#REF!</definedName>
    <definedName name="BExXYNKBQ7AQKGKTMLFPY13WPU0M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XKH7NBARQQAZM69Z57IH1MM" hidden="1">#REF!</definedName>
    <definedName name="BExY0C3UBVC4M59JIRXVQ8OWAJC1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80UKNW5NIAWD6ZUYTFEH8QS" hidden="1">#REF!</definedName>
    <definedName name="BExY1GK9ELBEKDD7O6HR6DUO8YGO" hidden="1">#REF!</definedName>
    <definedName name="BExY1NWOXXFV9GGZ3PX444LZ8TVX" hidden="1">#REF!</definedName>
    <definedName name="BExY1YEBOSLMID7LURP8QB46AI91" hidden="1">#REF!</definedName>
    <definedName name="BExY2DJ5WVGFG4O033SMQ3C48L4R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3ZTN41B82O0HVAMZAS46G18T" hidden="1">#REF!</definedName>
    <definedName name="BExY4N1QO2TB3ANUA3D7B9W6EMQY" hidden="1">#REF!</definedName>
    <definedName name="BExY4PWCSFB8P3J3TBQB2MD67263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ERVGL3UM2MGT8LJ0XPKTZEK" hidden="1">#REF!</definedName>
    <definedName name="BExY5X21S9L4HBT5Q2OIE1W6PIM4" hidden="1">#REF!</definedName>
    <definedName name="BExY6KVS1MMZ2R34PGEFR2BMTU9W" hidden="1">#REF!</definedName>
    <definedName name="BExY6Q9YY7LW745GP7CYOGGSPHGE" hidden="1">#REF!</definedName>
    <definedName name="BExZIYO22G5UXOB42GDLYGVRJ6U7" hidden="1">#REF!</definedName>
    <definedName name="BExZJ7I9T8XU4MZRKJ1VVU76V2LZ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JRF2IRR57DG9CLC7MSHWNNN" hidden="1">#REF!</definedName>
    <definedName name="BExZL6E4YVXRUN7ZGF2BIGIXFR8K" hidden="1">#REF!</definedName>
    <definedName name="BExZLGVLMKTPFXG42QYT0PO81G7F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XH39OB0I43XEL3K11U3G9PM" hidden="1">#REF!</definedName>
    <definedName name="BExZNJYCFYVMAOI62GB2BABK1ELE" hidden="1">#REF!</definedName>
    <definedName name="BExZNV707LIU6Z5H6QI6H67LHTI1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REMVSK4E5VSWM838KHUB8AI" hidden="1">#REF!</definedName>
    <definedName name="BExZOVR745T5P1KS9NV2PXZPZVRG" hidden="1">#REF!</definedName>
    <definedName name="BExZP7AIJKLM6C6CSUIIFAHFBNX2" hidden="1">#REF!</definedName>
    <definedName name="BExZPEC5LM4ZAI8EB16BNIMI101X" hidden="1">#REF!</definedName>
    <definedName name="BExZQ3NT7H06VO0AR48WHZULZB93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PYGX2C5OSHMZ6F0KBKZ6B1S" hidden="1">#REF!</definedName>
    <definedName name="BExZWKZ5N3RDXU8MZ8HQVYYD8O0F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#REF!</definedName>
    <definedName name="bfnre" hidden="1">#REF!</definedName>
    <definedName name="BFRTENZXELEQWRRVSSUSV1" localSheetId="4" hidden="1">[68]Просрочки!$A$1</definedName>
    <definedName name="BFRTENZXELEQWRRVSSUSV1" hidden="1">#REF!</definedName>
    <definedName name="BFRTENZXELEQWRRVSSUSV2" localSheetId="4" hidden="1">Svetla-[69]Principal!$A$1</definedName>
    <definedName name="BFRTENZXELEQWRRVSSUSV2" localSheetId="3" hidden="1">Svetla-#REF!</definedName>
    <definedName name="BFRTENZXELEQWRRVSSUSV2" hidden="1">Svetla-#REF!</definedName>
    <definedName name="BFRTENZXELEQWRRVSSUSV3" localSheetId="4" hidden="1">[68]Sheet1!$A$1</definedName>
    <definedName name="BFRTENZXELEQWRRVSSUSV3" hidden="1">#REF!</definedName>
    <definedName name="BFRTENZXELEQWRRVSSUSV4" localSheetId="4" hidden="1">Дог-[42]Име!$A$1</definedName>
    <definedName name="BFRTENZXELEQWRRVSSUSV4" localSheetId="3" hidden="1">______feb05-#REF!</definedName>
    <definedName name="BFRTENZXELEQWRRVSSUSV4" hidden="1">______feb05-#REF!</definedName>
    <definedName name="bg" hidden="1">#REF!</definedName>
    <definedName name="BG_Del">15</definedName>
    <definedName name="BG_Ins">4</definedName>
    <definedName name="BG_Mod">6</definedName>
    <definedName name="bg3sheet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g" localSheetId="3" hidden="1">{"table",#N/A,FALSE,"COVER";"income_statement",#N/A,FALSE,"COVER"}</definedName>
    <definedName name="bgg" hidden="1">{"table",#N/A,FALSE,"COVER";"income_statement",#N/A,FALSE,"COVER"}</definedName>
    <definedName name="bggfssgfsfw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gfssgfsfw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h" localSheetId="3" hidden="1">{"histincome",#N/A,FALSE,"hyfins";"closing balance",#N/A,FALSE,"hyfins"}</definedName>
    <definedName name="bgh" hidden="1">{"histincome",#N/A,FALSE,"hyfins";"closing balance",#N/A,FALSE,"hyfins"}</definedName>
    <definedName name="bgisheet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r" hidden="1">#REF!</definedName>
    <definedName name="bh" hidden="1">#REF!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a" localSheetId="3" hidden="1">{#N/A,#N/A,FALSE,"PGW"}</definedName>
    <definedName name="bha" hidden="1">{#N/A,#N/A,FALSE,"PGW"}</definedName>
    <definedName name="BHBOBDate" hidden="1">#REF!</definedName>
    <definedName name="BHDF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I_Vlookup">#REF!</definedName>
    <definedName name="BHUVAN" localSheetId="3" hidden="1">{"'subnets'!$A$1:$F$20"}</definedName>
    <definedName name="BHUVAN" hidden="1">{"'subnets'!$A$1:$F$20"}</definedName>
    <definedName name="bi" hidden="1">#REF!</definedName>
    <definedName name="bibble2" localSheetId="3" hidden="1">{"Page1",#N/A,FALSE,"CompCo";"Page2",#N/A,FALSE,"CompCo"}</definedName>
    <definedName name="bibble2" hidden="1">{"Page1",#N/A,FALSE,"CompCo";"Page2",#N/A,FALSE,"CompCo"}</definedName>
    <definedName name="big">#REF!</definedName>
    <definedName name="BIKMAS">'[14]שמ"מ מ"ה'!#REF!</definedName>
    <definedName name="BIKPCHAT">'[14]שמ"מ מ"ה'!#REF!</definedName>
    <definedName name="bill" localSheetId="4" hidden="1">{"PAGE 1",#N/A,FALSE,"WEST_OT"}</definedName>
    <definedName name="bill" localSheetId="3" hidden="1">{"PAGE 1",#N/A,FALSE,"WEST_OT"}</definedName>
    <definedName name="bill" hidden="1">{"PAGE 1",#N/A,FALSE,"WEST_OT"}</definedName>
    <definedName name="bill1" localSheetId="4" hidden="1">{"PAGE 1",#N/A,FALSE,"WEST_OT"}</definedName>
    <definedName name="bill1" localSheetId="3" hidden="1">{"PAGE 1",#N/A,FALSE,"WEST_OT"}</definedName>
    <definedName name="bill1" hidden="1">{"PAGE 1",#N/A,FALSE,"WEST_OT"}</definedName>
    <definedName name="bill2" localSheetId="4" hidden="1">{"PAGE 1",#N/A,FALSE,"WEST_OT"}</definedName>
    <definedName name="bill2" localSheetId="3" hidden="1">{"PAGE 1",#N/A,FALSE,"WEST_OT"}</definedName>
    <definedName name="bill2" hidden="1">{"PAGE 1",#N/A,FALSE,"WEST_OT"}</definedName>
    <definedName name="bill3" localSheetId="4" hidden="1">{"PAGE 1",#N/A,FALSE,"WEST_OT"}</definedName>
    <definedName name="bill3" localSheetId="3" hidden="1">{"PAGE 1",#N/A,FALSE,"WEST_OT"}</definedName>
    <definedName name="bill3" hidden="1">{"PAGE 1",#N/A,FALSE,"WEST_OT"}</definedName>
    <definedName name="billrev2" localSheetId="4" hidden="1">{"PAGE 1",#N/A,FALSE,"WEST_OT"}</definedName>
    <definedName name="billrev2" localSheetId="3" hidden="1">{"PAGE 1",#N/A,FALSE,"WEST_OT"}</definedName>
    <definedName name="billrev2" hidden="1">{"PAGE 1",#N/A,FALSE,"WEST_OT"}</definedName>
    <definedName name="BIm">#REF!</definedName>
    <definedName name="bimdk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_value" localSheetId="4">'[70]Pricing Models'!$H$12</definedName>
    <definedName name="bin_value">#REF!</definedName>
    <definedName name="Binomial">#REF!</definedName>
    <definedName name="biolab">'[71]biolab budget'!$A:$L</definedName>
    <definedName name="Biomark_Ownership">#REF!</definedName>
    <definedName name="Birthdate">#REF!</definedName>
    <definedName name="BirthplaceCity">#REF!</definedName>
    <definedName name="BirthplaceState">#REF!</definedName>
    <definedName name="bischoff" localSheetId="3" hidden="1">{#N/A,#N/A,FALSE,"Full";#N/A,#N/A,FALSE,"Half";#N/A,#N/A,FALSE,"Op Expenses";#N/A,#N/A,FALSE,"Cap Charge";#N/A,#N/A,FALSE,"Cost C";#N/A,#N/A,FALSE,"PP&amp;E";#N/A,#N/A,FALSE,"R&amp;D"}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IZMTG">#REF!</definedName>
    <definedName name="bj" hidden="1">#REF!</definedName>
    <definedName name="bjbj">#REF!</definedName>
    <definedName name="bje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" hidden="1">#REF!</definedName>
    <definedName name="bkank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ank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B" localSheetId="3" hidden="1">{#N/A,#N/A,FALSE,"FINAL"}</definedName>
    <definedName name="BKB" hidden="1">{#N/A,#N/A,FALSE,"FINAL"}</definedName>
    <definedName name="bkls" localSheetId="3" hidden="1">{#N/A,"PURCHM",FALSE,"Business Analysis";#N/A,"SPADD",FALSE,"Business Analysis"}</definedName>
    <definedName name="bkls" hidden="1">{#N/A,"PURCHM",FALSE,"Business Analysis";#N/A,"SPADD",FALSE,"Business Analysis"}</definedName>
    <definedName name="BKT">#REF!</definedName>
    <definedName name="bl" hidden="1">#REF!</definedName>
    <definedName name="blah" localSheetId="3" hidden="1">{"page 1",#N/A,FALSE,"Comps";"page 2",#N/A,FALSE,"Comps"}</definedName>
    <definedName name="blah" hidden="1">{"page 1",#N/A,FALSE,"Comps";"page 2",#N/A,FALSE,"Comps"}</definedName>
    <definedName name="blake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ke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BS">#REF!,#REF!,#REF!,#REF!,#REF!,#REF!,#REF!,#REF!,#REF!,#REF!,#REF!,#REF!</definedName>
    <definedName name="Blank_BS_ROW">#REF!,#REF!,#REF!,#REF!,#REF!,#REF!,#REF!,#REF!,#REF!,#REF!,#REF!</definedName>
    <definedName name="blank_PL">#REF!,#REF!,#REF!,#REF!,#REF!,#REF!,#REF!,#REF!,#REF!,#REF!,#REF!,#REF!</definedName>
    <definedName name="Blank_PL_ROW">#REF!,#REF!,#REF!,#REF!,#REF!,#REF!,#REF!</definedName>
    <definedName name="blank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C">#REF!</definedName>
    <definedName name="BLANKS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dg_dbf">#REF!</definedName>
    <definedName name="bldg_rcn">#REF!</definedName>
    <definedName name="BLEND" localSheetId="4">'[72]Returns Detail'!#REF!</definedName>
    <definedName name="BLEND">#REF!</definedName>
    <definedName name="BLENDED" localSheetId="4">'[73]Returns Detail'!#REF!</definedName>
    <definedName name="BLENDED">#REF!</definedName>
    <definedName name="BlendedStockPrice">#REF!</definedName>
    <definedName name="blibble" localSheetId="3" hidden="1">{"Page1",#N/A,FALSE,"CompCo";"Page2",#N/A,FALSE,"CompCo"}</definedName>
    <definedName name="blibble" hidden="1">{"Page1",#N/A,FALSE,"CompCo";"Page2",#N/A,FALSE,"CompCo"}</definedName>
    <definedName name="blibble2" localSheetId="3" hidden="1">{"Page1",#N/A,FALSE,"CompCo";"Page2",#N/A,FALSE,"CompCo"}</definedName>
    <definedName name="blibble2" hidden="1">{"Page1",#N/A,FALSE,"CompCo";"Page2",#N/A,FALSE,"CompCo"}</definedName>
    <definedName name="blibble5" localSheetId="3" hidden="1">{"Page1",#N/A,FALSE,"CompCo";"Page2",#N/A,FALSE,"CompCo"}</definedName>
    <definedName name="blibble5" hidden="1">{"Page1",#N/A,FALSE,"CompCo";"Page2",#N/A,FALSE,"CompCo"}</definedName>
    <definedName name="blip" localSheetId="3" hidden="1">{"'Server Configuration'!$A$1:$DB$281"}</definedName>
    <definedName name="blip" hidden="1">{"'Server Configuration'!$A$1:$DB$281"}</definedName>
    <definedName name="blk_FY0" hidden="1">#REF!</definedName>
    <definedName name="blk_LvlName" hidden="1">#REF!</definedName>
    <definedName name="blk_TypeVolID" hidden="1">#REF!</definedName>
    <definedName name="BLPB1" hidden="1">#REF!</definedName>
    <definedName name="BLPB10" hidden="1">#REF!</definedName>
    <definedName name="BLPB11" hidden="1">#REF!</definedName>
    <definedName name="BLPB2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localSheetId="4" hidden="1">'[74]Price Perf'!#REF!</definedName>
    <definedName name="BLPH1" hidden="1">#REF!</definedName>
    <definedName name="BLPH10" hidden="1">#REF!</definedName>
    <definedName name="BLPH11" hidden="1">#REF!</definedName>
    <definedName name="BLPH12" localSheetId="4" hidden="1">'[75]Comp Analysis'!#REF!</definedName>
    <definedName name="BLPH12" hidden="1">#REF!</definedName>
    <definedName name="BLPH13" localSheetId="4" hidden="1">[76]Sheet3!#REF!</definedName>
    <definedName name="BLPH13" hidden="1">#REF!</definedName>
    <definedName name="BLPH14" localSheetId="4" hidden="1">[76]Sheet3!#REF!</definedName>
    <definedName name="BLPH14" hidden="1">#REF!</definedName>
    <definedName name="BLPH15" localSheetId="4" hidden="1">[76]Sheet3!#REF!</definedName>
    <definedName name="BLPH15" hidden="1">#REF!</definedName>
    <definedName name="BLPH16" localSheetId="4" hidden="1">[76]Sheet3!#REF!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sps1a007">#REF!</definedName>
    <definedName name="blsps1a008">#REF!</definedName>
    <definedName name="blsps1a010">#REF!</definedName>
    <definedName name="blsps1a012">#REF!</definedName>
    <definedName name="bm" hidden="1">#REF!</definedName>
    <definedName name="bmbnmn" localSheetId="3" hidden="1">{#N/A,#N/A,FALSE,"KA CH  (2)"}</definedName>
    <definedName name="bmbnmn" hidden="1">{#N/A,#N/A,FALSE,"KA CH  (2)"}</definedName>
    <definedName name="BMGHIndex">"O"</definedName>
    <definedName name="bn" hidden="1">#REF!</definedName>
    <definedName name="bnbn" localSheetId="3" hidden="1">{"oct_res_comm",#N/A,FALSE,"VarToBud"}</definedName>
    <definedName name="bnbn" hidden="1">{"oct_res_comm",#N/A,FALSE,"VarToBud"}</definedName>
    <definedName name="BNE_MESSAGES_HIDDEN" hidden="1">#REF!</definedName>
    <definedName name="BNET_hist_d">#REF!</definedName>
    <definedName name="BNET_hst_a">#REF!</definedName>
    <definedName name="BNET_hst_cogs">#REF!</definedName>
    <definedName name="BNET_hst_ebit">#REF!</definedName>
    <definedName name="BNET_hst_ebt">#REF!</definedName>
    <definedName name="BNET_hst_eps">#REF!</definedName>
    <definedName name="BNET_hst_r_d">#REF!</definedName>
    <definedName name="BNET_hst_sg_a">#REF!</definedName>
    <definedName name="BNGF" localSheetId="3" hidden="1">{#N/A,#N/A,FALSE,"FINAL"}</definedName>
    <definedName name="BNGF" hidden="1">{#N/A,#N/A,FALSE,"FINAL"}</definedName>
    <definedName name="bnm" localSheetId="3" hidden="1">{#N/A,#N/A,FALSE,"REPORT"}</definedName>
    <definedName name="bnm" hidden="1">{#N/A,#N/A,FALSE,"REPORT"}</definedName>
    <definedName name="bnm_1" localSheetId="3" hidden="1">{#N/A,#N/A,FALSE,"REPORT"}</definedName>
    <definedName name="bnm_1" hidden="1">{#N/A,#N/A,FALSE,"REPORT"}</definedName>
    <definedName name="bnm_2" localSheetId="3" hidden="1">{#N/A,#N/A,FALSE,"REPORT"}</definedName>
    <definedName name="bnm_2" hidden="1">{#N/A,#N/A,FALSE,"REPORT"}</definedName>
    <definedName name="bnm_3" localSheetId="3" hidden="1">{#N/A,#N/A,FALSE,"REPORT"}</definedName>
    <definedName name="bnm_3" hidden="1">{#N/A,#N/A,FALSE,"REPORT"}</definedName>
    <definedName name="bnm_4" localSheetId="3" hidden="1">{#N/A,#N/A,FALSE,"REPORT"}</definedName>
    <definedName name="bnm_4" hidden="1">{#N/A,#N/A,FALSE,"REPORT"}</definedName>
    <definedName name="bnmk" localSheetId="3" hidden="1">{#N/A,#N/A,FALSE,"Produkte Erw.";#N/A,#N/A,FALSE,"Produkte Plan";#N/A,#N/A,FALSE,"Leistungen Erw.";#N/A,#N/A,FALSE,"Leistungen Plan";#N/A,#N/A,FALSE,"KA Allg.Kosten (2)";#N/A,#N/A,FALSE,"KA All.Kosten"}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localSheetId="3" hidden="1">{"detail",#N/A,FALSE,"mfg";"summary",#N/A,FALSE,"mfg"}</definedName>
    <definedName name="bnmm" hidden="1">{"detail",#N/A,FALSE,"mfg";"summary",#N/A,FALSE,"mfg"}</definedName>
    <definedName name="bnnn" localSheetId="3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uyy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" hidden="1">#REF!</definedName>
    <definedName name="Board_Directorship__fees">#REF!</definedName>
    <definedName name="bob" localSheetId="4" hidden="1">{"ww",#N/A,FALSE,"Hospital Products";"us",#N/A,FALSE,"Hospital Products";"in",#N/A,FALSE,"Hospital Products"}</definedName>
    <definedName name="bob" localSheetId="3" hidden="1">{"ww",#N/A,FALSE,"Hospital Products";"us",#N/A,FALSE,"Hospital Products";"in",#N/A,FALSE,"Hospital Products"}</definedName>
    <definedName name="bob" hidden="1">{"ww",#N/A,FALSE,"Hospital Products";"us",#N/A,FALSE,"Hospital Products";"in",#N/A,FALSE,"Hospital Products"}</definedName>
    <definedName name="BOB_Dental_allowed_amt_curr" hidden="1">#REF!</definedName>
    <definedName name="BOB_Dental_basic_paid_amt_curr" hidden="1">#REF!</definedName>
    <definedName name="BOB_Dental_basic_svcs_curr" hidden="1">#REF!</definedName>
    <definedName name="BOB_Dental_cob_amt_curr" hidden="1">#REF!</definedName>
    <definedName name="BOB_Dental_coinsurance_amt_curr" hidden="1">#REF!</definedName>
    <definedName name="BOB_Dental_deductible_amt_curr" hidden="1">#REF!</definedName>
    <definedName name="BOB_Dental_major_paid_amt_curr" hidden="1">#REF!</definedName>
    <definedName name="BOB_Dental_major_svcs_curr" hidden="1">#REF!</definedName>
    <definedName name="BOB_Dental_network_paid_amt_curr" hidden="1">#REF!</definedName>
    <definedName name="BOB_Dental_orthodonic_paid_amt_curr" hidden="1">#REF!</definedName>
    <definedName name="BOB_Dental_orthodonic_svcs_curr" hidden="1">#REF!</definedName>
    <definedName name="BOB_Dental_other_paid_amt_curr" hidden="1">#REF!</definedName>
    <definedName name="BOB_Dental_other_svcs_curr" hidden="1">#REF!</definedName>
    <definedName name="BOB_Dental_paid_amt_curr" hidden="1">#REF!</definedName>
    <definedName name="BOB_Dental_preventative_paid_amt_curr" hidden="1">#REF!</definedName>
    <definedName name="BOB_Dental_preventative_svcs_curr" hidden="1">#REF!</definedName>
    <definedName name="BOB_Med_admit_count_curr" hidden="1">#REF!</definedName>
    <definedName name="BOB_Med_admit_coun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visits_curr" hidden="1">#REF!</definedName>
    <definedName name="BOB_Med_paid_amt_curr" hidden="1">#REF!</definedName>
    <definedName name="BOB_Med_paid_amt_er_visits_curr" hidden="1">#REF!</definedName>
    <definedName name="BOB_Med_paid_amt_home_health_curr" hidden="1">#REF!</definedName>
    <definedName name="BOB_Med_paid_amt_inp_days_curr" hidden="1">#REF!</definedName>
    <definedName name="BOB_Med_paid_amt_inp_surgeries_curr" hidden="1">#REF!</definedName>
    <definedName name="BOB_Med_paid_amt_lab_serv_curr" hidden="1">#REF!</definedName>
    <definedName name="BOB_Med_paid_amt_med_rx_curr" hidden="1">#REF!</definedName>
    <definedName name="BOB_Med_paid_amt_med_visits_curr" hidden="1">#REF!</definedName>
    <definedName name="BOB_Med_paid_amt_mental_health_curr" hidden="1">#REF!</definedName>
    <definedName name="BOB_Med_paid_amt_misc_med_curr" hidden="1">#REF!</definedName>
    <definedName name="BOB_Med_paid_amt_office_surgeries_curr" hidden="1">#REF!</definedName>
    <definedName name="BOB_Med_paid_amt_prim_off_visits_curr" hidden="1">#REF!</definedName>
    <definedName name="BOB_Med_paid_amt_prior" hidden="1">#REF!</definedName>
    <definedName name="BOB_Med_paid_amt_rad_serv_curr" hidden="1">#REF!</definedName>
    <definedName name="BOB_Med_paid_amt_spec_office_visits_curr" hidden="1">#REF!</definedName>
    <definedName name="BOB_Med_paid_encounter_lab_rad_curr" hidden="1">#REF!</definedName>
    <definedName name="BOB_Med_paid_encounter_other_curr" hidden="1">#REF!</definedName>
    <definedName name="BOB_Med_paid_encounter_prim_phys_curr" hidden="1">#REF!</definedName>
    <definedName name="BOB_Med_paid_encounter_spec_phys_curr" hidden="1">#REF!</definedName>
    <definedName name="BOB_Med_paid_other_cur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OD_BS" localSheetId="3" hidden="1">{"'debtors'!$A$1:$I$305","'debtors'!$A$1:$J$285"}</definedName>
    <definedName name="BOD_BS" hidden="1">{"'debtors'!$A$1:$I$305","'debtors'!$A$1:$J$285"}</definedName>
    <definedName name="bogus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m">#REF!</definedName>
    <definedName name="Bond_Price">#REF!</definedName>
    <definedName name="bongo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go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go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us" localSheetId="4">'[77]JFK 1 D'!#REF!</definedName>
    <definedName name="Bonus">#REF!</definedName>
    <definedName name="boo" localSheetId="4" hidden="1">{"ww",#N/A,FALSE,"Hospital Products";"us",#N/A,FALSE,"Hospital Products";"in",#N/A,FALSE,"Hospital Products"}</definedName>
    <definedName name="boo" localSheetId="3" hidden="1">{"ww",#N/A,FALSE,"Hospital Products";"us",#N/A,FALSE,"Hospital Products";"in",#N/A,FALSE,"Hospital Products"}</definedName>
    <definedName name="boo" hidden="1">{"ww",#N/A,FALSE,"Hospital Products";"us",#N/A,FALSE,"Hospital Products";"in",#N/A,FALSE,"Hospital Products"}</definedName>
    <definedName name="book" localSheetId="4">[78]Sheet1!$M$52</definedName>
    <definedName name="book">#REF!</definedName>
    <definedName name="book_amort">#REF!</definedName>
    <definedName name="book_keeper">#REF!</definedName>
    <definedName name="BookvalueInvTable">#REF!</definedName>
    <definedName name="BookValuePerShare">#REF!</definedName>
    <definedName name="BORDER4">#REF!</definedName>
    <definedName name="both203" localSheetId="3" hidden="1">{"detail",#N/A,FALSE,"mfg";"summary",#N/A,FALSE,"mfg"}</definedName>
    <definedName name="both203" hidden="1">{"detail",#N/A,FALSE,"mfg";"summary",#N/A,FALSE,"mfg"}</definedName>
    <definedName name="both204" localSheetId="3" hidden="1">{"detail",#N/A,FALSE,"mfg";"summary",#N/A,FALSE,"mfg"}</definedName>
    <definedName name="both204" hidden="1">{"detail",#N/A,FALSE,"mfg";"summary",#N/A,FALSE,"mfg"}</definedName>
    <definedName name="both89n" localSheetId="3" hidden="1">{"detail",#N/A,FALSE,"mfg";"summary",#N/A,FALSE,"mfg"}</definedName>
    <definedName name="both89n" hidden="1">{"detail",#N/A,FALSE,"mfg";"summary",#N/A,FALSE,"mfg"}</definedName>
    <definedName name="both8mj" localSheetId="3" hidden="1">{"detail",#N/A,FALSE,"mfg";"summary",#N/A,FALSE,"mfg"}</definedName>
    <definedName name="both8mj" hidden="1">{"detail",#N/A,FALSE,"mfg";"summary",#N/A,FALSE,"mfg"}</definedName>
    <definedName name="bottom">#REF!</definedName>
    <definedName name="bp" hidden="1">#REF!</definedName>
    <definedName name="BPC_DMFILEINFO_SUBTASK__">"ConversionFiles"</definedName>
    <definedName name="BPC_DMFILEINFO_TASK__">"DataManager"</definedName>
    <definedName name="bq" hidden="1">#REF!</definedName>
    <definedName name="br" hidden="1">#REF!</definedName>
    <definedName name="brand_curr" hidden="1">#REF!</definedName>
    <definedName name="brand_prior" hidden="1">#REF!</definedName>
    <definedName name="BRate1">#REF!</definedName>
    <definedName name="BREAK_EVEN">#REF!</definedName>
    <definedName name="brian" localSheetId="3" hidden="1">{#N/A,#N/A,FALSE,"summary";#N/A,#N/A,FALSE,"Input"}</definedName>
    <definedName name="brian" hidden="1">{#N/A,#N/A,FALSE,"summary";#N/A,#N/A,FALSE,"Input"}</definedName>
    <definedName name="brick">#REF!</definedName>
    <definedName name="BRIDGE">#REF!</definedName>
    <definedName name="BRIDGEFI">#REF!</definedName>
    <definedName name="bro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kerEnteredName" hidden="1">#REF!</definedName>
    <definedName name="BrokerEnteredTagLine" hidden="1">#REF!</definedName>
    <definedName name="brol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t">#REF!</definedName>
    <definedName name="BS" localSheetId="4">'[28]years-$'!$C$1:$AB$39,'[28]years-$'!$C$40:$AB$71,'[28]years-$'!$C$72:$AB$101</definedName>
    <definedName name="BS">#REF!,#REF!,#REF!</definedName>
    <definedName name="BS_A">#REF!</definedName>
    <definedName name="bs_active">#REF!</definedName>
    <definedName name="BS_by_Sgmt_Rept_Date">#REF!</definedName>
    <definedName name="BS_DETAIL">#REF!</definedName>
    <definedName name="bs_passive">#REF!</definedName>
    <definedName name="BS_T">#REF!</definedName>
    <definedName name="bs_value" localSheetId="4">'[70]Pricing Models'!$M$12</definedName>
    <definedName name="bs_value">#REF!</definedName>
    <definedName name="BS02Out">#REF!</definedName>
    <definedName name="BS1a" localSheetId="3" hidden="1">{"standalone1",#N/A,FALSE,"DCFBase";"standalone2",#N/A,FALSE,"DCFBase"}</definedName>
    <definedName name="BS1a" hidden="1">{"standalone1",#N/A,FALSE,"DCFBase";"standalone2",#N/A,FALSE,"DCFBase"}</definedName>
    <definedName name="BS1a_1" localSheetId="3" hidden="1">{"standalone1",#N/A,FALSE,"DCFBase";"standalone2",#N/A,FALSE,"DCFBase"}</definedName>
    <definedName name="BS1a_1" hidden="1">{"standalone1",#N/A,FALSE,"DCFBase";"standalone2",#N/A,FALSE,"DCFBase"}</definedName>
    <definedName name="BS1a_1_1" localSheetId="3" hidden="1">{"standalone1",#N/A,FALSE,"DCFBase";"standalone2",#N/A,FALSE,"DCFBase"}</definedName>
    <definedName name="BS1a_1_1" hidden="1">{"standalone1",#N/A,FALSE,"DCFBase";"standalone2",#N/A,FALSE,"DCFBase"}</definedName>
    <definedName name="BS1a_1_2" localSheetId="3" hidden="1">{"standalone1",#N/A,FALSE,"DCFBase";"standalone2",#N/A,FALSE,"DCFBase"}</definedName>
    <definedName name="BS1a_1_2" hidden="1">{"standalone1",#N/A,FALSE,"DCFBase";"standalone2",#N/A,FALSE,"DCFBase"}</definedName>
    <definedName name="BS1a_1_3" localSheetId="3" hidden="1">{"standalone1",#N/A,FALSE,"DCFBase";"standalone2",#N/A,FALSE,"DCFBase"}</definedName>
    <definedName name="BS1a_1_3" hidden="1">{"standalone1",#N/A,FALSE,"DCFBase";"standalone2",#N/A,FALSE,"DCFBase"}</definedName>
    <definedName name="BS1a_1_4" localSheetId="3" hidden="1">{"standalone1",#N/A,FALSE,"DCFBase";"standalone2",#N/A,FALSE,"DCFBase"}</definedName>
    <definedName name="BS1a_1_4" hidden="1">{"standalone1",#N/A,FALSE,"DCFBase";"standalone2",#N/A,FALSE,"DCFBase"}</definedName>
    <definedName name="BS1a_1_5" localSheetId="3" hidden="1">{"standalone1",#N/A,FALSE,"DCFBase";"standalone2",#N/A,FALSE,"DCFBase"}</definedName>
    <definedName name="BS1a_1_5" hidden="1">{"standalone1",#N/A,FALSE,"DCFBase";"standalone2",#N/A,FALSE,"DCFBase"}</definedName>
    <definedName name="BS1a_2" localSheetId="3" hidden="1">{"standalone1",#N/A,FALSE,"DCFBase";"standalone2",#N/A,FALSE,"DCFBase"}</definedName>
    <definedName name="BS1a_2" hidden="1">{"standalone1",#N/A,FALSE,"DCFBase";"standalone2",#N/A,FALSE,"DCFBase"}</definedName>
    <definedName name="BS1a_2_1" localSheetId="3" hidden="1">{"standalone1",#N/A,FALSE,"DCFBase";"standalone2",#N/A,FALSE,"DCFBase"}</definedName>
    <definedName name="BS1a_2_1" hidden="1">{"standalone1",#N/A,FALSE,"DCFBase";"standalone2",#N/A,FALSE,"DCFBase"}</definedName>
    <definedName name="BS1a_2_2" localSheetId="3" hidden="1">{"standalone1",#N/A,FALSE,"DCFBase";"standalone2",#N/A,FALSE,"DCFBase"}</definedName>
    <definedName name="BS1a_2_2" hidden="1">{"standalone1",#N/A,FALSE,"DCFBase";"standalone2",#N/A,FALSE,"DCFBase"}</definedName>
    <definedName name="BS1a_2_3" localSheetId="3" hidden="1">{"standalone1",#N/A,FALSE,"DCFBase";"standalone2",#N/A,FALSE,"DCFBase"}</definedName>
    <definedName name="BS1a_2_3" hidden="1">{"standalone1",#N/A,FALSE,"DCFBase";"standalone2",#N/A,FALSE,"DCFBase"}</definedName>
    <definedName name="BS1a_2_4" localSheetId="3" hidden="1">{"standalone1",#N/A,FALSE,"DCFBase";"standalone2",#N/A,FALSE,"DCFBase"}</definedName>
    <definedName name="BS1a_2_4" hidden="1">{"standalone1",#N/A,FALSE,"DCFBase";"standalone2",#N/A,FALSE,"DCFBase"}</definedName>
    <definedName name="BS1a_2_5" localSheetId="3" hidden="1">{"standalone1",#N/A,FALSE,"DCFBase";"standalone2",#N/A,FALSE,"DCFBase"}</definedName>
    <definedName name="BS1a_2_5" hidden="1">{"standalone1",#N/A,FALSE,"DCFBase";"standalone2",#N/A,FALSE,"DCFBase"}</definedName>
    <definedName name="BS1a_3" localSheetId="3" hidden="1">{"standalone1",#N/A,FALSE,"DCFBase";"standalone2",#N/A,FALSE,"DCFBase"}</definedName>
    <definedName name="BS1a_3" hidden="1">{"standalone1",#N/A,FALSE,"DCFBase";"standalone2",#N/A,FALSE,"DCFBase"}</definedName>
    <definedName name="BS1a_3_1" localSheetId="3" hidden="1">{"standalone1",#N/A,FALSE,"DCFBase";"standalone2",#N/A,FALSE,"DCFBase"}</definedName>
    <definedName name="BS1a_3_1" hidden="1">{"standalone1",#N/A,FALSE,"DCFBase";"standalone2",#N/A,FALSE,"DCFBase"}</definedName>
    <definedName name="BS1a_3_2" localSheetId="3" hidden="1">{"standalone1",#N/A,FALSE,"DCFBase";"standalone2",#N/A,FALSE,"DCFBase"}</definedName>
    <definedName name="BS1a_3_2" hidden="1">{"standalone1",#N/A,FALSE,"DCFBase";"standalone2",#N/A,FALSE,"DCFBase"}</definedName>
    <definedName name="BS1a_3_3" localSheetId="3" hidden="1">{"standalone1",#N/A,FALSE,"DCFBase";"standalone2",#N/A,FALSE,"DCFBase"}</definedName>
    <definedName name="BS1a_3_3" hidden="1">{"standalone1",#N/A,FALSE,"DCFBase";"standalone2",#N/A,FALSE,"DCFBase"}</definedName>
    <definedName name="BS1a_3_4" localSheetId="3" hidden="1">{"standalone1",#N/A,FALSE,"DCFBase";"standalone2",#N/A,FALSE,"DCFBase"}</definedName>
    <definedName name="BS1a_3_4" hidden="1">{"standalone1",#N/A,FALSE,"DCFBase";"standalone2",#N/A,FALSE,"DCFBase"}</definedName>
    <definedName name="BS1a_3_5" localSheetId="3" hidden="1">{"standalone1",#N/A,FALSE,"DCFBase";"standalone2",#N/A,FALSE,"DCFBase"}</definedName>
    <definedName name="BS1a_3_5" hidden="1">{"standalone1",#N/A,FALSE,"DCFBase";"standalone2",#N/A,FALSE,"DCFBase"}</definedName>
    <definedName name="BS1a_4" localSheetId="3" hidden="1">{"standalone1",#N/A,FALSE,"DCFBase";"standalone2",#N/A,FALSE,"DCFBase"}</definedName>
    <definedName name="BS1a_4" hidden="1">{"standalone1",#N/A,FALSE,"DCFBase";"standalone2",#N/A,FALSE,"DCFBase"}</definedName>
    <definedName name="BS1a_4_1" localSheetId="3" hidden="1">{"standalone1",#N/A,FALSE,"DCFBase";"standalone2",#N/A,FALSE,"DCFBase"}</definedName>
    <definedName name="BS1a_4_1" hidden="1">{"standalone1",#N/A,FALSE,"DCFBase";"standalone2",#N/A,FALSE,"DCFBase"}</definedName>
    <definedName name="BS1a_4_2" localSheetId="3" hidden="1">{"standalone1",#N/A,FALSE,"DCFBase";"standalone2",#N/A,FALSE,"DCFBase"}</definedName>
    <definedName name="BS1a_4_2" hidden="1">{"standalone1",#N/A,FALSE,"DCFBase";"standalone2",#N/A,FALSE,"DCFBase"}</definedName>
    <definedName name="BS1a_4_3" localSheetId="3" hidden="1">{"standalone1",#N/A,FALSE,"DCFBase";"standalone2",#N/A,FALSE,"DCFBase"}</definedName>
    <definedName name="BS1a_4_3" hidden="1">{"standalone1",#N/A,FALSE,"DCFBase";"standalone2",#N/A,FALSE,"DCFBase"}</definedName>
    <definedName name="BS1a_4_4" localSheetId="3" hidden="1">{"standalone1",#N/A,FALSE,"DCFBase";"standalone2",#N/A,FALSE,"DCFBase"}</definedName>
    <definedName name="BS1a_4_4" hidden="1">{"standalone1",#N/A,FALSE,"DCFBase";"standalone2",#N/A,FALSE,"DCFBase"}</definedName>
    <definedName name="BS1a_4_5" localSheetId="3" hidden="1">{"standalone1",#N/A,FALSE,"DCFBase";"standalone2",#N/A,FALSE,"DCFBase"}</definedName>
    <definedName name="BS1a_4_5" hidden="1">{"standalone1",#N/A,FALSE,"DCFBase";"standalone2",#N/A,FALSE,"DCFBase"}</definedName>
    <definedName name="BS1a_5" localSheetId="3" hidden="1">{"standalone1",#N/A,FALSE,"DCFBase";"standalone2",#N/A,FALSE,"DCFBase"}</definedName>
    <definedName name="BS1a_5" hidden="1">{"standalone1",#N/A,FALSE,"DCFBase";"standalone2",#N/A,FALSE,"DCFBase"}</definedName>
    <definedName name="BS1a_5_1" localSheetId="3" hidden="1">{"standalone1",#N/A,FALSE,"DCFBase";"standalone2",#N/A,FALSE,"DCFBase"}</definedName>
    <definedName name="BS1a_5_1" hidden="1">{"standalone1",#N/A,FALSE,"DCFBase";"standalone2",#N/A,FALSE,"DCFBase"}</definedName>
    <definedName name="BS1a_5_2" localSheetId="3" hidden="1">{"standalone1",#N/A,FALSE,"DCFBase";"standalone2",#N/A,FALSE,"DCFBase"}</definedName>
    <definedName name="BS1a_5_2" hidden="1">{"standalone1",#N/A,FALSE,"DCFBase";"standalone2",#N/A,FALSE,"DCFBase"}</definedName>
    <definedName name="BS1a_5_3" localSheetId="3" hidden="1">{"standalone1",#N/A,FALSE,"DCFBase";"standalone2",#N/A,FALSE,"DCFBase"}</definedName>
    <definedName name="BS1a_5_3" hidden="1">{"standalone1",#N/A,FALSE,"DCFBase";"standalone2",#N/A,FALSE,"DCFBase"}</definedName>
    <definedName name="BS1a_5_4" localSheetId="3" hidden="1">{"standalone1",#N/A,FALSE,"DCFBase";"standalone2",#N/A,FALSE,"DCFBase"}</definedName>
    <definedName name="BS1a_5_4" hidden="1">{"standalone1",#N/A,FALSE,"DCFBase";"standalone2",#N/A,FALSE,"DCFBase"}</definedName>
    <definedName name="BS1a_5_5" localSheetId="3" hidden="1">{"standalone1",#N/A,FALSE,"DCFBase";"standalone2",#N/A,FALSE,"DCFBase"}</definedName>
    <definedName name="BS1a_5_5" hidden="1">{"standalone1",#N/A,FALSE,"DCFBase";"standalone2",#N/A,FALSE,"DCFBase"}</definedName>
    <definedName name="BSBOD">#REF!</definedName>
    <definedName name="BSCAN">#REF!</definedName>
    <definedName name="bsdfasdf" localSheetId="3" hidden="1">{"sales",#N/A,FALSE,"Sales";"sales existing",#N/A,FALSE,"Sales";"sales rd1",#N/A,FALSE,"Sales";"sales rd2",#N/A,FALSE,"Sales"}</definedName>
    <definedName name="bsdfasdf" hidden="1">{"sales",#N/A,FALSE,"Sales";"sales existing",#N/A,FALSE,"Sales";"sales rd1",#N/A,FALSE,"Sales";"sales rd2",#N/A,FALSE,"Sales"}</definedName>
    <definedName name="bsdfdsmfbmdsbgm" localSheetId="3" hidden="1">{#N/A,#N/A,FALSE,"Aging Summary";#N/A,#N/A,FALSE,"Ratio Analysis";#N/A,#N/A,FALSE,"Test 120 Day Accts";#N/A,#N/A,FALSE,"Tickmarks"}</definedName>
    <definedName name="bsdfdsmfbmdsbgm" hidden="1">{#N/A,#N/A,FALSE,"Aging Summary";#N/A,#N/A,FALSE,"Ratio Analysis";#N/A,#N/A,FALSE,"Test 120 Day Accts";#N/A,#N/A,FALSE,"Tickmarks"}</definedName>
    <definedName name="BSError">#REF!</definedName>
    <definedName name="BSErrorLQ">#REF!</definedName>
    <definedName name="BSErrorLQA">#REF!</definedName>
    <definedName name="BSG">#REF!</definedName>
    <definedName name="bshist" localSheetId="4">[79]Notes!#REF!</definedName>
    <definedName name="bshist">#REF!</definedName>
    <definedName name="bsHistEU" localSheetId="4">[79]Notes!#REF!</definedName>
    <definedName name="bsHistEU">#REF!</definedName>
    <definedName name="bsht" localSheetId="3" hidden="1">{#N/A,#N/A,FALSE,"FINAL"}</definedName>
    <definedName name="bsht" hidden="1">{#N/A,#N/A,FALSE,"FINAL"}</definedName>
    <definedName name="bskdfj" localSheetId="3" hidden="1">{"bs",#N/A,FALSE,"SCF"}</definedName>
    <definedName name="bskdfj" hidden="1">{"bs",#N/A,FALSE,"SCF"}</definedName>
    <definedName name="bsl" localSheetId="3" hidden="1">{"bs",#N/A,FALSE,"SCF"}</definedName>
    <definedName name="bsl" hidden="1">{"bs",#N/A,FALSE,"SCF"}</definedName>
    <definedName name="BSLnominal">#REF!</definedName>
    <definedName name="BSM" localSheetId="3" hidden="1">{#N/A,#N/A,FALSE,"ALM-ASISC"}</definedName>
    <definedName name="BSM" hidden="1">{#N/A,#N/A,FALSE,"ALM-ASISC"}</definedName>
    <definedName name="BSMethod">2</definedName>
    <definedName name="BSnominal">#REF!</definedName>
    <definedName name="BSPRINT">#REF!</definedName>
    <definedName name="BSRollup">#REF!</definedName>
    <definedName name="BSSLIDE">#REF!</definedName>
    <definedName name="bssubj">#REF!</definedName>
    <definedName name="bst" localSheetId="3" hidden="1">{"bs",#N/A,FALSE,"SCF"}</definedName>
    <definedName name="bst" hidden="1">{"bs",#N/A,FALSE,"SCF"}</definedName>
    <definedName name="bsth" localSheetId="3" hidden="1">{"bs",#N/A,FALSE,"SCF"}</definedName>
    <definedName name="bsth" hidden="1">{"bs",#N/A,FALSE,"SCF"}</definedName>
    <definedName name="BSTWS">#REF!</definedName>
    <definedName name="bt" hidden="1">#REF!</definedName>
    <definedName name="btallocate_hours">#REF!</definedName>
    <definedName name="btfinmodel">#REF!</definedName>
    <definedName name="BTM">#REF!</definedName>
    <definedName name="BTRGNHB" localSheetId="3" hidden="1">{#N/A,#N/A,FALSE,"ALM-ASISC"}</definedName>
    <definedName name="BTRGNHB" hidden="1">{#N/A,#N/A,FALSE,"ALM-ASISC"}</definedName>
    <definedName name="BTS신설" localSheetId="3" hidden="1">{#N/A,#N/A,FALSE,"3가";#N/A,#N/A,FALSE,"3나";#N/A,#N/A,FALSE,"3다"}</definedName>
    <definedName name="BTS신설" hidden="1">{#N/A,#N/A,FALSE,"3가";#N/A,#N/A,FALSE,"3나";#N/A,#N/A,FALSE,"3다"}</definedName>
    <definedName name="BTS추가증설" localSheetId="3" hidden="1">{#N/A,#N/A,FALSE,"3가";#N/A,#N/A,FALSE,"3나";#N/A,#N/A,FALSE,"3다"}</definedName>
    <definedName name="BTS추가증설" hidden="1">{#N/A,#N/A,FALSE,"3가";#N/A,#N/A,FALSE,"3나";#N/A,#N/A,FALSE,"3다"}</definedName>
    <definedName name="bty" localSheetId="3" hidden="1">{#N/A,#N/A,FALSE,"PGW"}</definedName>
    <definedName name="bty" hidden="1">{#N/A,#N/A,FALSE,"PGW"}</definedName>
    <definedName name="bu" hidden="1">#REF!</definedName>
    <definedName name="BU_SW" localSheetId="4">'[80]Customer Support Group'!$A$58:$F$61</definedName>
    <definedName name="BU_SW">#REF!</definedName>
    <definedName name="BU_TREE">#REF!</definedName>
    <definedName name="BU_TREE_NODE">#REF!</definedName>
    <definedName name="buchungen_FC">#REF!</definedName>
    <definedName name="buchungen_IST">#REF!</definedName>
    <definedName name="BUD_CODE" localSheetId="4">[43]TB!$E:$E</definedName>
    <definedName name="BUD_CODE">#REF!</definedName>
    <definedName name="Bud_cut" localSheetId="4">'[81]Summary 2001-2002'!#REF!</definedName>
    <definedName name="Bud_cut">#REF!</definedName>
    <definedName name="Bud_cut1" localSheetId="4">'[82]2002 budget vs Actual ariel'!#REF!</definedName>
    <definedName name="Bud_cut1">#REF!</definedName>
    <definedName name="BUD_TOT">#REF!</definedName>
    <definedName name="BUDCOSTCONTRACT">#REF!</definedName>
    <definedName name="BUDCOSTDATA">#REF!</definedName>
    <definedName name="BUDCOSTDEPT">#REF!</definedName>
    <definedName name="BUDCOSTMTHS">#REF!</definedName>
    <definedName name="BUDCOSTRET">#REF!</definedName>
    <definedName name="BUDEXPCONTRACT">#REF!</definedName>
    <definedName name="BUDEXPDATA">#REF!</definedName>
    <definedName name="BUDEXPDEPT">#REF!</definedName>
    <definedName name="BUDEXPMTHS">#REF!</definedName>
    <definedName name="BUDEXPRET">#REF!</definedName>
    <definedName name="Budget" localSheetId="4">'[83]General data'!$C$2</definedName>
    <definedName name="Budget">#REF!</definedName>
    <definedName name="budget_balance_03">#REF!</definedName>
    <definedName name="budget_balance_04">#REF!</definedName>
    <definedName name="budget_balance_05">#REF!</definedName>
    <definedName name="budget_balance_06">#REF!</definedName>
    <definedName name="budget_balance_07">#REF!</definedName>
    <definedName name="budget_balance_08">#REF!</definedName>
    <definedName name="budget_balance_09">#REF!</definedName>
    <definedName name="budget_balance_10">#REF!</definedName>
    <definedName name="budget_balance_11">#REF!</definedName>
    <definedName name="budget_balance_12">#REF!</definedName>
    <definedName name="Budget2002">#REF!</definedName>
    <definedName name="BudgetQ1_2004">#REF!</definedName>
    <definedName name="BudgetQ1_2007">#REF!</definedName>
    <definedName name="BudgetQ2_2004">#REF!</definedName>
    <definedName name="BudgetQ3_2004">#REF!</definedName>
    <definedName name="budgetrateimpact">#REF!</definedName>
    <definedName name="BUDNONREGHC">#REF!</definedName>
    <definedName name="BUDREGHC">#REF!</definedName>
    <definedName name="BUDRESCONTRACT">#REF!</definedName>
    <definedName name="BUDRESDEPT">#REF!</definedName>
    <definedName name="BUDRESRET1">#REF!</definedName>
    <definedName name="buibd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_Size">#REF!</definedName>
    <definedName name="BULIST">#REF!</definedName>
    <definedName name="bull" localSheetId="3" hidden="1">{"detail",#N/A,FALSE,"mfg";"summary",#N/A,FALSE,"mfg"}</definedName>
    <definedName name="bull" hidden="1">{"detail",#N/A,FALSE,"mfg";"summary",#N/A,FALSE,"mfg"}</definedName>
    <definedName name="bull2" localSheetId="3" hidden="1">{#N/A,"PURCHM",FALSE,"Business Analysis";#N/A,"SPADD",FALSE,"Business Analysis"}</definedName>
    <definedName name="bull2" hidden="1">{#N/A,"PURCHM",FALSE,"Business Analysis";#N/A,"SPADD",FALSE,"Business Analysis"}</definedName>
    <definedName name="bull3" localSheetId="3" hidden="1">{"detail",#N/A,FALSE,"mfg";"summary",#N/A,FALSE,"mfg"}</definedName>
    <definedName name="bull3" hidden="1">{"detail",#N/A,FALSE,"mfg";"summary",#N/A,FALSE,"mfg"}</definedName>
    <definedName name="bull4" localSheetId="3" hidden="1">{#N/A,"PURCHM",FALSE,"Business Analysis";#N/A,"SPADD",FALSE,"Business Analysis"}</definedName>
    <definedName name="bull4" hidden="1">{#N/A,"PURCHM",FALSE,"Business Analysis";#N/A,"SPADD",FALSE,"Business Analysis"}</definedName>
    <definedName name="bull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hit" localSheetId="4" hidden="1">{"Outflow 1",#N/A,FALSE,"Outflows-Inflows";"Outflow 2",#N/A,FALSE,"Outflows-Inflows";"Inflow 1",#N/A,FALSE,"Outflows-Inflows";"Inflow 2",#N/A,FALSE,"Outflows-Inflows"}</definedName>
    <definedName name="Bullshit" localSheetId="3" hidden="1">{"Outflow 1",#N/A,FALSE,"Outflows-Inflows";"Outflow 2",#N/A,FALSE,"Outflows-Inflows";"Inflow 1",#N/A,FALSE,"Outflows-Inflows";"Inflow 2",#N/A,FALSE,"Outflows-Inflows"}</definedName>
    <definedName name="Bullshit" hidden="1">{"Outflow 1",#N/A,FALSE,"Outflows-Inflows";"Outflow 2",#N/A,FALSE,"Outflows-Inflows";"Inflow 1",#N/A,FALSE,"Outflows-Inflows";"Inflow 2",#N/A,FALSE,"Outflows-Inflows"}</definedName>
    <definedName name="Bullshit_1" localSheetId="4" hidden="1">{"Outflow 1",#N/A,FALSE,"Outflows-Inflows";"Outflow 2",#N/A,FALSE,"Outflows-Inflows";"Inflow 1",#N/A,FALSE,"Outflows-Inflows";"Inflow 2",#N/A,FALSE,"Outflows-Inflows"}</definedName>
    <definedName name="Bullshit_1" localSheetId="3" hidden="1">{"Outflow 1",#N/A,FALSE,"Outflows-Inflows";"Outflow 2",#N/A,FALSE,"Outflows-Inflows";"Inflow 1",#N/A,FALSE,"Outflows-Inflows";"Inflow 2",#N/A,FALSE,"Outflows-Inflows"}</definedName>
    <definedName name="Bullshit_1" hidden="1">{"Outflow 1",#N/A,FALSE,"Outflows-Inflows";"Outflow 2",#N/A,FALSE,"Outflows-Inflows";"Inflow 1",#N/A,FALSE,"Outflows-Inflows";"Inflow 2",#N/A,FALSE,"Outflows-Inflows"}</definedName>
    <definedName name="buma" localSheetId="3" hidden="1">{"SchG1",#N/A,FALSE,"Schedules";"SchG2",#N/A,FALSE,"Schedules"}</definedName>
    <definedName name="buma" hidden="1">{"SchG1",#N/A,FALSE,"Schedules";"SchG2",#N/A,FALSE,"Schedules"}</definedName>
    <definedName name="BumaSena" localSheetId="3" hidden="1">{"SchL1",#N/A,FALSE,"Schedules";"SchL2",#N/A,FALSE,"Schedules"}</definedName>
    <definedName name="BumaSena" hidden="1">{"SchL1",#N/A,FALSE,"Schedules";"SchL2",#N/A,FALSE,"Schedules"}</definedName>
    <definedName name="bun">#REF!</definedName>
    <definedName name="BURSA">#REF!</definedName>
    <definedName name="busais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localSheetId="3" hidden="1">{"sales",#N/A,FALSE,"Sales";"sales existing",#N/A,FALSE,"Sales";"sales rd1",#N/A,FALSE,"Sales";"sales rd2",#N/A,FALSE,"Sales"}</definedName>
    <definedName name="Business" hidden="1">{"sales",#N/A,FALSE,"Sales";"sales existing",#N/A,FALSE,"Sales";"sales rd1",#N/A,FALSE,"Sales";"sales rd2",#N/A,FALSE,"Sales"}</definedName>
    <definedName name="Business_development">#REF!</definedName>
    <definedName name="Business_Dropdown">#REF!</definedName>
    <definedName name="Business1" localSheetId="3" hidden="1">{"sales",#N/A,FALSE,"Sales";"sales existing",#N/A,FALSE,"Sales";"sales rd1",#N/A,FALSE,"Sales";"sales rd2",#N/A,FALSE,"Sales"}</definedName>
    <definedName name="Business1" hidden="1">{"sales",#N/A,FALSE,"Sales";"sales existing",#N/A,FALSE,"Sales";"sales rd1",#N/A,FALSE,"Sales";"sales rd2",#N/A,FALSE,"Sales"}</definedName>
    <definedName name="Business2" localSheetId="3" hidden="1">{"sales",#N/A,FALSE,"Sales";"sales existing",#N/A,FALSE,"Sales";"sales rd1",#N/A,FALSE,"Sales";"sales rd2",#N/A,FALSE,"Sales"}</definedName>
    <definedName name="Business2" hidden="1">{"sales",#N/A,FALSE,"Sales";"sales existing",#N/A,FALSE,"Sales";"sales rd1",#N/A,FALSE,"Sales";"sales rd2",#N/A,FALSE,"Sales"}</definedName>
    <definedName name="Business3" localSheetId="3" hidden="1">{"sales",#N/A,FALSE,"Sales";"sales existing",#N/A,FALSE,"Sales";"sales rd1",#N/A,FALSE,"Sales";"sales rd2",#N/A,FALSE,"Sales"}</definedName>
    <definedName name="Business3" hidden="1">{"sales",#N/A,FALSE,"Sales";"sales existing",#N/A,FALSE,"Sales";"sales rd1",#N/A,FALSE,"Sales";"sales rd2",#N/A,FALSE,"Sales"}</definedName>
    <definedName name="BusinessLine" localSheetId="4">[84]Seasonalization!$A$37:$A$43</definedName>
    <definedName name="BusinessLine">#REF!</definedName>
    <definedName name="butt2" localSheetId="3">'Neptune COGS+OPEX Build'!butt2</definedName>
    <definedName name="butt2">[0]!butt2</definedName>
    <definedName name="Button_2" hidden="1">"Quote_Builder_Fields_Sheet1_List"</definedName>
    <definedName name="Button_3" hidden="1">"Quote_Builder_Fields_Sheet1_List1"</definedName>
    <definedName name="Button_6" hidden="1">"Quote_Builder_Fields_Sheet1_List4"</definedName>
    <definedName name="Button2_Cilck2" localSheetId="3">'Neptune COGS+OPEX Build'!Button2_Cilck2</definedName>
    <definedName name="Button2_Cilck2">[0]!Button2_Cilck2</definedName>
    <definedName name="Button2_Click" localSheetId="3">'Neptune COGS+OPEX Build'!Button2_Click</definedName>
    <definedName name="Button2_Click">[0]!Button2_Click</definedName>
    <definedName name="BUY_ASSETS" localSheetId="4">'[85]Expected Term'!BUY_ASSETS</definedName>
    <definedName name="BUY_ASSETS">#REF!</definedName>
    <definedName name="BUY_STOCK" localSheetId="4">'[85]Expected Term'!BUY_STOCK</definedName>
    <definedName name="BUY_STOCK">#REF!</definedName>
    <definedName name="buyers" localSheetId="3" hidden="1">{"'Data Summary'!$A$1:$O$26"}</definedName>
    <definedName name="buyers" hidden="1">{"'Data Summary'!$A$1:$O$26"}</definedName>
    <definedName name="bv" hidden="1">#REF!</definedName>
    <definedName name="bv_act">#REF!</definedName>
    <definedName name="bv_pas">#REF!</definedName>
    <definedName name="bvc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x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E">#REF!</definedName>
    <definedName name="bvvv" localSheetId="3" hidden="1">{"table",#N/A,FALSE,"COVER";"income_statement",#N/A,FALSE,"COVER"}</definedName>
    <definedName name="bvvv" hidden="1">{"table",#N/A,FALSE,"COVER";"income_statement",#N/A,FALSE,"COVER"}</definedName>
    <definedName name="bvwrg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hidden="1">#REF!</definedName>
    <definedName name="bwgh" localSheetId="3" hidden="1">{#N/A,#N/A,FALSE,"OSBL"}</definedName>
    <definedName name="bwgh" hidden="1">{#N/A,#N/A,FALSE,"OSBL"}</definedName>
    <definedName name="bwrhrt" localSheetId="3" hidden="1">{#N/A,#N/A,FALSE,"PGW"}</definedName>
    <definedName name="bwrhrt" hidden="1">{#N/A,#N/A,FALSE,"PGW"}</definedName>
    <definedName name="bx" hidden="1">#REF!</definedName>
    <definedName name="by" hidden="1">#REF!</definedName>
    <definedName name="bye" localSheetId="4" hidden="1">{#N/A,#N/A,FALSE,"Aging Summary";#N/A,#N/A,FALSE,"Ratio Analysis";#N/A,#N/A,FALSE,"Test 120 Day Accts";#N/A,#N/A,FALSE,"Tickmarks"}</definedName>
    <definedName name="bye" localSheetId="3" hidden="1">{#N/A,#N/A,FALSE,"Aging Summary";#N/A,#N/A,FALSE,"Ratio Analysis";#N/A,#N/A,FALSE,"Test 120 Day Accts";#N/A,#N/A,FALSE,"Tickmarks"}</definedName>
    <definedName name="bye" hidden="1">{#N/A,#N/A,FALSE,"Aging Summary";#N/A,#N/A,FALSE,"Ratio Analysis";#N/A,#N/A,FALSE,"Test 120 Day Accts";#N/A,#N/A,FALSE,"Tickmarks"}</definedName>
    <definedName name="bye_1" localSheetId="4" hidden="1">{#N/A,#N/A,FALSE,"Aging Summary";#N/A,#N/A,FALSE,"Ratio Analysis";#N/A,#N/A,FALSE,"Test 120 Day Accts";#N/A,#N/A,FALSE,"Tickmarks"}</definedName>
    <definedName name="bye_1" localSheetId="3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z" hidden="1">#REF!</definedName>
    <definedName name="bzd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_Actual_performance_against_budget___Feb.___K">#REF!</definedName>
    <definedName name="c.LTMYear" hidden="1">#REF!</definedName>
    <definedName name="C_">#REF!</definedName>
    <definedName name="C_30days">#REF!</definedName>
    <definedName name="C_60days">#REF!</definedName>
    <definedName name="C_90days">#REF!</definedName>
    <definedName name="c_Billing_כח_אדם" localSheetId="4">[86]Criterias!$A$5:$B$6</definedName>
    <definedName name="c_Billing_כח_אדם">#REF!</definedName>
    <definedName name="c_Citiswitch">#REF!</definedName>
    <definedName name="c_CONS_כח_אדם" localSheetId="4">[86]Criterias!$A$23:$B$24</definedName>
    <definedName name="c_CONS_כח_אדם">#REF!</definedName>
    <definedName name="c_date">#REF!</definedName>
    <definedName name="c_dateswitch">#REF!</definedName>
    <definedName name="c_EB_כח_אדם" localSheetId="4">[86]Criterias!$A$59:$B$60</definedName>
    <definedName name="c_EB_כח_אדם">#REF!</definedName>
    <definedName name="c_ETTM_כח_אדם" localSheetId="4">[86]Criterias!$A$77:$B$78</definedName>
    <definedName name="c_ETTM_כח_אדם">#REF!</definedName>
    <definedName name="c_pageswitch">#REF!</definedName>
    <definedName name="c_pathswitch">#REF!</definedName>
    <definedName name="c_proj_switch">#REF!</definedName>
    <definedName name="c_STP_כח_אדם" localSheetId="4">[86]Criterias!$A$113:$B$114</definedName>
    <definedName name="c_STP_כח_אדם">#REF!</definedName>
    <definedName name="c_SUE_כח_אדם" localSheetId="4">[86]Criterias!$A$149:$B$150</definedName>
    <definedName name="c_SUE_כח_אדם">#REF!</definedName>
    <definedName name="c_YIGAL_כח_אדם" localSheetId="4">[86]Criterias!$A$167:$B$168</definedName>
    <definedName name="c_YIGAL_כח_אדם">#REF!</definedName>
    <definedName name="c_בטחון_וממשלה_כח_אדם" localSheetId="4">[86]Criterias!$A$185:$B$186</definedName>
    <definedName name="c_בטחון_וממשלה_כח_אדם">#REF!</definedName>
    <definedName name="ca" hidden="1">#REF!</definedName>
    <definedName name="Cable" localSheetId="3" hidden="1">{#N/A,#N/A,FALSE,"Operations";#N/A,#N/A,FALSE,"Financials"}</definedName>
    <definedName name="Cable" hidden="1">{#N/A,#N/A,FALSE,"Operations";#N/A,#N/A,FALSE,"Financials"}</definedName>
    <definedName name="CABLE_CONCESSIONS">#REF!</definedName>
    <definedName name="CABLE_INCOME">#REF!</definedName>
    <definedName name="Cable2" localSheetId="3" hidden="1">{#N/A,#N/A,FALSE,"Operations";#N/A,#N/A,FALSE,"Financials"}</definedName>
    <definedName name="Cable2" hidden="1">{#N/A,#N/A,FALSE,"Operations";#N/A,#N/A,FALSE,"Financials"}</definedName>
    <definedName name="CAGR">#REF!</definedName>
    <definedName name="CAGRTrig">#REF!</definedName>
    <definedName name="cal">#REF!</definedName>
    <definedName name="calass">#REF!</definedName>
    <definedName name="calc" localSheetId="4">[87]!calc</definedName>
    <definedName name="calc">#REF!</definedName>
    <definedName name="CALC_AREA">#REF!</definedName>
    <definedName name="Calc_date" localSheetId="4">'[88]Full Optionees List'!$C$2</definedName>
    <definedName name="Calc_date">#REF!</definedName>
    <definedName name="Calcs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ulation">#REF!</definedName>
    <definedName name="calculations" localSheetId="4">'[89]Receipts and Disbursements'!#REF!</definedName>
    <definedName name="calculations">#REF!</definedName>
    <definedName name="calculationwrksht95">#REF!</definedName>
    <definedName name="calculationwrksht96">#REF!</definedName>
    <definedName name="calcutta" localSheetId="3" hidden="1">{#N/A,#N/A,FALSE,"CMN_FE"}</definedName>
    <definedName name="calcutta" hidden="1">{#N/A,#N/A,FALSE,"CMN_FE"}</definedName>
    <definedName name="Calendar10Month">#REF!</definedName>
    <definedName name="Calendar10MonthOption" localSheetId="3">MATCH(Calendar10Month,'Neptune COGS+OPEX Build'!Months,0)</definedName>
    <definedName name="Calendar10MonthOption">MATCH(Calendar10Month,Months,0)</definedName>
    <definedName name="Calendar10Year">#REF!</definedName>
    <definedName name="Calendar11Month">#REF!</definedName>
    <definedName name="Calendar11MonthOption" localSheetId="3">MATCH(Calendar11Month,'Neptune COGS+OPEX Build'!Months,0)</definedName>
    <definedName name="Calendar11MonthOption">MATCH(Calendar11Month,Months,0)</definedName>
    <definedName name="Calendar11Year">#REF!</definedName>
    <definedName name="Calendar12Month">#REF!</definedName>
    <definedName name="Calendar12MonthOption" localSheetId="3">MATCH(Calendar12Month,'Neptune COGS+OPEX Build'!Months,0)</definedName>
    <definedName name="Calendar12MonthOption">MATCH(Calendar12Month,Months,0)</definedName>
    <definedName name="Calendar12Year">#REF!</definedName>
    <definedName name="Calendar1Month">#REF!</definedName>
    <definedName name="Calendar1MonthOption" localSheetId="3">MATCH(Calendar1Month,'Neptune COGS+OPEX Build'!Months,0)</definedName>
    <definedName name="Calendar1MonthOption">MATCH(Calendar1Month,Months,0)</definedName>
    <definedName name="Calendar1Year">#REF!</definedName>
    <definedName name="Calendar2Month">#REF!</definedName>
    <definedName name="Calendar2MonthOption" localSheetId="3">MATCH(Calendar2Month,'Neptune COGS+OPEX Build'!Months,0)</definedName>
    <definedName name="Calendar2MonthOption">MATCH(Calendar2Month,Months,0)</definedName>
    <definedName name="Calendar2Year">#REF!</definedName>
    <definedName name="Calendar3Month">#REF!</definedName>
    <definedName name="Calendar3MonthOption" localSheetId="3">MATCH(Calendar3Month,'Neptune COGS+OPEX Build'!Months,0)</definedName>
    <definedName name="Calendar3MonthOption">MATCH(Calendar3Month,Months,0)</definedName>
    <definedName name="Calendar3Year">#REF!</definedName>
    <definedName name="Calendar4Month">#REF!</definedName>
    <definedName name="Calendar4MonthOption" localSheetId="3">MATCH(Calendar4Month,'Neptune COGS+OPEX Build'!Months,0)</definedName>
    <definedName name="Calendar4MonthOption">MATCH(Calendar4Month,Months,0)</definedName>
    <definedName name="Calendar4Year">#REF!</definedName>
    <definedName name="Calendar5Month">#REF!</definedName>
    <definedName name="Calendar5MonthOption" localSheetId="3">MATCH(Calendar5Month,'Neptune COGS+OPEX Build'!Months,0)</definedName>
    <definedName name="Calendar5MonthOption">MATCH(Calendar5Month,Months,0)</definedName>
    <definedName name="Calendar5Year">#REF!</definedName>
    <definedName name="Calendar6Month">#REF!</definedName>
    <definedName name="Calendar6MonthOption" localSheetId="3">MATCH(Calendar6Month,'Neptune COGS+OPEX Build'!Months,0)</definedName>
    <definedName name="Calendar6MonthOption">MATCH(Calendar6Month,Months,0)</definedName>
    <definedName name="Calendar6Year">#REF!</definedName>
    <definedName name="Calendar7Month">#REF!</definedName>
    <definedName name="Calendar7MonthOption" localSheetId="3">MATCH(Calendar7Month,'Neptune COGS+OPEX Build'!Months,0)</definedName>
    <definedName name="Calendar7MonthOption">MATCH(Calendar7Month,Months,0)</definedName>
    <definedName name="Calendar7Year">#REF!</definedName>
    <definedName name="Calendar8Month">#REF!</definedName>
    <definedName name="Calendar8MonthOption" localSheetId="3">MATCH(Calendar8Month,'Neptune COGS+OPEX Build'!Months,0)</definedName>
    <definedName name="Calendar8MonthOption">MATCH(Calendar8Month,Months,0)</definedName>
    <definedName name="Calendar8Year">#REF!</definedName>
    <definedName name="Calendar9Month">#REF!</definedName>
    <definedName name="Calendar9MonthOption" localSheetId="3">MATCH(Calendar9Month,'Neptune COGS+OPEX Build'!Months,0)</definedName>
    <definedName name="Calendar9MonthOption">MATCH(Calendar9Month,Months,0)</definedName>
    <definedName name="Calendar9Year">#REF!</definedName>
    <definedName name="CalendarCFPS1">#REF!</definedName>
    <definedName name="CalendarCFPS2">#REF!</definedName>
    <definedName name="CalendarCFPS3">#REF!</definedName>
    <definedName name="CalendarEPS1">#REF!</definedName>
    <definedName name="CalendarEPS2">#REF!</definedName>
    <definedName name="CalendarEPS3">#REF!</definedName>
    <definedName name="CalEPS1">#REF!</definedName>
    <definedName name="CalEPS2">#REF!</definedName>
    <definedName name="CalEPS3">#REF!</definedName>
    <definedName name="Call" localSheetId="4">'[90]Page 298-299'!$B$15</definedName>
    <definedName name="Call">#REF!</definedName>
    <definedName name="CalPE1">#REF!</definedName>
    <definedName name="CalPE2">#REF!</definedName>
    <definedName name="CalPE3">#REF!</definedName>
    <definedName name="CAMACHO" localSheetId="3" hidden="1">{#N/A,#N/A,FALSE,"Monthly"}</definedName>
    <definedName name="CAMACHO" hidden="1">{#N/A,#N/A,FALSE,"Monthly"}</definedName>
    <definedName name="Campbell">#REF!</definedName>
    <definedName name="canac" localSheetId="3" hidden="1">{#N/A,#N/A,FALSE,"UK";#N/A,#N/A,FALSE,"BA";#N/A,#N/A,FALSE,"VZ"}</definedName>
    <definedName name="canac" hidden="1">{#N/A,#N/A,FALSE,"UK";#N/A,#N/A,FALSE,"BA";#N/A,#N/A,FALSE,"VZ"}</definedName>
    <definedName name="CANADA">#REF!</definedName>
    <definedName name="Canada_AvgTotalRigs">#REF!</definedName>
    <definedName name="Canada_Dayrate">#REF!</definedName>
    <definedName name="Canada_EBIT_Margin">#REF!</definedName>
    <definedName name="Canada_EBITDA">#REF!</definedName>
    <definedName name="Canada_Revenue">#REF!</definedName>
    <definedName name="Canada_Utilization">#REF!</definedName>
    <definedName name="cancel" localSheetId="4">[91]עזר!#REF!</definedName>
    <definedName name="cancel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LATION_FEES">#REF!</definedName>
    <definedName name="CancellationRecord1Date">#REF!</definedName>
    <definedName name="CancellationRecord1Value">#REF!</definedName>
    <definedName name="CancellationRecord2Date">#REF!</definedName>
    <definedName name="CancellationRecord2Value">#REF!</definedName>
    <definedName name="Cancelled___Expired">#REF!</definedName>
    <definedName name="Cancelled___Expired_WA" localSheetId="4">[92]Options!#REF!</definedName>
    <definedName name="Cancelled___Expired_WA">#REF!</definedName>
    <definedName name="Cancelled___Expired_Year" localSheetId="4">[92]Options!#REF!</definedName>
    <definedName name="Cancelled___Expired_Year">#REF!</definedName>
    <definedName name="cand">#REF!</definedName>
    <definedName name="CAP">#REF!</definedName>
    <definedName name="cap.pos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capitation_amt_curr" hidden="1">#REF!</definedName>
    <definedName name="Cap_capitation_amt_prior" hidden="1">#REF!</definedName>
    <definedName name="Cap_Rate">#REF!</definedName>
    <definedName name="cap_switch">#REF!</definedName>
    <definedName name="capchanges">#REF!</definedName>
    <definedName name="CapChangeStrings">#REF!</definedName>
    <definedName name="Capex">#REF!</definedName>
    <definedName name="capex_growth">#REF!</definedName>
    <definedName name="capex_stub">#REF!</definedName>
    <definedName name="capex_year1">#REF!</definedName>
    <definedName name="capex_year2">#REF!</definedName>
    <definedName name="capex_year3">#REF!</definedName>
    <definedName name="capex_year4">#REF!</definedName>
    <definedName name="capex_year5">#REF!</definedName>
    <definedName name="capex_year6">#REF!</definedName>
    <definedName name="capex_year7">#REF!</definedName>
    <definedName name="capex_year8">#REF!</definedName>
    <definedName name="CapExMap">#REF!</definedName>
    <definedName name="CapExMargin">#REF!</definedName>
    <definedName name="capexp" localSheetId="4">[79]Notes!#REF!</definedName>
    <definedName name="capexp">#REF!</definedName>
    <definedName name="capinput">#REF!</definedName>
    <definedName name="capinput2">#REF!</definedName>
    <definedName name="CapIntExp">#REF!</definedName>
    <definedName name="capital">'[89]Receipts and Disbursements'!#REF!</definedName>
    <definedName name="Capital_Purchases">#REF!</definedName>
    <definedName name="CapitalAuthorized">#REF!</definedName>
    <definedName name="CapitalExpenditures">#REF!</definedName>
    <definedName name="CapitalExpendituresMargin">#REF!</definedName>
    <definedName name="CAPITALIZATION">#REF!</definedName>
    <definedName name="capitalization_f3">#REF!</definedName>
    <definedName name="Capitalization_Structure">#REF!</definedName>
    <definedName name="capitalized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InterestExpense">#REF!</definedName>
    <definedName name="capitalstructure1" hidden="1">#REF!</definedName>
    <definedName name="CapitalType">#REF!</definedName>
    <definedName name="capm1">#REF!</definedName>
    <definedName name="capna">#REF!</definedName>
    <definedName name="capnumber">#REF!</definedName>
    <definedName name="CapOptions">#REF!</definedName>
    <definedName name="CapPct">#REF!</definedName>
    <definedName name="capres">#REF!</definedName>
    <definedName name="Caps">#REF!</definedName>
    <definedName name="CapSpendingExcludesSanFu" localSheetId="3" hidden="1">{"detail",#N/A,FALSE,"mfg";"summary",#N/A,FALSE,"mfg"}</definedName>
    <definedName name="CapSpendingExcludesSanFu" hidden="1">{"detail",#N/A,FALSE,"mfg";"summary",#N/A,FALSE,"mfg"}</definedName>
    <definedName name="capstructure">#REF!</definedName>
    <definedName name="CapTempRange">#REF!</definedName>
    <definedName name="CAPTOT">#REF!</definedName>
    <definedName name="capx">#REF!</definedName>
    <definedName name="capx_growth">#REF!</definedName>
    <definedName name="Cards_selection_BPL">#REF!</definedName>
    <definedName name="cards_selections" localSheetId="4">'[63]general ledger'!$E$3:$E$248</definedName>
    <definedName name="cards_selections">#REF!</definedName>
    <definedName name="cards_selections_bbs">[93]BBS!$A$10:$A$61</definedName>
    <definedName name="cards_selections_bpl">'[64]BP&amp;L'!$A$9:$A$70</definedName>
    <definedName name="Carl" localSheetId="4">'[94]30.09.03:30.06.03'!$A$6:$F$24</definedName>
    <definedName name="Carl">#REF!</definedName>
    <definedName name="Carlease">#REF!</definedName>
    <definedName name="CARLOS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LO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ry">#REF!</definedName>
    <definedName name="CASCSAC" localSheetId="3" hidden="1">{#N/A,#N/A,FALSE,"TOWNSHIP"}</definedName>
    <definedName name="CASCSAC" hidden="1">{#N/A,#N/A,FALSE,"TOWNSHIP"}</definedName>
    <definedName name="casds" localSheetId="3">{"DCF1",#N/A,FALSE,"SIERRA DCF";"MATRIX1",#N/A,FALSE,"SIERRA DCF"}</definedName>
    <definedName name="casds">{"DCF1",#N/A,FALSE,"SIERRA DCF";"MATRIX1",#N/A,FALSE,"SIERRA DCF"}</definedName>
    <definedName name="case">#REF!</definedName>
    <definedName name="Case_1">#REF!</definedName>
    <definedName name="Case_2">#REF!</definedName>
    <definedName name="Case_3">#REF!</definedName>
    <definedName name="Case_4">#REF!</definedName>
    <definedName name="Case_5">#REF!</definedName>
    <definedName name="case1">#REF!</definedName>
    <definedName name="case2">#REF!</definedName>
    <definedName name="casenumber">#REF!</definedName>
    <definedName name="Cases">#REF!</definedName>
    <definedName name="cash" localSheetId="4">[95]consolidation!#REF!</definedName>
    <definedName name="CASH">#REF!</definedName>
    <definedName name="cash.flow">#REF!</definedName>
    <definedName name="Cash_1">#REF!</definedName>
    <definedName name="Cash_2">#REF!</definedName>
    <definedName name="Cash_3">#REF!</definedName>
    <definedName name="Cash_4">#REF!</definedName>
    <definedName name="Cash_5">#REF!</definedName>
    <definedName name="Cash_Flow">#REF!</definedName>
    <definedName name="CASH_FLOWS">#REF!</definedName>
    <definedName name="CASH_FLOWS2">#REF!</definedName>
    <definedName name="Cash_Purchase_Price">#REF!</definedName>
    <definedName name="Cash_yr1">#REF!</definedName>
    <definedName name="Cash_yr2">#REF!</definedName>
    <definedName name="cash1">#REF!</definedName>
    <definedName name="cash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CashAndMarketableSecurities">#REF!</definedName>
    <definedName name="cashflow" localSheetId="4">'[96]Consolidation '!#REF!</definedName>
    <definedName name="CASHFLOW">#REF!</definedName>
    <definedName name="Cashflow_1997">#REF!</definedName>
    <definedName name="Cashflow_result">#REF!</definedName>
    <definedName name="Cashflow_result_Portfolio">#REF!</definedName>
    <definedName name="CASHFLOWCDN">#REF!</definedName>
    <definedName name="CashFlowFromOperations">#REF!</definedName>
    <definedName name="CashFlowOperating" localSheetId="4">[45]Workings!$D$549:$O$549</definedName>
    <definedName name="CashFlowOperating">#REF!</definedName>
    <definedName name="cashgimmel">#REF!</definedName>
    <definedName name="CashUse">#REF!</definedName>
    <definedName name="cat" localSheetId="4" hidden="1">{#N/A,#N/A,FALSE,"Taxblinc";#N/A,#N/A,FALSE,"Rsvsacls"}</definedName>
    <definedName name="cat" localSheetId="3" hidden="1">{#N/A,#N/A,FALSE,"Taxblinc";#N/A,#N/A,FALSE,"Rsvsacls"}</definedName>
    <definedName name="cat" hidden="1">{#N/A,#N/A,FALSE,"Taxblinc";#N/A,#N/A,FALSE,"Rsvsacls"}</definedName>
    <definedName name="CatClaimantThreshold" hidden="1">#REF!</definedName>
    <definedName name="Category">#REF!</definedName>
    <definedName name="CategRD">#REF!</definedName>
    <definedName name="CATSII">#REF!</definedName>
    <definedName name="cawc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x" hidden="1">#REF!</definedName>
    <definedName name="cb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GC_CSR">[12]מחירון!#REF!</definedName>
    <definedName name="CB_GC_CSR_BUS">[12]מחירון!#REF!</definedName>
    <definedName name="CB_GC_CSR_BUS_EXTRA">[12]מחירון!#REF!</definedName>
    <definedName name="CB_GC_CSR_EXTRA">[12]מחירון!#REF!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" localSheetId="3" hidden="1">{#N/A,#N/A,FALSE,"Sheet1"}</definedName>
    <definedName name="cbcbc" hidden="1">{#N/A,#N/A,FALSE,"Sheet1"}</definedName>
    <definedName name="CBONUS">#REF!</definedName>
    <definedName name="CBS">#REF!</definedName>
    <definedName name="cbt">'[60]c.b.t'!$C$5:$I$69,'[60]c.b.t'!$C$71:$I$121,'[60]c.b.t'!$C$126:$I$162</definedName>
    <definedName name="cbu_1">#REF!</definedName>
    <definedName name="cbu_2">#REF!</definedName>
    <definedName name="cbu_3">#REF!</definedName>
    <definedName name="CBU_SUM">#REF!</definedName>
    <definedName name="CBWorkbookPriority" hidden="1">-1519931199</definedName>
    <definedName name="cc" localSheetId="4">[97]WP!$C$6</definedName>
    <definedName name="cc">#REF!</definedName>
    <definedName name="cc_1" localSheetId="3" hidden="1">{#N/A,#N/A,FALSE,"Assessment";#N/A,#N/A,FALSE,"Staffing";#N/A,#N/A,FALSE,"Hires";#N/A,#N/A,FALSE,"Assumptions"}</definedName>
    <definedName name="cc_1" hidden="1">{#N/A,#N/A,FALSE,"Assessment";#N/A,#N/A,FALSE,"Staffing";#N/A,#N/A,FALSE,"Hires";#N/A,#N/A,FALSE,"Assumptions"}</definedName>
    <definedName name="cc_1_1" localSheetId="3" hidden="1">{#N/A,#N/A,FALSE,"Assessment";#N/A,#N/A,FALSE,"Staffing";#N/A,#N/A,FALSE,"Hires";#N/A,#N/A,FALSE,"Assumptions"}</definedName>
    <definedName name="cc_1_1" hidden="1">{#N/A,#N/A,FALSE,"Assessment";#N/A,#N/A,FALSE,"Staffing";#N/A,#N/A,FALSE,"Hires";#N/A,#N/A,FALSE,"Assumptions"}</definedName>
    <definedName name="cc_1_2" localSheetId="3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localSheetId="3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localSheetId="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localSheetId="3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localSheetId="3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_2_1" localSheetId="3" hidden="1">{#N/A,#N/A,FALSE,"Assessment";#N/A,#N/A,FALSE,"Staffing";#N/A,#N/A,FALSE,"Hires";#N/A,#N/A,FALSE,"Assumptions"}</definedName>
    <definedName name="cc_2_1" hidden="1">{#N/A,#N/A,FALSE,"Assessment";#N/A,#N/A,FALSE,"Staffing";#N/A,#N/A,FALSE,"Hires";#N/A,#N/A,FALSE,"Assumptions"}</definedName>
    <definedName name="cc_2_2" localSheetId="3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localSheetId="3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localSheetId="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localSheetId="3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localSheetId="3" hidden="1">{#N/A,#N/A,FALSE,"Assessment";#N/A,#N/A,FALSE,"Staffing";#N/A,#N/A,FALSE,"Hires";#N/A,#N/A,FALSE,"Assumptions"}</definedName>
    <definedName name="cc_3" hidden="1">{#N/A,#N/A,FALSE,"Assessment";#N/A,#N/A,FALSE,"Staffing";#N/A,#N/A,FALSE,"Hires";#N/A,#N/A,FALSE,"Assumptions"}</definedName>
    <definedName name="cc_3_1" localSheetId="3" hidden="1">{#N/A,#N/A,FALSE,"Assessment";#N/A,#N/A,FALSE,"Staffing";#N/A,#N/A,FALSE,"Hires";#N/A,#N/A,FALSE,"Assumptions"}</definedName>
    <definedName name="cc_3_1" hidden="1">{#N/A,#N/A,FALSE,"Assessment";#N/A,#N/A,FALSE,"Staffing";#N/A,#N/A,FALSE,"Hires";#N/A,#N/A,FALSE,"Assumptions"}</definedName>
    <definedName name="cc_3_2" localSheetId="3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localSheetId="3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localSheetId="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localSheetId="3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localSheetId="3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localSheetId="3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localSheetId="3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localSheetId="3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localSheetId="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localSheetId="3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localSheetId="3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_5_1" localSheetId="3" hidden="1">{#N/A,#N/A,FALSE,"Assessment";#N/A,#N/A,FALSE,"Staffing";#N/A,#N/A,FALSE,"Hires";#N/A,#N/A,FALSE,"Assumptions"}</definedName>
    <definedName name="cc_5_1" hidden="1">{#N/A,#N/A,FALSE,"Assessment";#N/A,#N/A,FALSE,"Staffing";#N/A,#N/A,FALSE,"Hires";#N/A,#N/A,FALSE,"Assumptions"}</definedName>
    <definedName name="cc_5_2" localSheetId="3" hidden="1">{#N/A,#N/A,FALSE,"Assessment";#N/A,#N/A,FALSE,"Staffing";#N/A,#N/A,FALSE,"Hires";#N/A,#N/A,FALSE,"Assumptions"}</definedName>
    <definedName name="cc_5_2" hidden="1">{#N/A,#N/A,FALSE,"Assessment";#N/A,#N/A,FALSE,"Staffing";#N/A,#N/A,FALSE,"Hires";#N/A,#N/A,FALSE,"Assumptions"}</definedName>
    <definedName name="cc_5_3" localSheetId="3" hidden="1">{#N/A,#N/A,FALSE,"Assessment";#N/A,#N/A,FALSE,"Staffing";#N/A,#N/A,FALSE,"Hires";#N/A,#N/A,FALSE,"Assumptions"}</definedName>
    <definedName name="cc_5_3" hidden="1">{#N/A,#N/A,FALSE,"Assessment";#N/A,#N/A,FALSE,"Staffing";#N/A,#N/A,FALSE,"Hires";#N/A,#N/A,FALSE,"Assumptions"}</definedName>
    <definedName name="cc_5_4" localSheetId="3" hidden="1">{#N/A,#N/A,FALSE,"Assessment";#N/A,#N/A,FALSE,"Staffing";#N/A,#N/A,FALSE,"Hires";#N/A,#N/A,FALSE,"Assumptions"}</definedName>
    <definedName name="cc_5_4" hidden="1">{#N/A,#N/A,FALSE,"Assessment";#N/A,#N/A,FALSE,"Staffing";#N/A,#N/A,FALSE,"Hires";#N/A,#N/A,FALSE,"Assumptions"}</definedName>
    <definedName name="cc_5_5" localSheetId="3" hidden="1">{#N/A,#N/A,FALSE,"Assessment";#N/A,#N/A,FALSE,"Staffing";#N/A,#N/A,FALSE,"Hires";#N/A,#N/A,FALSE,"Assumptions"}</definedName>
    <definedName name="cc_5_5" hidden="1">{#N/A,#N/A,FALSE,"Assessment";#N/A,#N/A,FALSE,"Staffing";#N/A,#N/A,FALSE,"Hires";#N/A,#N/A,FALSE,"Assumptions"}</definedName>
    <definedName name="cc_ind">#REF!</definedName>
    <definedName name="ccase">#REF!</definedName>
    <definedName name="ccc" localSheetId="4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" localSheetId="3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c" localSheetId="3" hidden="1">{#N/A,#N/A,FALSE,"Layout Cash Flow"}</definedName>
    <definedName name="cccc" hidden="1">{#N/A,#N/A,FALSE,"Layout Cash Flow"}</definedName>
    <definedName name="ccccc" localSheetId="3" hidden="1">{"10yp key data",#N/A,FALSE,"Market Data"}</definedName>
    <definedName name="ccccc" hidden="1">{"10yp key data",#N/A,FALSE,"Market Data"}</definedName>
    <definedName name="ccccccc" localSheetId="4" hidden="1">{"rtn",#N/A,FALSE,"RTN";"tables",#N/A,FALSE,"RTN";"cf",#N/A,FALSE,"CF";"stats",#N/A,FALSE,"Stats";"prop",#N/A,FALSE,"Prop"}</definedName>
    <definedName name="ccccccc" localSheetId="3" hidden="1">{"rtn",#N/A,FALSE,"RTN";"tables",#N/A,FALSE,"RTN";"cf",#N/A,FALSE,"CF";"stats",#N/A,FALSE,"Stats";"prop",#N/A,FALSE,"Prop"}</definedName>
    <definedName name="ccccccc" hidden="1">{"rtn",#N/A,FALSE,"RTN";"tables",#N/A,FALSE,"RTN";"cf",#N/A,FALSE,"CF";"stats",#N/A,FALSE,"Stats";"prop",#N/A,FALSE,"Prop"}</definedName>
    <definedName name="ccccccc_1" localSheetId="4" hidden="1">{"rtn",#N/A,FALSE,"RTN";"tables",#N/A,FALSE,"RTN";"cf",#N/A,FALSE,"CF";"stats",#N/A,FALSE,"Stats";"prop",#N/A,FALSE,"Prop"}</definedName>
    <definedName name="ccccccc_1" localSheetId="3" hidden="1">{"rtn",#N/A,FALSE,"RTN";"tables",#N/A,FALSE,"RTN";"cf",#N/A,FALSE,"CF";"stats",#N/A,FALSE,"Stats";"prop",#N/A,FALSE,"Prop"}</definedName>
    <definedName name="ccccccc_1" hidden="1">{"rtn",#N/A,FALSE,"RTN";"tables",#N/A,FALSE,"RTN";"cf",#N/A,FALSE,"CF";"stats",#N/A,FALSE,"Stats";"prop",#N/A,FALSE,"Prop"}</definedName>
    <definedName name="cccccccccccc" localSheetId="4" hidden="1">{"Outflow 1",#N/A,FALSE,"Outflows-Inflows";"Outflow 2",#N/A,FALSE,"Outflows-Inflows";"Inflow 1",#N/A,FALSE,"Outflows-Inflows";"Inflow 2",#N/A,FALSE,"Outflows-Inflows"}</definedName>
    <definedName name="cccccccccccc" localSheetId="3" hidden="1">{"Outflow 1",#N/A,FALSE,"Outflows-Inflows";"Outflow 2",#N/A,FALSE,"Outflows-Inflows";"Inflow 1",#N/A,FALSE,"Outflows-Inflows";"Inflow 2",#N/A,FALSE,"Outflows-Inflows"}</definedName>
    <definedName name="cccccccccccc" hidden="1">{"Outflow 1",#N/A,FALSE,"Outflows-Inflows";"Outflow 2",#N/A,FALSE,"Outflows-Inflows";"Inflow 1",#N/A,FALSE,"Outflows-Inflows";"Inflow 2",#N/A,FALSE,"Outflows-Inflows"}</definedName>
    <definedName name="cccccccccccc_1" localSheetId="4" hidden="1">{"Outflow 1",#N/A,FALSE,"Outflows-Inflows";"Outflow 2",#N/A,FALSE,"Outflows-Inflows";"Inflow 1",#N/A,FALSE,"Outflows-Inflows";"Inflow 2",#N/A,FALSE,"Outflows-Inflows"}</definedName>
    <definedName name="cccccccccccc_1" localSheetId="3" hidden="1">{"Outflow 1",#N/A,FALSE,"Outflows-Inflows";"Outflow 2",#N/A,FALSE,"Outflows-Inflows";"Inflow 1",#N/A,FALSE,"Outflows-Inflows";"Inflow 2",#N/A,FALSE,"Outflows-Inflows"}</definedName>
    <definedName name="cccccccccccc_1" hidden="1">{"Outflow 1",#N/A,FALSE,"Outflows-Inflows";"Outflow 2",#N/A,FALSE,"Outflows-Inflows";"Inflow 1",#N/A,FALSE,"Outflows-Inflows";"Inflow 2",#N/A,FALSE,"Outflows-Inflows"}</definedName>
    <definedName name="cccccccccccccccc" localSheetId="3" hidden="1">{"HW",#N/A,FALSE,"1998"}</definedName>
    <definedName name="cccccccccccccccc" hidden="1">{"HW",#N/A,FALSE,"1998"}</definedName>
    <definedName name="ccf" localSheetId="3" hidden="1">{"YD PRS",#N/A,FALSE,"YTD"}</definedName>
    <definedName name="ccf" hidden="1">{"YD PRS",#N/A,FALSE,"YTD"}</definedName>
    <definedName name="cclisting">#REF!</definedName>
    <definedName name="ccname">#REF!</definedName>
    <definedName name="ccrpredictor">#REF!</definedName>
    <definedName name="cctable">#REF!</definedName>
    <definedName name="ccurrent">#REF!</definedName>
    <definedName name="Ccy">#REF!</definedName>
    <definedName name="CC명">#REF!</definedName>
    <definedName name="Cd" localSheetId="4">'[98]Parameters '!$M$2</definedName>
    <definedName name="cd" hidden="1">#REF!</definedName>
    <definedName name="cd0" localSheetId="4" hidden="1">{#N/A,#N/A,FALSE,"Job Sched"}</definedName>
    <definedName name="cd0" localSheetId="3" hidden="1">{#N/A,#N/A,FALSE,"Job Sched"}</definedName>
    <definedName name="cd0" hidden="1">{#N/A,#N/A,FALSE,"Job Sched"}</definedName>
    <definedName name="cdcd" localSheetId="3" hidden="1">{"Consol10",#N/A,FALSE,"ConsolidatingBS"}</definedName>
    <definedName name="cdcd" hidden="1">{"Consol10",#N/A,FALSE,"ConsolidatingBS"}</definedName>
    <definedName name="cdds" localSheetId="3" hidden="1">{"detail",#N/A,FALSE,"mfg";"summary",#N/A,FALSE,"mfg"}</definedName>
    <definedName name="cdds" hidden="1">{"detail",#N/A,FALSE,"mfg";"summary",#N/A,FALSE,"mfg"}</definedName>
    <definedName name="CDE" localSheetId="3" hidden="1">{#N/A,#N/A,FALSE,"CMN_FE"}</definedName>
    <definedName name="CDE" hidden="1">{#N/A,#N/A,FALSE,"CMN_FE"}</definedName>
    <definedName name="cdetail">#REF!</definedName>
    <definedName name="cdf" localSheetId="3" hidden="1">{"sales growth",#N/A,FALSE,"summary";"oper income",#N/A,FALSE,"summary";"oros rank",#N/A,FALSE,"summary";"net assets",#N/A,FALSE,"summary";"asset turnover",#N/A,FALSE,"summary";"orona",#N/A,FALSE,"summary"}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IntCap">#REF!</definedName>
    <definedName name="CDN_POWER2_BOOK">#REF!</definedName>
    <definedName name="CDN_POWER2_NAME">#REF!</definedName>
    <definedName name="CDN_POWER2_TYPE">#REF!</definedName>
    <definedName name="cds" localSheetId="3" hidden="1">{"detail",#N/A,FALSE,"mfg";"summary",#N/A,FALSE,"mfg"}</definedName>
    <definedName name="cds" hidden="1">{"detail",#N/A,FALSE,"mfg";"summary",#N/A,FALSE,"mfg"}</definedName>
    <definedName name="CDW" localSheetId="4" hidden="1">{#N/A,#N/A,FALSE,"Job Sched"}</definedName>
    <definedName name="CDW" localSheetId="3" hidden="1">{#N/A,#N/A,FALSE,"Job Sched"}</definedName>
    <definedName name="CDW" hidden="1">{#N/A,#N/A,FALSE,"Job Sched"}</definedName>
    <definedName name="ce" hidden="1">#REF!</definedName>
    <definedName name="cea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RP_BOOK">#REF!</definedName>
    <definedName name="CELCORP_NAME">#REF!</definedName>
    <definedName name="CELCORP_TYPE">#REF!</definedName>
    <definedName name="CellWatch01Descn" hidden="1">"Balance Sheet"</definedName>
    <definedName name="CellWatch01Name" hidden="1">"Bal"</definedName>
    <definedName name="cert" localSheetId="3">{"fis.dbo.r1_datasum"}</definedName>
    <definedName name="cert">{"fis.dbo.r1_datasum"}</definedName>
    <definedName name="cert1" localSheetId="3">{"fis.dbo.r1_datasum"}</definedName>
    <definedName name="cert1">{"fis.dbo.r1_datasum"}</definedName>
    <definedName name="CES">#REF!</definedName>
    <definedName name="cew" localSheetId="3" hidden="1">{"ICD Details",#N/A,FALSE,"Current Yr";"ICD Details",#N/A,FALSE,"Budget";"ICD Details",#N/A,FALSE,"Prior Year"}</definedName>
    <definedName name="cew" hidden="1">{"ICD Details",#N/A,FALSE,"Current Yr";"ICD Details",#N/A,FALSE,"Budget";"ICD Details",#N/A,FALSE,"Prior Year"}</definedName>
    <definedName name="CF">#REF!</definedName>
    <definedName name="CF_report">#REF!</definedName>
    <definedName name="CF_Share">#REF!</definedName>
    <definedName name="cf_wo_fin.">#REF!</definedName>
    <definedName name="cfafterinv">#REF!</definedName>
    <definedName name="cff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romops">#REF!</definedName>
    <definedName name="cfg" localSheetId="3" hidden="1">{"Act_vs_Budget",#N/A,FALSE,"QTRDPVAR";"Act_vs_Prior_Year",#N/A,FALSE,"QTRDPVAR"}</definedName>
    <definedName name="cfg" hidden="1">{"Act_vs_Budget",#N/A,FALSE,"QTRDPVAR";"Act_vs_Prior_Year",#N/A,FALSE,"QTRDPVAR"}</definedName>
    <definedName name="cfiuseoyvhl" hidden="1">#REF!</definedName>
    <definedName name="cflo" localSheetId="3" hidden="1">{"CASH FLOW",#N/A,FALSE,"A"}</definedName>
    <definedName name="cflo" hidden="1">{"CASH FLOW",#N/A,FALSE,"A"}</definedName>
    <definedName name="CFPS_Curr_Yr">#REF!</definedName>
    <definedName name="CFPS_Lst_Yr">#REF!</definedName>
    <definedName name="CFPS_Next_Yr">#REF!</definedName>
    <definedName name="CFQ2A">#REF!</definedName>
    <definedName name="CFQ4A">#REF!</definedName>
    <definedName name="CFS" hidden="1">#REF!</definedName>
    <definedName name="cfytd">#REF!</definedName>
    <definedName name="cg" hidden="1">#REF!</definedName>
    <definedName name="CGF" localSheetId="3" hidden="1">{#N/A,#N/A,FALSE,"TOWNSHIP"}</definedName>
    <definedName name="CGF" hidden="1">{#N/A,#N/A,FALSE,"TOWNSHIP"}</definedName>
    <definedName name="CGFBNSDF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BNS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GFGF" localSheetId="3" hidden="1">{#N/A,#N/A,FALSE,"FREE"}</definedName>
    <definedName name="CGFGFGF" hidden="1">{#N/A,#N/A,FALSE,"FREE"}</definedName>
    <definedName name="cghf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M" localSheetId="3" hidden="1">{#N/A,#N/A,FALSE,"FINAL"}</definedName>
    <definedName name="CGHM" hidden="1">{#N/A,#N/A,FALSE,"FINAL"}</definedName>
    <definedName name="CGS">#REF!</definedName>
    <definedName name="cgvg" localSheetId="3" hidden="1">{#N/A,#N/A,FALSE,"FREE"}</definedName>
    <definedName name="cgvg" hidden="1">{#N/A,#N/A,FALSE,"FREE"}</definedName>
    <definedName name="ch" hidden="1">#REF!</definedName>
    <definedName name="Change" localSheetId="4" hidden="1">#N/A</definedName>
    <definedName name="CHANGE" localSheetId="3" hidden="1">{"calcul",#N/A,FALSE,"Special Emissions"}</definedName>
    <definedName name="CHANGE" hidden="1">{"calcul",#N/A,FALSE,"Special Emissions"}</definedName>
    <definedName name="Change2" hidden="1">#N/A</definedName>
    <definedName name="Change3" hidden="1">#N/A</definedName>
    <definedName name="Change4" hidden="1">#N/A</definedName>
    <definedName name="ChangeInAccountsPayable">#REF!</definedName>
    <definedName name="ChangeInAccountsReceivable">#REF!</definedName>
    <definedName name="ChangeInInventories">#REF!</definedName>
    <definedName name="ChangeInNetWorkingCapital">#REF!</definedName>
    <definedName name="ChangeInOtherCurrentAssets">#REF!</definedName>
    <definedName name="ChangeInOtherCurrentLiabilities">#REF!</definedName>
    <definedName name="changeit" localSheetId="3" hidden="1">{"Page1",#N/A,FALSE,"CompCo";"Page2",#N/A,FALSE,"CompCo"}</definedName>
    <definedName name="changeit" hidden="1">{"Page1",#N/A,FALSE,"CompCo";"Page2",#N/A,FALSE,"CompCo"}</definedName>
    <definedName name="ChangeRange" hidden="1">#N/A</definedName>
    <definedName name="ChangeRange2" hidden="1">#N/A</definedName>
    <definedName name="Changes">#REF!</definedName>
    <definedName name="Channel_Targeting_eCPM">#REF!</definedName>
    <definedName name="Channel_Targeting_Fee">#REF!</definedName>
    <definedName name="charge_covenant">#REF!</definedName>
    <definedName name="charge_customer">#REF!</definedName>
    <definedName name="charge_fixed_assets">#REF!</definedName>
    <definedName name="charge_nwc">#REF!</definedName>
    <definedName name="charge_other1">#REF!</definedName>
    <definedName name="charge_other2">#REF!</definedName>
    <definedName name="charge_other3">#REF!</definedName>
    <definedName name="charge_other4">#REF!</definedName>
    <definedName name="charge_other5">#REF!</definedName>
    <definedName name="charge_tradename">#REF!</definedName>
    <definedName name="charge_workforce">#REF!</definedName>
    <definedName name="Chart" localSheetId="3" hidden="1">{#N/A,#N/A,FALSE,"Pharm";#N/A,#N/A,FALSE,"WWCM"}</definedName>
    <definedName name="Chart" hidden="1">{#N/A,#N/A,FALSE,"Pharm";#N/A,#N/A,FALSE,"WWCM"}</definedName>
    <definedName name="Chart_1" localSheetId="3" hidden="1">{#N/A,#N/A,FALSE,"Pharm";#N/A,#N/A,FALSE,"WWCM"}</definedName>
    <definedName name="Chart_1" hidden="1">{#N/A,#N/A,FALSE,"Pharm";#N/A,#N/A,FALSE,"WWCM"}</definedName>
    <definedName name="Chart_2" localSheetId="3" hidden="1">{#N/A,#N/A,FALSE,"Pharm";#N/A,#N/A,FALSE,"WWCM"}</definedName>
    <definedName name="Chart_2" hidden="1">{#N/A,#N/A,FALSE,"Pharm";#N/A,#N/A,FALSE,"WWCM"}</definedName>
    <definedName name="Chart_3" localSheetId="3" hidden="1">{#N/A,#N/A,FALSE,"Pharm";#N/A,#N/A,FALSE,"WWCM"}</definedName>
    <definedName name="Chart_3" hidden="1">{#N/A,#N/A,FALSE,"Pharm";#N/A,#N/A,FALSE,"WWCM"}</definedName>
    <definedName name="Chart_4" localSheetId="3" hidden="1">{#N/A,#N/A,FALSE,"Pharm";#N/A,#N/A,FALSE,"WWCM"}</definedName>
    <definedName name="Chart_4" hidden="1">{#N/A,#N/A,FALSE,"Pharm";#N/A,#N/A,FALSE,"WWCM"}</definedName>
    <definedName name="chartNew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2">#REF!</definedName>
    <definedName name="ChartType">#REF!</definedName>
    <definedName name="Check">#REF!</definedName>
    <definedName name="Check_For_Capitation_Product" hidden="1">#REF!</definedName>
    <definedName name="Check_For_Product_99" hidden="1">#REF!</definedName>
    <definedName name="Check_For_Split_Funded_Medical" hidden="1">#REF!</definedName>
    <definedName name="Check1">#REF!</definedName>
    <definedName name="check2" localSheetId="4">[77]DASHBOARD!#REF!</definedName>
    <definedName name="check2">#REF!</definedName>
    <definedName name="check2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2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3" localSheetId="3" hidden="1">{"sales",#N/A,FALSE,"Sales";"sales existing",#N/A,FALSE,"Sales";"sales rd1",#N/A,FALSE,"Sales";"sales rd2",#N/A,FALSE,"Sales"}</definedName>
    <definedName name="check3" hidden="1">{"sales",#N/A,FALSE,"Sales";"sales existing",#N/A,FALSE,"Sales";"sales rd1",#N/A,FALSE,"Sales";"sales rd2",#N/A,FALSE,"Sales"}</definedName>
    <definedName name="chem_dbf">#REF!</definedName>
    <definedName name="chem_rcn">#REF!</definedName>
    <definedName name="chf">#REF!</definedName>
    <definedName name="chik" localSheetId="4" hidden="1">{#N/A,#N/A,FALSE,"Summary";#N/A,#N/A,FALSE,"1991";#N/A,#N/A,FALSE,"91 AMT";#N/A,#N/A,FALSE,"1992";#N/A,#N/A,FALSE,"92 AMT";#N/A,#N/A,FALSE,"1993";#N/A,#N/A,FALSE,"93 AMT"}</definedName>
    <definedName name="chik" localSheetId="3" hidden="1">{#N/A,#N/A,FALSE,"Summary";#N/A,#N/A,FALSE,"1991";#N/A,#N/A,FALSE,"91 AMT";#N/A,#N/A,FALSE,"1992";#N/A,#N/A,FALSE,"92 AMT";#N/A,#N/A,FALSE,"1993";#N/A,#N/A,FALSE,"93 AMT"}</definedName>
    <definedName name="chik" hidden="1">{#N/A,#N/A,FALSE,"Summary";#N/A,#N/A,FALSE,"1991";#N/A,#N/A,FALSE,"91 AMT";#N/A,#N/A,FALSE,"1992";#N/A,#N/A,FALSE,"92 AMT";#N/A,#N/A,FALSE,"1993";#N/A,#N/A,FALSE,"93 AMT"}</definedName>
    <definedName name="China_Share" localSheetId="4">'[99]Overall market'!#REF!</definedName>
    <definedName name="China_Share">#REF!</definedName>
    <definedName name="chock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c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icepoint" localSheetId="3" hidden="1">{#N/A,#N/A,FALSE,"Sheet1"}</definedName>
    <definedName name="Choicepoint" hidden="1">{#N/A,#N/A,FALSE,"Sheet1"}</definedName>
    <definedName name="Choices_Wrapper" localSheetId="3">'Neptune COGS+OPEX Build'!Choices_Wrapper</definedName>
    <definedName name="Choices_Wrapper">[0]!Choices_Wrapper</definedName>
    <definedName name="chosie" localSheetId="3" hidden="1">{#N/A,#N/A,FALSE,"Pharm";#N/A,#N/A,FALSE,"WWCM"}</definedName>
    <definedName name="chosie" hidden="1">{#N/A,#N/A,FALSE,"Pharm";#N/A,#N/A,FALSE,"WWCM"}</definedName>
    <definedName name="chosie_1" localSheetId="3" hidden="1">{#N/A,#N/A,FALSE,"Pharm";#N/A,#N/A,FALSE,"WWCM"}</definedName>
    <definedName name="chosie_1" hidden="1">{#N/A,#N/A,FALSE,"Pharm";#N/A,#N/A,FALSE,"WWCM"}</definedName>
    <definedName name="chosie_2" localSheetId="3" hidden="1">{#N/A,#N/A,FALSE,"Pharm";#N/A,#N/A,FALSE,"WWCM"}</definedName>
    <definedName name="chosie_2" hidden="1">{#N/A,#N/A,FALSE,"Pharm";#N/A,#N/A,FALSE,"WWCM"}</definedName>
    <definedName name="chosie_3" localSheetId="3" hidden="1">{#N/A,#N/A,FALSE,"Pharm";#N/A,#N/A,FALSE,"WWCM"}</definedName>
    <definedName name="chosie_3" hidden="1">{#N/A,#N/A,FALSE,"Pharm";#N/A,#N/A,FALSE,"WWCM"}</definedName>
    <definedName name="chosie_4" localSheetId="3" hidden="1">{#N/A,#N/A,FALSE,"Pharm";#N/A,#N/A,FALSE,"WWCM"}</definedName>
    <definedName name="chosie_4" hidden="1">{#N/A,#N/A,FALSE,"Pharm";#N/A,#N/A,FALSE,"WWCM"}</definedName>
    <definedName name="chris" localSheetId="3" hidden="1">{#N/A,#N/A,FALSE,"Sheet1"}</definedName>
    <definedName name="chris" hidden="1">{#N/A,#N/A,FALSE,"Sheet1"}</definedName>
    <definedName name="chs30days">#REF!</definedName>
    <definedName name="chs60days">#REF!</definedName>
    <definedName name="chs90days">#REF!</definedName>
    <definedName name="CHSDcurrent">#REF!</definedName>
    <definedName name="chuckle" localSheetId="3" hidden="1">{"sales",#N/A,FALSE,"Sales";"sales existing",#N/A,FALSE,"Sales";"sales rd1",#N/A,FALSE,"Sales";"sales rd2",#N/A,FALSE,"Sales"}</definedName>
    <definedName name="chuckle" hidden="1">{"sales",#N/A,FALSE,"Sales";"sales existing",#N/A,FALSE,"Sales";"sales rd1",#N/A,FALSE,"Sales";"sales rd2",#N/A,FALSE,"Sales"}</definedName>
    <definedName name="chulk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l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mple" localSheetId="3" hidden="1">{"sales",#N/A,FALSE,"Sales";"sales existing",#N/A,FALSE,"Sales";"sales rd1",#N/A,FALSE,"Sales";"sales rd2",#N/A,FALSE,"Sales"}</definedName>
    <definedName name="chumple" hidden="1">{"sales",#N/A,FALSE,"Sales";"sales existing",#N/A,FALSE,"Sales";"sales rd1",#N/A,FALSE,"Sales";"sales rd2",#N/A,FALSE,"Sales"}</definedName>
    <definedName name="CI" localSheetId="4">'[100]Commitment Item List'!$C$5:$C$299</definedName>
    <definedName name="ci" hidden="1">#REF!</definedName>
    <definedName name="CIBC_Oppenheimer">#REF!</definedName>
    <definedName name="CID" localSheetId="3" hidden="1">{#N/A,#N/A,FALSE,"ALM-ASISC"}</definedName>
    <definedName name="CID" hidden="1">{#N/A,#N/A,FALSE,"ALM-ASISC"}</definedName>
    <definedName name="CIlist" localSheetId="4">'[101]CI List'!$B$2:$B$101</definedName>
    <definedName name="CIlist">#REF!</definedName>
    <definedName name="cip" localSheetId="4">[79]Notes!#REF!</definedName>
    <definedName name="cip">#REF!</definedName>
    <definedName name="CIQ" hidden="1">"7d5fea11-ce40-4f66-8070-05ad9a0e094a"</definedName>
    <definedName name="CIQANR_1009bc1b2fc146828aacb4c3e9e9ee5d" hidden="1">#REF!</definedName>
    <definedName name="CIQANR_11b875862360445eb31da8f61422e213" hidden="1">#REF!</definedName>
    <definedName name="CIQANR_136c0538e08244368290a8ce2260e3f0" hidden="1">#REF!</definedName>
    <definedName name="CIQANR_1457e4a87de44c0f860936b7539a41b3" hidden="1">#REF!</definedName>
    <definedName name="CIQANR_16c62de92a89466395bd90a799d82279" hidden="1">#REF!</definedName>
    <definedName name="CIQANR_17c7813721af428eaff11ca9d388f5c0" hidden="1">#REF!</definedName>
    <definedName name="CIQANR_1a5fa2e064ed4cc485764544030184c6" hidden="1">#REF!</definedName>
    <definedName name="CIQANR_1f86072534114d07994ddc7e658ade17" hidden="1">#REF!</definedName>
    <definedName name="CIQANR_21ae4d81e8bd4def93ed3d54ee77db9e" hidden="1">#REF!</definedName>
    <definedName name="CIQANR_2222ece0f34c4278b766a917c7f4d272" localSheetId="3" hidden="1">#REF!</definedName>
    <definedName name="CIQANR_2222ece0f34c4278b766a917c7f4d272" hidden="1">#REF!</definedName>
    <definedName name="CIQANR_25ca4f105d4248768fb842916a97005f" hidden="1">#REF!</definedName>
    <definedName name="CIQANR_2644f17c0fa643f4a1d2f90ff702336e" hidden="1">#REF!</definedName>
    <definedName name="CIQANR_26a03a14eb88435c87ea8806e09ff2a4" hidden="1">#REF!</definedName>
    <definedName name="CIQANR_359f415136474ffc816635da1456a8c4" hidden="1">#REF!</definedName>
    <definedName name="CIQANR_35da701065a94e9e9d3daa12a2077897" hidden="1">#REF!</definedName>
    <definedName name="CIQANR_3de37dc404424e9294d819ece0fbece8" hidden="1">#REF!</definedName>
    <definedName name="CIQANR_3ffc81fe1ff04dd3a86eecfff1bbaa07" hidden="1">#REF!</definedName>
    <definedName name="CIQANR_4b932e6c10a6475298595909e7deb2b2" hidden="1">#REF!</definedName>
    <definedName name="CIQANR_4cd6f88bed7b4a849bdaa379ace3a7d3" hidden="1">#REF!</definedName>
    <definedName name="CIQANR_4fb49f0f8f76403d9983c8b8f6bdcb3b" hidden="1">#REF!</definedName>
    <definedName name="CIQANR_50731ad82fc64a3192f4fdb90d5f26a4" hidden="1">#REF!</definedName>
    <definedName name="CIQANR_51949cf366d342d2845ec44e5a3be00d" hidden="1">#REF!</definedName>
    <definedName name="CIQANR_53801eca1268447b8f9a3a760bfb17d7" hidden="1">#REF!</definedName>
    <definedName name="CIQANR_5449c86c265146dfab8e21cc29ac6e4a" hidden="1">#REF!</definedName>
    <definedName name="CIQANR_5563d8983f5c46ada6e317142ef09502" hidden="1">#REF!</definedName>
    <definedName name="CIQANR_57561699baec456e9196e9dc6c258467" hidden="1">#REF!</definedName>
    <definedName name="CIQANR_5862ac6daa9d4df98035970dbead1999" hidden="1">#REF!</definedName>
    <definedName name="CIQANR_59624c15d3894babba210ed3cbe68281" hidden="1">#REF!</definedName>
    <definedName name="CIQANR_5c34bc696a97478dae6b58523690076e" hidden="1">#REF!</definedName>
    <definedName name="CIQANR_5dd54f88722f4ab681caa22179ad2979" hidden="1">#REF!</definedName>
    <definedName name="CIQANR_5f25978d99874b018974c1a6193340c4" hidden="1">#REF!</definedName>
    <definedName name="CIQANR_603f00de99a446b095eb806a6554223f" hidden="1">#REF!</definedName>
    <definedName name="CIQANR_62b616cf68a947458bc99f39711d1b3e" hidden="1">#REF!</definedName>
    <definedName name="CIQANR_660b5cbe085a41ad818d7963cc2dd075" hidden="1">#REF!</definedName>
    <definedName name="CIQANR_694a137838de4efd867372c21ec93fd2" hidden="1">#REF!</definedName>
    <definedName name="CIQANR_6ce4ea6df9df412283fbbfb8e935cbe8" hidden="1">#REF!</definedName>
    <definedName name="CIQANR_6e2e97b69ae14cb999e18ad6dc782037" localSheetId="3" hidden="1">#REF!</definedName>
    <definedName name="CIQANR_6e2e97b69ae14cb999e18ad6dc782037" hidden="1">#REF!</definedName>
    <definedName name="CIQANR_7197301b6d9f46d09a3f56f537e2e202" hidden="1">#REF!</definedName>
    <definedName name="CIQANR_7241735bf8f04748bd8807afc506166e" hidden="1">#REF!</definedName>
    <definedName name="CIQANR_76d4d58c14e94b448fb930fad840cade" hidden="1">#REF!</definedName>
    <definedName name="CIQANR_770a2d1327124085afae0ddf31afe74b" hidden="1">#REF!</definedName>
    <definedName name="CIQANR_7784750927854dafb49f710b068a66b9" hidden="1">#REF!</definedName>
    <definedName name="CIQANR_7a6299742c1842a8bdfe04c304c3bfb7" hidden="1">#REF!</definedName>
    <definedName name="CIQANR_7d762dd2459041d5bbe9431a02346e06" hidden="1">#REF!</definedName>
    <definedName name="CIQANR_7feae402a8ae4895ac6a770791bf33a7" hidden="1">#REF!</definedName>
    <definedName name="CIQANR_88247180b65b4801b1d460e0c02981ee" hidden="1">#REF!</definedName>
    <definedName name="CIQANR_888dd181d7ca424b86760edba9d3e69d" hidden="1">#REF!</definedName>
    <definedName name="CIQANR_89bd6e9dd5584f4eb68d1aa4e3cb38b8" localSheetId="3" hidden="1">#REF!</definedName>
    <definedName name="CIQANR_89bd6e9dd5584f4eb68d1aa4e3cb38b8" hidden="1">#REF!</definedName>
    <definedName name="CIQANR_8bb4cb583fc44d17ae707b634e8345ba" hidden="1">#REF!</definedName>
    <definedName name="CIQANR_8e3bfb1214bb4823b7ca7d7d1f257058" hidden="1">#REF!</definedName>
    <definedName name="CIQANR_91624760e04941f9856e0834d4debeaa" hidden="1">#REF!</definedName>
    <definedName name="CIQANR_93281d6e8da9413da149b915d1a23c7a" hidden="1">#REF!</definedName>
    <definedName name="CIQANR_951fc28b11ea4860b2df934e012222ec" hidden="1">#REF!</definedName>
    <definedName name="CIQANR_977d8fd18f61441da1be9904bc4c06c1" hidden="1">#REF!</definedName>
    <definedName name="CIQANR_991996a9eda0479096aaff327fb9d137" hidden="1">#REF!</definedName>
    <definedName name="CIQANR_9a8128c0635a4ff184f878fffbf699f4" hidden="1">#REF!</definedName>
    <definedName name="CIQANR_9e5b207199b44a869eced98fd61ee16d" hidden="1">#REF!</definedName>
    <definedName name="CIQANR_9f0bc3e83eba40a8a1ace72a19b3a3f9" localSheetId="3" hidden="1">#REF!</definedName>
    <definedName name="CIQANR_9f0bc3e83eba40a8a1ace72a19b3a3f9" hidden="1">#REF!</definedName>
    <definedName name="CIQANR_a1dfdce7aeb14de9864e3f7f748b8286" hidden="1">#REF!</definedName>
    <definedName name="CIQANR_a4da971372534bd8812fb907a942e692" hidden="1">#REF!</definedName>
    <definedName name="CIQANR_a7608adb2bb440408e8f536abf24301c" hidden="1">#REF!</definedName>
    <definedName name="CIQANR_a7835a64bb174951a577241a7e2db510" hidden="1">#REF!</definedName>
    <definedName name="CIQANR_aa8617e8866949209ba78390050cde97" hidden="1">#REF!</definedName>
    <definedName name="CIQANR_abe6e0936c22479fba93284d9ee77c91" hidden="1">#REF!</definedName>
    <definedName name="CIQANR_b0bdfdd9e1bc48aabbddb136a019a237" hidden="1">#REF!</definedName>
    <definedName name="CIQANR_b4033b39941645338504677e6870e0d8" hidden="1">#REF!</definedName>
    <definedName name="CIQANR_b5e541a95b2c445d9ab847ac4674e941" hidden="1">#REF!</definedName>
    <definedName name="CIQANR_b7ed5cbfe01f4ac58529a8e6eb92500a" hidden="1">#REF!</definedName>
    <definedName name="CIQANR_b9908e35e705424991ae579c2a86600d" hidden="1">#REF!</definedName>
    <definedName name="CIQANR_bc3d29e2e4ef42f58a08aa5871a4e93a" hidden="1">#REF!</definedName>
    <definedName name="CIQANR_bcd1bb24507a4978996924689ef25fdb" hidden="1">#REF!</definedName>
    <definedName name="CIQANR_bf4aa3cbd0994efeaa2b0502003221dc" hidden="1">#REF!</definedName>
    <definedName name="CIQANR_bf7e437716434e3fa42f58b45845a743" hidden="1">#REF!</definedName>
    <definedName name="CIQANR_c04e6939a89c4ba6aa89ce65dfcc3a1b" hidden="1">#REF!</definedName>
    <definedName name="CIQANR_c2ae3b3418e84106a852e072f1c89aa7" hidden="1">#REF!</definedName>
    <definedName name="CIQANR_c43ef69d543b4be5ad3dd92dd571482f" hidden="1">#REF!</definedName>
    <definedName name="CIQANR_c509f7c5dda94fae80001b1f8a279ef2" hidden="1">#REF!</definedName>
    <definedName name="CIQANR_c946c14c383d4b2780746596db97e55a" localSheetId="3" hidden="1">#REF!</definedName>
    <definedName name="CIQANR_c946c14c383d4b2780746596db97e55a" hidden="1">#REF!</definedName>
    <definedName name="CIQANR_ce7f28da923847468a36024a93343866" hidden="1">#REF!</definedName>
    <definedName name="CIQANR_cf38798fb8cc4195afdc2bdb259267ed" hidden="1">#REF!</definedName>
    <definedName name="CIQANR_cf4f13302ae44b1b90c9befdacb7ba8c" hidden="1">#REF!</definedName>
    <definedName name="CIQANR_cfd03c16146d475684b14e0802e473f5" hidden="1">#REF!</definedName>
    <definedName name="CIQANR_cfda5a5565094119af246cc932a09d4d" hidden="1">#REF!</definedName>
    <definedName name="CIQANR_d043951f4ba24a908bfc8b3f29453123" hidden="1">#REF!</definedName>
    <definedName name="CIQANR_d0a9265fe6124bf1ab65b6b0fc64848a" hidden="1">#REF!</definedName>
    <definedName name="CIQANR_d4ec311af6f1434a9474e26a1f6c9d13" hidden="1">#REF!</definedName>
    <definedName name="CIQANR_d84f16a37746439bb08c30dfc15526fd" hidden="1">#REF!</definedName>
    <definedName name="CIQANR_deeac1fa669842a88dd24efe00eb8a43" hidden="1">#REF!</definedName>
    <definedName name="CIQANR_e0ef1b08a4b8462c878913c488e89719" hidden="1">#REF!</definedName>
    <definedName name="CIQANR_e106b92f360245b5b47d4e5e21277a66" hidden="1">#REF!</definedName>
    <definedName name="CIQANR_e1cc762f2adb45c6b3aed7a05454bc3f" hidden="1">#REF!</definedName>
    <definedName name="CIQANR_e2b9cdfff3bb4f7080602a4e00fcab55" hidden="1">#REF!</definedName>
    <definedName name="CIQANR_e46edbee5e084e2ebedc65d574c55305" hidden="1">#REF!</definedName>
    <definedName name="CIQANR_e9c475459cbd4ba6a578a9fe6a5fefa0" hidden="1">#REF!</definedName>
    <definedName name="CIQANR_ed0f384434df4365b616689c47d3397e" hidden="1">#REF!</definedName>
    <definedName name="CIQANR_ed83b38d619143609f6b5b7fa2cd69a9" hidden="1">#REF!</definedName>
    <definedName name="CIQANR_ee2192316dc548918ea13dffa789d31e" hidden="1">#REF!</definedName>
    <definedName name="CIQANR_f44597f000484ce7801aea9b1bc3e477" hidden="1">#REF!</definedName>
    <definedName name="CIQANR_f4f085b5953a4737ae1265b7db1bfed6" hidden="1">#REF!</definedName>
    <definedName name="CIQANR_f74678fc10844de6be0a483b23827a9f" hidden="1">#REF!</definedName>
    <definedName name="CIQANR_fb67d59081344ab5b756e93c3b5b9124" hidden="1">#REF!</definedName>
    <definedName name="CIQANR_fc64b925d94c46eb965ddeb07121d192" hidden="1">#REF!</definedName>
    <definedName name="CIQANR_fc6f2ab815b643b295d2d4770297f06c" hidden="1">#REF!</definedName>
    <definedName name="CIQANR_ff8302037893432da78004cf79451651" hidden="1">#REF!</definedName>
    <definedName name="CIQWBGuid" localSheetId="4" hidden="1">"3e714707-5fb5-49c8-a33d-f7b50fccc414"</definedName>
    <definedName name="CIQWBGuid" hidden="1">"7bdf152d-27f0-452e-bf62-4b16a827cb2f"</definedName>
    <definedName name="CIQWBGuid_1">"a1a3a20a-c273-47f2-9318-ba6bf5fd936e"</definedName>
    <definedName name="CIQWBGuid2" hidden="1">"Compsum.Defense.Short.xls"</definedName>
    <definedName name="CIQWBInfo" hidden="1">"{ ""CIQVersion"":""9.50.2716.4594"" }"</definedName>
    <definedName name="circ" localSheetId="3">#REF!</definedName>
    <definedName name="circ">#REF!</definedName>
    <definedName name="Citigroup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group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group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zenship">#REF!</definedName>
    <definedName name="City">#REF!</definedName>
    <definedName name="City2">#REF!</definedName>
    <definedName name="CI명06">#REF!</definedName>
    <definedName name="cj" hidden="1">#REF!</definedName>
    <definedName name="cjghjhj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" hidden="1">#REF!</definedName>
    <definedName name="cl" hidden="1">#REF!</definedName>
    <definedName name="class">#REF!</definedName>
    <definedName name="Class_B">68.45</definedName>
    <definedName name="class1">#REF!</definedName>
    <definedName name="class10">#REF!</definedName>
    <definedName name="class2">#REF!</definedName>
    <definedName name="class3">#REF!</definedName>
    <definedName name="class4">#REF!</definedName>
    <definedName name="class5">#REF!</definedName>
    <definedName name="class6">#REF!</definedName>
    <definedName name="class7">#REF!</definedName>
    <definedName name="class8">#REF!</definedName>
    <definedName name="class9">#REF!</definedName>
    <definedName name="ClassA">#REF!</definedName>
    <definedName name="ClassB">#REF!</definedName>
    <definedName name="Classification">#REF!</definedName>
    <definedName name="CLAUDIA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AUDIA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B_Vlookup">#REF!</definedName>
    <definedName name="client">#REF!</definedName>
    <definedName name="Clinical">#REF!</definedName>
    <definedName name="CLOSBS">#REF!</definedName>
    <definedName name="CloseMadad">#REF!</definedName>
    <definedName name="ClosePrint">#N/A</definedName>
    <definedName name="ClosePrint1">#N/A</definedName>
    <definedName name="Clothing">'[48]GL-PC'!#REF!</definedName>
    <definedName name="cm">#REF!</definedName>
    <definedName name="CM_BL_NO_VNETIX">#REF!</definedName>
    <definedName name="CM_BL_RISDTOTAL">#REF!</definedName>
    <definedName name="CM_BL_VNETIX">#REF!</definedName>
    <definedName name="CMCM" localSheetId="3" hidden="1">{#N/A,#N/A,FALSE,"FINAL"}</definedName>
    <definedName name="CMCM" hidden="1">{#N/A,#N/A,FALSE,"FINAL"}</definedName>
    <definedName name="cmf">#REF!</definedName>
    <definedName name="CMH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ONTH">#REF!</definedName>
    <definedName name="CMR" localSheetId="3" hidden="1">{#N/A,#N/A,FALSE,"Aging Summary";#N/A,#N/A,FALSE,"Ratio Analysis";#N/A,#N/A,FALSE,"Test 120 Day Accts";#N/A,#N/A,FALSE,"Tickmarks"}</definedName>
    <definedName name="CMR" hidden="1">{#N/A,#N/A,FALSE,"Aging Summary";#N/A,#N/A,FALSE,"Ratio Analysis";#N/A,#N/A,FALSE,"Test 120 Day Accts";#N/A,#N/A,FALSE,"Tickmarks"}</definedName>
    <definedName name="cms30days">#REF!</definedName>
    <definedName name="cms60days">#REF!</definedName>
    <definedName name="cms90days">#REF!</definedName>
    <definedName name="CMSDcurrent">#REF!</definedName>
    <definedName name="CN">#REF!</definedName>
    <definedName name="CND" localSheetId="4">[102]GEAC!$Z$10</definedName>
    <definedName name="CND">#REF!</definedName>
    <definedName name="co">#REF!</definedName>
    <definedName name="Co_Description">#REF!</definedName>
    <definedName name="Co_Description2">#REF!</definedName>
    <definedName name="Co_Name">#REF!</definedName>
    <definedName name="COA">#REF!</definedName>
    <definedName name="code">#REF!</definedName>
    <definedName name="Code.">#REF!</definedName>
    <definedName name="code2">'[30]Temp 2'!#REF!</definedName>
    <definedName name="COGNOS_BOOK">#REF!</definedName>
    <definedName name="COGNOS_NAME">#REF!</definedName>
    <definedName name="COGNOS_TYPE">#REF!</definedName>
    <definedName name="cogs">#REF!</definedName>
    <definedName name="COGS_2007">#REF!</definedName>
    <definedName name="COGS_2008">#REF!</definedName>
    <definedName name="COGS_2009">#REF!</definedName>
    <definedName name="COGS_2010">#REF!</definedName>
    <definedName name="COGS_2011">#REF!</definedName>
    <definedName name="COGS_2012">#REF!</definedName>
    <definedName name="COGS_Insurance_and_other_expenses_For_Vehicles">'[48]GL-PC'!#REF!</definedName>
    <definedName name="COGS_Miscellaneous">'[48]GL-PC'!#REF!</definedName>
    <definedName name="COGS_Vehicle_Expenses">'[48]GL-PC'!#REF!</definedName>
    <definedName name="cogs1">#REF!</definedName>
    <definedName name="cogs2">#REF!</definedName>
    <definedName name="cogs3">#REF!</definedName>
    <definedName name="cogs4">#REF!</definedName>
    <definedName name="COGstandard" localSheetId="3" hidden="1">{#N/A,#N/A,FALSE,"Pharm";#N/A,#N/A,FALSE,"WWCM"}</definedName>
    <definedName name="COGstandard" hidden="1">{#N/A,#N/A,FALSE,"Pharm";#N/A,#N/A,FALSE,"WWCM"}</definedName>
    <definedName name="COGstandard_1" localSheetId="3" hidden="1">{#N/A,#N/A,FALSE,"Pharm";#N/A,#N/A,FALSE,"WWCM"}</definedName>
    <definedName name="COGstandard_1" hidden="1">{#N/A,#N/A,FALSE,"Pharm";#N/A,#N/A,FALSE,"WWCM"}</definedName>
    <definedName name="COGstandard_2" localSheetId="3" hidden="1">{#N/A,#N/A,FALSE,"Pharm";#N/A,#N/A,FALSE,"WWCM"}</definedName>
    <definedName name="COGstandard_2" hidden="1">{#N/A,#N/A,FALSE,"Pharm";#N/A,#N/A,FALSE,"WWCM"}</definedName>
    <definedName name="COGstandard_3" localSheetId="3" hidden="1">{#N/A,#N/A,FALSE,"Pharm";#N/A,#N/A,FALSE,"WWCM"}</definedName>
    <definedName name="COGstandard_3" hidden="1">{#N/A,#N/A,FALSE,"Pharm";#N/A,#N/A,FALSE,"WWCM"}</definedName>
    <definedName name="COGstandard_4" localSheetId="3" hidden="1">{#N/A,#N/A,FALSE,"Pharm";#N/A,#N/A,FALSE,"WWCM"}</definedName>
    <definedName name="COGstandard_4" hidden="1">{#N/A,#N/A,FALSE,"Pharm";#N/A,#N/A,FALSE,"WWCM"}</definedName>
    <definedName name="CoLe" localSheetId="4">[103]Assumptions!#REF!</definedName>
    <definedName name="CoLe">#REF!</definedName>
    <definedName name="colgroup">#REF!</definedName>
    <definedName name="colomrab">[104]rabintex!$K:$K</definedName>
    <definedName name="colomtadirgan">[104]tadirgan!$L:$L</definedName>
    <definedName name="ColourIndex">#REF!</definedName>
    <definedName name="colsegment">#REF!</definedName>
    <definedName name="column_heading">#REF!</definedName>
    <definedName name="Columns">#REF!,#REF!,#REF!,#REF!,#REF!,#REF!</definedName>
    <definedName name="COMB">#REF!</definedName>
    <definedName name="COMBBS">#REF!</definedName>
    <definedName name="Combined" localSheetId="3" hidden="1">{#N/A,#N/A,FALSE,"OnePager"}</definedName>
    <definedName name="Combined" hidden="1">{#N/A,#N/A,FALSE,"OnePager"}</definedName>
    <definedName name="ComDivPaid">#REF!</definedName>
    <definedName name="Comm">#REF!</definedName>
    <definedName name="Comm01">#REF!</definedName>
    <definedName name="comm2" localSheetId="4" hidden="1">{"PAGE 1",#N/A,FALSE,"WEST_OT"}</definedName>
    <definedName name="comm2" localSheetId="3" hidden="1">{"PAGE 1",#N/A,FALSE,"WEST_OT"}</definedName>
    <definedName name="comm2" hidden="1">{"PAGE 1",#N/A,FALSE,"WEST_OT"}</definedName>
    <definedName name="comm3" localSheetId="4" hidden="1">{"PAGE 1",#N/A,FALSE,"WEST_OT"}</definedName>
    <definedName name="comm3" localSheetId="3" hidden="1">{"PAGE 1",#N/A,FALSE,"WEST_OT"}</definedName>
    <definedName name="comm3" hidden="1">{"PAGE 1",#N/A,FALSE,"WEST_OT"}</definedName>
    <definedName name="CommDirect">#REF!</definedName>
    <definedName name="Comment">[105]Params!$B$3</definedName>
    <definedName name="comments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FY01">#REF!</definedName>
    <definedName name="Commision">#REF!</definedName>
    <definedName name="commission">#REF!</definedName>
    <definedName name="Commissions_and_Fees_Expense">'[48]GL-PC'!#REF!</definedName>
    <definedName name="Common_Size">#REF!</definedName>
    <definedName name="CommonDividendsPaid">#REF!</definedName>
    <definedName name="CommonEquity">#REF!</definedName>
    <definedName name="CommonEquiv">#REF!</definedName>
    <definedName name="CommonSize">#REF!</definedName>
    <definedName name="CommPartner">#REF!</definedName>
    <definedName name="commpsf">#REF!</definedName>
    <definedName name="commrev2" localSheetId="4" hidden="1">{"PAGE 1",#N/A,FALSE,"WEST_OT"}</definedName>
    <definedName name="commrev2" localSheetId="3" hidden="1">{"PAGE 1",#N/A,FALSE,"WEST_OT"}</definedName>
    <definedName name="commrev2" hidden="1">{"PAGE 1",#N/A,FALSE,"WEST_OT"}</definedName>
    <definedName name="CommServices">#REF!</definedName>
    <definedName name="CommunityRated_HPD_Row_21_delete" hidden="1">#REF!</definedName>
    <definedName name="CommunityRatedMedicare_HPD_Footnote3_delete" hidden="1">#REF!</definedName>
    <definedName name="COMP" localSheetId="4">'[43]P&amp;L Breakdown'!$A:$A</definedName>
    <definedName name="COMP">#REF!</definedName>
    <definedName name="comp_dbf">#REF!</definedName>
    <definedName name="COMP2">#REF!</definedName>
    <definedName name="Company" localSheetId="4">[53]data!$A$3</definedName>
    <definedName name="company">#REF!</definedName>
    <definedName name="Company_1">#REF!</definedName>
    <definedName name="company_code">#REF!</definedName>
    <definedName name="Company_events_and_other_HR">'[48]GL-PC'!#REF!</definedName>
    <definedName name="Company_Match">#REF!</definedName>
    <definedName name="Company_Name" localSheetId="4">'[46]Trial Balance'!$C$2:$L$2</definedName>
    <definedName name="Company_Name">#REF!</definedName>
    <definedName name="CompanyFYEnd">#REF!</definedName>
    <definedName name="CompanyHQ">#REF!</definedName>
    <definedName name="Companylist">'[106]File Setup'!$A$5:$B$11</definedName>
    <definedName name="Companyname" localSheetId="4">[107]Cover!$A$13</definedName>
    <definedName name="CompanyName">#REF!</definedName>
    <definedName name="CompanyNames">#REF!</definedName>
    <definedName name="CompanyValidation">[108]!Companies[Company]</definedName>
    <definedName name="COMPARABLES">#REF!</definedName>
    <definedName name="ComparatEU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or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e1">[109]Cover!$J$17</definedName>
    <definedName name="Comparisons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arisons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compco3" localSheetId="3" hidden="1">{"Page1",#N/A,FALSE,"CompCo";"Page2",#N/A,FALSE,"CompCo"}</definedName>
    <definedName name="compco3" hidden="1">{"Page1",#N/A,FALSE,"CompCo";"Page2",#N/A,FALSE,"CompCo"}</definedName>
    <definedName name="CompDebtCap">#REF!</definedName>
    <definedName name="CompensationReport" localSheetId="4">'[110]חופשה ופיצויים'!#REF!</definedName>
    <definedName name="CompensationReport">#REF!</definedName>
    <definedName name="CompensationTable">#REF!</definedName>
    <definedName name="Competition">#REF!</definedName>
    <definedName name="Completion_EBIT_Margin">#REF!</definedName>
    <definedName name="Completion_EBITDA">#REF!</definedName>
    <definedName name="Completion_Revenue">#REF!</definedName>
    <definedName name="CompletionDate">#REF!</definedName>
    <definedName name="compnam" localSheetId="4" hidden="1">[111]KeyMultInputs!#REF!</definedName>
    <definedName name="compnam" hidden="1">#REF!</definedName>
    <definedName name="compout2.print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2.print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2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PAGE">#REF!</definedName>
    <definedName name="compresult" localSheetId="3" hidden="1">{"FCB_ALL",#N/A,FALSE,"FCB"}</definedName>
    <definedName name="compresult" hidden="1">{"FCB_ALL",#N/A,FALSE,"FCB"}</definedName>
    <definedName name="compresults" localSheetId="3" hidden="1">{"FCB_ALL",#N/A,FALSE,"FCB"}</definedName>
    <definedName name="compresults" hidden="1">{"FCB_ALL",#N/A,FALSE,"FCB"}</definedName>
    <definedName name="COMPROA">#REF!</definedName>
    <definedName name="COMPS">#REF!</definedName>
    <definedName name="COMPS1">#REF!</definedName>
    <definedName name="compsmultiples">#REF!</definedName>
    <definedName name="comptable">#REF!</definedName>
    <definedName name="CompTaxRate">#REF!</definedName>
    <definedName name="CompTitle">"Comparable Company Analysis "</definedName>
    <definedName name="COMPTOT">#REF!</definedName>
    <definedName name="CompTrig">#REF!</definedName>
    <definedName name="computer">#REF!</definedName>
    <definedName name="com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S_cogs">#REF!</definedName>
    <definedName name="COMS_hist_cogs">#REF!</definedName>
    <definedName name="COMS_hist_d">#REF!</definedName>
    <definedName name="COMS_hst_a">#REF!</definedName>
    <definedName name="COMS_hst_cogs">#REF!</definedName>
    <definedName name="COMS_hst_ebit">#REF!</definedName>
    <definedName name="COMS_hst_ebt">#REF!</definedName>
    <definedName name="COMS_hst_eps">#REF!</definedName>
    <definedName name="COMS_hst_r_d">#REF!</definedName>
    <definedName name="COMS_hst_sg_a">#REF!</definedName>
    <definedName name="COMS_sg_a">#REF!</definedName>
    <definedName name="con_pas">#REF!</definedName>
    <definedName name="CONCLUSION">#REF!</definedName>
    <definedName name="CONDEN">#REF!</definedName>
    <definedName name="Condition">#REF!</definedName>
    <definedName name="conf_balamended" localSheetId="3" hidden="1">{#N/A,#N/A,FALSE,"PMTABB";#N/A,#N/A,FALSE,"PMTABB"}</definedName>
    <definedName name="conf_balamended" hidden="1">{#N/A,#N/A,FALSE,"PMTABB";#N/A,#N/A,FALSE,"PMTABB"}</definedName>
    <definedName name="Conferences">'[48]GL-PC'!#REF!</definedName>
    <definedName name="Conferences_R_D">'[48]GL-PC'!#REF!</definedName>
    <definedName name="Confused" hidden="1">#REF!</definedName>
    <definedName name="conQ1" localSheetId="3" hidden="1">{#N/A,#N/A,FALSE,"מאזן בוחן";"כל_מאזן_בוחן",#N/A,FALSE,"מאזן בוחן"}</definedName>
    <definedName name="conQ1" hidden="1">{#N/A,#N/A,FALSE,"מאזן בוחן";"כל_מאזן_בוחן",#N/A,FALSE,"מאזן בוחן"}</definedName>
    <definedName name="cons" localSheetId="4">[112]Consolidation!$B$6:$M$270</definedName>
    <definedName name="cons">#REF!</definedName>
    <definedName name="CONS_BACK_Q202">#REF!</definedName>
    <definedName name="CONS_REV_EXIST_Q102">#REF!</definedName>
    <definedName name="CONS_REV_Q102">#REF!</definedName>
    <definedName name="consFin_Sum_3" localSheetId="3" hidden="1">{"DelHaas",#N/A,FALSE,"CONSMO95";"QuickBook",#N/A,FALSE,"CONSMO95"}</definedName>
    <definedName name="consFin_Sum_3" hidden="1">{"DelHaas",#N/A,FALSE,"CONSMO95";"QuickBook",#N/A,FALSE,"CONSMO95"}</definedName>
    <definedName name="Consideration">#REF!</definedName>
    <definedName name="CONSOL_IS">#REF!</definedName>
    <definedName name="Consolidate">#REF!</definedName>
    <definedName name="Consolidated_budjet">#REF!</definedName>
    <definedName name="consolidation2003" localSheetId="4" hidden="1">{#N/A,#N/A,FALSE,"מאזן בוחן";"כל_מאזן_בוחן",#N/A,FALSE,"מאזן בוחן"}</definedName>
    <definedName name="consolidation2003" localSheetId="3" hidden="1">{#N/A,#N/A,FALSE,"מאזן בוחן";"כל_מאזן_בוחן",#N/A,FALSE,"מאזן בוחן"}</definedName>
    <definedName name="consolidation2003" hidden="1">{#N/A,#N/A,FALSE,"מאזן בוחן";"כל_מאזן_בוחן",#N/A,FALSE,"מאזן בוחן"}</definedName>
    <definedName name="ConsolQTD_table">#REF!</definedName>
    <definedName name="CONST_CC_ALIAS">#REF!</definedName>
    <definedName name="CONST_CC_DESC">#REF!</definedName>
    <definedName name="CONST_CC_NPR">#REF!</definedName>
    <definedName name="CONST_FILENAME">#REF!</definedName>
    <definedName name="const_period">#REF!</definedName>
    <definedName name="CONST_RF1_LL">#REF!</definedName>
    <definedName name="CONST_RF1_UL">#REF!</definedName>
    <definedName name="CONST_RF2_LL">#REF!</definedName>
    <definedName name="CONST_RF2_UL">#REF!</definedName>
    <definedName name="CONST_RF3_LL">#REF!</definedName>
    <definedName name="CONST_RF3_UL">#REF!</definedName>
    <definedName name="CONST_RF4_LL">#REF!</definedName>
    <definedName name="CONST_RF4_UL">#REF!</definedName>
    <definedName name="Construction">#REF!</definedName>
    <definedName name="Consulting_expense_COGS">#REF!</definedName>
    <definedName name="Contact_Drilling_Dayrate">#REF!</definedName>
    <definedName name="Contact_Drilling_Utilization">#REF!</definedName>
    <definedName name="ContactualLife">#REF!</definedName>
    <definedName name="Contamination">#REF!</definedName>
    <definedName name="ContentsHelp" hidden="1">#REF!</definedName>
    <definedName name="Contingency">#REF!</definedName>
    <definedName name="Contract_GMPerc">#REF!</definedName>
    <definedName name="Contract_GrossMargin">#REF!</definedName>
    <definedName name="Contract_Rev">#REF!</definedName>
    <definedName name="Contracted_Utilzation_Table">#REF!</definedName>
    <definedName name="ContractualLife">#REF!</definedName>
    <definedName name="contributory_assets1">#REF!</definedName>
    <definedName name="contributory_assets2">#REF!</definedName>
    <definedName name="contributory_charges_pages">#REF!</definedName>
    <definedName name="contributory_exhibit_letter">#REF!</definedName>
    <definedName name="control_panel">#REF!</definedName>
    <definedName name="control1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98">#REF!</definedName>
    <definedName name="Conv">#REF!</definedName>
    <definedName name="ConvDebt1">#REF!</definedName>
    <definedName name="ConvDebt2">#REF!</definedName>
    <definedName name="ConvDebtOut">#REF!</definedName>
    <definedName name="Conver">#REF!</definedName>
    <definedName name="ConversionToggle">#REF!</definedName>
    <definedName name="Convert_Options">#REF!</definedName>
    <definedName name="ConvertibleDebt">#REF!</definedName>
    <definedName name="ConvertibleDebt1">#REF!</definedName>
    <definedName name="ConvertibleDebt2">#REF!</definedName>
    <definedName name="ConvertibleDebt3">#REF!</definedName>
    <definedName name="ConvertibleDebt4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BookValue">#REF!</definedName>
    <definedName name="ConvertiblePreferredBookValue1">#REF!</definedName>
    <definedName name="ConvertiblePreferredBookValue2">#REF!</definedName>
    <definedName name="ConvertiblePreferredLiquidValue">#REF!</definedName>
    <definedName name="ConvertiblePreferredLiquidValue1">#REF!</definedName>
    <definedName name="ConvertiblePreferredLiquidValue2">#REF!</definedName>
    <definedName name="ConvertiblePreferredShares1">#REF!</definedName>
    <definedName name="ConvertiblePreferredShares2">#REF!</definedName>
    <definedName name="convin">#REF!,#REF!</definedName>
    <definedName name="Convpct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ol2" localSheetId="3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2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3" localSheetId="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4" localSheetId="3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4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6" localSheetId="3" hidden="1">{#N/A,#N/A,FALSE,"UK";#N/A,#N/A,FALSE,"BA";#N/A,#N/A,FALSE,"VZ"}</definedName>
    <definedName name="cool6" hidden="1">{#N/A,#N/A,FALSE,"UK";#N/A,#N/A,FALSE,"BA";#N/A,#N/A,FALSE,"VZ"}</definedName>
    <definedName name="cooper2" localSheetId="3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y" localSheetId="3" hidden="1">{"'Customer Support Trends'!$A$1:$AB$13"}</definedName>
    <definedName name="copy" hidden="1">{"'Customer Support Trends'!$A$1:$AB$13"}</definedName>
    <definedName name="COPY_1" localSheetId="3" hidden="1">{#N/A,#N/A,FALSE,"Pharm";#N/A,#N/A,FALSE,"WWCM"}</definedName>
    <definedName name="COPY_1" hidden="1">{#N/A,#N/A,FALSE,"Pharm";#N/A,#N/A,FALSE,"WWCM"}</definedName>
    <definedName name="COPY_2" localSheetId="3" hidden="1">{#N/A,#N/A,FALSE,"Pharm";#N/A,#N/A,FALSE,"WWCM"}</definedName>
    <definedName name="COPY_2" hidden="1">{#N/A,#N/A,FALSE,"Pharm";#N/A,#N/A,FALSE,"WWCM"}</definedName>
    <definedName name="COPY_3" localSheetId="3" hidden="1">{#N/A,#N/A,FALSE,"Pharm";#N/A,#N/A,FALSE,"WWCM"}</definedName>
    <definedName name="COPY_3" hidden="1">{#N/A,#N/A,FALSE,"Pharm";#N/A,#N/A,FALSE,"WWCM"}</definedName>
    <definedName name="COPY_4" localSheetId="3" hidden="1">{#N/A,#N/A,FALSE,"Pharm";#N/A,#N/A,FALSE,"WWCM"}</definedName>
    <definedName name="COPY_4" hidden="1">{#N/A,#N/A,FALSE,"Pharm";#N/A,#N/A,FALSE,"WWCM"}</definedName>
    <definedName name="copy_data" localSheetId="4">[113]Lookup!$D$2:$G$16</definedName>
    <definedName name="copy_data">#REF!</definedName>
    <definedName name="copy1" localSheetId="3" hidden="1">{"'Customer Support Trends'!$A$1:$AB$13"}</definedName>
    <definedName name="copy1" hidden="1">{"'Customer Support Trends'!$A$1:$AB$13"}</definedName>
    <definedName name="copy1_1" localSheetId="3" hidden="1">{#N/A,#N/A,FALSE,"Pharm";#N/A,#N/A,FALSE,"WWCM"}</definedName>
    <definedName name="copy1_1" hidden="1">{#N/A,#N/A,FALSE,"Pharm";#N/A,#N/A,FALSE,"WWCM"}</definedName>
    <definedName name="copy1_2" localSheetId="3" hidden="1">{#N/A,#N/A,FALSE,"Pharm";#N/A,#N/A,FALSE,"WWCM"}</definedName>
    <definedName name="copy1_2" hidden="1">{#N/A,#N/A,FALSE,"Pharm";#N/A,#N/A,FALSE,"WWCM"}</definedName>
    <definedName name="copy1_3" localSheetId="3" hidden="1">{#N/A,#N/A,FALSE,"Pharm";#N/A,#N/A,FALSE,"WWCM"}</definedName>
    <definedName name="copy1_3" hidden="1">{#N/A,#N/A,FALSE,"Pharm";#N/A,#N/A,FALSE,"WWCM"}</definedName>
    <definedName name="copy1_4" localSheetId="3" hidden="1">{#N/A,#N/A,FALSE,"Pharm";#N/A,#N/A,FALSE,"WWCM"}</definedName>
    <definedName name="copy1_4" hidden="1">{#N/A,#N/A,FALSE,"Pharm";#N/A,#N/A,FALSE,"WWCM"}</definedName>
    <definedName name="copy2" localSheetId="3" hidden="1">{"'Customer Support Trends'!$A$1:$AB$13"}</definedName>
    <definedName name="copy2" hidden="1">{"'Customer Support Trends'!$A$1:$AB$13"}</definedName>
    <definedName name="COPY2_1" localSheetId="3" hidden="1">{#N/A,#N/A,FALSE,"Pharm";#N/A,#N/A,FALSE,"WWCM"}</definedName>
    <definedName name="COPY2_1" hidden="1">{#N/A,#N/A,FALSE,"Pharm";#N/A,#N/A,FALSE,"WWCM"}</definedName>
    <definedName name="COPY2_2" localSheetId="3" hidden="1">{#N/A,#N/A,FALSE,"Pharm";#N/A,#N/A,FALSE,"WWCM"}</definedName>
    <definedName name="COPY2_2" hidden="1">{#N/A,#N/A,FALSE,"Pharm";#N/A,#N/A,FALSE,"WWCM"}</definedName>
    <definedName name="COPY2_3" localSheetId="3" hidden="1">{#N/A,#N/A,FALSE,"Pharm";#N/A,#N/A,FALSE,"WWCM"}</definedName>
    <definedName name="COPY2_3" hidden="1">{#N/A,#N/A,FALSE,"Pharm";#N/A,#N/A,FALSE,"WWCM"}</definedName>
    <definedName name="COPY2_4" localSheetId="3" hidden="1">{#N/A,#N/A,FALSE,"Pharm";#N/A,#N/A,FALSE,"WWCM"}</definedName>
    <definedName name="COPY2_4" hidden="1">{#N/A,#N/A,FALSE,"Pharm";#N/A,#N/A,FALSE,"WWCM"}</definedName>
    <definedName name="copy233" localSheetId="3" hidden="1">{#N/A,#N/A,FALSE,"Pharm";#N/A,#N/A,FALSE,"WWCM"}</definedName>
    <definedName name="copy233" hidden="1">{#N/A,#N/A,FALSE,"Pharm";#N/A,#N/A,FALSE,"WWCM"}</definedName>
    <definedName name="copy233_1" localSheetId="3" hidden="1">{#N/A,#N/A,FALSE,"Pharm";#N/A,#N/A,FALSE,"WWCM"}</definedName>
    <definedName name="copy233_1" hidden="1">{#N/A,#N/A,FALSE,"Pharm";#N/A,#N/A,FALSE,"WWCM"}</definedName>
    <definedName name="copy233_2" localSheetId="3" hidden="1">{#N/A,#N/A,FALSE,"Pharm";#N/A,#N/A,FALSE,"WWCM"}</definedName>
    <definedName name="copy233_2" hidden="1">{#N/A,#N/A,FALSE,"Pharm";#N/A,#N/A,FALSE,"WWCM"}</definedName>
    <definedName name="copy233_3" localSheetId="3" hidden="1">{#N/A,#N/A,FALSE,"Pharm";#N/A,#N/A,FALSE,"WWCM"}</definedName>
    <definedName name="copy233_3" hidden="1">{#N/A,#N/A,FALSE,"Pharm";#N/A,#N/A,FALSE,"WWCM"}</definedName>
    <definedName name="copy233_4" localSheetId="3" hidden="1">{#N/A,#N/A,FALSE,"Pharm";#N/A,#N/A,FALSE,"WWCM"}</definedName>
    <definedName name="copy233_4" hidden="1">{#N/A,#N/A,FALSE,"Pharm";#N/A,#N/A,FALSE,"WWCM"}</definedName>
    <definedName name="copy33" localSheetId="3" hidden="1">{#N/A,#N/A,FALSE,"Pharm";#N/A,#N/A,FALSE,"WWCM"}</definedName>
    <definedName name="copy33" hidden="1">{#N/A,#N/A,FALSE,"Pharm";#N/A,#N/A,FALSE,"WWCM"}</definedName>
    <definedName name="copy33_1" localSheetId="3" hidden="1">{#N/A,#N/A,FALSE,"Pharm";#N/A,#N/A,FALSE,"WWCM"}</definedName>
    <definedName name="copy33_1" hidden="1">{#N/A,#N/A,FALSE,"Pharm";#N/A,#N/A,FALSE,"WWCM"}</definedName>
    <definedName name="copy33_2" localSheetId="3" hidden="1">{#N/A,#N/A,FALSE,"Pharm";#N/A,#N/A,FALSE,"WWCM"}</definedName>
    <definedName name="copy33_2" hidden="1">{#N/A,#N/A,FALSE,"Pharm";#N/A,#N/A,FALSE,"WWCM"}</definedName>
    <definedName name="copy33_3" localSheetId="3" hidden="1">{#N/A,#N/A,FALSE,"Pharm";#N/A,#N/A,FALSE,"WWCM"}</definedName>
    <definedName name="copy33_3" hidden="1">{#N/A,#N/A,FALSE,"Pharm";#N/A,#N/A,FALSE,"WWCM"}</definedName>
    <definedName name="copy33_4" localSheetId="3" hidden="1">{#N/A,#N/A,FALSE,"Pharm";#N/A,#N/A,FALSE,"WWCM"}</definedName>
    <definedName name="copy33_4" hidden="1">{#N/A,#N/A,FALSE,"Pharm";#N/A,#N/A,FALSE,"WWCM"}</definedName>
    <definedName name="copy38" localSheetId="3" hidden="1">{#N/A,#N/A,FALSE,"Pharm";#N/A,#N/A,FALSE,"WWCM"}</definedName>
    <definedName name="copy38" hidden="1">{#N/A,#N/A,FALSE,"Pharm";#N/A,#N/A,FALSE,"WWCM"}</definedName>
    <definedName name="copy38_1" localSheetId="3" hidden="1">{#N/A,#N/A,FALSE,"Pharm";#N/A,#N/A,FALSE,"WWCM"}</definedName>
    <definedName name="copy38_1" hidden="1">{#N/A,#N/A,FALSE,"Pharm";#N/A,#N/A,FALSE,"WWCM"}</definedName>
    <definedName name="copy38_2" localSheetId="3" hidden="1">{#N/A,#N/A,FALSE,"Pharm";#N/A,#N/A,FALSE,"WWCM"}</definedName>
    <definedName name="copy38_2" hidden="1">{#N/A,#N/A,FALSE,"Pharm";#N/A,#N/A,FALSE,"WWCM"}</definedName>
    <definedName name="copy38_3" localSheetId="3" hidden="1">{#N/A,#N/A,FALSE,"Pharm";#N/A,#N/A,FALSE,"WWCM"}</definedName>
    <definedName name="copy38_3" hidden="1">{#N/A,#N/A,FALSE,"Pharm";#N/A,#N/A,FALSE,"WWCM"}</definedName>
    <definedName name="copy38_4" localSheetId="3" hidden="1">{#N/A,#N/A,FALSE,"Pharm";#N/A,#N/A,FALSE,"WWCM"}</definedName>
    <definedName name="copy38_4" hidden="1">{#N/A,#N/A,FALSE,"Pharm";#N/A,#N/A,FALSE,"WWCM"}</definedName>
    <definedName name="CopyResults">#REF!</definedName>
    <definedName name="CopyRet">#REF!</definedName>
    <definedName name="copyright">#REF!</definedName>
    <definedName name="CopySumH02">#REF!</definedName>
    <definedName name="CopyWord" hidden="1">#REF!</definedName>
    <definedName name="core">#REF!</definedName>
    <definedName name="CORONA">#REF!</definedName>
    <definedName name="CORP">#REF!</definedName>
    <definedName name="corpass">#REF!</definedName>
    <definedName name="CorpExpAlloc">#REF!</definedName>
    <definedName name="corplook">#REF!</definedName>
    <definedName name="Corporate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_rate">#REF!</definedName>
    <definedName name="Corporate2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REVENUE">#REF!</definedName>
    <definedName name="CORPREVENUE2">#REF!</definedName>
    <definedName name="COS">#REF!</definedName>
    <definedName name="cost">#REF!</definedName>
    <definedName name="cost_09">'[114]מיון הוצאות הנהלה מצטבר עד 9.02'!$A$10:$L$46</definedName>
    <definedName name="cost_0902">#REF!</definedName>
    <definedName name="Cost_Center">#REF!</definedName>
    <definedName name="Cost_Inc_Payroll">#REF!</definedName>
    <definedName name="Cost_of_Benefits">#REF!</definedName>
    <definedName name="cost_of_debt">#REF!</definedName>
    <definedName name="Cost_of_Goods_Sold">#REF!</definedName>
    <definedName name="Cost_of_Sales">#REF!</definedName>
    <definedName name="Cost_of_systems_and_hand_piece">#REF!</definedName>
    <definedName name="Cost_of_unit_sales">#REF!</definedName>
    <definedName name="Cost_Syn_Start">#REF!</definedName>
    <definedName name="COSTable">#REF!</definedName>
    <definedName name="costcenter">#REF!</definedName>
    <definedName name="CostCenterList">#REF!</definedName>
    <definedName name="COSTCONTRACT">#REF!</definedName>
    <definedName name="COSTGSVARIABLE">#REF!</definedName>
    <definedName name="CostOfDebt">#REF!</definedName>
    <definedName name="CostOfGoodsSold">#REF!</definedName>
    <definedName name="CostOfSales" localSheetId="4">[95]consolidation!#REF!</definedName>
    <definedName name="CostOfSales">#REF!</definedName>
    <definedName name="costot">#REF!</definedName>
    <definedName name="COT">#REF!</definedName>
    <definedName name="coun" localSheetId="3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_1" localSheetId="3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localSheetId="3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2" localSheetId="3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localSheetId="3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localSheetId="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localSheetId="3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localSheetId="3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localSheetId="3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localSheetId="3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localSheetId="3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localSheetId="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localSheetId="3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localSheetId="3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localSheetId="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localSheetId="3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localSheetId="3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localSheetId="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localSheetId="3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localSheetId="3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localSheetId="3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localSheetId="3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localSheetId="3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localSheetId="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localSheetId="3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localSheetId="3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_5_1" localSheetId="3" hidden="1">{#N/A,#N/A,FALSE,"Assessment";#N/A,#N/A,FALSE,"Staffing";#N/A,#N/A,FALSE,"Hires";#N/A,#N/A,FALSE,"Assumptions"}</definedName>
    <definedName name="coun_5_1" hidden="1">{#N/A,#N/A,FALSE,"Assessment";#N/A,#N/A,FALSE,"Staffing";#N/A,#N/A,FALSE,"Hires";#N/A,#N/A,FALSE,"Assumptions"}</definedName>
    <definedName name="coun_5_2" localSheetId="3" hidden="1">{#N/A,#N/A,FALSE,"Assessment";#N/A,#N/A,FALSE,"Staffing";#N/A,#N/A,FALSE,"Hires";#N/A,#N/A,FALSE,"Assumptions"}</definedName>
    <definedName name="coun_5_2" hidden="1">{#N/A,#N/A,FALSE,"Assessment";#N/A,#N/A,FALSE,"Staffing";#N/A,#N/A,FALSE,"Hires";#N/A,#N/A,FALSE,"Assumptions"}</definedName>
    <definedName name="coun_5_3" localSheetId="3" hidden="1">{#N/A,#N/A,FALSE,"Assessment";#N/A,#N/A,FALSE,"Staffing";#N/A,#N/A,FALSE,"Hires";#N/A,#N/A,FALSE,"Assumptions"}</definedName>
    <definedName name="coun_5_3" hidden="1">{#N/A,#N/A,FALSE,"Assessment";#N/A,#N/A,FALSE,"Staffing";#N/A,#N/A,FALSE,"Hires";#N/A,#N/A,FALSE,"Assumptions"}</definedName>
    <definedName name="coun_5_4" localSheetId="3" hidden="1">{#N/A,#N/A,FALSE,"Assessment";#N/A,#N/A,FALSE,"Staffing";#N/A,#N/A,FALSE,"Hires";#N/A,#N/A,FALSE,"Assumptions"}</definedName>
    <definedName name="coun_5_4" hidden="1">{#N/A,#N/A,FALSE,"Assessment";#N/A,#N/A,FALSE,"Staffing";#N/A,#N/A,FALSE,"Hires";#N/A,#N/A,FALSE,"Assumptions"}</definedName>
    <definedName name="coun_5_5" localSheetId="3" hidden="1">{#N/A,#N/A,FALSE,"Assessment";#N/A,#N/A,FALSE,"Staffing";#N/A,#N/A,FALSE,"Hires";#N/A,#N/A,FALSE,"Assumptions"}</definedName>
    <definedName name="coun_5_5" hidden="1">{#N/A,#N/A,FALSE,"Assessment";#N/A,#N/A,FALSE,"Staffing";#N/A,#N/A,FALSE,"Hires";#N/A,#N/A,FALSE,"Assumptions"}</definedName>
    <definedName name="COUNT2" localSheetId="3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localSheetId="3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localSheetId="3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2" localSheetId="3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localSheetId="3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localSheetId="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localSheetId="3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localSheetId="3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localSheetId="3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localSheetId="3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localSheetId="3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localSheetId="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localSheetId="3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localSheetId="3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localSheetId="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localSheetId="3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localSheetId="3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localSheetId="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localSheetId="3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localSheetId="3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localSheetId="3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localSheetId="3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localSheetId="3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localSheetId="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localSheetId="3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localSheetId="3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2_5_1" localSheetId="3" hidden="1">{#N/A,#N/A,FALSE,"Assessment";#N/A,#N/A,FALSE,"Staffing";#N/A,#N/A,FALSE,"Hires";#N/A,#N/A,FALSE,"Assumptions"}</definedName>
    <definedName name="COUNT2_5_1" hidden="1">{#N/A,#N/A,FALSE,"Assessment";#N/A,#N/A,FALSE,"Staffing";#N/A,#N/A,FALSE,"Hires";#N/A,#N/A,FALSE,"Assumptions"}</definedName>
    <definedName name="COUNT2_5_2" localSheetId="3" hidden="1">{#N/A,#N/A,FALSE,"Assessment";#N/A,#N/A,FALSE,"Staffing";#N/A,#N/A,FALSE,"Hires";#N/A,#N/A,FALSE,"Assumptions"}</definedName>
    <definedName name="COUNT2_5_2" hidden="1">{#N/A,#N/A,FALSE,"Assessment";#N/A,#N/A,FALSE,"Staffing";#N/A,#N/A,FALSE,"Hires";#N/A,#N/A,FALSE,"Assumptions"}</definedName>
    <definedName name="COUNT2_5_3" localSheetId="3" hidden="1">{#N/A,#N/A,FALSE,"Assessment";#N/A,#N/A,FALSE,"Staffing";#N/A,#N/A,FALSE,"Hires";#N/A,#N/A,FALSE,"Assumptions"}</definedName>
    <definedName name="COUNT2_5_3" hidden="1">{#N/A,#N/A,FALSE,"Assessment";#N/A,#N/A,FALSE,"Staffing";#N/A,#N/A,FALSE,"Hires";#N/A,#N/A,FALSE,"Assumptions"}</definedName>
    <definedName name="COUNT2_5_4" localSheetId="3" hidden="1">{#N/A,#N/A,FALSE,"Assessment";#N/A,#N/A,FALSE,"Staffing";#N/A,#N/A,FALSE,"Hires";#N/A,#N/A,FALSE,"Assumptions"}</definedName>
    <definedName name="COUNT2_5_4" hidden="1">{#N/A,#N/A,FALSE,"Assessment";#N/A,#N/A,FALSE,"Staffing";#N/A,#N/A,FALSE,"Hires";#N/A,#N/A,FALSE,"Assumptions"}</definedName>
    <definedName name="COUNT2_5_5" localSheetId="3" hidden="1">{#N/A,#N/A,FALSE,"Assessment";#N/A,#N/A,FALSE,"Staffing";#N/A,#N/A,FALSE,"Hires";#N/A,#N/A,FALSE,"Assumptions"}</definedName>
    <definedName name="COUNT2_5_5" hidden="1">{#N/A,#N/A,FALSE,"Assessment";#N/A,#N/A,FALSE,"Staffing";#N/A,#N/A,FALSE,"Hires";#N/A,#N/A,FALSE,"Assumptions"}</definedName>
    <definedName name="counter">#REF!</definedName>
    <definedName name="COUNTRY">#REF!</definedName>
    <definedName name="COUNTRY_1" localSheetId="3" hidden="1">{#N/A,#N/A,FALSE,"Assessment";#N/A,#N/A,FALSE,"Staffing";#N/A,#N/A,FALSE,"Hires";#N/A,#N/A,FALSE,"Assumptions"}</definedName>
    <definedName name="COUNTRY_1" hidden="1">{#N/A,#N/A,FALSE,"Assessment";#N/A,#N/A,FALSE,"Staffing";#N/A,#N/A,FALSE,"Hires";#N/A,#N/A,FALSE,"Assumptions"}</definedName>
    <definedName name="COUNTRY_1_1" localSheetId="3" hidden="1">{#N/A,#N/A,FALSE,"Assessment";#N/A,#N/A,FALSE,"Staffing";#N/A,#N/A,FALSE,"Hires";#N/A,#N/A,FALSE,"Assumptions"}</definedName>
    <definedName name="COUNTRY_1_1" hidden="1">{#N/A,#N/A,FALSE,"Assessment";#N/A,#N/A,FALSE,"Staffing";#N/A,#N/A,FALSE,"Hires";#N/A,#N/A,FALSE,"Assumptions"}</definedName>
    <definedName name="COUNTRY_1_2" localSheetId="3" hidden="1">{#N/A,#N/A,FALSE,"Assessment";#N/A,#N/A,FALSE,"Staffing";#N/A,#N/A,FALSE,"Hires";#N/A,#N/A,FALSE,"Assumptions"}</definedName>
    <definedName name="COUNTRY_1_2" hidden="1">{#N/A,#N/A,FALSE,"Assessment";#N/A,#N/A,FALSE,"Staffing";#N/A,#N/A,FALSE,"Hires";#N/A,#N/A,FALSE,"Assumptions"}</definedName>
    <definedName name="COUNTRY_1_3" localSheetId="3" hidden="1">{#N/A,#N/A,FALSE,"Assessment";#N/A,#N/A,FALSE,"Staffing";#N/A,#N/A,FALSE,"Hires";#N/A,#N/A,FALSE,"Assumptions"}</definedName>
    <definedName name="COUNTRY_1_3" hidden="1">{#N/A,#N/A,FALSE,"Assessment";#N/A,#N/A,FALSE,"Staffing";#N/A,#N/A,FALSE,"Hires";#N/A,#N/A,FALSE,"Assumptions"}</definedName>
    <definedName name="COUNTRY_1_4" localSheetId="3" hidden="1">{#N/A,#N/A,FALSE,"Assessment";#N/A,#N/A,FALSE,"Staffing";#N/A,#N/A,FALSE,"Hires";#N/A,#N/A,FALSE,"Assumptions"}</definedName>
    <definedName name="COUNTRY_1_4" hidden="1">{#N/A,#N/A,FALSE,"Assessment";#N/A,#N/A,FALSE,"Staffing";#N/A,#N/A,FALSE,"Hires";#N/A,#N/A,FALSE,"Assumptions"}</definedName>
    <definedName name="COUNTRY_1_5" localSheetId="3" hidden="1">{#N/A,#N/A,FALSE,"Assessment";#N/A,#N/A,FALSE,"Staffing";#N/A,#N/A,FALSE,"Hires";#N/A,#N/A,FALSE,"Assumptions"}</definedName>
    <definedName name="COUNTRY_1_5" hidden="1">{#N/A,#N/A,FALSE,"Assessment";#N/A,#N/A,FALSE,"Staffing";#N/A,#N/A,FALSE,"Hires";#N/A,#N/A,FALSE,"Assumptions"}</definedName>
    <definedName name="COUNTRY_2" localSheetId="3" hidden="1">{#N/A,#N/A,FALSE,"Assessment";#N/A,#N/A,FALSE,"Staffing";#N/A,#N/A,FALSE,"Hires";#N/A,#N/A,FALSE,"Assumptions"}</definedName>
    <definedName name="COUNTRY_2" hidden="1">{#N/A,#N/A,FALSE,"Assessment";#N/A,#N/A,FALSE,"Staffing";#N/A,#N/A,FALSE,"Hires";#N/A,#N/A,FALSE,"Assumptions"}</definedName>
    <definedName name="COUNTRY_2_1" localSheetId="3" hidden="1">{#N/A,#N/A,FALSE,"Assessment";#N/A,#N/A,FALSE,"Staffing";#N/A,#N/A,FALSE,"Hires";#N/A,#N/A,FALSE,"Assumptions"}</definedName>
    <definedName name="COUNTRY_2_1" hidden="1">{#N/A,#N/A,FALSE,"Assessment";#N/A,#N/A,FALSE,"Staffing";#N/A,#N/A,FALSE,"Hires";#N/A,#N/A,FALSE,"Assumptions"}</definedName>
    <definedName name="COUNTRY_2_2" localSheetId="3" hidden="1">{#N/A,#N/A,FALSE,"Assessment";#N/A,#N/A,FALSE,"Staffing";#N/A,#N/A,FALSE,"Hires";#N/A,#N/A,FALSE,"Assumptions"}</definedName>
    <definedName name="COUNTRY_2_2" hidden="1">{#N/A,#N/A,FALSE,"Assessment";#N/A,#N/A,FALSE,"Staffing";#N/A,#N/A,FALSE,"Hires";#N/A,#N/A,FALSE,"Assumptions"}</definedName>
    <definedName name="COUNTRY_2_3" localSheetId="3" hidden="1">{#N/A,#N/A,FALSE,"Assessment";#N/A,#N/A,FALSE,"Staffing";#N/A,#N/A,FALSE,"Hires";#N/A,#N/A,FALSE,"Assumptions"}</definedName>
    <definedName name="COUNTRY_2_3" hidden="1">{#N/A,#N/A,FALSE,"Assessment";#N/A,#N/A,FALSE,"Staffing";#N/A,#N/A,FALSE,"Hires";#N/A,#N/A,FALSE,"Assumptions"}</definedName>
    <definedName name="COUNTRY_2_4" localSheetId="3" hidden="1">{#N/A,#N/A,FALSE,"Assessment";#N/A,#N/A,FALSE,"Staffing";#N/A,#N/A,FALSE,"Hires";#N/A,#N/A,FALSE,"Assumptions"}</definedName>
    <definedName name="COUNTRY_2_4" hidden="1">{#N/A,#N/A,FALSE,"Assessment";#N/A,#N/A,FALSE,"Staffing";#N/A,#N/A,FALSE,"Hires";#N/A,#N/A,FALSE,"Assumptions"}</definedName>
    <definedName name="COUNTRY_2_5" localSheetId="3" hidden="1">{#N/A,#N/A,FALSE,"Assessment";#N/A,#N/A,FALSE,"Staffing";#N/A,#N/A,FALSE,"Hires";#N/A,#N/A,FALSE,"Assumptions"}</definedName>
    <definedName name="COUNTRY_2_5" hidden="1">{#N/A,#N/A,FALSE,"Assessment";#N/A,#N/A,FALSE,"Staffing";#N/A,#N/A,FALSE,"Hires";#N/A,#N/A,FALSE,"Assumptions"}</definedName>
    <definedName name="COUNTRY_3" localSheetId="3" hidden="1">{#N/A,#N/A,FALSE,"Assessment";#N/A,#N/A,FALSE,"Staffing";#N/A,#N/A,FALSE,"Hires";#N/A,#N/A,FALSE,"Assumptions"}</definedName>
    <definedName name="COUNTRY_3" hidden="1">{#N/A,#N/A,FALSE,"Assessment";#N/A,#N/A,FALSE,"Staffing";#N/A,#N/A,FALSE,"Hires";#N/A,#N/A,FALSE,"Assumptions"}</definedName>
    <definedName name="COUNTRY_3_1" localSheetId="3" hidden="1">{#N/A,#N/A,FALSE,"Assessment";#N/A,#N/A,FALSE,"Staffing";#N/A,#N/A,FALSE,"Hires";#N/A,#N/A,FALSE,"Assumptions"}</definedName>
    <definedName name="COUNTRY_3_1" hidden="1">{#N/A,#N/A,FALSE,"Assessment";#N/A,#N/A,FALSE,"Staffing";#N/A,#N/A,FALSE,"Hires";#N/A,#N/A,FALSE,"Assumptions"}</definedName>
    <definedName name="COUNTRY_3_2" localSheetId="3" hidden="1">{#N/A,#N/A,FALSE,"Assessment";#N/A,#N/A,FALSE,"Staffing";#N/A,#N/A,FALSE,"Hires";#N/A,#N/A,FALSE,"Assumptions"}</definedName>
    <definedName name="COUNTRY_3_2" hidden="1">{#N/A,#N/A,FALSE,"Assessment";#N/A,#N/A,FALSE,"Staffing";#N/A,#N/A,FALSE,"Hires";#N/A,#N/A,FALSE,"Assumptions"}</definedName>
    <definedName name="COUNTRY_3_3" localSheetId="3" hidden="1">{#N/A,#N/A,FALSE,"Assessment";#N/A,#N/A,FALSE,"Staffing";#N/A,#N/A,FALSE,"Hires";#N/A,#N/A,FALSE,"Assumptions"}</definedName>
    <definedName name="COUNTRY_3_3" hidden="1">{#N/A,#N/A,FALSE,"Assessment";#N/A,#N/A,FALSE,"Staffing";#N/A,#N/A,FALSE,"Hires";#N/A,#N/A,FALSE,"Assumptions"}</definedName>
    <definedName name="COUNTRY_3_4" localSheetId="3" hidden="1">{#N/A,#N/A,FALSE,"Assessment";#N/A,#N/A,FALSE,"Staffing";#N/A,#N/A,FALSE,"Hires";#N/A,#N/A,FALSE,"Assumptions"}</definedName>
    <definedName name="COUNTRY_3_4" hidden="1">{#N/A,#N/A,FALSE,"Assessment";#N/A,#N/A,FALSE,"Staffing";#N/A,#N/A,FALSE,"Hires";#N/A,#N/A,FALSE,"Assumptions"}</definedName>
    <definedName name="COUNTRY_3_5" localSheetId="3" hidden="1">{#N/A,#N/A,FALSE,"Assessment";#N/A,#N/A,FALSE,"Staffing";#N/A,#N/A,FALSE,"Hires";#N/A,#N/A,FALSE,"Assumptions"}</definedName>
    <definedName name="COUNTRY_3_5" hidden="1">{#N/A,#N/A,FALSE,"Assessment";#N/A,#N/A,FALSE,"Staffing";#N/A,#N/A,FALSE,"Hires";#N/A,#N/A,FALSE,"Assumptions"}</definedName>
    <definedName name="COUNTRY_4" localSheetId="3" hidden="1">{#N/A,#N/A,FALSE,"Assessment";#N/A,#N/A,FALSE,"Staffing";#N/A,#N/A,FALSE,"Hires";#N/A,#N/A,FALSE,"Assumptions"}</definedName>
    <definedName name="COUNTRY_4" hidden="1">{#N/A,#N/A,FALSE,"Assessment";#N/A,#N/A,FALSE,"Staffing";#N/A,#N/A,FALSE,"Hires";#N/A,#N/A,FALSE,"Assumptions"}</definedName>
    <definedName name="COUNTRY_4_1" localSheetId="3" hidden="1">{#N/A,#N/A,FALSE,"Assessment";#N/A,#N/A,FALSE,"Staffing";#N/A,#N/A,FALSE,"Hires";#N/A,#N/A,FALSE,"Assumptions"}</definedName>
    <definedName name="COUNTRY_4_1" hidden="1">{#N/A,#N/A,FALSE,"Assessment";#N/A,#N/A,FALSE,"Staffing";#N/A,#N/A,FALSE,"Hires";#N/A,#N/A,FALSE,"Assumptions"}</definedName>
    <definedName name="COUNTRY_4_2" localSheetId="3" hidden="1">{#N/A,#N/A,FALSE,"Assessment";#N/A,#N/A,FALSE,"Staffing";#N/A,#N/A,FALSE,"Hires";#N/A,#N/A,FALSE,"Assumptions"}</definedName>
    <definedName name="COUNTRY_4_2" hidden="1">{#N/A,#N/A,FALSE,"Assessment";#N/A,#N/A,FALSE,"Staffing";#N/A,#N/A,FALSE,"Hires";#N/A,#N/A,FALSE,"Assumptions"}</definedName>
    <definedName name="COUNTRY_4_3" localSheetId="3" hidden="1">{#N/A,#N/A,FALSE,"Assessment";#N/A,#N/A,FALSE,"Staffing";#N/A,#N/A,FALSE,"Hires";#N/A,#N/A,FALSE,"Assumptions"}</definedName>
    <definedName name="COUNTRY_4_3" hidden="1">{#N/A,#N/A,FALSE,"Assessment";#N/A,#N/A,FALSE,"Staffing";#N/A,#N/A,FALSE,"Hires";#N/A,#N/A,FALSE,"Assumptions"}</definedName>
    <definedName name="COUNTRY_4_4" localSheetId="3" hidden="1">{#N/A,#N/A,FALSE,"Assessment";#N/A,#N/A,FALSE,"Staffing";#N/A,#N/A,FALSE,"Hires";#N/A,#N/A,FALSE,"Assumptions"}</definedName>
    <definedName name="COUNTRY_4_4" hidden="1">{#N/A,#N/A,FALSE,"Assessment";#N/A,#N/A,FALSE,"Staffing";#N/A,#N/A,FALSE,"Hires";#N/A,#N/A,FALSE,"Assumptions"}</definedName>
    <definedName name="COUNTRY_4_5" localSheetId="3" hidden="1">{#N/A,#N/A,FALSE,"Assessment";#N/A,#N/A,FALSE,"Staffing";#N/A,#N/A,FALSE,"Hires";#N/A,#N/A,FALSE,"Assumptions"}</definedName>
    <definedName name="COUNTRY_4_5" hidden="1">{#N/A,#N/A,FALSE,"Assessment";#N/A,#N/A,FALSE,"Staffing";#N/A,#N/A,FALSE,"Hires";#N/A,#N/A,FALSE,"Assumptions"}</definedName>
    <definedName name="COUNTRY_5" localSheetId="3" hidden="1">{#N/A,#N/A,FALSE,"Assessment";#N/A,#N/A,FALSE,"Staffing";#N/A,#N/A,FALSE,"Hires";#N/A,#N/A,FALSE,"Assumptions"}</definedName>
    <definedName name="COUNTRY_5" hidden="1">{#N/A,#N/A,FALSE,"Assessment";#N/A,#N/A,FALSE,"Staffing";#N/A,#N/A,FALSE,"Hires";#N/A,#N/A,FALSE,"Assumptions"}</definedName>
    <definedName name="COUNTRY_5_1" localSheetId="3" hidden="1">{#N/A,#N/A,FALSE,"Assessment";#N/A,#N/A,FALSE,"Staffing";#N/A,#N/A,FALSE,"Hires";#N/A,#N/A,FALSE,"Assumptions"}</definedName>
    <definedName name="COUNTRY_5_1" hidden="1">{#N/A,#N/A,FALSE,"Assessment";#N/A,#N/A,FALSE,"Staffing";#N/A,#N/A,FALSE,"Hires";#N/A,#N/A,FALSE,"Assumptions"}</definedName>
    <definedName name="COUNTRY_5_2" localSheetId="3" hidden="1">{#N/A,#N/A,FALSE,"Assessment";#N/A,#N/A,FALSE,"Staffing";#N/A,#N/A,FALSE,"Hires";#N/A,#N/A,FALSE,"Assumptions"}</definedName>
    <definedName name="COUNTRY_5_2" hidden="1">{#N/A,#N/A,FALSE,"Assessment";#N/A,#N/A,FALSE,"Staffing";#N/A,#N/A,FALSE,"Hires";#N/A,#N/A,FALSE,"Assumptions"}</definedName>
    <definedName name="COUNTRY_5_3" localSheetId="3" hidden="1">{#N/A,#N/A,FALSE,"Assessment";#N/A,#N/A,FALSE,"Staffing";#N/A,#N/A,FALSE,"Hires";#N/A,#N/A,FALSE,"Assumptions"}</definedName>
    <definedName name="COUNTRY_5_3" hidden="1">{#N/A,#N/A,FALSE,"Assessment";#N/A,#N/A,FALSE,"Staffing";#N/A,#N/A,FALSE,"Hires";#N/A,#N/A,FALSE,"Assumptions"}</definedName>
    <definedName name="COUNTRY_5_4" localSheetId="3" hidden="1">{#N/A,#N/A,FALSE,"Assessment";#N/A,#N/A,FALSE,"Staffing";#N/A,#N/A,FALSE,"Hires";#N/A,#N/A,FALSE,"Assumptions"}</definedName>
    <definedName name="COUNTRY_5_4" hidden="1">{#N/A,#N/A,FALSE,"Assessment";#N/A,#N/A,FALSE,"Staffing";#N/A,#N/A,FALSE,"Hires";#N/A,#N/A,FALSE,"Assumptions"}</definedName>
    <definedName name="COUNTRY_5_5" localSheetId="3" hidden="1">{#N/A,#N/A,FALSE,"Assessment";#N/A,#N/A,FALSE,"Staffing";#N/A,#N/A,FALSE,"Hires";#N/A,#N/A,FALSE,"Assumptions"}</definedName>
    <definedName name="COUNTRY_5_5" hidden="1">{#N/A,#N/A,FALSE,"Assessment";#N/A,#N/A,FALSE,"Staffing";#N/A,#N/A,FALSE,"Hires";#N/A,#N/A,FALSE,"Assumptions"}</definedName>
    <definedName name="Country2">#REF!</definedName>
    <definedName name="CountryData" localSheetId="4">[115]Data!$A$2:$N$248</definedName>
    <definedName name="CountryData">#REF!</definedName>
    <definedName name="cov">#REF!</definedName>
    <definedName name="cov_act">#REF!</definedName>
    <definedName name="covenant_discrate">#REF!</definedName>
    <definedName name="covenant_value">#REF!</definedName>
    <definedName name="COVENANTS">#REF!</definedName>
    <definedName name="COVENANTSqtr">#REF!</definedName>
    <definedName name="cover">#REF!</definedName>
    <definedName name="Cover_Page_Range" hidden="1">#REF!</definedName>
    <definedName name="Cover_Page_Run_Macros_Range" hidden="1">#REF!</definedName>
    <definedName name="COVERAGE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P" localSheetId="3" hidden="1">{#N/A,#N/A,FALSE,"Aging Summary";#N/A,#N/A,FALSE,"Ratio Analysis";#N/A,#N/A,FALSE,"Test 120 Day Accts";#N/A,#N/A,FALSE,"Tickmarks"}</definedName>
    <definedName name="CP" hidden="1">{#N/A,#N/A,FALSE,"Aging Summary";#N/A,#N/A,FALSE,"Ratio Analysis";#N/A,#N/A,FALSE,"Test 120 Day Accts";#N/A,#N/A,FALSE,"Tickmarks"}</definedName>
    <definedName name="CP_COS_1">#REF!</definedName>
    <definedName name="CP_COS_2">#REF!</definedName>
    <definedName name="CP_COS_Item1">#REF!</definedName>
    <definedName name="CP_COS_Item10">#REF!</definedName>
    <definedName name="CP_COS_Item2">#REF!</definedName>
    <definedName name="CP_COS_Item3">#REF!</definedName>
    <definedName name="CP_COS_Item4">#REF!</definedName>
    <definedName name="CP_COS_Item5">#REF!</definedName>
    <definedName name="CP_COS_Item6">#REF!</definedName>
    <definedName name="CP_COS_Item7">#REF!</definedName>
    <definedName name="CP_COS_Item8">#REF!</definedName>
    <definedName name="CP_COS_Item9">#REF!</definedName>
    <definedName name="CP_COS_Structure">#REF!</definedName>
    <definedName name="CP_Discount_Rate_1">#REF!</definedName>
    <definedName name="CP_Discount_Rate_10">#REF!</definedName>
    <definedName name="CP_Discount_Rate_11">#REF!</definedName>
    <definedName name="CP_Discount_Rate_12">#REF!</definedName>
    <definedName name="CP_Discount_Rate_13">#REF!</definedName>
    <definedName name="CP_Discount_Rate_14">#REF!</definedName>
    <definedName name="CP_Discount_Rate_15">#REF!</definedName>
    <definedName name="CP_Discount_Rate_2">#REF!</definedName>
    <definedName name="CP_Discount_Rate_3">#REF!</definedName>
    <definedName name="CP_Discount_Rate_4">#REF!</definedName>
    <definedName name="CP_Discount_Rate_5">#REF!</definedName>
    <definedName name="CP_Discount_Rate_6">#REF!</definedName>
    <definedName name="CP_Discount_Rate_7">#REF!</definedName>
    <definedName name="CP_Discount_Rate_8">#REF!</definedName>
    <definedName name="CP_Discount_Rate_9">#REF!</definedName>
    <definedName name="CP_OpEX_Item1">#REF!</definedName>
    <definedName name="CP_OpEX_Item10">#REF!</definedName>
    <definedName name="CP_OpEX_Item2">#REF!</definedName>
    <definedName name="CP_OpEX_Item3">#REF!</definedName>
    <definedName name="CP_OpEX_Item4">#REF!</definedName>
    <definedName name="CP_OpEX_Item5">#REF!</definedName>
    <definedName name="CP_OpEX_Item6">#REF!</definedName>
    <definedName name="CP_OpEX_Item7">#REF!</definedName>
    <definedName name="CP_OpEX_Item8">#REF!</definedName>
    <definedName name="CP_OpEX_Item9">#REF!</definedName>
    <definedName name="CP_OpEx_Structure">#REF!</definedName>
    <definedName name="CP_Project_Name_1">#REF!</definedName>
    <definedName name="CP_Project_Name_10">#REF!</definedName>
    <definedName name="CP_Project_Name_11">#REF!</definedName>
    <definedName name="CP_Project_Name_12">#REF!</definedName>
    <definedName name="CP_Project_Name_13">#REF!</definedName>
    <definedName name="CP_Project_Name_14">#REF!</definedName>
    <definedName name="CP_Project_Name_15">#REF!</definedName>
    <definedName name="CP_Project_Name_2">#REF!</definedName>
    <definedName name="CP_Project_Name_3">#REF!</definedName>
    <definedName name="CP_Project_Name_4">#REF!</definedName>
    <definedName name="CP_Project_Name_5">#REF!</definedName>
    <definedName name="CP_Project_Name_6">#REF!</definedName>
    <definedName name="CP_Project_Name_7">#REF!</definedName>
    <definedName name="CP_Project_Name_8">#REF!</definedName>
    <definedName name="CP_Project_Name_9">#REF!</definedName>
    <definedName name="CP_Revenue_1">#REF!</definedName>
    <definedName name="CP_Revenue_2">#REF!</definedName>
    <definedName name="CP_Revenue_3">#REF!</definedName>
    <definedName name="CP_Revenue_4">#REF!</definedName>
    <definedName name="CP_Revenue_5">#REF!</definedName>
    <definedName name="CP_Revenue_6">#REF!</definedName>
    <definedName name="CP_Revenue_8">#REF!</definedName>
    <definedName name="CP_Tax_Rate">#REF!</definedName>
    <definedName name="CP_Total_Depreciation">#REF!</definedName>
    <definedName name="CP_WorkingCap">#REF!</definedName>
    <definedName name="CPI">#REF!</definedName>
    <definedName name="CPT_expense">'[48]GL-PC'!#REF!</definedName>
    <definedName name="cpvs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YCRV">#REF!</definedName>
    <definedName name="CPYLIFE">#REF!</definedName>
    <definedName name="cr_nwt_3_31_01_sales_cogs">#REF!</definedName>
    <definedName name="crapola_2" localSheetId="3">'Neptune COGS+OPEX Build'!crapola_2</definedName>
    <definedName name="crapola_2">[0]!crapola_2</definedName>
    <definedName name="crapola_2a" localSheetId="3">'Neptune COGS+OPEX Build'!crapola_2a</definedName>
    <definedName name="crapola_2a">[0]!crapola_2a</definedName>
    <definedName name="crapola3" localSheetId="3">'Neptune COGS+OPEX Build'!crapola3</definedName>
    <definedName name="crapola3">[0]!crapola3</definedName>
    <definedName name="CreatedFor">#REF!</definedName>
    <definedName name="CreatedForTitle">#REF!</definedName>
    <definedName name="CreateTable" hidden="1">#REF!</definedName>
    <definedName name="CREDITS">#REF!</definedName>
    <definedName name="CRGS_WorkArea">#REF!</definedName>
    <definedName name="Crit500to1M">#REF!</definedName>
    <definedName name="CritCurrCust">#REF!</definedName>
    <definedName name="_xlnm.Criteria">#REF!</definedName>
    <definedName name="Criteria_MI">#REF!</definedName>
    <definedName name="CritG2000">#REF!</definedName>
    <definedName name="CritOver100K">#REF!</definedName>
    <definedName name="CritOver1M">#REF!</definedName>
    <definedName name="CRPE_AIX_BOOK">#REF!</definedName>
    <definedName name="CRPE_AIX_NAME">#REF!</definedName>
    <definedName name="CRPE_AIX_TYPE">#REF!</definedName>
    <definedName name="CRPE_BOOK">#REF!</definedName>
    <definedName name="CRPE_NAME">#REF!</definedName>
    <definedName name="CRPE_Q201">#REF!</definedName>
    <definedName name="CRPE_TYPE">#REF!</definedName>
    <definedName name="CRSP">#REF!</definedName>
    <definedName name="cs">#REF!</definedName>
    <definedName name="csa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esignMode">1</definedName>
    <definedName name="CSDFCSADFC" localSheetId="3" hidden="1">{#N/A,#N/A,FALSE,"ALM-ASISC"}</definedName>
    <definedName name="CSDFCSADFC" hidden="1">{#N/A,#N/A,FALSE,"ALM-ASISC"}</definedName>
    <definedName name="c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cst_table">#REF!</definedName>
    <definedName name="csfsummary">#REF!</definedName>
    <definedName name="CSG" localSheetId="3" hidden="1">{"cap_structure",#N/A,FALSE,"Graph-Mkt Cap";"price",#N/A,FALSE,"Graph-Price";"ebit",#N/A,FALSE,"Graph-EBITDA";"ebitda",#N/A,FALSE,"Graph-EBITDA"}</definedName>
    <definedName name="CSG" hidden="1">{"cap_structure",#N/A,FALSE,"Graph-Mkt Cap";"price",#N/A,FALSE,"Graph-Price";"ebit",#N/A,FALSE,"Graph-EBITDA";"ebitda",#N/A,FALSE,"Graph-EBITDA"}</definedName>
    <definedName name="CSG_BOOK">#REF!</definedName>
    <definedName name="CSG_NAME">#REF!</definedName>
    <definedName name="CSG_TYPE">#REF!</definedName>
    <definedName name="CSQTDFcst_table">#REF!</definedName>
    <definedName name="css">#REF!</definedName>
    <definedName name="cstart">#REF!</definedName>
    <definedName name="CSWSIIIbi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WSIIIbi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WSIIIbi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YTDFcst_table">#REF!</definedName>
    <definedName name="ctb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BICLE">#REF!</definedName>
    <definedName name="cum" localSheetId="3" hidden="1">{#N/A,#N/A,FALSE,"מערך הלוגיסטיקה"}</definedName>
    <definedName name="cum" hidden="1">{#N/A,#N/A,FALSE,"מערך הלוגיסטיקה"}</definedName>
    <definedName name="cur">#REF!</definedName>
    <definedName name="curable_functional">#REF!</definedName>
    <definedName name="CurMth">#REF!</definedName>
    <definedName name="CurQtr">#REF!</definedName>
    <definedName name="CURR" localSheetId="4">[116]shar!#REF!</definedName>
    <definedName name="curr">#REF!</definedName>
    <definedName name="curr_yyyymmdd_incurred_end_date" hidden="1">#REF!</definedName>
    <definedName name="curr_yyyymmdd_processed_end_date" hidden="1">#REF!</definedName>
    <definedName name="CURRENCY">#REF!</definedName>
    <definedName name="currency_heading">#REF!</definedName>
    <definedName name="Currency_List">OFFSET(#REF!,0,0,#REF!)</definedName>
    <definedName name="CurrencyCode">#REF!</definedName>
    <definedName name="CurrencyHomeCell">#REF!</definedName>
    <definedName name="current.revenue.1">#REF!</definedName>
    <definedName name="current.revenue.2">#REF!</definedName>
    <definedName name="current.revenue.3">#REF!</definedName>
    <definedName name="current.revenue.4">#REF!</definedName>
    <definedName name="current.revenue.5">#REF!</definedName>
    <definedName name="current.revenue.6">#REF!</definedName>
    <definedName name="current.revenue.8">#REF!</definedName>
    <definedName name="Current_Assets_1">#REF!</definedName>
    <definedName name="Current_Assets_2">#REF!</definedName>
    <definedName name="Current_Assets_3">#REF!</definedName>
    <definedName name="Current_Assets_4">#REF!</definedName>
    <definedName name="Current_Assets_5">#REF!</definedName>
    <definedName name="Current_Liabilities_1">#REF!</definedName>
    <definedName name="Current_Liabilities_2">#REF!</definedName>
    <definedName name="Current_Liabilities_3">#REF!</definedName>
    <definedName name="Current_Liabilities_4">#REF!</definedName>
    <definedName name="Current_Liabilities_5">#REF!</definedName>
    <definedName name="Current_LTD_1">#REF!</definedName>
    <definedName name="Current_LTD_2">#REF!</definedName>
    <definedName name="Current_LTD_3">#REF!</definedName>
    <definedName name="Current_LTD_4">#REF!</definedName>
    <definedName name="Current_LTD_5">#REF!</definedName>
    <definedName name="Current_Market_Rate">#REF!</definedName>
    <definedName name="Current_Month">#REF!</definedName>
    <definedName name="Current_Network_Discount_Savings" hidden="1">#REF!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_sprint">#REF!</definedName>
    <definedName name="Current0906">'[117]לוחות סילוקין'!$C$43:$C$54,'[117]לוחות סילוקין'!$I$43:$I$54,'[117]לוחות סילוקין'!$O$43:$O$54,'[117]לוחות סילוקין'!$U$43:$U$54,'[117]לוחות סילוקין'!$AA$43:$AA$54,'[117]לוחות סילוקין'!$AH$43:$AH$54,'[117]לוחות סילוקין'!$AN$43:$AN$54,'[117]לוחות סילוקין'!$AT$43:$AT$54</definedName>
    <definedName name="CurrentAssets">#REF!</definedName>
    <definedName name="CurrentDate">#REF!</definedName>
    <definedName name="CurrentEmp">#REF!</definedName>
    <definedName name="CurrentFY">#REF!</definedName>
    <definedName name="CurrentLiab">#REF!</definedName>
    <definedName name="CurrentRatio">#REF!</definedName>
    <definedName name="CurrentWeek">#REF!</definedName>
    <definedName name="CurrMthColumn">#REF!</definedName>
    <definedName name="curse" localSheetId="4" hidden="1">[118]Inputs!$G$8</definedName>
    <definedName name="curse" hidden="1">#REF!</definedName>
    <definedName name="cursource">"SQLServer"</definedName>
    <definedName name="CURVE">#REF!</definedName>
    <definedName name="CurYr">#REF!</definedName>
    <definedName name="CurYrStartDate">#REF!</definedName>
    <definedName name="Cust._List_return">#REF!</definedName>
    <definedName name="Cust_list_life">#REF!</definedName>
    <definedName name="customer">#REF!</definedName>
    <definedName name="customer_discrate">#REF!</definedName>
    <definedName name="customer_value">#REF!</definedName>
    <definedName name="Customer3a">#REF!</definedName>
    <definedName name="Customer3b">#REF!</definedName>
    <definedName name="customerbase">#REF!</definedName>
    <definedName name="CustomerRelationsRecruiting">#REF!</definedName>
    <definedName name="Customers" localSheetId="3" hidden="1">{#N/A,#N/A,FALSE,"1996";#N/A,#N/A,FALSE,"1995";#N/A,#N/A,FALSE,"1994"}</definedName>
    <definedName name="Customers" hidden="1">{#N/A,#N/A,FALSE,"1996";#N/A,#N/A,FALSE,"1995";#N/A,#N/A,FALSE,"1994"}</definedName>
    <definedName name="CUSTOMERS_ENTERING">#REF!</definedName>
    <definedName name="CustomerSummaryHyperlink">#REF!</definedName>
    <definedName name="CustomerTax">#REF!</definedName>
    <definedName name="CustomTaxRate">#REF!</definedName>
    <definedName name="CustomTaxRateLQ">#REF!</definedName>
    <definedName name="CustomTaxRateLQA">#REF!</definedName>
    <definedName name="CustRel.2" localSheetId="4" hidden="1">{"gross_margin1",#N/A,FALSE,"Gross Margin Detail";"gross_margin2",#N/A,FALSE,"Gross Margin Detail"}</definedName>
    <definedName name="CustRel.2" localSheetId="3" hidden="1">{"gross_margin1",#N/A,FALSE,"Gross Margin Detail";"gross_margin2",#N/A,FALSE,"Gross Margin Detail"}</definedName>
    <definedName name="CustRel.2" hidden="1">{"gross_margin1",#N/A,FALSE,"Gross Margin Detail";"gross_margin2",#N/A,FALSE,"Gross Margin Detail"}</definedName>
    <definedName name="custsupp">#REF!</definedName>
    <definedName name="custsupp_hc">#REF!</definedName>
    <definedName name="cutoff_date">#REF!</definedName>
    <definedName name="cv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localSheetId="3" hidden="1">{"detail",#N/A,FALSE,"mfg";"summary",#N/A,FALSE,"mfg"}</definedName>
    <definedName name="cvb" hidden="1">{"detail",#N/A,FALSE,"mfg";"summary",#N/A,FALSE,"mfg"}</definedName>
    <definedName name="cvbn" localSheetId="3" hidden="1">{"vol data",#N/A,FALSE,"Datasheet";"vol graph",#N/A,FALSE,"Volume";"price data",#N/A,FALSE,"Datasheet";"price graph",#N/A,FALSE,"Price";"dp data",#N/A,FALSE,"Datasheet";"dp graph",#N/A,FALSE,"DirectProfit"}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localSheetId="3" hidden="1">{#N/A,#N/A,FALSE,"KA CH  (2)"}</definedName>
    <definedName name="cvc" hidden="1">{#N/A,#N/A,FALSE,"KA CH  (2)"}</definedName>
    <definedName name="cvccvc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cvc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v" localSheetId="3" hidden="1">{"AS REP",#N/A,FALSE,"EEFSNAP2";"PROP",#N/A,FALSE,"EEFSNAP2";"RISKS",#N/A,FALSE,"EEFSNAP2";"VIEW ALL",#N/A,FALSE,"EEFSNAP2"}</definedName>
    <definedName name="cvcv" hidden="1">{"AS REP",#N/A,FALSE,"EEFSNAP2";"PROP",#N/A,FALSE,"EEFSNAP2";"RISKS",#N/A,FALSE,"EEFSNAP2";"VIEW ALL",#N/A,FALSE,"EEFSNAP2"}</definedName>
    <definedName name="CVEO_Vlookup">#REF!</definedName>
    <definedName name="cvg" localSheetId="3" hidden="1">{"rev_history_revenueDetail",#N/A,FALSE,"historical rev us";"rev_history_minutesDetail",#N/A,FALSE,"historical rev us"}</definedName>
    <definedName name="cvg" hidden="1">{"rev_history_revenueDetail",#N/A,FALSE,"historical rev us";"rev_history_minutesDetail",#N/A,FALSE,"historical rev us"}</definedName>
    <definedName name="cvg.dcf" localSheetId="3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h" localSheetId="3" hidden="1">{#N/A,#N/A,FALSE,"TOWNSHIP"}</definedName>
    <definedName name="cvh" hidden="1">{#N/A,#N/A,FALSE,"TOWNSHIP"}</definedName>
    <definedName name="CVOIM">#REF!</definedName>
    <definedName name="CVROE">#REF!</definedName>
    <definedName name="cv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" hidden="1">#REF!</definedName>
    <definedName name="Cwvu.GREY_ALL." hidden="1">#REF!</definedName>
    <definedName name="Cwvu.GuV_Kurzform_quer." hidden="1">#N/A</definedName>
    <definedName name="CX">#REF!</definedName>
    <definedName name="cxaa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v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x" localSheetId="3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xx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1EPS">#REF!</definedName>
    <definedName name="CY1Rev">#REF!</definedName>
    <definedName name="CY2EPS">#REF!</definedName>
    <definedName name="CY2Rev">#REF!</definedName>
    <definedName name="CY3EPS">#REF!</definedName>
    <definedName name="CY3Rev">#REF!</definedName>
    <definedName name="CYEPS">#REF!</definedName>
    <definedName name="CYR">"JANUARY 1, 2000"</definedName>
    <definedName name="CYRev">#REF!</definedName>
    <definedName name="cz" localSheetId="3" hidden="1">{"pro_view",#N/A,FALSE,"EEFSNAP2";"rep_view",#N/A,FALSE,"EEFSNAP2"}</definedName>
    <definedName name="cz" hidden="1">{"pro_view",#N/A,FALSE,"EEFSNAP2";"rep_view",#N/A,FALSE,"EEFSNAP2"}</definedName>
    <definedName name="czf" localSheetId="3" hidden="1">{"AS REP",#N/A,FALSE,"EEFSNAP2";"PROP",#N/A,FALSE,"EEFSNAP2";"RISKS",#N/A,FALSE,"EEFSNAP2";"VIEW ALL",#N/A,FALSE,"EEFSNAP2"}</definedName>
    <definedName name="czf" hidden="1">{"AS REP",#N/A,FALSE,"EEFSNAP2";"PROP",#N/A,FALSE,"EEFSNAP2";"RISKS",#N/A,FALSE,"EEFSNAP2";"VIEW ALL",#N/A,FALSE,"EEFSNAP2"}</definedName>
    <definedName name="d" localSheetId="4">[119]מדדים!$C$15</definedName>
    <definedName name="d">#REF!</definedName>
    <definedName name="d_1">#REF!</definedName>
    <definedName name="d_1_cb">#REF!</definedName>
    <definedName name="d_2">#REF!</definedName>
    <definedName name="d_2_cb">#REF!</definedName>
    <definedName name="D_O__Insurance_Expense">'[48]GL-PC'!#REF!</definedName>
    <definedName name="d30days">#REF!</definedName>
    <definedName name="d60days">#REF!</definedName>
    <definedName name="d90days">#REF!</definedName>
    <definedName name="da">#REF!</definedName>
    <definedName name="DA_2446924991700000132" hidden="1">#REF!</definedName>
    <definedName name="DA_Capitation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C" localSheetId="4">'[1]טורים 98'!$A$1:$AY$145</definedName>
    <definedName name="DAC">#REF!</definedName>
    <definedName name="DAD" localSheetId="3" hidden="1">{#N/A,#N/A,FALSE,"REPORT"}</definedName>
    <definedName name="DAD" hidden="1">{#N/A,#N/A,FALSE,"REPORT"}</definedName>
    <definedName name="DAD_1" localSheetId="3" hidden="1">{#N/A,#N/A,FALSE,"REPORT"}</definedName>
    <definedName name="DAD_1" hidden="1">{#N/A,#N/A,FALSE,"REPORT"}</definedName>
    <definedName name="DAD_2" localSheetId="3" hidden="1">{#N/A,#N/A,FALSE,"REPORT"}</definedName>
    <definedName name="DAD_2" hidden="1">{#N/A,#N/A,FALSE,"REPORT"}</definedName>
    <definedName name="DAD_3" localSheetId="3" hidden="1">{#N/A,#N/A,FALSE,"REPORT"}</definedName>
    <definedName name="DAD_3" hidden="1">{#N/A,#N/A,FALSE,"REPORT"}</definedName>
    <definedName name="DAD_4" localSheetId="3" hidden="1">{#N/A,#N/A,FALSE,"REPORT"}</definedName>
    <definedName name="DAD_4" hidden="1">{#N/A,#N/A,FALSE,"REPORT"}</definedName>
    <definedName name="dada" localSheetId="3">{"'NPCGUIDELINES'!$A$1:$J$41"}</definedName>
    <definedName name="dada">{"'NPCGUIDELINES'!$A$1:$J$41"}</definedName>
    <definedName name="dadad" localSheetId="3">{"'NPCGUIDELINES'!$A$1:$J$41"}</definedName>
    <definedName name="dadad">{"'NPCGUIDELINES'!$A$1:$J$41"}</definedName>
    <definedName name="dadada" localSheetId="3">{"'NPCGUIDELINES'!$A$1:$J$41"}</definedName>
    <definedName name="dadada">{"'NPCGUIDELINES'!$A$1:$J$41"}</definedName>
    <definedName name="dadaw" localSheetId="3">{"'NPCGUIDELINES'!$A$1:$J$41"}</definedName>
    <definedName name="dadaw">{"'NPCGUIDELINES'!$A$1:$J$41"}</definedName>
    <definedName name="dadf" hidden="1">#REF!</definedName>
    <definedName name="DADF_1" localSheetId="3" hidden="1">{#N/A,#N/A,FALSE,"REPORT"}</definedName>
    <definedName name="DADF_1" hidden="1">{#N/A,#N/A,FALSE,"REPORT"}</definedName>
    <definedName name="DADF_2" localSheetId="3" hidden="1">{#N/A,#N/A,FALSE,"REPORT"}</definedName>
    <definedName name="DADF_2" hidden="1">{#N/A,#N/A,FALSE,"REPORT"}</definedName>
    <definedName name="DADF_3" localSheetId="3" hidden="1">{#N/A,#N/A,FALSE,"REPORT"}</definedName>
    <definedName name="DADF_3" hidden="1">{#N/A,#N/A,FALSE,"REPORT"}</definedName>
    <definedName name="DADF_4" localSheetId="3" hidden="1">{#N/A,#N/A,FALSE,"REPORT"}</definedName>
    <definedName name="DADF_4" hidden="1">{#N/A,#N/A,FALSE,"REPORT"}</definedName>
    <definedName name="dadkalkl" localSheetId="3">{"'NPCGUIDELINES'!$A$1:$J$41"}</definedName>
    <definedName name="dadkalkl">{"'NPCGUIDELINES'!$A$1:$J$41"}</definedName>
    <definedName name="dadoio" localSheetId="3">{"'NPCGUIDELINES'!$A$1:$J$41"}</definedName>
    <definedName name="dadoio">{"'NPCGUIDELINES'!$A$1:$J$41"}</definedName>
    <definedName name="dadpop" localSheetId="3">{"'NPCGUIDELINES'!$A$1:$J$41"}</definedName>
    <definedName name="dadpop">{"'NPCGUIDELINES'!$A$1:$J$41"}</definedName>
    <definedName name="dadwqe" localSheetId="3">{"'NPCGUIDELINES'!$A$1:$J$41"}</definedName>
    <definedName name="dadwqe">{"'NPCGUIDELINES'!$A$1:$J$41"}</definedName>
    <definedName name="daf" hidden="1">#REF!</definedName>
    <definedName name="daf_1" localSheetId="3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2" localSheetId="3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localSheetId="3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localSheetId="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A" hidden="1">#REF!</definedName>
    <definedName name="dafasdf" localSheetId="3" hidden="1">{"standalone1",#N/A,FALSE,"DCFBase";"standalone2",#N/A,FALSE,"DCFBase"}</definedName>
    <definedName name="dafasdf" hidden="1">{"standalone1",#N/A,FALSE,"DCFBase";"standalone2",#N/A,FALSE,"DCFBase"}</definedName>
    <definedName name="dafasdf_1" localSheetId="3" hidden="1">{"standalone1",#N/A,FALSE,"DCFBase";"standalone2",#N/A,FALSE,"DCFBase"}</definedName>
    <definedName name="dafasdf_1" hidden="1">{"standalone1",#N/A,FALSE,"DCFBase";"standalone2",#N/A,FALSE,"DCFBase"}</definedName>
    <definedName name="dafasdf_1_1" localSheetId="3" hidden="1">{"standalone1",#N/A,FALSE,"DCFBase";"standalone2",#N/A,FALSE,"DCFBase"}</definedName>
    <definedName name="dafasdf_1_1" hidden="1">{"standalone1",#N/A,FALSE,"DCFBase";"standalone2",#N/A,FALSE,"DCFBase"}</definedName>
    <definedName name="dafasdf_1_2" localSheetId="3" hidden="1">{"standalone1",#N/A,FALSE,"DCFBase";"standalone2",#N/A,FALSE,"DCFBase"}</definedName>
    <definedName name="dafasdf_1_2" hidden="1">{"standalone1",#N/A,FALSE,"DCFBase";"standalone2",#N/A,FALSE,"DCFBase"}</definedName>
    <definedName name="dafasdf_1_3" localSheetId="3" hidden="1">{"standalone1",#N/A,FALSE,"DCFBase";"standalone2",#N/A,FALSE,"DCFBase"}</definedName>
    <definedName name="dafasdf_1_3" hidden="1">{"standalone1",#N/A,FALSE,"DCFBase";"standalone2",#N/A,FALSE,"DCFBase"}</definedName>
    <definedName name="dafasdf_1_4" localSheetId="3" hidden="1">{"standalone1",#N/A,FALSE,"DCFBase";"standalone2",#N/A,FALSE,"DCFBase"}</definedName>
    <definedName name="dafasdf_1_4" hidden="1">{"standalone1",#N/A,FALSE,"DCFBase";"standalone2",#N/A,FALSE,"DCFBase"}</definedName>
    <definedName name="dafasdf_1_5" localSheetId="3" hidden="1">{"standalone1",#N/A,FALSE,"DCFBase";"standalone2",#N/A,FALSE,"DCFBase"}</definedName>
    <definedName name="dafasdf_1_5" hidden="1">{"standalone1",#N/A,FALSE,"DCFBase";"standalone2",#N/A,FALSE,"DCFBase"}</definedName>
    <definedName name="dafasdf_2" localSheetId="3" hidden="1">{"standalone1",#N/A,FALSE,"DCFBase";"standalone2",#N/A,FALSE,"DCFBase"}</definedName>
    <definedName name="dafasdf_2" hidden="1">{"standalone1",#N/A,FALSE,"DCFBase";"standalone2",#N/A,FALSE,"DCFBase"}</definedName>
    <definedName name="dafasdf_2_1" localSheetId="3" hidden="1">{"standalone1",#N/A,FALSE,"DCFBase";"standalone2",#N/A,FALSE,"DCFBase"}</definedName>
    <definedName name="dafasdf_2_1" hidden="1">{"standalone1",#N/A,FALSE,"DCFBase";"standalone2",#N/A,FALSE,"DCFBase"}</definedName>
    <definedName name="dafasdf_2_2" localSheetId="3" hidden="1">{"standalone1",#N/A,FALSE,"DCFBase";"standalone2",#N/A,FALSE,"DCFBase"}</definedName>
    <definedName name="dafasdf_2_2" hidden="1">{"standalone1",#N/A,FALSE,"DCFBase";"standalone2",#N/A,FALSE,"DCFBase"}</definedName>
    <definedName name="dafasdf_2_3" localSheetId="3" hidden="1">{"standalone1",#N/A,FALSE,"DCFBase";"standalone2",#N/A,FALSE,"DCFBase"}</definedName>
    <definedName name="dafasdf_2_3" hidden="1">{"standalone1",#N/A,FALSE,"DCFBase";"standalone2",#N/A,FALSE,"DCFBase"}</definedName>
    <definedName name="dafasdf_2_4" localSheetId="3" hidden="1">{"standalone1",#N/A,FALSE,"DCFBase";"standalone2",#N/A,FALSE,"DCFBase"}</definedName>
    <definedName name="dafasdf_2_4" hidden="1">{"standalone1",#N/A,FALSE,"DCFBase";"standalone2",#N/A,FALSE,"DCFBase"}</definedName>
    <definedName name="dafasdf_2_5" localSheetId="3" hidden="1">{"standalone1",#N/A,FALSE,"DCFBase";"standalone2",#N/A,FALSE,"DCFBase"}</definedName>
    <definedName name="dafasdf_2_5" hidden="1">{"standalone1",#N/A,FALSE,"DCFBase";"standalone2",#N/A,FALSE,"DCFBase"}</definedName>
    <definedName name="dafasdf_3" localSheetId="3" hidden="1">{"standalone1",#N/A,FALSE,"DCFBase";"standalone2",#N/A,FALSE,"DCFBase"}</definedName>
    <definedName name="dafasdf_3" hidden="1">{"standalone1",#N/A,FALSE,"DCFBase";"standalone2",#N/A,FALSE,"DCFBase"}</definedName>
    <definedName name="dafasdf_3_1" localSheetId="3" hidden="1">{"standalone1",#N/A,FALSE,"DCFBase";"standalone2",#N/A,FALSE,"DCFBase"}</definedName>
    <definedName name="dafasdf_3_1" hidden="1">{"standalone1",#N/A,FALSE,"DCFBase";"standalone2",#N/A,FALSE,"DCFBase"}</definedName>
    <definedName name="dafasdf_3_2" localSheetId="3" hidden="1">{"standalone1",#N/A,FALSE,"DCFBase";"standalone2",#N/A,FALSE,"DCFBase"}</definedName>
    <definedName name="dafasdf_3_2" hidden="1">{"standalone1",#N/A,FALSE,"DCFBase";"standalone2",#N/A,FALSE,"DCFBase"}</definedName>
    <definedName name="dafasdf_3_3" localSheetId="3" hidden="1">{"standalone1",#N/A,FALSE,"DCFBase";"standalone2",#N/A,FALSE,"DCFBase"}</definedName>
    <definedName name="dafasdf_3_3" hidden="1">{"standalone1",#N/A,FALSE,"DCFBase";"standalone2",#N/A,FALSE,"DCFBase"}</definedName>
    <definedName name="dafasdf_3_4" localSheetId="3" hidden="1">{"standalone1",#N/A,FALSE,"DCFBase";"standalone2",#N/A,FALSE,"DCFBase"}</definedName>
    <definedName name="dafasdf_3_4" hidden="1">{"standalone1",#N/A,FALSE,"DCFBase";"standalone2",#N/A,FALSE,"DCFBase"}</definedName>
    <definedName name="dafasdf_3_5" localSheetId="3" hidden="1">{"standalone1",#N/A,FALSE,"DCFBase";"standalone2",#N/A,FALSE,"DCFBase"}</definedName>
    <definedName name="dafasdf_3_5" hidden="1">{"standalone1",#N/A,FALSE,"DCFBase";"standalone2",#N/A,FALSE,"DCFBase"}</definedName>
    <definedName name="dafasdf_4" localSheetId="3" hidden="1">{"standalone1",#N/A,FALSE,"DCFBase";"standalone2",#N/A,FALSE,"DCFBase"}</definedName>
    <definedName name="dafasdf_4" hidden="1">{"standalone1",#N/A,FALSE,"DCFBase";"standalone2",#N/A,FALSE,"DCFBase"}</definedName>
    <definedName name="dafasdf_4_1" localSheetId="3" hidden="1">{"standalone1",#N/A,FALSE,"DCFBase";"standalone2",#N/A,FALSE,"DCFBase"}</definedName>
    <definedName name="dafasdf_4_1" hidden="1">{"standalone1",#N/A,FALSE,"DCFBase";"standalone2",#N/A,FALSE,"DCFBase"}</definedName>
    <definedName name="dafasdf_4_2" localSheetId="3" hidden="1">{"standalone1",#N/A,FALSE,"DCFBase";"standalone2",#N/A,FALSE,"DCFBase"}</definedName>
    <definedName name="dafasdf_4_2" hidden="1">{"standalone1",#N/A,FALSE,"DCFBase";"standalone2",#N/A,FALSE,"DCFBase"}</definedName>
    <definedName name="dafasdf_4_3" localSheetId="3" hidden="1">{"standalone1",#N/A,FALSE,"DCFBase";"standalone2",#N/A,FALSE,"DCFBase"}</definedName>
    <definedName name="dafasdf_4_3" hidden="1">{"standalone1",#N/A,FALSE,"DCFBase";"standalone2",#N/A,FALSE,"DCFBase"}</definedName>
    <definedName name="dafasdf_4_4" localSheetId="3" hidden="1">{"standalone1",#N/A,FALSE,"DCFBase";"standalone2",#N/A,FALSE,"DCFBase"}</definedName>
    <definedName name="dafasdf_4_4" hidden="1">{"standalone1",#N/A,FALSE,"DCFBase";"standalone2",#N/A,FALSE,"DCFBase"}</definedName>
    <definedName name="dafasdf_4_5" localSheetId="3" hidden="1">{"standalone1",#N/A,FALSE,"DCFBase";"standalone2",#N/A,FALSE,"DCFBase"}</definedName>
    <definedName name="dafasdf_4_5" hidden="1">{"standalone1",#N/A,FALSE,"DCFBase";"standalone2",#N/A,FALSE,"DCFBase"}</definedName>
    <definedName name="dafasdf_5" localSheetId="3" hidden="1">{"standalone1",#N/A,FALSE,"DCFBase";"standalone2",#N/A,FALSE,"DCFBase"}</definedName>
    <definedName name="dafasdf_5" hidden="1">{"standalone1",#N/A,FALSE,"DCFBase";"standalone2",#N/A,FALSE,"DCFBase"}</definedName>
    <definedName name="dafasdf_5_1" localSheetId="3" hidden="1">{"standalone1",#N/A,FALSE,"DCFBase";"standalone2",#N/A,FALSE,"DCFBase"}</definedName>
    <definedName name="dafasdf_5_1" hidden="1">{"standalone1",#N/A,FALSE,"DCFBase";"standalone2",#N/A,FALSE,"DCFBase"}</definedName>
    <definedName name="dafasdf_5_2" localSheetId="3" hidden="1">{"standalone1",#N/A,FALSE,"DCFBase";"standalone2",#N/A,FALSE,"DCFBase"}</definedName>
    <definedName name="dafasdf_5_2" hidden="1">{"standalone1",#N/A,FALSE,"DCFBase";"standalone2",#N/A,FALSE,"DCFBase"}</definedName>
    <definedName name="dafasdf_5_3" localSheetId="3" hidden="1">{"standalone1",#N/A,FALSE,"DCFBase";"standalone2",#N/A,FALSE,"DCFBase"}</definedName>
    <definedName name="dafasdf_5_3" hidden="1">{"standalone1",#N/A,FALSE,"DCFBase";"standalone2",#N/A,FALSE,"DCFBase"}</definedName>
    <definedName name="dafasdf_5_4" localSheetId="3" hidden="1">{"standalone1",#N/A,FALSE,"DCFBase";"standalone2",#N/A,FALSE,"DCFBase"}</definedName>
    <definedName name="dafasdf_5_4" hidden="1">{"standalone1",#N/A,FALSE,"DCFBase";"standalone2",#N/A,FALSE,"DCFBase"}</definedName>
    <definedName name="dafasdf_5_5" localSheetId="3" hidden="1">{"standalone1",#N/A,FALSE,"DCFBase";"standalone2",#N/A,FALSE,"DCFBase"}</definedName>
    <definedName name="dafasdf_5_5" hidden="1">{"standalone1",#N/A,FALSE,"DCFBase";"standalone2",#N/A,FALSE,"DCFBase"}</definedName>
    <definedName name="dafdsa" localSheetId="3" hidden="1">{#N/A,#N/A,FALSE,"Aging Summary";#N/A,#N/A,FALSE,"Ratio Analysis";#N/A,#N/A,FALSE,"Test 120 Day Accts";#N/A,#N/A,FALSE,"Tickmarks"}</definedName>
    <definedName name="dafdsa" hidden="1">{#N/A,#N/A,FALSE,"Aging Summary";#N/A,#N/A,FALSE,"Ratio Analysis";#N/A,#N/A,FALSE,"Test 120 Day Accts";#N/A,#N/A,FALSE,"Tickmarks"}</definedName>
    <definedName name="dafdsaf" localSheetId="3" hidden="1">{"incomemth",#N/A,TRUE,"forecast00";"incomepercentmth",#N/A,TRUE,"forecast00";"balancemth",#N/A,TRUE,"forecast00";"cashmth",#N/A,TRUE,"forecast00";"covenantmth",#N/A,TRUE,"forecast00"}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localSheetId="3">{"qchm_dcf",#N/A,FALSE,"QCHMDCF2";"qchm_terminal",#N/A,FALSE,"QCHMDCF2"}</definedName>
    <definedName name="dafdsf">{"qchm_dcf",#N/A,FALSE,"QCHMDCF2";"qchm_terminal",#N/A,FALSE,"QCHMDCF2"}</definedName>
    <definedName name="dafsaf1" localSheetId="3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localSheetId="3" hidden="1">{#N/A,#N/A,FALSE,"Pharm";#N/A,#N/A,FALSE,"WWCM"}</definedName>
    <definedName name="dakfkjafgkeaj" hidden="1">{#N/A,#N/A,FALSE,"Pharm";#N/A,#N/A,FALSE,"WWCM"}</definedName>
    <definedName name="dakfkjafgkeaj_1" localSheetId="3" hidden="1">{#N/A,#N/A,FALSE,"Pharm";#N/A,#N/A,FALSE,"WWCM"}</definedName>
    <definedName name="dakfkjafgkeaj_1" hidden="1">{#N/A,#N/A,FALSE,"Pharm";#N/A,#N/A,FALSE,"WWCM"}</definedName>
    <definedName name="dakfkjafgkeaj_2" localSheetId="3" hidden="1">{#N/A,#N/A,FALSE,"Pharm";#N/A,#N/A,FALSE,"WWCM"}</definedName>
    <definedName name="dakfkjafgkeaj_2" hidden="1">{#N/A,#N/A,FALSE,"Pharm";#N/A,#N/A,FALSE,"WWCM"}</definedName>
    <definedName name="dakfkjafgkeaj_3" localSheetId="3" hidden="1">{#N/A,#N/A,FALSE,"Pharm";#N/A,#N/A,FALSE,"WWCM"}</definedName>
    <definedName name="dakfkjafgkeaj_3" hidden="1">{#N/A,#N/A,FALSE,"Pharm";#N/A,#N/A,FALSE,"WWCM"}</definedName>
    <definedName name="dakfkjafgkeaj_4" localSheetId="3" hidden="1">{#N/A,#N/A,FALSE,"Pharm";#N/A,#N/A,FALSE,"WWCM"}</definedName>
    <definedName name="dakfkjafgkeaj_4" hidden="1">{#N/A,#N/A,FALSE,"Pharm";#N/A,#N/A,FALSE,"WWCM"}</definedName>
    <definedName name="dan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P">#REF!</definedName>
    <definedName name="dare" localSheetId="3" hidden="1">{#N/A,#N/A,FALSE,"Sheet1"}</definedName>
    <definedName name="dare" hidden="1">{#N/A,#N/A,FALSE,"Sheet1"}</definedName>
    <definedName name="Dark_image_ratio">#REF!</definedName>
    <definedName name="das" localSheetId="3" hidden="1">{#N/A,#N/A,FALSE,"Produkte Erw.";#N/A,#N/A,FALSE,"Produkte Plan";#N/A,#N/A,FALSE,"Leistungen Erw.";#N/A,#N/A,FALSE,"Leistungen Plan";#N/A,#N/A,FALSE,"KA Allg.Kosten (2)";#N/A,#N/A,FALSE,"KA All.Kosten"}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bv">#REF!</definedName>
    <definedName name="dat_nv">#REF!</definedName>
    <definedName name="data">#REF!</definedName>
    <definedName name="data.source" localSheetId="3">#REF!</definedName>
    <definedName name="data.source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Availability_Summary_Home" hidden="1">#REF!</definedName>
    <definedName name="Data_Availability_Summary_Range" hidden="1">#REF!</definedName>
    <definedName name="data_ind96a">#REF!</definedName>
    <definedName name="data_ind97a">#REF!</definedName>
    <definedName name="Data_summary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Worksheet">#REF!</definedName>
    <definedName name="Data02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LL">#REF!</definedName>
    <definedName name="_xlnm.Database" localSheetId="4">'[120]maazan bochan'!$A$2:$D$299</definedName>
    <definedName name="_xlnm.Database">#REF!</definedName>
    <definedName name="Database_MI" localSheetId="4">[121]TRAVEL96!#REF!</definedName>
    <definedName name="Database_MI">#REF!</definedName>
    <definedName name="Database_PL">#REF!</definedName>
    <definedName name="DataDescription" localSheetId="4">[45]Workings!$D$8:$O$8</definedName>
    <definedName name="DataDescription">#REF!</definedName>
    <definedName name="datadownfour" localSheetId="4" hidden="1">'[122]WP_Hist ABC'!#REF!</definedName>
    <definedName name="datadownfour" hidden="1">#REF!</definedName>
    <definedName name="datadownone" localSheetId="4" hidden="1">'[122]WP_Hist ABC'!#REF!</definedName>
    <definedName name="datadownone" hidden="1">#REF!</definedName>
    <definedName name="datadownthree" localSheetId="4" hidden="1">'[122]WP_Hist ABC'!#REF!</definedName>
    <definedName name="datadownthree" hidden="1">#REF!</definedName>
    <definedName name="datadowntwo" localSheetId="4" hidden="1">'[122]WP_Hist ABC'!#REF!</definedName>
    <definedName name="datadowntwo" hidden="1">#REF!</definedName>
    <definedName name="DataDRange">OFFSET(#REF!,,,COUNTA(#REF!),COUNTA(#REF!))</definedName>
    <definedName name="DataJan">#REF!</definedName>
    <definedName name="DataLabel1">#REF!</definedName>
    <definedName name="DataLabel10">#REF!</definedName>
    <definedName name="DataLabel11">#REF!</definedName>
    <definedName name="DataLabel12">#REF!</definedName>
    <definedName name="DataLabel13">#REF!</definedName>
    <definedName name="DataLabel14">#REF!</definedName>
    <definedName name="DataLabel15">#REF!</definedName>
    <definedName name="DataLabel16">#REF!</definedName>
    <definedName name="DataLabel17">#REF!</definedName>
    <definedName name="DataLabel18">#REF!</definedName>
    <definedName name="DataLabel19">#REF!</definedName>
    <definedName name="DataLabel2">#REF!</definedName>
    <definedName name="DataLabel20">#REF!</definedName>
    <definedName name="DataLabel3">#REF!</definedName>
    <definedName name="DataLabel4">#REF!</definedName>
    <definedName name="DataLabel5">#REF!</definedName>
    <definedName name="DataLabel6">#REF!</definedName>
    <definedName name="DataLabel7">#REF!</definedName>
    <definedName name="DataLabel8">#REF!</definedName>
    <definedName name="DataLabel9">#REF!</definedName>
    <definedName name="datarange">#REF!</definedName>
    <definedName name="datarange2">#REF!</definedName>
    <definedName name="datarange3">#REF!</definedName>
    <definedName name="DataSalary">[123]Salaries!$A$2:$AZ$1254</definedName>
    <definedName name="DataTable">#REF!</definedName>
    <definedName name="DataTableDRange">OFFSET(#REF!,,,COUNTA(#REF!),19)</definedName>
    <definedName name="DataTableHeader">OFFSET(#REF!,,,1,19)</definedName>
    <definedName name="DataTablePaste">#REF!</definedName>
    <definedName name="DataThrough">#REF!</definedName>
    <definedName name="datatoggle" localSheetId="4" hidden="1">'[122]WP_Hist ABC'!#REF!</definedName>
    <definedName name="datatoggle" hidden="1">#REF!</definedName>
    <definedName name="datatoggletwo" localSheetId="4" hidden="1">'[122]WP_Hist ABC'!#REF!</definedName>
    <definedName name="datatoggletwo" hidden="1">#REF!</definedName>
    <definedName name="DataValDate" localSheetId="4" hidden="1">'[122]WP_Hist ABC'!#REF!</definedName>
    <definedName name="DataValDate" hidden="1">#REF!</definedName>
    <definedName name="datavaldate2" localSheetId="4" hidden="1">'[122]WP_Hist ABC'!#REF!</definedName>
    <definedName name="datavaldate2" hidden="1">#REF!</definedName>
    <definedName name="datavaldate3" localSheetId="4" hidden="1">'[122]WP_Hist ABC'!#REF!</definedName>
    <definedName name="datavaldate3" hidden="1">#REF!</definedName>
    <definedName name="Date">#REF!</definedName>
    <definedName name="date_for_vesting_calc.">#REF!</definedName>
    <definedName name="Date_Headings" localSheetId="3">OFFSET(Heacount_Growth_Y_Y,-216,2,1)</definedName>
    <definedName name="Date_Headings">OFFSET(Heacount_Growth_Y_Y,-216,2,1)</definedName>
    <definedName name="date_hist">#REF!</definedName>
    <definedName name="date_ltm">#REF!</definedName>
    <definedName name="date_proj">#REF!</definedName>
    <definedName name="date_trans">#REF!</definedName>
    <definedName name="Date_Validation_Range" localSheetId="3">OFFSET(INDEX(DateValRange,MATCH(EOMONTH(CurYrStartDate,-2)+1,DateValRange,0),1),,,13,1)</definedName>
    <definedName name="Date_Validation_Range">OFFSET(INDEX(DateValRange,MATCH(EOMONTH(CurYrStartDate,-2)+1,DateValRange,0),1),,,13,1)</definedName>
    <definedName name="date1">#REF!</definedName>
    <definedName name="date2">#REF!</definedName>
    <definedName name="DateCreated">#REF!</definedName>
    <definedName name="DATELABEL">OFFSET(#REF!,0,1,1,COUNT(#REF!))</definedName>
    <definedName name="DateOfGrantFMV">#REF!</definedName>
    <definedName name="DateValRange">#REF!</definedName>
    <definedName name="dave" localSheetId="3" hidden="1">{"'Form'!$A$2:$J$81"}</definedName>
    <definedName name="dave" hidden="1">{"'Form'!$A$2:$J$81"}</definedName>
    <definedName name="Day">#REF!</definedName>
    <definedName name="Days" localSheetId="4">[124]Parameters!$E$8</definedName>
    <definedName name="Days">#REF!</definedName>
    <definedName name="days.receivable">#REF!</definedName>
    <definedName name="Days_A_Year">#REF!</definedName>
    <definedName name="days1">#REF!</definedName>
    <definedName name="days2">#REF!</definedName>
    <definedName name="DaysInv">#REF!</definedName>
    <definedName name="DaysInventories">#REF!</definedName>
    <definedName name="DaysInWeek">7</definedName>
    <definedName name="DaysPay">#REF!</definedName>
    <definedName name="DaysPayables">#REF!</definedName>
    <definedName name="daysq">#REF!</definedName>
    <definedName name="DaysRec">#REF!</definedName>
    <definedName name="DaysReceivables">#REF!</definedName>
    <definedName name="DB">#REF!</definedName>
    <definedName name="dbase_char_set">1</definedName>
    <definedName name="dbase_compatibility">1</definedName>
    <definedName name="dbase_dflt">TRUE</definedName>
    <definedName name="dbcomp">#REF!</definedName>
    <definedName name="dbdghdg" localSheetId="3">{0,0,0,0;0,0,0,0;0,0,0,0;0,0,0,0;0,0,0,0}</definedName>
    <definedName name="dbdghdg">{0,0,0,0;0,0,0,0;0,0,0,0;0,0,0,0;0,0,0,0}</definedName>
    <definedName name="DBE">#REF!</definedName>
    <definedName name="dbed" localSheetId="3" hidden="1">{"histincome",#N/A,FALSE,"hyfins";"closing balance",#N/A,FALSE,"hyfins"}</definedName>
    <definedName name="dbed" hidden="1">{"histincome",#N/A,FALSE,"hyfins";"closing balance",#N/A,FALSE,"hyfins"}</definedName>
    <definedName name="DBEST" hidden="1">#REF!</definedName>
    <definedName name="dbf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ariance">#REF!</definedName>
    <definedName name="dc">#REF!</definedName>
    <definedName name="dcd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">#REF!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A">#REF!</definedName>
    <definedName name="DCF_TKM_only">#REF!</definedName>
    <definedName name="DCFBase">#REF!</definedName>
    <definedName name="DCFWSIIIb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FWSIIIb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FWSIIIb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seasdsd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seasdsd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urrent">#REF!</definedName>
    <definedName name="dd" localSheetId="4">'[125]Cf and Equity Calc'!#REF!</definedName>
    <definedName name="dd">#REF!</definedName>
    <definedName name="dd_1" localSheetId="3" hidden="1">{#N/A,#N/A,FALSE,"Pharm";#N/A,#N/A,FALSE,"WWCM"}</definedName>
    <definedName name="dd_1" hidden="1">{#N/A,#N/A,FALSE,"Pharm";#N/A,#N/A,FALSE,"WWCM"}</definedName>
    <definedName name="dd_2" localSheetId="3" hidden="1">{#N/A,#N/A,FALSE,"Pharm";#N/A,#N/A,FALSE,"WWCM"}</definedName>
    <definedName name="dd_2" hidden="1">{#N/A,#N/A,FALSE,"Pharm";#N/A,#N/A,FALSE,"WWCM"}</definedName>
    <definedName name="dd_3" localSheetId="3" hidden="1">{#N/A,#N/A,FALSE,"Pharm";#N/A,#N/A,FALSE,"WWCM"}</definedName>
    <definedName name="dd_3" hidden="1">{#N/A,#N/A,FALSE,"Pharm";#N/A,#N/A,FALSE,"WWCM"}</definedName>
    <definedName name="dd_4" localSheetId="3" hidden="1">{#N/A,#N/A,FALSE,"Pharm";#N/A,#N/A,FALSE,"WWCM"}</definedName>
    <definedName name="dd_4" hidden="1">{#N/A,#N/A,FALSE,"Pharm";#N/A,#N/A,FALSE,"WWCM"}</definedName>
    <definedName name="dd_prov_net_footnote" hidden="1">#REF!</definedName>
    <definedName name="DDD" localSheetId="4" hidden="1">{#N/A,#N/A,FALSE,"מאזן בוחן";"כל_מאזן_בוחן",#N/A,FALSE,"מאזן בוחן"}</definedName>
    <definedName name="ddd" localSheetId="3">{"adj95mult",#N/A,FALSE,"COMPCO";"adj95est",#N/A,FALSE,"COMPCO"}</definedName>
    <definedName name="ddd">{"adj95mult",#N/A,FALSE,"COMPCO";"adj95est",#N/A,FALSE,"COMPCO"}</definedName>
    <definedName name="ddd_1" localSheetId="3" hidden="1">{#N/A,#N/A,FALSE,"Pharm";#N/A,#N/A,FALSE,"WWCM"}</definedName>
    <definedName name="ddd_1" hidden="1">{#N/A,#N/A,FALSE,"Pharm";#N/A,#N/A,FALSE,"WWCM"}</definedName>
    <definedName name="ddd_2" localSheetId="3" hidden="1">{#N/A,#N/A,FALSE,"Pharm";#N/A,#N/A,FALSE,"WWCM"}</definedName>
    <definedName name="ddd_2" hidden="1">{#N/A,#N/A,FALSE,"Pharm";#N/A,#N/A,FALSE,"WWCM"}</definedName>
    <definedName name="ddd_3" localSheetId="3" hidden="1">{#N/A,#N/A,FALSE,"Pharm";#N/A,#N/A,FALSE,"WWCM"}</definedName>
    <definedName name="ddd_3" hidden="1">{#N/A,#N/A,FALSE,"Pharm";#N/A,#N/A,FALSE,"WWCM"}</definedName>
    <definedName name="ddd_4" localSheetId="3" hidden="1">{#N/A,#N/A,FALSE,"Pharm";#N/A,#N/A,FALSE,"WWCM"}</definedName>
    <definedName name="ddd_4" hidden="1">{#N/A,#N/A,FALSE,"Pharm";#N/A,#N/A,FALSE,"WWCM"}</definedName>
    <definedName name="dddaz" localSheetId="3" hidden="1">{#N/A,#N/A,FALSE,"Pharm";#N/A,#N/A,FALSE,"WWCM"}</definedName>
    <definedName name="dddaz" hidden="1">{#N/A,#N/A,FALSE,"Pharm";#N/A,#N/A,FALSE,"WWCM"}</definedName>
    <definedName name="dddaz_1" localSheetId="3" hidden="1">{#N/A,#N/A,FALSE,"Pharm";#N/A,#N/A,FALSE,"WWCM"}</definedName>
    <definedName name="dddaz_1" hidden="1">{#N/A,#N/A,FALSE,"Pharm";#N/A,#N/A,FALSE,"WWCM"}</definedName>
    <definedName name="dddaz_2" localSheetId="3" hidden="1">{#N/A,#N/A,FALSE,"Pharm";#N/A,#N/A,FALSE,"WWCM"}</definedName>
    <definedName name="dddaz_2" hidden="1">{#N/A,#N/A,FALSE,"Pharm";#N/A,#N/A,FALSE,"WWCM"}</definedName>
    <definedName name="dddaz_3" localSheetId="3" hidden="1">{#N/A,#N/A,FALSE,"Pharm";#N/A,#N/A,FALSE,"WWCM"}</definedName>
    <definedName name="dddaz_3" hidden="1">{#N/A,#N/A,FALSE,"Pharm";#N/A,#N/A,FALSE,"WWCM"}</definedName>
    <definedName name="dddaz_4" localSheetId="3" hidden="1">{#N/A,#N/A,FALSE,"Pharm";#N/A,#N/A,FALSE,"WWCM"}</definedName>
    <definedName name="dddaz_4" hidden="1">{#N/A,#N/A,FALSE,"Pharm";#N/A,#N/A,FALSE,"WWCM"}</definedName>
    <definedName name="dddd" localSheetId="3">{"'NPCGUIDELINES'!$A$1:$J$41"}</definedName>
    <definedName name="dddd">{"'NPCGUIDELINES'!$A$1:$J$41"}</definedName>
    <definedName name="ddddd" localSheetId="3" hidden="1">{#N/A,#N/A,FALSE,"Pooling";#N/A,#N/A,FALSE,"income";#N/A,#N/A,FALSE,"valuation"}</definedName>
    <definedName name="ddddd" hidden="1">{#N/A,#N/A,FALSE,"Pooling";#N/A,#N/A,FALSE,"income";#N/A,#N/A,FALSE,"valuation"}</definedName>
    <definedName name="dddddd" localSheetId="3" hidden="1">{#N/A,#N/A,FALSE,"A_D";#N/A,#N/A,FALSE,"WACC";#N/A,#N/A,FALSE,"DCF";#N/A,#N/A,FALSE,"A";#N/A,#N/A,FALSE,"LBO";#N/A,#N/A,FALSE,"C";#N/A,#N/A,FALSE,"impd";#N/A,#N/A,FALSE,"comps"}</definedName>
    <definedName name="dddddd" hidden="1">{#N/A,#N/A,FALSE,"A_D";#N/A,#N/A,FALSE,"WACC";#N/A,#N/A,FALSE,"DCF";#N/A,#N/A,FALSE,"A";#N/A,#N/A,FALSE,"LBO";#N/A,#N/A,FALSE,"C";#N/A,#N/A,FALSE,"impd";#N/A,#N/A,FALSE,"comps"}</definedName>
    <definedName name="dddddd_1" localSheetId="3" hidden="1">{#N/A,#N/A,FALSE,"Pharm";#N/A,#N/A,FALSE,"WWCM"}</definedName>
    <definedName name="dddddd_1" hidden="1">{#N/A,#N/A,FALSE,"Pharm";#N/A,#N/A,FALSE,"WWCM"}</definedName>
    <definedName name="dddddd_2" localSheetId="3" hidden="1">{#N/A,#N/A,FALSE,"Pharm";#N/A,#N/A,FALSE,"WWCM"}</definedName>
    <definedName name="dddddd_2" hidden="1">{#N/A,#N/A,FALSE,"Pharm";#N/A,#N/A,FALSE,"WWCM"}</definedName>
    <definedName name="dddddd_3" localSheetId="3" hidden="1">{#N/A,#N/A,FALSE,"Pharm";#N/A,#N/A,FALSE,"WWCM"}</definedName>
    <definedName name="dddddd_3" hidden="1">{#N/A,#N/A,FALSE,"Pharm";#N/A,#N/A,FALSE,"WWCM"}</definedName>
    <definedName name="dddddd_4" localSheetId="3" hidden="1">{#N/A,#N/A,FALSE,"Pharm";#N/A,#N/A,FALSE,"WWCM"}</definedName>
    <definedName name="dddddd_4" hidden="1">{#N/A,#N/A,FALSE,"Pharm";#N/A,#N/A,FALSE,"WWCM"}</definedName>
    <definedName name="dddddda" localSheetId="3" hidden="1">{"Summary Schedule",#N/A,FALSE,"Sheet1";"Divisional Support",#N/A,FALSE,"Sheet2";"Corporate Support",#N/A,FALSE,"Sheet3"}</definedName>
    <definedName name="dddddda" hidden="1">{"Summary Schedule",#N/A,FALSE,"Sheet1";"Divisional Support",#N/A,FALSE,"Sheet2";"Corporate Support",#N/A,FALSE,"Sheet3"}</definedName>
    <definedName name="ddddddd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d" localSheetId="3" hidden="1">{#N/A,#N/A,FALSE,"Aging Summary";#N/A,#N/A,FALSE,"Ratio Analysis";#N/A,#N/A,FALSE,"Test 120 Day Accts";#N/A,#N/A,FALSE,"Tickmarks"}</definedName>
    <definedName name="dddddddd" hidden="1">{#N/A,#N/A,FALSE,"Aging Summary";#N/A,#N/A,FALSE,"Ratio Analysis";#N/A,#N/A,FALSE,"Test 120 Day Accts";#N/A,#N/A,FALSE,"Tickmarks"}</definedName>
    <definedName name="ddddddddd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localSheetId="4" hidden="1">{#N/A,#N/A,FALSE,"AD_Purchase";#N/A,#N/A,FALSE,"Credit";#N/A,#N/A,FALSE,"PF Acquisition";#N/A,#N/A,FALSE,"PF Offering"}</definedName>
    <definedName name="dddddddddd" localSheetId="3" hidden="1">{#N/A,#N/A,FALSE,"AD_Purchase";#N/A,#N/A,FALSE,"Credit";#N/A,#N/A,FALSE,"PF Acquisition";#N/A,#N/A,FALSE,"PF Offering"}</definedName>
    <definedName name="dddddddddd" hidden="1">{#N/A,#N/A,FALSE,"AD_Purchase";#N/A,#N/A,FALSE,"Credit";#N/A,#N/A,FALSE,"PF Acquisition";#N/A,#N/A,FALSE,"PF Offering"}</definedName>
    <definedName name="ddddddddddd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dd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dddddd" localSheetId="3" hidden="1">{"P and L Detail Page 1",#N/A,FALSE,"Data";"P and L Detail Page 2",#N/A,FALSE,"Data"}</definedName>
    <definedName name="ddddddddddddddddddd" hidden="1">{"P and L Detail Page 1",#N/A,FALSE,"Data";"P and L Detail Page 2",#N/A,FALSE,"Data"}</definedName>
    <definedName name="ddde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localSheetId="3" hidden="1">{#N/A,#N/A,FALSE,"Finanzbedarsrechnung"}</definedName>
    <definedName name="ddee" hidden="1">{#N/A,#N/A,FALSE,"Finanzbedarsrechnung"}</definedName>
    <definedName name="ddf" hidden="1">#REF!</definedName>
    <definedName name="ddfffd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fffd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OLAR">#REF!</definedName>
    <definedName name="ddsds" localSheetId="3" hidden="1">{#N/A,#N/A,FALSE,"Sheet1"}</definedName>
    <definedName name="ddsds" hidden="1">{#N/A,#N/A,FALSE,"Sheet1"}</definedName>
    <definedName name="ddx" localSheetId="3" hidden="1">{"YD LAPO2",#N/A,FALSE,"YTD";"YD LPH2",#N/A,FALSE,"YTD";"YD LOUISIANA",#N/A,FALSE,"YTD";"YD GENERALH2",#N/A,FALSE,"YTD";"YD PRS",#N/A,FALSE,"YTD";"YD PACKAGE",#N/A,FALSE,"YTD";"YD OTHER",#N/A,FALSE,"YTD"}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localSheetId="3" hidden="1">{#N/A,#N/A,FALSE,"Cover";#N/A,#N/A,FALSE,"LUMI";#N/A,#N/A,FALSE,"COMD";#N/A,#N/A,FALSE,"Valuation";#N/A,#N/A,FALSE,"Assumptions";#N/A,#N/A,FALSE,"Pooling";#N/A,#N/A,FALSE,"BalanceSheet"}</definedName>
    <definedName name="DE" hidden="1">{#N/A,#N/A,FALSE,"Cover";#N/A,#N/A,FALSE,"LUMI";#N/A,#N/A,FALSE,"COMD";#N/A,#N/A,FALSE,"Valuation";#N/A,#N/A,FALSE,"Assumptions";#N/A,#N/A,FALSE,"Pooling";#N/A,#N/A,FALSE,"BalanceSheet"}</definedName>
    <definedName name="de_1" localSheetId="3" hidden="1">{#N/A,#N/A,FALSE,"Assessment";#N/A,#N/A,FALSE,"Staffing";#N/A,#N/A,FALSE,"Hires";#N/A,#N/A,FALSE,"Assumptions"}</definedName>
    <definedName name="de_1" hidden="1">{#N/A,#N/A,FALSE,"Assessment";#N/A,#N/A,FALSE,"Staffing";#N/A,#N/A,FALSE,"Hires";#N/A,#N/A,FALSE,"Assumptions"}</definedName>
    <definedName name="de_1_1" localSheetId="3" hidden="1">{#N/A,#N/A,FALSE,"Assessment";#N/A,#N/A,FALSE,"Staffing";#N/A,#N/A,FALSE,"Hires";#N/A,#N/A,FALSE,"Assumptions"}</definedName>
    <definedName name="de_1_1" hidden="1">{#N/A,#N/A,FALSE,"Assessment";#N/A,#N/A,FALSE,"Staffing";#N/A,#N/A,FALSE,"Hires";#N/A,#N/A,FALSE,"Assumptions"}</definedName>
    <definedName name="de_1_2" localSheetId="3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localSheetId="3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localSheetId="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localSheetId="3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localSheetId="3" hidden="1">{#N/A,#N/A,FALSE,"Assessment";#N/A,#N/A,FALSE,"Staffing";#N/A,#N/A,FALSE,"Hires";#N/A,#N/A,FALSE,"Assumptions"}</definedName>
    <definedName name="de_2" hidden="1">{#N/A,#N/A,FALSE,"Assessment";#N/A,#N/A,FALSE,"Staffing";#N/A,#N/A,FALSE,"Hires";#N/A,#N/A,FALSE,"Assumptions"}</definedName>
    <definedName name="de_2_1" localSheetId="3" hidden="1">{#N/A,#N/A,FALSE,"Assessment";#N/A,#N/A,FALSE,"Staffing";#N/A,#N/A,FALSE,"Hires";#N/A,#N/A,FALSE,"Assumptions"}</definedName>
    <definedName name="de_2_1" hidden="1">{#N/A,#N/A,FALSE,"Assessment";#N/A,#N/A,FALSE,"Staffing";#N/A,#N/A,FALSE,"Hires";#N/A,#N/A,FALSE,"Assumptions"}</definedName>
    <definedName name="de_2_2" localSheetId="3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localSheetId="3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localSheetId="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localSheetId="3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localSheetId="3" hidden="1">{#N/A,#N/A,FALSE,"Assessment";#N/A,#N/A,FALSE,"Staffing";#N/A,#N/A,FALSE,"Hires";#N/A,#N/A,FALSE,"Assumptions"}</definedName>
    <definedName name="de_3" hidden="1">{#N/A,#N/A,FALSE,"Assessment";#N/A,#N/A,FALSE,"Staffing";#N/A,#N/A,FALSE,"Hires";#N/A,#N/A,FALSE,"Assumptions"}</definedName>
    <definedName name="de_3_1" localSheetId="3" hidden="1">{#N/A,#N/A,FALSE,"Assessment";#N/A,#N/A,FALSE,"Staffing";#N/A,#N/A,FALSE,"Hires";#N/A,#N/A,FALSE,"Assumptions"}</definedName>
    <definedName name="de_3_1" hidden="1">{#N/A,#N/A,FALSE,"Assessment";#N/A,#N/A,FALSE,"Staffing";#N/A,#N/A,FALSE,"Hires";#N/A,#N/A,FALSE,"Assumptions"}</definedName>
    <definedName name="de_3_2" localSheetId="3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localSheetId="3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localSheetId="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localSheetId="3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localSheetId="3" hidden="1">{#N/A,#N/A,FALSE,"Assessment";#N/A,#N/A,FALSE,"Staffing";#N/A,#N/A,FALSE,"Hires";#N/A,#N/A,FALSE,"Assumptions"}</definedName>
    <definedName name="de_4" hidden="1">{#N/A,#N/A,FALSE,"Assessment";#N/A,#N/A,FALSE,"Staffing";#N/A,#N/A,FALSE,"Hires";#N/A,#N/A,FALSE,"Assumptions"}</definedName>
    <definedName name="de_4_1" localSheetId="3" hidden="1">{#N/A,#N/A,FALSE,"Assessment";#N/A,#N/A,FALSE,"Staffing";#N/A,#N/A,FALSE,"Hires";#N/A,#N/A,FALSE,"Assumptions"}</definedName>
    <definedName name="de_4_1" hidden="1">{#N/A,#N/A,FALSE,"Assessment";#N/A,#N/A,FALSE,"Staffing";#N/A,#N/A,FALSE,"Hires";#N/A,#N/A,FALSE,"Assumptions"}</definedName>
    <definedName name="de_4_2" localSheetId="3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localSheetId="3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localSheetId="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localSheetId="3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localSheetId="3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_5_1" localSheetId="3" hidden="1">{#N/A,#N/A,FALSE,"Assessment";#N/A,#N/A,FALSE,"Staffing";#N/A,#N/A,FALSE,"Hires";#N/A,#N/A,FALSE,"Assumptions"}</definedName>
    <definedName name="de_5_1" hidden="1">{#N/A,#N/A,FALSE,"Assessment";#N/A,#N/A,FALSE,"Staffing";#N/A,#N/A,FALSE,"Hires";#N/A,#N/A,FALSE,"Assumptions"}</definedName>
    <definedName name="de_5_2" localSheetId="3" hidden="1">{#N/A,#N/A,FALSE,"Assessment";#N/A,#N/A,FALSE,"Staffing";#N/A,#N/A,FALSE,"Hires";#N/A,#N/A,FALSE,"Assumptions"}</definedName>
    <definedName name="de_5_2" hidden="1">{#N/A,#N/A,FALSE,"Assessment";#N/A,#N/A,FALSE,"Staffing";#N/A,#N/A,FALSE,"Hires";#N/A,#N/A,FALSE,"Assumptions"}</definedName>
    <definedName name="de_5_3" localSheetId="3" hidden="1">{#N/A,#N/A,FALSE,"Assessment";#N/A,#N/A,FALSE,"Staffing";#N/A,#N/A,FALSE,"Hires";#N/A,#N/A,FALSE,"Assumptions"}</definedName>
    <definedName name="de_5_3" hidden="1">{#N/A,#N/A,FALSE,"Assessment";#N/A,#N/A,FALSE,"Staffing";#N/A,#N/A,FALSE,"Hires";#N/A,#N/A,FALSE,"Assumptions"}</definedName>
    <definedName name="de_5_4" localSheetId="3" hidden="1">{#N/A,#N/A,FALSE,"Assessment";#N/A,#N/A,FALSE,"Staffing";#N/A,#N/A,FALSE,"Hires";#N/A,#N/A,FALSE,"Assumptions"}</definedName>
    <definedName name="de_5_4" hidden="1">{#N/A,#N/A,FALSE,"Assessment";#N/A,#N/A,FALSE,"Staffing";#N/A,#N/A,FALSE,"Hires";#N/A,#N/A,FALSE,"Assumptions"}</definedName>
    <definedName name="de_5_5" localSheetId="3" hidden="1">{#N/A,#N/A,FALSE,"Assessment";#N/A,#N/A,FALSE,"Staffing";#N/A,#N/A,FALSE,"Hires";#N/A,#N/A,FALSE,"Assumptions"}</definedName>
    <definedName name="de_5_5" hidden="1">{#N/A,#N/A,FALSE,"Assessment";#N/A,#N/A,FALSE,"Staffing";#N/A,#N/A,FALSE,"Hires";#N/A,#N/A,FALSE,"Assumptions"}</definedName>
    <definedName name="DealListANZ">#REF!</definedName>
    <definedName name="DealListJapan">#REF!</definedName>
    <definedName name="Deathdate">#REF!</definedName>
    <definedName name="Debbie" localSheetId="3" hidden="1">{"FY03_Assets",#N/A,FALSE,"Fin Stmt Budget";"FY03_Liabilities",#N/A,FALSE,"Fin Stmt Budget";"FY03_Inc_Stmt",#N/A,FALSE,"Fin Stmt Budget";"FY03_SOCF",#N/A,FALSE,"Fin Stmt Budget"}</definedName>
    <definedName name="Debbie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1" localSheetId="4" hidden="1">{"print 1.6",#N/A,FALSE,"Sheet1";"print 2.6",#N/A,FALSE,"Sheet1";"print 3.6",#N/A,FALSE,"Sheet1";"print 4.6",#N/A,FALSE,"Sheet1";"print 5.6",#N/A,FALSE,"Sheet1";"print 6.6",#N/A,FALSE,"Sheet1"}</definedName>
    <definedName name="Debt_1" localSheetId="3" hidden="1">{"print 1.6",#N/A,FALSE,"Sheet1";"print 2.6",#N/A,FALSE,"Sheet1";"print 3.6",#N/A,FALSE,"Sheet1";"print 4.6",#N/A,FALSE,"Sheet1";"print 5.6",#N/A,FALSE,"Sheet1";"print 6.6",#N/A,FALSE,"Sheet1"}</definedName>
    <definedName name="Debt_1" hidden="1">{"print 1.6",#N/A,FALSE,"Sheet1";"print 2.6",#N/A,FALSE,"Sheet1";"print 3.6",#N/A,FALSE,"Sheet1";"print 4.6",#N/A,FALSE,"Sheet1";"print 5.6",#N/A,FALSE,"Sheet1";"print 6.6",#N/A,FALSE,"Sheet1"}</definedName>
    <definedName name="Debt_5..........................................................................................................................">#REF!</definedName>
    <definedName name="debt_final">#REF!</definedName>
    <definedName name="Debt_Rate">#REF!</definedName>
    <definedName name="Debt_Space">#REF!</definedName>
    <definedName name="debtamort">#REF!</definedName>
    <definedName name="DebtBeta">#REF!</definedName>
    <definedName name="DebtBook">#REF!</definedName>
    <definedName name="DebtBookCapitalization">#REF!</definedName>
    <definedName name="DebtCap">#REF!</definedName>
    <definedName name="DebtCap1">#REF!</definedName>
    <definedName name="DebtCap2">#REF!</definedName>
    <definedName name="DebtCap3">#REF!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EBITDA">#REF!</definedName>
    <definedName name="DebtEnt">#REF!</definedName>
    <definedName name="DebtEntInc">#REF!</definedName>
    <definedName name="DebtMarketCapitalization">#REF!</definedName>
    <definedName name="debtor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pref" localSheetId="4" hidden="1">'[122]WP_Hist ABC'!#REF!</definedName>
    <definedName name="debtpref" hidden="1">#REF!</definedName>
    <definedName name="DebtPrice1">#REF!</definedName>
    <definedName name="DebtPrice2">#REF!</definedName>
    <definedName name="Debtr" localSheetId="3" hidden="1">{#N/A,#N/A,FALSE,"FREE"}</definedName>
    <definedName name="Debtr" hidden="1">{#N/A,#N/A,FALSE,"FREE"}</definedName>
    <definedName name="DebtRatings">#REF!</definedName>
    <definedName name="DebtRentBookCapitalization">#REF!</definedName>
    <definedName name="DebtRentEBITDAR">#REF!</definedName>
    <definedName name="DebtRentMarketCapitalization">#REF!</definedName>
    <definedName name="debtrig">#REF!</definedName>
    <definedName name="DEBTSCHED">#REF!</definedName>
    <definedName name="DebtServiceTotal" localSheetId="4">[45]Workings!$D$952:$O$952</definedName>
    <definedName name="DebtServiceTotal">#REF!</definedName>
    <definedName name="DebtShares1">#REF!</definedName>
    <definedName name="DebtShares2">#REF!</definedName>
    <definedName name="DebtUsed">#REF!</definedName>
    <definedName name="DEC_ACT">#REF!</definedName>
    <definedName name="DEC_AOP">#REF!</definedName>
    <definedName name="DEC_BUD" localSheetId="4">'[43]P&amp;L Breakdown'!$T:$T</definedName>
    <definedName name="DEC_BUD">#REF!</definedName>
    <definedName name="DEC_TB" localSheetId="4">[43]TB!$Q:$Q</definedName>
    <definedName name="DEC_TB">#REF!</definedName>
    <definedName name="Dec95JobSched" localSheetId="4" hidden="1">{#N/A,#N/A,FALSE,"Job Sched"}</definedName>
    <definedName name="Dec95JobSched" localSheetId="3" hidden="1">{#N/A,#N/A,FALSE,"Job Sched"}</definedName>
    <definedName name="Dec95JobSched" hidden="1">{#N/A,#N/A,FALSE,"Job Sched"}</definedName>
    <definedName name="december">#REF!</definedName>
    <definedName name="december_99" localSheetId="4">'[126]מדדים ודולר'!#REF!</definedName>
    <definedName name="december_99">#REF!</definedName>
    <definedName name="ded" localSheetId="3" hidden="1">{#N/A,#N/A,TRUE,"Julio";#N/A,#N/A,TRUE,"Agosto";#N/A,#N/A,TRUE,"BHCo";#N/A,#N/A,TRUE,"Abril";#N/A,#N/A,TRUE,"Pro Forma"}</definedName>
    <definedName name="ded" hidden="1">{#N/A,#N/A,TRUE,"Julio";#N/A,#N/A,TRUE,"Agosto";#N/A,#N/A,TRUE,"BHCo";#N/A,#N/A,TRUE,"Abril";#N/A,#N/A,TRUE,"Pro Forma"}</definedName>
    <definedName name="dede" localSheetId="3" hidden="1">{#N/A,#N/A,FALSE,"Pharm";#N/A,#N/A,FALSE,"WWCM"}</definedName>
    <definedName name="dede" hidden="1">{#N/A,#N/A,FALSE,"Pharm";#N/A,#N/A,FALSE,"WWCM"}</definedName>
    <definedName name="dede_1" localSheetId="3" hidden="1">{#N/A,#N/A,FALSE,"Pharm";#N/A,#N/A,FALSE,"WWCM"}</definedName>
    <definedName name="dede_1" hidden="1">{#N/A,#N/A,FALSE,"Pharm";#N/A,#N/A,FALSE,"WWCM"}</definedName>
    <definedName name="dede_2" localSheetId="3" hidden="1">{#N/A,#N/A,FALSE,"Pharm";#N/A,#N/A,FALSE,"WWCM"}</definedName>
    <definedName name="dede_2" hidden="1">{#N/A,#N/A,FALSE,"Pharm";#N/A,#N/A,FALSE,"WWCM"}</definedName>
    <definedName name="dede_3" localSheetId="3" hidden="1">{#N/A,#N/A,FALSE,"Pharm";#N/A,#N/A,FALSE,"WWCM"}</definedName>
    <definedName name="dede_3" hidden="1">{#N/A,#N/A,FALSE,"Pharm";#N/A,#N/A,FALSE,"WWCM"}</definedName>
    <definedName name="dede_4" localSheetId="3" hidden="1">{#N/A,#N/A,FALSE,"Pharm";#N/A,#N/A,FALSE,"WWCM"}</definedName>
    <definedName name="dede_4" hidden="1">{#N/A,#N/A,FALSE,"Pharm";#N/A,#N/A,FALSE,"WWCM"}</definedName>
    <definedName name="DEDED" localSheetId="3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_1" localSheetId="3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localSheetId="3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localSheetId="3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localSheetId="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localSheetId="3" hidden="1">{#N/A,#N/A,FALSE,"Pharm";#N/A,#N/A,FALSE,"WWCM"}</definedName>
    <definedName name="DEDEDZE" hidden="1">{#N/A,#N/A,FALSE,"Pharm";#N/A,#N/A,FALSE,"WWCM"}</definedName>
    <definedName name="DEDEDZE_1" localSheetId="3" hidden="1">{#N/A,#N/A,FALSE,"Pharm";#N/A,#N/A,FALSE,"WWCM"}</definedName>
    <definedName name="DEDEDZE_1" hidden="1">{#N/A,#N/A,FALSE,"Pharm";#N/A,#N/A,FALSE,"WWCM"}</definedName>
    <definedName name="DEDEDZE_2" localSheetId="3" hidden="1">{#N/A,#N/A,FALSE,"Pharm";#N/A,#N/A,FALSE,"WWCM"}</definedName>
    <definedName name="DEDEDZE_2" hidden="1">{#N/A,#N/A,FALSE,"Pharm";#N/A,#N/A,FALSE,"WWCM"}</definedName>
    <definedName name="DEDEDZE_3" localSheetId="3" hidden="1">{#N/A,#N/A,FALSE,"Pharm";#N/A,#N/A,FALSE,"WWCM"}</definedName>
    <definedName name="DEDEDZE_3" hidden="1">{#N/A,#N/A,FALSE,"Pharm";#N/A,#N/A,FALSE,"WWCM"}</definedName>
    <definedName name="DEDEDZE_4" localSheetId="3" hidden="1">{#N/A,#N/A,FALSE,"Pharm";#N/A,#N/A,FALSE,"WWCM"}</definedName>
    <definedName name="DEDEDZE_4" hidden="1">{#N/A,#N/A,FALSE,"Pharm";#N/A,#N/A,FALSE,"WWCM"}</definedName>
    <definedName name="DEDZD" localSheetId="3" hidden="1">{#N/A,#N/A,FALSE,"Pharm";#N/A,#N/A,FALSE,"WWCM"}</definedName>
    <definedName name="DEDZD" hidden="1">{#N/A,#N/A,FALSE,"Pharm";#N/A,#N/A,FALSE,"WWCM"}</definedName>
    <definedName name="DEDZD_1" localSheetId="3" hidden="1">{#N/A,#N/A,FALSE,"Pharm";#N/A,#N/A,FALSE,"WWCM"}</definedName>
    <definedName name="DEDZD_1" hidden="1">{#N/A,#N/A,FALSE,"Pharm";#N/A,#N/A,FALSE,"WWCM"}</definedName>
    <definedName name="DEDZD_2" localSheetId="3" hidden="1">{#N/A,#N/A,FALSE,"Pharm";#N/A,#N/A,FALSE,"WWCM"}</definedName>
    <definedName name="DEDZD_2" hidden="1">{#N/A,#N/A,FALSE,"Pharm";#N/A,#N/A,FALSE,"WWCM"}</definedName>
    <definedName name="DEDZD_3" localSheetId="3" hidden="1">{#N/A,#N/A,FALSE,"Pharm";#N/A,#N/A,FALSE,"WWCM"}</definedName>
    <definedName name="DEDZD_3" hidden="1">{#N/A,#N/A,FALSE,"Pharm";#N/A,#N/A,FALSE,"WWCM"}</definedName>
    <definedName name="DEDZD_4" localSheetId="3" hidden="1">{#N/A,#N/A,FALSE,"Pharm";#N/A,#N/A,FALSE,"WWCM"}</definedName>
    <definedName name="DEDZD_4" hidden="1">{#N/A,#N/A,FALSE,"Pharm";#N/A,#N/A,FALSE,"WWCM"}</definedName>
    <definedName name="dee" localSheetId="3" hidden="1">{#N/A,#N/A,FALSE,"Trading-Mult ";#N/A,#N/A,FALSE,"Trading-Cap";#N/A,#N/A,FALSE,"Trading-Inc";#N/A,#N/A,FALSE,"Cash Flow";#N/A,#N/A,FALSE,"M&amp;A info"}</definedName>
    <definedName name="dee" hidden="1">{#N/A,#N/A,FALSE,"Trading-Mult ";#N/A,#N/A,FALSE,"Trading-Cap";#N/A,#N/A,FALSE,"Trading-Inc";#N/A,#N/A,FALSE,"Cash Flow";#N/A,#N/A,FALSE,"M&amp;A info"}</definedName>
    <definedName name="DEE_1" localSheetId="3" hidden="1">{#N/A,#N/A,FALSE,"Pharm";#N/A,#N/A,FALSE,"WWCM"}</definedName>
    <definedName name="DEE_1" hidden="1">{#N/A,#N/A,FALSE,"Pharm";#N/A,#N/A,FALSE,"WWCM"}</definedName>
    <definedName name="DEE_2" localSheetId="3" hidden="1">{#N/A,#N/A,FALSE,"Pharm";#N/A,#N/A,FALSE,"WWCM"}</definedName>
    <definedName name="DEE_2" hidden="1">{#N/A,#N/A,FALSE,"Pharm";#N/A,#N/A,FALSE,"WWCM"}</definedName>
    <definedName name="DEE_3" localSheetId="3" hidden="1">{#N/A,#N/A,FALSE,"Pharm";#N/A,#N/A,FALSE,"WWCM"}</definedName>
    <definedName name="DEE_3" hidden="1">{#N/A,#N/A,FALSE,"Pharm";#N/A,#N/A,FALSE,"WWCM"}</definedName>
    <definedName name="DEE_4" localSheetId="3" hidden="1">{#N/A,#N/A,FALSE,"Pharm";#N/A,#N/A,FALSE,"WWCM"}</definedName>
    <definedName name="DEE_4" hidden="1">{#N/A,#N/A,FALSE,"Pharm";#N/A,#N/A,FALSE,"WWCM"}</definedName>
    <definedName name="DEFAULT">#REF!</definedName>
    <definedName name="DeferredTaxes">#REF!</definedName>
    <definedName name="DEFG" hidden="1">#REF!</definedName>
    <definedName name="DefRev" hidden="1">#REF!</definedName>
    <definedName name="defult1" hidden="1">#REF!</definedName>
    <definedName name="delay?">#REF!</definedName>
    <definedName name="Delete">#REF!</definedName>
    <definedName name="deleteme" localSheetId="3" hidden="1">{"schedule",#N/A,FALSE,"Sum Op's";"input area",#N/A,FALSE,"Sum Op's"}</definedName>
    <definedName name="deleteme" hidden="1">{"schedule",#N/A,FALSE,"Sum Op's";"input area",#N/A,FALSE,"Sum Op's"}</definedName>
    <definedName name="deleteme1" localSheetId="3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livery_and_transportation_Expense">'[48]GL-PC'!#REF!</definedName>
    <definedName name="Demographics_FI_Community_Graph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ngerousR">#REF!</definedName>
    <definedName name="dennis" localSheetId="4" hidden="1">{#N/A,#N/A,FALSE,"91NOLCB";#N/A,#N/A,FALSE,"92NOLCB";#N/A,#N/A,FALSE,"93NOLCB"}</definedName>
    <definedName name="dennis" localSheetId="3" hidden="1">{#N/A,#N/A,FALSE,"91NOLCB";#N/A,#N/A,FALSE,"92NOLCB";#N/A,#N/A,FALSE,"93NOLCB"}</definedName>
    <definedName name="dennis" hidden="1">{#N/A,#N/A,FALSE,"91NOLCB";#N/A,#N/A,FALSE,"92NOLCB";#N/A,#N/A,FALSE,"93NOLCB"}</definedName>
    <definedName name="DENOM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ahf_ind" hidden="1">#REF!</definedName>
    <definedName name="dental_alt_ben_in_network_curr" hidden="1">#REF!</definedName>
    <definedName name="dental_alt_ben_in_network_prior" hidden="1">#REF!</definedName>
    <definedName name="dental_alt_ben_out_network_curr" hidden="1">#REF!</definedName>
    <definedName name="dental_alt_ben_out_network_prior" hidden="1">#REF!</definedName>
    <definedName name="Dental_avg_age_members_curr" hidden="1">#REF!</definedName>
    <definedName name="Dental_avg_age_members_prior" hidden="1">#REF!</definedName>
    <definedName name="dental_basic_in_network_curr" hidden="1">#REF!</definedName>
    <definedName name="dental_basic_in_network_prior" hidden="1">#REF!</definedName>
    <definedName name="dental_basic_out_network_curr" hidden="1">#REF!</definedName>
    <definedName name="dental_basic_out_network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hildren_in_network_curr" hidden="1">#REF!</definedName>
    <definedName name="dental_children_in_network_prior" hidden="1">#REF!</definedName>
    <definedName name="dental_children_out_network_curr" hidden="1">#REF!</definedName>
    <definedName name="dental_children_out_network_prior" hidden="1">#REF!</definedName>
    <definedName name="dental_cob_in_network_curr" hidden="1">#REF!</definedName>
    <definedName name="dental_cob_in_network_prior" hidden="1">#REF!</definedName>
    <definedName name="dental_cob_out_network_curr" hidden="1">#REF!</definedName>
    <definedName name="dental_cob_out_network_prior" hidden="1">#REF!</definedName>
    <definedName name="dental_coinsurance_copay_in_network_curr" hidden="1">#REF!</definedName>
    <definedName name="dental_coinsurance_copay_in_network_prior" hidden="1">#REF!</definedName>
    <definedName name="dental_coinsurance_copay_out_network_curr" hidden="1">#REF!</definedName>
    <definedName name="dental_coinsurance_copay_out_network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ductible_in_network_curr" hidden="1">#REF!</definedName>
    <definedName name="dental_deductible_in_network_prior" hidden="1">#REF!</definedName>
    <definedName name="dental_deductible_out_network_curr" hidden="1">#REF!</definedName>
    <definedName name="dental_deductible_out_network_prior" hidden="1">#REF!</definedName>
    <definedName name="Dental_dependent_paid_amt_curr" hidden="1">#REF!</definedName>
    <definedName name="Dental_dependent_paid_amt_prior" hidden="1">#REF!</definedName>
    <definedName name="dental_dup_bills_in_network_curr" hidden="1">#REF!</definedName>
    <definedName name="dental_dup_bills_in_network_prior" hidden="1">#REF!</definedName>
    <definedName name="dental_dup_bills_out_network_curr" hidden="1">#REF!</definedName>
    <definedName name="dental_dup_bills_out_network_prior" hidden="1">#REF!</definedName>
    <definedName name="dental_elig_denials_in_network_curr" hidden="1">#REF!</definedName>
    <definedName name="dental_elig_denials_in_network_prior" hidden="1">#REF!</definedName>
    <definedName name="dental_elig_denials_out_network_curr" hidden="1">#REF!</definedName>
    <definedName name="dental_elig_denials_out_network_prior" hidden="1">#REF!</definedName>
    <definedName name="dental_employee_in_network_curr" hidden="1">#REF!</definedName>
    <definedName name="dental_employee_in_network_prior" hidden="1">#REF!</definedName>
    <definedName name="dental_employee_out_network_curr" hidden="1">#REF!</definedName>
    <definedName name="dental_employee_out_network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freq_limit_in_network_curr" hidden="1">#REF!</definedName>
    <definedName name="dental_freq_limit_in_network_prior" hidden="1">#REF!</definedName>
    <definedName name="dental_freq_limit_out_network_curr" hidden="1">#REF!</definedName>
    <definedName name="dental_freq_limit_out_network_prior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in_network_curr" hidden="1">#REF!</definedName>
    <definedName name="dental_major_in_network_prior" hidden="1">#REF!</definedName>
    <definedName name="dental_major_out_network_curr" hidden="1">#REF!</definedName>
    <definedName name="dental_major_out_network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on_covered_serv_in_network_curr" hidden="1">#REF!</definedName>
    <definedName name="dental_non_covered_serv_in_network_prior" hidden="1">#REF!</definedName>
    <definedName name="dental_non_covered_serv_out_network_curr" hidden="1">#REF!</definedName>
    <definedName name="dental_non_covered_serv_out_network_prior" hidden="1">#REF!</definedName>
    <definedName name="dental_not_medically_necess_in_network_curr" hidden="1">#REF!</definedName>
    <definedName name="dental_not_medically_necess_in_network_prior" hidden="1">#REF!</definedName>
    <definedName name="dental_not_medically_necess_out_network_curr" hidden="1">#REF!</definedName>
    <definedName name="dental_not_medically_necess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rthodontic_in_network_curr" hidden="1">#REF!</definedName>
    <definedName name="dental_orthodontic_in_network_prior" hidden="1">#REF!</definedName>
    <definedName name="dental_orthodontic_out_network_curr" hidden="1">#REF!</definedName>
    <definedName name="dental_orthodontic_out_network_prior" hidden="1">#REF!</definedName>
    <definedName name="dental_oth_denied_clms_in_network_curr" hidden="1">#REF!</definedName>
    <definedName name="dental_oth_denied_clms_in_network_prior" hidden="1">#REF!</definedName>
    <definedName name="dental_oth_denied_clms_out_network_curr" hidden="1">#REF!</definedName>
    <definedName name="dental_oth_denied_clms_out_network_prior" hidden="1">#REF!</definedName>
    <definedName name="dental_other_in_network_curr" hidden="1">#REF!</definedName>
    <definedName name="dental_other_in_network_prior" hidden="1">#REF!</definedName>
    <definedName name="dental_other_out_network_curr" hidden="1">#REF!</definedName>
    <definedName name="dental_other_out_network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other_unknown_in_network_curr" hidden="1">#REF!</definedName>
    <definedName name="dental_other_unknown_in_network_prior" hidden="1">#REF!</definedName>
    <definedName name="dental_other_unknown_out_network_curr" hidden="1">#REF!</definedName>
    <definedName name="dental_other_unknown_out_network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aid_ben_in_network_curr" hidden="1">#REF!</definedName>
    <definedName name="dental_paid_ben_in_network_prior" hidden="1">#REF!</definedName>
    <definedName name="dental_paid_ben_out_network_curr" hidden="1">#REF!</definedName>
    <definedName name="dental_paid_ben_out_network_prior" hidden="1">#REF!</definedName>
    <definedName name="dental_plan_max_in_network_curr" hidden="1">#REF!</definedName>
    <definedName name="dental_plan_max_in_network_prior" hidden="1">#REF!</definedName>
    <definedName name="dental_plan_max_out_network_curr" hidden="1">#REF!</definedName>
    <definedName name="dental_plan_max_out_network_prior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preventive_in_network_curr" hidden="1">#REF!</definedName>
    <definedName name="dental_preventive_in_network_prior" hidden="1">#REF!</definedName>
    <definedName name="dental_preventive_out_network_curr" hidden="1">#REF!</definedName>
    <definedName name="dental_preventive_out_network_prior" hidden="1">#REF!</definedName>
    <definedName name="dental_prov_netw_sav_disc_in_network_curr" hidden="1">#REF!</definedName>
    <definedName name="dental_prov_netw_sav_disc_in_network_prior" hidden="1">#REF!</definedName>
    <definedName name="dental_prov_netw_sav_disc_out_network_curr" hidden="1">#REF!</definedName>
    <definedName name="dental_prov_netw_sav_disc_out_network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reason_cust_in_network_curr" hidden="1">#REF!</definedName>
    <definedName name="dental_reason_cust_in_network_prior" hidden="1">#REF!</definedName>
    <definedName name="dental_reason_cust_out_network_curr" hidden="1">#REF!</definedName>
    <definedName name="dental_reason_cust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spouse_in_network_curr" hidden="1">#REF!</definedName>
    <definedName name="dental_spouse_in_network_prior" hidden="1">#REF!</definedName>
    <definedName name="dental_spouse_out_network_curr" hidden="1">#REF!</definedName>
    <definedName name="dental_spouse_out_network_prior" hidden="1">#REF!</definedName>
    <definedName name="dental_tot_ben_cat_in_network_curr" hidden="1">#REF!</definedName>
    <definedName name="dental_tot_ben_cat_in_network_prior" hidden="1">#REF!</definedName>
    <definedName name="dental_tot_ben_cat_out_network_curr" hidden="1">#REF!</definedName>
    <definedName name="dental_tot_ben_cat_out_network_prior" hidden="1">#REF!</definedName>
    <definedName name="dental_tot_mbr_type_in_network_curr" hidden="1">#REF!</definedName>
    <definedName name="dental_tot_mbr_type_in_network_prior" hidden="1">#REF!</definedName>
    <definedName name="dental_tot_mbr_type_out_network_curr" hidden="1">#REF!</definedName>
    <definedName name="dental_tot_mbr_type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ep">#REF!</definedName>
    <definedName name="dep_switch">#REF!</definedName>
    <definedName name="Department" localSheetId="4">[53]data!$U$3</definedName>
    <definedName name="Department">#REF!</definedName>
    <definedName name="DepartmentCost">[127]Parameters!$F$2:$G$35</definedName>
    <definedName name="DepartmentList">[127]Parameters!$F$3:$F$35</definedName>
    <definedName name="DepartmentName">[108]DepartmentList!$A$2:$A$1048576</definedName>
    <definedName name="Depereciation" localSheetId="3">{"'Furniture&amp; O.E'!$A$4:$D$27"}</definedName>
    <definedName name="Depereciation">{"'Furniture&amp; O.E'!$A$4:$D$27"}</definedName>
    <definedName name="Depletion">#REF!</definedName>
    <definedName name="deposit_interest" localSheetId="4">'[128]פקדונות וניירות ערך'!$L$12</definedName>
    <definedName name="deposit_interest">#REF!</definedName>
    <definedName name="depr">#REF!</definedName>
    <definedName name="depr._override">#REF!</definedName>
    <definedName name="Deprec_exist">#REF!</definedName>
    <definedName name="Deprec_Proj">#REF!</definedName>
    <definedName name="Depreciation">#REF!</definedName>
    <definedName name="Depreciation____COGS">'[48]GL-PC'!#REF!</definedName>
    <definedName name="Depreciation_ARC_sys_above_10_COGS">'[48]GL-PC'!#REF!</definedName>
    <definedName name="Depreciation_CONNECT_sys">'[48]GL-PC'!#REF!</definedName>
    <definedName name="Depreciation_factor">#REF!</definedName>
    <definedName name="Depreciation_Period_Ongoing_FA_Balance">#REF!</definedName>
    <definedName name="Depreciation_Period_Starting_FA_Balance">#REF!</definedName>
    <definedName name="Depreciation_Schedule">#REF!</definedName>
    <definedName name="DepreciationAndDepletion">#REF!</definedName>
    <definedName name="Depreciationit">#REF!</definedName>
    <definedName name="DEPRFCST1">#REF!</definedName>
    <definedName name="DeprPrint" localSheetId="3">'Neptune COGS+OPEX Build'!DeprPrint</definedName>
    <definedName name="DeprPrint">[0]!DeprPrint</definedName>
    <definedName name="DEPT">#REF!</definedName>
    <definedName name="DEPT.DIV">#REF!</definedName>
    <definedName name="DEPT.Division">#REF!</definedName>
    <definedName name="DEPT_TREE">#REF!</definedName>
    <definedName name="DEPTTOT">#REF!</definedName>
    <definedName name="des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">#REF!</definedName>
    <definedName name="Description1">#REF!</definedName>
    <definedName name="Description2">#REF!</definedName>
    <definedName name="Description3">#REF!</definedName>
    <definedName name="Description4">#REF!</definedName>
    <definedName name="DETAIL">#REF!</definedName>
    <definedName name="DETAILPL">#REF!</definedName>
    <definedName name="dev">#REF!</definedName>
    <definedName name="dev_discrate1">#REF!</definedName>
    <definedName name="dev_discrate2">#REF!</definedName>
    <definedName name="dev_discrate3">#REF!</definedName>
    <definedName name="dev_discrate4">#REF!</definedName>
    <definedName name="dev_discrate5">#REF!</definedName>
    <definedName name="dev_tech" hidden="1">#REF!</definedName>
    <definedName name="devc" localSheetId="3" hidden="1">{"TOTTEXAS",#N/A,FALSE,"CM"}</definedName>
    <definedName name="devc" hidden="1">{"TOTTEXAS",#N/A,FALSE,"CM"}</definedName>
    <definedName name="DEVCOMPUTER">#REF!</definedName>
    <definedName name="develop_rate">#REF!</definedName>
    <definedName name="Development_services">'[48]GL-PC'!#REF!</definedName>
    <definedName name="DEVRYINST">#REF!</definedName>
    <definedName name="devsoftware">#REF!</definedName>
    <definedName name="DEZLFEZKLHF" localSheetId="3" hidden="1">{#N/A,#N/A,FALSE,"Pharm";#N/A,#N/A,FALSE,"WWCM"}</definedName>
    <definedName name="DEZLFEZKLHF" hidden="1">{#N/A,#N/A,FALSE,"Pharm";#N/A,#N/A,FALSE,"WWCM"}</definedName>
    <definedName name="DEZLFEZKLHF_1" localSheetId="3" hidden="1">{#N/A,#N/A,FALSE,"Pharm";#N/A,#N/A,FALSE,"WWCM"}</definedName>
    <definedName name="DEZLFEZKLHF_1" hidden="1">{#N/A,#N/A,FALSE,"Pharm";#N/A,#N/A,FALSE,"WWCM"}</definedName>
    <definedName name="DEZLFEZKLHF_2" localSheetId="3" hidden="1">{#N/A,#N/A,FALSE,"Pharm";#N/A,#N/A,FALSE,"WWCM"}</definedName>
    <definedName name="DEZLFEZKLHF_2" hidden="1">{#N/A,#N/A,FALSE,"Pharm";#N/A,#N/A,FALSE,"WWCM"}</definedName>
    <definedName name="DEZLFEZKLHF_3" localSheetId="3" hidden="1">{#N/A,#N/A,FALSE,"Pharm";#N/A,#N/A,FALSE,"WWCM"}</definedName>
    <definedName name="DEZLFEZKLHF_3" hidden="1">{#N/A,#N/A,FALSE,"Pharm";#N/A,#N/A,FALSE,"WWCM"}</definedName>
    <definedName name="DEZLFEZKLHF_4" localSheetId="3" hidden="1">{#N/A,#N/A,FALSE,"Pharm";#N/A,#N/A,FALSE,"WWCM"}</definedName>
    <definedName name="DEZLFEZKLHF_4" hidden="1">{#N/A,#N/A,FALSE,"Pharm";#N/A,#N/A,FALSE,"WWCM"}</definedName>
    <definedName name="df" localSheetId="3" hidden="1">{"Page1",#N/A,FALSE,"CompCo";"Page2",#N/A,FALSE,"CompCo"}</definedName>
    <definedName name="df" hidden="1">{"Page1",#N/A,FALSE,"CompCo";"Page2",#N/A,FALSE,"CompCo"}</definedName>
    <definedName name="dfa" localSheetId="3">{"Acq_matrix",#N/A,FALSE,"Acquisition Matrix"}</definedName>
    <definedName name="dfa">{"Acq_matrix",#N/A,FALSE,"Acquisition Matrix"}</definedName>
    <definedName name="dfafa" hidden="1">#N/A</definedName>
    <definedName name="DFASGFSADGF" localSheetId="3" hidden="1">{#N/A,#N/A,FALSE,"Aging Summary";#N/A,#N/A,FALSE,"Ratio Analysis";#N/A,#N/A,FALSE,"Test 120 Day Accts";#N/A,#N/A,FALSE,"Tickmarks"}</definedName>
    <definedName name="DFASGFSADGF" hidden="1">{#N/A,#N/A,FALSE,"Aging Summary";#N/A,#N/A,FALSE,"Ratio Analysis";#N/A,#N/A,FALSE,"Test 120 Day Accts";#N/A,#N/A,FALSE,"Tickmarks"}</definedName>
    <definedName name="dfd" localSheetId="3" hidden="1">{"FCB_ALL",#N/A,FALSE,"FCB";"GREY_ALL",#N/A,FALSE,"GREY"}</definedName>
    <definedName name="dfd" hidden="1">{"FCB_ALL",#N/A,FALSE,"FCB";"GREY_ALL",#N/A,FALSE,"GREY"}</definedName>
    <definedName name="dfdas" localSheetId="3" hidden="1">{"FCB_ALL",#N/A,FALSE,"FCB";"GREY_ALL",#N/A,FALSE,"GREY"}</definedName>
    <definedName name="dfdas" hidden="1">{"FCB_ALL",#N/A,FALSE,"FCB";"GREY_ALL",#N/A,FALSE,"GREY"}</definedName>
    <definedName name="dfdasf" localSheetId="3" hidden="1">{#N/A,#N/A,FALSE,"Aging Summary";#N/A,#N/A,FALSE,"Ratio Analysis";#N/A,#N/A,FALSE,"Test 120 Day Accts";#N/A,#N/A,FALSE,"Tickmarks"}</definedName>
    <definedName name="dfdasf" hidden="1">{#N/A,#N/A,FALSE,"Aging Summary";#N/A,#N/A,FALSE,"Ratio Analysis";#N/A,#N/A,FALSE,"Test 120 Day Accts";#N/A,#N/A,FALSE,"Tickmarks"}</definedName>
    <definedName name="DFDD" localSheetId="3" hidden="1">{#N/A,#N/A,FALSE,"REPORT"}</definedName>
    <definedName name="DFDD" hidden="1">{#N/A,#N/A,FALSE,"REPORT"}</definedName>
    <definedName name="DFDD_1" localSheetId="3" hidden="1">{#N/A,#N/A,FALSE,"REPORT"}</definedName>
    <definedName name="DFDD_1" hidden="1">{#N/A,#N/A,FALSE,"REPORT"}</definedName>
    <definedName name="DFDD_2" localSheetId="3" hidden="1">{#N/A,#N/A,FALSE,"REPORT"}</definedName>
    <definedName name="DFDD_2" hidden="1">{#N/A,#N/A,FALSE,"REPORT"}</definedName>
    <definedName name="DFDD_3" localSheetId="3" hidden="1">{#N/A,#N/A,FALSE,"REPORT"}</definedName>
    <definedName name="DFDD_3" hidden="1">{#N/A,#N/A,FALSE,"REPORT"}</definedName>
    <definedName name="DFDD_4" localSheetId="3" hidden="1">{#N/A,#N/A,FALSE,"REPORT"}</definedName>
    <definedName name="DFDD_4" hidden="1">{#N/A,#N/A,FALSE,"REPORT"}</definedName>
    <definedName name="dfdddf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f" localSheetId="3">{"'Directory'!$A$72:$E$91"}</definedName>
    <definedName name="dfddf">{"'Directory'!$A$72:$E$91"}</definedName>
    <definedName name="df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a" hidden="1">#REF!</definedName>
    <definedName name="dfdfcfxd" localSheetId="3" hidden="1">{#N/A,#N/A,FALSE,"sum-don";#N/A,#N/A,FALSE,"inc-don"}</definedName>
    <definedName name="dfdfcfxd" hidden="1">{#N/A,#N/A,FALSE,"sum-don";#N/A,#N/A,FALSE,"inc-don"}</definedName>
    <definedName name="dfdfd" localSheetId="3" hidden="1">{"FCB_ALL",#N/A,FALSE,"FCB";"GREY_ALL",#N/A,FALSE,"GREY"}</definedName>
    <definedName name="dfdfd" hidden="1">{"FCB_ALL",#N/A,FALSE,"FCB";"GREY_ALL",#N/A,FALSE,"GREY"}</definedName>
    <definedName name="dfdfdf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" localSheetId="3" hidden="1">{#N/A,#N/A,FALSE,"AD_Purchase";#N/A,#N/A,FALSE,"Credit";#N/A,#N/A,FALSE,"PF Acquisition";#N/A,#N/A,FALSE,"PF Offering"}</definedName>
    <definedName name="dfdfdfd" hidden="1">{#N/A,#N/A,FALSE,"AD_Purchase";#N/A,#N/A,FALSE,"Credit";#N/A,#N/A,FALSE,"PF Acquisition";#N/A,#N/A,FALSE,"PF Offering"}</definedName>
    <definedName name="dfdfdfdddf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ldsjf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g" localSheetId="3">{"'1-TheatreBkgs'!$A$1:$L$102"}</definedName>
    <definedName name="dfdg">{"'1-TheatreBkgs'!$A$1:$L$102"}</definedName>
    <definedName name="dfe" hidden="1">#REF!</definedName>
    <definedName name="df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re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" hidden="1">#REF!</definedName>
    <definedName name="dfgdfg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3" hidden="1">{#N/A,#N/A,FALSE,"Assump";#N/A,#N/A,FALSE,"Income";#N/A,#N/A,FALSE,"Balance";#N/A,#N/A,FALSE,"DCF Pump";#N/A,#N/A,FALSE,"Trans Assump";#N/A,#N/A,FALSE,"Combined Income";#N/A,#N/A,FALSE,"Combined Balance"}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f" localSheetId="3">{"'1-TheatreBkgs'!$A$1:$L$102"}</definedName>
    <definedName name="dfgf">{"'1-TheatreBkgs'!$A$1:$L$102"}</definedName>
    <definedName name="dfgfd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localSheetId="3" hidden="1">{#N/A,#N/A,FALSE,"Produkte Erw.";#N/A,#N/A,FALSE,"Produkte Plan";#N/A,#N/A,FALSE,"Leistungen Erw.";#N/A,#N/A,FALSE,"Leistungen Plan";#N/A,#N/A,FALSE,"KA Allg.Kosten (2)";#N/A,#N/A,FALSE,"KA All.Kosten"}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localSheetId="3" hidden="1">{#N/A,"PURCHM",FALSE,"Business Analysis";#N/A,"SPADD",FALSE,"Business Analysis"}</definedName>
    <definedName name="dfgh" hidden="1">{#N/A,"PURCHM",FALSE,"Business Analysis";#N/A,"SPADD",FALSE,"Business Analysis"}</definedName>
    <definedName name="dfgh_1" localSheetId="3" hidden="1">{"Frequency Graph",#N/A,FALSE,"Trend";"Loss Cost Graph",#N/A,FALSE,"Trend";"Severity Trend Graph",#N/A,FALSE,"Trend"}</definedName>
    <definedName name="dfgh_1" hidden="1">{"Frequency Graph",#N/A,FALSE,"Trend";"Loss Cost Graph",#N/A,FALSE,"Trend";"Severity Trend Graph",#N/A,FALSE,"Trend"}</definedName>
    <definedName name="dfgh_1_1" localSheetId="3" hidden="1">{"Frequency Graph",#N/A,FALSE,"Trend";"Loss Cost Graph",#N/A,FALSE,"Trend";"Severity Trend Graph",#N/A,FALSE,"Trend"}</definedName>
    <definedName name="dfgh_1_1" hidden="1">{"Frequency Graph",#N/A,FALSE,"Trend";"Loss Cost Graph",#N/A,FALSE,"Trend";"Severity Trend Graph",#N/A,FALSE,"Trend"}</definedName>
    <definedName name="dfgh_1_2" localSheetId="3" hidden="1">{"Frequency Graph",#N/A,FALSE,"Trend";"Loss Cost Graph",#N/A,FALSE,"Trend";"Severity Trend Graph",#N/A,FALSE,"Trend"}</definedName>
    <definedName name="dfgh_1_2" hidden="1">{"Frequency Graph",#N/A,FALSE,"Trend";"Loss Cost Graph",#N/A,FALSE,"Trend";"Severity Trend Graph",#N/A,FALSE,"Trend"}</definedName>
    <definedName name="dfgh_1_3" localSheetId="3" hidden="1">{"Frequency Graph",#N/A,FALSE,"Trend";"Loss Cost Graph",#N/A,FALSE,"Trend";"Severity Trend Graph",#N/A,FALSE,"Trend"}</definedName>
    <definedName name="dfgh_1_3" hidden="1">{"Frequency Graph",#N/A,FALSE,"Trend";"Loss Cost Graph",#N/A,FALSE,"Trend";"Severity Trend Graph",#N/A,FALSE,"Trend"}</definedName>
    <definedName name="dfgh_1_4" localSheetId="3" hidden="1">{"Frequency Graph",#N/A,FALSE,"Trend";"Loss Cost Graph",#N/A,FALSE,"Trend";"Severity Trend Graph",#N/A,FALSE,"Trend"}</definedName>
    <definedName name="dfgh_1_4" hidden="1">{"Frequency Graph",#N/A,FALSE,"Trend";"Loss Cost Graph",#N/A,FALSE,"Trend";"Severity Trend Graph",#N/A,FALSE,"Trend"}</definedName>
    <definedName name="dfgh_1_5" localSheetId="3" hidden="1">{"Frequency Graph",#N/A,FALSE,"Trend";"Loss Cost Graph",#N/A,FALSE,"Trend";"Severity Trend Graph",#N/A,FALSE,"Trend"}</definedName>
    <definedName name="dfgh_1_5" hidden="1">{"Frequency Graph",#N/A,FALSE,"Trend";"Loss Cost Graph",#N/A,FALSE,"Trend";"Severity Trend Graph",#N/A,FALSE,"Trend"}</definedName>
    <definedName name="dfgh_2" localSheetId="3" hidden="1">{"Frequency Graph",#N/A,FALSE,"Trend";"Loss Cost Graph",#N/A,FALSE,"Trend";"Severity Trend Graph",#N/A,FALSE,"Trend"}</definedName>
    <definedName name="dfgh_2" hidden="1">{"Frequency Graph",#N/A,FALSE,"Trend";"Loss Cost Graph",#N/A,FALSE,"Trend";"Severity Trend Graph",#N/A,FALSE,"Trend"}</definedName>
    <definedName name="dfgh_2_1" localSheetId="3" hidden="1">{"Frequency Graph",#N/A,FALSE,"Trend";"Loss Cost Graph",#N/A,FALSE,"Trend";"Severity Trend Graph",#N/A,FALSE,"Trend"}</definedName>
    <definedName name="dfgh_2_1" hidden="1">{"Frequency Graph",#N/A,FALSE,"Trend";"Loss Cost Graph",#N/A,FALSE,"Trend";"Severity Trend Graph",#N/A,FALSE,"Trend"}</definedName>
    <definedName name="dfgh_2_2" localSheetId="3" hidden="1">{"Frequency Graph",#N/A,FALSE,"Trend";"Loss Cost Graph",#N/A,FALSE,"Trend";"Severity Trend Graph",#N/A,FALSE,"Trend"}</definedName>
    <definedName name="dfgh_2_2" hidden="1">{"Frequency Graph",#N/A,FALSE,"Trend";"Loss Cost Graph",#N/A,FALSE,"Trend";"Severity Trend Graph",#N/A,FALSE,"Trend"}</definedName>
    <definedName name="dfgh_2_3" localSheetId="3" hidden="1">{"Frequency Graph",#N/A,FALSE,"Trend";"Loss Cost Graph",#N/A,FALSE,"Trend";"Severity Trend Graph",#N/A,FALSE,"Trend"}</definedName>
    <definedName name="dfgh_2_3" hidden="1">{"Frequency Graph",#N/A,FALSE,"Trend";"Loss Cost Graph",#N/A,FALSE,"Trend";"Severity Trend Graph",#N/A,FALSE,"Trend"}</definedName>
    <definedName name="dfgh_2_4" localSheetId="3" hidden="1">{"Frequency Graph",#N/A,FALSE,"Trend";"Loss Cost Graph",#N/A,FALSE,"Trend";"Severity Trend Graph",#N/A,FALSE,"Trend"}</definedName>
    <definedName name="dfgh_2_4" hidden="1">{"Frequency Graph",#N/A,FALSE,"Trend";"Loss Cost Graph",#N/A,FALSE,"Trend";"Severity Trend Graph",#N/A,FALSE,"Trend"}</definedName>
    <definedName name="dfgh_2_5" localSheetId="3" hidden="1">{"Frequency Graph",#N/A,FALSE,"Trend";"Loss Cost Graph",#N/A,FALSE,"Trend";"Severity Trend Graph",#N/A,FALSE,"Trend"}</definedName>
    <definedName name="dfgh_2_5" hidden="1">{"Frequency Graph",#N/A,FALSE,"Trend";"Loss Cost Graph",#N/A,FALSE,"Trend";"Severity Trend Graph",#N/A,FALSE,"Trend"}</definedName>
    <definedName name="dfgh_3" localSheetId="3" hidden="1">{"Frequency Graph",#N/A,FALSE,"Trend";"Loss Cost Graph",#N/A,FALSE,"Trend";"Severity Trend Graph",#N/A,FALSE,"Trend"}</definedName>
    <definedName name="dfgh_3" hidden="1">{"Frequency Graph",#N/A,FALSE,"Trend";"Loss Cost Graph",#N/A,FALSE,"Trend";"Severity Trend Graph",#N/A,FALSE,"Trend"}</definedName>
    <definedName name="dfgh_3_1" localSheetId="3" hidden="1">{"Frequency Graph",#N/A,FALSE,"Trend";"Loss Cost Graph",#N/A,FALSE,"Trend";"Severity Trend Graph",#N/A,FALSE,"Trend"}</definedName>
    <definedName name="dfgh_3_1" hidden="1">{"Frequency Graph",#N/A,FALSE,"Trend";"Loss Cost Graph",#N/A,FALSE,"Trend";"Severity Trend Graph",#N/A,FALSE,"Trend"}</definedName>
    <definedName name="dfgh_3_2" localSheetId="3" hidden="1">{"Frequency Graph",#N/A,FALSE,"Trend";"Loss Cost Graph",#N/A,FALSE,"Trend";"Severity Trend Graph",#N/A,FALSE,"Trend"}</definedName>
    <definedName name="dfgh_3_2" hidden="1">{"Frequency Graph",#N/A,FALSE,"Trend";"Loss Cost Graph",#N/A,FALSE,"Trend";"Severity Trend Graph",#N/A,FALSE,"Trend"}</definedName>
    <definedName name="dfgh_3_3" localSheetId="3" hidden="1">{"Frequency Graph",#N/A,FALSE,"Trend";"Loss Cost Graph",#N/A,FALSE,"Trend";"Severity Trend Graph",#N/A,FALSE,"Trend"}</definedName>
    <definedName name="dfgh_3_3" hidden="1">{"Frequency Graph",#N/A,FALSE,"Trend";"Loss Cost Graph",#N/A,FALSE,"Trend";"Severity Trend Graph",#N/A,FALSE,"Trend"}</definedName>
    <definedName name="dfgh_3_4" localSheetId="3" hidden="1">{"Frequency Graph",#N/A,FALSE,"Trend";"Loss Cost Graph",#N/A,FALSE,"Trend";"Severity Trend Graph",#N/A,FALSE,"Trend"}</definedName>
    <definedName name="dfgh_3_4" hidden="1">{"Frequency Graph",#N/A,FALSE,"Trend";"Loss Cost Graph",#N/A,FALSE,"Trend";"Severity Trend Graph",#N/A,FALSE,"Trend"}</definedName>
    <definedName name="dfgh_3_5" localSheetId="3" hidden="1">{"Frequency Graph",#N/A,FALSE,"Trend";"Loss Cost Graph",#N/A,FALSE,"Trend";"Severity Trend Graph",#N/A,FALSE,"Trend"}</definedName>
    <definedName name="dfgh_3_5" hidden="1">{"Frequency Graph",#N/A,FALSE,"Trend";"Loss Cost Graph",#N/A,FALSE,"Trend";"Severity Trend Graph",#N/A,FALSE,"Trend"}</definedName>
    <definedName name="dfgh_4" localSheetId="3" hidden="1">{"Frequency Graph",#N/A,FALSE,"Trend";"Loss Cost Graph",#N/A,FALSE,"Trend";"Severity Trend Graph",#N/A,FALSE,"Trend"}</definedName>
    <definedName name="dfgh_4" hidden="1">{"Frequency Graph",#N/A,FALSE,"Trend";"Loss Cost Graph",#N/A,FALSE,"Trend";"Severity Trend Graph",#N/A,FALSE,"Trend"}</definedName>
    <definedName name="dfgh_4_1" localSheetId="3" hidden="1">{"Frequency Graph",#N/A,FALSE,"Trend";"Loss Cost Graph",#N/A,FALSE,"Trend";"Severity Trend Graph",#N/A,FALSE,"Trend"}</definedName>
    <definedName name="dfgh_4_1" hidden="1">{"Frequency Graph",#N/A,FALSE,"Trend";"Loss Cost Graph",#N/A,FALSE,"Trend";"Severity Trend Graph",#N/A,FALSE,"Trend"}</definedName>
    <definedName name="dfgh_4_2" localSheetId="3" hidden="1">{"Frequency Graph",#N/A,FALSE,"Trend";"Loss Cost Graph",#N/A,FALSE,"Trend";"Severity Trend Graph",#N/A,FALSE,"Trend"}</definedName>
    <definedName name="dfgh_4_2" hidden="1">{"Frequency Graph",#N/A,FALSE,"Trend";"Loss Cost Graph",#N/A,FALSE,"Trend";"Severity Trend Graph",#N/A,FALSE,"Trend"}</definedName>
    <definedName name="dfgh_4_3" localSheetId="3" hidden="1">{"Frequency Graph",#N/A,FALSE,"Trend";"Loss Cost Graph",#N/A,FALSE,"Trend";"Severity Trend Graph",#N/A,FALSE,"Trend"}</definedName>
    <definedName name="dfgh_4_3" hidden="1">{"Frequency Graph",#N/A,FALSE,"Trend";"Loss Cost Graph",#N/A,FALSE,"Trend";"Severity Trend Graph",#N/A,FALSE,"Trend"}</definedName>
    <definedName name="dfgh_4_4" localSheetId="3" hidden="1">{"Frequency Graph",#N/A,FALSE,"Trend";"Loss Cost Graph",#N/A,FALSE,"Trend";"Severity Trend Graph",#N/A,FALSE,"Trend"}</definedName>
    <definedName name="dfgh_4_4" hidden="1">{"Frequency Graph",#N/A,FALSE,"Trend";"Loss Cost Graph",#N/A,FALSE,"Trend";"Severity Trend Graph",#N/A,FALSE,"Trend"}</definedName>
    <definedName name="dfgh_4_5" localSheetId="3" hidden="1">{"Frequency Graph",#N/A,FALSE,"Trend";"Loss Cost Graph",#N/A,FALSE,"Trend";"Severity Trend Graph",#N/A,FALSE,"Trend"}</definedName>
    <definedName name="dfgh_4_5" hidden="1">{"Frequency Graph",#N/A,FALSE,"Trend";"Loss Cost Graph",#N/A,FALSE,"Trend";"Severity Trend Graph",#N/A,FALSE,"Trend"}</definedName>
    <definedName name="dfgh_5" localSheetId="3" hidden="1">{"Frequency Graph",#N/A,FALSE,"Trend";"Loss Cost Graph",#N/A,FALSE,"Trend";"Severity Trend Graph",#N/A,FALSE,"Trend"}</definedName>
    <definedName name="dfgh_5" hidden="1">{"Frequency Graph",#N/A,FALSE,"Trend";"Loss Cost Graph",#N/A,FALSE,"Trend";"Severity Trend Graph",#N/A,FALSE,"Trend"}</definedName>
    <definedName name="dfgh_5_1" localSheetId="3" hidden="1">{"Frequency Graph",#N/A,FALSE,"Trend";"Loss Cost Graph",#N/A,FALSE,"Trend";"Severity Trend Graph",#N/A,FALSE,"Trend"}</definedName>
    <definedName name="dfgh_5_1" hidden="1">{"Frequency Graph",#N/A,FALSE,"Trend";"Loss Cost Graph",#N/A,FALSE,"Trend";"Severity Trend Graph",#N/A,FALSE,"Trend"}</definedName>
    <definedName name="dfgh_5_2" localSheetId="3" hidden="1">{"Frequency Graph",#N/A,FALSE,"Trend";"Loss Cost Graph",#N/A,FALSE,"Trend";"Severity Trend Graph",#N/A,FALSE,"Trend"}</definedName>
    <definedName name="dfgh_5_2" hidden="1">{"Frequency Graph",#N/A,FALSE,"Trend";"Loss Cost Graph",#N/A,FALSE,"Trend";"Severity Trend Graph",#N/A,FALSE,"Trend"}</definedName>
    <definedName name="dfgh_5_3" localSheetId="3" hidden="1">{"Frequency Graph",#N/A,FALSE,"Trend";"Loss Cost Graph",#N/A,FALSE,"Trend";"Severity Trend Graph",#N/A,FALSE,"Trend"}</definedName>
    <definedName name="dfgh_5_3" hidden="1">{"Frequency Graph",#N/A,FALSE,"Trend";"Loss Cost Graph",#N/A,FALSE,"Trend";"Severity Trend Graph",#N/A,FALSE,"Trend"}</definedName>
    <definedName name="dfgh_5_4" localSheetId="3" hidden="1">{"Frequency Graph",#N/A,FALSE,"Trend";"Loss Cost Graph",#N/A,FALSE,"Trend";"Severity Trend Graph",#N/A,FALSE,"Trend"}</definedName>
    <definedName name="dfgh_5_4" hidden="1">{"Frequency Graph",#N/A,FALSE,"Trend";"Loss Cost Graph",#N/A,FALSE,"Trend";"Severity Trend Graph",#N/A,FALSE,"Trend"}</definedName>
    <definedName name="dfgh_5_5" localSheetId="3" hidden="1">{"Frequency Graph",#N/A,FALSE,"Trend";"Loss Cost Graph",#N/A,FALSE,"Trend";"Severity Trend Graph",#N/A,FALSE,"Trend"}</definedName>
    <definedName name="dfgh_5_5" hidden="1">{"Frequency Graph",#N/A,FALSE,"Trend";"Loss Cost Graph",#N/A,FALSE,"Trend";"Severity Trend Graph",#N/A,FALSE,"Trend"}</definedName>
    <definedName name="dfghdfhdg" localSheetId="3" hidden="1">{#N/A,#N/A,FALSE,"Umsatz 99";#N/A,#N/A,FALSE,"ER 99 "}</definedName>
    <definedName name="dfghdfhdg" hidden="1">{#N/A,#N/A,FALSE,"Umsatz 99";#N/A,#N/A,FALSE,"ER 99 "}</definedName>
    <definedName name="dfghfd" localSheetId="3" hidden="1">{#N/A,#N/A,FALSE,"PMTABB";#N/A,#N/A,FALSE,"PMTABB"}</definedName>
    <definedName name="dfghfd" hidden="1">{#N/A,#N/A,FALSE,"PMTABB";#N/A,#N/A,FALSE,"PMTABB"}</definedName>
    <definedName name="dfhgfgdjgd" localSheetId="3">{"Matrix",#N/A,FALSE,"ACQMTRX";"Fees",#N/A,FALSE,"ACQMTRX"}</definedName>
    <definedName name="dfhgfgdjgd">{"Matrix",#N/A,FALSE,"ACQMTRX";"Fees",#N/A,FALSE,"ACQMTRX"}</definedName>
    <definedName name="DFHGH" localSheetId="3" hidden="1">{#N/A,#N/A,FALSE,"PGW"}</definedName>
    <definedName name="DFHGH" hidden="1">{#N/A,#N/A,FALSE,"PGW"}</definedName>
    <definedName name="DFHJF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HJ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j" localSheetId="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k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dk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k" localSheetId="3" hidden="1">{"incomemth",#N/A,TRUE,"forecast00";"incomepercentmth",#N/A,TRUE,"forecast00";"balancemth",#N/A,TRUE,"forecast00";"cashmth",#N/A,TRUE,"forecast00";"covenantmth",#N/A,TRUE,"forecast00"}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localSheetId="3" hidden="1">{"bs",#N/A,FALSE,"SCF"}</definedName>
    <definedName name="dfjl" hidden="1">{"bs",#N/A,FALSE,"SCF"}</definedName>
    <definedName name="dfjsld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1">#REF!</definedName>
    <definedName name="dfr" localSheetId="3" hidden="1">{#N/A,#N/A,FALSE,"Pharm";#N/A,#N/A,FALSE,"WWCM"}</definedName>
    <definedName name="dfr" hidden="1">{#N/A,#N/A,FALSE,"Pharm";#N/A,#N/A,FALSE,"WWCM"}</definedName>
    <definedName name="dfr_1" localSheetId="3" hidden="1">{#N/A,#N/A,FALSE,"Pharm";#N/A,#N/A,FALSE,"WWCM"}</definedName>
    <definedName name="dfr_1" hidden="1">{#N/A,#N/A,FALSE,"Pharm";#N/A,#N/A,FALSE,"WWCM"}</definedName>
    <definedName name="dfr_2" localSheetId="3" hidden="1">{#N/A,#N/A,FALSE,"Pharm";#N/A,#N/A,FALSE,"WWCM"}</definedName>
    <definedName name="dfr_2" hidden="1">{#N/A,#N/A,FALSE,"Pharm";#N/A,#N/A,FALSE,"WWCM"}</definedName>
    <definedName name="dfr_3" localSheetId="3" hidden="1">{#N/A,#N/A,FALSE,"Pharm";#N/A,#N/A,FALSE,"WWCM"}</definedName>
    <definedName name="dfr_3" hidden="1">{#N/A,#N/A,FALSE,"Pharm";#N/A,#N/A,FALSE,"WWCM"}</definedName>
    <definedName name="dfr_4" localSheetId="3" hidden="1">{#N/A,#N/A,FALSE,"Pharm";#N/A,#N/A,FALSE,"WWCM"}</definedName>
    <definedName name="dfr_4" hidden="1">{#N/A,#N/A,FALSE,"Pharm";#N/A,#N/A,FALSE,"WWCM"}</definedName>
    <definedName name="dfre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localSheetId="3" hidden="1">{#N/A,#N/A,FALSE,"inc state";#N/A,#N/A,FALSE,"Products";#N/A,#N/A,FALSE,"bal sht"}</definedName>
    <definedName name="dfs" hidden="1">{#N/A,#N/A,FALSE,"inc state";#N/A,#N/A,FALSE,"Products";#N/A,#N/A,FALSE,"bal sht"}</definedName>
    <definedName name="DFSA" localSheetId="3" hidden="1">{"'top60compare'!$A$1:$J$123"}</definedName>
    <definedName name="DFSA" hidden="1">{"'top60compare'!$A$1:$J$123"}</definedName>
    <definedName name="dfsafd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fdsf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fs" localSheetId="3" hidden="1">{#N/A,#N/A,FALSE,"TOWNSHIP"}</definedName>
    <definedName name="dfsdfsdfs" hidden="1">{#N/A,#N/A,FALSE,"TOWNSHIP"}</definedName>
    <definedName name="dfsdfsfsdfsf" localSheetId="3" hidden="1">{#N/A,#N/A,FALSE,"PMTABB";#N/A,#N/A,FALSE,"PMTABB"}</definedName>
    <definedName name="dfsdfsfsdfsf" hidden="1">{#N/A,#N/A,FALSE,"PMTABB";#N/A,#N/A,FALSE,"PMTABB"}</definedName>
    <definedName name="dfsfa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localSheetId="3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dg" localSheetId="3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ss" localSheetId="3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f">#REF!</definedName>
    <definedName name="dgfasgag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asga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hgh" localSheetId="3" hidden="1">{#N/A,#N/A,FALSE,"Produkte Erw.";#N/A,#N/A,FALSE,"Produkte Plan";#N/A,#N/A,FALSE,"Leistungen Erw.";#N/A,#N/A,FALSE,"Leistungen Plan";#N/A,#N/A,FALSE,"KA Allg.Kosten (2)";#N/A,#N/A,FALSE,"KA All.Kosten"}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z" localSheetId="3" hidden="1">{"division at glance",#N/A,FALSE,"02-04 Qtr per Div";"division model",#N/A,FALSE,"02-04 Qtr per Div";"doron at glance",#N/A,FALSE,"02-04 Qtr per Div";"doron model",#N/A,FALSE,"02-04 Qtr per Div"}</definedName>
    <definedName name="dgz" hidden="1">{"division at glance",#N/A,FALSE,"02-04 Qtr per Div";"division model",#N/A,FALSE,"02-04 Qtr per Div";"doron at glance",#N/A,FALSE,"02-04 Qtr per Div";"doron model",#N/A,FALSE,"02-04 Qtr per Div"}</definedName>
    <definedName name="DH" localSheetId="3" hidden="1">{#N/A,#N/A,FALSE,"summary";#N/A,#N/A,FALSE,"Input"}</definedName>
    <definedName name="DH" hidden="1">{#N/A,#N/A,FALSE,"summary";#N/A,#N/A,FALSE,"Input"}</definedName>
    <definedName name="Diag_DCF" localSheetId="3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3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agnostic">#REF!</definedName>
    <definedName name="DICIEMBRE">#REF!</definedName>
    <definedName name="dicp">#REF!</definedName>
    <definedName name="Did" localSheetId="4" hidden="1">{"Salesass",#N/A,FALSE,"assumpt"}</definedName>
    <definedName name="Did" localSheetId="3" hidden="1">{"Salesass",#N/A,FALSE,"assumpt"}</definedName>
    <definedName name="Did" hidden="1">{"Salesass",#N/A,FALSE,"assumpt"}</definedName>
    <definedName name="die" hidden="1">#REF!</definedName>
    <definedName name="dietplan" localSheetId="3">{"'1-TheatreBkgs'!$A$1:$L$102"}</definedName>
    <definedName name="dietplan">{"'1-TheatreBkgs'!$A$1:$L$102"}</definedName>
    <definedName name="DILUTEDMONTH1">#REF!</definedName>
    <definedName name="DILUTEDMONTH2">#REF!</definedName>
    <definedName name="DILUTEDQTR1">#REF!</definedName>
    <definedName name="DILUTEDQTR2">#REF!</definedName>
    <definedName name="DILUTEDYR1">#REF!</definedName>
    <definedName name="DILUTEDYR2">#REF!</definedName>
    <definedName name="Dilution">#REF!</definedName>
    <definedName name="Dim_X__mm">#REF!</definedName>
    <definedName name="Dim_Y__mm">#REF!</definedName>
    <definedName name="Dim_Z__mm">#REF!</definedName>
    <definedName name="Dimesion" localSheetId="3" hidden="1">{#N/A,#N/A,FALSE,"ALM-ASISC"}</definedName>
    <definedName name="Dimesion" hidden="1">{#N/A,#N/A,FALSE,"ALM-ASISC"}</definedName>
    <definedName name="DIR">#REF!</definedName>
    <definedName name="DirCosts">#REF!</definedName>
    <definedName name="direct">#REF!</definedName>
    <definedName name="dis" localSheetId="4">'[129]job dis'!$A$1:$H$489</definedName>
    <definedName name="dis">#REF!</definedName>
    <definedName name="disc_list">#REF!</definedName>
    <definedName name="discf">#REF!</definedName>
    <definedName name="DiscFactor">#REF!</definedName>
    <definedName name="Disclosure_FooterType">"INTERNAL"</definedName>
    <definedName name="Discontinued_operations">#REF!</definedName>
    <definedName name="Discount">#REF!</definedName>
    <definedName name="Discount_Interest_Rate">#REF!</definedName>
    <definedName name="discount_rate">#REF!</definedName>
    <definedName name="discountrate">#REF!</definedName>
    <definedName name="DisE1M2">#REF!</definedName>
    <definedName name="DISK">#REF!</definedName>
    <definedName name="DiskOnChip_BU" localSheetId="4">'[80]Customer Support Group'!$A$2:$F$18</definedName>
    <definedName name="DiskOnChip_BU">#REF!</definedName>
    <definedName name="dispanel" hidden="1">#REF!</definedName>
    <definedName name="DispCostTable">#REF!</definedName>
    <definedName name="display">[130]!display</definedName>
    <definedName name="display_area_2" hidden="1">#REF!</definedName>
    <definedName name="DisplaySelectedSheetsMacroButton">#REF!</definedName>
    <definedName name="DISPOSAL">#REF!</definedName>
    <definedName name="dist" localSheetId="4">[18]Model!#REF!</definedName>
    <definedName name="dist">#REF!</definedName>
    <definedName name="Distributionexp" localSheetId="4">[18]Model!#REF!</definedName>
    <definedName name="Distributionexp">#REF!</definedName>
    <definedName name="distributor">#REF!</definedName>
    <definedName name="diststş">#REF!</definedName>
    <definedName name="div">#REF!</definedName>
    <definedName name="Div_Industrial" localSheetId="3">{"adj95mult",#N/A,FALSE,"COMPCO";"adj95est",#N/A,FALSE,"COMPCO"}</definedName>
    <definedName name="Div_Industrial">{"adj95mult",#N/A,FALSE,"COMPCO";"adj95est",#N/A,FALSE,"COMPCO"}</definedName>
    <definedName name="Divest">#REF!</definedName>
    <definedName name="DividendA">#REF!</definedName>
    <definedName name="DividendB">#REF!</definedName>
    <definedName name="DividendPayoutRatioA">#REF!</definedName>
    <definedName name="DividendPayoutRatioB">#REF!</definedName>
    <definedName name="DividendYieldA">#REF!</definedName>
    <definedName name="DividendYieldB">#REF!</definedName>
    <definedName name="dividents">#REF!</definedName>
    <definedName name="dividerCalgary" localSheetId="3">#REF!</definedName>
    <definedName name="dividerCalgary" localSheetId="2">#REF!</definedName>
    <definedName name="dividerCalgary">#REF!</definedName>
    <definedName name="DIVIS">#REF!</definedName>
    <definedName name="division_1">#REF!</definedName>
    <definedName name="DivisionList">[127]Parameters!$I$3:$I$9</definedName>
    <definedName name="DivPayoutRatio">#REF!</definedName>
    <definedName name="DivYield">#REF!</definedName>
    <definedName name="djd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localSheetId="3" hidden="1">{#N/A,#N/A,FALSE,"Other";#N/A,#N/A,FALSE,"Ace";#N/A,#N/A,FALSE,"Derm"}</definedName>
    <definedName name="djksljd" hidden="1">{#N/A,#N/A,FALSE,"Other";#N/A,#N/A,FALSE,"Ace";#N/A,#N/A,FALSE,"Derm"}</definedName>
    <definedName name="djksljd_1" localSheetId="3" hidden="1">{#N/A,#N/A,FALSE,"Other";#N/A,#N/A,FALSE,"Ace";#N/A,#N/A,FALSE,"Derm"}</definedName>
    <definedName name="djksljd_1" hidden="1">{#N/A,#N/A,FALSE,"Other";#N/A,#N/A,FALSE,"Ace";#N/A,#N/A,FALSE,"Derm"}</definedName>
    <definedName name="djksljd_2" localSheetId="3" hidden="1">{#N/A,#N/A,FALSE,"Other";#N/A,#N/A,FALSE,"Ace";#N/A,#N/A,FALSE,"Derm"}</definedName>
    <definedName name="djksljd_2" hidden="1">{#N/A,#N/A,FALSE,"Other";#N/A,#N/A,FALSE,"Ace";#N/A,#N/A,FALSE,"Derm"}</definedName>
    <definedName name="djksljd_3" localSheetId="3" hidden="1">{#N/A,#N/A,FALSE,"Other";#N/A,#N/A,FALSE,"Ace";#N/A,#N/A,FALSE,"Derm"}</definedName>
    <definedName name="djksljd_3" hidden="1">{#N/A,#N/A,FALSE,"Other";#N/A,#N/A,FALSE,"Ace";#N/A,#N/A,FALSE,"Derm"}</definedName>
    <definedName name="djksljd_4" localSheetId="3" hidden="1">{#N/A,#N/A,FALSE,"Other";#N/A,#N/A,FALSE,"Ace";#N/A,#N/A,FALSE,"Derm"}</definedName>
    <definedName name="djksljd_4" hidden="1">{#N/A,#N/A,FALSE,"Other";#N/A,#N/A,FALSE,"Ace";#N/A,#N/A,FALSE,"Derm"}</definedName>
    <definedName name="dk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">#REF!</definedName>
    <definedName name="dkdkdls" localSheetId="3" hidden="1">{#N/A,#N/A,FALSE,"ALM-ASISC"}</definedName>
    <definedName name="dkdkdls" hidden="1">{#N/A,#N/A,FALSE,"ALM-ASISC"}</definedName>
    <definedName name="dkfjdf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localSheetId="3" hidden="1">{#N/A,#N/A,FALSE,"Pharm";#N/A,#N/A,FALSE,"WWCM"}</definedName>
    <definedName name="dkgahirghigf" hidden="1">{#N/A,#N/A,FALSE,"Pharm";#N/A,#N/A,FALSE,"WWCM"}</definedName>
    <definedName name="dkgahirghigf_1" localSheetId="3" hidden="1">{#N/A,#N/A,FALSE,"Pharm";#N/A,#N/A,FALSE,"WWCM"}</definedName>
    <definedName name="dkgahirghigf_1" hidden="1">{#N/A,#N/A,FALSE,"Pharm";#N/A,#N/A,FALSE,"WWCM"}</definedName>
    <definedName name="dkgahirghigf_2" localSheetId="3" hidden="1">{#N/A,#N/A,FALSE,"Pharm";#N/A,#N/A,FALSE,"WWCM"}</definedName>
    <definedName name="dkgahirghigf_2" hidden="1">{#N/A,#N/A,FALSE,"Pharm";#N/A,#N/A,FALSE,"WWCM"}</definedName>
    <definedName name="dkgahirghigf_3" localSheetId="3" hidden="1">{#N/A,#N/A,FALSE,"Pharm";#N/A,#N/A,FALSE,"WWCM"}</definedName>
    <definedName name="dkgahirghigf_3" hidden="1">{#N/A,#N/A,FALSE,"Pharm";#N/A,#N/A,FALSE,"WWCM"}</definedName>
    <definedName name="dkgahirghigf_4" localSheetId="3" hidden="1">{#N/A,#N/A,FALSE,"Pharm";#N/A,#N/A,FALSE,"WWCM"}</definedName>
    <definedName name="dkgahirghigf_4" hidden="1">{#N/A,#N/A,FALSE,"Pharm";#N/A,#N/A,FALSE,"WWCM"}</definedName>
    <definedName name="dkj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DollarFactor">#REF!</definedName>
    <definedName name="dl" localSheetId="3" hidden="1">{#N/A,#N/A,FALSE,"Sheet1"}</definedName>
    <definedName name="dl" hidden="1">{#N/A,#N/A,FALSE,"Sheet1"}</definedName>
    <definedName name="dlasdlalsdl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asdlalsdl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Date01">#REF!</definedName>
    <definedName name="dlr12_94" localSheetId="4">'[59]מאזן ורוו"ה'!#REF!</definedName>
    <definedName name="dlr12_94">#REF!</definedName>
    <definedName name="dlr12_95" localSheetId="4">'[59]מאזן ורוו"ה'!#REF!</definedName>
    <definedName name="dlr12_95">#REF!</definedName>
    <definedName name="dlr12_96">#REF!</definedName>
    <definedName name="dlr12_97">#REF!</definedName>
    <definedName name="dlr3_97">#REF!</definedName>
    <definedName name="dlr3_98">#REF!</definedName>
    <definedName name="dlr6_98">#REF!</definedName>
    <definedName name="dlr9_97">#REF!</definedName>
    <definedName name="DLRange01">#REF!</definedName>
    <definedName name="Dmatek">#REF!</definedName>
    <definedName name="DME_Dirty">"False"</definedName>
    <definedName name="DME_DocumentFlags" hidden="1">"1"</definedName>
    <definedName name="DME_DocumentID" hidden="1">"::ODMA\DME-MSE\London-44356"</definedName>
    <definedName name="DME_LocalFile">"True"</definedName>
    <definedName name="DME_NextWindowNumber" hidden="1">"2"</definedName>
    <definedName name="DME_ODMALinks1">"::ODMA\DME-MSE\London-44590=C:\TEMP\Dme\London-44590.xls"</definedName>
    <definedName name="DME_ODMALinksCount">"1"</definedName>
    <definedName name="DO">'[1]טורים 98'!$CL$50</definedName>
    <definedName name="DOC_BU" localSheetId="4">'[65]Budget New'!#REF!</definedName>
    <definedName name="DOC_BU">#REF!</definedName>
    <definedName name="DOC_General" localSheetId="4">'[65]Budget New'!#REF!</definedName>
    <definedName name="DOC_General">#REF!</definedName>
    <definedName name="DOC_Mkt" localSheetId="4">'[65]Budget New'!#REF!</definedName>
    <definedName name="DOC_Mkt">#REF!</definedName>
    <definedName name="DOC_RandD" localSheetId="4">'[65]Budget New'!#REF!</definedName>
    <definedName name="DOC_RandD">#REF!</definedName>
    <definedName name="DOC_Total" localSheetId="4">'[65]Budget New'!#REF!</definedName>
    <definedName name="DOC_Total">#REF!</definedName>
    <definedName name="DoCoMo" localSheetId="3" hidden="1">{"test2",#N/A,TRUE,"Prices"}</definedName>
    <definedName name="DoCoMo" hidden="1">{"test2",#N/A,TRUE,"Prices"}</definedName>
    <definedName name="DoCoMo_1" localSheetId="3" hidden="1">{"test2",#N/A,TRUE,"Prices"}</definedName>
    <definedName name="DoCoMo_1" hidden="1">{"test2",#N/A,TRUE,"Prices"}</definedName>
    <definedName name="DoCoMo_1_1" localSheetId="3" hidden="1">{"test2",#N/A,TRUE,"Prices"}</definedName>
    <definedName name="DoCoMo_1_1" hidden="1">{"test2",#N/A,TRUE,"Prices"}</definedName>
    <definedName name="DoCoMo_1_2" localSheetId="3" hidden="1">{"test2",#N/A,TRUE,"Prices"}</definedName>
    <definedName name="DoCoMo_1_2" hidden="1">{"test2",#N/A,TRUE,"Prices"}</definedName>
    <definedName name="DoCoMo_1_3" localSheetId="3" hidden="1">{"test2",#N/A,TRUE,"Prices"}</definedName>
    <definedName name="DoCoMo_1_3" hidden="1">{"test2",#N/A,TRUE,"Prices"}</definedName>
    <definedName name="DoCoMo_1_4" localSheetId="3" hidden="1">{"test2",#N/A,TRUE,"Prices"}</definedName>
    <definedName name="DoCoMo_1_4" hidden="1">{"test2",#N/A,TRUE,"Prices"}</definedName>
    <definedName name="DoCoMo_1_5" localSheetId="3" hidden="1">{"test2",#N/A,TRUE,"Prices"}</definedName>
    <definedName name="DoCoMo_1_5" hidden="1">{"test2",#N/A,TRUE,"Prices"}</definedName>
    <definedName name="DoCoMo_2" localSheetId="3" hidden="1">{"test2",#N/A,TRUE,"Prices"}</definedName>
    <definedName name="DoCoMo_2" hidden="1">{"test2",#N/A,TRUE,"Prices"}</definedName>
    <definedName name="DoCoMo_2_1" localSheetId="3" hidden="1">{"test2",#N/A,TRUE,"Prices"}</definedName>
    <definedName name="DoCoMo_2_1" hidden="1">{"test2",#N/A,TRUE,"Prices"}</definedName>
    <definedName name="DoCoMo_2_2" localSheetId="3" hidden="1">{"test2",#N/A,TRUE,"Prices"}</definedName>
    <definedName name="DoCoMo_2_2" hidden="1">{"test2",#N/A,TRUE,"Prices"}</definedName>
    <definedName name="DoCoMo_2_3" localSheetId="3" hidden="1">{"test2",#N/A,TRUE,"Prices"}</definedName>
    <definedName name="DoCoMo_2_3" hidden="1">{"test2",#N/A,TRUE,"Prices"}</definedName>
    <definedName name="DoCoMo_2_4" localSheetId="3" hidden="1">{"test2",#N/A,TRUE,"Prices"}</definedName>
    <definedName name="DoCoMo_2_4" hidden="1">{"test2",#N/A,TRUE,"Prices"}</definedName>
    <definedName name="DoCoMo_2_5" localSheetId="3" hidden="1">{"test2",#N/A,TRUE,"Prices"}</definedName>
    <definedName name="DoCoMo_2_5" hidden="1">{"test2",#N/A,TRUE,"Prices"}</definedName>
    <definedName name="DoCoMo_3" localSheetId="3" hidden="1">{"test2",#N/A,TRUE,"Prices"}</definedName>
    <definedName name="DoCoMo_3" hidden="1">{"test2",#N/A,TRUE,"Prices"}</definedName>
    <definedName name="DoCoMo_3_1" localSheetId="3" hidden="1">{"test2",#N/A,TRUE,"Prices"}</definedName>
    <definedName name="DoCoMo_3_1" hidden="1">{"test2",#N/A,TRUE,"Prices"}</definedName>
    <definedName name="DoCoMo_3_2" localSheetId="3" hidden="1">{"test2",#N/A,TRUE,"Prices"}</definedName>
    <definedName name="DoCoMo_3_2" hidden="1">{"test2",#N/A,TRUE,"Prices"}</definedName>
    <definedName name="DoCoMo_3_3" localSheetId="3" hidden="1">{"test2",#N/A,TRUE,"Prices"}</definedName>
    <definedName name="DoCoMo_3_3" hidden="1">{"test2",#N/A,TRUE,"Prices"}</definedName>
    <definedName name="DoCoMo_3_4" localSheetId="3" hidden="1">{"test2",#N/A,TRUE,"Prices"}</definedName>
    <definedName name="DoCoMo_3_4" hidden="1">{"test2",#N/A,TRUE,"Prices"}</definedName>
    <definedName name="DoCoMo_3_5" localSheetId="3" hidden="1">{"test2",#N/A,TRUE,"Prices"}</definedName>
    <definedName name="DoCoMo_3_5" hidden="1">{"test2",#N/A,TRUE,"Prices"}</definedName>
    <definedName name="DoCoMo_4" localSheetId="3" hidden="1">{"test2",#N/A,TRUE,"Prices"}</definedName>
    <definedName name="DoCoMo_4" hidden="1">{"test2",#N/A,TRUE,"Prices"}</definedName>
    <definedName name="DoCoMo_4_1" localSheetId="3" hidden="1">{"test2",#N/A,TRUE,"Prices"}</definedName>
    <definedName name="DoCoMo_4_1" hidden="1">{"test2",#N/A,TRUE,"Prices"}</definedName>
    <definedName name="DoCoMo_4_2" localSheetId="3" hidden="1">{"test2",#N/A,TRUE,"Prices"}</definedName>
    <definedName name="DoCoMo_4_2" hidden="1">{"test2",#N/A,TRUE,"Prices"}</definedName>
    <definedName name="DoCoMo_4_3" localSheetId="3" hidden="1">{"test2",#N/A,TRUE,"Prices"}</definedName>
    <definedName name="DoCoMo_4_3" hidden="1">{"test2",#N/A,TRUE,"Prices"}</definedName>
    <definedName name="DoCoMo_4_4" localSheetId="3" hidden="1">{"test2",#N/A,TRUE,"Prices"}</definedName>
    <definedName name="DoCoMo_4_4" hidden="1">{"test2",#N/A,TRUE,"Prices"}</definedName>
    <definedName name="DoCoMo_4_5" localSheetId="3" hidden="1">{"test2",#N/A,TRUE,"Prices"}</definedName>
    <definedName name="DoCoMo_4_5" hidden="1">{"test2",#N/A,TRUE,"Prices"}</definedName>
    <definedName name="DoCoMo_5" localSheetId="3" hidden="1">{"test2",#N/A,TRUE,"Prices"}</definedName>
    <definedName name="DoCoMo_5" hidden="1">{"test2",#N/A,TRUE,"Prices"}</definedName>
    <definedName name="DoCoMo_5_1" localSheetId="3" hidden="1">{"test2",#N/A,TRUE,"Prices"}</definedName>
    <definedName name="DoCoMo_5_1" hidden="1">{"test2",#N/A,TRUE,"Prices"}</definedName>
    <definedName name="DoCoMo_5_2" localSheetId="3" hidden="1">{"test2",#N/A,TRUE,"Prices"}</definedName>
    <definedName name="DoCoMo_5_2" hidden="1">{"test2",#N/A,TRUE,"Prices"}</definedName>
    <definedName name="DoCoMo_5_3" localSheetId="3" hidden="1">{"test2",#N/A,TRUE,"Prices"}</definedName>
    <definedName name="DoCoMo_5_3" hidden="1">{"test2",#N/A,TRUE,"Prices"}</definedName>
    <definedName name="DoCoMo_5_4" localSheetId="3" hidden="1">{"test2",#N/A,TRUE,"Prices"}</definedName>
    <definedName name="DoCoMo_5_4" hidden="1">{"test2",#N/A,TRUE,"Prices"}</definedName>
    <definedName name="DoCoMo_5_5" localSheetId="3" hidden="1">{"test2",#N/A,TRUE,"Prices"}</definedName>
    <definedName name="DoCoMo_5_5" hidden="1">{"test2",#N/A,TRUE,"Prices"}</definedName>
    <definedName name="DOCRandD" localSheetId="4">'[65]Budget New'!#REF!</definedName>
    <definedName name="DOCRandD">#REF!</definedName>
    <definedName name="DOCRD" localSheetId="4">'[65]Budget New'!#REF!</definedName>
    <definedName name="DOCRD">#REF!</definedName>
    <definedName name="DocType" localSheetId="3">Word</definedName>
    <definedName name="DocType">Word</definedName>
    <definedName name="DOCUMENTATION">#REF!</definedName>
    <definedName name="dog" localSheetId="4" hidden="1">{#N/A,#N/A,FALSE,"91NOLCB";#N/A,#N/A,FALSE,"92NOLCB";#N/A,#N/A,FALSE,"93NOLCB"}</definedName>
    <definedName name="dog" localSheetId="3" hidden="1">{#N/A,#N/A,FALSE,"91NOLCB";#N/A,#N/A,FALSE,"92NOLCB";#N/A,#N/A,FALSE,"93NOLCB"}</definedName>
    <definedName name="dog" hidden="1">{#N/A,#N/A,FALSE,"91NOLCB";#N/A,#N/A,FALSE,"92NOLCB";#N/A,#N/A,FALSE,"93NOLCB"}</definedName>
    <definedName name="doh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lar">#REF!</definedName>
    <definedName name="DOLAR12_96" localSheetId="4">'[58]מאזן ורוו"ה'!$S$8</definedName>
    <definedName name="DOLAR12_96">#REF!</definedName>
    <definedName name="dolar1297">'[131]שע"ח'!$C$18</definedName>
    <definedName name="DOLAR1299">#REF!</definedName>
    <definedName name="DOLAR2003">#REF!</definedName>
    <definedName name="dolar3.98">[132]הרכבה!#REF!</definedName>
    <definedName name="dolaravg">#REF!</definedName>
    <definedName name="dolaravg0399">#REF!</definedName>
    <definedName name="dolaravg998">#REF!</definedName>
    <definedName name="dolarend">[133]מדדים!$E$29</definedName>
    <definedName name="dolarend0399">#REF!</definedName>
    <definedName name="dolarend0998">#REF!</definedName>
    <definedName name="dolarend1298">#REF!</definedName>
    <definedName name="DOLLAR" localSheetId="4">'[134]R&amp;D BUDGET'!$O$1</definedName>
    <definedName name="Dollar">#REF!</definedName>
    <definedName name="DOLLAR_AMOUNT">[135]מ.ב!#REF!</definedName>
    <definedName name="Dollar_NIS_Rate" localSheetId="4">'[136]International Employee List'!#REF!</definedName>
    <definedName name="Dollar_NIS_Rate">#REF!</definedName>
    <definedName name="Dollar_Threshold">#REF!</definedName>
    <definedName name="Dollar95">'[137]Income Statement'!$C$25</definedName>
    <definedName name="dollar96">'[137]Income Statement'!$G$25</definedName>
    <definedName name="dollarend900">[138]מדדים!$C$41</definedName>
    <definedName name="dollareurorate">#REF!</definedName>
    <definedName name="dollarfranc">#REF!</definedName>
    <definedName name="Dollars">#REF!</definedName>
    <definedName name="Domain">[12]מחירון!#REF!</definedName>
    <definedName name="Domain_EXTRA">[12]מחירון!#REF!</definedName>
    <definedName name="Domain_EXTRA_עיסקי">[139]מחירון!$P$60</definedName>
    <definedName name="Domain_עסקי">[140]מחירון!$M$53:$P$59</definedName>
    <definedName name="Domestic">#REF!</definedName>
    <definedName name="DomOffshore_Dayrate">#REF!</definedName>
    <definedName name="DomOffshore_Utilization">#REF!</definedName>
    <definedName name="don">#REF!</definedName>
    <definedName name="Donations_Expense">'[48]GL-PC'!#REF!</definedName>
    <definedName name="DONNA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ron" localSheetId="4" hidden="1">{"sch56",#N/A,FALSE,"savings";"sch64",#N/A,FALSE,"savings"}</definedName>
    <definedName name="doron" localSheetId="3" hidden="1">{"sch56",#N/A,FALSE,"savings";"sch64",#N/A,FALSE,"savings"}</definedName>
    <definedName name="doron" hidden="1">{"sch56",#N/A,FALSE,"savings";"sch64",#N/A,FALSE,"savings"}</definedName>
    <definedName name="dos" localSheetId="3" hidden="1">{#N/A,#N/A,TRUE,"Portada";#N/A,#N/A,TRUE,"Indice"}</definedName>
    <definedName name="dos" hidden="1">{#N/A,#N/A,TRUE,"Portada";#N/A,#N/A,TRUE,"Indice"}</definedName>
    <definedName name="down">#REF!</definedName>
    <definedName name="downpayments">#REF!,#REF!,#REF!,#REF!,#REF!,#REF!</definedName>
    <definedName name="downpayments_1">#REF!,#REF!,#REF!,#REF!,#REF!,#REF!</definedName>
    <definedName name="DP" localSheetId="3" hidden="1">{"'Leading KPI'!$A$1:$P$33","'Leading KPI'!$A$1:$P$33"}</definedName>
    <definedName name="DP" hidden="1">{"'Leading KPI'!$A$1:$P$33","'Leading KPI'!$A$1:$P$33"}</definedName>
    <definedName name="DPO">#REF!</definedName>
    <definedName name="DPR">'[1]טורים 98'!$A$250:$AX$336</definedName>
    <definedName name="DPS">'[1]טורים 98'!$A$154:$AX$249</definedName>
    <definedName name="DPS_Curr_Yr">#REF!</definedName>
    <definedName name="DPS_Lst_Yr">#REF!</definedName>
    <definedName name="DPS_Next_Yr">#REF!</definedName>
    <definedName name="dpts" localSheetId="3">{"'Sheet1'!$A$1:$AI$34","'Sheet1'!$A$1:$AI$31","'Sheet1'!$B$2:$AM$25"}</definedName>
    <definedName name="dpts">{"'Sheet1'!$A$1:$AI$34","'Sheet1'!$A$1:$AI$31","'Sheet1'!$B$2:$AM$25"}</definedName>
    <definedName name="dq">#REF!</definedName>
    <definedName name="dq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RAFT">#REF!</definedName>
    <definedName name="draftdatetime_toggle">#REF!</definedName>
    <definedName name="draka" localSheetId="3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cn">#REF!</definedName>
    <definedName name="drdq">#REF!</definedName>
    <definedName name="dre" localSheetId="3" hidden="1">{"comp1",#N/A,FALSE,"COMPS";"footnotes",#N/A,FALSE,"COMPS"}</definedName>
    <definedName name="dre" hidden="1">{"comp1",#N/A,FALSE,"COMPS";"footnotes",#N/A,FALSE,"COMPS"}</definedName>
    <definedName name="DRes" localSheetId="3" hidden="1">{"'April 24'!$J$11"}</definedName>
    <definedName name="DRes" hidden="1">{"'April 24'!$J$11"}</definedName>
    <definedName name="dreyer" localSheetId="3" hidden="1">{"FCB_ALL",#N/A,FALSE,"FCB"}</definedName>
    <definedName name="dreyer" hidden="1">{"FCB_ALL",#N/A,FALSE,"FCB"}</definedName>
    <definedName name="drfhr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illing_GrossProfit">#REF!</definedName>
    <definedName name="Drilling_Rev">#REF!</definedName>
    <definedName name="Drink_Sales">#REF!</definedName>
    <definedName name="drinks">#REF!</definedName>
    <definedName name="Drinks_margin">#REF!</definedName>
    <definedName name="DriversLicenseNum">#REF!</definedName>
    <definedName name="drlFilter">#REF!</definedName>
    <definedName name="DRM">'[1]טורים 98'!$GT$89</definedName>
    <definedName name="drw" localSheetId="3" hidden="1">{"PAGE 1",#N/A,FALSE,"COS";"PAGE 2",#N/A,FALSE,"COS";"PAGE 3",#N/A,FALSE,"COS"}</definedName>
    <definedName name="drw" hidden="1">{"PAGE 1",#N/A,FALSE,"COS";"PAGE 2",#N/A,FALSE,"COS";"PAGE 3",#N/A,FALSE,"COS"}</definedName>
    <definedName name="ds">#REF!</definedName>
    <definedName name="DS0_S0">OFFSET(#REF!,1,-1,MAX(2,COUNTA(OFFSET(#REF!,1,0,16382,1))+1),1)</definedName>
    <definedName name="DS0_S1">OFFSET(#REF!,1,0,MAX(2,COUNTA(OFFSET(#REF!,1,0,16382,1))+1),1)</definedName>
    <definedName name="dsa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F" localSheetId="3" hidden="1">{#N/A,#N/A,FALSE,"Aging Summary";#N/A,#N/A,FALSE,"Ratio Analysis";#N/A,#N/A,FALSE,"Test 120 Day Accts";#N/A,#N/A,FALSE,"Tickmarks"}</definedName>
    <definedName name="DSAFADSF" hidden="1">{#N/A,#N/A,FALSE,"Aging Summary";#N/A,#N/A,FALSE,"Ratio Analysis";#N/A,#N/A,FALSE,"Test 120 Day Accts";#N/A,#N/A,FALSE,"Tickmarks"}</definedName>
    <definedName name="dsafd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sadsad" localSheetId="4" hidden="1">Дог-[42]Име!$A$1</definedName>
    <definedName name="dsasadsad" localSheetId="3" hidden="1">______feb05-#REF!</definedName>
    <definedName name="dsasadsad" hidden="1">______feb05-#REF!</definedName>
    <definedName name="dsched">#REF!</definedName>
    <definedName name="DSD" hidden="1">#REF!</definedName>
    <definedName name="dsdafgsa" localSheetId="3" hidden="1">{"Performance Details",#N/A,FALSE,"Current Yr";"Performance Details",#N/A,FALSE,"Budget";"Performance Details",#N/A,FALSE,"Prior Year"}</definedName>
    <definedName name="dsdafgsa" hidden="1">{"Performance Details",#N/A,FALSE,"Current Yr";"Performance Details",#N/A,FALSE,"Budget";"Performance Details",#N/A,FALSE,"Prior Year"}</definedName>
    <definedName name="dsdda" localSheetId="3" hidden="1">{"mgmt forecast",#N/A,FALSE,"Mgmt Forecast";"dcf table",#N/A,FALSE,"Mgmt Forecast";"sensitivity",#N/A,FALSE,"Mgmt Forecast";"table inputs",#N/A,FALSE,"Mgmt Forecast";"calculations",#N/A,FALSE,"Mgmt Forecast"}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DSDS" localSheetId="3" hidden="1">{#N/A,#N/A,FALSE,"ALM-ASISC"}</definedName>
    <definedName name="DSDS" hidden="1">{#N/A,#N/A,FALSE,"ALM-ASISC"}</definedName>
    <definedName name="dse" localSheetId="3" hidden="1">{"YTDACT",#N/A,FALSE,"YTD Cum";"YTDBUD",#N/A,FALSE,"YTD Cum";"YTDPRIOR",#N/A,FALSE,"YTD Cum"}</definedName>
    <definedName name="dse" hidden="1">{"YTDACT",#N/A,FALSE,"YTD Cum";"YTDBUD",#N/A,FALSE,"YTD Cum";"YTDPRIOR",#N/A,FALSE,"YTD Cum"}</definedName>
    <definedName name="dsf" hidden="1">#REF!,#REF!,#REF!</definedName>
    <definedName name="dsfgdfklhglkdflkglkjh" localSheetId="3" hidden="1">{#N/A,#N/A,FALSE,"PMTABB";#N/A,#N/A,FALSE,"PMTABB"}</definedName>
    <definedName name="dsfgdfklhglkdflkglkjh" hidden="1">{#N/A,#N/A,FALSE,"PMTABB";#N/A,#N/A,FALSE,"PMTABB"}</definedName>
    <definedName name="dsfsdfdsf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f" localSheetId="3" hidden="1">{"detail",#N/A,FALSE,"mfg";"summary",#N/A,FALSE,"mfg"}</definedName>
    <definedName name="dsfsf" hidden="1">{"detail",#N/A,FALSE,"mfg";"summary",#N/A,FALSE,"mfg"}</definedName>
    <definedName name="dsfsffss" localSheetId="3" hidden="1">{#N/A,#N/A,FALSE,"Pharm";#N/A,#N/A,FALSE,"WWCM"}</definedName>
    <definedName name="dsfsffss" hidden="1">{#N/A,#N/A,FALSE,"Pharm";#N/A,#N/A,FALSE,"WWCM"}</definedName>
    <definedName name="dsfsffss_1" localSheetId="3" hidden="1">{#N/A,#N/A,FALSE,"Pharm";#N/A,#N/A,FALSE,"WWCM"}</definedName>
    <definedName name="dsfsffss_1" hidden="1">{#N/A,#N/A,FALSE,"Pharm";#N/A,#N/A,FALSE,"WWCM"}</definedName>
    <definedName name="dsfsffss_2" localSheetId="3" hidden="1">{#N/A,#N/A,FALSE,"Pharm";#N/A,#N/A,FALSE,"WWCM"}</definedName>
    <definedName name="dsfsffss_2" hidden="1">{#N/A,#N/A,FALSE,"Pharm";#N/A,#N/A,FALSE,"WWCM"}</definedName>
    <definedName name="dsfsffss_3" localSheetId="3" hidden="1">{#N/A,#N/A,FALSE,"Pharm";#N/A,#N/A,FALSE,"WWCM"}</definedName>
    <definedName name="dsfsffss_3" hidden="1">{#N/A,#N/A,FALSE,"Pharm";#N/A,#N/A,FALSE,"WWCM"}</definedName>
    <definedName name="dsfsffss_4" localSheetId="3" hidden="1">{#N/A,#N/A,FALSE,"Pharm";#N/A,#N/A,FALSE,"WWCM"}</definedName>
    <definedName name="dsfsffss_4" hidden="1">{#N/A,#N/A,FALSE,"Pharm";#N/A,#N/A,FALSE,"WWCM"}</definedName>
    <definedName name="dsg" localSheetId="3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fhgfv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ghjk" localSheetId="3" hidden="1">{"Test",#N/A,FALSE,"Index";#N/A,"RISK",FALSE,"MarketProjection"}</definedName>
    <definedName name="dsgghjk" hidden="1">{"Test",#N/A,FALSE,"Index";#N/A,"RISK",FALSE,"MarketProjection"}</definedName>
    <definedName name="dsgghjk_1" localSheetId="3" hidden="1">{"Test",#N/A,FALSE,"Index";#N/A,"RISK",FALSE,"MarketProjection"}</definedName>
    <definedName name="dsgghjk_1" hidden="1">{"Test",#N/A,FALSE,"Index";#N/A,"RISK",FALSE,"MarketProjection"}</definedName>
    <definedName name="DSJFAOF" localSheetId="3" hidden="1">{#N/A,#N/A,FALSE,"ALM-ASISC"}</definedName>
    <definedName name="DSJFAOF" hidden="1">{#N/A,#N/A,FALSE,"ALM-ASISC"}</definedName>
    <definedName name="dsjkf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jk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O">#REF!</definedName>
    <definedName name="dss" localSheetId="3" hidden="1">{#N/A,#N/A,FALSE,"ACQ_GRAPHS";#N/A,#N/A,FALSE,"T_1 GRAPHS";#N/A,#N/A,FALSE,"T_2 GRAPHS";#N/A,#N/A,FALSE,"COMB_GRAPHS"}</definedName>
    <definedName name="dss" hidden="1">{#N/A,#N/A,FALSE,"ACQ_GRAPHS";#N/A,#N/A,FALSE,"T_1 GRAPHS";#N/A,#N/A,FALSE,"T_2 GRAPHS";#N/A,#N/A,FALSE,"COMB_GRAPHS"}</definedName>
    <definedName name="dsss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VFDEREFERFREF" localSheetId="3" hidden="1">{#N/A,#N/A,FALSE,"ALM-ASISC"}</definedName>
    <definedName name="DSVFDEREFERFREF" hidden="1">{#N/A,#N/A,FALSE,"ALM-ASISC"}</definedName>
    <definedName name="dswe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fgdb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t">#REF!</definedName>
    <definedName name="DTMDA">#REF!</definedName>
    <definedName name="dtu" localSheetId="3" hidden="1">{#N/A,#N/A,TRUE,"financial";#N/A,#N/A,TRUE,"plants"}</definedName>
    <definedName name="dtu" hidden="1">{#N/A,#N/A,TRUE,"financial";#N/A,#N/A,TRUE,"plants"}</definedName>
    <definedName name="Dubai" localSheetId="3" hidden="1">{#N/A,#N/A,FALSE,"ALM-ASISC"}</definedName>
    <definedName name="Dubai" hidden="1">{#N/A,#N/A,FALSE,"ALM-ASISC"}</definedName>
    <definedName name="dude" localSheetId="3" hidden="1">{"'Server Configuration'!$A$1:$DB$281"}</definedName>
    <definedName name="dude" hidden="1">{"'Server Configuration'!$A$1:$DB$281"}</definedName>
    <definedName name="Dues_and_Subscriptions_Expense">'[48]GL-PC'!#REF!</definedName>
    <definedName name="DuffPhelps">#REF!</definedName>
    <definedName name="dummy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ng">#REF!</definedName>
    <definedName name="DUPONT">#REF!</definedName>
    <definedName name="Duration">#REF!</definedName>
    <definedName name="dusness1" localSheetId="3" hidden="1">{"sales",#N/A,FALSE,"Sales";"sales existing",#N/A,FALSE,"Sales";"sales rd1",#N/A,FALSE,"Sales";"sales rd2",#N/A,FALSE,"Sales"}</definedName>
    <definedName name="dusness1" hidden="1">{"sales",#N/A,FALSE,"Sales";"sales existing",#N/A,FALSE,"Sales";"sales rd1",#N/A,FALSE,"Sales";"sales rd2",#N/A,FALSE,"Sales"}</definedName>
    <definedName name="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cwc" localSheetId="3" hidden="1">{#N/A,#N/A,FALSE,"Assump";#N/A,#N/A,FALSE,"Income";#N/A,#N/A,FALSE,"Balance";#N/A,#N/A,FALSE,"DCF Pump";#N/A,#N/A,FALSE,"Trans Assump";#N/A,#N/A,FALSE,"Combined Income";#N/A,#N/A,FALSE,"Combined Balance"}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v" hidden="1">#REF!</definedName>
    <definedName name="dwx" localSheetId="3" hidden="1">{"Comp_of_Price_Effect",#N/A,FALSE,"QTRDPVAR"}</definedName>
    <definedName name="dwx" hidden="1">{"Comp_of_Price_Effect",#N/A,FALSE,"QTRDPVAR"}</definedName>
    <definedName name="dx" localSheetId="3" hidden="1">{"Month Summary",#N/A,FALSE,"Summary";"Total Details",#N/A,FALSE,"Current Yr";"Polymers Details",#N/A,FALSE,"Current Yr";"Performance Details",#N/A,FALSE,"Current Yr";"ICD Details",#N/A,FALSE,"Current Yr"}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">#REF!</definedName>
    <definedName name="dyfhn" localSheetId="3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e" localSheetId="4" hidden="1">{"Test",#N/A,FALSE,"Index";#N/A,"RISK",FALSE,"MarketProjection"}</definedName>
    <definedName name="e" localSheetId="3">{"adj95mult",#N/A,FALSE,"COMPCO";"adj95est",#N/A,FALSE,"COMPCO"}</definedName>
    <definedName name="e">{"adj95mult",#N/A,FALSE,"COMPCO";"adj95est",#N/A,FALSE,"COMPCO"}</definedName>
    <definedName name="E_1" localSheetId="3">{"Test",#N/A,FALSE,"Index";#N/A,"RISK",FALSE,"MarketProjection"}</definedName>
    <definedName name="E_1">{"Test",#N/A,FALSE,"Index";#N/A,"RISK",FALSE,"MarketProjection"}</definedName>
    <definedName name="e1e">#REF!</definedName>
    <definedName name="e2e">#REF!</definedName>
    <definedName name="e3232rd" localSheetId="3" hidden="1">{#N/A,#N/A,FALSE,"CMN_FE"}</definedName>
    <definedName name="e3232rd" hidden="1">{#N/A,#N/A,FALSE,"CMN_FE"}</definedName>
    <definedName name="e3e">#REF!</definedName>
    <definedName name="e5yy25y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">#REF!</definedName>
    <definedName name="EagleLogo">"Picture 1"</definedName>
    <definedName name="eare" localSheetId="3" hidden="1">{"FCB_ALL",#N/A,FALSE,"FCB"}</definedName>
    <definedName name="eare" hidden="1">{"FCB_ALL",#N/A,FALSE,"FCB"}</definedName>
    <definedName name="EAREA">#REF!</definedName>
    <definedName name="eareare" localSheetId="3" hidden="1">{"FCB_ALL",#N/A,FALSE,"FCB"}</definedName>
    <definedName name="eareare" hidden="1">{"FCB_ALL",#N/A,FALSE,"FCB"}</definedName>
    <definedName name="earer" localSheetId="3" hidden="1">{#N/A,#N/A,FALSE,"Sheet1"}</definedName>
    <definedName name="earer" hidden="1">{#N/A,#N/A,FALSE,"Sheet1"}</definedName>
    <definedName name="EarningsMode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">#REF!</definedName>
    <definedName name="East_Kentucky">#REF!</definedName>
    <definedName name="Eastcoast" localSheetId="3" hidden="1">{"FY04_Assets",#N/A,FALSE,"Fin Stmt Budget";"FY04_Liabilities",#N/A,FALSE,"Fin Stmt Budget";"FY04_Inc_Stmt",#N/A,FALSE,"Fin Stmt Budget";"FY04_SOCF",#N/A,FALSE,"Fin Stmt Budget"}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localSheetId="3" hidden="1">{"FY03_Assets",#N/A,FALSE,"Fin Stmt Budget";"FY03_Liabilities",#N/A,FALSE,"Fin Stmt Budget";"FY03_Inc_Stmt",#N/A,FALSE,"Fin Stmt Budget";"FY03_SOCF",#N/A,FALSE,"Fin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dait">#REF!</definedName>
    <definedName name="EBIT">#REF!</definedName>
    <definedName name="EBIT_EuropeAfrica">#REF!</definedName>
    <definedName name="EBIT_EuropeWAfrica">#REF!</definedName>
    <definedName name="EBIT_Exit">#REF!</definedName>
    <definedName name="EBIT_IndustrialOther">#REF!</definedName>
    <definedName name="EBIT_LatinAmer">#REF!</definedName>
    <definedName name="EBIT_Margin">#REF!</definedName>
    <definedName name="EBIT_MiddleEast_Asia">#REF!</definedName>
    <definedName name="EBIT_MiddleEast_AsiaNAfrica">#REF!</definedName>
    <definedName name="EBIT_Multiple">#REF!</definedName>
    <definedName name="EBIT_NAmer">#REF!</definedName>
    <definedName name="EBIT_ProductEnhance">#REF!</definedName>
    <definedName name="EBIT_Reservoir">#REF!</definedName>
    <definedName name="EBIT_ReservoirMan">#REF!</definedName>
    <definedName name="ebit3" localSheetId="4">[18]Sensetivities!#REF!</definedName>
    <definedName name="ebit3">#REF!</definedName>
    <definedName name="EBIT95">#REF!</definedName>
    <definedName name="EBITA">#REF!</definedName>
    <definedName name="EBITAGrowth">#REF!</definedName>
    <definedName name="EBITAMargin">#REF!</definedName>
    <definedName name="EBITAMarginLQ">#REF!</definedName>
    <definedName name="EBITAMarginLQA">#REF!</definedName>
    <definedName name="ebitbucket">#REF!</definedName>
    <definedName name="EBITCashInterest">#REF!</definedName>
    <definedName name="EBITCol">#REF!</definedName>
    <definedName name="ebitcore">#REF!</definedName>
    <definedName name="ebitda">#REF!</definedName>
    <definedName name="EBITDA_AUS">#REF!</definedName>
    <definedName name="EBITDA_Canada">#REF!</definedName>
    <definedName name="EBITDA_Margin">#REF!</definedName>
    <definedName name="EBITDA_USA">#REF!</definedName>
    <definedName name="EBITDACAPEXCashInterest">#REF!</definedName>
    <definedName name="EBITDACAPEXGrossInterest">#REF!</definedName>
    <definedName name="EBITDACapExInt">#REF!</definedName>
    <definedName name="EBITDACAPEXNetInterest">#REF!</definedName>
    <definedName name="EBITDACashInterest">#REF!</definedName>
    <definedName name="EBITDACashInterestDividends">#REF!</definedName>
    <definedName name="EBITDACol">#REF!</definedName>
    <definedName name="EBITDAGrossInterest">#REF!</definedName>
    <definedName name="EBITDAGrossInterestDividends">#REF!</definedName>
    <definedName name="EBITDAGrowth">#REF!</definedName>
    <definedName name="EBITDAInt">#REF!</definedName>
    <definedName name="EBITDAInterestCoverage">#REF!</definedName>
    <definedName name="EBITDALQ">#REF!</definedName>
    <definedName name="EBITDALQA">#REF!</definedName>
    <definedName name="EBITDAMargin">#REF!</definedName>
    <definedName name="EBITDAMargin_Aus">#REF!</definedName>
    <definedName name="EBITDAMargin_Canada">#REF!</definedName>
    <definedName name="EBITDAMargin_total">#REF!</definedName>
    <definedName name="EBITDAmargin_USA">#REF!</definedName>
    <definedName name="EBITDAMarginLQ">#REF!</definedName>
    <definedName name="EBITDAMarginLQA">#REF!</definedName>
    <definedName name="EBITDANetInterest">#REF!</definedName>
    <definedName name="EBITDANetInterestDividends">#REF!</definedName>
    <definedName name="EBITDAR">#REF!</definedName>
    <definedName name="EBITDARCAPEXCashInterestRent">#REF!</definedName>
    <definedName name="EBITDARCAPEXGrossInterestRent">#REF!</definedName>
    <definedName name="EBITDARCAPEXNetInterestRent">#REF!</definedName>
    <definedName name="EBITDARCashInterestRent">#REF!</definedName>
    <definedName name="EBITDARGrossInterestRent">#REF!</definedName>
    <definedName name="EBITDARGrowth">#REF!</definedName>
    <definedName name="EBITDARLQ">#REF!</definedName>
    <definedName name="EBITDARLQA">#REF!</definedName>
    <definedName name="EBITDARMargin">#REF!</definedName>
    <definedName name="EBITDARMarginLQ">#REF!</definedName>
    <definedName name="EBITDARMarginLQA">#REF!</definedName>
    <definedName name="EBITDARNetInterestRent">#REF!</definedName>
    <definedName name="EBITGrossInterest">#REF!</definedName>
    <definedName name="EBITGrowth">#REF!</definedName>
    <definedName name="EBITInt">#REF!</definedName>
    <definedName name="EBITMargin">#REF!</definedName>
    <definedName name="EBITMargin_EuropeAfrica">#REF!</definedName>
    <definedName name="EBITMargin_EuropeWAfrica">#REF!</definedName>
    <definedName name="EBITMargin_IndustrialOther">#REF!</definedName>
    <definedName name="EBITMargin_LatinAmer">#REF!</definedName>
    <definedName name="EBITMargin_MiddleEast_Asia">#REF!</definedName>
    <definedName name="EBITmargin_MiddleEast_AsiaNAfrica">#REF!</definedName>
    <definedName name="EBITMargin_NAmer">#REF!</definedName>
    <definedName name="EBITMargin_ProductEnhance">#REF!</definedName>
    <definedName name="EBITMargin_Reservoir">#REF!</definedName>
    <definedName name="EBITMargin_ReservoirMan">#REF!</definedName>
    <definedName name="EBITmargin_total">#REF!</definedName>
    <definedName name="EBITMarginLQ">#REF!</definedName>
    <definedName name="EBITMarginLQA">#REF!</definedName>
    <definedName name="EBITMultiple">#REF!</definedName>
    <definedName name="EBITNetInterest">#REF!</definedName>
    <definedName name="EBITR">#REF!</definedName>
    <definedName name="EBITSENS">#REF!</definedName>
    <definedName name="EC">#REF!</definedName>
    <definedName name="ECON">#REF!</definedName>
    <definedName name="eCPM">#REF!</definedName>
    <definedName name="ecy" localSheetId="3">{0}</definedName>
    <definedName name="ecy">{0}</definedName>
    <definedName name="ed" localSheetId="4" hidden="1">{#N/A,#N/A,FALSE,"FAB VENDORS";"BUD SUM",#N/A,FALSE,"BUD SUM WO TEX"}</definedName>
    <definedName name="ed" localSheetId="3" hidden="1">{#N/A,#N/A,FALSE,"FAB VENDORS";"BUD SUM",#N/A,FALSE,"BUD SUM WO TEX"}</definedName>
    <definedName name="ed" hidden="1">{#N/A,#N/A,FALSE,"FAB VENDORS";"BUD SUM",#N/A,FALSE,"BUD SUM WO TEX"}</definedName>
    <definedName name="ed5dyx" localSheetId="3" hidden="1">{#N/A,#N/A,FALSE,"CBE";#N/A,#N/A,FALSE,"SWK"}</definedName>
    <definedName name="ed5dyx" hidden="1">{#N/A,#N/A,FALSE,"CBE";#N/A,#N/A,FALSE,"SWK"}</definedName>
    <definedName name="EDD" localSheetId="3" hidden="1">{#N/A,#N/A,FALSE,"PMTABB";#N/A,#N/A,FALSE,"PMTABB"}</definedName>
    <definedName name="EDD" hidden="1">{#N/A,#N/A,FALSE,"PMTABB";#N/A,#N/A,FALSE,"PMTABB"}</definedName>
    <definedName name="edghlr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ghlr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IR">#REF!</definedName>
    <definedName name="Editable" hidden="1">#REF!,#REF!,#REF!,#REF!</definedName>
    <definedName name="edition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OM">'[1]טורים 98'!$GT$166</definedName>
    <definedName name="edp" localSheetId="3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_GROWTH_1YR">#REF!</definedName>
    <definedName name="EDU_GROWTH_2YR">#REF!</definedName>
    <definedName name="EDU_GROWTH_2YRS">#REF!</definedName>
    <definedName name="EDU_GROWTH_3YRS">#REF!</definedName>
    <definedName name="ee">#REF!</definedName>
    <definedName name="eearewwer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arewwer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>#REF!</definedName>
    <definedName name="eee.ll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localSheetId="3" hidden="1">{#N/A,#N/A,FALSE,"Pharm";#N/A,#N/A,FALSE,"WWCM"}</definedName>
    <definedName name="EEE_1" hidden="1">{#N/A,#N/A,FALSE,"Pharm";#N/A,#N/A,FALSE,"WWCM"}</definedName>
    <definedName name="EEE_2" localSheetId="3" hidden="1">{#N/A,#N/A,FALSE,"Pharm";#N/A,#N/A,FALSE,"WWCM"}</definedName>
    <definedName name="EEE_2" hidden="1">{#N/A,#N/A,FALSE,"Pharm";#N/A,#N/A,FALSE,"WWCM"}</definedName>
    <definedName name="EEE_3" localSheetId="3" hidden="1">{#N/A,#N/A,FALSE,"Pharm";#N/A,#N/A,FALSE,"WWCM"}</definedName>
    <definedName name="EEE_3" hidden="1">{#N/A,#N/A,FALSE,"Pharm";#N/A,#N/A,FALSE,"WWCM"}</definedName>
    <definedName name="EEE_4" localSheetId="3" hidden="1">{#N/A,#N/A,FALSE,"Pharm";#N/A,#N/A,FALSE,"WWCM"}</definedName>
    <definedName name="EEE_4" hidden="1">{#N/A,#N/A,FALSE,"Pharm";#N/A,#N/A,FALSE,"WWCM"}</definedName>
    <definedName name="eeee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e" localSheetId="4">#REF!</definedName>
    <definedName name="eeeee" localSheetId="3" hidden="1">{#N/A,#N/A,FALSE,"Pharm";#N/A,#N/A,FALSE,"WWCM"}</definedName>
    <definedName name="eeeee" hidden="1">{#N/A,#N/A,FALSE,"Pharm";#N/A,#N/A,FALSE,"WWCM"}</definedName>
    <definedName name="eeeee_1" localSheetId="3" hidden="1">{#N/A,#N/A,FALSE,"Pharm";#N/A,#N/A,FALSE,"WWCM"}</definedName>
    <definedName name="eeeee_1" hidden="1">{#N/A,#N/A,FALSE,"Pharm";#N/A,#N/A,FALSE,"WWCM"}</definedName>
    <definedName name="eeeee_2" localSheetId="3" hidden="1">{#N/A,#N/A,FALSE,"Pharm";#N/A,#N/A,FALSE,"WWCM"}</definedName>
    <definedName name="eeeee_2" hidden="1">{#N/A,#N/A,FALSE,"Pharm";#N/A,#N/A,FALSE,"WWCM"}</definedName>
    <definedName name="eeeee_3" localSheetId="3" hidden="1">{#N/A,#N/A,FALSE,"Pharm";#N/A,#N/A,FALSE,"WWCM"}</definedName>
    <definedName name="eeeee_3" hidden="1">{#N/A,#N/A,FALSE,"Pharm";#N/A,#N/A,FALSE,"WWCM"}</definedName>
    <definedName name="eeeee_4" localSheetId="3" hidden="1">{#N/A,#N/A,FALSE,"Pharm";#N/A,#N/A,FALSE,"WWCM"}</definedName>
    <definedName name="eeeee_4" hidden="1">{#N/A,#N/A,FALSE,"Pharm";#N/A,#N/A,FALSE,"WWCM"}</definedName>
    <definedName name="eeeeee" localSheetId="3" hidden="1">{"YD OTHER",#N/A,FALSE,"YTD"}</definedName>
    <definedName name="eeeeee" hidden="1">{"YD OTHER",#N/A,FALSE,"YTD"}</definedName>
    <definedName name="eeeeeee" localSheetId="3" hidden="1">{"Assumptions",#N/A,TRUE,"Assumptions";"Income",#N/A,TRUE,"Income";"Balance",#N/A,TRUE,"Balance"}</definedName>
    <definedName name="eeeeeee" hidden="1">{"Assumptions",#N/A,TRUE,"Assumptions";"Income",#N/A,TRUE,"Income";"Balance",#N/A,TRUE,"Balance"}</definedName>
    <definedName name="eeeeeeee" localSheetId="3" hidden="1">{#N/A,#N/A,FALSE,"Aging Summary";#N/A,#N/A,FALSE,"Ratio Analysis";#N/A,#N/A,FALSE,"Test 120 Day Accts";#N/A,#N/A,FALSE,"Tickmarks"}</definedName>
    <definedName name="eeeeeeee" hidden="1">{#N/A,#N/A,FALSE,"Aging Summary";#N/A,#N/A,FALSE,"Ratio Analysis";#N/A,#N/A,FALSE,"Test 120 Day Accts";#N/A,#N/A,FALSE,"Tickmarks"}</definedName>
    <definedName name="eeeeeeeee" localSheetId="3" hidden="1">{#N/A,#N/A,FALSE,"Aging Summary";#N/A,#N/A,FALSE,"Ratio Analysis";#N/A,#N/A,FALSE,"Test 120 Day Accts";#N/A,#N/A,FALSE,"Tickmarks"}</definedName>
    <definedName name="eeeeeeeee" hidden="1">{#N/A,#N/A,FALSE,"Aging Summary";#N/A,#N/A,FALSE,"Ratio Analysis";#N/A,#N/A,FALSE,"Test 120 Day Accts";#N/A,#N/A,FALSE,"Tickmarks"}</definedName>
    <definedName name="eeeeeeeeee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localSheetId="3" hidden="1">{#N/A,"PURCHM",FALSE,"Business Analysis";#N/A,"SPADD",FALSE,"Business Analysis"}</definedName>
    <definedName name="eeeeeeeeeee" hidden="1">{#N/A,"PURCHM",FALSE,"Business Analysis";#N/A,"SPADD",FALSE,"Business Analysis"}</definedName>
    <definedName name="eeeeeeeeeeee" localSheetId="3" hidden="1">{"pro_view",#N/A,FALSE,"EEFSNAP2";"rep_view",#N/A,FALSE,"EEFSNAP2"}</definedName>
    <definedName name="eeeeeeeeeeee" hidden="1">{"pro_view",#N/A,FALSE,"EEFSNAP2";"rep_view",#N/A,FALSE,"EEFSNAP2"}</definedName>
    <definedName name="eeeeeeeeeeeeee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ll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mn" localSheetId="3" hidden="1">{"SchF1",#N/A,FALSE,"Schedules";"SchF2",#N/A,FALSE,"Schedules"}</definedName>
    <definedName name="eemn" hidden="1">{"SchF1",#N/A,FALSE,"Schedules";"SchF2",#N/A,FALSE,"Schedules"}</definedName>
    <definedName name="e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e" hidden="1">#REF!</definedName>
    <definedName name="eert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localSheetId="3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F_Workarea">#REF!</definedName>
    <definedName name="efd">#REF!</definedName>
    <definedName name="effective_tax_rates">#REF!</definedName>
    <definedName name="EffectiveTaxRate">#REF!</definedName>
    <definedName name="EffectiveTaxRateLQ">#REF!</definedName>
    <definedName name="EffectiveTaxRateLQA">#REF!</definedName>
    <definedName name="efftaxq">#REF!</definedName>
    <definedName name="efg" localSheetId="3" hidden="1">{"'debtors'!$A$1:$I$305","'debtors'!$A$1:$J$285"}</definedName>
    <definedName name="efg" hidden="1">{"'debtors'!$A$1:$I$305","'debtors'!$A$1:$J$285"}</definedName>
    <definedName name="efin" localSheetId="3" hidden="1">{#N/A,#N/A,FALSE,"Output";#N/A,#N/A,FALSE,"Cover Sheet";#N/A,#N/A,FALSE,"Current Mkt. Projections"}</definedName>
    <definedName name="efin" hidden="1">{#N/A,#N/A,FALSE,"Output";#N/A,#N/A,FALSE,"Cover Sheet";#N/A,#N/A,FALSE,"Current Mkt. Projections"}</definedName>
    <definedName name="efn" localSheetId="3" hidden="1">{#N/A,#N/A,TRUE,"DCF Summary";#N/A,#N/A,TRUE,"Casema";#N/A,#N/A,TRUE,"UK";#N/A,#N/A,TRUE,"RCF";#N/A,#N/A,TRUE,"Intercable CZ";#N/A,#N/A,TRUE,"Interkabel P";#N/A,#N/A,TRUE,"LBO-Total";#N/A,#N/A,TRUE,"LBO-Casema"}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REWERWFW" hidden="1">#REF!</definedName>
    <definedName name="efwefwefasfafqwfe" localSheetId="3" hidden="1">{#N/A,#N/A,FALSE,"PMTABB";#N/A,#N/A,FALSE,"PMTABB"}</definedName>
    <definedName name="efwefwefasfafqwfe" hidden="1">{#N/A,#N/A,FALSE,"PMTABB";#N/A,#N/A,FALSE,"PMTABB"}</definedName>
    <definedName name="eglytd">#N/A</definedName>
    <definedName name="EH">{"סעיף",0,"Auto","Auto",""}</definedName>
    <definedName name="EHJYTKJHTK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sht" localSheetId="3">Sheet1</definedName>
    <definedName name="ehsht">Sheet1</definedName>
    <definedName name="ei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tumEN" localSheetId="4">'[141]EN-DE'!$C$78:$C$80</definedName>
    <definedName name="EigentumEN">#REF!</definedName>
    <definedName name="eings" localSheetId="3" hidden="1">{#N/A,"PURCHM",FALSE,"Business Analysis";#N/A,"SPADD",FALSE,"Business Analysis"}</definedName>
    <definedName name="eings" hidden="1">{#N/A,"PURCHM",FALSE,"Business Analysis";#N/A,"SPADD",FALSE,"Business Analysis"}</definedName>
    <definedName name="ejkfgkjze" localSheetId="3" hidden="1">{#N/A,#N/A,FALSE,"Pharm";#N/A,#N/A,FALSE,"WWCM"}</definedName>
    <definedName name="ejkfgkjze" hidden="1">{#N/A,#N/A,FALSE,"Pharm";#N/A,#N/A,FALSE,"WWCM"}</definedName>
    <definedName name="ejkfgkjze_1" localSheetId="3" hidden="1">{#N/A,#N/A,FALSE,"Pharm";#N/A,#N/A,FALSE,"WWCM"}</definedName>
    <definedName name="ejkfgkjze_1" hidden="1">{#N/A,#N/A,FALSE,"Pharm";#N/A,#N/A,FALSE,"WWCM"}</definedName>
    <definedName name="ejkfgkjze_2" localSheetId="3" hidden="1">{#N/A,#N/A,FALSE,"Pharm";#N/A,#N/A,FALSE,"WWCM"}</definedName>
    <definedName name="ejkfgkjze_2" hidden="1">{#N/A,#N/A,FALSE,"Pharm";#N/A,#N/A,FALSE,"WWCM"}</definedName>
    <definedName name="ejkfgkjze_3" localSheetId="3" hidden="1">{#N/A,#N/A,FALSE,"Pharm";#N/A,#N/A,FALSE,"WWCM"}</definedName>
    <definedName name="ejkfgkjze_3" hidden="1">{#N/A,#N/A,FALSE,"Pharm";#N/A,#N/A,FALSE,"WWCM"}</definedName>
    <definedName name="ejkfgkjze_4" localSheetId="3" hidden="1">{#N/A,#N/A,FALSE,"Pharm";#N/A,#N/A,FALSE,"WWCM"}</definedName>
    <definedName name="ejkfgkjze_4" hidden="1">{#N/A,#N/A,FALSE,"Pharm";#N/A,#N/A,FALSE,"WWCM"}</definedName>
    <definedName name="EK_Quote">#REF!</definedName>
    <definedName name="EK_zins">#REF!</definedName>
    <definedName name="El">#REF!</definedName>
    <definedName name="eld">#REF!</definedName>
    <definedName name="ELECTRIC">#REF!</definedName>
    <definedName name="Electricit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n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moTech">#REF!</definedName>
    <definedName name="Email">#REF!</definedName>
    <definedName name="email_gkm">#REF!</definedName>
    <definedName name="Email2">#REF!</definedName>
    <definedName name="Email3">#REF!</definedName>
    <definedName name="Email4">#REF!</definedName>
    <definedName name="Embeded_Player___Player_licence___CMG" localSheetId="4">'[103]Revenue detailed Projection'!#REF!</definedName>
    <definedName name="Embeded_Player___Player_licence___CMG">#REF!</definedName>
    <definedName name="Embeded_Player___Player_licence___Ericsson___global" localSheetId="4">'[103]Revenue detailed Projection'!#REF!</definedName>
    <definedName name="Embeded_Player___Player_licence___Ericsson___global">#REF!</definedName>
    <definedName name="Embeded_Player___Player_licence___Ericsson_Italy" localSheetId="4">'[103]Revenue detailed Projection'!#REF!</definedName>
    <definedName name="Embeded_Player___Player_licence___Ericsson_Italy">#REF!</definedName>
    <definedName name="Embeded_Player___Player_licence___Ericsson_Spain" localSheetId="4">'[103]Revenue detailed Projection'!#REF!</definedName>
    <definedName name="Embeded_Player___Player_licence___Ericsson_Spain">#REF!</definedName>
    <definedName name="Embeded_Player___Player_licence___Excem_France" localSheetId="4">'[103]Revenue detailed Projection'!#REF!</definedName>
    <definedName name="Embeded_Player___Player_licence___Excem_France">#REF!</definedName>
    <definedName name="Embeded_Player___Player_licence___Excem_Spain" localSheetId="4">'[103]Revenue detailed Projection'!#REF!</definedName>
    <definedName name="Embeded_Player___Player_licence___Excem_Spain">#REF!</definedName>
    <definedName name="Embeded_Player___Player_licence___Mitsui__BSI" localSheetId="4">'[103]Revenue detailed Projection'!#REF!</definedName>
    <definedName name="Embeded_Player___Player_licence___Mitsui__BSI">#REF!</definedName>
    <definedName name="Embeded_Player___Player_licence___Other_1" localSheetId="4">'[103]Revenue detailed Projection'!#REF!</definedName>
    <definedName name="Embeded_Player___Player_licence___Other_1">#REF!</definedName>
    <definedName name="Embeded_Player___Player_licence___Other_2" localSheetId="4">'[103]Revenue detailed Projection'!#REF!</definedName>
    <definedName name="Embeded_Player___Player_licence___Other_2">#REF!</definedName>
    <definedName name="Embeded_Player___Player_licence___Other_3" localSheetId="4">'[103]Revenue detailed Projection'!#REF!</definedName>
    <definedName name="Embeded_Player___Player_licence___Other_3">#REF!</definedName>
    <definedName name="Embeded_Player___Player_licence___SchlumbergerSema" localSheetId="4">'[103]Revenue detailed Projection'!#REF!</definedName>
    <definedName name="Embeded_Player___Player_licence___SchlumbergerSema">#REF!</definedName>
    <definedName name="Embeded_Player___Player_licence___Sony__NSBCE" localSheetId="4">'[103]Revenue detailed Projection'!#REF!</definedName>
    <definedName name="Embeded_Player___Player_licence___Sony__NSBCE">#REF!</definedName>
    <definedName name="Embeded_Player___Player_licence___Technomen" localSheetId="4">'[103]Revenue detailed Projection'!#REF!</definedName>
    <definedName name="Embeded_Player___Player_licence___Technomen">#REF!</definedName>
    <definedName name="Embeded_Player___Player_licence___Unisys" localSheetId="4">'[103]Revenue detailed Projection'!#REF!</definedName>
    <definedName name="Embeded_Player___Player_licence___Unisys">#REF!</definedName>
    <definedName name="Embeded_Player___set_up___CMG" localSheetId="4">'[103]Revenue detailed Projection'!#REF!</definedName>
    <definedName name="Embeded_Player___set_up___CMG">#REF!</definedName>
    <definedName name="Embeded_Player___set_up___Ericsson___global" localSheetId="4">'[103]Revenue detailed Projection'!#REF!</definedName>
    <definedName name="Embeded_Player___set_up___Ericsson___global">#REF!</definedName>
    <definedName name="Embeded_Player___set_up___Ericsson_Italy" localSheetId="4">'[103]Revenue detailed Projection'!#REF!</definedName>
    <definedName name="Embeded_Player___set_up___Ericsson_Italy">#REF!</definedName>
    <definedName name="Embeded_Player___set_up___Ericsson_Spain" localSheetId="4">'[103]Revenue detailed Projection'!#REF!</definedName>
    <definedName name="Embeded_Player___set_up___Ericsson_Spain">#REF!</definedName>
    <definedName name="Embeded_Player___set_up___Excem_France" localSheetId="4">'[103]Revenue detailed Projection'!#REF!</definedName>
    <definedName name="Embeded_Player___set_up___Excem_France">#REF!</definedName>
    <definedName name="Embeded_Player___set_up___Excem_Spain" localSheetId="4">'[103]Revenue detailed Projection'!#REF!</definedName>
    <definedName name="Embeded_Player___set_up___Excem_Spain">#REF!</definedName>
    <definedName name="Embeded_Player___set_up___Mitsui__BSI" localSheetId="4">'[103]Revenue detailed Projection'!#REF!</definedName>
    <definedName name="Embeded_Player___set_up___Mitsui__BSI">#REF!</definedName>
    <definedName name="Embeded_Player___set_up___Other_1" localSheetId="4">'[103]Revenue detailed Projection'!#REF!</definedName>
    <definedName name="Embeded_Player___set_up___Other_1">#REF!</definedName>
    <definedName name="Embeded_Player___set_up___Other_2" localSheetId="4">'[103]Revenue detailed Projection'!#REF!</definedName>
    <definedName name="Embeded_Player___set_up___Other_2">#REF!</definedName>
    <definedName name="Embeded_Player___set_up___Other_3" localSheetId="4">'[103]Revenue detailed Projection'!#REF!</definedName>
    <definedName name="Embeded_Player___set_up___Other_3">#REF!</definedName>
    <definedName name="Embeded_Player___set_up___SchlumbergerSema" localSheetId="4">'[103]Revenue detailed Projection'!#REF!</definedName>
    <definedName name="Embeded_Player___set_up___SchlumbergerSema">#REF!</definedName>
    <definedName name="Embeded_Player___set_up___Sony__NSBCE" localSheetId="4">'[103]Revenue detailed Projection'!#REF!</definedName>
    <definedName name="Embeded_Player___set_up___Sony__NSBCE">#REF!</definedName>
    <definedName name="Embeded_Player___set_up___Technomen" localSheetId="4">'[103]Revenue detailed Projection'!#REF!</definedName>
    <definedName name="Embeded_Player___set_up___Technomen">#REF!</definedName>
    <definedName name="Embeded_Player___set_up___Unisys" localSheetId="4">'[103]Revenue detailed Projection'!#REF!</definedName>
    <definedName name="Embeded_Player___set_up___Unisys">#REF!</definedName>
    <definedName name="emily" localSheetId="4" hidden="1">{#N/A,#N/A,FALSE,"Calc";#N/A,#N/A,FALSE,"Sensitivity";#N/A,#N/A,FALSE,"LT Earn.Dil.";#N/A,#N/A,FALSE,"Dil. AVP"}</definedName>
    <definedName name="emily" localSheetId="3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O" localSheetId="4">[72]Panel!$Q$3</definedName>
    <definedName name="EMO">#REF!</definedName>
    <definedName name="EmpCOGS_Param">#REF!</definedName>
    <definedName name="EmpDev">#REF!</definedName>
    <definedName name="EmpGrowth">#REF!</definedName>
    <definedName name="EmpHardware">#REF!</definedName>
    <definedName name="Employ">#REF!</definedName>
    <definedName name="Employee_Benefit_Expense__Retirement_COGS_operation">'[48]GL-PC'!#REF!</definedName>
    <definedName name="Employee_health_insurance_expense_G_A">'[48]GL-PC'!#REF!</definedName>
    <definedName name="EMPLOYEE_RENT_CONCESSIONS">#REF!</definedName>
    <definedName name="EmployeeDatabase">#REF!</definedName>
    <definedName name="EmpPctRecruit">#REF!</definedName>
    <definedName name="EmpRecruit">#REF!</definedName>
    <definedName name="EmpRentTel">#REF!</definedName>
    <definedName name="EmpSoftware">#REF!</definedName>
    <definedName name="EmpTravelAdmin">#REF!</definedName>
    <definedName name="EmpTravelConsult">#REF!</definedName>
    <definedName name="EmpTravelDev">#REF!</definedName>
    <definedName name="EmpTravelExec">#REF!</definedName>
    <definedName name="EmpTravelSales">#REF!</definedName>
    <definedName name="EMTS">#REF!</definedName>
    <definedName name="End">#REF!</definedName>
    <definedName name="End_Bal" localSheetId="4" hidden="1">'[142]Amortization Table'!$I$18:$I$377</definedName>
    <definedName name="End_Bal" hidden="1">#REF!</definedName>
    <definedName name="End_Date">#REF!</definedName>
    <definedName name="endc">#REF!</definedName>
    <definedName name="endofdoch">#REF!</definedName>
    <definedName name="endofdoh">#REF!</definedName>
    <definedName name="EndOfYear">#REF!</definedName>
    <definedName name="endp">#REF!</definedName>
    <definedName name="ends">#REF!</definedName>
    <definedName name="ENDUNITS">#REF!</definedName>
    <definedName name="Eng" localSheetId="4" hidden="1">{"PAGE 1",#N/A,FALSE,"WEST_OT"}</definedName>
    <definedName name="Eng">#REF!</definedName>
    <definedName name="ENG_BI_EXE_NAME" hidden="1">"BICORE.EXE"</definedName>
    <definedName name="ENG_BI_EXEC_CMD_ARGS" hidden="1">"03304607807206908707908507703204408508504203604507305305506605505704905705705305305406103704508313208407308306607908809507108406807806807307908707009007207908107103204104905610110405110010504910509609510410005205406505009210009509705705206305909109910"</definedName>
    <definedName name="ENG_BI_EXEC_CMD_ARGS_1">"03304607807507708207704105406903605007512408806908207007809310206807907707006208308208407207908613412307207108509008406906505812513210211311411411909812110107207108307809108607308706206607008209510009510208308408108509209610009305205304910109408208708"</definedName>
    <definedName name="ENG_BI_EXEC_CMD_ARGS_10" hidden="1">"06908607808006906505105713012310411911809811710610007507308209406907409108308807008308506504905105404705905505004913412409611711710211310510807607908108506607909307806908206907007908007807809006808407707003706708808608006908309012612709511612209811711"</definedName>
    <definedName name="ENG_BI_EXEC_CMD_ARGS_11" hidden="1">"21000780780890850940690690870690870770610530550480520530470540530490581321240951211180991131051030890720820920890730700830700820680650540500560580500470590490500531251271001121261071081091040790860810660730870790790870700820820800690880610530551251320"</definedName>
    <definedName name="ENG_BI_EXEC_CMD_ARGS_12" hidden="1">"88082072074083070072080069087065086090062049134"</definedName>
    <definedName name="ENG_BI_EXEC_CMD_ARGS_2" hidden="1">"00940990520500590960951041000560980640560550560500531050491090590411291280690670880890840740610580641261231041131151101181011211010770750830730870870700860610520530480570570520911040960940770671291280951211231051221021171020720660710700840740830800710"</definedName>
    <definedName name="ENG_BI_EXEC_CMD_ARGS_2_1">"10840820800480520541251321021131141141190981211010720710670740930650800840720620820820840720790861321240951211151061230971201060680750940830730870621161011251271001121231121190971251020690710800690880830960880820720660840680860650810630490640580600490"</definedName>
    <definedName name="ENG_BI_EXEC_CMD_ARGS_3" hidden="1">"70073080083069093072079086075067083082081066082089129128095121121106118106117102073066089088069091070080088071074096052048052053048134130096112123106119102116105073066089074083087092080083072061087072082074084059049059056060054053060064049060061059058"</definedName>
    <definedName name="ENG_BI_EXEC_CMD_ARGS_3_1">"63052060054057060064053068058057060064051051058059054053057068056057050068050051055059053053051068059053052064050049061059054062059059055050059065055060055049056064052064068049059059060051058053063054052062066050056065060051057057063054052060068049054"</definedName>
    <definedName name="ENG_BI_EXEC_CMD_ARGS_4" hidden="1">"06405105306005905305705106805605705706805005605705905305605206806105206305505005206304905405705905806105005906505406006105606305504806006805005205506005105905006305405106106605005706006005305505905605305905805905006305505505312912309911711710711510609"</definedName>
    <definedName name="ENG_BI_EXEC_CMD_ARGS_4_1">"05406005705805905605905905806405805905905305706405005905705905806005306305705706005905412912809512112409910811410007707007807507207907707806110511512612409911212110310811410606606707608106607206807008908908907806105713012409611611710211310510807206806"</definedName>
    <definedName name="ENG_BI_EXEC_CMD_ARGS_5" hidden="1">"90850660790760670830730690701101101291280961131181051221021161100750900780740780740720820730850790920790790800730700830650670620970800910860720820741270500970831011081011010890690690720730851300490960721111181190981101300930671221150771151161341320951"</definedName>
    <definedName name="ENG_BI_EXEC_CMD_ARGS_5_1">"7089066068081079075084078094092069086066076074081077129128079091075070082078069081070082069082083070058125"</definedName>
    <definedName name="ENG_BI_EXEC_CMD_ARGS_6" hidden="1">"16119106119101116105075076074093080082076080069074061084072087134132095116119106119101116105090083078089071069074085086087069087066065109118105114089112112112044036078109121118115116078121113116114120049032092108104105105118109105114048037071110117106"</definedName>
    <definedName name="ENG_BI_EXEC_CMD_ARGS_7" hidden="1">"10105303308410609912111910512513007710111509810410511412912809512112110611810611710208806908607806508508708508107107008308706106005405007806309209510409405405706806909609510410205606905906809209909509705605507907512612310411311511011810112110108607407"</definedName>
    <definedName name="ENG_BI_EXEC_CMD_ARGS_8" hidden="1">"30820920740790720790910770650870750770690700520580570520560611251321041121211031091061030830730760760780850720840810500620531251271001121261071081091040840700750760730830710930790510610571261241001121211031081141080830730760770700820710880770510700551"</definedName>
    <definedName name="ENG_BI_EXEC_CMD_ARGS_9" hidden="1">"26123104113118103108109104083078080076073083072085076052065053125132102113117107109106104083073076076078087071088077054062052125127100112126105109105108068086087082073083084098078065086066051049053049129128095121124099108114100068090082086074078093089"</definedName>
    <definedName name="ENG_BI_GEN_LIC" hidden="1">"0"</definedName>
    <definedName name="ENG_BI_GEN_LIC_WS" hidden="1">"True"</definedName>
    <definedName name="ENG_BI_LANG_CODE">"en"</definedName>
    <definedName name="ENG_BI_LBI" hidden="1">"CQKENUII8Z"</definedName>
    <definedName name="ENG_BI_LBI_1">"BPICMSHH7Y"</definedName>
    <definedName name="ENG_BI_REPOS_FILE" hidden="1">"C:\PROGRA~1\Sage\PEACHT~1\Company\BusInt\PCW\alchemex.svd"</definedName>
    <definedName name="ENG_BI_REPOS_FILE_1">"\\abr-lsage-001\Sage Drive\Sage\BXDATA\SQL\alchemex.svd"</definedName>
    <definedName name="ENG_BI_REPOS_PATH" hidden="1">"C:\PROGRA~1\Sage\PEACHT~1\Company\BusInt\PCW"</definedName>
    <definedName name="ENG_BI_REPOS_PATH_1">"\\abr-lsage-001\Sage Drive\Sage\BXDATA\SQL\"</definedName>
    <definedName name="ENG_BI_TLA" hidden="1">"246;162;129;247;162;240;92;27;171;184;169;46;161;83;195;153;234;240;163;215;275;199;180;211;274;87;38;32;138;69;276;78"</definedName>
    <definedName name="ENG_BI_TLA_1">"13;138;192;253;247;210;146;93;36;217;259;26;96;139;43;27;237;71;214;270;71;149;41;224;40;265;221;93;122;191;245;125"</definedName>
    <definedName name="ENG_BI_TLA2">"113;150;148;221;134;56;187;18;166;229;55;106;214;231;46;209;226;155;175;233;172;92;173;67;95;95;24;179;56;143;166;53"</definedName>
    <definedName name="ENG_BI_TLA2_1">"249;64;99;116;4;25;15;75;209;197;12;246;236;67;35;131;99;153;193;38;97;37;108;244;223;153;236;101;32;249;237;208"</definedName>
    <definedName name="eng1_hc">#REF!</definedName>
    <definedName name="eng2_hc">#REF!</definedName>
    <definedName name="engage">#REF!</definedName>
    <definedName name="Engineer">#REF!</definedName>
    <definedName name="Engineered_Products">#REF!</definedName>
    <definedName name="ENGINEERING">#REF!</definedName>
    <definedName name="enr" localSheetId="3" hidden="1">{"FTSE100","COMPANIES",TRUE}</definedName>
    <definedName name="enr" hidden="1">{"FTSE100","COMPANIES",TRUE}</definedName>
    <definedName name="EnteredAs" localSheetId="4">'[54]Basic Assumptions'!$B$9</definedName>
    <definedName name="EnteredAs">#REF!</definedName>
    <definedName name="Enterprise">#REF!</definedName>
    <definedName name="Entertainment_Expense">#REF!</definedName>
    <definedName name="Entity">#REF!</definedName>
    <definedName name="entrepr_profit">#REF!</definedName>
    <definedName name="Entries_Table">#REF!</definedName>
    <definedName name="Entry_Month">#REF!</definedName>
    <definedName name="EO">#REF!</definedName>
    <definedName name="eoflsru" localSheetId="3" hidden="1">{"QTD",#N/A,FALSE,"SUM"}</definedName>
    <definedName name="eoflsru" hidden="1">{"QTD",#N/A,FALSE,"SUM"}</definedName>
    <definedName name="eoil" localSheetId="3" hidden="1">{"detail",#N/A,FALSE,"mfg";"summary",#N/A,FALSE,"mfg"}</definedName>
    <definedName name="eoil" hidden="1">{"detail",#N/A,FALSE,"mfg";"summary",#N/A,FALSE,"mfg"}</definedName>
    <definedName name="EOLsupplyLC" localSheetId="3" hidden="1">{#N/A,#N/A,FALSE,"PMTABB";#N/A,#N/A,FALSE,"PMTABB"}</definedName>
    <definedName name="EOLsupplyLC" hidden="1">{#N/A,#N/A,FALSE,"PMTABB";#N/A,#N/A,FALSE,"PMTABB"}</definedName>
    <definedName name="EOP">#REF!</definedName>
    <definedName name="EORT" hidden="1">#REF!</definedName>
    <definedName name="eoyear">#REF!</definedName>
    <definedName name="EP_RE">#REF!</definedName>
    <definedName name="EPAGOJKPRE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"wUQAAB+LCAAAAAAABADtvQdgHEmWJSYvbcp7f0r1StfgdKEIgGATJNiQQBDswYjN5pLsHWlHIymrKoHKZVZlXWYWQMztnbz33nvvvffee++997o7nU4n99//P1xmZAFs9s5K2smeIYCqyB8/fnwfPyIe/x7vFmV6mddNUS0/+2h3vPNRmi+n1axYXnz20bo939799KPf4+g3Th5/t6rfTqrq7Zerlpo2Kb23bB69a4rPPpq37erR3btXV1fj"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"q3vjqr64u7ezs3v39/7i+evpPF9k28WyabPlNP/IvjW7+a2PqNc0fXxSLZf5FH2+qU7WdZ0v258s8iv+Mvj6adZm+il9/iJb5NKb7anNF6t1XXBXXzV5/bLOz3OCN83HhNBHR7//s5df/P5PXp588Xp35/f/nr40bbYnq+l4mtV509Z5tpjnWdnOx9NqcbfJVnfpy7vf//2/d2K//zZ/Tx+9LLPlkshIv55nZZN///FdIOVQPF6tymKaeeS8"</definedName>
    <definedName name="EPMWorkbookOptions_3" hidden="1">"NaoGRgjF+1gpcGSQ6PQtpHPUTO8OfvXtYjbLl0+LRb5sGNPhpg7LJmhDrV7PqysL46Qqq/qordf547uRLza9yqOIvNkbnb5I7NHm79pn2WVVFy3hxVMhL/e+u8X7z4q6aT0E4t93AFkshwl021Z+u6+WxS9a5zzy4+m0Wi/bx3djX26CIRQnIb+/s3vvYNcDEJsLfvfLepbXRzuP78ovUejNqsyuX9bVKq/b66Pd+5/eP88n59v3P53tb+/v"</definedName>
    <definedName name="EPMWorkbookOptions_4" hidden="1">"nT/cPrif59s7Wb63P5s82H8wuYeew7cigJ9nTfs6L0ne89kX+WJCaivSLGTKaANqIu97ZPre8cnJl1+9ePP98fe+vUv/HB///qdPzt6Q2PaaDoD8dpHXWT2dX7umKSnIR8ui/Owj8MxHHeHx3o1M3O3efXz3psF+U9S4t7M7pv/Tfzs/Ioolyv79Mf3/R0TxifLq9CdPX3x1+iOCGII8OX59Rh9+/vr/6yR5fPc2OtgzIz9rJu8ka/OLqr7+"</definedName>
    <definedName name="EPMWorkbookOptions_5" hidden="1">"+jZvZ2f/YGfn9iZv9/9/Ju/k+M3p51+++n0sq568+er4+f/XmfSbosaXX715/uWXv9d3vvoRRUKKHL989SOKdHnk9z/+8uWz3/tHdFFN8uXL/6+T4v9Ftq5arLLl1zd19+7dv7+/v397U7f3/0NT9+UXL49fWP48+fL3/+53d/+/zqLfHDF29ncf/IgahhovvjSf/YgkhkH2Dj79ETWcuOzt/X+dGv/vsW9I3b+up1/bvn36YHfn4ODB7e3b"</definedName>
    <definedName name="EPMWorkbookOptions_6" hidden="1">"vf//2benx2+OX786AY/eo3/efPnm+Pnv/8XnX7z5/zyffgMUEal99fL46Xd+RA3xz58///Lk5cnP2/R2hxwvT45/RAmmxBfPf/+zk5dn/1+nxv+LjBstDBdLXqD92gaOcpWffnrv3nskK/dvZ+H+P2XhTl+/OXtx/ObsyxeGWZ+e/HyO4uIEOXn+1es3p6/2f/7a/Tif/LxdjorT4/hH9Ajo8eLL3x9f/H+dKP/vsXtny/ak+voW71NaU793"</definedName>
    <definedName name="EPMWorkbookOptions_7" hidden="1">"sHt7i3f//38W7+zFm5MvDY++eXX89OetzAaUoNjl96cPTl9RIuZHVDFUOTv+/V+e/P5P/z+vwb4ZYgh7/IgWljFePz97/fn/54Pc//eYN7IK50V7Qqjm9Q/Ryn36/z8r9/LVl8/O3pycQmRdPub3f/35zr3/r7PrN0ySlztPHv6IJAFJ9vb2ft6uW27gkjHn/39EmA5h3tz//wdh/t9jBl+tWkF1ev1DtIIP/v9nBV+9fHPy1atXpy9O7Drz"</definedName>
    <definedName name="EPMWorkbookOptions_8" hidden="1">"V6+f/n+dUb9Bajw9+RExLDFe/MiTD5rdqtWACntDn/0QddfB//9015uzL04NZ+7t7D4cf+er/8+b2G+IFvfHxy9f/YgWTItPf8QXlhYP/v/hiH5D1Pj/Sbzy/x6b9sXp8euvXp2+vsmu9YF8bbv28P9/ds1QkZgUEeTpq7Mvn579vHVDQ2r8Pm/+Px+cfIPieotGATbxRo/vHq9WZTHNWoJjPw8+Nc0JWrVcEuL02dOszfhj/8M3VXfwj1/l"</definedName>
    <definedName name="EPMWorkbookOptions_9" hidden="1">"53XezL9cfrnKl0fnWdmQ3xt+yO1OyjyrAfTL5evsMjctux9z2+9W9dtJVb0lIW2ZjKZ1/4uw/dVMZ+3xWfOTWV1kkzL/Iq8vHITe579x4sB+uRJq/D+gd56JwUQAAA=="</definedName>
    <definedName name="EPMWorkbookOptions_A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rice">#REF!</definedName>
    <definedName name="EPS">#REF!</definedName>
    <definedName name="EPS_00">#REF!</definedName>
    <definedName name="EPS_99">#REF!</definedName>
    <definedName name="EPS_Copy">#REF!</definedName>
    <definedName name="EPS_Curr_Qtr">#REF!</definedName>
    <definedName name="EPS_Curr_Yr">#REF!</definedName>
    <definedName name="EPS_Growth_Rate">#REF!</definedName>
    <definedName name="EPS_Lst_Yr">#REF!</definedName>
    <definedName name="EPS_Next_Yr">#REF!</definedName>
    <definedName name="EPS_PROFORMA" localSheetId="4">'[143]רווח למניה-פרופורמה'!$A$1:$H$32,'[143]רווח למניה-פרופורמה'!$A$33:$I$76</definedName>
    <definedName name="EPS_PROFORMA">#REF!,#REF!</definedName>
    <definedName name="EPS_Qtr_Date">#REF!</definedName>
    <definedName name="EPSDate">#REF!</definedName>
    <definedName name="EPSGrowth">#REF!</definedName>
    <definedName name="epsltm" localSheetId="4" hidden="1">'[122]WP_Hist ABC'!#REF!</definedName>
    <definedName name="epsltm" hidden="1">#REF!</definedName>
    <definedName name="ePSM_Medical_Graph_Page_Range" hidden="1">#REF!</definedName>
    <definedName name="EPSSource">#REF!</definedName>
    <definedName name="EQ_COM">#REF!</definedName>
    <definedName name="eq_dep">#REF!</definedName>
    <definedName name="eq_dep_appl1">#REF!</definedName>
    <definedName name="eq_dep_appl2">#REF!</definedName>
    <definedName name="eq_dep_pmt1">#REF!</definedName>
    <definedName name="eq_dep_pmt2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hist" localSheetId="4">[79]Notes!#REF!</definedName>
    <definedName name="eqhist">#REF!</definedName>
    <definedName name="EQUITY">#REF!</definedName>
    <definedName name="Equity_Ticker">#REF!</definedName>
    <definedName name="EquityBeta">#REF!</definedName>
    <definedName name="EquityInUnconsolidatedAffiliates">#REF!</definedName>
    <definedName name="EquityRiskPremium">#REF!</definedName>
    <definedName name="EquityValue">#REF!</definedName>
    <definedName name="ER" localSheetId="4">[144]TPE9507!#REF!</definedName>
    <definedName name="ER">#REF!</definedName>
    <definedName name="erarea" localSheetId="3" hidden="1">{#N/A,#N/A,FALSE,"Trading-Mult ";#N/A,#N/A,FALSE,"Trading-Cap";#N/A,#N/A,FALSE,"Trading-Inc";#N/A,#N/A,FALSE,"Cash Flow";#N/A,#N/A,FALSE,"M&amp;A info"}</definedName>
    <definedName name="erarea" hidden="1">{#N/A,#N/A,FALSE,"Trading-Mult ";#N/A,#N/A,FALSE,"Trading-Cap";#N/A,#N/A,FALSE,"Trading-Inc";#N/A,#N/A,FALSE,"Cash Flow";#N/A,#N/A,FALSE,"M&amp;A info"}</definedName>
    <definedName name="Erase" localSheetId="4" hidden="1">{"summary report",#N/A,FALSE,"SUMMARY REPORT";"salary model ytd",#N/A,FALSE,"SALARY MODEL - YTD";"salary model mtd",#N/A,FALSE,"SALARY MODEL - MTD";"detail 311",#N/A,FALSE,"311 ACTUAL"}</definedName>
    <definedName name="Erase" localSheetId="3" hidden="1">{"summary report",#N/A,FALSE,"SUMMARY REPORT";"salary model ytd",#N/A,FALSE,"SALARY MODEL - YTD";"salary model mtd",#N/A,FALSE,"SALARY MODEL - MTD";"detail 311",#N/A,FALSE,"311 ACTUAL"}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aseMe" localSheetId="4" hidden="1">{#N/A,#N/A,FALSE,"Job Sched"}</definedName>
    <definedName name="EraseMe" localSheetId="3" hidden="1">{#N/A,#N/A,FALSE,"Job Sched"}</definedName>
    <definedName name="EraseMe" hidden="1">{#N/A,#N/A,FALSE,"Job Sched"}</definedName>
    <definedName name="erd" hidden="1">#REF!</definedName>
    <definedName name="erd_1" localSheetId="3" hidden="1">{#N/A,#N/A,FALSE,"Pharm";#N/A,#N/A,FALSE,"WWCM"}</definedName>
    <definedName name="erd_1" hidden="1">{#N/A,#N/A,FALSE,"Pharm";#N/A,#N/A,FALSE,"WWCM"}</definedName>
    <definedName name="erd_2" localSheetId="3" hidden="1">{#N/A,#N/A,FALSE,"Pharm";#N/A,#N/A,FALSE,"WWCM"}</definedName>
    <definedName name="erd_2" hidden="1">{#N/A,#N/A,FALSE,"Pharm";#N/A,#N/A,FALSE,"WWCM"}</definedName>
    <definedName name="erd_3" localSheetId="3" hidden="1">{#N/A,#N/A,FALSE,"Pharm";#N/A,#N/A,FALSE,"WWCM"}</definedName>
    <definedName name="erd_3" hidden="1">{#N/A,#N/A,FALSE,"Pharm";#N/A,#N/A,FALSE,"WWCM"}</definedName>
    <definedName name="erd_4" localSheetId="3" hidden="1">{#N/A,#N/A,FALSE,"Pharm";#N/A,#N/A,FALSE,"WWCM"}</definedName>
    <definedName name="erd_4" hidden="1">{#N/A,#N/A,FALSE,"Pharm";#N/A,#N/A,FALSE,"WWCM"}</definedName>
    <definedName name="ere.fd" localSheetId="3" hidden="1">{"fdb2_print",#N/A,FALSE,"Report"}</definedName>
    <definedName name="ere.fd" hidden="1">{"fdb2_print",#N/A,FALSE,"Report"}</definedName>
    <definedName name="erer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eeree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eree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r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W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w" localSheetId="3" hidden="1">{#N/A,#N/A,FALSE,"Sheet1"}</definedName>
    <definedName name="erew" hidden="1">{#N/A,#N/A,FALSE,"Sheet1"}</definedName>
    <definedName name="erf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g" localSheetId="3" hidden="1">{"Reported Loss Inverse Power Curve",#N/A,FALSE,"IPC";"Paid Inverse Power Curve",#N/A,FALSE,"IPC";"Reported Claim Inverse Power Curve",#N/A,FALSE,"IPC"}</definedName>
    <definedName name="erfg" hidden="1">{"Reported Loss Inverse Power Curve",#N/A,FALSE,"IPC";"Paid Inverse Power Curve",#N/A,FALSE,"IPC";"Reported Claim Inverse Power Curve",#N/A,FALSE,"IPC"}</definedName>
    <definedName name="erfg_1" localSheetId="3" hidden="1">{"Reported Loss Inverse Power Curve",#N/A,FALSE,"IPC";"Paid Inverse Power Curve",#N/A,FALSE,"IPC";"Reported Claim Inverse Power Curve",#N/A,FALSE,"IPC"}</definedName>
    <definedName name="erfg_1" hidden="1">{"Reported Loss Inverse Power Curve",#N/A,FALSE,"IPC";"Paid Inverse Power Curve",#N/A,FALSE,"IPC";"Reported Claim Inverse Power Curve",#N/A,FALSE,"IPC"}</definedName>
    <definedName name="erfg_1_1" localSheetId="3" hidden="1">{"Reported Loss Inverse Power Curve",#N/A,FALSE,"IPC";"Paid Inverse Power Curve",#N/A,FALSE,"IPC";"Reported Claim Inverse Power Curve",#N/A,FALSE,"IPC"}</definedName>
    <definedName name="erfg_1_1" hidden="1">{"Reported Loss Inverse Power Curve",#N/A,FALSE,"IPC";"Paid Inverse Power Curve",#N/A,FALSE,"IPC";"Reported Claim Inverse Power Curve",#N/A,FALSE,"IPC"}</definedName>
    <definedName name="erfg_1_2" localSheetId="3" hidden="1">{"Reported Loss Inverse Power Curve",#N/A,FALSE,"IPC";"Paid Inverse Power Curve",#N/A,FALSE,"IPC";"Reported Claim Inverse Power Curve",#N/A,FALSE,"IPC"}</definedName>
    <definedName name="erfg_1_2" hidden="1">{"Reported Loss Inverse Power Curve",#N/A,FALSE,"IPC";"Paid Inverse Power Curve",#N/A,FALSE,"IPC";"Reported Claim Inverse Power Curve",#N/A,FALSE,"IPC"}</definedName>
    <definedName name="erfg_1_3" localSheetId="3" hidden="1">{"Reported Loss Inverse Power Curve",#N/A,FALSE,"IPC";"Paid Inverse Power Curve",#N/A,FALSE,"IPC";"Reported Claim Inverse Power Curve",#N/A,FALSE,"IPC"}</definedName>
    <definedName name="erfg_1_3" hidden="1">{"Reported Loss Inverse Power Curve",#N/A,FALSE,"IPC";"Paid Inverse Power Curve",#N/A,FALSE,"IPC";"Reported Claim Inverse Power Curve",#N/A,FALSE,"IPC"}</definedName>
    <definedName name="erfg_1_4" localSheetId="3" hidden="1">{"Reported Loss Inverse Power Curve",#N/A,FALSE,"IPC";"Paid Inverse Power Curve",#N/A,FALSE,"IPC";"Reported Claim Inverse Power Curve",#N/A,FALSE,"IPC"}</definedName>
    <definedName name="erfg_1_4" hidden="1">{"Reported Loss Inverse Power Curve",#N/A,FALSE,"IPC";"Paid Inverse Power Curve",#N/A,FALSE,"IPC";"Reported Claim Inverse Power Curve",#N/A,FALSE,"IPC"}</definedName>
    <definedName name="erfg_1_5" localSheetId="3" hidden="1">{"Reported Loss Inverse Power Curve",#N/A,FALSE,"IPC";"Paid Inverse Power Curve",#N/A,FALSE,"IPC";"Reported Claim Inverse Power Curve",#N/A,FALSE,"IPC"}</definedName>
    <definedName name="erfg_1_5" hidden="1">{"Reported Loss Inverse Power Curve",#N/A,FALSE,"IPC";"Paid Inverse Power Curve",#N/A,FALSE,"IPC";"Reported Claim Inverse Power Curve",#N/A,FALSE,"IPC"}</definedName>
    <definedName name="erfg_2" localSheetId="3" hidden="1">{"Reported Loss Inverse Power Curve",#N/A,FALSE,"IPC";"Paid Inverse Power Curve",#N/A,FALSE,"IPC";"Reported Claim Inverse Power Curve",#N/A,FALSE,"IPC"}</definedName>
    <definedName name="erfg_2" hidden="1">{"Reported Loss Inverse Power Curve",#N/A,FALSE,"IPC";"Paid Inverse Power Curve",#N/A,FALSE,"IPC";"Reported Claim Inverse Power Curve",#N/A,FALSE,"IPC"}</definedName>
    <definedName name="erfg_2_1" localSheetId="3" hidden="1">{"Reported Loss Inverse Power Curve",#N/A,FALSE,"IPC";"Paid Inverse Power Curve",#N/A,FALSE,"IPC";"Reported Claim Inverse Power Curve",#N/A,FALSE,"IPC"}</definedName>
    <definedName name="erfg_2_1" hidden="1">{"Reported Loss Inverse Power Curve",#N/A,FALSE,"IPC";"Paid Inverse Power Curve",#N/A,FALSE,"IPC";"Reported Claim Inverse Power Curve",#N/A,FALSE,"IPC"}</definedName>
    <definedName name="erfg_2_2" localSheetId="3" hidden="1">{"Reported Loss Inverse Power Curve",#N/A,FALSE,"IPC";"Paid Inverse Power Curve",#N/A,FALSE,"IPC";"Reported Claim Inverse Power Curve",#N/A,FALSE,"IPC"}</definedName>
    <definedName name="erfg_2_2" hidden="1">{"Reported Loss Inverse Power Curve",#N/A,FALSE,"IPC";"Paid Inverse Power Curve",#N/A,FALSE,"IPC";"Reported Claim Inverse Power Curve",#N/A,FALSE,"IPC"}</definedName>
    <definedName name="erfg_2_3" localSheetId="3" hidden="1">{"Reported Loss Inverse Power Curve",#N/A,FALSE,"IPC";"Paid Inverse Power Curve",#N/A,FALSE,"IPC";"Reported Claim Inverse Power Curve",#N/A,FALSE,"IPC"}</definedName>
    <definedName name="erfg_2_3" hidden="1">{"Reported Loss Inverse Power Curve",#N/A,FALSE,"IPC";"Paid Inverse Power Curve",#N/A,FALSE,"IPC";"Reported Claim Inverse Power Curve",#N/A,FALSE,"IPC"}</definedName>
    <definedName name="erfg_2_4" localSheetId="3" hidden="1">{"Reported Loss Inverse Power Curve",#N/A,FALSE,"IPC";"Paid Inverse Power Curve",#N/A,FALSE,"IPC";"Reported Claim Inverse Power Curve",#N/A,FALSE,"IPC"}</definedName>
    <definedName name="erfg_2_4" hidden="1">{"Reported Loss Inverse Power Curve",#N/A,FALSE,"IPC";"Paid Inverse Power Curve",#N/A,FALSE,"IPC";"Reported Claim Inverse Power Curve",#N/A,FALSE,"IPC"}</definedName>
    <definedName name="erfg_2_5" localSheetId="3" hidden="1">{"Reported Loss Inverse Power Curve",#N/A,FALSE,"IPC";"Paid Inverse Power Curve",#N/A,FALSE,"IPC";"Reported Claim Inverse Power Curve",#N/A,FALSE,"IPC"}</definedName>
    <definedName name="erfg_2_5" hidden="1">{"Reported Loss Inverse Power Curve",#N/A,FALSE,"IPC";"Paid Inverse Power Curve",#N/A,FALSE,"IPC";"Reported Claim Inverse Power Curve",#N/A,FALSE,"IPC"}</definedName>
    <definedName name="erfg_3" localSheetId="3" hidden="1">{"Reported Loss Inverse Power Curve",#N/A,FALSE,"IPC";"Paid Inverse Power Curve",#N/A,FALSE,"IPC";"Reported Claim Inverse Power Curve",#N/A,FALSE,"IPC"}</definedName>
    <definedName name="erfg_3" hidden="1">{"Reported Loss Inverse Power Curve",#N/A,FALSE,"IPC";"Paid Inverse Power Curve",#N/A,FALSE,"IPC";"Reported Claim Inverse Power Curve",#N/A,FALSE,"IPC"}</definedName>
    <definedName name="erfg_3_1" localSheetId="3" hidden="1">{"Reported Loss Inverse Power Curve",#N/A,FALSE,"IPC";"Paid Inverse Power Curve",#N/A,FALSE,"IPC";"Reported Claim Inverse Power Curve",#N/A,FALSE,"IPC"}</definedName>
    <definedName name="erfg_3_1" hidden="1">{"Reported Loss Inverse Power Curve",#N/A,FALSE,"IPC";"Paid Inverse Power Curve",#N/A,FALSE,"IPC";"Reported Claim Inverse Power Curve",#N/A,FALSE,"IPC"}</definedName>
    <definedName name="erfg_3_2" localSheetId="3" hidden="1">{"Reported Loss Inverse Power Curve",#N/A,FALSE,"IPC";"Paid Inverse Power Curve",#N/A,FALSE,"IPC";"Reported Claim Inverse Power Curve",#N/A,FALSE,"IPC"}</definedName>
    <definedName name="erfg_3_2" hidden="1">{"Reported Loss Inverse Power Curve",#N/A,FALSE,"IPC";"Paid Inverse Power Curve",#N/A,FALSE,"IPC";"Reported Claim Inverse Power Curve",#N/A,FALSE,"IPC"}</definedName>
    <definedName name="erfg_3_3" localSheetId="3" hidden="1">{"Reported Loss Inverse Power Curve",#N/A,FALSE,"IPC";"Paid Inverse Power Curve",#N/A,FALSE,"IPC";"Reported Claim Inverse Power Curve",#N/A,FALSE,"IPC"}</definedName>
    <definedName name="erfg_3_3" hidden="1">{"Reported Loss Inverse Power Curve",#N/A,FALSE,"IPC";"Paid Inverse Power Curve",#N/A,FALSE,"IPC";"Reported Claim Inverse Power Curve",#N/A,FALSE,"IPC"}</definedName>
    <definedName name="erfg_3_4" localSheetId="3" hidden="1">{"Reported Loss Inverse Power Curve",#N/A,FALSE,"IPC";"Paid Inverse Power Curve",#N/A,FALSE,"IPC";"Reported Claim Inverse Power Curve",#N/A,FALSE,"IPC"}</definedName>
    <definedName name="erfg_3_4" hidden="1">{"Reported Loss Inverse Power Curve",#N/A,FALSE,"IPC";"Paid Inverse Power Curve",#N/A,FALSE,"IPC";"Reported Claim Inverse Power Curve",#N/A,FALSE,"IPC"}</definedName>
    <definedName name="erfg_3_5" localSheetId="3" hidden="1">{"Reported Loss Inverse Power Curve",#N/A,FALSE,"IPC";"Paid Inverse Power Curve",#N/A,FALSE,"IPC";"Reported Claim Inverse Power Curve",#N/A,FALSE,"IPC"}</definedName>
    <definedName name="erfg_3_5" hidden="1">{"Reported Loss Inverse Power Curve",#N/A,FALSE,"IPC";"Paid Inverse Power Curve",#N/A,FALSE,"IPC";"Reported Claim Inverse Power Curve",#N/A,FALSE,"IPC"}</definedName>
    <definedName name="erfg_4" localSheetId="3" hidden="1">{"Reported Loss Inverse Power Curve",#N/A,FALSE,"IPC";"Paid Inverse Power Curve",#N/A,FALSE,"IPC";"Reported Claim Inverse Power Curve",#N/A,FALSE,"IPC"}</definedName>
    <definedName name="erfg_4" hidden="1">{"Reported Loss Inverse Power Curve",#N/A,FALSE,"IPC";"Paid Inverse Power Curve",#N/A,FALSE,"IPC";"Reported Claim Inverse Power Curve",#N/A,FALSE,"IPC"}</definedName>
    <definedName name="erfg_4_1" localSheetId="3" hidden="1">{"Reported Loss Inverse Power Curve",#N/A,FALSE,"IPC";"Paid Inverse Power Curve",#N/A,FALSE,"IPC";"Reported Claim Inverse Power Curve",#N/A,FALSE,"IPC"}</definedName>
    <definedName name="erfg_4_1" hidden="1">{"Reported Loss Inverse Power Curve",#N/A,FALSE,"IPC";"Paid Inverse Power Curve",#N/A,FALSE,"IPC";"Reported Claim Inverse Power Curve",#N/A,FALSE,"IPC"}</definedName>
    <definedName name="erfg_4_2" localSheetId="3" hidden="1">{"Reported Loss Inverse Power Curve",#N/A,FALSE,"IPC";"Paid Inverse Power Curve",#N/A,FALSE,"IPC";"Reported Claim Inverse Power Curve",#N/A,FALSE,"IPC"}</definedName>
    <definedName name="erfg_4_2" hidden="1">{"Reported Loss Inverse Power Curve",#N/A,FALSE,"IPC";"Paid Inverse Power Curve",#N/A,FALSE,"IPC";"Reported Claim Inverse Power Curve",#N/A,FALSE,"IPC"}</definedName>
    <definedName name="erfg_4_3" localSheetId="3" hidden="1">{"Reported Loss Inverse Power Curve",#N/A,FALSE,"IPC";"Paid Inverse Power Curve",#N/A,FALSE,"IPC";"Reported Claim Inverse Power Curve",#N/A,FALSE,"IPC"}</definedName>
    <definedName name="erfg_4_3" hidden="1">{"Reported Loss Inverse Power Curve",#N/A,FALSE,"IPC";"Paid Inverse Power Curve",#N/A,FALSE,"IPC";"Reported Claim Inverse Power Curve",#N/A,FALSE,"IPC"}</definedName>
    <definedName name="erfg_4_4" localSheetId="3" hidden="1">{"Reported Loss Inverse Power Curve",#N/A,FALSE,"IPC";"Paid Inverse Power Curve",#N/A,FALSE,"IPC";"Reported Claim Inverse Power Curve",#N/A,FALSE,"IPC"}</definedName>
    <definedName name="erfg_4_4" hidden="1">{"Reported Loss Inverse Power Curve",#N/A,FALSE,"IPC";"Paid Inverse Power Curve",#N/A,FALSE,"IPC";"Reported Claim Inverse Power Curve",#N/A,FALSE,"IPC"}</definedName>
    <definedName name="erfg_4_5" localSheetId="3" hidden="1">{"Reported Loss Inverse Power Curve",#N/A,FALSE,"IPC";"Paid Inverse Power Curve",#N/A,FALSE,"IPC";"Reported Claim Inverse Power Curve",#N/A,FALSE,"IPC"}</definedName>
    <definedName name="erfg_4_5" hidden="1">{"Reported Loss Inverse Power Curve",#N/A,FALSE,"IPC";"Paid Inverse Power Curve",#N/A,FALSE,"IPC";"Reported Claim Inverse Power Curve",#N/A,FALSE,"IPC"}</definedName>
    <definedName name="erfg_5" localSheetId="3" hidden="1">{"Reported Loss Inverse Power Curve",#N/A,FALSE,"IPC";"Paid Inverse Power Curve",#N/A,FALSE,"IPC";"Reported Claim Inverse Power Curve",#N/A,FALSE,"IPC"}</definedName>
    <definedName name="erfg_5" hidden="1">{"Reported Loss Inverse Power Curve",#N/A,FALSE,"IPC";"Paid Inverse Power Curve",#N/A,FALSE,"IPC";"Reported Claim Inverse Power Curve",#N/A,FALSE,"IPC"}</definedName>
    <definedName name="erfg_5_1" localSheetId="3" hidden="1">{"Reported Loss Inverse Power Curve",#N/A,FALSE,"IPC";"Paid Inverse Power Curve",#N/A,FALSE,"IPC";"Reported Claim Inverse Power Curve",#N/A,FALSE,"IPC"}</definedName>
    <definedName name="erfg_5_1" hidden="1">{"Reported Loss Inverse Power Curve",#N/A,FALSE,"IPC";"Paid Inverse Power Curve",#N/A,FALSE,"IPC";"Reported Claim Inverse Power Curve",#N/A,FALSE,"IPC"}</definedName>
    <definedName name="erfg_5_2" localSheetId="3" hidden="1">{"Reported Loss Inverse Power Curve",#N/A,FALSE,"IPC";"Paid Inverse Power Curve",#N/A,FALSE,"IPC";"Reported Claim Inverse Power Curve",#N/A,FALSE,"IPC"}</definedName>
    <definedName name="erfg_5_2" hidden="1">{"Reported Loss Inverse Power Curve",#N/A,FALSE,"IPC";"Paid Inverse Power Curve",#N/A,FALSE,"IPC";"Reported Claim Inverse Power Curve",#N/A,FALSE,"IPC"}</definedName>
    <definedName name="erfg_5_3" localSheetId="3" hidden="1">{"Reported Loss Inverse Power Curve",#N/A,FALSE,"IPC";"Paid Inverse Power Curve",#N/A,FALSE,"IPC";"Reported Claim Inverse Power Curve",#N/A,FALSE,"IPC"}</definedName>
    <definedName name="erfg_5_3" hidden="1">{"Reported Loss Inverse Power Curve",#N/A,FALSE,"IPC";"Paid Inverse Power Curve",#N/A,FALSE,"IPC";"Reported Claim Inverse Power Curve",#N/A,FALSE,"IPC"}</definedName>
    <definedName name="erfg_5_4" localSheetId="3" hidden="1">{"Reported Loss Inverse Power Curve",#N/A,FALSE,"IPC";"Paid Inverse Power Curve",#N/A,FALSE,"IPC";"Reported Claim Inverse Power Curve",#N/A,FALSE,"IPC"}</definedName>
    <definedName name="erfg_5_4" hidden="1">{"Reported Loss Inverse Power Curve",#N/A,FALSE,"IPC";"Paid Inverse Power Curve",#N/A,FALSE,"IPC";"Reported Claim Inverse Power Curve",#N/A,FALSE,"IPC"}</definedName>
    <definedName name="erfg_5_5" localSheetId="3" hidden="1">{"Reported Loss Inverse Power Curve",#N/A,FALSE,"IPC";"Paid Inverse Power Curve",#N/A,FALSE,"IPC";"Reported Claim Inverse Power Curve",#N/A,FALSE,"IPC"}</definedName>
    <definedName name="erfg_5_5" hidden="1">{"Reported Loss Inverse Power Curve",#N/A,FALSE,"IPC";"Paid Inverse Power Curve",#N/A,FALSE,"IPC";"Reported Claim Inverse Power Curve",#N/A,FALSE,"IPC"}</definedName>
    <definedName name="erfgh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" hidden="1">{"PAIDLOSS",#N/A,FALSE,"PAIDLOSS";"INCLOSS",#N/A,FALSE,"INCLOSS";"pdcts",#N/A,FALSE,"PAIDCTS";"INCCTS",#N/A,FALSE,"INCCTS";"AVGCASE",#N/A,FALSE,"AVG CASE";"SUM",#N/A,FALSE,"SUM STAT";"UNPAID",#N/A,FALSE,"AVG UNPD 2"}</definedName>
    <definedName name="erfgh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" hidden="1">{"PAIDLOSS",#N/A,FALSE,"PAIDLOSS";"INCLOSS",#N/A,FALSE,"INCLOSS";"pdcts",#N/A,FALSE,"PAIDCTS";"INCCTS",#N/A,FALSE,"INCCTS";"AVGCASE",#N/A,FALSE,"AVG CASE";"SUM",#N/A,FALSE,"SUM STAT";"UNPAID",#N/A,FALSE,"AVG UNPD 2"}</definedName>
    <definedName name="erfgh_1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1" hidden="1">{"PAIDLOSS",#N/A,FALSE,"PAIDLOSS";"INCLOSS",#N/A,FALSE,"INCLOSS";"pdcts",#N/A,FALSE,"PAIDCTS";"INCCTS",#N/A,FALSE,"INCCTS";"AVGCASE",#N/A,FALSE,"AVG CASE";"SUM",#N/A,FALSE,"SUM STAT";"UNPAID",#N/A,FALSE,"AVG UNPD 2"}</definedName>
    <definedName name="erfgh_1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2" hidden="1">{"PAIDLOSS",#N/A,FALSE,"PAIDLOSS";"INCLOSS",#N/A,FALSE,"INCLOSS";"pdcts",#N/A,FALSE,"PAIDCTS";"INCCTS",#N/A,FALSE,"INCCTS";"AVGCASE",#N/A,FALSE,"AVG CASE";"SUM",#N/A,FALSE,"SUM STAT";"UNPAID",#N/A,FALSE,"AVG UNPD 2"}</definedName>
    <definedName name="erfgh_1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3" hidden="1">{"PAIDLOSS",#N/A,FALSE,"PAIDLOSS";"INCLOSS",#N/A,FALSE,"INCLOSS";"pdcts",#N/A,FALSE,"PAIDCTS";"INCCTS",#N/A,FALSE,"INCCTS";"AVGCASE",#N/A,FALSE,"AVG CASE";"SUM",#N/A,FALSE,"SUM STAT";"UNPAID",#N/A,FALSE,"AVG UNPD 2"}</definedName>
    <definedName name="erfgh_1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4" hidden="1">{"PAIDLOSS",#N/A,FALSE,"PAIDLOSS";"INCLOSS",#N/A,FALSE,"INCLOSS";"pdcts",#N/A,FALSE,"PAIDCTS";"INCCTS",#N/A,FALSE,"INCCTS";"AVGCASE",#N/A,FALSE,"AVG CASE";"SUM",#N/A,FALSE,"SUM STAT";"UNPAID",#N/A,FALSE,"AVG UNPD 2"}</definedName>
    <definedName name="erfgh_1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5" hidden="1">{"PAIDLOSS",#N/A,FALSE,"PAIDLOSS";"INCLOSS",#N/A,FALSE,"INCLOSS";"pdcts",#N/A,FALSE,"PAIDCTS";"INCCTS",#N/A,FALSE,"INCCTS";"AVGCASE",#N/A,FALSE,"AVG CASE";"SUM",#N/A,FALSE,"SUM STAT";"UNPAID",#N/A,FALSE,"AVG UNPD 2"}</definedName>
    <definedName name="erfgh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" hidden="1">{"PAIDLOSS",#N/A,FALSE,"PAIDLOSS";"INCLOSS",#N/A,FALSE,"INCLOSS";"pdcts",#N/A,FALSE,"PAIDCTS";"INCCTS",#N/A,FALSE,"INCCTS";"AVGCASE",#N/A,FALSE,"AVG CASE";"SUM",#N/A,FALSE,"SUM STAT";"UNPAID",#N/A,FALSE,"AVG UNPD 2"}</definedName>
    <definedName name="erfgh_2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1" hidden="1">{"PAIDLOSS",#N/A,FALSE,"PAIDLOSS";"INCLOSS",#N/A,FALSE,"INCLOSS";"pdcts",#N/A,FALSE,"PAIDCTS";"INCCTS",#N/A,FALSE,"INCCTS";"AVGCASE",#N/A,FALSE,"AVG CASE";"SUM",#N/A,FALSE,"SUM STAT";"UNPAID",#N/A,FALSE,"AVG UNPD 2"}</definedName>
    <definedName name="erfgh_2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2" hidden="1">{"PAIDLOSS",#N/A,FALSE,"PAIDLOSS";"INCLOSS",#N/A,FALSE,"INCLOSS";"pdcts",#N/A,FALSE,"PAIDCTS";"INCCTS",#N/A,FALSE,"INCCTS";"AVGCASE",#N/A,FALSE,"AVG CASE";"SUM",#N/A,FALSE,"SUM STAT";"UNPAID",#N/A,FALSE,"AVG UNPD 2"}</definedName>
    <definedName name="erfgh_2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3" hidden="1">{"PAIDLOSS",#N/A,FALSE,"PAIDLOSS";"INCLOSS",#N/A,FALSE,"INCLOSS";"pdcts",#N/A,FALSE,"PAIDCTS";"INCCTS",#N/A,FALSE,"INCCTS";"AVGCASE",#N/A,FALSE,"AVG CASE";"SUM",#N/A,FALSE,"SUM STAT";"UNPAID",#N/A,FALSE,"AVG UNPD 2"}</definedName>
    <definedName name="erfgh_2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4" hidden="1">{"PAIDLOSS",#N/A,FALSE,"PAIDLOSS";"INCLOSS",#N/A,FALSE,"INCLOSS";"pdcts",#N/A,FALSE,"PAIDCTS";"INCCTS",#N/A,FALSE,"INCCTS";"AVGCASE",#N/A,FALSE,"AVG CASE";"SUM",#N/A,FALSE,"SUM STAT";"UNPAID",#N/A,FALSE,"AVG UNPD 2"}</definedName>
    <definedName name="erfgh_2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5" hidden="1">{"PAIDLOSS",#N/A,FALSE,"PAIDLOSS";"INCLOSS",#N/A,FALSE,"INCLOSS";"pdcts",#N/A,FALSE,"PAIDCTS";"INCCTS",#N/A,FALSE,"INCCTS";"AVGCASE",#N/A,FALSE,"AVG CASE";"SUM",#N/A,FALSE,"SUM STAT";"UNPAID",#N/A,FALSE,"AVG UNPD 2"}</definedName>
    <definedName name="erfgh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" hidden="1">{"PAIDLOSS",#N/A,FALSE,"PAIDLOSS";"INCLOSS",#N/A,FALSE,"INCLOSS";"pdcts",#N/A,FALSE,"PAIDCTS";"INCCTS",#N/A,FALSE,"INCCTS";"AVGCASE",#N/A,FALSE,"AVG CASE";"SUM",#N/A,FALSE,"SUM STAT";"UNPAID",#N/A,FALSE,"AVG UNPD 2"}</definedName>
    <definedName name="erfgh_3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1" hidden="1">{"PAIDLOSS",#N/A,FALSE,"PAIDLOSS";"INCLOSS",#N/A,FALSE,"INCLOSS";"pdcts",#N/A,FALSE,"PAIDCTS";"INCCTS",#N/A,FALSE,"INCCTS";"AVGCASE",#N/A,FALSE,"AVG CASE";"SUM",#N/A,FALSE,"SUM STAT";"UNPAID",#N/A,FALSE,"AVG UNPD 2"}</definedName>
    <definedName name="erfgh_3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2" hidden="1">{"PAIDLOSS",#N/A,FALSE,"PAIDLOSS";"INCLOSS",#N/A,FALSE,"INCLOSS";"pdcts",#N/A,FALSE,"PAIDCTS";"INCCTS",#N/A,FALSE,"INCCTS";"AVGCASE",#N/A,FALSE,"AVG CASE";"SUM",#N/A,FALSE,"SUM STAT";"UNPAID",#N/A,FALSE,"AVG UNPD 2"}</definedName>
    <definedName name="erfgh_3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3" hidden="1">{"PAIDLOSS",#N/A,FALSE,"PAIDLOSS";"INCLOSS",#N/A,FALSE,"INCLOSS";"pdcts",#N/A,FALSE,"PAIDCTS";"INCCTS",#N/A,FALSE,"INCCTS";"AVGCASE",#N/A,FALSE,"AVG CASE";"SUM",#N/A,FALSE,"SUM STAT";"UNPAID",#N/A,FALSE,"AVG UNPD 2"}</definedName>
    <definedName name="erfgh_3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4" hidden="1">{"PAIDLOSS",#N/A,FALSE,"PAIDLOSS";"INCLOSS",#N/A,FALSE,"INCLOSS";"pdcts",#N/A,FALSE,"PAIDCTS";"INCCTS",#N/A,FALSE,"INCCTS";"AVGCASE",#N/A,FALSE,"AVG CASE";"SUM",#N/A,FALSE,"SUM STAT";"UNPAID",#N/A,FALSE,"AVG UNPD 2"}</definedName>
    <definedName name="erfgh_3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5" hidden="1">{"PAIDLOSS",#N/A,FALSE,"PAIDLOSS";"INCLOSS",#N/A,FALSE,"INCLOSS";"pdcts",#N/A,FALSE,"PAIDCTS";"INCCTS",#N/A,FALSE,"INCCTS";"AVGCASE",#N/A,FALSE,"AVG CASE";"SUM",#N/A,FALSE,"SUM STAT";"UNPAID",#N/A,FALSE,"AVG UNPD 2"}</definedName>
    <definedName name="erfgh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" hidden="1">{"PAIDLOSS",#N/A,FALSE,"PAIDLOSS";"INCLOSS",#N/A,FALSE,"INCLOSS";"pdcts",#N/A,FALSE,"PAIDCTS";"INCCTS",#N/A,FALSE,"INCCTS";"AVGCASE",#N/A,FALSE,"AVG CASE";"SUM",#N/A,FALSE,"SUM STAT";"UNPAID",#N/A,FALSE,"AVG UNPD 2"}</definedName>
    <definedName name="erfgh_4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1" hidden="1">{"PAIDLOSS",#N/A,FALSE,"PAIDLOSS";"INCLOSS",#N/A,FALSE,"INCLOSS";"pdcts",#N/A,FALSE,"PAIDCTS";"INCCTS",#N/A,FALSE,"INCCTS";"AVGCASE",#N/A,FALSE,"AVG CASE";"SUM",#N/A,FALSE,"SUM STAT";"UNPAID",#N/A,FALSE,"AVG UNPD 2"}</definedName>
    <definedName name="erfgh_4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2" hidden="1">{"PAIDLOSS",#N/A,FALSE,"PAIDLOSS";"INCLOSS",#N/A,FALSE,"INCLOSS";"pdcts",#N/A,FALSE,"PAIDCTS";"INCCTS",#N/A,FALSE,"INCCTS";"AVGCASE",#N/A,FALSE,"AVG CASE";"SUM",#N/A,FALSE,"SUM STAT";"UNPAID",#N/A,FALSE,"AVG UNPD 2"}</definedName>
    <definedName name="erfgh_4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3" hidden="1">{"PAIDLOSS",#N/A,FALSE,"PAIDLOSS";"INCLOSS",#N/A,FALSE,"INCLOSS";"pdcts",#N/A,FALSE,"PAIDCTS";"INCCTS",#N/A,FALSE,"INCCTS";"AVGCASE",#N/A,FALSE,"AVG CASE";"SUM",#N/A,FALSE,"SUM STAT";"UNPAID",#N/A,FALSE,"AVG UNPD 2"}</definedName>
    <definedName name="erfgh_4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4" hidden="1">{"PAIDLOSS",#N/A,FALSE,"PAIDLOSS";"INCLOSS",#N/A,FALSE,"INCLOSS";"pdcts",#N/A,FALSE,"PAIDCTS";"INCCTS",#N/A,FALSE,"INCCTS";"AVGCASE",#N/A,FALSE,"AVG CASE";"SUM",#N/A,FALSE,"SUM STAT";"UNPAID",#N/A,FALSE,"AVG UNPD 2"}</definedName>
    <definedName name="erfgh_4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5" hidden="1">{"PAIDLOSS",#N/A,FALSE,"PAIDLOSS";"INCLOSS",#N/A,FALSE,"INCLOSS";"pdcts",#N/A,FALSE,"PAIDCTS";"INCCTS",#N/A,FALSE,"INCCTS";"AVGCASE",#N/A,FALSE,"AVG CASE";"SUM",#N/A,FALSE,"SUM STAT";"UNPAID",#N/A,FALSE,"AVG UNPD 2"}</definedName>
    <definedName name="erfgh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" hidden="1">{"PAIDLOSS",#N/A,FALSE,"PAIDLOSS";"INCLOSS",#N/A,FALSE,"INCLOSS";"pdcts",#N/A,FALSE,"PAIDCTS";"INCCTS",#N/A,FALSE,"INCCTS";"AVGCASE",#N/A,FALSE,"AVG CASE";"SUM",#N/A,FALSE,"SUM STAT";"UNPAID",#N/A,FALSE,"AVG UNPD 2"}</definedName>
    <definedName name="erfgh_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1" hidden="1">{"PAIDLOSS",#N/A,FALSE,"PAIDLOSS";"INCLOSS",#N/A,FALSE,"INCLOSS";"pdcts",#N/A,FALSE,"PAIDCTS";"INCCTS",#N/A,FALSE,"INCCTS";"AVGCASE",#N/A,FALSE,"AVG CASE";"SUM",#N/A,FALSE,"SUM STAT";"UNPAID",#N/A,FALSE,"AVG UNPD 2"}</definedName>
    <definedName name="erfgh_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2" hidden="1">{"PAIDLOSS",#N/A,FALSE,"PAIDLOSS";"INCLOSS",#N/A,FALSE,"INCLOSS";"pdcts",#N/A,FALSE,"PAIDCTS";"INCCTS",#N/A,FALSE,"INCCTS";"AVGCASE",#N/A,FALSE,"AVG CASE";"SUM",#N/A,FALSE,"SUM STAT";"UNPAID",#N/A,FALSE,"AVG UNPD 2"}</definedName>
    <definedName name="erfgh_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3" hidden="1">{"PAIDLOSS",#N/A,FALSE,"PAIDLOSS";"INCLOSS",#N/A,FALSE,"INCLOSS";"pdcts",#N/A,FALSE,"PAIDCTS";"INCCTS",#N/A,FALSE,"INCCTS";"AVGCASE",#N/A,FALSE,"AVG CASE";"SUM",#N/A,FALSE,"SUM STAT";"UNPAID",#N/A,FALSE,"AVG UNPD 2"}</definedName>
    <definedName name="erfgh_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4" hidden="1">{"PAIDLOSS",#N/A,FALSE,"PAIDLOSS";"INCLOSS",#N/A,FALSE,"INCLOSS";"pdcts",#N/A,FALSE,"PAIDCTS";"INCCTS",#N/A,FALSE,"INCCTS";"AVGCASE",#N/A,FALSE,"AVG CASE";"SUM",#N/A,FALSE,"SUM STAT";"UNPAID",#N/A,FALSE,"AVG UNPD 2"}</definedName>
    <definedName name="erfgh_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5" hidden="1">{"PAIDLOSS",#N/A,FALSE,"PAIDLOSS";"INCLOSS",#N/A,FALSE,"INCLOSS";"pdcts",#N/A,FALSE,"PAIDCTS";"INCCTS",#N/A,FALSE,"INCCTS";"AVGCASE",#N/A,FALSE,"AVG CASE";"SUM",#N/A,FALSE,"SUM STAT";"UNPAID",#N/A,FALSE,"AVG UNPD 2"}</definedName>
    <definedName name="Eric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sa" localSheetId="4" hidden="1">{#N/A,#N/A,FALSE,"מאזן בוחן";"כל_מאזן_בוחן",#N/A,FALSE,"מאזן בוחן"}</definedName>
    <definedName name="Erisa" localSheetId="3" hidden="1">{#N/A,#N/A,FALSE,"מאזן בוחן";"כל_מאזן_בוחן",#N/A,FALSE,"מאזן בוחן"}</definedName>
    <definedName name="Erisa" hidden="1">{#N/A,#N/A,FALSE,"מאזן בוחן";"כל_מאזן_בוחן",#N/A,FALSE,"מאזן בוחן"}</definedName>
    <definedName name="ero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localSheetId="3" hidden="1">{#N/A,#N/A,FALSE,"KA CH  (2)"}</definedName>
    <definedName name="err.g." hidden="1">{#N/A,#N/A,FALSE,"KA CH  (2)"}</definedName>
    <definedName name="errr.g" localSheetId="3" hidden="1">{#N/A,#N/A,FALSE,"KA CH  (2)"}</definedName>
    <definedName name="errr.g" hidden="1">{#N/A,#N/A,FALSE,"KA CH  (2)"}</definedName>
    <definedName name="errrr" localSheetId="4" hidden="1">{"CSC_1",#N/A,FALSE,"CSC Outputs";"CSC_2",#N/A,FALSE,"CSC Outputs"}</definedName>
    <definedName name="errrr" localSheetId="3" hidden="1">{"CSC_1",#N/A,FALSE,"CSC Outputs";"CSC_2",#N/A,FALSE,"CSC Outputs"}</definedName>
    <definedName name="errrr" hidden="1">{"CSC_1",#N/A,FALSE,"CSC Outputs";"CSC_2",#N/A,FALSE,"CSC Outputs"}</definedName>
    <definedName name="erryeyetyuu" localSheetId="3" hidden="1">{#N/A,#N/A,FALSE,"Pharm";#N/A,#N/A,FALSE,"WWCM"}</definedName>
    <definedName name="erryeyetyuu" hidden="1">{#N/A,#N/A,FALSE,"Pharm";#N/A,#N/A,FALSE,"WWCM"}</definedName>
    <definedName name="erryeyetyuu_1" localSheetId="3" hidden="1">{#N/A,#N/A,FALSE,"Pharm";#N/A,#N/A,FALSE,"WWCM"}</definedName>
    <definedName name="erryeyetyuu_1" hidden="1">{#N/A,#N/A,FALSE,"Pharm";#N/A,#N/A,FALSE,"WWCM"}</definedName>
    <definedName name="erryeyetyuu_2" localSheetId="3" hidden="1">{#N/A,#N/A,FALSE,"Pharm";#N/A,#N/A,FALSE,"WWCM"}</definedName>
    <definedName name="erryeyetyuu_2" hidden="1">{#N/A,#N/A,FALSE,"Pharm";#N/A,#N/A,FALSE,"WWCM"}</definedName>
    <definedName name="erryeyetyuu_3" localSheetId="3" hidden="1">{#N/A,#N/A,FALSE,"Pharm";#N/A,#N/A,FALSE,"WWCM"}</definedName>
    <definedName name="erryeyetyuu_3" hidden="1">{#N/A,#N/A,FALSE,"Pharm";#N/A,#N/A,FALSE,"WWCM"}</definedName>
    <definedName name="erryeyetyuu_4" localSheetId="3" hidden="1">{#N/A,#N/A,FALSE,"Pharm";#N/A,#N/A,FALSE,"WWCM"}</definedName>
    <definedName name="erryeyetyuu_4" hidden="1">{#N/A,#N/A,FALSE,"Pharm";#N/A,#N/A,FALSE,"WWCM"}</definedName>
    <definedName name="ert" hidden="1">#REF!</definedName>
    <definedName name="ERTFDSG" localSheetId="3" hidden="1">{#N/A,#N/A,FALSE,"PGW"}</definedName>
    <definedName name="ERTFDSG" hidden="1">{#N/A,#N/A,FALSE,"PGW"}</definedName>
    <definedName name="ertr" localSheetId="3" hidden="1">{#N/A,#N/A,FALSE,"Umsatz 99";#N/A,#N/A,FALSE,"ER 99 "}</definedName>
    <definedName name="ertr" hidden="1">{#N/A,#N/A,FALSE,"Umsatz 99";#N/A,#N/A,FALSE,"ER 99 "}</definedName>
    <definedName name="Ertragssteuersatz">#REF!</definedName>
    <definedName name="ervnj" localSheetId="3" hidden="1">{"YTDACT",#N/A,FALSE,"YTD Cum";"YTDBUD",#N/A,FALSE,"YTD Cum";"YTDPRIOR",#N/A,FALSE,"YTD Cum"}</definedName>
    <definedName name="ervnj" hidden="1">{"YTDACT",#N/A,FALSE,"YTD Cum";"YTDBUD",#N/A,FALSE,"YTD Cum";"YTDPRIOR",#N/A,FALSE,"YTD Cum"}</definedName>
    <definedName name="erw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yer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argf" localSheetId="3">{"'1-TheatreBkgs'!$A$1:$L$102"}</definedName>
    <definedName name="esargf">{"'1-TheatreBkgs'!$A$1:$L$102"}</definedName>
    <definedName name="esdfdas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 localSheetId="3">{"FTSE100","COMPANIES",TRUE}</definedName>
    <definedName name="esnrc100c1_values">{"FTSE100","COMPANIES",TRUE}</definedName>
    <definedName name="esnrc33c1_values" localSheetId="3">{"EUMOT","COMPANIES",TRUE}</definedName>
    <definedName name="esnrc33c1_values">{"EUMOT","COMPANIES",TRUE}</definedName>
    <definedName name="esnrc39c1_values" localSheetId="3" hidden="1">{"AT","COMPANIES",TRUE}</definedName>
    <definedName name="esnrc39c1_values" hidden="1">{"AT","COMPANIES",TRUE}</definedName>
    <definedName name="esnrc56c1_values" localSheetId="3">{"ASCONGRP","COMPANIES",TRUE}</definedName>
    <definedName name="esnrc56c1_values">{"ASCONGRP","COMPANIES",TRUE}</definedName>
    <definedName name="esnrc63c1_values" localSheetId="3">{"EUUTIGRP","COMPANIES",TRUE}</definedName>
    <definedName name="esnrc63c1_values">{"EUUTIGRP","COMPANIES",TRUE}</definedName>
    <definedName name="esnrc91c1_values" localSheetId="3">{"EUUTI","COMPANIES",TRUE}</definedName>
    <definedName name="esnrc91c1_values">{"EUUTI","COMPANIES",TRUE}</definedName>
    <definedName name="ESOP">#REF!</definedName>
    <definedName name="esrfgh" localSheetId="3" hidden="1">{"Reported Interpolated Dev Factors",#N/A,FALSE,"Interpolation";"Paid Interpolated Dev Factors",#N/A,FALSE,"Interpolation";"Reported Claim Interpolated Dev Factors",#N/A,FALSE,"Interpolation"}</definedName>
    <definedName name="esrfgh" hidden="1">{"Reported Interpolated Dev Factors",#N/A,FALSE,"Interpolation";"Paid Interpolated Dev Factors",#N/A,FALSE,"Interpolation";"Reported Claim Interpolated Dev Factors",#N/A,FALSE,"Interpolation"}</definedName>
    <definedName name="esrfgh_1" localSheetId="3" hidden="1">{"Reported Interpolated Dev Factors",#N/A,FALSE,"Interpolation";"Paid Interpolated Dev Factors",#N/A,FALSE,"Interpolation";"Reported Claim Interpolated Dev Factors",#N/A,FALSE,"Interpolation"}</definedName>
    <definedName name="esrfgh_1" hidden="1">{"Reported Interpolated Dev Factors",#N/A,FALSE,"Interpolation";"Paid Interpolated Dev Factors",#N/A,FALSE,"Interpolation";"Reported Claim Interpolated Dev Factors",#N/A,FALSE,"Interpolation"}</definedName>
    <definedName name="esrfgh_1_1" localSheetId="3" hidden="1">{"Reported Interpolated Dev Factors",#N/A,FALSE,"Interpolation";"Paid Interpolated Dev Factors",#N/A,FALSE,"Interpolation";"Reported Claim Interpolated Dev Factors",#N/A,FALSE,"Interpolation"}</definedName>
    <definedName name="esrfgh_1_1" hidden="1">{"Reported Interpolated Dev Factors",#N/A,FALSE,"Interpolation";"Paid Interpolated Dev Factors",#N/A,FALSE,"Interpolation";"Reported Claim Interpolated Dev Factors",#N/A,FALSE,"Interpolation"}</definedName>
    <definedName name="esrfgh_1_2" localSheetId="3" hidden="1">{"Reported Interpolated Dev Factors",#N/A,FALSE,"Interpolation";"Paid Interpolated Dev Factors",#N/A,FALSE,"Interpolation";"Reported Claim Interpolated Dev Factors",#N/A,FALSE,"Interpolation"}</definedName>
    <definedName name="esrfgh_1_2" hidden="1">{"Reported Interpolated Dev Factors",#N/A,FALSE,"Interpolation";"Paid Interpolated Dev Factors",#N/A,FALSE,"Interpolation";"Reported Claim Interpolated Dev Factors",#N/A,FALSE,"Interpolation"}</definedName>
    <definedName name="esrfgh_1_3" localSheetId="3" hidden="1">{"Reported Interpolated Dev Factors",#N/A,FALSE,"Interpolation";"Paid Interpolated Dev Factors",#N/A,FALSE,"Interpolation";"Reported Claim Interpolated Dev Factors",#N/A,FALSE,"Interpolation"}</definedName>
    <definedName name="esrfgh_1_3" hidden="1">{"Reported Interpolated Dev Factors",#N/A,FALSE,"Interpolation";"Paid Interpolated Dev Factors",#N/A,FALSE,"Interpolation";"Reported Claim Interpolated Dev Factors",#N/A,FALSE,"Interpolation"}</definedName>
    <definedName name="esrfgh_1_4" localSheetId="3" hidden="1">{"Reported Interpolated Dev Factors",#N/A,FALSE,"Interpolation";"Paid Interpolated Dev Factors",#N/A,FALSE,"Interpolation";"Reported Claim Interpolated Dev Factors",#N/A,FALSE,"Interpolation"}</definedName>
    <definedName name="esrfgh_1_4" hidden="1">{"Reported Interpolated Dev Factors",#N/A,FALSE,"Interpolation";"Paid Interpolated Dev Factors",#N/A,FALSE,"Interpolation";"Reported Claim Interpolated Dev Factors",#N/A,FALSE,"Interpolation"}</definedName>
    <definedName name="esrfgh_1_5" localSheetId="3" hidden="1">{"Reported Interpolated Dev Factors",#N/A,FALSE,"Interpolation";"Paid Interpolated Dev Factors",#N/A,FALSE,"Interpolation";"Reported Claim Interpolated Dev Factors",#N/A,FALSE,"Interpolation"}</definedName>
    <definedName name="esrfgh_1_5" hidden="1">{"Reported Interpolated Dev Factors",#N/A,FALSE,"Interpolation";"Paid Interpolated Dev Factors",#N/A,FALSE,"Interpolation";"Reported Claim Interpolated Dev Factors",#N/A,FALSE,"Interpolation"}</definedName>
    <definedName name="esrfgh_2" localSheetId="3" hidden="1">{"Reported Interpolated Dev Factors",#N/A,FALSE,"Interpolation";"Paid Interpolated Dev Factors",#N/A,FALSE,"Interpolation";"Reported Claim Interpolated Dev Factors",#N/A,FALSE,"Interpolation"}</definedName>
    <definedName name="esrfgh_2" hidden="1">{"Reported Interpolated Dev Factors",#N/A,FALSE,"Interpolation";"Paid Interpolated Dev Factors",#N/A,FALSE,"Interpolation";"Reported Claim Interpolated Dev Factors",#N/A,FALSE,"Interpolation"}</definedName>
    <definedName name="esrfgh_2_1" localSheetId="3" hidden="1">{"Reported Interpolated Dev Factors",#N/A,FALSE,"Interpolation";"Paid Interpolated Dev Factors",#N/A,FALSE,"Interpolation";"Reported Claim Interpolated Dev Factors",#N/A,FALSE,"Interpolation"}</definedName>
    <definedName name="esrfgh_2_1" hidden="1">{"Reported Interpolated Dev Factors",#N/A,FALSE,"Interpolation";"Paid Interpolated Dev Factors",#N/A,FALSE,"Interpolation";"Reported Claim Interpolated Dev Factors",#N/A,FALSE,"Interpolation"}</definedName>
    <definedName name="esrfgh_2_2" localSheetId="3" hidden="1">{"Reported Interpolated Dev Factors",#N/A,FALSE,"Interpolation";"Paid Interpolated Dev Factors",#N/A,FALSE,"Interpolation";"Reported Claim Interpolated Dev Factors",#N/A,FALSE,"Interpolation"}</definedName>
    <definedName name="esrfgh_2_2" hidden="1">{"Reported Interpolated Dev Factors",#N/A,FALSE,"Interpolation";"Paid Interpolated Dev Factors",#N/A,FALSE,"Interpolation";"Reported Claim Interpolated Dev Factors",#N/A,FALSE,"Interpolation"}</definedName>
    <definedName name="esrfgh_2_3" localSheetId="3" hidden="1">{"Reported Interpolated Dev Factors",#N/A,FALSE,"Interpolation";"Paid Interpolated Dev Factors",#N/A,FALSE,"Interpolation";"Reported Claim Interpolated Dev Factors",#N/A,FALSE,"Interpolation"}</definedName>
    <definedName name="esrfgh_2_3" hidden="1">{"Reported Interpolated Dev Factors",#N/A,FALSE,"Interpolation";"Paid Interpolated Dev Factors",#N/A,FALSE,"Interpolation";"Reported Claim Interpolated Dev Factors",#N/A,FALSE,"Interpolation"}</definedName>
    <definedName name="esrfgh_2_4" localSheetId="3" hidden="1">{"Reported Interpolated Dev Factors",#N/A,FALSE,"Interpolation";"Paid Interpolated Dev Factors",#N/A,FALSE,"Interpolation";"Reported Claim Interpolated Dev Factors",#N/A,FALSE,"Interpolation"}</definedName>
    <definedName name="esrfgh_2_4" hidden="1">{"Reported Interpolated Dev Factors",#N/A,FALSE,"Interpolation";"Paid Interpolated Dev Factors",#N/A,FALSE,"Interpolation";"Reported Claim Interpolated Dev Factors",#N/A,FALSE,"Interpolation"}</definedName>
    <definedName name="esrfgh_2_5" localSheetId="3" hidden="1">{"Reported Interpolated Dev Factors",#N/A,FALSE,"Interpolation";"Paid Interpolated Dev Factors",#N/A,FALSE,"Interpolation";"Reported Claim Interpolated Dev Factors",#N/A,FALSE,"Interpolation"}</definedName>
    <definedName name="esrfgh_2_5" hidden="1">{"Reported Interpolated Dev Factors",#N/A,FALSE,"Interpolation";"Paid Interpolated Dev Factors",#N/A,FALSE,"Interpolation";"Reported Claim Interpolated Dev Factors",#N/A,FALSE,"Interpolation"}</definedName>
    <definedName name="esrfgh_3" localSheetId="3" hidden="1">{"Reported Interpolated Dev Factors",#N/A,FALSE,"Interpolation";"Paid Interpolated Dev Factors",#N/A,FALSE,"Interpolation";"Reported Claim Interpolated Dev Factors",#N/A,FALSE,"Interpolation"}</definedName>
    <definedName name="esrfgh_3" hidden="1">{"Reported Interpolated Dev Factors",#N/A,FALSE,"Interpolation";"Paid Interpolated Dev Factors",#N/A,FALSE,"Interpolation";"Reported Claim Interpolated Dev Factors",#N/A,FALSE,"Interpolation"}</definedName>
    <definedName name="esrfgh_3_1" localSheetId="3" hidden="1">{"Reported Interpolated Dev Factors",#N/A,FALSE,"Interpolation";"Paid Interpolated Dev Factors",#N/A,FALSE,"Interpolation";"Reported Claim Interpolated Dev Factors",#N/A,FALSE,"Interpolation"}</definedName>
    <definedName name="esrfgh_3_1" hidden="1">{"Reported Interpolated Dev Factors",#N/A,FALSE,"Interpolation";"Paid Interpolated Dev Factors",#N/A,FALSE,"Interpolation";"Reported Claim Interpolated Dev Factors",#N/A,FALSE,"Interpolation"}</definedName>
    <definedName name="esrfgh_3_2" localSheetId="3" hidden="1">{"Reported Interpolated Dev Factors",#N/A,FALSE,"Interpolation";"Paid Interpolated Dev Factors",#N/A,FALSE,"Interpolation";"Reported Claim Interpolated Dev Factors",#N/A,FALSE,"Interpolation"}</definedName>
    <definedName name="esrfgh_3_2" hidden="1">{"Reported Interpolated Dev Factors",#N/A,FALSE,"Interpolation";"Paid Interpolated Dev Factors",#N/A,FALSE,"Interpolation";"Reported Claim Interpolated Dev Factors",#N/A,FALSE,"Interpolation"}</definedName>
    <definedName name="esrfgh_3_3" localSheetId="3" hidden="1">{"Reported Interpolated Dev Factors",#N/A,FALSE,"Interpolation";"Paid Interpolated Dev Factors",#N/A,FALSE,"Interpolation";"Reported Claim Interpolated Dev Factors",#N/A,FALSE,"Interpolation"}</definedName>
    <definedName name="esrfgh_3_3" hidden="1">{"Reported Interpolated Dev Factors",#N/A,FALSE,"Interpolation";"Paid Interpolated Dev Factors",#N/A,FALSE,"Interpolation";"Reported Claim Interpolated Dev Factors",#N/A,FALSE,"Interpolation"}</definedName>
    <definedName name="esrfgh_3_4" localSheetId="3" hidden="1">{"Reported Interpolated Dev Factors",#N/A,FALSE,"Interpolation";"Paid Interpolated Dev Factors",#N/A,FALSE,"Interpolation";"Reported Claim Interpolated Dev Factors",#N/A,FALSE,"Interpolation"}</definedName>
    <definedName name="esrfgh_3_4" hidden="1">{"Reported Interpolated Dev Factors",#N/A,FALSE,"Interpolation";"Paid Interpolated Dev Factors",#N/A,FALSE,"Interpolation";"Reported Claim Interpolated Dev Factors",#N/A,FALSE,"Interpolation"}</definedName>
    <definedName name="esrfgh_3_5" localSheetId="3" hidden="1">{"Reported Interpolated Dev Factors",#N/A,FALSE,"Interpolation";"Paid Interpolated Dev Factors",#N/A,FALSE,"Interpolation";"Reported Claim Interpolated Dev Factors",#N/A,FALSE,"Interpolation"}</definedName>
    <definedName name="esrfgh_3_5" hidden="1">{"Reported Interpolated Dev Factors",#N/A,FALSE,"Interpolation";"Paid Interpolated Dev Factors",#N/A,FALSE,"Interpolation";"Reported Claim Interpolated Dev Factors",#N/A,FALSE,"Interpolation"}</definedName>
    <definedName name="esrfgh_4" localSheetId="3" hidden="1">{"Reported Interpolated Dev Factors",#N/A,FALSE,"Interpolation";"Paid Interpolated Dev Factors",#N/A,FALSE,"Interpolation";"Reported Claim Interpolated Dev Factors",#N/A,FALSE,"Interpolation"}</definedName>
    <definedName name="esrfgh_4" hidden="1">{"Reported Interpolated Dev Factors",#N/A,FALSE,"Interpolation";"Paid Interpolated Dev Factors",#N/A,FALSE,"Interpolation";"Reported Claim Interpolated Dev Factors",#N/A,FALSE,"Interpolation"}</definedName>
    <definedName name="esrfgh_4_1" localSheetId="3" hidden="1">{"Reported Interpolated Dev Factors",#N/A,FALSE,"Interpolation";"Paid Interpolated Dev Factors",#N/A,FALSE,"Interpolation";"Reported Claim Interpolated Dev Factors",#N/A,FALSE,"Interpolation"}</definedName>
    <definedName name="esrfgh_4_1" hidden="1">{"Reported Interpolated Dev Factors",#N/A,FALSE,"Interpolation";"Paid Interpolated Dev Factors",#N/A,FALSE,"Interpolation";"Reported Claim Interpolated Dev Factors",#N/A,FALSE,"Interpolation"}</definedName>
    <definedName name="esrfgh_4_2" localSheetId="3" hidden="1">{"Reported Interpolated Dev Factors",#N/A,FALSE,"Interpolation";"Paid Interpolated Dev Factors",#N/A,FALSE,"Interpolation";"Reported Claim Interpolated Dev Factors",#N/A,FALSE,"Interpolation"}</definedName>
    <definedName name="esrfgh_4_2" hidden="1">{"Reported Interpolated Dev Factors",#N/A,FALSE,"Interpolation";"Paid Interpolated Dev Factors",#N/A,FALSE,"Interpolation";"Reported Claim Interpolated Dev Factors",#N/A,FALSE,"Interpolation"}</definedName>
    <definedName name="esrfgh_4_3" localSheetId="3" hidden="1">{"Reported Interpolated Dev Factors",#N/A,FALSE,"Interpolation";"Paid Interpolated Dev Factors",#N/A,FALSE,"Interpolation";"Reported Claim Interpolated Dev Factors",#N/A,FALSE,"Interpolation"}</definedName>
    <definedName name="esrfgh_4_3" hidden="1">{"Reported Interpolated Dev Factors",#N/A,FALSE,"Interpolation";"Paid Interpolated Dev Factors",#N/A,FALSE,"Interpolation";"Reported Claim Interpolated Dev Factors",#N/A,FALSE,"Interpolation"}</definedName>
    <definedName name="esrfgh_4_4" localSheetId="3" hidden="1">{"Reported Interpolated Dev Factors",#N/A,FALSE,"Interpolation";"Paid Interpolated Dev Factors",#N/A,FALSE,"Interpolation";"Reported Claim Interpolated Dev Factors",#N/A,FALSE,"Interpolation"}</definedName>
    <definedName name="esrfgh_4_4" hidden="1">{"Reported Interpolated Dev Factors",#N/A,FALSE,"Interpolation";"Paid Interpolated Dev Factors",#N/A,FALSE,"Interpolation";"Reported Claim Interpolated Dev Factors",#N/A,FALSE,"Interpolation"}</definedName>
    <definedName name="esrfgh_4_5" localSheetId="3" hidden="1">{"Reported Interpolated Dev Factors",#N/A,FALSE,"Interpolation";"Paid Interpolated Dev Factors",#N/A,FALSE,"Interpolation";"Reported Claim Interpolated Dev Factors",#N/A,FALSE,"Interpolation"}</definedName>
    <definedName name="esrfgh_4_5" hidden="1">{"Reported Interpolated Dev Factors",#N/A,FALSE,"Interpolation";"Paid Interpolated Dev Factors",#N/A,FALSE,"Interpolation";"Reported Claim Interpolated Dev Factors",#N/A,FALSE,"Interpolation"}</definedName>
    <definedName name="esrfgh_5" localSheetId="3" hidden="1">{"Reported Interpolated Dev Factors",#N/A,FALSE,"Interpolation";"Paid Interpolated Dev Factors",#N/A,FALSE,"Interpolation";"Reported Claim Interpolated Dev Factors",#N/A,FALSE,"Interpolation"}</definedName>
    <definedName name="esrfgh_5" hidden="1">{"Reported Interpolated Dev Factors",#N/A,FALSE,"Interpolation";"Paid Interpolated Dev Factors",#N/A,FALSE,"Interpolation";"Reported Claim Interpolated Dev Factors",#N/A,FALSE,"Interpolation"}</definedName>
    <definedName name="esrfgh_5_1" localSheetId="3" hidden="1">{"Reported Interpolated Dev Factors",#N/A,FALSE,"Interpolation";"Paid Interpolated Dev Factors",#N/A,FALSE,"Interpolation";"Reported Claim Interpolated Dev Factors",#N/A,FALSE,"Interpolation"}</definedName>
    <definedName name="esrfgh_5_1" hidden="1">{"Reported Interpolated Dev Factors",#N/A,FALSE,"Interpolation";"Paid Interpolated Dev Factors",#N/A,FALSE,"Interpolation";"Reported Claim Interpolated Dev Factors",#N/A,FALSE,"Interpolation"}</definedName>
    <definedName name="esrfgh_5_2" localSheetId="3" hidden="1">{"Reported Interpolated Dev Factors",#N/A,FALSE,"Interpolation";"Paid Interpolated Dev Factors",#N/A,FALSE,"Interpolation";"Reported Claim Interpolated Dev Factors",#N/A,FALSE,"Interpolation"}</definedName>
    <definedName name="esrfgh_5_2" hidden="1">{"Reported Interpolated Dev Factors",#N/A,FALSE,"Interpolation";"Paid Interpolated Dev Factors",#N/A,FALSE,"Interpolation";"Reported Claim Interpolated Dev Factors",#N/A,FALSE,"Interpolation"}</definedName>
    <definedName name="esrfgh_5_3" localSheetId="3" hidden="1">{"Reported Interpolated Dev Factors",#N/A,FALSE,"Interpolation";"Paid Interpolated Dev Factors",#N/A,FALSE,"Interpolation";"Reported Claim Interpolated Dev Factors",#N/A,FALSE,"Interpolation"}</definedName>
    <definedName name="esrfgh_5_3" hidden="1">{"Reported Interpolated Dev Factors",#N/A,FALSE,"Interpolation";"Paid Interpolated Dev Factors",#N/A,FALSE,"Interpolation";"Reported Claim Interpolated Dev Factors",#N/A,FALSE,"Interpolation"}</definedName>
    <definedName name="esrfgh_5_4" localSheetId="3" hidden="1">{"Reported Interpolated Dev Factors",#N/A,FALSE,"Interpolation";"Paid Interpolated Dev Factors",#N/A,FALSE,"Interpolation";"Reported Claim Interpolated Dev Factors",#N/A,FALSE,"Interpolation"}</definedName>
    <definedName name="esrfgh_5_4" hidden="1">{"Reported Interpolated Dev Factors",#N/A,FALSE,"Interpolation";"Paid Interpolated Dev Factors",#N/A,FALSE,"Interpolation";"Reported Claim Interpolated Dev Factors",#N/A,FALSE,"Interpolation"}</definedName>
    <definedName name="esrfgh_5_5" localSheetId="3" hidden="1">{"Reported Interpolated Dev Factors",#N/A,FALSE,"Interpolation";"Paid Interpolated Dev Factors",#N/A,FALSE,"Interpolation";"Reported Claim Interpolated Dev Factors",#N/A,FALSE,"Interpolation"}</definedName>
    <definedName name="esrfgh_5_5" hidden="1">{"Reported Interpolated Dev Factors",#N/A,FALSE,"Interpolation";"Paid Interpolated Dev Factors",#N/A,FALSE,"Interpolation";"Reported Claim Interpolated Dev Factors",#N/A,FALSE,"Interpolation"}</definedName>
    <definedName name="ESSAI" localSheetId="3" hidden="1">{#N/A,#N/A,FALSE,"Pharm";#N/A,#N/A,FALSE,"WWCM"}</definedName>
    <definedName name="ESSAI" hidden="1">{#N/A,#N/A,FALSE,"Pharm";#N/A,#N/A,FALSE,"WWCM"}</definedName>
    <definedName name="ESSAI_1" localSheetId="3" hidden="1">{#N/A,#N/A,FALSE,"Pharm";#N/A,#N/A,FALSE,"WWCM"}</definedName>
    <definedName name="ESSAI_1" hidden="1">{#N/A,#N/A,FALSE,"Pharm";#N/A,#N/A,FALSE,"WWCM"}</definedName>
    <definedName name="ESSAI_2" localSheetId="3" hidden="1">{#N/A,#N/A,FALSE,"Pharm";#N/A,#N/A,FALSE,"WWCM"}</definedName>
    <definedName name="ESSAI_2" hidden="1">{#N/A,#N/A,FALSE,"Pharm";#N/A,#N/A,FALSE,"WWCM"}</definedName>
    <definedName name="ESSAI_3" localSheetId="3" hidden="1">{#N/A,#N/A,FALSE,"Pharm";#N/A,#N/A,FALSE,"WWCM"}</definedName>
    <definedName name="ESSAI_3" hidden="1">{#N/A,#N/A,FALSE,"Pharm";#N/A,#N/A,FALSE,"WWCM"}</definedName>
    <definedName name="ESSAI_4" localSheetId="3" hidden="1">{#N/A,#N/A,FALSE,"Pharm";#N/A,#N/A,FALSE,"WWCM"}</definedName>
    <definedName name="ESSAI_4" hidden="1">{#N/A,#N/A,FALSE,"Pharm";#N/A,#N/A,FALSE,"WWCM"}</definedName>
    <definedName name="EssLatest">"01_YTD"</definedName>
    <definedName name="EssOptions">"A1110000000011001011001101000_03---00"</definedName>
    <definedName name="Estaff">#REF!</definedName>
    <definedName name="Estimate" localSheetId="3" hidden="1">{#N/A,#N/A,FALSE,"P&amp;L";#N/A,#N/A,FALSE,"Capital";#N/A,#N/A,FALSE,"Summary";#N/A,#N/A,FALSE,"VAR Rec";#N/A,#N/A,FALSE,"EBIT Rec"}</definedName>
    <definedName name="Estimate" hidden="1">{#N/A,#N/A,FALSE,"P&amp;L";#N/A,#N/A,FALSE,"Capital";#N/A,#N/A,FALSE,"Summary";#N/A,#N/A,FALSE,"VAR Rec";#N/A,#N/A,FALSE,"EBIT Rec"}</definedName>
    <definedName name="Estimate_2000">#REF!</definedName>
    <definedName name="et" localSheetId="3" hidden="1">{"Test",#N/A,FALSE,"Index";#N/A,"RISK",FALSE,"MarketProjection"}</definedName>
    <definedName name="et" hidden="1">{"Test",#N/A,FALSE,"Index";#N/A,"RISK",FALSE,"MarketProjection"}</definedName>
    <definedName name="et_1" localSheetId="3" hidden="1">{"Test",#N/A,FALSE,"Index";#N/A,"RISK",FALSE,"MarketProjection"}</definedName>
    <definedName name="et_1" hidden="1">{"Test",#N/A,FALSE,"Index";#N/A,"RISK",FALSE,"MarketProjection"}</definedName>
    <definedName name="etet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FCq">#REF!</definedName>
    <definedName name="etr" localSheetId="3" hidden="1">{#N/A,#N/A,FALSE,"FACTSHEETS";#N/A,#N/A,FALSE,"pump";#N/A,#N/A,FALSE,"filter"}</definedName>
    <definedName name="etr" hidden="1">{#N/A,#N/A,FALSE,"FACTSHEETS";#N/A,#N/A,FALSE,"pump";#N/A,#N/A,FALSE,"filter"}</definedName>
    <definedName name="eu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BinDelta">#REF!</definedName>
    <definedName name="EuBinGamma">#REF!</definedName>
    <definedName name="EuBinRho1">#REF!</definedName>
    <definedName name="EuBinRho2">#REF!</definedName>
    <definedName name="EuBinTheta">#REF!</definedName>
    <definedName name="EuBinVega">#REF!</definedName>
    <definedName name="EUnits">#REF!</definedName>
    <definedName name="EUR">#REF!</definedName>
    <definedName name="Euro">#REF!</definedName>
    <definedName name="EURO_Rate">#REF!</definedName>
    <definedName name="EuroDollar">#REF!</definedName>
    <definedName name="EuroDollarFactor">#REF!</definedName>
    <definedName name="EuroDollarQ408">#REF!</definedName>
    <definedName name="EUROPA" localSheetId="3" hidden="1">{"assets",#N/A,FALSE,"historicBS";"liab",#N/A,FALSE,"historicBS";"is",#N/A,FALSE,"historicIS";"ratios",#N/A,FALSE,"ratios"}</definedName>
    <definedName name="EUROPA" hidden="1">{"assets",#N/A,FALSE,"historicBS";"liab",#N/A,FALSE,"historicBS";"is",#N/A,FALSE,"historicIS";"ratios",#N/A,FALSE,"ratios"}</definedName>
    <definedName name="Europe">#REF!</definedName>
    <definedName name="Europe_Share" localSheetId="4">'[99]Overall market'!#REF!</definedName>
    <definedName name="Europe_Share">#REF!</definedName>
    <definedName name="EUSCA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USCA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v.Calculation">-4135</definedName>
    <definedName name="ev.Initialized">FALSE</definedName>
    <definedName name="EV__ALLOWSTOPEXPAND__">1</definedName>
    <definedName name="EV__CVPARAMS__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localSheetId="4" hidden="1">39127.673125</definedName>
    <definedName name="EV__LASTREFTIME__" hidden="1">42292.4863425926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CASHFLOW" hidden="1">"A_TOTCFA,AC_CASHAC,ACTUAL,LC,E_QSG,2004.TOTAL,PERIODIC,"</definedName>
    <definedName name="EV__LOCKEDCVW__CONSO" hidden="1">"A_NONE_BALSHT,B_ALL,ACTUAL,C_ALL,LC,TOTCONSO,E_200,G_ALL,2007.JAN,PERIODIC,"</definedName>
    <definedName name="EV__LOCKEDCVW__CONSOLIDATIONS" hidden="1">"CREV,STANDARD,TotalAdj,NetSales,All_InterCo,BT,0XKR,USD,2007.Q2,PERIODIC,"</definedName>
    <definedName name="EV__LOCKEDCVW__CORPOPS" hidden="1">"A_None_BALSHT,B_ALL,ACTUAL,C_ALL,LC,TotConso,E_CorpOps,G_ALL,2004.TOTAL,PERIODIC,"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PR" hidden="1">"A_All_RVNUES,B_ALL,ACTUAL,C_ALL,LC,TotConso,D_ALL,E_200,P_ALL,S_ALL,2007.JAN,PERIODIC,"</definedName>
    <definedName name="EV__LOCKEDCVW__FPR_NEW" hidden="1">"A_All_RVNUES,B_ALL,ACTUAL,C_ALL,USD,TotConso,D_ALL,E_QSG,P_ALL,S_ALL,2005.Q3,PERIODIC,"</definedName>
    <definedName name="EV__LOCKEDCVW__HBG_REPORTING">"BTO_AllBillTo,CAT_ACTUAL,ACC_NetRev,P_GBP,DSR_TOTAL_DSRC,BDC_TOTAL_DC,MKT_ALLMK,2007.SEP,PRD_TOTAL_HBG,SDT_TOTALSD,STO_AllSoldTo,VEN_ALLVENDOR,PERIODIC,"</definedName>
    <definedName name="EV__LOCKEDCVW__INTERCOMATCHING" hidden="1">"ICAssets,Actual,Input,E_All,I_All,2004.TOTAL,USD,PERIODIC,"</definedName>
    <definedName name="EV__LOCKEDCVW__KPI" hidden="1">"KPISales,B_ALL,ACTUAL,C_ALL,LC,E_QuikEur,2006.OCT10,PERIODIC,"</definedName>
    <definedName name="EV__LOCKEDCVW__PAYROLL">"11250,Actual,TotalAdj,TOT_DEPT,ALLEMPL,TOT_COMPANY_PF,Tot_Job,TOT_LOB,XCG,2008.Total,4215,PERIODIC,"</definedName>
    <definedName name="EV__LOCKEDCVW__PLANNING" hidden="1">"AA_NETINC,OutlookApr_AOPFx,CO_NoCompany,Total_Mgmt,DC_450,Trade,PC_P0T7.TOTAL,USD,2012.TOTAL,Periodic,"</definedName>
    <definedName name="EV__LOCKEDCVW__PRODUCTLINE" hidden="1">"Ord,ACTUAL,GrandTotal,AllDiv,BT,MILX,AllPLoasis,USD,2002.TOTAL,PERIODIC,"</definedName>
    <definedName name="EV__LOCKEDCVW__RATE">"TotalEntity2,P_GBP,2007.TOTAL,RAT_PLA_MTH,CAT_ACTUAL,PERIODIC,"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EVENUE">"Balance_Sheet,Actual,TOT_CUSTOMERS,TotalAdj,TOT_COMPANY_PF,TOT_LOB,2005.TOTAL,PERIODIC,"</definedName>
    <definedName name="EV__LOCKEDCVW__SAFETY">"Accidents,Actual,TotalAdj,TOT_DEPT,TOT_COMPANY_PF,TOT_LOB,2005.TOTAL,PERIODIC,"</definedName>
    <definedName name="EV__LOCKEDCVW__SALARYPLANNING">"AllAccounts,grande,ACTUAL,TotalAdj,AllEmployees,AllGrades,2000.TOTAL,PERIODIC,"</definedName>
    <definedName name="EV__LOCKEDCVW__TEST">"Tot_Broker_Rev,Actual,TotalAdj,TOT_COMPANY,TOT_LOB,2008.APR,TOT_DEPT,PERIODIC,"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EDCVW__WEEKLYSALES">"TOTAL_SALES,ACTUAL,TOTAL_DATASRC,TOTAL_DEPTS,BRGTOTAL1,TOTAL_PROJECT,LC,2010.JUL.W2,Periodic,"</definedName>
    <definedName name="EV__LOCKSTATUS__" hidden="1">2</definedName>
    <definedName name="EV__MAXEXPCOLS__" hidden="1">255</definedName>
    <definedName name="EV__MAXEXPROWS__" hidden="1">65535</definedName>
    <definedName name="EV__MEMORYCVW__" hidden="1">0</definedName>
    <definedName name="EV__MEMORYCVW__IS_VAR.XLT_MEASURES" hidden="1">"PERIODIC"</definedName>
    <definedName name="EV__MEMORYCVW__TOTCONSOLIDATING_COLL_PL.XLT_MEASURES" hidden="1">"PERIODIC"</definedName>
    <definedName name="EV__MEMORYCVW__TOTCONSOLIDATING_COLL_PL.XLT_PRODUCT" hidden="1">"TOT_PROD"</definedName>
    <definedName name="EV__MEMORYCVW__TOTCONSOLIDATING_COLL_PL.XLT_RPTCURRENCY" hidden="1">"USD"</definedName>
    <definedName name="EV__MEMORYCVW__TOTCONSOLIDATING_COLL_PL.XLT_TIME" hidden="1">"2006.APR"</definedName>
    <definedName name="EV__USERCHANGEOPTIONS__" hidden="1">1</definedName>
    <definedName name="EV__WBEVMODE__" hidden="1">1</definedName>
    <definedName name="EV__WBREFOPTIONS__" hidden="1">134217728</definedName>
    <definedName name="EV__WBVERSION__" hidden="1">0</definedName>
    <definedName name="EV__WSINFO__" hidden="1">"silver"</definedName>
    <definedName name="EV1Other1">#REF!</definedName>
    <definedName name="EV1Other2">#REF!</definedName>
    <definedName name="EV1OtherLTM">#REF!</definedName>
    <definedName name="EV2Other1">#REF!</definedName>
    <definedName name="EV2Other2">#REF!</definedName>
    <definedName name="EV2OtherLTM">#REF!</definedName>
    <definedName name="EV3Other1">#REF!</definedName>
    <definedName name="EV3Other2">#REF!</definedName>
    <definedName name="EV3OtherLTM">#REF!</definedName>
    <definedName name="EVCashFlow1">#REF!</definedName>
    <definedName name="EVCashFlow2">#REF!</definedName>
    <definedName name="EVCashFlowLTM">#REF!</definedName>
    <definedName name="EVDESCRIPTION">"  "</definedName>
    <definedName name="EVEBIT1">#REF!</definedName>
    <definedName name="EVEBIT2">#REF!</definedName>
    <definedName name="EVEBITDA1">#REF!</definedName>
    <definedName name="EVEBITDA2">#REF!</definedName>
    <definedName name="EVEBITDALTM">#REF!</definedName>
    <definedName name="EVEBITLTM">#REF!</definedName>
    <definedName name="EVENT" localSheetId="4">'[145]unit price'!$E$27</definedName>
    <definedName name="EVENT">#REF!</definedName>
    <definedName name="evergreen_ar">#REF!</definedName>
    <definedName name="evergreen_inv">#REF!</definedName>
    <definedName name="EVMAXHIER">0</definedName>
    <definedName name="EVNetInc1">#REF!</definedName>
    <definedName name="EVNetInc2">#REF!</definedName>
    <definedName name="EVNetIncLTM">#REF!</definedName>
    <definedName name="EVPRINTHIER">1</definedName>
    <definedName name="EVRevenues1">#REF!</definedName>
    <definedName name="EVRevenues2">#REF!</definedName>
    <definedName name="EVRevenuesLTM">#REF!</definedName>
    <definedName name="EVSEPARATE">FALSE</definedName>
    <definedName name="ew" localSheetId="4">'[146]Non-Statistical Sampling Master'!$C$63</definedName>
    <definedName name="ew">#REF!</definedName>
    <definedName name="ewaw" localSheetId="3" hidden="1">{"Act_vs_Budget",#N/A,FALSE,"QTRDPVAR";"Act_vs_Prior_Year",#N/A,FALSE,"QTRDPVAR"}</definedName>
    <definedName name="ewaw" hidden="1">{"Act_vs_Budget",#N/A,FALSE,"QTRDPVAR";"Act_vs_Prior_Year",#N/A,FALSE,"QTRDPVAR"}</definedName>
    <definedName name="ewdf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localSheetId="3" hidden="1">{#N/A,"PURCHM",FALSE,"Business Analysis";#N/A,"SPADD",FALSE,"Business Analysis"}</definedName>
    <definedName name="ewdwqd" hidden="1">{#N/A,"PURCHM",FALSE,"Business Analysis";#N/A,"SPADD",FALSE,"Business Analysis"}</definedName>
    <definedName name="EWEWEWEWE" localSheetId="4" hidden="1">'[147]TC-INTY'!#REF!</definedName>
    <definedName name="EWEWEWEWE" hidden="1">#REF!</definedName>
    <definedName name="ewq" localSheetId="3" hidden="1">{"oct_res_comm",#N/A,FALSE,"VarToBud"}</definedName>
    <definedName name="ewq" hidden="1">{"oct_res_comm",#N/A,FALSE,"VarToBud"}</definedName>
    <definedName name="ewqee" localSheetId="3">{"'NPCGUIDELINES'!$A$1:$J$41"}</definedName>
    <definedName name="ewqee">{"'NPCGUIDELINES'!$A$1:$J$41"}</definedName>
    <definedName name="ewr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localSheetId="3" hidden="1">{#N/A,#N/A,FALSE,"Projections";#N/A,#N/A,FALSE,"Multiples Valuation";#N/A,#N/A,FALSE,"LBO";#N/A,#N/A,FALSE,"Multiples_Sensitivity";#N/A,#N/A,FALSE,"Summary"}</definedName>
    <definedName name="ewrew" hidden="1">{#N/A,#N/A,FALSE,"Projections";#N/A,#N/A,FALSE,"Multiples Valuation";#N/A,#N/A,FALSE,"LBO";#N/A,#N/A,FALSE,"Multiples_Sensitivity";#N/A,#N/A,FALSE,"Summary"}</definedName>
    <definedName name="ewv" localSheetId="3" hidden="1">{"Page1",#N/A,FALSE,"OpExJanvsBud";"Page2",#N/A,FALSE,"OpExJanvsBud"}</definedName>
    <definedName name="ewv" hidden="1">{"Page1",#N/A,FALSE,"OpExJanvsBud";"Page2",#N/A,FALSE,"OpExJanvsBud"}</definedName>
    <definedName name="ewwe" localSheetId="3" hidden="1">{#N/A,#N/A,FALSE,"REPORT"}</definedName>
    <definedName name="ewwe" hidden="1">{#N/A,#N/A,FALSE,"REPORT"}</definedName>
    <definedName name="ewwe_1" localSheetId="3" hidden="1">{#N/A,#N/A,FALSE,"REPORT"}</definedName>
    <definedName name="ewwe_1" hidden="1">{#N/A,#N/A,FALSE,"REPORT"}</definedName>
    <definedName name="ewwe_2" localSheetId="3" hidden="1">{#N/A,#N/A,FALSE,"REPORT"}</definedName>
    <definedName name="ewwe_2" hidden="1">{#N/A,#N/A,FALSE,"REPORT"}</definedName>
    <definedName name="ewwe_3" localSheetId="3" hidden="1">{#N/A,#N/A,FALSE,"REPORT"}</definedName>
    <definedName name="ewwe_3" hidden="1">{#N/A,#N/A,FALSE,"REPORT"}</definedName>
    <definedName name="ewwe_4" localSheetId="3" hidden="1">{#N/A,#N/A,FALSE,"REPORT"}</definedName>
    <definedName name="ewwe_4" hidden="1">{#N/A,#N/A,FALSE,"REPORT"}</definedName>
    <definedName name="EWWF" localSheetId="3" hidden="1">{#N/A,#N/A,FALSE,"FINAL"}</definedName>
    <definedName name="EWWF" hidden="1">{#N/A,#N/A,FALSE,"FINAL"}</definedName>
    <definedName name="Ex" localSheetId="4">[112]Consolidation!$D$2</definedName>
    <definedName name="Ex">#REF!</definedName>
    <definedName name="ExactAddinConnection">"001"</definedName>
    <definedName name="ExactAddinConnection.001">"MARGE;001;jdarnell;0"</definedName>
    <definedName name="ExactAddinConnection.001_1">"plastec-data;001;jyoung;0"</definedName>
    <definedName name="ExactAddinConnection.002">"MARGE;002;jdarnell;0"</definedName>
    <definedName name="ExactAddinConnection.003">"SRV-SQL01\\RESSOFTWARE;003;never;1"</definedName>
    <definedName name="ExactAddinConnection.004">"SRV-SQL01\\RESSOFTWARE;004;never;1"</definedName>
    <definedName name="ExactAddinConnection.005">"SRV-SQL01\\RESSOFTWARE;005;never;1"</definedName>
    <definedName name="ExactAddinConnection.006">"SRV-SQL01\\RESSOFTWARE;006;never;1"</definedName>
    <definedName name="ExactAddinConnection.008">"SRV-SQL01\\RESSOFTWARE;008;never;1"</definedName>
    <definedName name="ExactAddinConnection.009">"SRV-SQL01\\RESSOFTWARE;009;never;1"</definedName>
    <definedName name="ExactAddinConnection.010">"MARGE;010;jdarnell;0"</definedName>
    <definedName name="ExactAddinConnection.011">"SRV-SQL01\\RESSOFTWARE;001;never;1"</definedName>
    <definedName name="ExactAddinConnection.012">"SRV-SQL01\\RESSOFTWARE;012;comber;1"</definedName>
    <definedName name="ExactAddinConnection.020">"MARGE;020;jdarnell;0"</definedName>
    <definedName name="ExactAddinConnection.034">"MARGE;034;jdarnell;0"</definedName>
    <definedName name="ExactAddinConnection.100">"SMS-MACOLA;100;bmclean;0"</definedName>
    <definedName name="ExactAddinConnection.102" hidden="1">"Billings;102;tvandermeer;1"</definedName>
    <definedName name="ExactAddinReports">1</definedName>
    <definedName name="EXB">#REF!</definedName>
    <definedName name="EXBB">#REF!</definedName>
    <definedName name="exbi">#REF!</definedName>
    <definedName name="EXBII1">#REF!</definedName>
    <definedName name="EXBII2">#REF!</definedName>
    <definedName name="EXBII3">#REF!</definedName>
    <definedName name="EXBII4">#REF!</definedName>
    <definedName name="EXBII5">#REF!</definedName>
    <definedName name="EXBIII1">#REF!</definedName>
    <definedName name="EXBIV1">#REF!</definedName>
    <definedName name="EXBIV2">#REF!</definedName>
    <definedName name="EXBIV3">#REF!</definedName>
    <definedName name="EXBIV4">#REF!</definedName>
    <definedName name="EXBIV5A">#REF!</definedName>
    <definedName name="EXBIV5B">#REF!</definedName>
    <definedName name="EXBIV6A">#REF!</definedName>
    <definedName name="EXBIV6B">#REF!</definedName>
    <definedName name="ExbMult_Total" hidden="1">#REF!</definedName>
    <definedName name="exbnumlist" localSheetId="4" hidden="1">[148]Inputs!$A$70:$B$88</definedName>
    <definedName name="exbnumlist" hidden="1">#REF!</definedName>
    <definedName name="EXBV1">#REF!</definedName>
    <definedName name="EXBV2">#REF!</definedName>
    <definedName name="EXBV3">#REF!</definedName>
    <definedName name="EXBV4">#REF!</definedName>
    <definedName name="EXBV5">#REF!</definedName>
    <definedName name="EXBV6">#REF!</definedName>
    <definedName name="exbwpname">#REF!</definedName>
    <definedName name="EXC">#REF!</definedName>
    <definedName name="Excel_BuiltIn_Print_Area_10">"$#REF!.$A$1:$G$10"</definedName>
    <definedName name="Excel_BuiltIn_Print_Area_11">"$#REF!.$A$1:$G$11"</definedName>
    <definedName name="Excel_BuiltIn_Print_Area_12">"$#REF!.$A$1:$N$1"</definedName>
    <definedName name="Excel_BuiltIn_Print_Area_2">"$#REF!.$A$1:$N$1"</definedName>
    <definedName name="Excel_BuiltIn_Print_Area_3">"$#REF!.$A$1:$M$33"</definedName>
    <definedName name="Excel_BuiltIn_Print_Area_4">"$#REF!.$A$1:$G$10;$#REF!.$A$12:$G$28;$#REF!.$A$50:$J$74"</definedName>
    <definedName name="Excel_BuiltIn_Print_Area_5">"$#REF!.$A$1:$G$11"</definedName>
    <definedName name="Excel_BuiltIn_Print_Area_6">"$#REF!.$A$1:$G$11"</definedName>
    <definedName name="Excel_BuiltIn_Print_Area_7">"$#REF!.$A$1:$H$11"</definedName>
    <definedName name="Excel_BuiltIn_Print_Area_8">"$#REF!.$A$1:$G$11"</definedName>
    <definedName name="Excel_BuiltIn_Print_Area_9">"$#REF!.$A$1:$G$11"</definedName>
    <definedName name="ExcessCash">#REF!</definedName>
    <definedName name="EXCESSCF">#REF!</definedName>
    <definedName name="Excg" localSheetId="4">'[43]HC &amp; COL'!$AD$2</definedName>
    <definedName name="Excg">#REF!</definedName>
    <definedName name="exch">#REF!</definedName>
    <definedName name="exch96">'[149]תזרים מזומנים'!$L$4</definedName>
    <definedName name="Exchange">#REF!</definedName>
    <definedName name="Exchange_Rate">#REF!</definedName>
    <definedName name="Exchange_Ratio">#REF!</definedName>
    <definedName name="ExchangeRatio">#REF!</definedName>
    <definedName name="exchangrates">#REF!</definedName>
    <definedName name="exchr">#REF!</definedName>
    <definedName name="exclude_large_claimant_ind" hidden="1">#REF!</definedName>
    <definedName name="Exclude_MDC_Range" hidden="1">#REF!</definedName>
    <definedName name="ExcRate">#REF!</definedName>
    <definedName name="Exec_SUmmary_Default_text" hidden="1">#REF!</definedName>
    <definedName name="ExecGrowthPct">#REF!</definedName>
    <definedName name="Executive">#REF!</definedName>
    <definedName name="eXelate_fee">#REF!</definedName>
    <definedName name="exercise_options">#REF!</definedName>
    <definedName name="Exercise_Price">#REF!</definedName>
    <definedName name="ExercisePeriodEndsDays">#REF!</definedName>
    <definedName name="ExercisePeriodEndsMonths">#REF!</definedName>
    <definedName name="EXERCISEPRICE">#REF!</definedName>
    <definedName name="ExerciseRecord1Date">#REF!</definedName>
    <definedName name="ExerciseRecord1Value">#REF!</definedName>
    <definedName name="ExerciseRecord2Date">#REF!</definedName>
    <definedName name="ExerciseRecord2Value">#REF!</definedName>
    <definedName name="Exh5.2" hidden="1">#REF!</definedName>
    <definedName name="exh6p1">#REF!</definedName>
    <definedName name="exh6p10">#REF!</definedName>
    <definedName name="exh6p11">#REF!</definedName>
    <definedName name="exh6p12">#REF!</definedName>
    <definedName name="exh6p13">#REF!</definedName>
    <definedName name="exh6p14">#REF!</definedName>
    <definedName name="exh6p15">#REF!</definedName>
    <definedName name="exh6p16">#REF!</definedName>
    <definedName name="exh6p17">#REF!</definedName>
    <definedName name="exh6p18">#REF!</definedName>
    <definedName name="exh6p19">#REF!</definedName>
    <definedName name="exh6p2">#REF!</definedName>
    <definedName name="exh6p20">#REF!</definedName>
    <definedName name="exh6p21">#REF!</definedName>
    <definedName name="exh6p22">#REF!</definedName>
    <definedName name="exh6p23">#REF!</definedName>
    <definedName name="exh6p24">#REF!</definedName>
    <definedName name="exh6p25">#REF!</definedName>
    <definedName name="exh6p26">#REF!</definedName>
    <definedName name="exh6p27">#REF!</definedName>
    <definedName name="exh6p28">#REF!</definedName>
    <definedName name="exh6p29">#REF!</definedName>
    <definedName name="exh6p3">#REF!</definedName>
    <definedName name="exh6p30">#REF!</definedName>
    <definedName name="exh6p4">#REF!</definedName>
    <definedName name="exh6p5">#REF!</definedName>
    <definedName name="exh6p6">#REF!</definedName>
    <definedName name="exh6p7">#REF!</definedName>
    <definedName name="exh6p8">#REF!</definedName>
    <definedName name="exh6p9">#REF!</definedName>
    <definedName name="EXHIBIT_4">#REF!</definedName>
    <definedName name="EXHIBIT_5">#REF!</definedName>
    <definedName name="EXHIBIT_6">#REF!</definedName>
    <definedName name="EXHIBIT_7">#REF!</definedName>
    <definedName name="EXHIBIT_8">#REF!</definedName>
    <definedName name="EXHIBIT_9">#REF!</definedName>
    <definedName name="EXHT">15</definedName>
    <definedName name="Exit">#REF!</definedName>
    <definedName name="Exit_Multiple">#REF!</definedName>
    <definedName name="Exit_Valuation">#REF!</definedName>
    <definedName name="EXITYEAR">#REF!</definedName>
    <definedName name="exp">#REF!</definedName>
    <definedName name="EXP_OVERVIEW">#REF!</definedName>
    <definedName name="expanded" localSheetId="3" hidden="1">{"printceo5",#N/A,FALSE,"CEO";"prints15",#N/A,FALSE,"S1";"printdepr5",#N/A,FALSE,"DEPR"}</definedName>
    <definedName name="expanded" hidden="1">{"printceo5",#N/A,FALSE,"CEO";"prints15",#N/A,FALSE,"S1";"printdepr5",#N/A,FALSE,"DEPR"}</definedName>
    <definedName name="ExpandedTable">TRUE</definedName>
    <definedName name="EXPCONTRACT">#REF!</definedName>
    <definedName name="Expense">#REF!</definedName>
    <definedName name="ExpenseRate">#REF!</definedName>
    <definedName name="Expenses">#REF!</definedName>
    <definedName name="ExpensesList">[127]Parameters!$N$3:$N$20</definedName>
    <definedName name="ExpensesQ3">#REF!</definedName>
    <definedName name="expga">#REF!</definedName>
    <definedName name="Exploration___Prod._Real_Estate">#REF!</definedName>
    <definedName name="expmkt">#REF!</definedName>
    <definedName name="EXPORT">#REF!</definedName>
    <definedName name="EXPP">#REF!</definedName>
    <definedName name="expsales">#REF!</definedName>
    <definedName name="exrate" localSheetId="4">[150]data!$A$1:$B$365</definedName>
    <definedName name="ExRate">#REF!</definedName>
    <definedName name="EXTN_Vlookup">#REF!</definedName>
    <definedName name="Extra_Months">[64]Index!$D$2:$J$14</definedName>
    <definedName name="_xlnm.Extract" localSheetId="4">[121]TRAVEL96!#REF!</definedName>
    <definedName name="_xlnm.Extract">#REF!</definedName>
    <definedName name="Extract_MI" localSheetId="4">[121]TRAVEL96!#REF!</definedName>
    <definedName name="Extract_MI">#REF!</definedName>
    <definedName name="eyal">#REF!</definedName>
    <definedName name="eydsr" localSheetId="3" hidden="1">{#N/A,"PURCHM",FALSE,"Business Analysis";#N/A,"SPADD",FALSE,"Business Analysis"}</definedName>
    <definedName name="eydsr" hidden="1">{#N/A,"PURCHM",FALSE,"Business Analysis";#N/A,"SPADD",FALSE,"Business Analysis"}</definedName>
    <definedName name="eyteye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 localSheetId="4">[119]מדדים!$C$63</definedName>
    <definedName name="f">#REF!</definedName>
    <definedName name="F.A">#REF!</definedName>
    <definedName name="f.ffff" localSheetId="3" hidden="1">{#N/A,#N/A,FALSE,"Umsatz 99";#N/A,#N/A,FALSE,"ER 99 "}</definedName>
    <definedName name="f.ffff" hidden="1">{#N/A,#N/A,FALSE,"Umsatz 99";#N/A,#N/A,FALSE,"ER 99 "}</definedName>
    <definedName name="F\" localSheetId="3" hidden="1">{#N/A,#N/A,FALSE,"ALM-ASISC"}</definedName>
    <definedName name="F\" hidden="1">{#N/A,#N/A,FALSE,"ALM-ASISC"}</definedName>
    <definedName name="F3_geographic_areas">#REF!</definedName>
    <definedName name="F3_R_AND_D">#REF!</definedName>
    <definedName name="F3_S_AND_M">#REF!</definedName>
    <definedName name="F9EmailXmlGuidCells0">"{9C0006B2-3D6D-467D-B3F0-FAA454969D07}"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localSheetId="4">#REF!</definedName>
    <definedName name="fa" localSheetId="3">{"'2ND_QUAR'!$A$1:$P$106"}</definedName>
    <definedName name="fa">{"'2ND_QUAR'!$A$1:$P$106"}</definedName>
    <definedName name="FA_AUG">#REF!</definedName>
    <definedName name="FA_DEC" localSheetId="4">[43]TB!$Q$4</definedName>
    <definedName name="FA_DEC">#REF!</definedName>
    <definedName name="FA_JAN_19">#REF!</definedName>
    <definedName name="FA_JUL" localSheetId="4">[43]TB!$L$4</definedName>
    <definedName name="FA_JUL">#REF!</definedName>
    <definedName name="FA_NOV">#REF!</definedName>
    <definedName name="FA_OCT">#REF!</definedName>
    <definedName name="FA_SEP">#REF!</definedName>
    <definedName name="faa">#REF!</definedName>
    <definedName name="FAC">#REF!</definedName>
    <definedName name="fac_dep">#REF!</definedName>
    <definedName name="fac_dep_appl1">#REF!</definedName>
    <definedName name="fac_dep_appl2">#REF!</definedName>
    <definedName name="fac_dep_pmt1">#REF!</definedName>
    <definedName name="fac_dep_pmt2">#REF!</definedName>
    <definedName name="Facade">#REF!</definedName>
    <definedName name="Face_Value">#REF!</definedName>
    <definedName name="FACharge">#REF!</definedName>
    <definedName name="FACIL">#REF!</definedName>
    <definedName name="FACILITIES">#REF!</definedName>
    <definedName name="fact30">#REF!</definedName>
    <definedName name="factor">#REF!</definedName>
    <definedName name="Factory_Card_Outlet_Corp.">#REF!</definedName>
    <definedName name="FactSetData">#REF!</definedName>
    <definedName name="FactsetDownloadData">#REF!</definedName>
    <definedName name="fadsfd" localSheetId="3" hidden="1">{#N/A,#N/A,FALSE,"Model";#N/A,#N/A,FALSE,"CapitalCosts"}</definedName>
    <definedName name="fadsfd" hidden="1">{#N/A,#N/A,FALSE,"Model";#N/A,#N/A,FALSE,"CapitalCosts"}</definedName>
    <definedName name="faf" localSheetId="4">[79]FA!#REF!</definedName>
    <definedName name="faf">#REF!</definedName>
    <definedName name="fafa" localSheetId="3">{"'NPCGUIDELINES'!$A$1:$J$41"}</definedName>
    <definedName name="fafa">{"'NPCGUIDELINES'!$A$1:$J$41"}</definedName>
    <definedName name="fafaf" localSheetId="3">{"'NPCGUIDELINES'!$A$1:$J$41"}</definedName>
    <definedName name="fafaf">{"'NPCGUIDELINES'!$A$1:$J$41"}</definedName>
    <definedName name="fafs" localSheetId="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irMarketValue">#REF!</definedName>
    <definedName name="FALL">#REF!</definedName>
    <definedName name="FALLFISCAL">#REF!</definedName>
    <definedName name="FALLFISCALSTD">#REF!</definedName>
    <definedName name="FALLSTD">#REF!</definedName>
    <definedName name="Family">#REF!</definedName>
    <definedName name="farm">#REF!</definedName>
    <definedName name="fas">#REF!</definedName>
    <definedName name="fas_123">#REF!</definedName>
    <definedName name="fasass">#REF!</definedName>
    <definedName name="fasass\">#REF!</definedName>
    <definedName name="fasdfs" localSheetId="3" hidden="1">{#N/A,#N/A,FALSE,"Aging Summary";#N/A,#N/A,FALSE,"Ratio Analysis";#N/A,#N/A,FALSE,"Test 120 Day Accts";#N/A,#N/A,FALSE,"Tickmarks"}</definedName>
    <definedName name="fasdfs" hidden="1">{#N/A,#N/A,FALSE,"Aging Summary";#N/A,#N/A,FALSE,"Ratio Analysis";#N/A,#N/A,FALSE,"Test 120 Day Accts";#N/A,#N/A,FALSE,"Tickmarks"}</definedName>
    <definedName name="fasdfsdfsegds" localSheetId="3" hidden="1">{#N/A,#N/A,FALSE,"PMTABB";#N/A,#N/A,FALSE,"PMTABB"}</definedName>
    <definedName name="fasdfsdfsegds" hidden="1">{#N/A,#N/A,FALSE,"PMTABB";#N/A,#N/A,FALSE,"PMTABB"}</definedName>
    <definedName name="fawedfa" localSheetId="3" hidden="1">{#N/A,#N/A,FALSE,"ALM-ASISC"}</definedName>
    <definedName name="fawedfa" hidden="1">{#N/A,#N/A,FALSE,"ALM-ASISC"}</definedName>
    <definedName name="Fax">#REF!</definedName>
    <definedName name="FB" localSheetId="4">[151]Assumptions!#REF!</definedName>
    <definedName name="FB">#REF!</definedName>
    <definedName name="fbb" localSheetId="3" hidden="1">{"table",#N/A,FALSE,"COVER";"income_statement",#N/A,FALSE,"COVER"}</definedName>
    <definedName name="fbb" hidden="1">{"table",#N/A,FALSE,"COVER";"income_statement",#N/A,FALSE,"COVER"}</definedName>
    <definedName name="FC">#REF!</definedName>
    <definedName name="FCB" localSheetId="3">{"'NPCGUIDELINES'!$A$1:$J$41"}</definedName>
    <definedName name="FCB">{"'NPCGUIDELINES'!$A$1:$J$41"}</definedName>
    <definedName name="fcd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SFDFDSF" localSheetId="3" hidden="1">{#N/A,#N/A,FALSE,"ALM-ASISC"}</definedName>
    <definedName name="FCDSFDFDSF" hidden="1">{#N/A,#N/A,FALSE,"ALM-ASISC"}</definedName>
    <definedName name="FCDSVFCA" localSheetId="3" hidden="1">{#N/A,#N/A,FALSE,"ALM-ASISC"}</definedName>
    <definedName name="FCDSVFCA" hidden="1">{#N/A,#N/A,FALSE,"ALM-ASISC"}</definedName>
    <definedName name="FCode" hidden="1">#REF!</definedName>
    <definedName name="Fcst_Q1_2006">#REF!</definedName>
    <definedName name="FCST1">#REF!</definedName>
    <definedName name="FCST10">#REF!</definedName>
    <definedName name="FCST11">#REF!</definedName>
    <definedName name="FCST12">#REF!</definedName>
    <definedName name="FCST2">#REF!</definedName>
    <definedName name="FCST3">#REF!</definedName>
    <definedName name="FCST4">#REF!</definedName>
    <definedName name="FCST5">#REF!</definedName>
    <definedName name="FCST6">#REF!</definedName>
    <definedName name="FCST7">#REF!</definedName>
    <definedName name="FCST8">#REF!</definedName>
    <definedName name="FCST9">#REF!</definedName>
    <definedName name="fcuk" localSheetId="3" hidden="1">{"by departments",#N/A,TRUE,"FORECAST";"cap_headcount",#N/A,TRUE,"FORECAST";"summary",#N/A,TRUE,"FORECAST"}</definedName>
    <definedName name="fcuk" hidden="1">{"by departments",#N/A,TRUE,"FORECAST";"cap_headcount",#N/A,TRUE,"FORECAST";"summary",#N/A,TRUE,"FORECAST"}</definedName>
    <definedName name="fd" localSheetId="4" hidden="1">{#N/A,#N/A,FALSE,"Sales"}</definedName>
    <definedName name="fd" localSheetId="3" hidden="1">{#N/A,#N/A,FALSE,"Sales"}</definedName>
    <definedName name="fd" hidden="1">{#N/A,#N/A,FALSE,"Sales"}</definedName>
    <definedName name="fdasfds" localSheetId="3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C_0_0">"#"</definedName>
    <definedName name="FDC_1_0">"#"</definedName>
    <definedName name="FDC_10_0">"#"</definedName>
    <definedName name="FDC_10_1">"#"</definedName>
    <definedName name="FDC_10_2">"#"</definedName>
    <definedName name="FDC_10_3">"#"</definedName>
    <definedName name="FDC_11_0">"#"</definedName>
    <definedName name="FDC_11_1">"#"</definedName>
    <definedName name="FDC_11_2">"#"</definedName>
    <definedName name="FDC_11_3">"#"</definedName>
    <definedName name="FDC_12_0">"#"</definedName>
    <definedName name="FDC_12_1">"#"</definedName>
    <definedName name="FDC_12_2">"#"</definedName>
    <definedName name="FDC_12_3">"#"</definedName>
    <definedName name="FDC_13_0">"#"</definedName>
    <definedName name="FDC_13_1">"#"</definedName>
    <definedName name="FDC_13_2">"#"</definedName>
    <definedName name="FDC_13_3">"#"</definedName>
    <definedName name="FDC_14_0">"#"</definedName>
    <definedName name="FDC_14_1">"#"</definedName>
    <definedName name="FDC_14_2">"#"</definedName>
    <definedName name="FDC_14_3">"#"</definedName>
    <definedName name="FDC_15_0">"#"</definedName>
    <definedName name="FDC_16_0">"#"</definedName>
    <definedName name="FDC_17_0">"#"</definedName>
    <definedName name="FDC_18_0">"#"</definedName>
    <definedName name="FDC_19_0">"#"</definedName>
    <definedName name="FDC_19_1">"#"</definedName>
    <definedName name="FDC_19_2">"#"</definedName>
    <definedName name="FDC_19_3">"#"</definedName>
    <definedName name="FDC_2_0">"#"</definedName>
    <definedName name="FDC_20_0">"#"</definedName>
    <definedName name="FDC_21_0">"#"</definedName>
    <definedName name="FDC_21_1">"#"</definedName>
    <definedName name="FDC_21_2">"#"</definedName>
    <definedName name="FDC_21_3">"#"</definedName>
    <definedName name="FDC_22_0">"#"</definedName>
    <definedName name="FDC_23_0">"#"</definedName>
    <definedName name="FDC_24_0">"#"</definedName>
    <definedName name="FDC_25_0">"#"</definedName>
    <definedName name="FDC_25_1">"#"</definedName>
    <definedName name="FDC_25_2">"#"</definedName>
    <definedName name="FDC_25_3">"#"</definedName>
    <definedName name="FDC_26_0">"#"</definedName>
    <definedName name="FDC_26_1">"#"</definedName>
    <definedName name="FDC_26_2">"#"</definedName>
    <definedName name="FDC_26_3">"#"</definedName>
    <definedName name="FDC_27_0">"#"</definedName>
    <definedName name="FDC_28_0">"#"</definedName>
    <definedName name="FDC_28_1">"#"</definedName>
    <definedName name="FDC_28_2">"#"</definedName>
    <definedName name="FDC_28_3">"#"</definedName>
    <definedName name="FDC_29_0">"#"</definedName>
    <definedName name="FDC_29_1">"#"</definedName>
    <definedName name="FDC_29_2">"#"</definedName>
    <definedName name="FDC_29_3">"#"</definedName>
    <definedName name="FDC_3_0">"#"</definedName>
    <definedName name="FDC_30_0">"#"</definedName>
    <definedName name="FDC_31_0">"#"</definedName>
    <definedName name="FDC_32_0">"#"</definedName>
    <definedName name="FDC_33_0">"#"</definedName>
    <definedName name="FDC_34_0">"#"</definedName>
    <definedName name="FDC_35_0">"#"</definedName>
    <definedName name="FDC_36_0">"#"</definedName>
    <definedName name="FDC_37_0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1_1">"#"</definedName>
    <definedName name="FDC_41_2">"#"</definedName>
    <definedName name="FDC_41_3">"#"</definedName>
    <definedName name="FDC_42_0">"#"</definedName>
    <definedName name="FDC_42_1">"#"</definedName>
    <definedName name="FDC_42_2">"#"</definedName>
    <definedName name="FDC_42_3">"#"</definedName>
    <definedName name="FDC_43_0">"#"</definedName>
    <definedName name="FDC_43_1">"#"</definedName>
    <definedName name="FDC_43_2">"#"</definedName>
    <definedName name="FDC_43_3">"#"</definedName>
    <definedName name="FDC_44_0">"#"</definedName>
    <definedName name="FDC_45_0">"#"</definedName>
    <definedName name="FDC_45_1">"#"</definedName>
    <definedName name="FDC_45_2">"#"</definedName>
    <definedName name="FDC_45_3">"#"</definedName>
    <definedName name="FDC_46_0">"#"</definedName>
    <definedName name="FDC_46_1">"#"</definedName>
    <definedName name="FDC_46_2">"#"</definedName>
    <definedName name="FDC_46_3">"#"</definedName>
    <definedName name="FDC_47_0">"#"</definedName>
    <definedName name="FDC_47_1">"#"</definedName>
    <definedName name="FDC_47_2">"#"</definedName>
    <definedName name="FDC_47_3">"#"</definedName>
    <definedName name="FDC_48_0">"#"</definedName>
    <definedName name="FDC_48_1">"#"</definedName>
    <definedName name="FDC_48_2">"#"</definedName>
    <definedName name="FDC_48_3">"#"</definedName>
    <definedName name="FDC_49_0">"#"</definedName>
    <definedName name="FDC_49_1">"#"</definedName>
    <definedName name="FDC_49_2">"#"</definedName>
    <definedName name="FDC_49_3">"#"</definedName>
    <definedName name="FDC_5_0">"#"</definedName>
    <definedName name="FDC_5_1">"#"</definedName>
    <definedName name="FDC_5_2">"#"</definedName>
    <definedName name="FDC_5_3">"#"</definedName>
    <definedName name="FDC_50_0">"#"</definedName>
    <definedName name="FDC_50_1">"#"</definedName>
    <definedName name="FDC_50_2">"#"</definedName>
    <definedName name="FDC_50_3">"#"</definedName>
    <definedName name="FDC_51_0">"#"</definedName>
    <definedName name="FDC_51_1">"#"</definedName>
    <definedName name="FDC_51_2">"#"</definedName>
    <definedName name="FDC_51_3">"#"</definedName>
    <definedName name="FDC_52_0">"#"</definedName>
    <definedName name="FDC_52_1">"#"</definedName>
    <definedName name="FDC_52_2">"#"</definedName>
    <definedName name="FDC_52_3">"#"</definedName>
    <definedName name="FDC_53_0">"#"</definedName>
    <definedName name="FDC_53_1">"#"</definedName>
    <definedName name="FDC_53_2">"#"</definedName>
    <definedName name="FDC_53_3">"#"</definedName>
    <definedName name="FDC_54_0">"#"</definedName>
    <definedName name="FDC_54_1">"#"</definedName>
    <definedName name="FDC_54_2">"#"</definedName>
    <definedName name="FDC_54_3">"#"</definedName>
    <definedName name="FDC_55_0">"#"</definedName>
    <definedName name="FDC_55_1">"#"</definedName>
    <definedName name="FDC_55_2">"#"</definedName>
    <definedName name="FDC_55_3">"#"</definedName>
    <definedName name="FDC_56_0">"#"</definedName>
    <definedName name="FDC_57_0">"#"</definedName>
    <definedName name="FDC_58_0">"#"</definedName>
    <definedName name="FDC_58_1">"#"</definedName>
    <definedName name="FDC_58_10">"#"</definedName>
    <definedName name="FDC_58_100">"#"</definedName>
    <definedName name="FDC_58_101">"#"</definedName>
    <definedName name="FDC_58_102">"#"</definedName>
    <definedName name="FDC_58_103">"#"</definedName>
    <definedName name="FDC_58_104">"#"</definedName>
    <definedName name="FDC_58_105">"#"</definedName>
    <definedName name="FDC_58_106">"#"</definedName>
    <definedName name="FDC_58_107">"#"</definedName>
    <definedName name="FDC_58_108">"#"</definedName>
    <definedName name="FDC_58_109">"#"</definedName>
    <definedName name="FDC_58_11">"#"</definedName>
    <definedName name="FDC_58_110">"#"</definedName>
    <definedName name="FDC_58_111">"#"</definedName>
    <definedName name="FDC_58_112">"#"</definedName>
    <definedName name="FDC_58_113">"#"</definedName>
    <definedName name="FDC_58_114">"#"</definedName>
    <definedName name="FDC_58_115">"#"</definedName>
    <definedName name="FDC_58_116">"#"</definedName>
    <definedName name="FDC_58_117">"#"</definedName>
    <definedName name="FDC_58_118">"#"</definedName>
    <definedName name="FDC_58_119">"#"</definedName>
    <definedName name="FDC_58_12">"#"</definedName>
    <definedName name="FDC_58_120">"#"</definedName>
    <definedName name="FDC_58_121">"#"</definedName>
    <definedName name="FDC_58_122">"#"</definedName>
    <definedName name="FDC_58_123">"#"</definedName>
    <definedName name="FDC_58_124">"#"</definedName>
    <definedName name="FDC_58_125">"#"</definedName>
    <definedName name="FDC_58_126">"#"</definedName>
    <definedName name="FDC_58_127">"#"</definedName>
    <definedName name="FDC_58_128">"#"</definedName>
    <definedName name="FDC_58_129">"#"</definedName>
    <definedName name="FDC_58_13">"#"</definedName>
    <definedName name="FDC_58_130">"#"</definedName>
    <definedName name="FDC_58_131">"#"</definedName>
    <definedName name="FDC_58_132">"#"</definedName>
    <definedName name="FDC_58_133">"#"</definedName>
    <definedName name="FDC_58_134">"#"</definedName>
    <definedName name="FDC_58_135">"#"</definedName>
    <definedName name="FDC_58_136">"#"</definedName>
    <definedName name="FDC_58_137">"#"</definedName>
    <definedName name="FDC_58_138">"#"</definedName>
    <definedName name="FDC_58_139">"#"</definedName>
    <definedName name="FDC_58_14">"#"</definedName>
    <definedName name="FDC_58_140">"#"</definedName>
    <definedName name="FDC_58_141">"#"</definedName>
    <definedName name="FDC_58_142">"#"</definedName>
    <definedName name="FDC_58_143">"#"</definedName>
    <definedName name="FDC_58_144">"#"</definedName>
    <definedName name="FDC_58_145">"#"</definedName>
    <definedName name="FDC_58_146">"#"</definedName>
    <definedName name="FDC_58_147">"#"</definedName>
    <definedName name="FDC_58_148">"#"</definedName>
    <definedName name="FDC_58_149">"#"</definedName>
    <definedName name="FDC_58_15">"#"</definedName>
    <definedName name="FDC_58_150">"#"</definedName>
    <definedName name="FDC_58_151">"#"</definedName>
    <definedName name="FDC_58_152">"#"</definedName>
    <definedName name="FDC_58_153">"#"</definedName>
    <definedName name="FDC_58_154">"#"</definedName>
    <definedName name="FDC_58_155">"#"</definedName>
    <definedName name="FDC_58_156">"#"</definedName>
    <definedName name="FDC_58_157">"#"</definedName>
    <definedName name="FDC_58_158">"#"</definedName>
    <definedName name="FDC_58_159">"#"</definedName>
    <definedName name="FDC_58_16">"#"</definedName>
    <definedName name="FDC_58_160">"#"</definedName>
    <definedName name="FDC_58_161">"#"</definedName>
    <definedName name="FDC_58_162">"#"</definedName>
    <definedName name="FDC_58_163">"#"</definedName>
    <definedName name="FDC_58_164">"#"</definedName>
    <definedName name="FDC_58_165">"#"</definedName>
    <definedName name="FDC_58_166">"#"</definedName>
    <definedName name="FDC_58_167">"#"</definedName>
    <definedName name="FDC_58_168">"#"</definedName>
    <definedName name="FDC_58_169">"#"</definedName>
    <definedName name="FDC_58_17">"#"</definedName>
    <definedName name="FDC_58_170">"#"</definedName>
    <definedName name="FDC_58_171">"#"</definedName>
    <definedName name="FDC_58_172">"#"</definedName>
    <definedName name="FDC_58_173">"#"</definedName>
    <definedName name="FDC_58_174">"#"</definedName>
    <definedName name="FDC_58_175">"#"</definedName>
    <definedName name="FDC_58_176">"#"</definedName>
    <definedName name="FDC_58_177">"#"</definedName>
    <definedName name="FDC_58_178">"#"</definedName>
    <definedName name="FDC_58_179">"#"</definedName>
    <definedName name="FDC_58_18">"#"</definedName>
    <definedName name="FDC_58_180">"#"</definedName>
    <definedName name="FDC_58_181">"#"</definedName>
    <definedName name="FDC_58_182">"#"</definedName>
    <definedName name="FDC_58_183">"#"</definedName>
    <definedName name="FDC_58_184">"#"</definedName>
    <definedName name="FDC_58_185">"#"</definedName>
    <definedName name="FDC_58_186">"#"</definedName>
    <definedName name="FDC_58_187">"#"</definedName>
    <definedName name="FDC_58_188">"#"</definedName>
    <definedName name="FDC_58_189">"#"</definedName>
    <definedName name="FDC_58_19">"#"</definedName>
    <definedName name="FDC_58_190">"#"</definedName>
    <definedName name="FDC_58_191">"#"</definedName>
    <definedName name="FDC_58_192">"#"</definedName>
    <definedName name="FDC_58_193">"#"</definedName>
    <definedName name="FDC_58_194">"#"</definedName>
    <definedName name="FDC_58_195">"#"</definedName>
    <definedName name="FDC_58_196">"#"</definedName>
    <definedName name="FDC_58_197">"#"</definedName>
    <definedName name="FDC_58_198">"#"</definedName>
    <definedName name="FDC_58_199">"#"</definedName>
    <definedName name="FDC_58_2">"#"</definedName>
    <definedName name="FDC_58_20">"#"</definedName>
    <definedName name="FDC_58_200">"#"</definedName>
    <definedName name="FDC_58_201">"#"</definedName>
    <definedName name="FDC_58_202">"#"</definedName>
    <definedName name="FDC_58_203">"#"</definedName>
    <definedName name="FDC_58_204">"#"</definedName>
    <definedName name="FDC_58_205">"#"</definedName>
    <definedName name="FDC_58_206">"#"</definedName>
    <definedName name="FDC_58_207">"#"</definedName>
    <definedName name="FDC_58_208">"#"</definedName>
    <definedName name="FDC_58_209">"#"</definedName>
    <definedName name="FDC_58_21">"#"</definedName>
    <definedName name="FDC_58_210">"#"</definedName>
    <definedName name="FDC_58_211">"#"</definedName>
    <definedName name="FDC_58_212">"#"</definedName>
    <definedName name="FDC_58_213">"#"</definedName>
    <definedName name="FDC_58_214">"#"</definedName>
    <definedName name="FDC_58_215">"#"</definedName>
    <definedName name="FDC_58_216">"#"</definedName>
    <definedName name="FDC_58_217">"#"</definedName>
    <definedName name="FDC_58_218">"#"</definedName>
    <definedName name="FDC_58_219">"#"</definedName>
    <definedName name="FDC_58_22">"#"</definedName>
    <definedName name="FDC_58_220">"#"</definedName>
    <definedName name="FDC_58_221">"#"</definedName>
    <definedName name="FDC_58_222">"#"</definedName>
    <definedName name="FDC_58_223">"#"</definedName>
    <definedName name="FDC_58_224">"#"</definedName>
    <definedName name="FDC_58_225">"#"</definedName>
    <definedName name="FDC_58_226">"#"</definedName>
    <definedName name="FDC_58_227">"#"</definedName>
    <definedName name="FDC_58_228">"#"</definedName>
    <definedName name="FDC_58_229">"#"</definedName>
    <definedName name="FDC_58_23">"#"</definedName>
    <definedName name="FDC_58_230">"#"</definedName>
    <definedName name="FDC_58_231">"#"</definedName>
    <definedName name="FDC_58_232">"#"</definedName>
    <definedName name="FDC_58_233">"#"</definedName>
    <definedName name="FDC_58_234">"#"</definedName>
    <definedName name="FDC_58_235">"#"</definedName>
    <definedName name="FDC_58_236">"#"</definedName>
    <definedName name="FDC_58_237">"#"</definedName>
    <definedName name="FDC_58_238">"#"</definedName>
    <definedName name="FDC_58_239">"#"</definedName>
    <definedName name="FDC_58_24">"#"</definedName>
    <definedName name="FDC_58_240">"#"</definedName>
    <definedName name="FDC_58_241">"#"</definedName>
    <definedName name="FDC_58_242">"#"</definedName>
    <definedName name="FDC_58_243">"#"</definedName>
    <definedName name="FDC_58_244">"#"</definedName>
    <definedName name="FDC_58_245">"#"</definedName>
    <definedName name="FDC_58_246">"#"</definedName>
    <definedName name="FDC_58_247">"#"</definedName>
    <definedName name="FDC_58_248">"#"</definedName>
    <definedName name="FDC_58_249">"#"</definedName>
    <definedName name="FDC_58_25">"#"</definedName>
    <definedName name="FDC_58_250">"#"</definedName>
    <definedName name="FDC_58_251">"#"</definedName>
    <definedName name="FDC_58_252">"#"</definedName>
    <definedName name="FDC_58_253">"#"</definedName>
    <definedName name="FDC_58_254">"#"</definedName>
    <definedName name="FDC_58_255">"#"</definedName>
    <definedName name="FDC_58_256">"#"</definedName>
    <definedName name="FDC_58_257">"#"</definedName>
    <definedName name="FDC_58_258">"#"</definedName>
    <definedName name="FDC_58_259">"#"</definedName>
    <definedName name="FDC_58_26">"#"</definedName>
    <definedName name="FDC_58_260">"#"</definedName>
    <definedName name="FDC_58_261">"#"</definedName>
    <definedName name="FDC_58_27">"#"</definedName>
    <definedName name="FDC_58_28">"#"</definedName>
    <definedName name="FDC_58_29">"#"</definedName>
    <definedName name="FDC_58_3">"#"</definedName>
    <definedName name="FDC_58_30">"#"</definedName>
    <definedName name="FDC_58_31">"#"</definedName>
    <definedName name="FDC_58_32">"#"</definedName>
    <definedName name="FDC_58_33">"#"</definedName>
    <definedName name="FDC_58_34">"#"</definedName>
    <definedName name="FDC_58_35">"#"</definedName>
    <definedName name="FDC_58_36">"#"</definedName>
    <definedName name="FDC_58_37">"#"</definedName>
    <definedName name="FDC_58_38">"#"</definedName>
    <definedName name="FDC_58_39">"#"</definedName>
    <definedName name="FDC_58_4">"#"</definedName>
    <definedName name="FDC_58_40">"#"</definedName>
    <definedName name="FDC_58_41">"#"</definedName>
    <definedName name="FDC_58_42">"#"</definedName>
    <definedName name="FDC_58_43">"#"</definedName>
    <definedName name="FDC_58_44">"#"</definedName>
    <definedName name="FDC_58_45">"#"</definedName>
    <definedName name="FDC_58_46">"#"</definedName>
    <definedName name="FDC_58_47">"#"</definedName>
    <definedName name="FDC_58_48">"#"</definedName>
    <definedName name="FDC_58_49">"#"</definedName>
    <definedName name="FDC_58_5">"#"</definedName>
    <definedName name="FDC_58_50">"#"</definedName>
    <definedName name="FDC_58_51">"#"</definedName>
    <definedName name="FDC_58_52">"#"</definedName>
    <definedName name="FDC_58_53">"#"</definedName>
    <definedName name="FDC_58_54">"#"</definedName>
    <definedName name="FDC_58_55">"#"</definedName>
    <definedName name="FDC_58_56">"#"</definedName>
    <definedName name="FDC_58_57">"#"</definedName>
    <definedName name="FDC_58_58">"#"</definedName>
    <definedName name="FDC_58_59">"#"</definedName>
    <definedName name="FDC_58_6">"#"</definedName>
    <definedName name="FDC_58_60">"#"</definedName>
    <definedName name="FDC_58_61">"#"</definedName>
    <definedName name="FDC_58_62">"#"</definedName>
    <definedName name="FDC_58_63">"#"</definedName>
    <definedName name="FDC_58_64">"#"</definedName>
    <definedName name="FDC_58_65">"#"</definedName>
    <definedName name="FDC_58_66">"#"</definedName>
    <definedName name="FDC_58_67">"#"</definedName>
    <definedName name="FDC_58_68">"#"</definedName>
    <definedName name="FDC_58_69">"#"</definedName>
    <definedName name="FDC_58_7">"#"</definedName>
    <definedName name="FDC_58_70">"#"</definedName>
    <definedName name="FDC_58_71">"#"</definedName>
    <definedName name="FDC_58_72">"#"</definedName>
    <definedName name="FDC_58_73">"#"</definedName>
    <definedName name="FDC_58_74">"#"</definedName>
    <definedName name="FDC_58_75">"#"</definedName>
    <definedName name="FDC_58_76">"#"</definedName>
    <definedName name="FDC_58_77">"#"</definedName>
    <definedName name="FDC_58_78">"#"</definedName>
    <definedName name="FDC_58_79">"#"</definedName>
    <definedName name="FDC_58_8">"#"</definedName>
    <definedName name="FDC_58_80">"#"</definedName>
    <definedName name="FDC_58_81">"#"</definedName>
    <definedName name="FDC_58_82">"#"</definedName>
    <definedName name="FDC_58_83">"#"</definedName>
    <definedName name="FDC_58_84">"#"</definedName>
    <definedName name="FDC_58_85">"#"</definedName>
    <definedName name="FDC_58_86">"#"</definedName>
    <definedName name="FDC_58_87">"#"</definedName>
    <definedName name="FDC_58_88">"#"</definedName>
    <definedName name="FDC_58_89">"#"</definedName>
    <definedName name="FDC_58_9">"#"</definedName>
    <definedName name="FDC_58_90">"#"</definedName>
    <definedName name="FDC_58_91">"#"</definedName>
    <definedName name="FDC_58_92">"#"</definedName>
    <definedName name="FDC_58_93">"#"</definedName>
    <definedName name="FDC_58_94">"#"</definedName>
    <definedName name="FDC_58_95">"#"</definedName>
    <definedName name="FDC_58_96">"#"</definedName>
    <definedName name="FDC_58_97">"#"</definedName>
    <definedName name="FDC_58_98">"#"</definedName>
    <definedName name="FDC_58_99">"#"</definedName>
    <definedName name="FDC_59_0">"#"</definedName>
    <definedName name="FDC_59_1">"#"</definedName>
    <definedName name="FDC_59_10">"#"</definedName>
    <definedName name="FDC_59_100">"#"</definedName>
    <definedName name="FDC_59_101">"#"</definedName>
    <definedName name="FDC_59_102">"#"</definedName>
    <definedName name="FDC_59_103">"#"</definedName>
    <definedName name="FDC_59_104">"#"</definedName>
    <definedName name="FDC_59_105">"#"</definedName>
    <definedName name="FDC_59_106">"#"</definedName>
    <definedName name="FDC_59_107">"#"</definedName>
    <definedName name="FDC_59_108">"#"</definedName>
    <definedName name="FDC_59_109">"#"</definedName>
    <definedName name="FDC_59_11">"#"</definedName>
    <definedName name="FDC_59_110">"#"</definedName>
    <definedName name="FDC_59_111">"#"</definedName>
    <definedName name="FDC_59_112">"#"</definedName>
    <definedName name="FDC_59_113">"#"</definedName>
    <definedName name="FDC_59_114">"#"</definedName>
    <definedName name="FDC_59_115">"#"</definedName>
    <definedName name="FDC_59_116">"#"</definedName>
    <definedName name="FDC_59_117">"#"</definedName>
    <definedName name="FDC_59_118">"#"</definedName>
    <definedName name="FDC_59_119">"#"</definedName>
    <definedName name="FDC_59_12">"#"</definedName>
    <definedName name="FDC_59_120">"#"</definedName>
    <definedName name="FDC_59_121">"#"</definedName>
    <definedName name="FDC_59_122">"#"</definedName>
    <definedName name="FDC_59_123">"#"</definedName>
    <definedName name="FDC_59_124">"#"</definedName>
    <definedName name="FDC_59_125">"#"</definedName>
    <definedName name="FDC_59_126">"#"</definedName>
    <definedName name="FDC_59_127">"#"</definedName>
    <definedName name="FDC_59_128">"#"</definedName>
    <definedName name="FDC_59_129">"#"</definedName>
    <definedName name="FDC_59_13">"#"</definedName>
    <definedName name="FDC_59_130">"#"</definedName>
    <definedName name="FDC_59_131">"#"</definedName>
    <definedName name="FDC_59_132">"#"</definedName>
    <definedName name="FDC_59_133">"#"</definedName>
    <definedName name="FDC_59_134">"#"</definedName>
    <definedName name="FDC_59_135">"#"</definedName>
    <definedName name="FDC_59_136">"#"</definedName>
    <definedName name="FDC_59_137">"#"</definedName>
    <definedName name="FDC_59_138">"#"</definedName>
    <definedName name="FDC_59_139">"#"</definedName>
    <definedName name="FDC_59_14">"#"</definedName>
    <definedName name="FDC_59_140">"#"</definedName>
    <definedName name="FDC_59_141">"#"</definedName>
    <definedName name="FDC_59_142">"#"</definedName>
    <definedName name="FDC_59_143">"#"</definedName>
    <definedName name="FDC_59_144">"#"</definedName>
    <definedName name="FDC_59_145">"#"</definedName>
    <definedName name="FDC_59_146">"#"</definedName>
    <definedName name="FDC_59_147">"#"</definedName>
    <definedName name="FDC_59_148">"#"</definedName>
    <definedName name="FDC_59_149">"#"</definedName>
    <definedName name="FDC_59_15">"#"</definedName>
    <definedName name="FDC_59_150">"#"</definedName>
    <definedName name="FDC_59_151">"#"</definedName>
    <definedName name="FDC_59_152">"#"</definedName>
    <definedName name="FDC_59_153">"#"</definedName>
    <definedName name="FDC_59_154">"#"</definedName>
    <definedName name="FDC_59_155">"#"</definedName>
    <definedName name="FDC_59_156">"#"</definedName>
    <definedName name="FDC_59_157">"#"</definedName>
    <definedName name="FDC_59_158">"#"</definedName>
    <definedName name="FDC_59_159">"#"</definedName>
    <definedName name="FDC_59_16">"#"</definedName>
    <definedName name="FDC_59_160">"#"</definedName>
    <definedName name="FDC_59_161">"#"</definedName>
    <definedName name="FDC_59_162">"#"</definedName>
    <definedName name="FDC_59_163">"#"</definedName>
    <definedName name="FDC_59_164">"#"</definedName>
    <definedName name="FDC_59_165">"#"</definedName>
    <definedName name="FDC_59_166">"#"</definedName>
    <definedName name="FDC_59_167">"#"</definedName>
    <definedName name="FDC_59_168">"#"</definedName>
    <definedName name="FDC_59_169">"#"</definedName>
    <definedName name="FDC_59_17">"#"</definedName>
    <definedName name="FDC_59_170">"#"</definedName>
    <definedName name="FDC_59_171">"#"</definedName>
    <definedName name="FDC_59_172">"#"</definedName>
    <definedName name="FDC_59_173">"#"</definedName>
    <definedName name="FDC_59_174">"#"</definedName>
    <definedName name="FDC_59_175">"#"</definedName>
    <definedName name="FDC_59_176">"#"</definedName>
    <definedName name="FDC_59_177">"#"</definedName>
    <definedName name="FDC_59_178">"#"</definedName>
    <definedName name="FDC_59_179">"#"</definedName>
    <definedName name="FDC_59_18">"#"</definedName>
    <definedName name="FDC_59_180">"#"</definedName>
    <definedName name="FDC_59_181">"#"</definedName>
    <definedName name="FDC_59_182">"#"</definedName>
    <definedName name="FDC_59_183">"#"</definedName>
    <definedName name="FDC_59_184">"#"</definedName>
    <definedName name="FDC_59_185">"#"</definedName>
    <definedName name="FDC_59_186">"#"</definedName>
    <definedName name="FDC_59_187">"#"</definedName>
    <definedName name="FDC_59_188">"#"</definedName>
    <definedName name="FDC_59_189">"#"</definedName>
    <definedName name="FDC_59_19">"#"</definedName>
    <definedName name="FDC_59_190">"#"</definedName>
    <definedName name="FDC_59_191">"#"</definedName>
    <definedName name="FDC_59_192">"#"</definedName>
    <definedName name="FDC_59_193">"#"</definedName>
    <definedName name="FDC_59_194">"#"</definedName>
    <definedName name="FDC_59_195">"#"</definedName>
    <definedName name="FDC_59_196">"#"</definedName>
    <definedName name="FDC_59_197">"#"</definedName>
    <definedName name="FDC_59_198">"#"</definedName>
    <definedName name="FDC_59_199">"#"</definedName>
    <definedName name="FDC_59_2">"#"</definedName>
    <definedName name="FDC_59_20">"#"</definedName>
    <definedName name="FDC_59_200">"#"</definedName>
    <definedName name="FDC_59_201">"#"</definedName>
    <definedName name="FDC_59_202">"#"</definedName>
    <definedName name="FDC_59_203">"#"</definedName>
    <definedName name="FDC_59_204">"#"</definedName>
    <definedName name="FDC_59_205">"#"</definedName>
    <definedName name="FDC_59_206">"#"</definedName>
    <definedName name="FDC_59_207">"#"</definedName>
    <definedName name="FDC_59_208">"#"</definedName>
    <definedName name="FDC_59_209">"#"</definedName>
    <definedName name="FDC_59_21">"#"</definedName>
    <definedName name="FDC_59_210">"#"</definedName>
    <definedName name="FDC_59_211">"#"</definedName>
    <definedName name="FDC_59_212">"#"</definedName>
    <definedName name="FDC_59_213">"#"</definedName>
    <definedName name="FDC_59_214">"#"</definedName>
    <definedName name="FDC_59_215">"#"</definedName>
    <definedName name="FDC_59_216">"#"</definedName>
    <definedName name="FDC_59_217">"#"</definedName>
    <definedName name="FDC_59_218">"#"</definedName>
    <definedName name="FDC_59_219">"#"</definedName>
    <definedName name="FDC_59_22">"#"</definedName>
    <definedName name="FDC_59_220">"#"</definedName>
    <definedName name="FDC_59_221">"#"</definedName>
    <definedName name="FDC_59_222">"#"</definedName>
    <definedName name="FDC_59_223">"#"</definedName>
    <definedName name="FDC_59_224">"#"</definedName>
    <definedName name="FDC_59_225">"#"</definedName>
    <definedName name="FDC_59_226">"#"</definedName>
    <definedName name="FDC_59_227">"#"</definedName>
    <definedName name="FDC_59_228">"#"</definedName>
    <definedName name="FDC_59_229">"#"</definedName>
    <definedName name="FDC_59_23">"#"</definedName>
    <definedName name="FDC_59_230">"#"</definedName>
    <definedName name="FDC_59_231">"#"</definedName>
    <definedName name="FDC_59_232">"#"</definedName>
    <definedName name="FDC_59_233">"#"</definedName>
    <definedName name="FDC_59_234">"#"</definedName>
    <definedName name="FDC_59_235">"#"</definedName>
    <definedName name="FDC_59_236">"#"</definedName>
    <definedName name="FDC_59_237">"#"</definedName>
    <definedName name="FDC_59_238">"#"</definedName>
    <definedName name="FDC_59_239">"#"</definedName>
    <definedName name="FDC_59_24">"#"</definedName>
    <definedName name="FDC_59_240">"#"</definedName>
    <definedName name="FDC_59_241">"#"</definedName>
    <definedName name="FDC_59_242">"#"</definedName>
    <definedName name="FDC_59_243">"#"</definedName>
    <definedName name="FDC_59_244">"#"</definedName>
    <definedName name="FDC_59_245">"#"</definedName>
    <definedName name="FDC_59_246">"#"</definedName>
    <definedName name="FDC_59_247">"#"</definedName>
    <definedName name="FDC_59_248">"#"</definedName>
    <definedName name="FDC_59_249">"#"</definedName>
    <definedName name="FDC_59_25">"#"</definedName>
    <definedName name="FDC_59_250">"#"</definedName>
    <definedName name="FDC_59_251">"#"</definedName>
    <definedName name="FDC_59_252">"#"</definedName>
    <definedName name="FDC_59_253">"#"</definedName>
    <definedName name="FDC_59_254">"#"</definedName>
    <definedName name="FDC_59_255">"#"</definedName>
    <definedName name="FDC_59_256">"#"</definedName>
    <definedName name="FDC_59_257">"#"</definedName>
    <definedName name="FDC_59_258">"#"</definedName>
    <definedName name="FDC_59_259">"#"</definedName>
    <definedName name="FDC_59_26">"#"</definedName>
    <definedName name="FDC_59_260">"#"</definedName>
    <definedName name="FDC_59_261">"#"</definedName>
    <definedName name="FDC_59_27">"#"</definedName>
    <definedName name="FDC_59_28">"#"</definedName>
    <definedName name="FDC_59_29">"#"</definedName>
    <definedName name="FDC_59_3">"#"</definedName>
    <definedName name="FDC_59_30">"#"</definedName>
    <definedName name="FDC_59_31">"#"</definedName>
    <definedName name="FDC_59_32">"#"</definedName>
    <definedName name="FDC_59_33">"#"</definedName>
    <definedName name="FDC_59_34">"#"</definedName>
    <definedName name="FDC_59_35">"#"</definedName>
    <definedName name="FDC_59_36">"#"</definedName>
    <definedName name="FDC_59_37">"#"</definedName>
    <definedName name="FDC_59_38">"#"</definedName>
    <definedName name="FDC_59_39">"#"</definedName>
    <definedName name="FDC_59_4">"#"</definedName>
    <definedName name="FDC_59_40">"#"</definedName>
    <definedName name="FDC_59_41">"#"</definedName>
    <definedName name="FDC_59_42">"#"</definedName>
    <definedName name="FDC_59_43">"#"</definedName>
    <definedName name="FDC_59_44">"#"</definedName>
    <definedName name="FDC_59_45">"#"</definedName>
    <definedName name="FDC_59_46">"#"</definedName>
    <definedName name="FDC_59_47">"#"</definedName>
    <definedName name="FDC_59_48">"#"</definedName>
    <definedName name="FDC_59_49">"#"</definedName>
    <definedName name="FDC_59_5">"#"</definedName>
    <definedName name="FDC_59_50">"#"</definedName>
    <definedName name="FDC_59_51">"#"</definedName>
    <definedName name="FDC_59_52">"#"</definedName>
    <definedName name="FDC_59_53">"#"</definedName>
    <definedName name="FDC_59_54">"#"</definedName>
    <definedName name="FDC_59_55">"#"</definedName>
    <definedName name="FDC_59_56">"#"</definedName>
    <definedName name="FDC_59_57">"#"</definedName>
    <definedName name="FDC_59_58">"#"</definedName>
    <definedName name="FDC_59_59">"#"</definedName>
    <definedName name="FDC_59_6">"#"</definedName>
    <definedName name="FDC_59_60">"#"</definedName>
    <definedName name="FDC_59_61">"#"</definedName>
    <definedName name="FDC_59_62">"#"</definedName>
    <definedName name="FDC_59_63">"#"</definedName>
    <definedName name="FDC_59_64">"#"</definedName>
    <definedName name="FDC_59_65">"#"</definedName>
    <definedName name="FDC_59_66">"#"</definedName>
    <definedName name="FDC_59_67">"#"</definedName>
    <definedName name="FDC_59_68">"#"</definedName>
    <definedName name="FDC_59_69">"#"</definedName>
    <definedName name="FDC_59_7">"#"</definedName>
    <definedName name="FDC_59_70">"#"</definedName>
    <definedName name="FDC_59_71">"#"</definedName>
    <definedName name="FDC_59_72">"#"</definedName>
    <definedName name="FDC_59_73">"#"</definedName>
    <definedName name="FDC_59_74">"#"</definedName>
    <definedName name="FDC_59_75">"#"</definedName>
    <definedName name="FDC_59_76">"#"</definedName>
    <definedName name="FDC_59_77">"#"</definedName>
    <definedName name="FDC_59_78">"#"</definedName>
    <definedName name="FDC_59_79">"#"</definedName>
    <definedName name="FDC_59_8">"#"</definedName>
    <definedName name="FDC_59_80">"#"</definedName>
    <definedName name="FDC_59_81">"#"</definedName>
    <definedName name="FDC_59_82">"#"</definedName>
    <definedName name="FDC_59_83">"#"</definedName>
    <definedName name="FDC_59_84">"#"</definedName>
    <definedName name="FDC_59_85">"#"</definedName>
    <definedName name="FDC_59_86">"#"</definedName>
    <definedName name="FDC_59_87">"#"</definedName>
    <definedName name="FDC_59_88">"#"</definedName>
    <definedName name="FDC_59_89">"#"</definedName>
    <definedName name="FDC_59_9">"#"</definedName>
    <definedName name="FDC_59_90">"#"</definedName>
    <definedName name="FDC_59_91">"#"</definedName>
    <definedName name="FDC_59_92">"#"</definedName>
    <definedName name="FDC_59_93">"#"</definedName>
    <definedName name="FDC_59_94">"#"</definedName>
    <definedName name="FDC_59_95">"#"</definedName>
    <definedName name="FDC_59_96">"#"</definedName>
    <definedName name="FDC_59_97">"#"</definedName>
    <definedName name="FDC_59_98">"#"</definedName>
    <definedName name="FDC_59_99">"#"</definedName>
    <definedName name="FDC_6_0">"#"</definedName>
    <definedName name="FDC_6_1">"#"</definedName>
    <definedName name="FDC_6_2">"#"</definedName>
    <definedName name="FDC_6_3">"#"</definedName>
    <definedName name="FDC_60_0">"#"</definedName>
    <definedName name="FDC_60_1">"#"</definedName>
    <definedName name="FDC_60_10">"#"</definedName>
    <definedName name="FDC_60_100">"#"</definedName>
    <definedName name="FDC_60_101">"#"</definedName>
    <definedName name="FDC_60_102">"#"</definedName>
    <definedName name="FDC_60_103">"#"</definedName>
    <definedName name="FDC_60_104">"#"</definedName>
    <definedName name="FDC_60_105">"#"</definedName>
    <definedName name="FDC_60_106">"#"</definedName>
    <definedName name="FDC_60_107">"#"</definedName>
    <definedName name="FDC_60_108">"#"</definedName>
    <definedName name="FDC_60_109">"#"</definedName>
    <definedName name="FDC_60_11">"#"</definedName>
    <definedName name="FDC_60_110">"#"</definedName>
    <definedName name="FDC_60_111">"#"</definedName>
    <definedName name="FDC_60_112">"#"</definedName>
    <definedName name="FDC_60_113">"#"</definedName>
    <definedName name="FDC_60_114">"#"</definedName>
    <definedName name="FDC_60_115">"#"</definedName>
    <definedName name="FDC_60_116">"#"</definedName>
    <definedName name="FDC_60_117">"#"</definedName>
    <definedName name="FDC_60_118">"#"</definedName>
    <definedName name="FDC_60_119">"#"</definedName>
    <definedName name="FDC_60_12">"#"</definedName>
    <definedName name="FDC_60_120">"#"</definedName>
    <definedName name="FDC_60_121">"#"</definedName>
    <definedName name="FDC_60_122">"#"</definedName>
    <definedName name="FDC_60_123">"#"</definedName>
    <definedName name="FDC_60_124">"#"</definedName>
    <definedName name="FDC_60_125">"#"</definedName>
    <definedName name="FDC_60_126">"#"</definedName>
    <definedName name="FDC_60_127">"#"</definedName>
    <definedName name="FDC_60_128">"#"</definedName>
    <definedName name="FDC_60_129">"#"</definedName>
    <definedName name="FDC_60_13">"#"</definedName>
    <definedName name="FDC_60_130">"#"</definedName>
    <definedName name="FDC_60_131">"#"</definedName>
    <definedName name="FDC_60_132">"#"</definedName>
    <definedName name="FDC_60_133">"#"</definedName>
    <definedName name="FDC_60_134">"#"</definedName>
    <definedName name="FDC_60_135">"#"</definedName>
    <definedName name="FDC_60_136">"#"</definedName>
    <definedName name="FDC_60_137">"#"</definedName>
    <definedName name="FDC_60_138">"#"</definedName>
    <definedName name="FDC_60_139">"#"</definedName>
    <definedName name="FDC_60_14">"#"</definedName>
    <definedName name="FDC_60_140">"#"</definedName>
    <definedName name="FDC_60_141">"#"</definedName>
    <definedName name="FDC_60_142">"#"</definedName>
    <definedName name="FDC_60_143">"#"</definedName>
    <definedName name="FDC_60_144">"#"</definedName>
    <definedName name="FDC_60_145">"#"</definedName>
    <definedName name="FDC_60_146">"#"</definedName>
    <definedName name="FDC_60_147">"#"</definedName>
    <definedName name="FDC_60_148">"#"</definedName>
    <definedName name="FDC_60_149">"#"</definedName>
    <definedName name="FDC_60_15">"#"</definedName>
    <definedName name="FDC_60_150">"#"</definedName>
    <definedName name="FDC_60_151">"#"</definedName>
    <definedName name="FDC_60_152">"#"</definedName>
    <definedName name="FDC_60_153">"#"</definedName>
    <definedName name="FDC_60_154">"#"</definedName>
    <definedName name="FDC_60_155">"#"</definedName>
    <definedName name="FDC_60_156">"#"</definedName>
    <definedName name="FDC_60_157">"#"</definedName>
    <definedName name="FDC_60_158">"#"</definedName>
    <definedName name="FDC_60_159">"#"</definedName>
    <definedName name="FDC_60_16">"#"</definedName>
    <definedName name="FDC_60_160">"#"</definedName>
    <definedName name="FDC_60_161">"#"</definedName>
    <definedName name="FDC_60_162">"#"</definedName>
    <definedName name="FDC_60_163">"#"</definedName>
    <definedName name="FDC_60_164">"#"</definedName>
    <definedName name="FDC_60_165">"#"</definedName>
    <definedName name="FDC_60_166">"#"</definedName>
    <definedName name="FDC_60_167">"#"</definedName>
    <definedName name="FDC_60_168">"#"</definedName>
    <definedName name="FDC_60_169">"#"</definedName>
    <definedName name="FDC_60_17">"#"</definedName>
    <definedName name="FDC_60_170">"#"</definedName>
    <definedName name="FDC_60_171">"#"</definedName>
    <definedName name="FDC_60_172">"#"</definedName>
    <definedName name="FDC_60_173">"#"</definedName>
    <definedName name="FDC_60_174">"#"</definedName>
    <definedName name="FDC_60_175">"#"</definedName>
    <definedName name="FDC_60_176">"#"</definedName>
    <definedName name="FDC_60_177">"#"</definedName>
    <definedName name="FDC_60_178">"#"</definedName>
    <definedName name="FDC_60_179">"#"</definedName>
    <definedName name="FDC_60_18">"#"</definedName>
    <definedName name="FDC_60_180">"#"</definedName>
    <definedName name="FDC_60_181">"#"</definedName>
    <definedName name="FDC_60_182">"#"</definedName>
    <definedName name="FDC_60_183">"#"</definedName>
    <definedName name="FDC_60_184">"#"</definedName>
    <definedName name="FDC_60_185">"#"</definedName>
    <definedName name="FDC_60_186">"#"</definedName>
    <definedName name="FDC_60_187">"#"</definedName>
    <definedName name="FDC_60_188">"#"</definedName>
    <definedName name="FDC_60_189">"#"</definedName>
    <definedName name="FDC_60_19">"#"</definedName>
    <definedName name="FDC_60_190">"#"</definedName>
    <definedName name="FDC_60_191">"#"</definedName>
    <definedName name="FDC_60_192">"#"</definedName>
    <definedName name="FDC_60_193">"#"</definedName>
    <definedName name="FDC_60_194">"#"</definedName>
    <definedName name="FDC_60_195">"#"</definedName>
    <definedName name="FDC_60_196">"#"</definedName>
    <definedName name="FDC_60_197">"#"</definedName>
    <definedName name="FDC_60_198">"#"</definedName>
    <definedName name="FDC_60_199">"#"</definedName>
    <definedName name="FDC_60_2">"#"</definedName>
    <definedName name="FDC_60_20">"#"</definedName>
    <definedName name="FDC_60_200">"#"</definedName>
    <definedName name="FDC_60_201">"#"</definedName>
    <definedName name="FDC_60_202">"#"</definedName>
    <definedName name="FDC_60_203">"#"</definedName>
    <definedName name="FDC_60_204">"#"</definedName>
    <definedName name="FDC_60_205">"#"</definedName>
    <definedName name="FDC_60_206">"#"</definedName>
    <definedName name="FDC_60_207">"#"</definedName>
    <definedName name="FDC_60_208">"#"</definedName>
    <definedName name="FDC_60_209">"#"</definedName>
    <definedName name="FDC_60_21">"#"</definedName>
    <definedName name="FDC_60_210">"#"</definedName>
    <definedName name="FDC_60_211">"#"</definedName>
    <definedName name="FDC_60_212">"#"</definedName>
    <definedName name="FDC_60_213">"#"</definedName>
    <definedName name="FDC_60_214">"#"</definedName>
    <definedName name="FDC_60_215">"#"</definedName>
    <definedName name="FDC_60_216">"#"</definedName>
    <definedName name="FDC_60_217">"#"</definedName>
    <definedName name="FDC_60_218">"#"</definedName>
    <definedName name="FDC_60_219">"#"</definedName>
    <definedName name="FDC_60_22">"#"</definedName>
    <definedName name="FDC_60_220">"#"</definedName>
    <definedName name="FDC_60_221">"#"</definedName>
    <definedName name="FDC_60_222">"#"</definedName>
    <definedName name="FDC_60_223">"#"</definedName>
    <definedName name="FDC_60_224">"#"</definedName>
    <definedName name="FDC_60_225">"#"</definedName>
    <definedName name="FDC_60_226">"#"</definedName>
    <definedName name="FDC_60_227">"#"</definedName>
    <definedName name="FDC_60_228">"#"</definedName>
    <definedName name="FDC_60_229">"#"</definedName>
    <definedName name="FDC_60_23">"#"</definedName>
    <definedName name="FDC_60_230">"#"</definedName>
    <definedName name="FDC_60_231">"#"</definedName>
    <definedName name="FDC_60_232">"#"</definedName>
    <definedName name="FDC_60_233">"#"</definedName>
    <definedName name="FDC_60_234">"#"</definedName>
    <definedName name="FDC_60_235">"#"</definedName>
    <definedName name="FDC_60_236">"#"</definedName>
    <definedName name="FDC_60_237">"#"</definedName>
    <definedName name="FDC_60_238">"#"</definedName>
    <definedName name="FDC_60_239">"#"</definedName>
    <definedName name="FDC_60_24">"#"</definedName>
    <definedName name="FDC_60_240">"#"</definedName>
    <definedName name="FDC_60_241">"#"</definedName>
    <definedName name="FDC_60_242">"#"</definedName>
    <definedName name="FDC_60_243">"#"</definedName>
    <definedName name="FDC_60_244">"#"</definedName>
    <definedName name="FDC_60_245">"#"</definedName>
    <definedName name="FDC_60_246">"#"</definedName>
    <definedName name="FDC_60_247">"#"</definedName>
    <definedName name="FDC_60_248">"#"</definedName>
    <definedName name="FDC_60_249">"#"</definedName>
    <definedName name="FDC_60_25">"#"</definedName>
    <definedName name="FDC_60_250">"#"</definedName>
    <definedName name="FDC_60_251">"#"</definedName>
    <definedName name="FDC_60_252">"#"</definedName>
    <definedName name="FDC_60_253">"#"</definedName>
    <definedName name="FDC_60_254">"#"</definedName>
    <definedName name="FDC_60_255">"#"</definedName>
    <definedName name="FDC_60_256">"#"</definedName>
    <definedName name="FDC_60_257">"#"</definedName>
    <definedName name="FDC_60_258">"#"</definedName>
    <definedName name="FDC_60_259">"#"</definedName>
    <definedName name="FDC_60_26">"#"</definedName>
    <definedName name="FDC_60_260">"#"</definedName>
    <definedName name="FDC_60_261">"#"</definedName>
    <definedName name="FDC_60_27">"#"</definedName>
    <definedName name="FDC_60_28">"#"</definedName>
    <definedName name="FDC_60_29">"#"</definedName>
    <definedName name="FDC_60_3">"#"</definedName>
    <definedName name="FDC_60_30">"#"</definedName>
    <definedName name="FDC_60_31">"#"</definedName>
    <definedName name="FDC_60_32">"#"</definedName>
    <definedName name="FDC_60_33">"#"</definedName>
    <definedName name="FDC_60_34">"#"</definedName>
    <definedName name="FDC_60_35">"#"</definedName>
    <definedName name="FDC_60_36">"#"</definedName>
    <definedName name="FDC_60_37">"#"</definedName>
    <definedName name="FDC_60_38">"#"</definedName>
    <definedName name="FDC_60_39">"#"</definedName>
    <definedName name="FDC_60_4">"#"</definedName>
    <definedName name="FDC_60_40">"#"</definedName>
    <definedName name="FDC_60_41">"#"</definedName>
    <definedName name="FDC_60_42">"#"</definedName>
    <definedName name="FDC_60_43">"#"</definedName>
    <definedName name="FDC_60_44">"#"</definedName>
    <definedName name="FDC_60_45">"#"</definedName>
    <definedName name="FDC_60_46">"#"</definedName>
    <definedName name="FDC_60_47">"#"</definedName>
    <definedName name="FDC_60_48">"#"</definedName>
    <definedName name="FDC_60_49">"#"</definedName>
    <definedName name="FDC_60_5">"#"</definedName>
    <definedName name="FDC_60_50">"#"</definedName>
    <definedName name="FDC_60_51">"#"</definedName>
    <definedName name="FDC_60_52">"#"</definedName>
    <definedName name="FDC_60_53">"#"</definedName>
    <definedName name="FDC_60_54">"#"</definedName>
    <definedName name="FDC_60_55">"#"</definedName>
    <definedName name="FDC_60_56">"#"</definedName>
    <definedName name="FDC_60_57">"#"</definedName>
    <definedName name="FDC_60_58">"#"</definedName>
    <definedName name="FDC_60_59">"#"</definedName>
    <definedName name="FDC_60_6">"#"</definedName>
    <definedName name="FDC_60_60">"#"</definedName>
    <definedName name="FDC_60_61">"#"</definedName>
    <definedName name="FDC_60_62">"#"</definedName>
    <definedName name="FDC_60_63">"#"</definedName>
    <definedName name="FDC_60_64">"#"</definedName>
    <definedName name="FDC_60_65">"#"</definedName>
    <definedName name="FDC_60_66">"#"</definedName>
    <definedName name="FDC_60_67">"#"</definedName>
    <definedName name="FDC_60_68">"#"</definedName>
    <definedName name="FDC_60_69">"#"</definedName>
    <definedName name="FDC_60_7">"#"</definedName>
    <definedName name="FDC_60_70">"#"</definedName>
    <definedName name="FDC_60_71">"#"</definedName>
    <definedName name="FDC_60_72">"#"</definedName>
    <definedName name="FDC_60_73">"#"</definedName>
    <definedName name="FDC_60_74">"#"</definedName>
    <definedName name="FDC_60_75">"#"</definedName>
    <definedName name="FDC_60_76">"#"</definedName>
    <definedName name="FDC_60_77">"#"</definedName>
    <definedName name="FDC_60_78">"#"</definedName>
    <definedName name="FDC_60_79">"#"</definedName>
    <definedName name="FDC_60_8">"#"</definedName>
    <definedName name="FDC_60_80">"#"</definedName>
    <definedName name="FDC_60_81">"#"</definedName>
    <definedName name="FDC_60_82">"#"</definedName>
    <definedName name="FDC_60_83">"#"</definedName>
    <definedName name="FDC_60_84">"#"</definedName>
    <definedName name="FDC_60_85">"#"</definedName>
    <definedName name="FDC_60_86">"#"</definedName>
    <definedName name="FDC_60_87">"#"</definedName>
    <definedName name="FDC_60_88">"#"</definedName>
    <definedName name="FDC_60_89">"#"</definedName>
    <definedName name="FDC_60_9">"#"</definedName>
    <definedName name="FDC_60_90">"#"</definedName>
    <definedName name="FDC_60_91">"#"</definedName>
    <definedName name="FDC_60_92">"#"</definedName>
    <definedName name="FDC_60_93">"#"</definedName>
    <definedName name="FDC_60_94">"#"</definedName>
    <definedName name="FDC_60_95">"#"</definedName>
    <definedName name="FDC_60_96">"#"</definedName>
    <definedName name="FDC_60_97">"#"</definedName>
    <definedName name="FDC_60_98">"#"</definedName>
    <definedName name="FDC_60_99">"#"</definedName>
    <definedName name="FDC_61_0">"#"</definedName>
    <definedName name="FDC_62_0">"#"</definedName>
    <definedName name="FDC_62_1">"#"</definedName>
    <definedName name="FDC_62_10">"#"</definedName>
    <definedName name="FDC_62_100">"#"</definedName>
    <definedName name="FDC_62_101">"#"</definedName>
    <definedName name="FDC_62_102">"#"</definedName>
    <definedName name="FDC_62_103">"#"</definedName>
    <definedName name="FDC_62_104">"#"</definedName>
    <definedName name="FDC_62_105">"#"</definedName>
    <definedName name="FDC_62_106">"#"</definedName>
    <definedName name="FDC_62_107">"#"</definedName>
    <definedName name="FDC_62_108">"#"</definedName>
    <definedName name="FDC_62_109">"#"</definedName>
    <definedName name="FDC_62_11">"#"</definedName>
    <definedName name="FDC_62_110">"#"</definedName>
    <definedName name="FDC_62_111">"#"</definedName>
    <definedName name="FDC_62_112">"#"</definedName>
    <definedName name="FDC_62_113">"#"</definedName>
    <definedName name="FDC_62_114">"#"</definedName>
    <definedName name="FDC_62_115">"#"</definedName>
    <definedName name="FDC_62_116">"#"</definedName>
    <definedName name="FDC_62_117">"#"</definedName>
    <definedName name="FDC_62_118">"#"</definedName>
    <definedName name="FDC_62_119">"#"</definedName>
    <definedName name="FDC_62_12">"#"</definedName>
    <definedName name="FDC_62_120">"#"</definedName>
    <definedName name="FDC_62_121">"#"</definedName>
    <definedName name="FDC_62_122">"#"</definedName>
    <definedName name="FDC_62_123">"#"</definedName>
    <definedName name="FDC_62_124">"#"</definedName>
    <definedName name="FDC_62_125">"#"</definedName>
    <definedName name="FDC_62_126">"#"</definedName>
    <definedName name="FDC_62_127">"#"</definedName>
    <definedName name="FDC_62_128">"#"</definedName>
    <definedName name="FDC_62_129">"#"</definedName>
    <definedName name="FDC_62_13">"#"</definedName>
    <definedName name="FDC_62_130">"#"</definedName>
    <definedName name="FDC_62_131">"#"</definedName>
    <definedName name="FDC_62_132">"#"</definedName>
    <definedName name="FDC_62_133">"#"</definedName>
    <definedName name="FDC_62_134">"#"</definedName>
    <definedName name="FDC_62_135">"#"</definedName>
    <definedName name="FDC_62_136">"#"</definedName>
    <definedName name="FDC_62_137">"#"</definedName>
    <definedName name="FDC_62_138">"#"</definedName>
    <definedName name="FDC_62_139">"#"</definedName>
    <definedName name="FDC_62_14">"#"</definedName>
    <definedName name="FDC_62_140">"#"</definedName>
    <definedName name="FDC_62_141">"#"</definedName>
    <definedName name="FDC_62_142">"#"</definedName>
    <definedName name="FDC_62_143">"#"</definedName>
    <definedName name="FDC_62_144">"#"</definedName>
    <definedName name="FDC_62_145">"#"</definedName>
    <definedName name="FDC_62_146">"#"</definedName>
    <definedName name="FDC_62_147">"#"</definedName>
    <definedName name="FDC_62_148">"#"</definedName>
    <definedName name="FDC_62_149">"#"</definedName>
    <definedName name="FDC_62_15">"#"</definedName>
    <definedName name="FDC_62_150">"#"</definedName>
    <definedName name="FDC_62_151">"#"</definedName>
    <definedName name="FDC_62_152">"#"</definedName>
    <definedName name="FDC_62_153">"#"</definedName>
    <definedName name="FDC_62_154">"#"</definedName>
    <definedName name="FDC_62_155">"#"</definedName>
    <definedName name="FDC_62_156">"#"</definedName>
    <definedName name="FDC_62_157">"#"</definedName>
    <definedName name="FDC_62_158">"#"</definedName>
    <definedName name="FDC_62_159">"#"</definedName>
    <definedName name="FDC_62_16">"#"</definedName>
    <definedName name="FDC_62_160">"#"</definedName>
    <definedName name="FDC_62_161">"#"</definedName>
    <definedName name="FDC_62_162">"#"</definedName>
    <definedName name="FDC_62_163">"#"</definedName>
    <definedName name="FDC_62_164">"#"</definedName>
    <definedName name="FDC_62_165">"#"</definedName>
    <definedName name="FDC_62_166">"#"</definedName>
    <definedName name="FDC_62_167">"#"</definedName>
    <definedName name="FDC_62_168">"#"</definedName>
    <definedName name="FDC_62_169">"#"</definedName>
    <definedName name="FDC_62_17">"#"</definedName>
    <definedName name="FDC_62_170">"#"</definedName>
    <definedName name="FDC_62_171">"#"</definedName>
    <definedName name="FDC_62_172">"#"</definedName>
    <definedName name="FDC_62_173">"#"</definedName>
    <definedName name="FDC_62_174">"#"</definedName>
    <definedName name="FDC_62_175">"#"</definedName>
    <definedName name="FDC_62_176">"#"</definedName>
    <definedName name="FDC_62_177">"#"</definedName>
    <definedName name="FDC_62_178">"#"</definedName>
    <definedName name="FDC_62_179">"#"</definedName>
    <definedName name="FDC_62_18">"#"</definedName>
    <definedName name="FDC_62_180">"#"</definedName>
    <definedName name="FDC_62_181">"#"</definedName>
    <definedName name="FDC_62_182">"#"</definedName>
    <definedName name="FDC_62_183">"#"</definedName>
    <definedName name="FDC_62_184">"#"</definedName>
    <definedName name="FDC_62_185">"#"</definedName>
    <definedName name="FDC_62_186">"#"</definedName>
    <definedName name="FDC_62_187">"#"</definedName>
    <definedName name="FDC_62_188">"#"</definedName>
    <definedName name="FDC_62_189">"#"</definedName>
    <definedName name="FDC_62_19">"#"</definedName>
    <definedName name="FDC_62_190">"#"</definedName>
    <definedName name="FDC_62_191">"#"</definedName>
    <definedName name="FDC_62_192">"#"</definedName>
    <definedName name="FDC_62_193">"#"</definedName>
    <definedName name="FDC_62_194">"#"</definedName>
    <definedName name="FDC_62_195">"#"</definedName>
    <definedName name="FDC_62_196">"#"</definedName>
    <definedName name="FDC_62_197">"#"</definedName>
    <definedName name="FDC_62_198">"#"</definedName>
    <definedName name="FDC_62_199">"#"</definedName>
    <definedName name="FDC_62_2">"#"</definedName>
    <definedName name="FDC_62_20">"#"</definedName>
    <definedName name="FDC_62_200">"#"</definedName>
    <definedName name="FDC_62_201">"#"</definedName>
    <definedName name="FDC_62_202">"#"</definedName>
    <definedName name="FDC_62_203">"#"</definedName>
    <definedName name="FDC_62_204">"#"</definedName>
    <definedName name="FDC_62_205">"#"</definedName>
    <definedName name="FDC_62_206">"#"</definedName>
    <definedName name="FDC_62_207">"#"</definedName>
    <definedName name="FDC_62_208">"#"</definedName>
    <definedName name="FDC_62_209">"#"</definedName>
    <definedName name="FDC_62_21">"#"</definedName>
    <definedName name="FDC_62_210">"#"</definedName>
    <definedName name="FDC_62_211">"#"</definedName>
    <definedName name="FDC_62_212">"#"</definedName>
    <definedName name="FDC_62_213">"#"</definedName>
    <definedName name="FDC_62_214">"#"</definedName>
    <definedName name="FDC_62_215">"#"</definedName>
    <definedName name="FDC_62_216">"#"</definedName>
    <definedName name="FDC_62_217">"#"</definedName>
    <definedName name="FDC_62_218">"#"</definedName>
    <definedName name="FDC_62_219">"#"</definedName>
    <definedName name="FDC_62_22">"#"</definedName>
    <definedName name="FDC_62_220">"#"</definedName>
    <definedName name="FDC_62_221">"#"</definedName>
    <definedName name="FDC_62_222">"#"</definedName>
    <definedName name="FDC_62_223">"#"</definedName>
    <definedName name="FDC_62_224">"#"</definedName>
    <definedName name="FDC_62_225">"#"</definedName>
    <definedName name="FDC_62_226">"#"</definedName>
    <definedName name="FDC_62_227">"#"</definedName>
    <definedName name="FDC_62_228">"#"</definedName>
    <definedName name="FDC_62_229">"#"</definedName>
    <definedName name="FDC_62_23">"#"</definedName>
    <definedName name="FDC_62_230">"#"</definedName>
    <definedName name="FDC_62_231">"#"</definedName>
    <definedName name="FDC_62_232">"#"</definedName>
    <definedName name="FDC_62_233">"#"</definedName>
    <definedName name="FDC_62_234">"#"</definedName>
    <definedName name="FDC_62_235">"#"</definedName>
    <definedName name="FDC_62_236">"#"</definedName>
    <definedName name="FDC_62_237">"#"</definedName>
    <definedName name="FDC_62_238">"#"</definedName>
    <definedName name="FDC_62_239">"#"</definedName>
    <definedName name="FDC_62_24">"#"</definedName>
    <definedName name="FDC_62_240">"#"</definedName>
    <definedName name="FDC_62_241">"#"</definedName>
    <definedName name="FDC_62_242">"#"</definedName>
    <definedName name="FDC_62_243">"#"</definedName>
    <definedName name="FDC_62_244">"#"</definedName>
    <definedName name="FDC_62_245">"#"</definedName>
    <definedName name="FDC_62_246">"#"</definedName>
    <definedName name="FDC_62_247">"#"</definedName>
    <definedName name="FDC_62_248">"#"</definedName>
    <definedName name="FDC_62_249">"#"</definedName>
    <definedName name="FDC_62_25">"#"</definedName>
    <definedName name="FDC_62_250">"#"</definedName>
    <definedName name="FDC_62_251">"#"</definedName>
    <definedName name="FDC_62_252">"#"</definedName>
    <definedName name="FDC_62_253">"#"</definedName>
    <definedName name="FDC_62_254">"#"</definedName>
    <definedName name="FDC_62_255">"#"</definedName>
    <definedName name="FDC_62_256">"#"</definedName>
    <definedName name="FDC_62_257">"#"</definedName>
    <definedName name="FDC_62_258">"#"</definedName>
    <definedName name="FDC_62_259">"#"</definedName>
    <definedName name="FDC_62_26">"#"</definedName>
    <definedName name="FDC_62_260">"#"</definedName>
    <definedName name="FDC_62_261">"#"</definedName>
    <definedName name="FDC_62_27">"#"</definedName>
    <definedName name="FDC_62_28">"#"</definedName>
    <definedName name="FDC_62_29">"#"</definedName>
    <definedName name="FDC_62_3">"#"</definedName>
    <definedName name="FDC_62_30">"#"</definedName>
    <definedName name="FDC_62_31">"#"</definedName>
    <definedName name="FDC_62_32">"#"</definedName>
    <definedName name="FDC_62_33">"#"</definedName>
    <definedName name="FDC_62_34">"#"</definedName>
    <definedName name="FDC_62_35">"#"</definedName>
    <definedName name="FDC_62_36">"#"</definedName>
    <definedName name="FDC_62_37">"#"</definedName>
    <definedName name="FDC_62_38">"#"</definedName>
    <definedName name="FDC_62_39">"#"</definedName>
    <definedName name="FDC_62_4">"#"</definedName>
    <definedName name="FDC_62_40">"#"</definedName>
    <definedName name="FDC_62_41">"#"</definedName>
    <definedName name="FDC_62_42">"#"</definedName>
    <definedName name="FDC_62_43">"#"</definedName>
    <definedName name="FDC_62_44">"#"</definedName>
    <definedName name="FDC_62_45">"#"</definedName>
    <definedName name="FDC_62_46">"#"</definedName>
    <definedName name="FDC_62_47">"#"</definedName>
    <definedName name="FDC_62_48">"#"</definedName>
    <definedName name="FDC_62_49">"#"</definedName>
    <definedName name="FDC_62_5">"#"</definedName>
    <definedName name="FDC_62_50">"#"</definedName>
    <definedName name="FDC_62_51">"#"</definedName>
    <definedName name="FDC_62_52">"#"</definedName>
    <definedName name="FDC_62_53">"#"</definedName>
    <definedName name="FDC_62_54">"#"</definedName>
    <definedName name="FDC_62_55">"#"</definedName>
    <definedName name="FDC_62_56">"#"</definedName>
    <definedName name="FDC_62_57">"#"</definedName>
    <definedName name="FDC_62_58">"#"</definedName>
    <definedName name="FDC_62_59">"#"</definedName>
    <definedName name="FDC_62_6">"#"</definedName>
    <definedName name="FDC_62_60">"#"</definedName>
    <definedName name="FDC_62_61">"#"</definedName>
    <definedName name="FDC_62_62">"#"</definedName>
    <definedName name="FDC_62_63">"#"</definedName>
    <definedName name="FDC_62_64">"#"</definedName>
    <definedName name="FDC_62_65">"#"</definedName>
    <definedName name="FDC_62_66">"#"</definedName>
    <definedName name="FDC_62_67">"#"</definedName>
    <definedName name="FDC_62_68">"#"</definedName>
    <definedName name="FDC_62_69">"#"</definedName>
    <definedName name="FDC_62_7">"#"</definedName>
    <definedName name="FDC_62_70">"#"</definedName>
    <definedName name="FDC_62_71">"#"</definedName>
    <definedName name="FDC_62_72">"#"</definedName>
    <definedName name="FDC_62_73">"#"</definedName>
    <definedName name="FDC_62_74">"#"</definedName>
    <definedName name="FDC_62_75">"#"</definedName>
    <definedName name="FDC_62_76">"#"</definedName>
    <definedName name="FDC_62_77">"#"</definedName>
    <definedName name="FDC_62_78">"#"</definedName>
    <definedName name="FDC_62_79">"#"</definedName>
    <definedName name="FDC_62_8">"#"</definedName>
    <definedName name="FDC_62_80">"#"</definedName>
    <definedName name="FDC_62_81">"#"</definedName>
    <definedName name="FDC_62_82">"#"</definedName>
    <definedName name="FDC_62_83">"#"</definedName>
    <definedName name="FDC_62_84">"#"</definedName>
    <definedName name="FDC_62_85">"#"</definedName>
    <definedName name="FDC_62_86">"#"</definedName>
    <definedName name="FDC_62_87">"#"</definedName>
    <definedName name="FDC_62_88">"#"</definedName>
    <definedName name="FDC_62_89">"#"</definedName>
    <definedName name="FDC_62_9">"#"</definedName>
    <definedName name="FDC_62_90">"#"</definedName>
    <definedName name="FDC_62_91">"#"</definedName>
    <definedName name="FDC_62_92">"#"</definedName>
    <definedName name="FDC_62_93">"#"</definedName>
    <definedName name="FDC_62_94">"#"</definedName>
    <definedName name="FDC_62_95">"#"</definedName>
    <definedName name="FDC_62_96">"#"</definedName>
    <definedName name="FDC_62_97">"#"</definedName>
    <definedName name="FDC_62_98">"#"</definedName>
    <definedName name="FDC_62_99">"#"</definedName>
    <definedName name="FDC_63_0">"#"</definedName>
    <definedName name="FDC_63_1">"#"</definedName>
    <definedName name="FDC_63_10">"#"</definedName>
    <definedName name="FDC_63_100">"#"</definedName>
    <definedName name="FDC_63_101">"#"</definedName>
    <definedName name="FDC_63_102">"#"</definedName>
    <definedName name="FDC_63_103">"#"</definedName>
    <definedName name="FDC_63_104">"#"</definedName>
    <definedName name="FDC_63_105">"#"</definedName>
    <definedName name="FDC_63_106">"#"</definedName>
    <definedName name="FDC_63_107">"#"</definedName>
    <definedName name="FDC_63_108">"#"</definedName>
    <definedName name="FDC_63_109">"#"</definedName>
    <definedName name="FDC_63_11">"#"</definedName>
    <definedName name="FDC_63_110">"#"</definedName>
    <definedName name="FDC_63_111">"#"</definedName>
    <definedName name="FDC_63_112">"#"</definedName>
    <definedName name="FDC_63_113">"#"</definedName>
    <definedName name="FDC_63_114">"#"</definedName>
    <definedName name="FDC_63_115">"#"</definedName>
    <definedName name="FDC_63_116">"#"</definedName>
    <definedName name="FDC_63_117">"#"</definedName>
    <definedName name="FDC_63_118">"#"</definedName>
    <definedName name="FDC_63_119">"#"</definedName>
    <definedName name="FDC_63_12">"#"</definedName>
    <definedName name="FDC_63_120">"#"</definedName>
    <definedName name="FDC_63_121">"#"</definedName>
    <definedName name="FDC_63_122">"#"</definedName>
    <definedName name="FDC_63_123">"#"</definedName>
    <definedName name="FDC_63_124">"#"</definedName>
    <definedName name="FDC_63_125">"#"</definedName>
    <definedName name="FDC_63_126">"#"</definedName>
    <definedName name="FDC_63_127">"#"</definedName>
    <definedName name="FDC_63_128">"#"</definedName>
    <definedName name="FDC_63_129">"#"</definedName>
    <definedName name="FDC_63_13">"#"</definedName>
    <definedName name="FDC_63_130">"#"</definedName>
    <definedName name="FDC_63_131">"#"</definedName>
    <definedName name="FDC_63_132">"#"</definedName>
    <definedName name="FDC_63_133">"#"</definedName>
    <definedName name="FDC_63_134">"#"</definedName>
    <definedName name="FDC_63_135">"#"</definedName>
    <definedName name="FDC_63_136">"#"</definedName>
    <definedName name="FDC_63_137">"#"</definedName>
    <definedName name="FDC_63_138">"#"</definedName>
    <definedName name="FDC_63_139">"#"</definedName>
    <definedName name="FDC_63_14">"#"</definedName>
    <definedName name="FDC_63_140">"#"</definedName>
    <definedName name="FDC_63_141">"#"</definedName>
    <definedName name="FDC_63_142">"#"</definedName>
    <definedName name="FDC_63_143">"#"</definedName>
    <definedName name="FDC_63_144">"#"</definedName>
    <definedName name="FDC_63_145">"#"</definedName>
    <definedName name="FDC_63_146">"#"</definedName>
    <definedName name="FDC_63_147">"#"</definedName>
    <definedName name="FDC_63_148">"#"</definedName>
    <definedName name="FDC_63_149">"#"</definedName>
    <definedName name="FDC_63_15">"#"</definedName>
    <definedName name="FDC_63_150">"#"</definedName>
    <definedName name="FDC_63_151">"#"</definedName>
    <definedName name="FDC_63_152">"#"</definedName>
    <definedName name="FDC_63_153">"#"</definedName>
    <definedName name="FDC_63_154">"#"</definedName>
    <definedName name="FDC_63_155">"#"</definedName>
    <definedName name="FDC_63_156">"#"</definedName>
    <definedName name="FDC_63_157">"#"</definedName>
    <definedName name="FDC_63_158">"#"</definedName>
    <definedName name="FDC_63_159">"#"</definedName>
    <definedName name="FDC_63_16">"#"</definedName>
    <definedName name="FDC_63_160">"#"</definedName>
    <definedName name="FDC_63_161">"#"</definedName>
    <definedName name="FDC_63_162">"#"</definedName>
    <definedName name="FDC_63_163">"#"</definedName>
    <definedName name="FDC_63_164">"#"</definedName>
    <definedName name="FDC_63_165">"#"</definedName>
    <definedName name="FDC_63_166">"#"</definedName>
    <definedName name="FDC_63_167">"#"</definedName>
    <definedName name="FDC_63_168">"#"</definedName>
    <definedName name="FDC_63_169">"#"</definedName>
    <definedName name="FDC_63_17">"#"</definedName>
    <definedName name="FDC_63_170">"#"</definedName>
    <definedName name="FDC_63_171">"#"</definedName>
    <definedName name="FDC_63_172">"#"</definedName>
    <definedName name="FDC_63_173">"#"</definedName>
    <definedName name="FDC_63_174">"#"</definedName>
    <definedName name="FDC_63_175">"#"</definedName>
    <definedName name="FDC_63_176">"#"</definedName>
    <definedName name="FDC_63_177">"#"</definedName>
    <definedName name="FDC_63_178">"#"</definedName>
    <definedName name="FDC_63_179">"#"</definedName>
    <definedName name="FDC_63_18">"#"</definedName>
    <definedName name="FDC_63_180">"#"</definedName>
    <definedName name="FDC_63_181">"#"</definedName>
    <definedName name="FDC_63_182">"#"</definedName>
    <definedName name="FDC_63_183">"#"</definedName>
    <definedName name="FDC_63_184">"#"</definedName>
    <definedName name="FDC_63_185">"#"</definedName>
    <definedName name="FDC_63_186">"#"</definedName>
    <definedName name="FDC_63_187">"#"</definedName>
    <definedName name="FDC_63_188">"#"</definedName>
    <definedName name="FDC_63_189">"#"</definedName>
    <definedName name="FDC_63_19">"#"</definedName>
    <definedName name="FDC_63_190">"#"</definedName>
    <definedName name="FDC_63_191">"#"</definedName>
    <definedName name="FDC_63_192">"#"</definedName>
    <definedName name="FDC_63_193">"#"</definedName>
    <definedName name="FDC_63_194">"#"</definedName>
    <definedName name="FDC_63_195">"#"</definedName>
    <definedName name="FDC_63_196">"#"</definedName>
    <definedName name="FDC_63_197">"#"</definedName>
    <definedName name="FDC_63_198">"#"</definedName>
    <definedName name="FDC_63_199">"#"</definedName>
    <definedName name="FDC_63_2">"#"</definedName>
    <definedName name="FDC_63_20">"#"</definedName>
    <definedName name="FDC_63_200">"#"</definedName>
    <definedName name="FDC_63_201">"#"</definedName>
    <definedName name="FDC_63_202">"#"</definedName>
    <definedName name="FDC_63_203">"#"</definedName>
    <definedName name="FDC_63_204">"#"</definedName>
    <definedName name="FDC_63_205">"#"</definedName>
    <definedName name="FDC_63_206">"#"</definedName>
    <definedName name="FDC_63_207">"#"</definedName>
    <definedName name="FDC_63_208">"#"</definedName>
    <definedName name="FDC_63_209">"#"</definedName>
    <definedName name="FDC_63_21">"#"</definedName>
    <definedName name="FDC_63_210">"#"</definedName>
    <definedName name="FDC_63_211">"#"</definedName>
    <definedName name="FDC_63_212">"#"</definedName>
    <definedName name="FDC_63_213">"#"</definedName>
    <definedName name="FDC_63_214">"#"</definedName>
    <definedName name="FDC_63_215">"#"</definedName>
    <definedName name="FDC_63_216">"#"</definedName>
    <definedName name="FDC_63_217">"#"</definedName>
    <definedName name="FDC_63_218">"#"</definedName>
    <definedName name="FDC_63_219">"#"</definedName>
    <definedName name="FDC_63_22">"#"</definedName>
    <definedName name="FDC_63_220">"#"</definedName>
    <definedName name="FDC_63_221">"#"</definedName>
    <definedName name="FDC_63_222">"#"</definedName>
    <definedName name="FDC_63_223">"#"</definedName>
    <definedName name="FDC_63_224">"#"</definedName>
    <definedName name="FDC_63_225">"#"</definedName>
    <definedName name="FDC_63_226">"#"</definedName>
    <definedName name="FDC_63_227">"#"</definedName>
    <definedName name="FDC_63_228">"#"</definedName>
    <definedName name="FDC_63_229">"#"</definedName>
    <definedName name="FDC_63_23">"#"</definedName>
    <definedName name="FDC_63_230">"#"</definedName>
    <definedName name="FDC_63_231">"#"</definedName>
    <definedName name="FDC_63_232">"#"</definedName>
    <definedName name="FDC_63_233">"#"</definedName>
    <definedName name="FDC_63_234">"#"</definedName>
    <definedName name="FDC_63_235">"#"</definedName>
    <definedName name="FDC_63_236">"#"</definedName>
    <definedName name="FDC_63_237">"#"</definedName>
    <definedName name="FDC_63_238">"#"</definedName>
    <definedName name="FDC_63_239">"#"</definedName>
    <definedName name="FDC_63_24">"#"</definedName>
    <definedName name="FDC_63_240">"#"</definedName>
    <definedName name="FDC_63_241">"#"</definedName>
    <definedName name="FDC_63_242">"#"</definedName>
    <definedName name="FDC_63_243">"#"</definedName>
    <definedName name="FDC_63_244">"#"</definedName>
    <definedName name="FDC_63_245">"#"</definedName>
    <definedName name="FDC_63_246">"#"</definedName>
    <definedName name="FDC_63_247">"#"</definedName>
    <definedName name="FDC_63_248">"#"</definedName>
    <definedName name="FDC_63_249">"#"</definedName>
    <definedName name="FDC_63_25">"#"</definedName>
    <definedName name="FDC_63_250">"#"</definedName>
    <definedName name="FDC_63_251">"#"</definedName>
    <definedName name="FDC_63_252">"#"</definedName>
    <definedName name="FDC_63_253">"#"</definedName>
    <definedName name="FDC_63_254">"#"</definedName>
    <definedName name="FDC_63_255">"#"</definedName>
    <definedName name="FDC_63_256">"#"</definedName>
    <definedName name="FDC_63_257">"#"</definedName>
    <definedName name="FDC_63_258">"#"</definedName>
    <definedName name="FDC_63_259">"#"</definedName>
    <definedName name="FDC_63_26">"#"</definedName>
    <definedName name="FDC_63_260">"#"</definedName>
    <definedName name="FDC_63_261">"#"</definedName>
    <definedName name="FDC_63_27">"#"</definedName>
    <definedName name="FDC_63_28">"#"</definedName>
    <definedName name="FDC_63_29">"#"</definedName>
    <definedName name="FDC_63_3">"#"</definedName>
    <definedName name="FDC_63_30">"#"</definedName>
    <definedName name="FDC_63_31">"#"</definedName>
    <definedName name="FDC_63_32">"#"</definedName>
    <definedName name="FDC_63_33">"#"</definedName>
    <definedName name="FDC_63_34">"#"</definedName>
    <definedName name="FDC_63_35">"#"</definedName>
    <definedName name="FDC_63_36">"#"</definedName>
    <definedName name="FDC_63_37">"#"</definedName>
    <definedName name="FDC_63_38">"#"</definedName>
    <definedName name="FDC_63_39">"#"</definedName>
    <definedName name="FDC_63_4">"#"</definedName>
    <definedName name="FDC_63_40">"#"</definedName>
    <definedName name="FDC_63_41">"#"</definedName>
    <definedName name="FDC_63_42">"#"</definedName>
    <definedName name="FDC_63_43">"#"</definedName>
    <definedName name="FDC_63_44">"#"</definedName>
    <definedName name="FDC_63_45">"#"</definedName>
    <definedName name="FDC_63_46">"#"</definedName>
    <definedName name="FDC_63_47">"#"</definedName>
    <definedName name="FDC_63_48">"#"</definedName>
    <definedName name="FDC_63_49">"#"</definedName>
    <definedName name="FDC_63_5">"#"</definedName>
    <definedName name="FDC_63_50">"#"</definedName>
    <definedName name="FDC_63_51">"#"</definedName>
    <definedName name="FDC_63_52">"#"</definedName>
    <definedName name="FDC_63_53">"#"</definedName>
    <definedName name="FDC_63_54">"#"</definedName>
    <definedName name="FDC_63_55">"#"</definedName>
    <definedName name="FDC_63_56">"#"</definedName>
    <definedName name="FDC_63_57">"#"</definedName>
    <definedName name="FDC_63_58">"#"</definedName>
    <definedName name="FDC_63_59">"#"</definedName>
    <definedName name="FDC_63_6">"#"</definedName>
    <definedName name="FDC_63_60">"#"</definedName>
    <definedName name="FDC_63_61">"#"</definedName>
    <definedName name="FDC_63_62">"#"</definedName>
    <definedName name="FDC_63_63">"#"</definedName>
    <definedName name="FDC_63_64">"#"</definedName>
    <definedName name="FDC_63_65">"#"</definedName>
    <definedName name="FDC_63_66">"#"</definedName>
    <definedName name="FDC_63_67">"#"</definedName>
    <definedName name="FDC_63_68">"#"</definedName>
    <definedName name="FDC_63_69">"#"</definedName>
    <definedName name="FDC_63_7">"#"</definedName>
    <definedName name="FDC_63_70">"#"</definedName>
    <definedName name="FDC_63_71">"#"</definedName>
    <definedName name="FDC_63_72">"#"</definedName>
    <definedName name="FDC_63_73">"#"</definedName>
    <definedName name="FDC_63_74">"#"</definedName>
    <definedName name="FDC_63_75">"#"</definedName>
    <definedName name="FDC_63_76">"#"</definedName>
    <definedName name="FDC_63_77">"#"</definedName>
    <definedName name="FDC_63_78">"#"</definedName>
    <definedName name="FDC_63_79">"#"</definedName>
    <definedName name="FDC_63_8">"#"</definedName>
    <definedName name="FDC_63_80">"#"</definedName>
    <definedName name="FDC_63_81">"#"</definedName>
    <definedName name="FDC_63_82">"#"</definedName>
    <definedName name="FDC_63_83">"#"</definedName>
    <definedName name="FDC_63_84">"#"</definedName>
    <definedName name="FDC_63_85">"#"</definedName>
    <definedName name="FDC_63_86">"#"</definedName>
    <definedName name="FDC_63_87">"#"</definedName>
    <definedName name="FDC_63_88">"#"</definedName>
    <definedName name="FDC_63_89">"#"</definedName>
    <definedName name="FDC_63_9">"#"</definedName>
    <definedName name="FDC_63_90">"#"</definedName>
    <definedName name="FDC_63_91">"#"</definedName>
    <definedName name="FDC_63_92">"#"</definedName>
    <definedName name="FDC_63_93">"#"</definedName>
    <definedName name="FDC_63_94">"#"</definedName>
    <definedName name="FDC_63_95">"#"</definedName>
    <definedName name="FDC_63_96">"#"</definedName>
    <definedName name="FDC_63_97">"#"</definedName>
    <definedName name="FDC_63_98">"#"</definedName>
    <definedName name="FDC_63_99">"#"</definedName>
    <definedName name="FDC_64_0">"#"</definedName>
    <definedName name="FDC_64_1">"#"</definedName>
    <definedName name="FDC_64_10">"#"</definedName>
    <definedName name="FDC_64_100">"#"</definedName>
    <definedName name="FDC_64_101">"#"</definedName>
    <definedName name="FDC_64_102">"#"</definedName>
    <definedName name="FDC_64_103">"#"</definedName>
    <definedName name="FDC_64_104">"#"</definedName>
    <definedName name="FDC_64_105">"#"</definedName>
    <definedName name="FDC_64_106">"#"</definedName>
    <definedName name="FDC_64_107">"#"</definedName>
    <definedName name="FDC_64_108">"#"</definedName>
    <definedName name="FDC_64_109">"#"</definedName>
    <definedName name="FDC_64_11">"#"</definedName>
    <definedName name="FDC_64_110">"#"</definedName>
    <definedName name="FDC_64_111">"#"</definedName>
    <definedName name="FDC_64_112">"#"</definedName>
    <definedName name="FDC_64_113">"#"</definedName>
    <definedName name="FDC_64_114">"#"</definedName>
    <definedName name="FDC_64_115">"#"</definedName>
    <definedName name="FDC_64_116">"#"</definedName>
    <definedName name="FDC_64_117">"#"</definedName>
    <definedName name="FDC_64_118">"#"</definedName>
    <definedName name="FDC_64_119">"#"</definedName>
    <definedName name="FDC_64_12">"#"</definedName>
    <definedName name="FDC_64_120">"#"</definedName>
    <definedName name="FDC_64_121">"#"</definedName>
    <definedName name="FDC_64_122">"#"</definedName>
    <definedName name="FDC_64_123">"#"</definedName>
    <definedName name="FDC_64_124">"#"</definedName>
    <definedName name="FDC_64_125">"#"</definedName>
    <definedName name="FDC_64_126">"#"</definedName>
    <definedName name="FDC_64_127">"#"</definedName>
    <definedName name="FDC_64_128">"#"</definedName>
    <definedName name="FDC_64_129">"#"</definedName>
    <definedName name="FDC_64_13">"#"</definedName>
    <definedName name="FDC_64_130">"#"</definedName>
    <definedName name="FDC_64_131">"#"</definedName>
    <definedName name="FDC_64_132">"#"</definedName>
    <definedName name="FDC_64_133">"#"</definedName>
    <definedName name="FDC_64_134">"#"</definedName>
    <definedName name="FDC_64_135">"#"</definedName>
    <definedName name="FDC_64_136">"#"</definedName>
    <definedName name="FDC_64_137">"#"</definedName>
    <definedName name="FDC_64_138">"#"</definedName>
    <definedName name="FDC_64_139">"#"</definedName>
    <definedName name="FDC_64_14">"#"</definedName>
    <definedName name="FDC_64_140">"#"</definedName>
    <definedName name="FDC_64_141">"#"</definedName>
    <definedName name="FDC_64_142">"#"</definedName>
    <definedName name="FDC_64_143">"#"</definedName>
    <definedName name="FDC_64_144">"#"</definedName>
    <definedName name="FDC_64_145">"#"</definedName>
    <definedName name="FDC_64_146">"#"</definedName>
    <definedName name="FDC_64_147">"#"</definedName>
    <definedName name="FDC_64_148">"#"</definedName>
    <definedName name="FDC_64_149">"#"</definedName>
    <definedName name="FDC_64_15">"#"</definedName>
    <definedName name="FDC_64_150">"#"</definedName>
    <definedName name="FDC_64_151">"#"</definedName>
    <definedName name="FDC_64_152">"#"</definedName>
    <definedName name="FDC_64_153">"#"</definedName>
    <definedName name="FDC_64_154">"#"</definedName>
    <definedName name="FDC_64_155">"#"</definedName>
    <definedName name="FDC_64_156">"#"</definedName>
    <definedName name="FDC_64_157">"#"</definedName>
    <definedName name="FDC_64_158">"#"</definedName>
    <definedName name="FDC_64_159">"#"</definedName>
    <definedName name="FDC_64_16">"#"</definedName>
    <definedName name="FDC_64_160">"#"</definedName>
    <definedName name="FDC_64_161">"#"</definedName>
    <definedName name="FDC_64_162">"#"</definedName>
    <definedName name="FDC_64_163">"#"</definedName>
    <definedName name="FDC_64_164">"#"</definedName>
    <definedName name="FDC_64_165">"#"</definedName>
    <definedName name="FDC_64_166">"#"</definedName>
    <definedName name="FDC_64_167">"#"</definedName>
    <definedName name="FDC_64_168">"#"</definedName>
    <definedName name="FDC_64_169">"#"</definedName>
    <definedName name="FDC_64_17">"#"</definedName>
    <definedName name="FDC_64_170">"#"</definedName>
    <definedName name="FDC_64_171">"#"</definedName>
    <definedName name="FDC_64_172">"#"</definedName>
    <definedName name="FDC_64_173">"#"</definedName>
    <definedName name="FDC_64_174">"#"</definedName>
    <definedName name="FDC_64_175">"#"</definedName>
    <definedName name="FDC_64_176">"#"</definedName>
    <definedName name="FDC_64_177">"#"</definedName>
    <definedName name="FDC_64_178">"#"</definedName>
    <definedName name="FDC_64_179">"#"</definedName>
    <definedName name="FDC_64_18">"#"</definedName>
    <definedName name="FDC_64_180">"#"</definedName>
    <definedName name="FDC_64_181">"#"</definedName>
    <definedName name="FDC_64_182">"#"</definedName>
    <definedName name="FDC_64_183">"#"</definedName>
    <definedName name="FDC_64_184">"#"</definedName>
    <definedName name="FDC_64_185">"#"</definedName>
    <definedName name="FDC_64_186">"#"</definedName>
    <definedName name="FDC_64_187">"#"</definedName>
    <definedName name="FDC_64_188">"#"</definedName>
    <definedName name="FDC_64_189">"#"</definedName>
    <definedName name="FDC_64_19">"#"</definedName>
    <definedName name="FDC_64_190">"#"</definedName>
    <definedName name="FDC_64_191">"#"</definedName>
    <definedName name="FDC_64_192">"#"</definedName>
    <definedName name="FDC_64_193">"#"</definedName>
    <definedName name="FDC_64_194">"#"</definedName>
    <definedName name="FDC_64_195">"#"</definedName>
    <definedName name="FDC_64_196">"#"</definedName>
    <definedName name="FDC_64_197">"#"</definedName>
    <definedName name="FDC_64_198">"#"</definedName>
    <definedName name="FDC_64_199">"#"</definedName>
    <definedName name="FDC_64_2">"#"</definedName>
    <definedName name="FDC_64_20">"#"</definedName>
    <definedName name="FDC_64_200">"#"</definedName>
    <definedName name="FDC_64_201">"#"</definedName>
    <definedName name="FDC_64_202">"#"</definedName>
    <definedName name="FDC_64_203">"#"</definedName>
    <definedName name="FDC_64_204">"#"</definedName>
    <definedName name="FDC_64_205">"#"</definedName>
    <definedName name="FDC_64_206">"#"</definedName>
    <definedName name="FDC_64_207">"#"</definedName>
    <definedName name="FDC_64_208">"#"</definedName>
    <definedName name="FDC_64_209">"#"</definedName>
    <definedName name="FDC_64_21">"#"</definedName>
    <definedName name="FDC_64_210">"#"</definedName>
    <definedName name="FDC_64_211">"#"</definedName>
    <definedName name="FDC_64_212">"#"</definedName>
    <definedName name="FDC_64_213">"#"</definedName>
    <definedName name="FDC_64_214">"#"</definedName>
    <definedName name="FDC_64_215">"#"</definedName>
    <definedName name="FDC_64_216">"#"</definedName>
    <definedName name="FDC_64_217">"#"</definedName>
    <definedName name="FDC_64_218">"#"</definedName>
    <definedName name="FDC_64_219">"#"</definedName>
    <definedName name="FDC_64_22">"#"</definedName>
    <definedName name="FDC_64_220">"#"</definedName>
    <definedName name="FDC_64_221">"#"</definedName>
    <definedName name="FDC_64_222">"#"</definedName>
    <definedName name="FDC_64_223">"#"</definedName>
    <definedName name="FDC_64_224">"#"</definedName>
    <definedName name="FDC_64_225">"#"</definedName>
    <definedName name="FDC_64_226">"#"</definedName>
    <definedName name="FDC_64_227">"#"</definedName>
    <definedName name="FDC_64_228">"#"</definedName>
    <definedName name="FDC_64_229">"#"</definedName>
    <definedName name="FDC_64_23">"#"</definedName>
    <definedName name="FDC_64_230">"#"</definedName>
    <definedName name="FDC_64_231">"#"</definedName>
    <definedName name="FDC_64_232">"#"</definedName>
    <definedName name="FDC_64_233">"#"</definedName>
    <definedName name="FDC_64_234">"#"</definedName>
    <definedName name="FDC_64_235">"#"</definedName>
    <definedName name="FDC_64_236">"#"</definedName>
    <definedName name="FDC_64_237">"#"</definedName>
    <definedName name="FDC_64_238">"#"</definedName>
    <definedName name="FDC_64_239">"#"</definedName>
    <definedName name="FDC_64_24">"#"</definedName>
    <definedName name="FDC_64_240">"#"</definedName>
    <definedName name="FDC_64_241">"#"</definedName>
    <definedName name="FDC_64_242">"#"</definedName>
    <definedName name="FDC_64_243">"#"</definedName>
    <definedName name="FDC_64_244">"#"</definedName>
    <definedName name="FDC_64_245">"#"</definedName>
    <definedName name="FDC_64_246">"#"</definedName>
    <definedName name="FDC_64_247">"#"</definedName>
    <definedName name="FDC_64_248">"#"</definedName>
    <definedName name="FDC_64_249">"#"</definedName>
    <definedName name="FDC_64_25">"#"</definedName>
    <definedName name="FDC_64_250">"#"</definedName>
    <definedName name="FDC_64_251">"#"</definedName>
    <definedName name="FDC_64_252">"#"</definedName>
    <definedName name="FDC_64_253">"#"</definedName>
    <definedName name="FDC_64_254">"#"</definedName>
    <definedName name="FDC_64_255">"#"</definedName>
    <definedName name="FDC_64_256">"#"</definedName>
    <definedName name="FDC_64_257">"#"</definedName>
    <definedName name="FDC_64_258">"#"</definedName>
    <definedName name="FDC_64_259">"#"</definedName>
    <definedName name="FDC_64_26">"#"</definedName>
    <definedName name="FDC_64_260">"#"</definedName>
    <definedName name="FDC_64_261">"#"</definedName>
    <definedName name="FDC_64_27">"#"</definedName>
    <definedName name="FDC_64_28">"#"</definedName>
    <definedName name="FDC_64_29">"#"</definedName>
    <definedName name="FDC_64_3">"#"</definedName>
    <definedName name="FDC_64_30">"#"</definedName>
    <definedName name="FDC_64_31">"#"</definedName>
    <definedName name="FDC_64_32">"#"</definedName>
    <definedName name="FDC_64_33">"#"</definedName>
    <definedName name="FDC_64_34">"#"</definedName>
    <definedName name="FDC_64_35">"#"</definedName>
    <definedName name="FDC_64_36">"#"</definedName>
    <definedName name="FDC_64_37">"#"</definedName>
    <definedName name="FDC_64_38">"#"</definedName>
    <definedName name="FDC_64_39">"#"</definedName>
    <definedName name="FDC_64_4">"#"</definedName>
    <definedName name="FDC_64_40">"#"</definedName>
    <definedName name="FDC_64_41">"#"</definedName>
    <definedName name="FDC_64_42">"#"</definedName>
    <definedName name="FDC_64_43">"#"</definedName>
    <definedName name="FDC_64_44">"#"</definedName>
    <definedName name="FDC_64_45">"#"</definedName>
    <definedName name="FDC_64_46">"#"</definedName>
    <definedName name="FDC_64_47">"#"</definedName>
    <definedName name="FDC_64_48">"#"</definedName>
    <definedName name="FDC_64_49">"#"</definedName>
    <definedName name="FDC_64_5">"#"</definedName>
    <definedName name="FDC_64_50">"#"</definedName>
    <definedName name="FDC_64_51">"#"</definedName>
    <definedName name="FDC_64_52">"#"</definedName>
    <definedName name="FDC_64_53">"#"</definedName>
    <definedName name="FDC_64_54">"#"</definedName>
    <definedName name="FDC_64_55">"#"</definedName>
    <definedName name="FDC_64_56">"#"</definedName>
    <definedName name="FDC_64_57">"#"</definedName>
    <definedName name="FDC_64_58">"#"</definedName>
    <definedName name="FDC_64_59">"#"</definedName>
    <definedName name="FDC_64_6">"#"</definedName>
    <definedName name="FDC_64_60">"#"</definedName>
    <definedName name="FDC_64_61">"#"</definedName>
    <definedName name="FDC_64_62">"#"</definedName>
    <definedName name="FDC_64_63">"#"</definedName>
    <definedName name="FDC_64_64">"#"</definedName>
    <definedName name="FDC_64_65">"#"</definedName>
    <definedName name="FDC_64_66">"#"</definedName>
    <definedName name="FDC_64_67">"#"</definedName>
    <definedName name="FDC_64_68">"#"</definedName>
    <definedName name="FDC_64_69">"#"</definedName>
    <definedName name="FDC_64_7">"#"</definedName>
    <definedName name="FDC_64_70">"#"</definedName>
    <definedName name="FDC_64_71">"#"</definedName>
    <definedName name="FDC_64_72">"#"</definedName>
    <definedName name="FDC_64_73">"#"</definedName>
    <definedName name="FDC_64_74">"#"</definedName>
    <definedName name="FDC_64_75">"#"</definedName>
    <definedName name="FDC_64_76">"#"</definedName>
    <definedName name="FDC_64_77">"#"</definedName>
    <definedName name="FDC_64_78">"#"</definedName>
    <definedName name="FDC_64_79">"#"</definedName>
    <definedName name="FDC_64_8">"#"</definedName>
    <definedName name="FDC_64_80">"#"</definedName>
    <definedName name="FDC_64_81">"#"</definedName>
    <definedName name="FDC_64_82">"#"</definedName>
    <definedName name="FDC_64_83">"#"</definedName>
    <definedName name="FDC_64_84">"#"</definedName>
    <definedName name="FDC_64_85">"#"</definedName>
    <definedName name="FDC_64_86">"#"</definedName>
    <definedName name="FDC_64_87">"#"</definedName>
    <definedName name="FDC_64_88">"#"</definedName>
    <definedName name="FDC_64_89">"#"</definedName>
    <definedName name="FDC_64_9">"#"</definedName>
    <definedName name="FDC_64_90">"#"</definedName>
    <definedName name="FDC_64_91">"#"</definedName>
    <definedName name="FDC_64_92">"#"</definedName>
    <definedName name="FDC_64_93">"#"</definedName>
    <definedName name="FDC_64_94">"#"</definedName>
    <definedName name="FDC_64_95">"#"</definedName>
    <definedName name="FDC_64_96">"#"</definedName>
    <definedName name="FDC_64_97">"#"</definedName>
    <definedName name="FDC_64_98">"#"</definedName>
    <definedName name="FDC_64_99">"#"</definedName>
    <definedName name="FDC_65_0">"#"</definedName>
    <definedName name="FDC_7_0">"#"</definedName>
    <definedName name="FDC_7_1">"#"</definedName>
    <definedName name="FDC_7_2">"#"</definedName>
    <definedName name="FDC_7_3">"#"</definedName>
    <definedName name="FDC_8_0">"#"</definedName>
    <definedName name="FDC_8_1">"#"</definedName>
    <definedName name="FDC_8_2">"#"</definedName>
    <definedName name="FDC_8_3">"#"</definedName>
    <definedName name="FDC_9_0">"#"</definedName>
    <definedName name="FDC_9_1">"#"</definedName>
    <definedName name="FDC_9_2">"#"</definedName>
    <definedName name="FDC_9_3">"#"</definedName>
    <definedName name="fdd" localSheetId="3" hidden="1">{#N/A,#N/A,FALSE,"summary";#N/A,#N/A,FALSE,"Input"}</definedName>
    <definedName name="fdd" hidden="1">{#N/A,#N/A,FALSE,"summary";#N/A,#N/A,FALSE,"Input"}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 hidden="1">"A35795"</definedName>
    <definedName name="FDD_10_2" hidden="1">"A36160"</definedName>
    <definedName name="FDD_10_3" hidden="1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 hidden="1">"E35795"</definedName>
    <definedName name="FDD_11_2" hidden="1">"E36160"</definedName>
    <definedName name="FDD_11_3" hidden="1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 hidden="1">"E35795"</definedName>
    <definedName name="FDD_12_2" hidden="1">"E36160"</definedName>
    <definedName name="FDD_12_3" hidden="1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 hidden="1">"A35795"</definedName>
    <definedName name="FDD_19_2" hidden="1">"E36160"</definedName>
    <definedName name="FDD_19_3" hidden="1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 hidden="1">"U35795"</definedName>
    <definedName name="FDD_25_2" hidden="1">"U36160"</definedName>
    <definedName name="FDD_25_3" hidden="1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 hidden="1">"A35795"</definedName>
    <definedName name="FDD_41_2" hidden="1">"E36160"</definedName>
    <definedName name="FDD_41_3" hidden="1">"E36525"</definedName>
    <definedName name="FDD_42_0">"U25569"</definedName>
    <definedName name="FDD_42_1" hidden="1">"U35795"</definedName>
    <definedName name="FDD_42_2" hidden="1">"U36160"</definedName>
    <definedName name="FDD_42_3" hidden="1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 hidden="1">"E35795"</definedName>
    <definedName name="FDD_5_2" hidden="1">"E36160"</definedName>
    <definedName name="FDD_5_3" hidden="1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>"A30681"</definedName>
    <definedName name="FDD_59_1">"A31047"</definedName>
    <definedName name="FDD_59_10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>"A25569"</definedName>
    <definedName name="FDD_6_1" hidden="1">"A35795"</definedName>
    <definedName name="FDD_6_2" hidden="1">"E36160"</definedName>
    <definedName name="FDD_6_3" hidden="1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 hidden="1">"E35795"</definedName>
    <definedName name="FDD_7_2" hidden="1">"E36160"</definedName>
    <definedName name="FDD_7_3" hidden="1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 hidden="1">"E35795"</definedName>
    <definedName name="FDD_8_2" hidden="1">"E36160"</definedName>
    <definedName name="FDD_8_3" hidden="1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 hidden="1">"E35795"</definedName>
    <definedName name="FDD_9_2" hidden="1">"E36160"</definedName>
    <definedName name="FDD_9_3" hidden="1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f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localSheetId="3" hidden="1">{#N/A,#N/A,FALSE,"Pharm";#N/A,#N/A,FALSE,"WWCM"}</definedName>
    <definedName name="FDFD" hidden="1">{#N/A,#N/A,FALSE,"Pharm";#N/A,#N/A,FALSE,"WWCM"}</definedName>
    <definedName name="FDFD_1" localSheetId="3" hidden="1">{#N/A,#N/A,FALSE,"Pharm";#N/A,#N/A,FALSE,"WWCM"}</definedName>
    <definedName name="FDFD_1" hidden="1">{#N/A,#N/A,FALSE,"Pharm";#N/A,#N/A,FALSE,"WWCM"}</definedName>
    <definedName name="FDFD_2" localSheetId="3" hidden="1">{#N/A,#N/A,FALSE,"Pharm";#N/A,#N/A,FALSE,"WWCM"}</definedName>
    <definedName name="FDFD_2" hidden="1">{#N/A,#N/A,FALSE,"Pharm";#N/A,#N/A,FALSE,"WWCM"}</definedName>
    <definedName name="FDFD_3" localSheetId="3" hidden="1">{#N/A,#N/A,FALSE,"Pharm";#N/A,#N/A,FALSE,"WWCM"}</definedName>
    <definedName name="FDFD_3" hidden="1">{#N/A,#N/A,FALSE,"Pharm";#N/A,#N/A,FALSE,"WWCM"}</definedName>
    <definedName name="FDFD_4" localSheetId="3" hidden="1">{#N/A,#N/A,FALSE,"Pharm";#N/A,#N/A,FALSE,"WWCM"}</definedName>
    <definedName name="FDFD_4" hidden="1">{#N/A,#N/A,FALSE,"Pharm";#N/A,#N/A,FALSE,"WWCM"}</definedName>
    <definedName name="fdf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 localSheetId="3" hidden="1">{"GLI-Income Statement",#N/A,FALSE,"gli";"GLI - Balance Sheet Wksht",#N/A,FALSE,"gli";"GLI-Cash Flow",#N/A,FALSE,"gli";"GLI Qtrly Stats",#N/A,FALSE,"gli"}</definedName>
    <definedName name="fdfss" hidden="1">{"GLI-Income Statement",#N/A,FALSE,"gli";"GLI - Balance Sheet Wksht",#N/A,FALSE,"gli";"GLI-Cash Flow",#N/A,FALSE,"gli";"GLI Qtrly Stats",#N/A,FALSE,"gli"}</definedName>
    <definedName name="fdg" localSheetId="3" hidden="1">{"Assumptions",#N/A,TRUE,"Assumptions";"Income",#N/A,TRUE,"Income";"Balance",#N/A,TRUE,"Balance"}</definedName>
    <definedName name="fdg" hidden="1">{"Assumptions",#N/A,TRUE,"Assumptions";"Income",#N/A,TRUE,"Income";"Balance",#N/A,TRUE,"Balance"}</definedName>
    <definedName name="fdgdfgfdgf" localSheetId="3" hidden="1">{#N/A,#N/A,FALSE,"Produkte Erw.";#N/A,#N/A,FALSE,"Produkte Plan";#N/A,#N/A,FALSE,"Leistungen Erw.";#N/A,#N/A,FALSE,"Leistungen Plan";#N/A,#N/A,FALSE,"KA Allg.Kosten (2)";#N/A,#N/A,FALSE,"KA All.Kosten"}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RGD" localSheetId="3" hidden="1">{#N/A,#N/A,FALSE,"Aging Summary";#N/A,#N/A,FALSE,"Ratio Analysis";#N/A,#N/A,FALSE,"Test 120 Day Accts";#N/A,#N/A,FALSE,"Tickmarks"}</definedName>
    <definedName name="FDGDRGD" hidden="1">{#N/A,#N/A,FALSE,"Aging Summary";#N/A,#N/A,FALSE,"Ratio Analysis";#N/A,#N/A,FALSE,"Test 120 Day Accts";#N/A,#N/A,FALSE,"Tickmarks"}</definedName>
    <definedName name="fdgfdg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localSheetId="3" hidden="1">{#N/A,#N/A,FALSE,"KA CH  (2)"}</definedName>
    <definedName name="fdgfdgfdgfdg" hidden="1">{#N/A,#N/A,FALSE,"KA CH  (2)"}</definedName>
    <definedName name="fdgfdgsdgsdgs" localSheetId="3" hidden="1">{#N/A,#N/A,FALSE,"KA CH  (2)"}</definedName>
    <definedName name="fdgfdgsdgsdgs" hidden="1">{#N/A,#N/A,FALSE,"KA CH  (2)"}</definedName>
    <definedName name="fdgrdsgf" hidden="1">40975.4053935185</definedName>
    <definedName name="fdjkei" localSheetId="3" hidden="1">{"bs",#N/A,FALSE,"SCF"}</definedName>
    <definedName name="fdjkei" hidden="1">{"bs",#N/A,FALSE,"SCF"}</definedName>
    <definedName name="FDP_0_1_aSrv" localSheetId="4" hidden="1">[152]Comparison!$P$106</definedName>
    <definedName name="FDP_0_1_aSrv" hidden="1">#REF!</definedName>
    <definedName name="FDP_1_1_aDrv" localSheetId="4" hidden="1">[152]Comparison!$T$18</definedName>
    <definedName name="FDP_1_1_aDrv" hidden="1">#REF!</definedName>
    <definedName name="FDP_10_1_aUrv" localSheetId="4" hidden="1">[152]Comparison!$AA$21</definedName>
    <definedName name="FDP_10_1_aUrv" hidden="1">#REF!</definedName>
    <definedName name="FDP_100_1_aUrv" localSheetId="4" hidden="1">[152]Comparison!$E$96</definedName>
    <definedName name="FDP_100_1_aUrv" hidden="1">#REF!</definedName>
    <definedName name="FDP_101_1_aUrv" localSheetId="4" hidden="1">[152]Comparison!$E$97</definedName>
    <definedName name="FDP_101_1_aUrv" hidden="1">#REF!</definedName>
    <definedName name="FDP_102_1_aSrv" localSheetId="4" hidden="1">[152]Comparison!$E$98</definedName>
    <definedName name="FDP_102_1_aSrv" hidden="1">#REF!</definedName>
    <definedName name="FDP_103_1_aSrv" localSheetId="4" hidden="1">[152]Comparison!$E$100</definedName>
    <definedName name="FDP_103_1_aSrv" hidden="1">#REF!</definedName>
    <definedName name="FDP_104_1_aUrv" localSheetId="4" hidden="1">[152]Comparison!$E$101</definedName>
    <definedName name="FDP_104_1_aUrv" hidden="1">#REF!</definedName>
    <definedName name="FDP_105_1_aUrv" localSheetId="4" hidden="1">[152]Comparison!$E$102</definedName>
    <definedName name="FDP_105_1_aUrv" hidden="1">#REF!</definedName>
    <definedName name="FDP_106_1_aUrv" localSheetId="4" hidden="1">[152]Comparison!$E$103</definedName>
    <definedName name="FDP_106_1_aUrv" hidden="1">#REF!</definedName>
    <definedName name="FDP_107_1_aUrv" localSheetId="4" hidden="1">[152]Comparison!$E$104</definedName>
    <definedName name="FDP_107_1_aUrv" hidden="1">#REF!</definedName>
    <definedName name="FDP_108_1_aUrv" localSheetId="4" hidden="1">[152]Comparison!$E$105</definedName>
    <definedName name="FDP_108_1_aUrv" hidden="1">#REF!</definedName>
    <definedName name="FDP_109_1_aUrv" localSheetId="4" hidden="1">[152]Comparison!$E$106</definedName>
    <definedName name="FDP_109_1_aUrv" hidden="1">#REF!</definedName>
    <definedName name="FDP_11_1_aUrv" localSheetId="4" hidden="1">[152]Comparison!$AA$22</definedName>
    <definedName name="FDP_11_1_aUrv" hidden="1">#REF!</definedName>
    <definedName name="FDP_110_1_aUrv" localSheetId="4" hidden="1">[152]Comparison!$E$107</definedName>
    <definedName name="FDP_110_1_aUrv" hidden="1">#REF!</definedName>
    <definedName name="FDP_111_1_aUrv" localSheetId="4" hidden="1">[152]Comparison!$E$108</definedName>
    <definedName name="FDP_111_1_aUrv" hidden="1">#REF!</definedName>
    <definedName name="FDP_112_1_aUrv" localSheetId="4" hidden="1">[152]Comparison!$E$109</definedName>
    <definedName name="FDP_112_1_aUrv" hidden="1">#REF!</definedName>
    <definedName name="FDP_113_1_aUrv" localSheetId="4" hidden="1">[152]Comparison!$E$110</definedName>
    <definedName name="FDP_113_1_aUrv" hidden="1">#REF!</definedName>
    <definedName name="FDP_114_1_aUrv" localSheetId="4" hidden="1">[152]Comparison!$E$111</definedName>
    <definedName name="FDP_114_1_aUrv" hidden="1">#REF!</definedName>
    <definedName name="FDP_115_1_aSrv" localSheetId="4" hidden="1">[152]Comparison!$E$112</definedName>
    <definedName name="FDP_115_1_aSrv" hidden="1">#REF!</definedName>
    <definedName name="FDP_116_1_aSrv" localSheetId="4" hidden="1">[152]Comparison!$E$113</definedName>
    <definedName name="FDP_116_1_aSrv" hidden="1">#REF!</definedName>
    <definedName name="FDP_117_1_aUrv" localSheetId="4" hidden="1">[152]Comparison!$E$118</definedName>
    <definedName name="FDP_117_1_aUrv" hidden="1">#REF!</definedName>
    <definedName name="FDP_118_1_aUrv" localSheetId="4" hidden="1">[152]Comparison!$E$119</definedName>
    <definedName name="FDP_118_1_aUrv" hidden="1">#REF!</definedName>
    <definedName name="FDP_119_1_aUrv" localSheetId="4" hidden="1">[152]Comparison!$E$120</definedName>
    <definedName name="FDP_119_1_aUrv" hidden="1">#REF!</definedName>
    <definedName name="FDP_12_1_aUrv" localSheetId="4" hidden="1">[152]Comparison!$AA$23</definedName>
    <definedName name="FDP_12_1_aUrv" hidden="1">#REF!</definedName>
    <definedName name="FDP_120_1_aUrv" localSheetId="4" hidden="1">[152]Comparison!$E$121</definedName>
    <definedName name="FDP_120_1_aUrv" hidden="1">#REF!</definedName>
    <definedName name="FDP_121_1_aUrv" localSheetId="4" hidden="1">[152]Comparison!$E$122</definedName>
    <definedName name="FDP_121_1_aUrv" hidden="1">#REF!</definedName>
    <definedName name="FDP_122_1_aUrv" localSheetId="4" hidden="1">[152]Comparison!$E$123</definedName>
    <definedName name="FDP_122_1_aUrv" hidden="1">#REF!</definedName>
    <definedName name="FDP_123_1_aUrv" localSheetId="4" hidden="1">[152]Comparison!$E$124</definedName>
    <definedName name="FDP_123_1_aUrv" hidden="1">#REF!</definedName>
    <definedName name="FDP_124_1_aSrv" localSheetId="4" hidden="1">[152]Comparison!$E$125</definedName>
    <definedName name="FDP_124_1_aSrv" hidden="1">#REF!</definedName>
    <definedName name="FDP_125_1_aUrv" localSheetId="4" hidden="1">[152]Comparison!$E$127</definedName>
    <definedName name="FDP_125_1_aUrv" hidden="1">#REF!</definedName>
    <definedName name="FDP_126_1_aUrv" localSheetId="4" hidden="1">[152]Comparison!$E$128</definedName>
    <definedName name="FDP_126_1_aUrv" hidden="1">#REF!</definedName>
    <definedName name="FDP_127_1_aUrv" localSheetId="4" hidden="1">[152]Comparison!$E$129</definedName>
    <definedName name="FDP_127_1_aUrv" hidden="1">#REF!</definedName>
    <definedName name="FDP_128_1_aUrv" localSheetId="4" hidden="1">[152]Comparison!$E$130</definedName>
    <definedName name="FDP_128_1_aUrv" hidden="1">#REF!</definedName>
    <definedName name="FDP_129_1_aUrv" localSheetId="4" hidden="1">[152]Comparison!$E$131</definedName>
    <definedName name="FDP_129_1_aUrv" hidden="1">#REF!</definedName>
    <definedName name="FDP_13_1_aUrv" localSheetId="4" hidden="1">[152]Comparison!$AA$24</definedName>
    <definedName name="FDP_13_1_aUrv" hidden="1">#REF!</definedName>
    <definedName name="FDP_130_1_aUrv" localSheetId="4" hidden="1">[152]Comparison!$E$132</definedName>
    <definedName name="FDP_130_1_aUrv" hidden="1">#REF!</definedName>
    <definedName name="FDP_131_1_aUrv" localSheetId="4" hidden="1">[152]Comparison!$E$133</definedName>
    <definedName name="FDP_131_1_aUrv" hidden="1">#REF!</definedName>
    <definedName name="FDP_132_1_aSrv" localSheetId="4" hidden="1">[152]Comparison!$E$134</definedName>
    <definedName name="FDP_132_1_aSrv" hidden="1">#REF!</definedName>
    <definedName name="FDP_133_1_aSrv" localSheetId="4" hidden="1">[152]Comparison!$E$135</definedName>
    <definedName name="FDP_133_1_aSrv" hidden="1">#REF!</definedName>
    <definedName name="FDP_134_1_aUrv" localSheetId="4" hidden="1">[152]Comparison!$E$137</definedName>
    <definedName name="FDP_134_1_aUrv" hidden="1">#REF!</definedName>
    <definedName name="FDP_135_1_aUrv" localSheetId="4" hidden="1">[152]Comparison!$E$140</definedName>
    <definedName name="FDP_135_1_aUrv" hidden="1">#REF!</definedName>
    <definedName name="FDP_136_1_aUrv" localSheetId="4" hidden="1">[152]Comparison!$E$141</definedName>
    <definedName name="FDP_136_1_aUrv" hidden="1">#REF!</definedName>
    <definedName name="FDP_137_1_aSrv" localSheetId="4" hidden="1">[152]Comparison!$P$141</definedName>
    <definedName name="FDP_137_1_aSrv" hidden="1">#REF!</definedName>
    <definedName name="FDP_138_1_aSrv" localSheetId="4" hidden="1">[152]Comparison!$E$142</definedName>
    <definedName name="FDP_138_1_aSrv" hidden="1">#REF!</definedName>
    <definedName name="FDP_139_1_aSrv" localSheetId="4" hidden="1">[152]Comparison!$E$143</definedName>
    <definedName name="FDP_139_1_aSrv" hidden="1">#REF!</definedName>
    <definedName name="FDP_14_1_aUrv" localSheetId="4" hidden="1">[152]Comparison!$K$1</definedName>
    <definedName name="FDP_14_1_aUrv" hidden="1">#REF!</definedName>
    <definedName name="FDP_140_1_aSrv" localSheetId="4" hidden="1">[152]Comparison!$E$153</definedName>
    <definedName name="FDP_140_1_aSrv" hidden="1">#REF!</definedName>
    <definedName name="FDP_141_1_aUrv" localSheetId="4" hidden="1">[152]Comparison!$E$154</definedName>
    <definedName name="FDP_141_1_aUrv" hidden="1">#REF!</definedName>
    <definedName name="FDP_142_1_aUrv" localSheetId="4" hidden="1">[152]Comparison!$E$155</definedName>
    <definedName name="FDP_142_1_aUrv" hidden="1">#REF!</definedName>
    <definedName name="FDP_143_1_aUrv" localSheetId="4" hidden="1">[152]Comparison!$E$156</definedName>
    <definedName name="FDP_143_1_aUrv" hidden="1">#REF!</definedName>
    <definedName name="FDP_144_1_aUrv" localSheetId="4" hidden="1">[152]Comparison!$E$157</definedName>
    <definedName name="FDP_144_1_aUrv" hidden="1">#REF!</definedName>
    <definedName name="FDP_145_1_aUrv" localSheetId="4" hidden="1">[152]Comparison!$E$160</definedName>
    <definedName name="FDP_145_1_aUrv" hidden="1">#REF!</definedName>
    <definedName name="FDP_146_1_aUrv" localSheetId="4" hidden="1">[152]Comparison!$E$161</definedName>
    <definedName name="FDP_146_1_aUrv" hidden="1">#REF!</definedName>
    <definedName name="FDP_147_1_aUrv" localSheetId="4" hidden="1">[152]Comparison!$E$162</definedName>
    <definedName name="FDP_147_1_aUrv" hidden="1">#REF!</definedName>
    <definedName name="FDP_148_1_aUrv" localSheetId="4" hidden="1">[152]Comparison!$E$163</definedName>
    <definedName name="FDP_148_1_aUrv" hidden="1">#REF!</definedName>
    <definedName name="FDP_149_1_aUrv" localSheetId="4" hidden="1">[152]Comparison!$E$164</definedName>
    <definedName name="FDP_149_1_aUrv" hidden="1">#REF!</definedName>
    <definedName name="FDP_15_1_aUrv" localSheetId="4" hidden="1">[152]Comparison!$F$1</definedName>
    <definedName name="FDP_15_1_aUrv" hidden="1">#REF!</definedName>
    <definedName name="FDP_150_1_aUrv" localSheetId="4" hidden="1">[152]Comparison!$E$165</definedName>
    <definedName name="FDP_150_1_aUrv" hidden="1">#REF!</definedName>
    <definedName name="FDP_151_1_aUrv" localSheetId="4" hidden="1">[152]Comparison!$E$166</definedName>
    <definedName name="FDP_151_1_aUrv" hidden="1">#REF!</definedName>
    <definedName name="FDP_152_1_aUrv" localSheetId="4" hidden="1">[152]Comparison!$E$167</definedName>
    <definedName name="FDP_152_1_aUrv" hidden="1">#REF!</definedName>
    <definedName name="FDP_153_1_aUrv" localSheetId="4" hidden="1">[152]Comparison!$E$168</definedName>
    <definedName name="FDP_153_1_aUrv" hidden="1">#REF!</definedName>
    <definedName name="FDP_154_1_aUrv" localSheetId="4" hidden="1">[152]Comparison!$E$169</definedName>
    <definedName name="FDP_154_1_aUrv" hidden="1">#REF!</definedName>
    <definedName name="FDP_155_1_aUrv" localSheetId="4" hidden="1">[152]Comparison!$E$170</definedName>
    <definedName name="FDP_155_1_aUrv" hidden="1">#REF!</definedName>
    <definedName name="FDP_156_1_aUrv" localSheetId="4" hidden="1">[152]Comparison!$E$171</definedName>
    <definedName name="FDP_156_1_aUrv" hidden="1">#REF!</definedName>
    <definedName name="FDP_157_1_aUrv" localSheetId="4" hidden="1">[152]Comparison!$E$172</definedName>
    <definedName name="FDP_157_1_aUrv" hidden="1">#REF!</definedName>
    <definedName name="FDP_158_1_aUrv" localSheetId="4" hidden="1">[152]Comparison!$E$173</definedName>
    <definedName name="FDP_158_1_aUrv" hidden="1">#REF!</definedName>
    <definedName name="FDP_159_1_aSrv" localSheetId="4" hidden="1">[152]Comparison!$E$174</definedName>
    <definedName name="FDP_159_1_aSrv" hidden="1">#REF!</definedName>
    <definedName name="FDP_16_1_aUrv" localSheetId="4" hidden="1">[152]Comparison!$K$3</definedName>
    <definedName name="FDP_16_1_aUrv" hidden="1">#REF!</definedName>
    <definedName name="FDP_160_1_aUrv" localSheetId="4" hidden="1">[152]Comparison!$E$175</definedName>
    <definedName name="FDP_160_1_aUrv" hidden="1">#REF!</definedName>
    <definedName name="FDP_161_1_aSrv" localSheetId="4" hidden="1">[152]Comparison!$E$176</definedName>
    <definedName name="FDP_161_1_aSrv" hidden="1">#REF!</definedName>
    <definedName name="FDP_162_1_aUrv" localSheetId="4" hidden="1">[152]Comparison!$E$178</definedName>
    <definedName name="FDP_162_1_aUrv" hidden="1">#REF!</definedName>
    <definedName name="FDP_163_1_aUrv" localSheetId="4" hidden="1">[152]Comparison!$E$180</definedName>
    <definedName name="FDP_163_1_aUrv" hidden="1">#REF!</definedName>
    <definedName name="FDP_164_1_aUrv" localSheetId="4" hidden="1">[152]Comparison!$E$179</definedName>
    <definedName name="FDP_164_1_aUrv" hidden="1">#REF!</definedName>
    <definedName name="FDP_165_1_aUrv" localSheetId="4" hidden="1">[152]Comparison!$E$181</definedName>
    <definedName name="FDP_165_1_aUrv" hidden="1">#REF!</definedName>
    <definedName name="FDP_166_1_aUrv" localSheetId="4" hidden="1">[152]Comparison!$E$183</definedName>
    <definedName name="FDP_166_1_aUrv" hidden="1">#REF!</definedName>
    <definedName name="FDP_167_1_aUrv" localSheetId="4" hidden="1">[152]Comparison!$E$184</definedName>
    <definedName name="FDP_167_1_aUrv" hidden="1">#REF!</definedName>
    <definedName name="FDP_168_1_aSrv" localSheetId="4" hidden="1">[152]Comparison!$E$182</definedName>
    <definedName name="FDP_168_1_aSrv" hidden="1">#REF!</definedName>
    <definedName name="FDP_169_1_aSrv" localSheetId="4" hidden="1">[152]Comparison!$E$185</definedName>
    <definedName name="FDP_169_1_aSrv" hidden="1">#REF!</definedName>
    <definedName name="FDP_17_1_aUrv" localSheetId="4" hidden="1">[152]Comparison!$R$3</definedName>
    <definedName name="FDP_17_1_aUrv" hidden="1">#REF!</definedName>
    <definedName name="FDP_170_1_aUrv" localSheetId="4" hidden="1">[152]Comparison!$E$186</definedName>
    <definedName name="FDP_170_1_aUrv" hidden="1">#REF!</definedName>
    <definedName name="FDP_171_1_aSrv" localSheetId="4" hidden="1">[152]Comparison!$E$187</definedName>
    <definedName name="FDP_171_1_aSrv" hidden="1">#REF!</definedName>
    <definedName name="FDP_172_1_aUrv" localSheetId="4" hidden="1">[152]Comparison!$E$189</definedName>
    <definedName name="FDP_172_1_aUrv" hidden="1">#REF!</definedName>
    <definedName name="FDP_173_1_aUrv" localSheetId="4" hidden="1">[152]Comparison!$E$190</definedName>
    <definedName name="FDP_173_1_aUrv" hidden="1">#REF!</definedName>
    <definedName name="FDP_174_1_aSrv" localSheetId="4" hidden="1">[152]Comparison!$E$191</definedName>
    <definedName name="FDP_174_1_aSrv" hidden="1">#REF!</definedName>
    <definedName name="FDP_175_1_aUrv" localSheetId="4" hidden="1">[152]Comparison!$E$192</definedName>
    <definedName name="FDP_175_1_aUrv" hidden="1">#REF!</definedName>
    <definedName name="FDP_176_1_aUrv" localSheetId="4" hidden="1">[152]Comparison!$E$193</definedName>
    <definedName name="FDP_176_1_aUrv" hidden="1">#REF!</definedName>
    <definedName name="FDP_177_1_aSrv" localSheetId="4" hidden="1">[152]Comparison!$E$194</definedName>
    <definedName name="FDP_177_1_aSrv" hidden="1">#REF!</definedName>
    <definedName name="FDP_178_1_aUrv" localSheetId="4" hidden="1">[152]Comparison!$E$195</definedName>
    <definedName name="FDP_178_1_aUrv" hidden="1">#REF!</definedName>
    <definedName name="FDP_179_1_aUrv" localSheetId="4" hidden="1">[152]Comparison!$E$196</definedName>
    <definedName name="FDP_179_1_aUrv" hidden="1">#REF!</definedName>
    <definedName name="FDP_18_1_aUrv" localSheetId="4" hidden="1">[152]Comparison!$E$6</definedName>
    <definedName name="FDP_18_1_aUrv" hidden="1">#REF!</definedName>
    <definedName name="FDP_18_1_rUrv" localSheetId="4" hidden="1">[152]Comparison!$E$5</definedName>
    <definedName name="FDP_18_1_rUrv" hidden="1">#REF!</definedName>
    <definedName name="FDP_180_1_aSrv" localSheetId="4" hidden="1">[152]Comparison!$E$197</definedName>
    <definedName name="FDP_180_1_aSrv" hidden="1">#REF!</definedName>
    <definedName name="FDP_181_1_aUrv" localSheetId="4" hidden="1">[152]Comparison!$E$198</definedName>
    <definedName name="FDP_181_1_aUrv" hidden="1">#REF!</definedName>
    <definedName name="FDP_182_1_aSrv" localSheetId="4" hidden="1">[152]Comparison!$E$199</definedName>
    <definedName name="FDP_182_1_aSrv" hidden="1">#REF!</definedName>
    <definedName name="FDP_183_1_aUrv" localSheetId="4" hidden="1">[152]Comparison!$E$200</definedName>
    <definedName name="FDP_183_1_aUrv" hidden="1">#REF!</definedName>
    <definedName name="FDP_184_1_aUrv" localSheetId="4" hidden="1">[152]Comparison!$E$205</definedName>
    <definedName name="FDP_184_1_aUrv" hidden="1">#REF!</definedName>
    <definedName name="FDP_185_1_aSrv" localSheetId="4" hidden="1">[152]Comparison!$E$206</definedName>
    <definedName name="FDP_185_1_aSrv" hidden="1">#REF!</definedName>
    <definedName name="FDP_186_1_aUrv" localSheetId="4" hidden="1">[152]Comparison!$E$207</definedName>
    <definedName name="FDP_186_1_aUrv" hidden="1">#REF!</definedName>
    <definedName name="FDP_187_1_aUrv" localSheetId="4" hidden="1">[152]Comparison!$E$208</definedName>
    <definedName name="FDP_187_1_aUrv" hidden="1">#REF!</definedName>
    <definedName name="FDP_188_1_aUrv" localSheetId="4" hidden="1">[152]Comparison!$E$209</definedName>
    <definedName name="FDP_188_1_aUrv" hidden="1">#REF!</definedName>
    <definedName name="FDP_189_1_aUrv" localSheetId="4" hidden="1">[152]Comparison!$E$210</definedName>
    <definedName name="FDP_189_1_aUrv" hidden="1">#REF!</definedName>
    <definedName name="FDP_19_1_aUrv" localSheetId="4" hidden="1">[152]Comparison!$E$8</definedName>
    <definedName name="FDP_19_1_aUrv" hidden="1">#REF!</definedName>
    <definedName name="FDP_190_1_aUrv" localSheetId="4" hidden="1">[152]Comparison!$E$211</definedName>
    <definedName name="FDP_190_1_aUrv" hidden="1">#REF!</definedName>
    <definedName name="FDP_191_1_aUrv" localSheetId="4" hidden="1">[152]Comparison!$E$212</definedName>
    <definedName name="FDP_191_1_aUrv" hidden="1">#REF!</definedName>
    <definedName name="FDP_192_1_aUrv" localSheetId="4" hidden="1">[152]Comparison!$E$213</definedName>
    <definedName name="FDP_192_1_aUrv" hidden="1">#REF!</definedName>
    <definedName name="FDP_193_1_aUrv" localSheetId="4" hidden="1">[152]Comparison!$E$214</definedName>
    <definedName name="FDP_193_1_aUrv" hidden="1">#REF!</definedName>
    <definedName name="FDP_194_1_aUrv" localSheetId="4" hidden="1">[152]Comparison!$E$215</definedName>
    <definedName name="FDP_194_1_aUrv" hidden="1">#REF!</definedName>
    <definedName name="FDP_195_1_aUrv" localSheetId="4" hidden="1">[152]Comparison!$E$216</definedName>
    <definedName name="FDP_195_1_aUrv" hidden="1">#REF!</definedName>
    <definedName name="FDP_196_1_aUrv" localSheetId="4" hidden="1">[152]Comparison!$E$217</definedName>
    <definedName name="FDP_196_1_aUrv" hidden="1">#REF!</definedName>
    <definedName name="FDP_197_1_aSrv" localSheetId="4" hidden="1">[152]Comparison!$E$218</definedName>
    <definedName name="FDP_197_1_aSrv" hidden="1">#REF!</definedName>
    <definedName name="FDP_198_1_aUrv" localSheetId="4" hidden="1">[152]Comparison!$E$219</definedName>
    <definedName name="FDP_198_1_aUrv" hidden="1">#REF!</definedName>
    <definedName name="FDP_199_1_aUrv" localSheetId="4" hidden="1">[152]Comparison!$E$221</definedName>
    <definedName name="FDP_199_1_aUrv" hidden="1">#REF!</definedName>
    <definedName name="FDP_2_1_aUrv" localSheetId="4" hidden="1">[152]Comparison!$V$21</definedName>
    <definedName name="FDP_2_1_aUrv" hidden="1">#REF!</definedName>
    <definedName name="FDP_20_1_aUrv" localSheetId="4" hidden="1">[152]Comparison!$E$9</definedName>
    <definedName name="FDP_20_1_aUrv" hidden="1">#REF!</definedName>
    <definedName name="FDP_200_1_aUrv" localSheetId="4" hidden="1">[152]Comparison!$E$222</definedName>
    <definedName name="FDP_200_1_aUrv" hidden="1">#REF!</definedName>
    <definedName name="FDP_201_1_aUrv" localSheetId="4" hidden="1">[152]Comparison!$E$223</definedName>
    <definedName name="FDP_201_1_aUrv" hidden="1">#REF!</definedName>
    <definedName name="FDP_202_1_aUrv" localSheetId="4" hidden="1">[152]Comparison!$E$224</definedName>
    <definedName name="FDP_202_1_aUrv" hidden="1">#REF!</definedName>
    <definedName name="FDP_203_1_aUrv" localSheetId="4" hidden="1">[152]Comparison!$E$225</definedName>
    <definedName name="FDP_203_1_aUrv" hidden="1">#REF!</definedName>
    <definedName name="FDP_204_1_aUrv" localSheetId="4" hidden="1">[152]Comparison!$E$226</definedName>
    <definedName name="FDP_204_1_aUrv" hidden="1">#REF!</definedName>
    <definedName name="FDP_205_1_aUrv" localSheetId="4" hidden="1">[152]Comparison!$E$227</definedName>
    <definedName name="FDP_205_1_aUrv" hidden="1">#REF!</definedName>
    <definedName name="FDP_206_1_aUrv" localSheetId="4" hidden="1">[152]Comparison!$E$228</definedName>
    <definedName name="FDP_206_1_aUrv" hidden="1">#REF!</definedName>
    <definedName name="FDP_207_1_aUrv" localSheetId="4" hidden="1">[152]Comparison!$E$233</definedName>
    <definedName name="FDP_207_1_aUrv" hidden="1">#REF!</definedName>
    <definedName name="FDP_208_1_aUrv" localSheetId="4" hidden="1">[152]Comparison!$E$234</definedName>
    <definedName name="FDP_208_1_aUrv" hidden="1">#REF!</definedName>
    <definedName name="FDP_209_1_aUrv" localSheetId="4" hidden="1">[152]Comparison!$E$235</definedName>
    <definedName name="FDP_209_1_aUrv" hidden="1">#REF!</definedName>
    <definedName name="FDP_21_1_aUrv" localSheetId="4" hidden="1">[152]Comparison!$E$10</definedName>
    <definedName name="FDP_21_1_aUrv" hidden="1">#REF!</definedName>
    <definedName name="FDP_210_1_aUrv" localSheetId="4" hidden="1">[152]Comparison!$E$236</definedName>
    <definedName name="FDP_210_1_aUrv" hidden="1">#REF!</definedName>
    <definedName name="FDP_211_1_aUrv" localSheetId="4" hidden="1">[152]Comparison!$E$237</definedName>
    <definedName name="FDP_211_1_aUrv" hidden="1">#REF!</definedName>
    <definedName name="FDP_212_1_aUrv" localSheetId="4" hidden="1">[152]Comparison!$E$239</definedName>
    <definedName name="FDP_212_1_aUrv" hidden="1">#REF!</definedName>
    <definedName name="FDP_213_1_aUrv" localSheetId="4" hidden="1">[152]Comparison!$E$240</definedName>
    <definedName name="FDP_213_1_aUrv" hidden="1">#REF!</definedName>
    <definedName name="FDP_214_1_aUrv" localSheetId="4" hidden="1">[152]Comparison!$E$241</definedName>
    <definedName name="FDP_214_1_aUrv" hidden="1">#REF!</definedName>
    <definedName name="FDP_215_1_aUrv" localSheetId="4" hidden="1">[152]Comparison!$E$242</definedName>
    <definedName name="FDP_215_1_aUrv" hidden="1">#REF!</definedName>
    <definedName name="FDP_216_1_aSrv" localSheetId="4" hidden="1">[152]Comparison!$E$238</definedName>
    <definedName name="FDP_216_1_aSrv" hidden="1">#REF!</definedName>
    <definedName name="FDP_217_1_aUrv" localSheetId="4" hidden="1">[152]Comparison!$E$243</definedName>
    <definedName name="FDP_217_1_aUrv" hidden="1">#REF!</definedName>
    <definedName name="FDP_218_1_aUrv" localSheetId="4" hidden="1">[152]Comparison!$E$244</definedName>
    <definedName name="FDP_218_1_aUrv" hidden="1">#REF!</definedName>
    <definedName name="FDP_219_1_aUrv" localSheetId="4" hidden="1">[152]Comparison!$E$245</definedName>
    <definedName name="FDP_219_1_aUrv" hidden="1">#REF!</definedName>
    <definedName name="FDP_22_1_aUrv" localSheetId="4" hidden="1">[152]Comparison!$E$11</definedName>
    <definedName name="FDP_22_1_aUrv" hidden="1">#REF!</definedName>
    <definedName name="FDP_220_1_aUrv" localSheetId="4" hidden="1">[152]Comparison!$E$246</definedName>
    <definedName name="FDP_220_1_aUrv" hidden="1">#REF!</definedName>
    <definedName name="FDP_221_1_aUrv" localSheetId="4" hidden="1">[152]Comparison!$E$247</definedName>
    <definedName name="FDP_221_1_aUrv" hidden="1">#REF!</definedName>
    <definedName name="FDP_222_1_aUrv" localSheetId="4" hidden="1">[152]Comparison!$E$248</definedName>
    <definedName name="FDP_222_1_aUrv" hidden="1">#REF!</definedName>
    <definedName name="FDP_223_1_aUrv" localSheetId="4" hidden="1">[152]Comparison!$E$250</definedName>
    <definedName name="FDP_223_1_aUrv" hidden="1">#REF!</definedName>
    <definedName name="FDP_224_1_aSrv" localSheetId="4" hidden="1">[152]Comparison!$E$258</definedName>
    <definedName name="FDP_224_1_aSrv" hidden="1">#REF!</definedName>
    <definedName name="FDP_225_1_aSrv" localSheetId="4" hidden="1">[152]Comparison!$E$261</definedName>
    <definedName name="FDP_225_1_aSrv" hidden="1">#REF!</definedName>
    <definedName name="FDP_226_1_aSrv" localSheetId="4" hidden="1">[152]Comparison!$E$262</definedName>
    <definedName name="FDP_226_1_aSrv" hidden="1">#REF!</definedName>
    <definedName name="FDP_227_1_aSrv" localSheetId="4" hidden="1">[152]Comparison!$E$264</definedName>
    <definedName name="FDP_227_1_aSrv" hidden="1">#REF!</definedName>
    <definedName name="FDP_228_1_aSrv" localSheetId="4" hidden="1">[152]Comparison!$E$265</definedName>
    <definedName name="FDP_228_1_aSrv" hidden="1">#REF!</definedName>
    <definedName name="FDP_229_1_aSrv" localSheetId="4" hidden="1">[152]Comparison!$E$266</definedName>
    <definedName name="FDP_229_1_aSrv" hidden="1">#REF!</definedName>
    <definedName name="FDP_23_1_aUrv" localSheetId="4" hidden="1">[152]Comparison!$E$12</definedName>
    <definedName name="FDP_23_1_aUrv" hidden="1">#REF!</definedName>
    <definedName name="FDP_230_1_aSrv" localSheetId="4" hidden="1">[152]Comparison!$E$269</definedName>
    <definedName name="FDP_230_1_aSrv" hidden="1">#REF!</definedName>
    <definedName name="FDP_231_1_aSrv" localSheetId="4" hidden="1">[152]Comparison!$E$270</definedName>
    <definedName name="FDP_231_1_aSrv" hidden="1">#REF!</definedName>
    <definedName name="FDP_232_1_aSrv" localSheetId="4" hidden="1">[152]Comparison!$E$273</definedName>
    <definedName name="FDP_232_1_aSrv" hidden="1">#REF!</definedName>
    <definedName name="FDP_233_1_aSrv" localSheetId="4" hidden="1">[152]Comparison!$E$274</definedName>
    <definedName name="FDP_233_1_aSrv" hidden="1">#REF!</definedName>
    <definedName name="FDP_234_1_aSrv" localSheetId="4" hidden="1">[152]Comparison!$E$275</definedName>
    <definedName name="FDP_234_1_aSrv" hidden="1">#REF!</definedName>
    <definedName name="FDP_235_1_aSrv" localSheetId="4" hidden="1">[152]Comparison!$E$280</definedName>
    <definedName name="FDP_235_1_aSrv" hidden="1">#REF!</definedName>
    <definedName name="FDP_236_1_aSrv" localSheetId="4" hidden="1">[152]Comparison!$E$289</definedName>
    <definedName name="FDP_236_1_aSrv" hidden="1">#REF!</definedName>
    <definedName name="FDP_237_1_aSrv" localSheetId="4" hidden="1">[152]Comparison!$E$290</definedName>
    <definedName name="FDP_237_1_aSrv" hidden="1">#REF!</definedName>
    <definedName name="FDP_238_1_aSrv" localSheetId="4" hidden="1">[152]Comparison!$E$291</definedName>
    <definedName name="FDP_238_1_aSrv" hidden="1">#REF!</definedName>
    <definedName name="FDP_239_1_aSrv" localSheetId="4" hidden="1">[152]Comparison!$E$292</definedName>
    <definedName name="FDP_239_1_aSrv" hidden="1">#REF!</definedName>
    <definedName name="FDP_24_1_aSrv" localSheetId="4" hidden="1">[152]Comparison!$E$13</definedName>
    <definedName name="FDP_24_1_aSrv" hidden="1">#REF!</definedName>
    <definedName name="FDP_240_1_aSrv" localSheetId="4" hidden="1">[152]Comparison!$E$303</definedName>
    <definedName name="FDP_240_1_aSrv" hidden="1">#REF!</definedName>
    <definedName name="FDP_241_1_aSrv" localSheetId="4" hidden="1">[152]Comparison!$E$304</definedName>
    <definedName name="FDP_241_1_aSrv" hidden="1">#REF!</definedName>
    <definedName name="FDP_242_1_aSrv" localSheetId="4" hidden="1">[152]Comparison!$E$305</definedName>
    <definedName name="FDP_242_1_aSrv" hidden="1">#REF!</definedName>
    <definedName name="FDP_243_1_aSrv" localSheetId="4" hidden="1">[152]Comparison!$E$306</definedName>
    <definedName name="FDP_243_1_aSrv" hidden="1">#REF!</definedName>
    <definedName name="FDP_244_1_aSrv" localSheetId="4" hidden="1">[152]Comparison!$E$307</definedName>
    <definedName name="FDP_244_1_aSrv" hidden="1">#REF!</definedName>
    <definedName name="FDP_245_1_aSrv" localSheetId="4" hidden="1">[152]Comparison!$E$308</definedName>
    <definedName name="FDP_245_1_aSrv" hidden="1">#REF!</definedName>
    <definedName name="FDP_246_1_aSrv" localSheetId="4" hidden="1">[152]Comparison!$E$309</definedName>
    <definedName name="FDP_246_1_aSrv" hidden="1">#REF!</definedName>
    <definedName name="FDP_247_1_aSrv" localSheetId="4" hidden="1">[152]Comparison!$E$310</definedName>
    <definedName name="FDP_247_1_aSrv" hidden="1">#REF!</definedName>
    <definedName name="FDP_248_1_aSrv" localSheetId="4" hidden="1">[152]Comparison!$E$311</definedName>
    <definedName name="FDP_248_1_aSrv" hidden="1">#REF!</definedName>
    <definedName name="FDP_249_1_aSrv" localSheetId="4" hidden="1">[152]Comparison!$E$312</definedName>
    <definedName name="FDP_249_1_aSrv" hidden="1">#REF!</definedName>
    <definedName name="FDP_25_1_aUrv" localSheetId="4" hidden="1">[152]Comparison!$E$14</definedName>
    <definedName name="FDP_25_1_aUrv" hidden="1">#REF!</definedName>
    <definedName name="FDP_250_1_aSrv" localSheetId="4" hidden="1">[152]Comparison!$E$313</definedName>
    <definedName name="FDP_250_1_aSrv" hidden="1">#REF!</definedName>
    <definedName name="FDP_251_1_aSrv" localSheetId="4" hidden="1">[152]Comparison!$E$314</definedName>
    <definedName name="FDP_251_1_aSrv" hidden="1">#REF!</definedName>
    <definedName name="FDP_252_1_aSrv" localSheetId="4" hidden="1">[152]Comparison!$E$315</definedName>
    <definedName name="FDP_252_1_aSrv" hidden="1">#REF!</definedName>
    <definedName name="FDP_253_1_aSrv" localSheetId="4" hidden="1">[152]Comparison!$E$316</definedName>
    <definedName name="FDP_253_1_aSrv" hidden="1">#REF!</definedName>
    <definedName name="FDP_254_1_aSrv" localSheetId="4" hidden="1">[152]Comparison!$E$317</definedName>
    <definedName name="FDP_254_1_aSrv" hidden="1">#REF!</definedName>
    <definedName name="FDP_255_1_aSrv" localSheetId="4" hidden="1">[152]Comparison!$E$318</definedName>
    <definedName name="FDP_255_1_aSrv" hidden="1">#REF!</definedName>
    <definedName name="FDP_256_1_aSrv" localSheetId="4" hidden="1">[152]Comparison!$E$319</definedName>
    <definedName name="FDP_256_1_aSrv" hidden="1">#REF!</definedName>
    <definedName name="FDP_257_1_aSrv" localSheetId="4" hidden="1">[152]Comparison!$E$320</definedName>
    <definedName name="FDP_257_1_aSrv" hidden="1">#REF!</definedName>
    <definedName name="FDP_258_1_aSrv" localSheetId="4" hidden="1">[152]Comparison!$E$321</definedName>
    <definedName name="FDP_258_1_aSrv" hidden="1">#REF!</definedName>
    <definedName name="FDP_259_1_aSrv" localSheetId="4" hidden="1">[152]Comparison!$E$322</definedName>
    <definedName name="FDP_259_1_aSrv" hidden="1">#REF!</definedName>
    <definedName name="FDP_26_1_aUrv" localSheetId="4" hidden="1">[152]Comparison!$E$15</definedName>
    <definedName name="FDP_26_1_aUrv" hidden="1">#REF!</definedName>
    <definedName name="FDP_260_1_aSrv" localSheetId="4" hidden="1">[152]Comparison!$E$323</definedName>
    <definedName name="FDP_260_1_aSrv" hidden="1">#REF!</definedName>
    <definedName name="FDP_261_1_aSrv" localSheetId="4" hidden="1">[152]Comparison!$E$324</definedName>
    <definedName name="FDP_261_1_aSrv" hidden="1">#REF!</definedName>
    <definedName name="FDP_262_1_aSrv" localSheetId="4" hidden="1">[152]Comparison!$E$325</definedName>
    <definedName name="FDP_262_1_aSrv" hidden="1">#REF!</definedName>
    <definedName name="FDP_263_1_aSrv" localSheetId="4" hidden="1">[152]Comparison!$E$326</definedName>
    <definedName name="FDP_263_1_aSrv" hidden="1">#REF!</definedName>
    <definedName name="FDP_264_1_aSrv" localSheetId="4" hidden="1">[152]Comparison!$E$327</definedName>
    <definedName name="FDP_264_1_aSrv" hidden="1">#REF!</definedName>
    <definedName name="FDP_265_1_aSrv" localSheetId="4" hidden="1">[152]Comparison!$E$328</definedName>
    <definedName name="FDP_265_1_aSrv" hidden="1">#REF!</definedName>
    <definedName name="FDP_266_1_aSrv" localSheetId="4" hidden="1">[152]Comparison!$E$329</definedName>
    <definedName name="FDP_266_1_aSrv" hidden="1">#REF!</definedName>
    <definedName name="FDP_267_1_aSrv" localSheetId="4" hidden="1">[152]Comparison!$E$330</definedName>
    <definedName name="FDP_267_1_aSrv" hidden="1">#REF!</definedName>
    <definedName name="FDP_268_1_aSrv" localSheetId="4" hidden="1">[152]Comparison!$E$331</definedName>
    <definedName name="FDP_268_1_aSrv" hidden="1">#REF!</definedName>
    <definedName name="FDP_269_1_aSrv" localSheetId="4" hidden="1">[152]Comparison!$E$332</definedName>
    <definedName name="FDP_269_1_aSrv" hidden="1">#REF!</definedName>
    <definedName name="FDP_27_1_aUrv" localSheetId="4" hidden="1">[152]Comparison!$E$16</definedName>
    <definedName name="FDP_27_1_aUrv" hidden="1">#REF!</definedName>
    <definedName name="FDP_270_1_aSrv" localSheetId="4" hidden="1">[152]Comparison!$E$333</definedName>
    <definedName name="FDP_270_1_aSrv" hidden="1">#REF!</definedName>
    <definedName name="FDP_271_1_aSrv" localSheetId="4" hidden="1">[152]Comparison!$E$334</definedName>
    <definedName name="FDP_271_1_aSrv" hidden="1">#REF!</definedName>
    <definedName name="FDP_272_1_aSrv" localSheetId="4" hidden="1">[152]Comparison!$E$335</definedName>
    <definedName name="FDP_272_1_aSrv" hidden="1">#REF!</definedName>
    <definedName name="FDP_273_1_aSrv" localSheetId="4" hidden="1">[152]Comparison!$E$336</definedName>
    <definedName name="FDP_273_1_aSrv" hidden="1">#REF!</definedName>
    <definedName name="FDP_274_1_aSrv" localSheetId="4" hidden="1">[152]Comparison!$E$23</definedName>
    <definedName name="FDP_274_1_aSrv" hidden="1">#REF!</definedName>
    <definedName name="FDP_275_1_aSrv" localSheetId="4" hidden="1">[152]Comparison!$E$24</definedName>
    <definedName name="FDP_275_1_aSrv" hidden="1">#REF!</definedName>
    <definedName name="FDP_276_1_aSrv" localSheetId="4" hidden="1">[152]Comparison!$E$29</definedName>
    <definedName name="FDP_276_1_aSrv" hidden="1">#REF!</definedName>
    <definedName name="FDP_277_1_aSrv" localSheetId="4" hidden="1">[152]Comparison!$E$28</definedName>
    <definedName name="FDP_277_1_aSrv" hidden="1">#REF!</definedName>
    <definedName name="FDP_278_1_aSrv" localSheetId="4" hidden="1">[152]Comparison!$E$30</definedName>
    <definedName name="FDP_278_1_aSrv" hidden="1">#REF!</definedName>
    <definedName name="FDP_279_1_aSrv" localSheetId="4" hidden="1">[152]Comparison!$E$31</definedName>
    <definedName name="FDP_279_1_aSrv" hidden="1">#REF!</definedName>
    <definedName name="FDP_28_1_aUrv" localSheetId="4" hidden="1">[152]Comparison!$E$17</definedName>
    <definedName name="FDP_28_1_aUrv" hidden="1">#REF!</definedName>
    <definedName name="FDP_280_1_aSrv" localSheetId="4" hidden="1">[153]Forecasts_VDF!#REF!</definedName>
    <definedName name="FDP_280_1_aSrv" hidden="1">#REF!</definedName>
    <definedName name="FDP_281_1_aSrv" localSheetId="4" hidden="1">[153]Forecasts_VDF!#REF!</definedName>
    <definedName name="FDP_281_1_aSrv" hidden="1">#REF!</definedName>
    <definedName name="FDP_282_1_aSrv" localSheetId="4" hidden="1">[153]Forecasts_VDF!#REF!</definedName>
    <definedName name="FDP_282_1_aSrv" hidden="1">#REF!</definedName>
    <definedName name="FDP_283_1_aSrv" localSheetId="4" hidden="1">[153]Forecasts_VDF!#REF!</definedName>
    <definedName name="FDP_283_1_aSrv" hidden="1">#REF!</definedName>
    <definedName name="FDP_284_1_aSrv" localSheetId="4" hidden="1">[152]Comparison!$E$38</definedName>
    <definedName name="FDP_284_1_aSrv" hidden="1">#REF!</definedName>
    <definedName name="FDP_285_1_aSrv" localSheetId="4" hidden="1">[152]Comparison!$E$39</definedName>
    <definedName name="FDP_285_1_aSrv" hidden="1">#REF!</definedName>
    <definedName name="FDP_286_1_aSrv" localSheetId="4" hidden="1">[152]Comparison!$E$43</definedName>
    <definedName name="FDP_286_1_aSrv" hidden="1">#REF!</definedName>
    <definedName name="FDP_287_1_aSrv" localSheetId="4" hidden="1">[152]Comparison!$E$44</definedName>
    <definedName name="FDP_287_1_aSrv" hidden="1">#REF!</definedName>
    <definedName name="FDP_288_1_aSrv" localSheetId="4" hidden="1">[152]Comparison!$E$45</definedName>
    <definedName name="FDP_288_1_aSrv" hidden="1">#REF!</definedName>
    <definedName name="FDP_289_1_aSrv" localSheetId="4" hidden="1">[152]Comparison!$E$46</definedName>
    <definedName name="FDP_289_1_aSrv" hidden="1">#REF!</definedName>
    <definedName name="FDP_29_1_aUrv" localSheetId="4" hidden="1">[152]Comparison!$E$18</definedName>
    <definedName name="FDP_29_1_aUrv" hidden="1">#REF!</definedName>
    <definedName name="FDP_290_1_aSrv" localSheetId="4" hidden="1">[152]Comparison!$E$47</definedName>
    <definedName name="FDP_290_1_aSrv" hidden="1">#REF!</definedName>
    <definedName name="FDP_291_1_aSrv" localSheetId="4" hidden="1">[152]Comparison!$E$49</definedName>
    <definedName name="FDP_291_1_aSrv" hidden="1">#REF!</definedName>
    <definedName name="FDP_292_1_aSrv" localSheetId="4" hidden="1">[152]Comparison!$E$50</definedName>
    <definedName name="FDP_292_1_aSrv" hidden="1">#REF!</definedName>
    <definedName name="FDP_293_1_aSrv" localSheetId="4" hidden="1">[152]Comparison!$E$51</definedName>
    <definedName name="FDP_293_1_aSrv" hidden="1">#REF!</definedName>
    <definedName name="FDP_294_1_aSrv" localSheetId="4" hidden="1">[152]Comparison!$E$61</definedName>
    <definedName name="FDP_294_1_aSrv" hidden="1">#REF!</definedName>
    <definedName name="FDP_295_1_aSrv" localSheetId="4" hidden="1">[152]Comparison!$E$65</definedName>
    <definedName name="FDP_295_1_aSrv" hidden="1">#REF!</definedName>
    <definedName name="FDP_296_1_aSrv" localSheetId="4" hidden="1">[152]Comparison!$E$85</definedName>
    <definedName name="FDP_296_1_aSrv" hidden="1">#REF!</definedName>
    <definedName name="FDP_297_1_aSrv" localSheetId="4" hidden="1">[152]Comparison!$E$88</definedName>
    <definedName name="FDP_297_1_aSrv" hidden="1">#REF!</definedName>
    <definedName name="FDP_298_1_aSrv" localSheetId="4" hidden="1">[152]Comparison!$E$95</definedName>
    <definedName name="FDP_298_1_aSrv" hidden="1">#REF!</definedName>
    <definedName name="FDP_299_1_aSrv" localSheetId="4" hidden="1">[152]Comparison!$E$96</definedName>
    <definedName name="FDP_299_1_aSrv" hidden="1">#REF!</definedName>
    <definedName name="FDP_3_1_aUrv" localSheetId="4" hidden="1">[152]Comparison!$V$22</definedName>
    <definedName name="FDP_3_1_aUrv" hidden="1">#REF!</definedName>
    <definedName name="FDP_30_1_aSrv" localSheetId="4" hidden="1">[152]Comparison!$E$19</definedName>
    <definedName name="FDP_30_1_aSrv" hidden="1">#REF!</definedName>
    <definedName name="FDP_300_1_aSrv" localSheetId="4" hidden="1">[152]Comparison!$E$104</definedName>
    <definedName name="FDP_300_1_aSrv" hidden="1">#REF!</definedName>
    <definedName name="FDP_301_1_aSrv" localSheetId="4" hidden="1">[152]Comparison!$E$112</definedName>
    <definedName name="FDP_301_1_aSrv" hidden="1">#REF!</definedName>
    <definedName name="FDP_302_1_aSrv" localSheetId="4" hidden="1">[152]Comparison!$E$113</definedName>
    <definedName name="FDP_302_1_aSrv" hidden="1">#REF!</definedName>
    <definedName name="FDP_303_1_aSrv" localSheetId="4" hidden="1">[152]Comparison!$E$131</definedName>
    <definedName name="FDP_303_1_aSrv" hidden="1">#REF!</definedName>
    <definedName name="FDP_304_1_aSrv" localSheetId="4" hidden="1">[152]Comparison!$E$136</definedName>
    <definedName name="FDP_304_1_aSrv" hidden="1">#REF!</definedName>
    <definedName name="FDP_305_1_aSrv" localSheetId="4" hidden="1">[152]Comparison!$E$146</definedName>
    <definedName name="FDP_305_1_aSrv" hidden="1">#REF!</definedName>
    <definedName name="FDP_306_1_aSrv" localSheetId="4" hidden="1">[152]Comparison!$E$165</definedName>
    <definedName name="FDP_306_1_aSrv" hidden="1">#REF!</definedName>
    <definedName name="FDP_307_1_aSrv" localSheetId="4" hidden="1">[152]Comparison!$E$169</definedName>
    <definedName name="FDP_307_1_aSrv" hidden="1">#REF!</definedName>
    <definedName name="FDP_308_1_aSrv" localSheetId="4" hidden="1">[152]Comparison!$E$171</definedName>
    <definedName name="FDP_308_1_aSrv" hidden="1">#REF!</definedName>
    <definedName name="FDP_309_1_aSrv" localSheetId="4" hidden="1">[152]Comparison!$E$172</definedName>
    <definedName name="FDP_309_1_aSrv" hidden="1">#REF!</definedName>
    <definedName name="FDP_31_1_aSrv" localSheetId="4" hidden="1">[152]Comparison!$E$20</definedName>
    <definedName name="FDP_31_1_aSrv" hidden="1">#REF!</definedName>
    <definedName name="FDP_310_1_aSrv" localSheetId="4" hidden="1">[152]Comparison!$E$178</definedName>
    <definedName name="FDP_310_1_aSrv" hidden="1">#REF!</definedName>
    <definedName name="FDP_311_1_aSrv" localSheetId="4" hidden="1">[152]Comparison!$E$179</definedName>
    <definedName name="FDP_311_1_aSrv" hidden="1">#REF!</definedName>
    <definedName name="FDP_312_1_aSrv" localSheetId="4" hidden="1">[152]Comparison!$E$180</definedName>
    <definedName name="FDP_312_1_aSrv" hidden="1">#REF!</definedName>
    <definedName name="FDP_313_1_aSrv" localSheetId="4" hidden="1">[152]Comparison!$P$184</definedName>
    <definedName name="FDP_313_1_aSrv" hidden="1">#REF!</definedName>
    <definedName name="FDP_314_1_aSrv" localSheetId="4" hidden="1">[152]Comparison!$P$186</definedName>
    <definedName name="FDP_314_1_aSrv" hidden="1">#REF!</definedName>
    <definedName name="FDP_315_1_aSrv" localSheetId="4" hidden="1">[152]Comparison!$P$187</definedName>
    <definedName name="FDP_315_1_aSrv" hidden="1">#REF!</definedName>
    <definedName name="FDP_316_1_aSrv" localSheetId="4" hidden="1">[152]Comparison!$P$188</definedName>
    <definedName name="FDP_316_1_aSrv" hidden="1">#REF!</definedName>
    <definedName name="FDP_317_1_aSrv" localSheetId="4" hidden="1">[152]Comparison!$P$189</definedName>
    <definedName name="FDP_317_1_aSrv" hidden="1">#REF!</definedName>
    <definedName name="FDP_318_1_aUrv" localSheetId="4" hidden="1">[152]Comparison!#REF!</definedName>
    <definedName name="FDP_318_1_aUrv" hidden="1">#REF!</definedName>
    <definedName name="FDP_319_1_aUrv" localSheetId="4" hidden="1">[152]Comparison!#REF!</definedName>
    <definedName name="FDP_319_1_aUrv" hidden="1">#REF!</definedName>
    <definedName name="FDP_32_1_aUrv" localSheetId="4" hidden="1">[152]Comparison!$E$21</definedName>
    <definedName name="FDP_32_1_aUrv" hidden="1">#REF!</definedName>
    <definedName name="FDP_320_1_aUrv" localSheetId="4" hidden="1">[152]Comparison!#REF!</definedName>
    <definedName name="FDP_320_1_aUrv" hidden="1">#REF!</definedName>
    <definedName name="FDP_321_1_aUrv" localSheetId="4" hidden="1">[152]Comparison!#REF!</definedName>
    <definedName name="FDP_321_1_aUrv" hidden="1">#REF!</definedName>
    <definedName name="FDP_322_1_aUrv" localSheetId="4" hidden="1">[152]Comparison!#REF!</definedName>
    <definedName name="FDP_322_1_aUrv" hidden="1">#REF!</definedName>
    <definedName name="FDP_323_1_aUrv" localSheetId="4" hidden="1">[152]Comparison!#REF!</definedName>
    <definedName name="FDP_323_1_aUrv" hidden="1">#REF!</definedName>
    <definedName name="FDP_324_1_aUrv" localSheetId="4" hidden="1">[152]Comparison!#REF!</definedName>
    <definedName name="FDP_324_1_aUrv" hidden="1">#REF!</definedName>
    <definedName name="FDP_325_1_aUrv" localSheetId="4" hidden="1">[152]Comparison!#REF!</definedName>
    <definedName name="FDP_325_1_aUrv" hidden="1">#REF!</definedName>
    <definedName name="FDP_326_1_aUrv" localSheetId="4" hidden="1">[152]Comparison!#REF!</definedName>
    <definedName name="FDP_326_1_aUrv" hidden="1">#REF!</definedName>
    <definedName name="FDP_327_1_aUrv" localSheetId="4" hidden="1">[152]Comparison!#REF!</definedName>
    <definedName name="FDP_327_1_aUrv" hidden="1">#REF!</definedName>
    <definedName name="FDP_328_1_aUrv" localSheetId="4" hidden="1">[152]Comparison!#REF!</definedName>
    <definedName name="FDP_328_1_aUrv" hidden="1">#REF!</definedName>
    <definedName name="FDP_329_1_aUrv" localSheetId="4" hidden="1">[152]Comparison!#REF!</definedName>
    <definedName name="FDP_329_1_aUrv" hidden="1">#REF!</definedName>
    <definedName name="FDP_33_1_aUrv" localSheetId="4" hidden="1">[152]Comparison!$E$22</definedName>
    <definedName name="FDP_33_1_aUrv" hidden="1">#REF!</definedName>
    <definedName name="FDP_330_1_aUrv" localSheetId="4" hidden="1">[152]Comparison!#REF!</definedName>
    <definedName name="FDP_330_1_aUrv" hidden="1">#REF!</definedName>
    <definedName name="FDP_331_1_aUrv" localSheetId="4" hidden="1">[152]Comparison!#REF!</definedName>
    <definedName name="FDP_331_1_aUrv" hidden="1">#REF!</definedName>
    <definedName name="FDP_332_1_aUrv" localSheetId="4" hidden="1">[152]Comparison!#REF!</definedName>
    <definedName name="FDP_332_1_aUrv" hidden="1">#REF!</definedName>
    <definedName name="FDP_333_1_aUrv" localSheetId="4" hidden="1">[152]Comparison!#REF!</definedName>
    <definedName name="FDP_333_1_aUrv" hidden="1">#REF!</definedName>
    <definedName name="FDP_334_1_aSrv" localSheetId="4" hidden="1">[152]Comparison!#REF!</definedName>
    <definedName name="FDP_334_1_aSrv" hidden="1">#REF!</definedName>
    <definedName name="FDP_335_1_aSrv" localSheetId="4" hidden="1">[152]Comparison!#REF!</definedName>
    <definedName name="FDP_335_1_aSrv" hidden="1">#REF!</definedName>
    <definedName name="FDP_336_1_aUrv" localSheetId="4" hidden="1">[152]Comparison!#REF!</definedName>
    <definedName name="FDP_336_1_aUrv" hidden="1">#REF!</definedName>
    <definedName name="FDP_337_1_aUrv" localSheetId="4" hidden="1">[152]Comparison!#REF!</definedName>
    <definedName name="FDP_337_1_aUrv" hidden="1">#REF!</definedName>
    <definedName name="FDP_338_1_aUrv" localSheetId="4" hidden="1">[152]Comparison!#REF!</definedName>
    <definedName name="FDP_338_1_aUrv" hidden="1">#REF!</definedName>
    <definedName name="FDP_339_1_aSrv" localSheetId="4" hidden="1">[152]Comparison!#REF!</definedName>
    <definedName name="FDP_339_1_aSrv" hidden="1">#REF!</definedName>
    <definedName name="FDP_34_1_aUrv" localSheetId="4" hidden="1">[152]Comparison!$E$23</definedName>
    <definedName name="FDP_34_1_aUrv" hidden="1">#REF!</definedName>
    <definedName name="FDP_342_1_aUrv" localSheetId="4" hidden="1">[152]Comparison!#REF!</definedName>
    <definedName name="FDP_342_1_aUrv" hidden="1">#REF!</definedName>
    <definedName name="FDP_343_1_aUrv" localSheetId="4" hidden="1">[152]Comparison!#REF!</definedName>
    <definedName name="FDP_343_1_aUrv" hidden="1">#REF!</definedName>
    <definedName name="FDP_344_1_aUrv" localSheetId="4" hidden="1">[152]Comparison!#REF!</definedName>
    <definedName name="FDP_344_1_aUrv" hidden="1">#REF!</definedName>
    <definedName name="FDP_345_1_aUrv" localSheetId="4" hidden="1">[152]Comparison!#REF!</definedName>
    <definedName name="FDP_345_1_aUrv" hidden="1">#REF!</definedName>
    <definedName name="FDP_346_1_aUrv" localSheetId="4" hidden="1">[152]Comparison!#REF!</definedName>
    <definedName name="FDP_346_1_aUrv" hidden="1">#REF!</definedName>
    <definedName name="FDP_347_1_aSrv" localSheetId="4" hidden="1">[152]Comparison!#REF!</definedName>
    <definedName name="FDP_347_1_aSrv" hidden="1">#REF!</definedName>
    <definedName name="FDP_348_1_aUrv" localSheetId="4" hidden="1">[152]Comparison!#REF!</definedName>
    <definedName name="FDP_348_1_aUrv" hidden="1">#REF!</definedName>
    <definedName name="FDP_349_1_aUrv" localSheetId="4" hidden="1">[152]Comparison!#REF!</definedName>
    <definedName name="FDP_349_1_aUrv" hidden="1">#REF!</definedName>
    <definedName name="FDP_35_1_aUrv" localSheetId="4" hidden="1">[152]Comparison!$E$24</definedName>
    <definedName name="FDP_35_1_aUrv" hidden="1">#REF!</definedName>
    <definedName name="FDP_350_1_aUrv" localSheetId="4" hidden="1">[152]Comparison!#REF!</definedName>
    <definedName name="FDP_350_1_aUrv" hidden="1">#REF!</definedName>
    <definedName name="FDP_351_1_aUrv" localSheetId="4" hidden="1">[152]Comparison!#REF!</definedName>
    <definedName name="FDP_351_1_aUrv" hidden="1">#REF!</definedName>
    <definedName name="FDP_352_1_aUrv" localSheetId="4" hidden="1">[152]Comparison!#REF!</definedName>
    <definedName name="FDP_352_1_aUrv" hidden="1">#REF!</definedName>
    <definedName name="FDP_353_1_aSrv" localSheetId="4" hidden="1">[152]Comparison!#REF!</definedName>
    <definedName name="FDP_353_1_aSrv" hidden="1">#REF!</definedName>
    <definedName name="FDP_354_1_aSrv" localSheetId="4" hidden="1">[152]Comparison!#REF!</definedName>
    <definedName name="FDP_354_1_aSrv" hidden="1">#REF!</definedName>
    <definedName name="FDP_355_1_aUrv" localSheetId="4" hidden="1">[152]Comparison!#REF!</definedName>
    <definedName name="FDP_355_1_aUrv" hidden="1">#REF!</definedName>
    <definedName name="FDP_356_1_aUrv" localSheetId="4" hidden="1">[152]Comparison!#REF!</definedName>
    <definedName name="FDP_356_1_aUrv" hidden="1">#REF!</definedName>
    <definedName name="FDP_357_1_aUrv" localSheetId="4" hidden="1">[152]Comparison!#REF!</definedName>
    <definedName name="FDP_357_1_aUrv" hidden="1">#REF!</definedName>
    <definedName name="FDP_358_1_aUrv" localSheetId="4" hidden="1">[152]Comparison!#REF!</definedName>
    <definedName name="FDP_358_1_aUrv" hidden="1">#REF!</definedName>
    <definedName name="FDP_359_1_aUrv" localSheetId="4" hidden="1">[152]Comparison!#REF!</definedName>
    <definedName name="FDP_359_1_aUrv" hidden="1">#REF!</definedName>
    <definedName name="FDP_36_1_aUrv" localSheetId="4" hidden="1">[152]Comparison!$E$25</definedName>
    <definedName name="FDP_36_1_aUrv" hidden="1">#REF!</definedName>
    <definedName name="FDP_360_1_aSrv" localSheetId="4" hidden="1">[152]Comparison!#REF!</definedName>
    <definedName name="FDP_360_1_aSrv" hidden="1">#REF!</definedName>
    <definedName name="FDP_361_1_aUrv" localSheetId="4" hidden="1">[152]Comparison!#REF!</definedName>
    <definedName name="FDP_361_1_aUrv" hidden="1">#REF!</definedName>
    <definedName name="FDP_362_1_aUrv" localSheetId="4" hidden="1">[152]Comparison!#REF!</definedName>
    <definedName name="FDP_362_1_aUrv" hidden="1">#REF!</definedName>
    <definedName name="FDP_363_1_aUrv" localSheetId="4" hidden="1">[152]Comparison!#REF!</definedName>
    <definedName name="FDP_363_1_aUrv" hidden="1">#REF!</definedName>
    <definedName name="FDP_364_1_aUrv" localSheetId="4" hidden="1">[152]Comparison!#REF!</definedName>
    <definedName name="FDP_364_1_aUrv" hidden="1">#REF!</definedName>
    <definedName name="FDP_365_1_aUrv" localSheetId="4" hidden="1">[152]Comparison!#REF!</definedName>
    <definedName name="FDP_365_1_aUrv" hidden="1">#REF!</definedName>
    <definedName name="FDP_366_1_aUrv" localSheetId="4" hidden="1">[152]Comparison!#REF!</definedName>
    <definedName name="FDP_366_1_aUrv" hidden="1">#REF!</definedName>
    <definedName name="FDP_367_1_aUrv" localSheetId="4" hidden="1">[152]Comparison!#REF!</definedName>
    <definedName name="FDP_367_1_aUrv" hidden="1">#REF!</definedName>
    <definedName name="FDP_368_1_aUrv" localSheetId="4" hidden="1">[152]Comparison!#REF!</definedName>
    <definedName name="FDP_368_1_aUrv" hidden="1">#REF!</definedName>
    <definedName name="FDP_369_1_aUrv" localSheetId="4" hidden="1">[152]Comparison!#REF!</definedName>
    <definedName name="FDP_369_1_aUrv" hidden="1">#REF!</definedName>
    <definedName name="FDP_37_1_aSrv" localSheetId="4" hidden="1">[152]Comparison!$E$26</definedName>
    <definedName name="FDP_37_1_aSrv" hidden="1">#REF!</definedName>
    <definedName name="FDP_370_1_aUrv" localSheetId="4" hidden="1">[152]Comparison!#REF!</definedName>
    <definedName name="FDP_370_1_aUrv" hidden="1">#REF!</definedName>
    <definedName name="FDP_371_1_aUrv" localSheetId="4" hidden="1">[152]Comparison!#REF!</definedName>
    <definedName name="FDP_371_1_aUrv" hidden="1">#REF!</definedName>
    <definedName name="FDP_372_1_aUrv" localSheetId="4" hidden="1">[152]Comparison!#REF!</definedName>
    <definedName name="FDP_372_1_aUrv" hidden="1">#REF!</definedName>
    <definedName name="FDP_373_1_aSrv" localSheetId="4" hidden="1">[152]Comparison!#REF!</definedName>
    <definedName name="FDP_373_1_aSrv" hidden="1">#REF!</definedName>
    <definedName name="FDP_374_1_aSrv" localSheetId="4" hidden="1">[152]Comparison!#REF!</definedName>
    <definedName name="FDP_374_1_aSrv" hidden="1">#REF!</definedName>
    <definedName name="FDP_375_1_aSrv" localSheetId="4" hidden="1">[152]Comparison!#REF!</definedName>
    <definedName name="FDP_375_1_aSrv" hidden="1">#REF!</definedName>
    <definedName name="FDP_376_1_aSrv" localSheetId="4" hidden="1">[152]Comparison!#REF!</definedName>
    <definedName name="FDP_376_1_aSrv" hidden="1">#REF!</definedName>
    <definedName name="FDP_377_1_aUrv" localSheetId="4" hidden="1">[152]Comparison!#REF!</definedName>
    <definedName name="FDP_377_1_aUrv" hidden="1">#REF!</definedName>
    <definedName name="FDP_378_1_aUrv" localSheetId="4" hidden="1">[152]Comparison!#REF!</definedName>
    <definedName name="FDP_378_1_aUrv" hidden="1">#REF!</definedName>
    <definedName name="FDP_379_1_aSrv" localSheetId="4" hidden="1">[152]Comparison!#REF!</definedName>
    <definedName name="FDP_379_1_aSrv" hidden="1">#REF!</definedName>
    <definedName name="FDP_38_1_aUrv" localSheetId="4" hidden="1">[152]Comparison!$E$27</definedName>
    <definedName name="FDP_38_1_aUrv" hidden="1">#REF!</definedName>
    <definedName name="FDP_380_1_aUrv" localSheetId="4" hidden="1">[152]Comparison!#REF!</definedName>
    <definedName name="FDP_380_1_aUrv" hidden="1">#REF!</definedName>
    <definedName name="FDP_381_1_aUrv" localSheetId="4" hidden="1">[152]Comparison!#REF!</definedName>
    <definedName name="FDP_381_1_aUrv" hidden="1">#REF!</definedName>
    <definedName name="FDP_382_1_aSrv" localSheetId="4" hidden="1">[152]Comparison!#REF!</definedName>
    <definedName name="FDP_382_1_aSrv" hidden="1">#REF!</definedName>
    <definedName name="FDP_383_1_aUrv" localSheetId="4" hidden="1">[152]Comparison!#REF!</definedName>
    <definedName name="FDP_383_1_aUrv" hidden="1">#REF!</definedName>
    <definedName name="FDP_384_1_aUrv" localSheetId="4" hidden="1">[152]Comparison!#REF!</definedName>
    <definedName name="FDP_384_1_aUrv" hidden="1">#REF!</definedName>
    <definedName name="FDP_385_1_aUrv" localSheetId="4" hidden="1">[152]Comparison!#REF!</definedName>
    <definedName name="FDP_385_1_aUrv" hidden="1">#REF!</definedName>
    <definedName name="FDP_386_1_aUrv" localSheetId="4" hidden="1">[152]Comparison!#REF!</definedName>
    <definedName name="FDP_386_1_aUrv" hidden="1">#REF!</definedName>
    <definedName name="FDP_387_1_aUrv" localSheetId="4" hidden="1">[152]Comparison!#REF!</definedName>
    <definedName name="FDP_387_1_aUrv" hidden="1">#REF!</definedName>
    <definedName name="FDP_388_1_aSrv" localSheetId="4" hidden="1">[152]Comparison!#REF!</definedName>
    <definedName name="FDP_388_1_aSrv" hidden="1">#REF!</definedName>
    <definedName name="FDP_389_1_aUrv" localSheetId="4" hidden="1">[152]Comparison!#REF!</definedName>
    <definedName name="FDP_389_1_aUrv" hidden="1">#REF!</definedName>
    <definedName name="FDP_39_1_aUrv" localSheetId="4" hidden="1">[152]Comparison!$E$28</definedName>
    <definedName name="FDP_39_1_aUrv" hidden="1">#REF!</definedName>
    <definedName name="FDP_390_1_aSrv" localSheetId="4" hidden="1">[152]Comparison!#REF!</definedName>
    <definedName name="FDP_390_1_aSrv" hidden="1">#REF!</definedName>
    <definedName name="FDP_391_1_aUrv" localSheetId="4" hidden="1">[152]Comparison!#REF!</definedName>
    <definedName name="FDP_391_1_aUrv" hidden="1">#REF!</definedName>
    <definedName name="FDP_392_1_aUrv" localSheetId="4" hidden="1">[152]Comparison!#REF!</definedName>
    <definedName name="FDP_392_1_aUrv" hidden="1">#REF!</definedName>
    <definedName name="FDP_393_1_aUrv" localSheetId="4" hidden="1">[152]Comparison!#REF!</definedName>
    <definedName name="FDP_393_1_aUrv" hidden="1">#REF!</definedName>
    <definedName name="FDP_394_1_aSrv" localSheetId="4" hidden="1">[152]Comparison!#REF!</definedName>
    <definedName name="FDP_394_1_aSrv" hidden="1">#REF!</definedName>
    <definedName name="FDP_395_1_aSrv" localSheetId="4" hidden="1">[152]Comparison!#REF!</definedName>
    <definedName name="FDP_395_1_aSrv" hidden="1">#REF!</definedName>
    <definedName name="FDP_396_1_aSrv" localSheetId="4" hidden="1">[152]Comparison!#REF!</definedName>
    <definedName name="FDP_396_1_aSrv" hidden="1">#REF!</definedName>
    <definedName name="FDP_397_1_aUrv" localSheetId="4" hidden="1">[152]Comparison!#REF!</definedName>
    <definedName name="FDP_397_1_aUrv" hidden="1">#REF!</definedName>
    <definedName name="FDP_398_1_aSrv" localSheetId="4" hidden="1">[152]Comparison!#REF!</definedName>
    <definedName name="FDP_398_1_aSrv" hidden="1">#REF!</definedName>
    <definedName name="FDP_399_1_aUrv" localSheetId="4" hidden="1">[152]Comparison!#REF!</definedName>
    <definedName name="FDP_399_1_aUrv" hidden="1">#REF!</definedName>
    <definedName name="FDP_4_1_aUrv" localSheetId="4" hidden="1">[152]Comparison!$V$23</definedName>
    <definedName name="FDP_4_1_aUrv" hidden="1">#REF!</definedName>
    <definedName name="FDP_40_1_aUrv" localSheetId="4" hidden="1">[152]Comparison!$E$29</definedName>
    <definedName name="FDP_40_1_aUrv" hidden="1">#REF!</definedName>
    <definedName name="FDP_400_1_aUrv" localSheetId="4" hidden="1">[152]Comparison!#REF!</definedName>
    <definedName name="FDP_400_1_aUrv" hidden="1">#REF!</definedName>
    <definedName name="FDP_401_1_aUrv" localSheetId="4" hidden="1">[152]Comparison!#REF!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localSheetId="4" hidden="1">[152]Comparison!#REF!</definedName>
    <definedName name="FDP_407_1_aUrv" hidden="1">#REF!</definedName>
    <definedName name="FDP_408_1_aUrv" hidden="1">#REF!</definedName>
    <definedName name="FDP_409_1_aUrv" hidden="1">#REF!</definedName>
    <definedName name="FDP_41_1_aUrv" localSheetId="4" hidden="1">[152]Comparison!$E$30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localSheetId="4" hidden="1">[152]Comparison!$E$31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localSheetId="4" hidden="1">[152]Comparison!$E$32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localSheetId="4" hidden="1">[152]Comparison!#REF!</definedName>
    <definedName name="FDP_434_1_aUrv" hidden="1">#REF!</definedName>
    <definedName name="FDP_435_1_aUrv" localSheetId="4" hidden="1">[152]Comparison!#REF!</definedName>
    <definedName name="FDP_435_1_aUrv" hidden="1">#REF!</definedName>
    <definedName name="FDP_436_1_aUrv" localSheetId="4" hidden="1">[152]Comparison!#REF!</definedName>
    <definedName name="FDP_436_1_aUrv" hidden="1">#REF!</definedName>
    <definedName name="FDP_437_1_aUrv" localSheetId="4" hidden="1">[152]Comparison!#REF!</definedName>
    <definedName name="FDP_437_1_aUrv" hidden="1">#REF!</definedName>
    <definedName name="FDP_438_1_aUrv" localSheetId="4" hidden="1">[152]Comparison!#REF!</definedName>
    <definedName name="FDP_438_1_aUrv" hidden="1">#REF!</definedName>
    <definedName name="FDP_439_1_aUrv" localSheetId="4" hidden="1">[152]Comparison!#REF!</definedName>
    <definedName name="FDP_439_1_aUrv" hidden="1">#REF!</definedName>
    <definedName name="FDP_44_1_aUrv" localSheetId="4" hidden="1">[152]Comparison!$E$33</definedName>
    <definedName name="FDP_44_1_aUrv" hidden="1">#REF!</definedName>
    <definedName name="FDP_440_1_aSrv" localSheetId="4" hidden="1">[152]Comparison!#REF!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localSheetId="4" hidden="1">[152]Comparison!#REF!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localSheetId="4" hidden="1">[152]Comparison!#REF!</definedName>
    <definedName name="FDP_448_1_aSrv" hidden="1">#REF!</definedName>
    <definedName name="FDP_449_1_aUrv" hidden="1">#REF!</definedName>
    <definedName name="FDP_45_1_aUrv" localSheetId="4" hidden="1">[152]Comparison!$E$34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localSheetId="4" hidden="1">[152]Comparison!#REF!</definedName>
    <definedName name="FDP_454_1_aSrv" hidden="1">#REF!</definedName>
    <definedName name="FDP_455_1_aSrv" localSheetId="4" hidden="1">[152]Comparison!$E$10</definedName>
    <definedName name="FDP_455_1_aSrv" hidden="1">#REF!</definedName>
    <definedName name="FDP_456_1_aSrv" localSheetId="4" hidden="1">[152]Comparison!$E$12</definedName>
    <definedName name="FDP_456_1_aSrv" hidden="1">#REF!</definedName>
    <definedName name="FDP_457_1_aSrv" localSheetId="4" hidden="1">[152]Comparison!$E$19</definedName>
    <definedName name="FDP_457_1_aSrv" hidden="1">#REF!</definedName>
    <definedName name="FDP_458_1_aSrv" localSheetId="4" hidden="1">[152]Comparison!$E$22</definedName>
    <definedName name="FDP_458_1_aSrv" hidden="1">#REF!</definedName>
    <definedName name="FDP_459_1_aSrv" localSheetId="4" hidden="1">[152]Comparison!$E$23</definedName>
    <definedName name="FDP_459_1_aSrv" hidden="1">#REF!</definedName>
    <definedName name="FDP_46_1_aUrv" localSheetId="4" hidden="1">[152]Comparison!$E$35</definedName>
    <definedName name="FDP_46_1_aUrv" hidden="1">#REF!</definedName>
    <definedName name="FDP_460_1_aSrv" localSheetId="4" hidden="1">[152]Comparison!$E$24</definedName>
    <definedName name="FDP_460_1_aSrv" hidden="1">#REF!</definedName>
    <definedName name="FDP_461_1_aSrv" localSheetId="4" hidden="1">[152]Comparison!$E$25</definedName>
    <definedName name="FDP_461_1_aSrv" hidden="1">#REF!</definedName>
    <definedName name="FDP_462_1_aSrv" localSheetId="4" hidden="1">[152]Comparison!$E$26</definedName>
    <definedName name="FDP_462_1_aSrv" hidden="1">#REF!</definedName>
    <definedName name="FDP_463_1_aSrv" localSheetId="4" hidden="1">[152]Comparison!$E$27</definedName>
    <definedName name="FDP_463_1_aSrv" hidden="1">#REF!</definedName>
    <definedName name="FDP_464_1_aSrv" localSheetId="4" hidden="1">[152]Comparison!$E$28</definedName>
    <definedName name="FDP_464_1_aSrv" hidden="1">#REF!</definedName>
    <definedName name="FDP_465_1_aSrv" localSheetId="4" hidden="1">[152]Comparison!$E$29</definedName>
    <definedName name="FDP_465_1_aSrv" hidden="1">#REF!</definedName>
    <definedName name="FDP_466_1_aSrv" localSheetId="4" hidden="1">[152]Comparison!$E$30</definedName>
    <definedName name="FDP_466_1_aSrv" hidden="1">#REF!</definedName>
    <definedName name="FDP_467_1_aSrv" localSheetId="4" hidden="1">[152]Comparison!$E$31</definedName>
    <definedName name="FDP_467_1_aSrv" hidden="1">#REF!</definedName>
    <definedName name="FDP_468_1_aSrv" localSheetId="4" hidden="1">[152]Comparison!$E$34</definedName>
    <definedName name="FDP_468_1_aSrv" hidden="1">#REF!</definedName>
    <definedName name="FDP_469_1_aSrv" localSheetId="4" hidden="1">[152]Comparison!$E$35</definedName>
    <definedName name="FDP_469_1_aSrv" hidden="1">#REF!</definedName>
    <definedName name="FDP_47_1_aUrv" localSheetId="4" hidden="1">[152]Comparison!$E$36</definedName>
    <definedName name="FDP_47_1_aUrv" hidden="1">#REF!</definedName>
    <definedName name="FDP_470_1_aSrv" localSheetId="4" hidden="1">[152]Comparison!$E$36</definedName>
    <definedName name="FDP_470_1_aSrv" hidden="1">#REF!</definedName>
    <definedName name="FDP_471_1_aSrv" localSheetId="4" hidden="1">[152]Comparison!$E$37</definedName>
    <definedName name="FDP_471_1_aSrv" hidden="1">#REF!</definedName>
    <definedName name="FDP_472_1_aSrv" localSheetId="4" hidden="1">[152]Comparison!$E$38</definedName>
    <definedName name="FDP_472_1_aSrv" hidden="1">#REF!</definedName>
    <definedName name="FDP_473_1_aSrv" localSheetId="4" hidden="1">[152]Comparison!$E$39</definedName>
    <definedName name="FDP_473_1_aSrv" hidden="1">#REF!</definedName>
    <definedName name="FDP_474_1_aSrv" localSheetId="4" hidden="1">[152]Comparison!$E$40</definedName>
    <definedName name="FDP_474_1_aSrv" hidden="1">#REF!</definedName>
    <definedName name="FDP_475_1_aSrv" localSheetId="4" hidden="1">[152]Comparison!$E$43</definedName>
    <definedName name="FDP_475_1_aSrv" hidden="1">#REF!</definedName>
    <definedName name="FDP_476_1_aSrv" localSheetId="4" hidden="1">[152]Comparison!$E$44</definedName>
    <definedName name="FDP_476_1_aSrv" hidden="1">#REF!</definedName>
    <definedName name="FDP_477_1_aSrv" localSheetId="4" hidden="1">[152]Comparison!$E$45</definedName>
    <definedName name="FDP_477_1_aSrv" hidden="1">#REF!</definedName>
    <definedName name="FDP_478_1_aSrv" localSheetId="4" hidden="1">[152]Comparison!$E$46</definedName>
    <definedName name="FDP_478_1_aSrv" hidden="1">#REF!</definedName>
    <definedName name="FDP_479_1_aSrv" localSheetId="4" hidden="1">[152]Comparison!$E$47</definedName>
    <definedName name="FDP_479_1_aSrv" hidden="1">#REF!</definedName>
    <definedName name="FDP_48_1_aUrv" localSheetId="4" hidden="1">[152]Comparison!$E$37</definedName>
    <definedName name="FDP_48_1_aUrv" hidden="1">#REF!</definedName>
    <definedName name="FDP_480_1_aSrv" localSheetId="4" hidden="1">[152]Comparison!$E$48</definedName>
    <definedName name="FDP_480_1_aSrv" hidden="1">#REF!</definedName>
    <definedName name="FDP_481_1_aSrv" localSheetId="4" hidden="1">[152]Comparison!$E$49</definedName>
    <definedName name="FDP_481_1_aSrv" hidden="1">#REF!</definedName>
    <definedName name="FDP_482_1_aSrv" localSheetId="4" hidden="1">[152]Comparison!$E$54</definedName>
    <definedName name="FDP_482_1_aSrv" hidden="1">#REF!</definedName>
    <definedName name="FDP_483_1_aSrv" localSheetId="4" hidden="1">[152]Comparison!$E$55</definedName>
    <definedName name="FDP_483_1_aSrv" hidden="1">#REF!</definedName>
    <definedName name="FDP_484_1_aSrv" localSheetId="4" hidden="1">[152]Comparison!$E$56</definedName>
    <definedName name="FDP_484_1_aSrv" hidden="1">#REF!</definedName>
    <definedName name="FDP_485_1_aSrv" localSheetId="4" hidden="1">[152]Comparison!$E$57</definedName>
    <definedName name="FDP_485_1_aSrv" hidden="1">#REF!</definedName>
    <definedName name="FDP_486_1_aSrv" localSheetId="4" hidden="1">[152]Comparison!$E$58</definedName>
    <definedName name="FDP_486_1_aSrv" hidden="1">#REF!</definedName>
    <definedName name="FDP_487_1_aSrv" localSheetId="4" hidden="1">[152]Comparison!$E$59</definedName>
    <definedName name="FDP_487_1_aSrv" hidden="1">#REF!</definedName>
    <definedName name="FDP_488_1_aSrv" localSheetId="4" hidden="1">[152]Comparison!$E$60</definedName>
    <definedName name="FDP_488_1_aSrv" hidden="1">#REF!</definedName>
    <definedName name="FDP_489_1_aSrv" localSheetId="4" hidden="1">[152]Comparison!$E$61</definedName>
    <definedName name="FDP_489_1_aSrv" hidden="1">#REF!</definedName>
    <definedName name="FDP_49_1_aUrv" localSheetId="4" hidden="1">[152]Comparison!$E$38</definedName>
    <definedName name="FDP_49_1_aUrv" hidden="1">#REF!</definedName>
    <definedName name="FDP_490_1_aSrv" localSheetId="4" hidden="1">[152]Comparison!$E$62</definedName>
    <definedName name="FDP_490_1_aSrv" hidden="1">#REF!</definedName>
    <definedName name="FDP_491_1_aSrv" localSheetId="4" hidden="1">[152]Comparison!$E$65</definedName>
    <definedName name="FDP_491_1_aSrv" hidden="1">#REF!</definedName>
    <definedName name="FDP_492_1_aSrv" localSheetId="4" hidden="1">[152]Comparison!$E$66</definedName>
    <definedName name="FDP_492_1_aSrv" hidden="1">#REF!</definedName>
    <definedName name="FDP_493_1_aSrv" localSheetId="4" hidden="1">[152]Comparison!$E$67</definedName>
    <definedName name="FDP_493_1_aSrv" hidden="1">#REF!</definedName>
    <definedName name="FDP_494_1_aSrv" localSheetId="4" hidden="1">[152]Comparison!$E$68</definedName>
    <definedName name="FDP_494_1_aSrv" hidden="1">#REF!</definedName>
    <definedName name="FDP_495_1_aSrv" localSheetId="4" hidden="1">[152]Comparison!$E$69</definedName>
    <definedName name="FDP_495_1_aSrv" hidden="1">#REF!</definedName>
    <definedName name="FDP_496_1_aSrv" localSheetId="4" hidden="1">[152]Comparison!$E$70</definedName>
    <definedName name="FDP_496_1_aSrv" hidden="1">#REF!</definedName>
    <definedName name="FDP_497_1_aSrv" localSheetId="4" hidden="1">[152]Comparison!$E$73</definedName>
    <definedName name="FDP_497_1_aSrv" hidden="1">#REF!</definedName>
    <definedName name="FDP_498_1_aSrv" localSheetId="4" hidden="1">[152]Comparison!$E$74</definedName>
    <definedName name="FDP_498_1_aSrv" hidden="1">#REF!</definedName>
    <definedName name="FDP_499_1_aSrv" localSheetId="4" hidden="1">[152]Comparison!$E$75</definedName>
    <definedName name="FDP_499_1_aSrv" hidden="1">#REF!</definedName>
    <definedName name="FDP_5_1_aUrv" localSheetId="4" hidden="1">[152]Comparison!$V$24</definedName>
    <definedName name="FDP_5_1_aUrv" hidden="1">#REF!</definedName>
    <definedName name="FDP_50_1_aSrv" localSheetId="4" hidden="1">[152]Comparison!$E$39</definedName>
    <definedName name="FDP_50_1_aSrv" hidden="1">#REF!</definedName>
    <definedName name="FDP_500_1_aSrv" localSheetId="4" hidden="1">[152]Comparison!$E$76</definedName>
    <definedName name="FDP_500_1_aSrv" hidden="1">#REF!</definedName>
    <definedName name="FDP_501_1_aSrv" localSheetId="4" hidden="1">[152]Comparison!$E$77</definedName>
    <definedName name="FDP_501_1_aSrv" hidden="1">#REF!</definedName>
    <definedName name="FDP_502_1_aSrv" localSheetId="4" hidden="1">[152]Comparison!$E$81</definedName>
    <definedName name="FDP_502_1_aSrv" hidden="1">#REF!</definedName>
    <definedName name="FDP_503_1_aSrv" localSheetId="4" hidden="1">[152]Comparison!$E$82</definedName>
    <definedName name="FDP_503_1_aSrv" hidden="1">#REF!</definedName>
    <definedName name="FDP_504_1_aSrv" localSheetId="4" hidden="1">[152]Comparison!$E$83</definedName>
    <definedName name="FDP_504_1_aSrv" hidden="1">#REF!</definedName>
    <definedName name="FDP_505_1_aSrv" localSheetId="4" hidden="1">[152]Comparison!$E$84</definedName>
    <definedName name="FDP_505_1_aSrv" hidden="1">#REF!</definedName>
    <definedName name="FDP_506_1_aSrv" localSheetId="4" hidden="1">[152]Comparison!$E$85</definedName>
    <definedName name="FDP_506_1_aSrv" hidden="1">#REF!</definedName>
    <definedName name="FDP_507_1_aSrv" localSheetId="4" hidden="1">[152]Comparison!$E$86</definedName>
    <definedName name="FDP_507_1_aSrv" hidden="1">#REF!</definedName>
    <definedName name="FDP_508_1_aSrv" localSheetId="4" hidden="1">[152]Comparison!$E$87</definedName>
    <definedName name="FDP_508_1_aSrv" hidden="1">#REF!</definedName>
    <definedName name="FDP_509_1_aSrv" localSheetId="4" hidden="1">[152]Comparison!$E$92</definedName>
    <definedName name="FDP_509_1_aSrv" hidden="1">#REF!</definedName>
    <definedName name="FDP_51_1_aSrv" localSheetId="4" hidden="1">[152]Comparison!$E$40</definedName>
    <definedName name="FDP_51_1_aSrv" hidden="1">#REF!</definedName>
    <definedName name="FDP_510_1_aSrv" localSheetId="4" hidden="1">[152]Comparison!$E$93</definedName>
    <definedName name="FDP_510_1_aSrv" hidden="1">#REF!</definedName>
    <definedName name="FDP_511_1_aSrv" localSheetId="4" hidden="1">[152]Comparison!$E$94</definedName>
    <definedName name="FDP_511_1_aSrv" hidden="1">#REF!</definedName>
    <definedName name="FDP_512_1_aSrv" localSheetId="4" hidden="1">[152]Comparison!$E$95</definedName>
    <definedName name="FDP_512_1_aSrv" hidden="1">#REF!</definedName>
    <definedName name="FDP_513_1_aSrv" localSheetId="4" hidden="1">[152]Comparison!$E$96</definedName>
    <definedName name="FDP_513_1_aSrv" hidden="1">#REF!</definedName>
    <definedName name="FDP_514_1_aSrv" localSheetId="4" hidden="1">[152]Comparison!$E$98</definedName>
    <definedName name="FDP_514_1_aSrv" hidden="1">#REF!</definedName>
    <definedName name="FDP_515_1_aSrv" localSheetId="4" hidden="1">[152]Comparison!$E$99</definedName>
    <definedName name="FDP_515_1_aSrv" hidden="1">#REF!</definedName>
    <definedName name="FDP_516_1_aSrv" localSheetId="4" hidden="1">[152]Comparison!$E$100</definedName>
    <definedName name="FDP_516_1_aSrv" hidden="1">#REF!</definedName>
    <definedName name="FDP_517_1_aSrv" localSheetId="4" hidden="1">[152]Comparison!$E$101</definedName>
    <definedName name="FDP_517_1_aSrv" hidden="1">#REF!</definedName>
    <definedName name="FDP_518_1_aSrv" localSheetId="4" hidden="1">[152]Comparison!$E$102</definedName>
    <definedName name="FDP_518_1_aSrv" hidden="1">#REF!</definedName>
    <definedName name="FDP_519_1_aSrv" localSheetId="4" hidden="1">[152]Comparison!$E$103</definedName>
    <definedName name="FDP_519_1_aSrv" hidden="1">#REF!</definedName>
    <definedName name="FDP_52_1_aUrv" localSheetId="4" hidden="1">[152]Comparison!$E$41</definedName>
    <definedName name="FDP_52_1_aUrv" hidden="1">#REF!</definedName>
    <definedName name="FDP_520_1_aSrv" localSheetId="4" hidden="1">[152]Comparison!$E$104</definedName>
    <definedName name="FDP_520_1_aSrv" hidden="1">#REF!</definedName>
    <definedName name="FDP_521_1_aSrv" localSheetId="4" hidden="1">[152]Comparison!$E$107</definedName>
    <definedName name="FDP_521_1_aSrv" hidden="1">#REF!</definedName>
    <definedName name="FDP_522_1_aSrv" localSheetId="4" hidden="1">[152]Comparison!$E$109</definedName>
    <definedName name="FDP_522_1_aSrv" hidden="1">#REF!</definedName>
    <definedName name="FDP_523_1_aSrv" localSheetId="4" hidden="1">[152]Comparison!$E$110</definedName>
    <definedName name="FDP_523_1_aSrv" hidden="1">#REF!</definedName>
    <definedName name="FDP_524_1_aSrv" localSheetId="4" hidden="1">[152]Comparison!$E$111</definedName>
    <definedName name="FDP_524_1_aSrv" hidden="1">#REF!</definedName>
    <definedName name="FDP_525_1_aSrv" localSheetId="4" hidden="1">[152]Comparison!$E$112</definedName>
    <definedName name="FDP_525_1_aSrv" hidden="1">#REF!</definedName>
    <definedName name="FDP_526_1_aSrv" localSheetId="4" hidden="1">[152]Comparison!$E$113</definedName>
    <definedName name="FDP_526_1_aSrv" hidden="1">#REF!</definedName>
    <definedName name="FDP_527_1_aSrv" localSheetId="4" hidden="1">[152]Comparison!$E$114</definedName>
    <definedName name="FDP_527_1_aSrv" hidden="1">#REF!</definedName>
    <definedName name="FDP_528_1_aSrv" localSheetId="4" hidden="1">[152]Comparison!$E$115</definedName>
    <definedName name="FDP_528_1_aSrv" hidden="1">#REF!</definedName>
    <definedName name="FDP_529_1_aSrv" localSheetId="4" hidden="1">[152]Comparison!$E$116</definedName>
    <definedName name="FDP_529_1_aSrv" hidden="1">#REF!</definedName>
    <definedName name="FDP_53_1_aUrv" localSheetId="4" hidden="1">[152]Comparison!$E$42</definedName>
    <definedName name="FDP_53_1_aUrv" hidden="1">#REF!</definedName>
    <definedName name="FDP_530_1_aSrv" localSheetId="4" hidden="1">[152]Comparison!$E$117</definedName>
    <definedName name="FDP_530_1_aSrv" hidden="1">#REF!</definedName>
    <definedName name="FDP_531_1_aSrv" localSheetId="4" hidden="1">[152]Comparison!$E$118</definedName>
    <definedName name="FDP_531_1_aSrv" hidden="1">#REF!</definedName>
    <definedName name="FDP_532_1_aSrv" localSheetId="4" hidden="1">[152]Comparison!$E$119</definedName>
    <definedName name="FDP_532_1_aSrv" hidden="1">#REF!</definedName>
    <definedName name="FDP_533_1_aSrv" localSheetId="4" hidden="1">[152]Comparison!$E$120</definedName>
    <definedName name="FDP_533_1_aSrv" hidden="1">#REF!</definedName>
    <definedName name="FDP_534_1_aSrv" localSheetId="4" hidden="1">[152]Comparison!$E$121</definedName>
    <definedName name="FDP_534_1_aSrv" hidden="1">#REF!</definedName>
    <definedName name="FDP_535_1_aSrv" localSheetId="4" hidden="1">[152]Comparison!$E$122</definedName>
    <definedName name="FDP_535_1_aSrv" hidden="1">#REF!</definedName>
    <definedName name="FDP_536_1_aSrv" localSheetId="4" hidden="1">[152]Comparison!$E$123</definedName>
    <definedName name="FDP_536_1_aSrv" hidden="1">#REF!</definedName>
    <definedName name="FDP_537_1_aSrv" localSheetId="4" hidden="1">[152]Comparison!$E$124</definedName>
    <definedName name="FDP_537_1_aSrv" hidden="1">#REF!</definedName>
    <definedName name="FDP_538_1_aSrv" localSheetId="4" hidden="1">[152]Comparison!$E$128</definedName>
    <definedName name="FDP_538_1_aSrv" hidden="1">#REF!</definedName>
    <definedName name="FDP_539_1_aSrv" localSheetId="4" hidden="1">[152]Comparison!$E$127</definedName>
    <definedName name="FDP_539_1_aSrv" hidden="1">#REF!</definedName>
    <definedName name="FDP_54_1_aUrv" localSheetId="4" hidden="1">[152]Comparison!$E$43</definedName>
    <definedName name="FDP_54_1_aUrv" hidden="1">#REF!</definedName>
    <definedName name="FDP_540_1_aSrv" localSheetId="4" hidden="1">[152]Comparison!$E$129</definedName>
    <definedName name="FDP_540_1_aSrv" hidden="1">#REF!</definedName>
    <definedName name="FDP_541_1_aSrv" localSheetId="4" hidden="1">[152]Comparison!$E$130</definedName>
    <definedName name="FDP_541_1_aSrv" hidden="1">#REF!</definedName>
    <definedName name="FDP_542_1_aSrv" localSheetId="4" hidden="1">[152]Comparison!$E$132</definedName>
    <definedName name="FDP_542_1_aSrv" hidden="1">#REF!</definedName>
    <definedName name="FDP_543_1_aSrv" localSheetId="4" hidden="1">[152]Comparison!$E$133</definedName>
    <definedName name="FDP_543_1_aSrv" hidden="1">#REF!</definedName>
    <definedName name="FDP_544_1_aSrv" localSheetId="4" hidden="1">[152]Comparison!$E$134</definedName>
    <definedName name="FDP_544_1_aSrv" hidden="1">#REF!</definedName>
    <definedName name="FDP_545_1_aSrv" localSheetId="4" hidden="1">[152]Comparison!$E$140</definedName>
    <definedName name="FDP_545_1_aSrv" hidden="1">#REF!</definedName>
    <definedName name="FDP_546_1_aSrv" localSheetId="4" hidden="1">[152]Comparison!$E$141</definedName>
    <definedName name="FDP_546_1_aSrv" hidden="1">#REF!</definedName>
    <definedName name="FDP_547_1_aSrv" localSheetId="4" hidden="1">[152]Comparison!$E$142</definedName>
    <definedName name="FDP_547_1_aSrv" hidden="1">#REF!</definedName>
    <definedName name="FDP_548_1_aSrv" localSheetId="4" hidden="1">[152]Comparison!$E$143</definedName>
    <definedName name="FDP_548_1_aSrv" hidden="1">#REF!</definedName>
    <definedName name="FDP_549_1_aUrv" localSheetId="4" hidden="1">[152]Comparison!$O$1</definedName>
    <definedName name="FDP_549_1_aUrv" hidden="1">#REF!</definedName>
    <definedName name="FDP_55_1_aUrv" localSheetId="4" hidden="1">[152]Comparison!$E$44</definedName>
    <definedName name="FDP_55_1_aUrv" hidden="1">#REF!</definedName>
    <definedName name="FDP_550_1_aUrv" localSheetId="4" hidden="1">[152]Comparison!$Q$62</definedName>
    <definedName name="FDP_550_1_aUrv" hidden="1">#REF!</definedName>
    <definedName name="FDP_551_1_aUrv" localSheetId="4" hidden="1">[152]Comparison!$Q$84</definedName>
    <definedName name="FDP_551_1_aUrv" hidden="1">#REF!</definedName>
    <definedName name="FDP_552_1_aUrv" localSheetId="4" hidden="1">[152]Comparison!$Q$1</definedName>
    <definedName name="FDP_552_1_aUrv" hidden="1">#REF!</definedName>
    <definedName name="FDP_553_1_aUrv" localSheetId="4" hidden="1">[152]Comparison!$S$1</definedName>
    <definedName name="FDP_553_1_aUrv" hidden="1">#REF!</definedName>
    <definedName name="FDP_554_1_aUrv" localSheetId="4" hidden="1">[152]Comparison!$E$249</definedName>
    <definedName name="FDP_554_1_aUrv" hidden="1">#REF!</definedName>
    <definedName name="FDP_555_1_aUrv" localSheetId="4" hidden="1">[152]Comparison!#REF!</definedName>
    <definedName name="FDP_555_1_aUrv" hidden="1">#REF!</definedName>
    <definedName name="FDP_556_1_aUrv" localSheetId="4" hidden="1">[152]Comparison!#REF!</definedName>
    <definedName name="FDP_556_1_aUrv" hidden="1">#REF!</definedName>
    <definedName name="FDP_557_1_aSrv" localSheetId="4" hidden="1">[152]Comparison!#REF!</definedName>
    <definedName name="FDP_557_1_aSrv" hidden="1">#REF!</definedName>
    <definedName name="FDP_558_1_aSrv" localSheetId="4" hidden="1">[152]Comparison!#REF!</definedName>
    <definedName name="FDP_558_1_aSrv" hidden="1">#REF!</definedName>
    <definedName name="FDP_559_1_aSrv" localSheetId="4" hidden="1">[152]Comparison!#REF!</definedName>
    <definedName name="FDP_559_1_aSrv" hidden="1">#REF!</definedName>
    <definedName name="FDP_56_1_aUrv" localSheetId="4" hidden="1">[152]Comparison!$E$45</definedName>
    <definedName name="FDP_56_1_aUrv" hidden="1">#REF!</definedName>
    <definedName name="FDP_560_1_aSrv" localSheetId="4" hidden="1">[152]Comparison!#REF!</definedName>
    <definedName name="FDP_560_1_aSrv" hidden="1">#REF!</definedName>
    <definedName name="FDP_561_1_aSrv" localSheetId="4" hidden="1">[152]Comparison!#REF!</definedName>
    <definedName name="FDP_561_1_aSrv" hidden="1">#REF!</definedName>
    <definedName name="FDP_562_1_aSrv" localSheetId="4" hidden="1">[152]Comparison!#REF!</definedName>
    <definedName name="FDP_562_1_aSrv" hidden="1">#REF!</definedName>
    <definedName name="FDP_563_1_aSrv" localSheetId="4" hidden="1">[152]Comparison!#REF!</definedName>
    <definedName name="FDP_563_1_aSrv" hidden="1">#REF!</definedName>
    <definedName name="FDP_564_1_aSrv" localSheetId="4" hidden="1">[152]Comparison!#REF!</definedName>
    <definedName name="FDP_564_1_aSrv" hidden="1">#REF!</definedName>
    <definedName name="FDP_565_1_aSrv" localSheetId="4" hidden="1">[152]Comparison!#REF!</definedName>
    <definedName name="FDP_565_1_aSrv" hidden="1">#REF!</definedName>
    <definedName name="FDP_566_1_aSrv" localSheetId="4" hidden="1">[152]Comparison!#REF!</definedName>
    <definedName name="FDP_566_1_aSrv" hidden="1">#REF!</definedName>
    <definedName name="FDP_567_1_aSrv" localSheetId="4" hidden="1">[152]Comparison!#REF!</definedName>
    <definedName name="FDP_567_1_aSrv" hidden="1">#REF!</definedName>
    <definedName name="FDP_568_1_aSrv" localSheetId="4" hidden="1">[152]Comparison!#REF!</definedName>
    <definedName name="FDP_568_1_aSrv" hidden="1">#REF!</definedName>
    <definedName name="FDP_569_1_aSrv" localSheetId="4" hidden="1">[152]Comparison!#REF!</definedName>
    <definedName name="FDP_569_1_aSrv" hidden="1">#REF!</definedName>
    <definedName name="FDP_57_1_aSrv" localSheetId="4" hidden="1">[152]Comparison!$E$46</definedName>
    <definedName name="FDP_57_1_aSrv" hidden="1">#REF!</definedName>
    <definedName name="FDP_570_1_aSrv" localSheetId="4" hidden="1">[152]Comparison!#REF!</definedName>
    <definedName name="FDP_570_1_aSrv" hidden="1">#REF!</definedName>
    <definedName name="FDP_571_1_aSrv" localSheetId="4" hidden="1">[152]Comparison!#REF!</definedName>
    <definedName name="FDP_571_1_aSrv" hidden="1">#REF!</definedName>
    <definedName name="FDP_572_1_aSrv" localSheetId="4" hidden="1">[152]Comparison!#REF!</definedName>
    <definedName name="FDP_572_1_aSrv" hidden="1">#REF!</definedName>
    <definedName name="FDP_573_1_aSrv" localSheetId="4" hidden="1">[152]Comparison!#REF!</definedName>
    <definedName name="FDP_573_1_aSrv" hidden="1">#REF!</definedName>
    <definedName name="FDP_574_1_aSrv" localSheetId="4" hidden="1">[152]Comparison!#REF!</definedName>
    <definedName name="FDP_574_1_aSrv" hidden="1">#REF!</definedName>
    <definedName name="FDP_575_1_aSrv" localSheetId="4" hidden="1">[152]Comparison!#REF!</definedName>
    <definedName name="FDP_575_1_aSrv" hidden="1">#REF!</definedName>
    <definedName name="FDP_576_1_aSrv" localSheetId="4" hidden="1">[152]Comparison!#REF!</definedName>
    <definedName name="FDP_576_1_aSrv" hidden="1">#REF!</definedName>
    <definedName name="FDP_577_1_aSrv" localSheetId="4" hidden="1">[152]Comparison!#REF!</definedName>
    <definedName name="FDP_577_1_aSrv" hidden="1">#REF!</definedName>
    <definedName name="FDP_578_1_aSrv" localSheetId="4" hidden="1">[152]Comparison!#REF!</definedName>
    <definedName name="FDP_578_1_aSrv" hidden="1">#REF!</definedName>
    <definedName name="FDP_579_1_aSrv" localSheetId="4" hidden="1">[152]Comparison!#REF!</definedName>
    <definedName name="FDP_579_1_aSrv" hidden="1">#REF!</definedName>
    <definedName name="FDP_58_1_aUrv" localSheetId="4" hidden="1">[152]Comparison!$E$47</definedName>
    <definedName name="FDP_58_1_aUrv" hidden="1">#REF!</definedName>
    <definedName name="FDP_580_1_aSrv" localSheetId="4" hidden="1">[152]Comparison!#REF!</definedName>
    <definedName name="FDP_580_1_aSrv" hidden="1">#REF!</definedName>
    <definedName name="FDP_581_1_aSrv" localSheetId="4" hidden="1">[152]Comparison!#REF!</definedName>
    <definedName name="FDP_581_1_aSrv" hidden="1">#REF!</definedName>
    <definedName name="FDP_582_1_aSrv" localSheetId="4" hidden="1">[152]Comparison!#REF!</definedName>
    <definedName name="FDP_582_1_aSrv" hidden="1">#REF!</definedName>
    <definedName name="FDP_583_1_aSrv" localSheetId="4" hidden="1">[152]Comparison!#REF!</definedName>
    <definedName name="FDP_583_1_aSrv" hidden="1">#REF!</definedName>
    <definedName name="FDP_584_1_aSrv" localSheetId="4" hidden="1">[152]Comparison!#REF!</definedName>
    <definedName name="FDP_584_1_aSrv" hidden="1">#REF!</definedName>
    <definedName name="FDP_585_1_aUrv" localSheetId="4" hidden="1">[152]Comparison!#REF!</definedName>
    <definedName name="FDP_585_1_aUrv" hidden="1">#REF!</definedName>
    <definedName name="FDP_586_1_aUrv" localSheetId="4" hidden="1">[152]Comparison!#REF!</definedName>
    <definedName name="FDP_586_1_aUrv" hidden="1">#REF!</definedName>
    <definedName name="FDP_587_1_aUrv" localSheetId="4" hidden="1">[152]Comparison!#REF!</definedName>
    <definedName name="FDP_587_1_aUrv" hidden="1">#REF!</definedName>
    <definedName name="FDP_588_1_aUdv" localSheetId="4" hidden="1">[152]Comparison!#REF!</definedName>
    <definedName name="FDP_588_1_aUdv" hidden="1">#REF!</definedName>
    <definedName name="FDP_589_1_aUdv" localSheetId="4" hidden="1">[152]Comparison!#REF!</definedName>
    <definedName name="FDP_589_1_aUdv" hidden="1">#REF!</definedName>
    <definedName name="FDP_59_1_aSrv" localSheetId="4" hidden="1">[152]Comparison!$E$48</definedName>
    <definedName name="FDP_59_1_aSrv" hidden="1">#REF!</definedName>
    <definedName name="FDP_590_1_aUdv" localSheetId="4" hidden="1">[152]Comparison!#REF!</definedName>
    <definedName name="FDP_590_1_aUdv" hidden="1">#REF!</definedName>
    <definedName name="FDP_591_1_aUdv" localSheetId="4" hidden="1">[152]Comparison!#REF!</definedName>
    <definedName name="FDP_591_1_aUdv" hidden="1">#REF!</definedName>
    <definedName name="FDP_592_1_aUdv" localSheetId="4" hidden="1">[152]Comparison!#REF!</definedName>
    <definedName name="FDP_592_1_aUdv" hidden="1">#REF!</definedName>
    <definedName name="FDP_593_1_aUdv" localSheetId="4" hidden="1">[152]Comparison!#REF!</definedName>
    <definedName name="FDP_593_1_aUdv" hidden="1">#REF!</definedName>
    <definedName name="FDP_594_1_aUdv" localSheetId="4" hidden="1">[152]Comparison!#REF!</definedName>
    <definedName name="FDP_594_1_aUdv" hidden="1">#REF!</definedName>
    <definedName name="FDP_595_1_aUdv" localSheetId="4" hidden="1">[152]Comparison!#REF!</definedName>
    <definedName name="FDP_595_1_aUdv" hidden="1">#REF!</definedName>
    <definedName name="FDP_596_1_aUdv" localSheetId="4" hidden="1">[152]Comparison!#REF!</definedName>
    <definedName name="FDP_596_1_aUdv" hidden="1">#REF!</definedName>
    <definedName name="FDP_597_1_aUdv" localSheetId="4" hidden="1">[152]Comparison!#REF!</definedName>
    <definedName name="FDP_597_1_aUdv" hidden="1">#REF!</definedName>
    <definedName name="FDP_598_1_aUdv" localSheetId="4" hidden="1">[152]Comparison!#REF!</definedName>
    <definedName name="FDP_598_1_aUdv" hidden="1">#REF!</definedName>
    <definedName name="FDP_599_1_aUdv" localSheetId="4" hidden="1">[152]Comparison!#REF!</definedName>
    <definedName name="FDP_599_1_aUdv" hidden="1">#REF!</definedName>
    <definedName name="FDP_6_1_aUrv" localSheetId="4" hidden="1">[152]Comparison!$Y$21</definedName>
    <definedName name="FDP_6_1_aUrv" hidden="1">#REF!</definedName>
    <definedName name="FDP_60_1_aUrv" localSheetId="4" hidden="1">[152]Comparison!$E$49</definedName>
    <definedName name="FDP_60_1_aUrv" hidden="1">#REF!</definedName>
    <definedName name="FDP_600_1_aUdv" localSheetId="4" hidden="1">[152]Comparison!#REF!</definedName>
    <definedName name="FDP_600_1_aUdv" hidden="1">#REF!</definedName>
    <definedName name="FDP_601_1_aUdv" localSheetId="4" hidden="1">[152]Comparison!#REF!</definedName>
    <definedName name="FDP_601_1_aUdv" hidden="1">#REF!</definedName>
    <definedName name="FDP_602_1_aUdv" localSheetId="4" hidden="1">[152]Comparison!#REF!</definedName>
    <definedName name="FDP_602_1_aUdv" hidden="1">#REF!</definedName>
    <definedName name="FDP_603_1_aUdv" localSheetId="4" hidden="1">[152]Comparison!#REF!</definedName>
    <definedName name="FDP_603_1_aUdv" hidden="1">#REF!</definedName>
    <definedName name="FDP_604_1_aUdv" localSheetId="4" hidden="1">[152]Comparison!#REF!</definedName>
    <definedName name="FDP_604_1_aUdv" hidden="1">#REF!</definedName>
    <definedName name="FDP_605_1_aUdv" localSheetId="4" hidden="1">[152]Comparison!#REF!</definedName>
    <definedName name="FDP_605_1_aUdv" hidden="1">#REF!</definedName>
    <definedName name="FDP_606_1_aUdv" localSheetId="4" hidden="1">[152]Comparison!#REF!</definedName>
    <definedName name="FDP_606_1_aUdv" hidden="1">#REF!</definedName>
    <definedName name="FDP_607_1_aUdv" localSheetId="4" hidden="1">[152]Comparison!#REF!</definedName>
    <definedName name="FDP_607_1_aUdv" hidden="1">#REF!</definedName>
    <definedName name="FDP_608_1_aUrv" localSheetId="4" hidden="1">[152]Comparison!$Z$10</definedName>
    <definedName name="FDP_608_1_aUrv" hidden="1">#REF!</definedName>
    <definedName name="FDP_609_1_aSrv" localSheetId="4" hidden="1">[152]Comparison!$E$48</definedName>
    <definedName name="FDP_609_1_aSrv" hidden="1">#REF!</definedName>
    <definedName name="FDP_61_1_aUrv" localSheetId="4" hidden="1">[152]Comparison!$E$50</definedName>
    <definedName name="FDP_61_1_aUrv" hidden="1">#REF!</definedName>
    <definedName name="FDP_610_1_aSrv" localSheetId="4" hidden="1">[152]Comparison!$E$70</definedName>
    <definedName name="FDP_610_1_aSrv" hidden="1">#REF!</definedName>
    <definedName name="FDP_611_1_aSrv" localSheetId="4" hidden="1">[152]Comparison!#REF!</definedName>
    <definedName name="FDP_611_1_aSrv" hidden="1">#REF!</definedName>
    <definedName name="FDP_612_1_aSrv" localSheetId="4" hidden="1">[152]Comparison!$E$339</definedName>
    <definedName name="FDP_612_1_aSrv" hidden="1">#REF!</definedName>
    <definedName name="FDP_613_1_aSrv" localSheetId="4" hidden="1">[152]Comparison!$E$340</definedName>
    <definedName name="FDP_613_1_aSrv" hidden="1">#REF!</definedName>
    <definedName name="FDP_614_1_aSrv" localSheetId="4" hidden="1">[152]Comparison!$E$341</definedName>
    <definedName name="FDP_614_1_aSrv" hidden="1">#REF!</definedName>
    <definedName name="FDP_615_1_aSrv" localSheetId="4" hidden="1">[152]Comparison!$E$342</definedName>
    <definedName name="FDP_615_1_aSrv" hidden="1">#REF!</definedName>
    <definedName name="FDP_616_1_aSrv" localSheetId="4" hidden="1">[152]Comparison!$E$343</definedName>
    <definedName name="FDP_616_1_aSrv" hidden="1">#REF!</definedName>
    <definedName name="FDP_617_1_aSrv" localSheetId="4" hidden="1">[152]Comparison!$E$344</definedName>
    <definedName name="FDP_617_1_aSrv" hidden="1">#REF!</definedName>
    <definedName name="FDP_618_1_aSrv" localSheetId="4" hidden="1">[152]Comparison!$E$345</definedName>
    <definedName name="FDP_618_1_aSrv" hidden="1">#REF!</definedName>
    <definedName name="FDP_619_1_aSrv" localSheetId="4" hidden="1">[152]Comparison!$E$346</definedName>
    <definedName name="FDP_619_1_aSrv" hidden="1">#REF!</definedName>
    <definedName name="FDP_62_1_aUrv" localSheetId="4" hidden="1">[152]Comparison!$E$51</definedName>
    <definedName name="FDP_62_1_aUrv" hidden="1">#REF!</definedName>
    <definedName name="FDP_620_1_aSrv" localSheetId="4" hidden="1">[152]Comparison!$E$347</definedName>
    <definedName name="FDP_620_1_aSrv" hidden="1">#REF!</definedName>
    <definedName name="FDP_621_1_aUrv" localSheetId="4" hidden="1">[152]Comparison!#REF!</definedName>
    <definedName name="FDP_621_1_aUrv" hidden="1">#REF!</definedName>
    <definedName name="FDP_622_1_aUrv" localSheetId="4" hidden="1">[152]Comparison!#REF!</definedName>
    <definedName name="FDP_622_1_aUrv" hidden="1">#REF!</definedName>
    <definedName name="FDP_623_1_aSrv" localSheetId="4" hidden="1">[152]Comparison!#REF!</definedName>
    <definedName name="FDP_623_1_aSrv" hidden="1">#REF!</definedName>
    <definedName name="FDP_63_1_aUrv" localSheetId="4" hidden="1">[152]Comparison!$E$52</definedName>
    <definedName name="FDP_63_1_aUrv" hidden="1">#REF!</definedName>
    <definedName name="FDP_64_1_aUrv" localSheetId="4" hidden="1">[152]Comparison!$E$53</definedName>
    <definedName name="FDP_64_1_aUrv" hidden="1">#REF!</definedName>
    <definedName name="FDP_65_1_aSrv" localSheetId="4" hidden="1">[152]Comparison!$E$54</definedName>
    <definedName name="FDP_65_1_aSrv" hidden="1">#REF!</definedName>
    <definedName name="FDP_66_1_aUrv" localSheetId="4" hidden="1">[152]Comparison!$E$55</definedName>
    <definedName name="FDP_66_1_aUrv" hidden="1">#REF!</definedName>
    <definedName name="FDP_67_1_aSrv" localSheetId="4" hidden="1">[152]Comparison!$E$56</definedName>
    <definedName name="FDP_67_1_aSrv" hidden="1">#REF!</definedName>
    <definedName name="FDP_68_1_aUrv" localSheetId="4" hidden="1">[152]Comparison!$E$57</definedName>
    <definedName name="FDP_68_1_aUrv" hidden="1">#REF!</definedName>
    <definedName name="FDP_69_1_aSrv" localSheetId="4" hidden="1">[152]Comparison!$E$58</definedName>
    <definedName name="FDP_69_1_aSrv" hidden="1">#REF!</definedName>
    <definedName name="FDP_7_1_aUrv" localSheetId="4" hidden="1">[152]Comparison!$Y$22</definedName>
    <definedName name="FDP_7_1_aUrv" hidden="1">#REF!</definedName>
    <definedName name="FDP_70_1_aSrv" localSheetId="4" hidden="1">[152]Comparison!$E$59</definedName>
    <definedName name="FDP_70_1_aSrv" hidden="1">#REF!</definedName>
    <definedName name="FDP_71_1_aUrv" localSheetId="4" hidden="1">[152]Comparison!$E$60</definedName>
    <definedName name="FDP_71_1_aUrv" hidden="1">#REF!</definedName>
    <definedName name="FDP_72_1_aUrv" localSheetId="4" hidden="1">[152]Comparison!$E$61</definedName>
    <definedName name="FDP_72_1_aUrv" hidden="1">#REF!</definedName>
    <definedName name="FDP_73_1_aSrv" localSheetId="4" hidden="1">[152]Comparison!$E$62</definedName>
    <definedName name="FDP_73_1_aSrv" hidden="1">#REF!</definedName>
    <definedName name="FDP_74_1_aSrv" localSheetId="4" hidden="1">[152]Comparison!$E$63</definedName>
    <definedName name="FDP_74_1_aSrv" hidden="1">#REF!</definedName>
    <definedName name="FDP_75_1_aUrv" localSheetId="4" hidden="1">[152]Comparison!$F$64</definedName>
    <definedName name="FDP_75_1_aUrv" hidden="1">#REF!</definedName>
    <definedName name="FDP_76_1_aSrv" localSheetId="4" hidden="1">[152]Comparison!$E$65</definedName>
    <definedName name="FDP_76_1_aSrv" hidden="1">#REF!</definedName>
    <definedName name="FDP_77_1_aSrv" localSheetId="4" hidden="1">[152]Comparison!$E$66</definedName>
    <definedName name="FDP_77_1_aSrv" hidden="1">#REF!</definedName>
    <definedName name="FDP_78_1_aUrv" localSheetId="4" hidden="1">[152]Comparison!$E$67</definedName>
    <definedName name="FDP_78_1_aUrv" hidden="1">#REF!</definedName>
    <definedName name="FDP_79_1_aUrv" localSheetId="4" hidden="1">[152]Comparison!$E$68</definedName>
    <definedName name="FDP_79_1_aUrv" hidden="1">#REF!</definedName>
    <definedName name="FDP_8_1_aUrv" localSheetId="4" hidden="1">[152]Comparison!$Y$23</definedName>
    <definedName name="FDP_8_1_aUrv" hidden="1">#REF!</definedName>
    <definedName name="FDP_80_1_aUrv" localSheetId="4" hidden="1">[152]Comparison!$E$69</definedName>
    <definedName name="FDP_80_1_aUrv" hidden="1">#REF!</definedName>
    <definedName name="FDP_81_1_aUrv" localSheetId="4" hidden="1">[152]Comparison!$E$70</definedName>
    <definedName name="FDP_81_1_aUrv" hidden="1">#REF!</definedName>
    <definedName name="FDP_82_1_aUrv" localSheetId="4" hidden="1">[152]Comparison!$E$71</definedName>
    <definedName name="FDP_82_1_aUrv" hidden="1">#REF!</definedName>
    <definedName name="FDP_83_1_aUrv" localSheetId="4" hidden="1">[152]Comparison!$E$72</definedName>
    <definedName name="FDP_83_1_aUrv" hidden="1">#REF!</definedName>
    <definedName name="FDP_84_1_aUrv" localSheetId="4" hidden="1">[152]Comparison!$E$73</definedName>
    <definedName name="FDP_84_1_aUrv" hidden="1">#REF!</definedName>
    <definedName name="FDP_85_1_aUrv" localSheetId="4" hidden="1">[152]Comparison!$E$74</definedName>
    <definedName name="FDP_85_1_aUrv" hidden="1">#REF!</definedName>
    <definedName name="FDP_86_1_aUrv" localSheetId="4" hidden="1">[152]Comparison!$E$75</definedName>
    <definedName name="FDP_86_1_aUrv" hidden="1">#REF!</definedName>
    <definedName name="FDP_87_1_aUrv" localSheetId="4" hidden="1">[152]Comparison!$E$76</definedName>
    <definedName name="FDP_87_1_aUrv" hidden="1">#REF!</definedName>
    <definedName name="FDP_88_1_aUrv" localSheetId="4" hidden="1">[152]Comparison!$E$77</definedName>
    <definedName name="FDP_88_1_aUrv" hidden="1">#REF!</definedName>
    <definedName name="FDP_89_1_aUrv" localSheetId="4" hidden="1">[152]Comparison!$E$78</definedName>
    <definedName name="FDP_89_1_aUrv" hidden="1">#REF!</definedName>
    <definedName name="FDP_9_1_aUrv" localSheetId="4" hidden="1">[152]Comparison!$Y$24</definedName>
    <definedName name="FDP_9_1_aUrv" hidden="1">#REF!</definedName>
    <definedName name="FDP_90_1_aUrv" localSheetId="4" hidden="1">[152]Comparison!$E$79</definedName>
    <definedName name="FDP_90_1_aUrv" hidden="1">#REF!</definedName>
    <definedName name="FDP_91_1_aUrv" localSheetId="4" hidden="1">[152]Comparison!$E$80</definedName>
    <definedName name="FDP_91_1_aUrv" hidden="1">#REF!</definedName>
    <definedName name="FDP_92_1_aUrv" localSheetId="4" hidden="1">[152]Comparison!$E$81</definedName>
    <definedName name="FDP_92_1_aUrv" hidden="1">#REF!</definedName>
    <definedName name="FDP_93_1_aUrv" localSheetId="4" hidden="1">[152]Comparison!$E$82</definedName>
    <definedName name="FDP_93_1_aUrv" hidden="1">#REF!</definedName>
    <definedName name="FDP_94_1_aUrv" localSheetId="4" hidden="1">[152]Comparison!$E$83</definedName>
    <definedName name="FDP_94_1_aUrv" hidden="1">#REF!</definedName>
    <definedName name="FDP_95_1_aUrv" localSheetId="4" hidden="1">[152]Comparison!$E$84</definedName>
    <definedName name="FDP_95_1_aUrv" hidden="1">#REF!</definedName>
    <definedName name="FDP_96_1_aUrv" localSheetId="4" hidden="1">[152]Comparison!$E$92</definedName>
    <definedName name="FDP_96_1_aUrv" hidden="1">#REF!</definedName>
    <definedName name="FDP_97_1_aUrv" localSheetId="4" hidden="1">[152]Comparison!$E$93</definedName>
    <definedName name="FDP_97_1_aUrv" hidden="1">#REF!</definedName>
    <definedName name="FDP_98_1_aUrv" localSheetId="4" hidden="1">[152]Comparison!$E$94</definedName>
    <definedName name="FDP_98_1_aUrv" hidden="1">#REF!</definedName>
    <definedName name="FDP_99_1_aUrv" localSheetId="4" hidden="1">[152]Comparison!$E$95</definedName>
    <definedName name="FDP_99_1_aUrv" hidden="1">#REF!</definedName>
    <definedName name="FDQ" localSheetId="3" hidden="1">{"detail",#N/A,FALSE,"mfg";"summary",#N/A,FALSE,"mfg"}</definedName>
    <definedName name="FDQ" hidden="1">{"detail",#N/A,FALSE,"mfg";"summary",#N/A,FALSE,"mfg"}</definedName>
    <definedName name="fds" localSheetId="3" hidden="1">{#N/A,#N/A,FALSE,"Pharm";#N/A,#N/A,FALSE,"WWCM"}</definedName>
    <definedName name="fds" hidden="1">{#N/A,#N/A,FALSE,"Pharm";#N/A,#N/A,FALSE,"WWCM"}</definedName>
    <definedName name="fds_1" localSheetId="3" hidden="1">{#N/A,#N/A,FALSE,"Pharm";#N/A,#N/A,FALSE,"WWCM"}</definedName>
    <definedName name="fds_1" hidden="1">{#N/A,#N/A,FALSE,"Pharm";#N/A,#N/A,FALSE,"WWCM"}</definedName>
    <definedName name="fds_2" localSheetId="3" hidden="1">{#N/A,#N/A,FALSE,"Pharm";#N/A,#N/A,FALSE,"WWCM"}</definedName>
    <definedName name="fds_2" hidden="1">{#N/A,#N/A,FALSE,"Pharm";#N/A,#N/A,FALSE,"WWCM"}</definedName>
    <definedName name="fds_3" localSheetId="3" hidden="1">{#N/A,#N/A,FALSE,"Pharm";#N/A,#N/A,FALSE,"WWCM"}</definedName>
    <definedName name="fds_3" hidden="1">{#N/A,#N/A,FALSE,"Pharm";#N/A,#N/A,FALSE,"WWCM"}</definedName>
    <definedName name="fds_4" localSheetId="3" hidden="1">{#N/A,#N/A,FALSE,"Pharm";#N/A,#N/A,FALSE,"WWCM"}</definedName>
    <definedName name="fds_4" hidden="1">{#N/A,#N/A,FALSE,"Pharm";#N/A,#N/A,FALSE,"WWCM"}</definedName>
    <definedName name="fdsa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" localSheetId="3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" localSheetId="3" hidden="1">{"general",#N/A,FALSE,"Assumptions"}</definedName>
    <definedName name="fdsf" hidden="1">{"general",#N/A,FALSE,"Assumptions"}</definedName>
    <definedName name="fdsfs" localSheetId="3" hidden="1">{"GLI-Income Statement",#N/A,FALSE,"gli";"GLI - Balance Sheet Wksht",#N/A,FALSE,"gli";"GLI-Cash Flow",#N/A,FALSE,"gli";"GLI Qtrly Stats",#N/A,FALSE,"gli"}</definedName>
    <definedName name="fdsfs" hidden="1">{"GLI-Income Statement",#N/A,FALSE,"gli";"GLI - Balance Sheet Wksht",#N/A,FALSE,"gli";"GLI-Cash Flow",#N/A,FALSE,"gli";"GLI Qtrly Stats",#N/A,FALSE,"gli"}</definedName>
    <definedName name="fdsfsd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localSheetId="3" hidden="1">{"incomemth",#N/A,TRUE,"forecast00";"incomepercentmth",#N/A,TRUE,"forecast00";"balancemth",#N/A,TRUE,"forecast00";"cashmth",#N/A,TRUE,"forecast00";"covenantmth",#N/A,TRUE,"forecast00"}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localSheetId="3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hares">#REF!</definedName>
    <definedName name="fdskj" localSheetId="3" hidden="1">{#N/A,#N/A,FALSE,"Model";#N/A,#N/A,FALSE,"Division"}</definedName>
    <definedName name="fdskj" hidden="1">{#N/A,#N/A,FALSE,"Model";#N/A,#N/A,FALSE,"Division"}</definedName>
    <definedName name="fdv" localSheetId="3" hidden="1">{"quarterly",#N/A,FALSE,"Income Statement";#N/A,#N/A,FALSE,"print segment";#N/A,#N/A,FALSE,"Balance Sheet";#N/A,#N/A,FALSE,"Annl Inc";#N/A,#N/A,FALSE,"Cash Flow"}</definedName>
    <definedName name="fdv" hidden="1">{"quarterly",#N/A,FALSE,"Income Statement";#N/A,#N/A,FALSE,"print segment";#N/A,#N/A,FALSE,"Balance Sheet";#N/A,#N/A,FALSE,"Annl Inc";#N/A,#N/A,FALSE,"Cash Flow"}</definedName>
    <definedName name="fdyh" localSheetId="4" hidden="1">{"Balance sheet",#N/A,FALSE,"P&amp;L";"P&amp;L",#N/A,FALSE,"P&amp;L"}</definedName>
    <definedName name="fdyh" localSheetId="3" hidden="1">{"Balance sheet",#N/A,FALSE,"P&amp;L";"P&amp;L",#N/A,FALSE,"P&amp;L"}</definedName>
    <definedName name="fdyh" hidden="1">{"Balance sheet",#N/A,FALSE,"P&amp;L";"P&amp;L",#N/A,FALSE,"P&amp;L"}</definedName>
    <definedName name="fe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#REF!</definedName>
    <definedName name="FEB_19_ACT">#REF!</definedName>
    <definedName name="FEB_19_AOP">#REF!</definedName>
    <definedName name="FEB_BUD" localSheetId="4">'[43]P&amp;L Breakdown'!$J:$J</definedName>
    <definedName name="FEB_BUD">#REF!</definedName>
    <definedName name="FEB_TB" localSheetId="4">[43]TB!$G:$G</definedName>
    <definedName name="FEB_TB">#REF!</definedName>
    <definedName name="february_2000" localSheetId="4">'[126]מדדים ודולר'!#REF!</definedName>
    <definedName name="february_2000">#REF!</definedName>
    <definedName name="FederalExemption">#REF!</definedName>
    <definedName name="fedf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tax">#REF!</definedName>
    <definedName name="FEE">#REF!</definedName>
    <definedName name="fee_amort">#REF!</definedName>
    <definedName name="feesses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esses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s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et" localSheetId="3" hidden="1">{#N/A,#N/A,FALSE,"FREE"}</definedName>
    <definedName name="feret" hidden="1">{#N/A,#N/A,FALSE,"FREE"}</definedName>
    <definedName name="fesa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localSheetId="3" hidden="1">{"BA detail",#N/A,FALSE,"Q3YTD "}</definedName>
    <definedName name="fetr" hidden="1">{"BA detail",#N/A,FALSE,"Q3YTD "}</definedName>
    <definedName name="few" localSheetId="3" hidden="1">{#N/A,#N/A,FALSE,"PMTABB";#N/A,#N/A,FALSE,"PMTABB"}</definedName>
    <definedName name="few" hidden="1">{#N/A,#N/A,FALSE,"PMTABB";#N/A,#N/A,FALSE,"PMTABB"}</definedName>
    <definedName name="fewaFC" localSheetId="3" hidden="1">{#N/A,#N/A,FALSE,"ALM-ASISC"}</definedName>
    <definedName name="fewaFC" hidden="1">{#N/A,#N/A,FALSE,"ALM-ASISC"}</definedName>
    <definedName name="fewq" localSheetId="3" hidden="1">{"Comp_of_Price_Effect",#N/A,FALSE,"QTRDPVAR"}</definedName>
    <definedName name="fewq" hidden="1">{"Comp_of_Price_Effect",#N/A,FALSE,"QTRDPVAR"}</definedName>
    <definedName name="fewt" localSheetId="3" hidden="1">{#N/A,#N/A,FALSE,"EW"}</definedName>
    <definedName name="fewt" hidden="1">{#N/A,#N/A,FALSE,"EW"}</definedName>
    <definedName name="ff">#REF!</definedName>
    <definedName name="ff_1" localSheetId="3" hidden="1">{#N/A,#N/A,FALSE,"Pharm";#N/A,#N/A,FALSE,"WWCM"}</definedName>
    <definedName name="ff_1" hidden="1">{#N/A,#N/A,FALSE,"Pharm";#N/A,#N/A,FALSE,"WWCM"}</definedName>
    <definedName name="ff_2" localSheetId="3" hidden="1">{#N/A,#N/A,FALSE,"Pharm";#N/A,#N/A,FALSE,"WWCM"}</definedName>
    <definedName name="ff_2" hidden="1">{#N/A,#N/A,FALSE,"Pharm";#N/A,#N/A,FALSE,"WWCM"}</definedName>
    <definedName name="ff_3" localSheetId="3" hidden="1">{#N/A,#N/A,FALSE,"Pharm";#N/A,#N/A,FALSE,"WWCM"}</definedName>
    <definedName name="ff_3" hidden="1">{#N/A,#N/A,FALSE,"Pharm";#N/A,#N/A,FALSE,"WWCM"}</definedName>
    <definedName name="ff_4" localSheetId="3" hidden="1">{#N/A,#N/A,FALSE,"Pharm";#N/A,#N/A,FALSE,"WWCM"}</definedName>
    <definedName name="ff_4" hidden="1">{#N/A,#N/A,FALSE,"Pharm";#N/A,#N/A,FALSE,"WWCM"}</definedName>
    <definedName name="ffd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_1" localSheetId="3" hidden="1">{#N/A,#N/A,FALSE,"Pharm";#N/A,#N/A,FALSE,"WWCM"}</definedName>
    <definedName name="fff_1" hidden="1">{#N/A,#N/A,FALSE,"Pharm";#N/A,#N/A,FALSE,"WWCM"}</definedName>
    <definedName name="fff_2" localSheetId="3" hidden="1">{#N/A,#N/A,FALSE,"Pharm";#N/A,#N/A,FALSE,"WWCM"}</definedName>
    <definedName name="fff_2" hidden="1">{#N/A,#N/A,FALSE,"Pharm";#N/A,#N/A,FALSE,"WWCM"}</definedName>
    <definedName name="fff_3" localSheetId="3" hidden="1">{#N/A,#N/A,FALSE,"Pharm";#N/A,#N/A,FALSE,"WWCM"}</definedName>
    <definedName name="fff_3" hidden="1">{#N/A,#N/A,FALSE,"Pharm";#N/A,#N/A,FALSE,"WWCM"}</definedName>
    <definedName name="fff_4" localSheetId="3" hidden="1">{#N/A,#N/A,FALSE,"Pharm";#N/A,#N/A,FALSE,"WWCM"}</definedName>
    <definedName name="fff_4" hidden="1">{#N/A,#N/A,FALSE,"Pharm";#N/A,#N/A,FALSE,"WWCM"}</definedName>
    <definedName name="ffff">#REF!</definedName>
    <definedName name="ffff1">#REF!</definedName>
    <definedName name="ffff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localSheetId="3" hidden="1">{"budget992000 capex",#N/A,FALSE,"Celtel alternative 6"}</definedName>
    <definedName name="ffffff" hidden="1">{"budget992000 capex",#N/A,FALSE,"Celtel alternative 6"}</definedName>
    <definedName name="fffffff" localSheetId="3" hidden="1">{#N/A,#N/A,FALSE,"Pharm";#N/A,#N/A,FALSE,"WWCM"}</definedName>
    <definedName name="fffffff" hidden="1">{#N/A,#N/A,FALSE,"Pharm";#N/A,#N/A,FALSE,"WWCM"}</definedName>
    <definedName name="fffffff_1" localSheetId="3" hidden="1">{#N/A,#N/A,FALSE,"Pharm";#N/A,#N/A,FALSE,"WWCM"}</definedName>
    <definedName name="fffffff_1" hidden="1">{#N/A,#N/A,FALSE,"Pharm";#N/A,#N/A,FALSE,"WWCM"}</definedName>
    <definedName name="fffffff_2" localSheetId="3" hidden="1">{#N/A,#N/A,FALSE,"Pharm";#N/A,#N/A,FALSE,"WWCM"}</definedName>
    <definedName name="fffffff_2" hidden="1">{#N/A,#N/A,FALSE,"Pharm";#N/A,#N/A,FALSE,"WWCM"}</definedName>
    <definedName name="fffffff_3" localSheetId="3" hidden="1">{#N/A,#N/A,FALSE,"Pharm";#N/A,#N/A,FALSE,"WWCM"}</definedName>
    <definedName name="fffffff_3" hidden="1">{#N/A,#N/A,FALSE,"Pharm";#N/A,#N/A,FALSE,"WWCM"}</definedName>
    <definedName name="fffffff_4" localSheetId="3" hidden="1">{#N/A,#N/A,FALSE,"Pharm";#N/A,#N/A,FALSE,"WWCM"}</definedName>
    <definedName name="fffffff_4" hidden="1">{#N/A,#N/A,FALSE,"Pharm";#N/A,#N/A,FALSE,"WWCM"}</definedName>
    <definedName name="ffffffffff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fffff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g" localSheetId="3" hidden="1">{"table",#N/A,FALSE,"COVER";"income_statement",#N/A,FALSE,"COVER"}</definedName>
    <definedName name="ffg" hidden="1">{"table",#N/A,FALSE,"COVER";"income_statement",#N/A,FALSE,"COVER"}</definedName>
    <definedName name="ffpersecin">#REF!</definedName>
    <definedName name="FFR">#REF!</definedName>
    <definedName name="ffs" hidden="1">#REF!</definedName>
    <definedName name="ffy" localSheetId="3" hidden="1">{#N/A,#N/A,FALSE,"FY97";#N/A,#N/A,FALSE,"FY98";#N/A,#N/A,FALSE,"FY99";#N/A,#N/A,FALSE,"FY00";#N/A,#N/A,FALSE,"FY01"}</definedName>
    <definedName name="ffy" hidden="1">{#N/A,#N/A,FALSE,"FY97";#N/A,#N/A,FALSE,"FY98";#N/A,#N/A,FALSE,"FY99";#N/A,#N/A,FALSE,"FY00";#N/A,#N/A,FALSE,"FY01"}</definedName>
    <definedName name="fg" localSheetId="3" hidden="1">{#N/A,#N/A,FALSE,"REPORT"}</definedName>
    <definedName name="fg" hidden="1">{#N/A,#N/A,FALSE,"REPORT"}</definedName>
    <definedName name="fg_1" localSheetId="3" hidden="1">{#N/A,#N/A,FALSE,"REPORT"}</definedName>
    <definedName name="fg_1" hidden="1">{#N/A,#N/A,FALSE,"REPORT"}</definedName>
    <definedName name="fg_2" localSheetId="3" hidden="1">{#N/A,#N/A,FALSE,"REPORT"}</definedName>
    <definedName name="fg_2" hidden="1">{#N/A,#N/A,FALSE,"REPORT"}</definedName>
    <definedName name="fg_3" localSheetId="3" hidden="1">{#N/A,#N/A,FALSE,"REPORT"}</definedName>
    <definedName name="fg_3" hidden="1">{#N/A,#N/A,FALSE,"REPORT"}</definedName>
    <definedName name="fg_4" localSheetId="3" hidden="1">{#N/A,#N/A,FALSE,"REPORT"}</definedName>
    <definedName name="fg_4" hidden="1">{#N/A,#N/A,FALSE,"REPORT"}</definedName>
    <definedName name="fgefgef" localSheetId="3">{"qchm_dcf",#N/A,FALSE,"QCHMDCF2";"qchm_terminal",#N/A,FALSE,"QCHMDCF2"}</definedName>
    <definedName name="fgefgef">{"qchm_dcf",#N/A,FALSE,"QCHMDCF2";"qchm_terminal",#N/A,FALSE,"QCHMDCF2"}</definedName>
    <definedName name="fgf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g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localSheetId="3" hidden="1">{#N/A,#N/A,FALSE,"Umsatz 99";#N/A,#N/A,FALSE,"ER 99 "}</definedName>
    <definedName name="fgfgf" hidden="1">{#N/A,#N/A,FALSE,"Umsatz 99";#N/A,#N/A,FALSE,"ER 99 "}</definedName>
    <definedName name="fgfx" localSheetId="3" hidden="1">{#N/A,#N/A,FALSE,"Umsatz 99";#N/A,#N/A,FALSE,"ER 99 "}</definedName>
    <definedName name="fgfx" hidden="1">{#N/A,#N/A,FALSE,"Umsatz 99";#N/A,#N/A,FALSE,"ER 99 "}</definedName>
    <definedName name="fgg" localSheetId="3" hidden="1">{"Inc Stmt",#N/A,TRUE,"Financials";"Common Size",#N/A,TRUE,"Financials";"BS Assets",#N/A,TRUE,"Financials";"BS Liabilities",#N/A,TRUE,"Financials";"Cash Flow Stmt",#N/A,TRUE,"Financials";"DCF",#N/A,TRUE,"Financials"}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GGGGGGGGGGGGGGD">'[154]פק'' נוספות'!$A$2:$P$33,'[154]פק'' נוספות'!#REF!</definedName>
    <definedName name="fgh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D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localSheetId="3" hidden="1">{#N/A,#N/A,FALSE,"KA CH  (2)"}</definedName>
    <definedName name="fghfghfghgfh" hidden="1">{#N/A,#N/A,FALSE,"KA CH  (2)"}</definedName>
    <definedName name="fghfghfghgfhgfh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r" localSheetId="3" hidden="1">{#N/A,#N/A,FALSE,"PGW"}</definedName>
    <definedName name="fghfghr" hidden="1">{#N/A,#N/A,FALSE,"PGW"}</definedName>
    <definedName name="FGHFH" localSheetId="3" hidden="1">{"' calendrier 2000'!$A$1:$Q$38"}</definedName>
    <definedName name="FGHFH" hidden="1">{"' calendrier 2000'!$A$1:$Q$38"}</definedName>
    <definedName name="fgh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SDF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HSD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jfgjfgj" localSheetId="3" hidden="1">{#N/A,#N/A,FALSE,"Produkte Erw.";#N/A,#N/A,FALSE,"Produkte Plan";#N/A,#N/A,FALSE,"Leistungen Erw.";#N/A,#N/A,FALSE,"Leistungen Plan";#N/A,#N/A,FALSE,"KA Allg.Kosten (2)";#N/A,#N/A,FALSE,"KA All.Kosten"}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localSheetId="3" hidden="1">{#N/A,#N/A,FALSE,"REPORT"}</definedName>
    <definedName name="fgkjkh" hidden="1">{#N/A,#N/A,FALSE,"REPORT"}</definedName>
    <definedName name="fgkjkh_1" localSheetId="3" hidden="1">{#N/A,#N/A,FALSE,"REPORT"}</definedName>
    <definedName name="fgkjkh_1" hidden="1">{#N/A,#N/A,FALSE,"REPORT"}</definedName>
    <definedName name="fgkjkh_2" localSheetId="3" hidden="1">{#N/A,#N/A,FALSE,"REPORT"}</definedName>
    <definedName name="fgkjkh_2" hidden="1">{#N/A,#N/A,FALSE,"REPORT"}</definedName>
    <definedName name="fgkjkh_3" localSheetId="3" hidden="1">{#N/A,#N/A,FALSE,"REPORT"}</definedName>
    <definedName name="fgkjkh_3" hidden="1">{#N/A,#N/A,FALSE,"REPORT"}</definedName>
    <definedName name="fgkjkh_4" localSheetId="3" hidden="1">{#N/A,#N/A,FALSE,"REPORT"}</definedName>
    <definedName name="fgkjkh_4" hidden="1">{#N/A,#N/A,FALSE,"REPORT"}</definedName>
    <definedName name="fgmixp1">#REF!</definedName>
    <definedName name="fgmixp2">#REF!</definedName>
    <definedName name="fgmixp3">#REF!</definedName>
    <definedName name="FGNOTES">#REF!</definedName>
    <definedName name="fgr">#REF!</definedName>
    <definedName name="fgsd" localSheetId="3" hidden="1">{"PAGE 1",#N/A,FALSE,"COS Excluding Geismar";"PAGE 2",#N/A,FALSE,"COS Excluding Geismar";"PAGE 3",#N/A,FALSE,"COS Excluding Geismar"}</definedName>
    <definedName name="fgsd" hidden="1">{"PAGE 1",#N/A,FALSE,"COS Excluding Geismar";"PAGE 2",#N/A,FALSE,"COS Excluding Geismar";"PAGE 3",#N/A,FALSE,"COS Excluding Geismar"}</definedName>
    <definedName name="fgsdf" localSheetId="3" hidden="1">{"Summary Schedule",#N/A,FALSE,"Sheet1";"Divisional Support",#N/A,FALSE,"Sheet2";"Corporate Support",#N/A,FALSE,"Sheet3"}</definedName>
    <definedName name="fgsdf" hidden="1">{"Summary Schedule",#N/A,FALSE,"Sheet1";"Divisional Support",#N/A,FALSE,"Sheet2";"Corporate Support",#N/A,FALSE,"Sheet3"}</definedName>
    <definedName name="fgsg" localSheetId="3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t" localSheetId="3" hidden="1">{"Performance Details",#N/A,FALSE,"Current Yr";"Performance Details",#N/A,FALSE,"Budget";"Performance Details",#N/A,FALSE,"Prior Year"}</definedName>
    <definedName name="fgt" hidden="1">{"Performance Details",#N/A,FALSE,"Current Yr";"Performance Details",#N/A,FALSE,"Budget";"Performance Details",#N/A,FALSE,"Prior Year"}</definedName>
    <definedName name="fgtg" localSheetId="3" hidden="1">{#N/A,#N/A,FALSE,"Aging Summary";#N/A,#N/A,FALSE,"Ratio Analysis";#N/A,#N/A,FALSE,"Test 120 Day Accts";#N/A,#N/A,FALSE,"Tickmarks"}</definedName>
    <definedName name="fgtg" hidden="1">{#N/A,#N/A,FALSE,"Aging Summary";#N/A,#N/A,FALSE,"Ratio Analysis";#N/A,#N/A,FALSE,"Test 120 Day Accts";#N/A,#N/A,FALSE,"Tickmarks"}</definedName>
    <definedName name="F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BGFHGF" hidden="1">#REF!</definedName>
    <definedName name="FHDFF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DF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fg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ghgrd" localSheetId="3">{"DCF1",#N/A,FALSE,"SIERRA DCF";"MATRIX1",#N/A,FALSE,"SIERRA DCF"}</definedName>
    <definedName name="fhrghgrd">{"DCF1",#N/A,FALSE,"SIERRA DCF";"MATRIX1",#N/A,FALSE,"SIERRA DCF"}</definedName>
    <definedName name="fhrtz" localSheetId="3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tm_control" localSheetId="3">{"'2ND_QUAR'!$A$1:$P$106"}</definedName>
    <definedName name="fhtm_control">{"'2ND_QUAR'!$A$1:$P$106"}</definedName>
    <definedName name="fhy" localSheetId="3" hidden="1">{"table",#N/A,FALSE,"COVER";"income_statement",#N/A,FALSE,"COVER"}</definedName>
    <definedName name="fhy" hidden="1">{"table",#N/A,FALSE,"COVER";"income_statement",#N/A,FALSE,"COVER"}</definedName>
    <definedName name="FI_ExclusionInd" hidden="1">#REF!</definedName>
    <definedName name="FI_medicare_Rx_Key_Stats_Number_of_Employees" hidden="1">#REF!</definedName>
    <definedName name="FI_medicare_Rx_Key_Stats_ratio_of_members_to_employees" hidden="1">#REF!</definedName>
    <definedName name="FILENAMES">#REF!</definedName>
    <definedName name="filter">#REF!</definedName>
    <definedName name="filterdbse" hidden="1">#REF!</definedName>
    <definedName name="Fin_Outlook">#REF!</definedName>
    <definedName name="Final_Summary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year">#REF!</definedName>
    <definedName name="finalwtrul">#REF!</definedName>
    <definedName name="FINAN">#REF!</definedName>
    <definedName name="Finance" localSheetId="4">[95]consolidation!#REF!</definedName>
    <definedName name="Finance">#REF!</definedName>
    <definedName name="finance2">#REF!</definedName>
    <definedName name="financenote" localSheetId="4">[79]Notes!#REF!</definedName>
    <definedName name="financenote">#REF!</definedName>
    <definedName name="FINANCIAL">#REF!</definedName>
    <definedName name="financial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5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1" hidden="1">{#N/A,#N/A,FALSE,"Summary";#N/A,#N/A,FALSE,"Projections";#N/A,#N/A,FALSE,"Mkt Mults";#N/A,#N/A,FALSE,"DCF";#N/A,#N/A,FALSE,"Accr Dil";#N/A,#N/A,FALSE,"PIC LBO";#N/A,#N/A,FALSE,"MULT10_4";#N/A,#N/A,FALSE,"CBI LBO"}</definedName>
    <definedName name="financial_5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2" hidden="1">{#N/A,#N/A,FALSE,"Summary";#N/A,#N/A,FALSE,"Projections";#N/A,#N/A,FALSE,"Mkt Mults";#N/A,#N/A,FALSE,"DCF";#N/A,#N/A,FALSE,"Accr Dil";#N/A,#N/A,FALSE,"PIC LBO";#N/A,#N/A,FALSE,"MULT10_4";#N/A,#N/A,FALSE,"CBI LBO"}</definedName>
    <definedName name="financial_5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hidden="1">{#N/A,#N/A,FALSE,"Summary";#N/A,#N/A,FALSE,"Projections";#N/A,#N/A,FALSE,"Mkt Mults";#N/A,#N/A,FALSE,"DCF";#N/A,#N/A,FALSE,"Accr Dil";#N/A,#N/A,FALSE,"PIC LBO";#N/A,#N/A,FALSE,"MULT10_4";#N/A,#N/A,FALSE,"CBI LBO"}</definedName>
    <definedName name="financial_5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5" hidden="1">{#N/A,#N/A,FALSE,"Summary";#N/A,#N/A,FALSE,"Projections";#N/A,#N/A,FALSE,"Mkt Mults";#N/A,#N/A,FALSE,"DCF";#N/A,#N/A,FALSE,"Accr Dil";#N/A,#N/A,FALSE,"PIC LBO";#N/A,#N/A,FALSE,"MULT10_4";#N/A,#N/A,FALSE,"CBI LBO"}</definedName>
    <definedName name="FinancialData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nancing_Activities">#REF!</definedName>
    <definedName name="finexpenses">#REF!</definedName>
    <definedName name="Finished_Goods">'[48]GL-PC'!#REF!</definedName>
    <definedName name="finres" hidden="1">#REF!</definedName>
    <definedName name="FINUS">#REF!</definedName>
    <definedName name="FirmValue">#REF!</definedName>
    <definedName name="FIRST_MONTH_NBR">#REF!</definedName>
    <definedName name="First_Time_Switch" hidden="1">#REF!</definedName>
    <definedName name="FIRST_YEAR_NBR" localSheetId="4">'[54]Basic Assumptions'!$B$8</definedName>
    <definedName name="FIRST_YEAR_NBR">#REF!</definedName>
    <definedName name="FirstCalendarEnd">#REF!</definedName>
    <definedName name="FirstCallDate">#REF!</definedName>
    <definedName name="firstcomprow">#REF!</definedName>
    <definedName name="FirstTick">#REF!</definedName>
    <definedName name="FIRSTYEAR">#REF!</definedName>
    <definedName name="FISCAL">#REF!</definedName>
    <definedName name="Fiscal_2002___Results_of_Operations">#REF!</definedName>
    <definedName name="Fiscal2002Additions">#REF!</definedName>
    <definedName name="Fitch">#REF!</definedName>
    <definedName name="five" hidden="1">#REF!,#REF!,#REF!</definedName>
    <definedName name="five_year_dcf_already_run">#REF!</definedName>
    <definedName name="FiveYearEPSGrowth">#REF!</definedName>
    <definedName name="Fix">#REF!</definedName>
    <definedName name="fixed">#REF!</definedName>
    <definedName name="Fixed_asset_life">#REF!</definedName>
    <definedName name="fixed_asset_table">#REF!</definedName>
    <definedName name="fixed_asset_turnover">#REF!</definedName>
    <definedName name="Fixed_Assets">#REF!</definedName>
    <definedName name="Fixed_Assets_Gross_1">#REF!</definedName>
    <definedName name="Fixed_Assets_Gross_2">#REF!</definedName>
    <definedName name="Fixed_Assets_Gross_3">#REF!</definedName>
    <definedName name="Fixed_Assets_Gross_4">#REF!</definedName>
    <definedName name="Fixed_Assets_Gross_5">#REF!</definedName>
    <definedName name="Fixed_Assets_Net_1">#REF!</definedName>
    <definedName name="Fixed_Assets_Net_2">#REF!</definedName>
    <definedName name="Fixed_Assets_Net_3">#REF!</definedName>
    <definedName name="Fixed_Assets_Net_4">#REF!</definedName>
    <definedName name="Fixed_Assets_Net_5">#REF!</definedName>
    <definedName name="fixed_assets_rate">#REF!</definedName>
    <definedName name="Fixed_Assets_return">#REF!</definedName>
    <definedName name="fixed1">#REF!</definedName>
    <definedName name="FixedAssets">#REF!</definedName>
    <definedName name="fjaojfa" localSheetId="3" hidden="1">{#N/A,#N/A,FALSE,"ALM-ASISC"}</definedName>
    <definedName name="fjaojfa" hidden="1">{#N/A,#N/A,FALSE,"ALM-ASISC"}</definedName>
    <definedName name="fjdalöfjdsalköfdjsalö" localSheetId="3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kjfkl" localSheetId="3" hidden="1">{"glc1",#N/A,FALSE,"GLC";"glc2",#N/A,FALSE,"GLC";"glc3",#N/A,FALSE,"GLC";"glc4",#N/A,FALSE,"GLC";"glc5",#N/A,FALSE,"GLC"}</definedName>
    <definedName name="fjdkjfkl" hidden="1">{"glc1",#N/A,FALSE,"GLC";"glc2",#N/A,FALSE,"GLC";"glc3",#N/A,FALSE,"GLC";"glc4",#N/A,FALSE,"GLC";"glc5",#N/A,FALSE,"GLC"}</definedName>
    <definedName name="FJEZK" localSheetId="3" hidden="1">{#N/A,#N/A,FALSE,"Pharm";#N/A,#N/A,FALSE,"WWCM"}</definedName>
    <definedName name="FJEZK" hidden="1">{#N/A,#N/A,FALSE,"Pharm";#N/A,#N/A,FALSE,"WWCM"}</definedName>
    <definedName name="FJEZK_1" localSheetId="3" hidden="1">{#N/A,#N/A,FALSE,"Pharm";#N/A,#N/A,FALSE,"WWCM"}</definedName>
    <definedName name="FJEZK_1" hidden="1">{#N/A,#N/A,FALSE,"Pharm";#N/A,#N/A,FALSE,"WWCM"}</definedName>
    <definedName name="FJEZK_2" localSheetId="3" hidden="1">{#N/A,#N/A,FALSE,"Pharm";#N/A,#N/A,FALSE,"WWCM"}</definedName>
    <definedName name="FJEZK_2" hidden="1">{#N/A,#N/A,FALSE,"Pharm";#N/A,#N/A,FALSE,"WWCM"}</definedName>
    <definedName name="FJEZK_3" localSheetId="3" hidden="1">{#N/A,#N/A,FALSE,"Pharm";#N/A,#N/A,FALSE,"WWCM"}</definedName>
    <definedName name="FJEZK_3" hidden="1">{#N/A,#N/A,FALSE,"Pharm";#N/A,#N/A,FALSE,"WWCM"}</definedName>
    <definedName name="FJEZK_4" localSheetId="3" hidden="1">{#N/A,#N/A,FALSE,"Pharm";#N/A,#N/A,FALSE,"WWCM"}</definedName>
    <definedName name="FJEZK_4" hidden="1">{#N/A,#N/A,FALSE,"Pharm";#N/A,#N/A,FALSE,"WWCM"}</definedName>
    <definedName name="FJJF" localSheetId="3" hidden="1">{#N/A,#N/A,FALSE,"ALM-ASISC"}</definedName>
    <definedName name="FJJF" hidden="1">{#N/A,#N/A,FALSE,"ALM-ASISC"}</definedName>
    <definedName name="FJK" localSheetId="3" hidden="1">{#N/A,#N/A,FALSE,"FINAL"}</definedName>
    <definedName name="FJK" hidden="1">{#N/A,#N/A,FALSE,"FINAL"}</definedName>
    <definedName name="fjlk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localSheetId="3" hidden="1">{#N/A,#N/A,FALSE,"Financial";#N/A,#N/A,FALSE,"Balance Sheet";#N/A,#N/A,FALSE,"Income stmt";#N/A,#N/A,FALSE,"Ratio"}</definedName>
    <definedName name="fjsdjfjkd" hidden="1">{#N/A,#N/A,FALSE,"Financial";#N/A,#N/A,FALSE,"Balance Sheet";#N/A,#N/A,FALSE,"Income stmt";#N/A,#N/A,FALSE,"Ratio"}</definedName>
    <definedName name="FK_Quote">#REF!</definedName>
    <definedName name="Flash" localSheetId="3" hidden="1">{#N/A,#N/A,FALSE,"Créances";#N/A,#N/A,FALSE,"Effectifs";#N/A,#N/A,FALSE,"SI"}</definedName>
    <definedName name="Flash" hidden="1">{#N/A,#N/A,FALSE,"Créances";#N/A,#N/A,FALSE,"Effectifs";#N/A,#N/A,FALSE,"SI"}</definedName>
    <definedName name="Fleet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et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et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TCHER" localSheetId="3" hidden="1">{#N/A,#N/A,FALSE,"Land";#N/A,#N/A,FALSE,"Cost Analysis";"Summary",#N/A,FALSE,"Equipment"}</definedName>
    <definedName name="FLETCHER" hidden="1">{#N/A,#N/A,FALSE,"Land";#N/A,#N/A,FALSE,"Cost Analysis";"Summary",#N/A,FALSE,"Equipment"}</definedName>
    <definedName name="FLFL">#REF!</definedName>
    <definedName name="Floor">#REF!</definedName>
    <definedName name="FLORES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E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ida_CIQWBGuid">"9d384fbf-5330-4fe3-a8f9-882e46ab05f6"</definedName>
    <definedName name="Florida_CIQWBGuid2">"9d384fbf-5330-4fe3-a8f9-882e46ab05f6"</definedName>
    <definedName name="Florida_IQ_Names_Revision_Date_">41677.6871296296</definedName>
    <definedName name="Florida_IQ_Names_Revision_Date_2">41677.6871296296</definedName>
    <definedName name="FMSA_Vlooku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MVACCOUNT">#REF!</definedName>
    <definedName name="FMVACCT">#REF!</definedName>
    <definedName name="fmvfinal">#REF!</definedName>
    <definedName name="FMVPerShare">#REF!</definedName>
    <definedName name="fn" localSheetId="3">{"'2ND_QUAR'!$A$1:$P$106"}</definedName>
    <definedName name="fn">{"'2ND_QUAR'!$A$1:$P$106"}</definedName>
    <definedName name="fnewcap" localSheetId="3">{"'2ND_QUAR'!$A$1:$P$106"}</definedName>
    <definedName name="fnewcap">{"'2ND_QUAR'!$A$1:$P$106"}</definedName>
    <definedName name="FO_Dental_report_has_xml_ind" hidden="1">#REF!</definedName>
    <definedName name="foc_growth">#REF!</definedName>
    <definedName name="foc_mix">#REF!</definedName>
    <definedName name="foc_pricing">#REF!</definedName>
    <definedName name="foc_share">#REF!</definedName>
    <definedName name="Focal" localSheetId="3" hidden="1">{"histincome",#N/A,FALSE,"hyfins";"closing balance",#N/A,FALSE,"hyfins"}</definedName>
    <definedName name="Focal" hidden="1">{"histincome",#N/A,FALSE,"hyfins";"closing balance",#N/A,FALSE,"hyfins"}</definedName>
    <definedName name="food">#REF!</definedName>
    <definedName name="Food_Margin">#REF!</definedName>
    <definedName name="Food_Sales">#REF!</definedName>
    <definedName name="foot_1">#REF!</definedName>
    <definedName name="foot_four">#REF!</definedName>
    <definedName name="foot_three">#REF!</definedName>
    <definedName name="FOOTER2">#REF!</definedName>
    <definedName name="footnote_1">#REF!</definedName>
    <definedName name="footnote_2">#REF!</definedName>
    <definedName name="Footnote1">#REF!</definedName>
    <definedName name="Footnote2">#REF!</definedName>
    <definedName name="Footnote3">#REF!</definedName>
    <definedName name="Footnote4">#REF!</definedName>
    <definedName name="for">#REF!</definedName>
    <definedName name="forass">#REF!</definedName>
    <definedName name="forecast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Period" hidden="1">#REF!</definedName>
    <definedName name="Foreign" localSheetId="3" hidden="1">{#N/A,#N/A,FALSE,"PMTABB";#N/A,#N/A,FALSE,"PMTABB"}</definedName>
    <definedName name="Foreign" hidden="1">{#N/A,#N/A,FALSE,"PMTABB";#N/A,#N/A,FALSE,"PMTABB"}</definedName>
    <definedName name="Foreign_Office_Sales_Growth">#REF!</definedName>
    <definedName name="ForeignSalesOffice">#REF!</definedName>
    <definedName name="forget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ula" localSheetId="3" hidden="1">{#N/A,#N/A,FALSE,"summary";#N/A,#N/A,FALSE,"Input"}</definedName>
    <definedName name="Formula" hidden="1">{#N/A,#N/A,FALSE,"summary";#N/A,#N/A,FALSE,"Input"}</definedName>
    <definedName name="Formula_PL_INPUT">#REF!,#REF!,#REF!,#REF!,#REF!,#REF!,#REF!,#REF!,#REF!,#REF!</definedName>
    <definedName name="formula2" localSheetId="3" hidden="1">{#N/A,#N/A,FALSE,"summary";#N/A,#N/A,FALSE,"Input"}</definedName>
    <definedName name="formula2" hidden="1">{#N/A,#N/A,FALSE,"summary";#N/A,#N/A,FALSE,"Input"}</definedName>
    <definedName name="formulary_curr" hidden="1">#REF!</definedName>
    <definedName name="formulary_prior" hidden="1">#REF!</definedName>
    <definedName name="Forward0">#REF!</definedName>
    <definedName name="Forward1">#REF!</definedName>
    <definedName name="Forward2">#REF!</definedName>
    <definedName name="four_scenario" localSheetId="3">'Neptune COGS+OPEX Build'!four_scenario</definedName>
    <definedName name="four_scenario">[0]!four_scenario</definedName>
    <definedName name="four_scenarios" localSheetId="3">'Neptune COGS+OPEX Build'!four_scenarios</definedName>
    <definedName name="four_scenarios">[0]!four_scenarios</definedName>
    <definedName name="FP">#REF!</definedName>
    <definedName name="fp_category">#REF!</definedName>
    <definedName name="FPCOSTCONTRACT">#REF!</definedName>
    <definedName name="FPCOSTDATA">#REF!</definedName>
    <definedName name="FPCOSTDEPT">#REF!</definedName>
    <definedName name="FPCOSTRET">#REF!</definedName>
    <definedName name="FPEXPCONTRACT">#REF!</definedName>
    <definedName name="FPEXPDATA">#REF!</definedName>
    <definedName name="FPEXPDEPT">#REF!</definedName>
    <definedName name="FPEXPRET">#REF!</definedName>
    <definedName name="FPNONREGHC">#REF!</definedName>
    <definedName name="FPP">#REF!</definedName>
    <definedName name="FPREGHC">#REF!</definedName>
    <definedName name="FPRESCONTRACT">#REF!</definedName>
    <definedName name="FPRESDEPT">#REF!</definedName>
    <definedName name="FPRESRET1">#REF!</definedName>
    <definedName name="fr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_CLEAR_AREA1">#REF!,#REF!</definedName>
    <definedName name="FR_CODE_COPY_LINK">" "</definedName>
    <definedName name="FR_CODE_DOWNLOAD_START">" "</definedName>
    <definedName name="FR_CODE_STOCK_LINK">" "</definedName>
    <definedName name="FR_COM_ABBR">"CHKP"</definedName>
    <definedName name="FR_COM_AGG">0</definedName>
    <definedName name="FR_COU_ABBR">"usa"</definedName>
    <definedName name="FR_COU_NAME_LINK">" "</definedName>
    <definedName name="FR_DATABOX_DOWNLOAD">"N"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PROTECT">"TRUE"</definedName>
    <definedName name="FR_RATIO_ABBR">"VDF_RATIO_BUNDLE"</definedName>
    <definedName name="FR_RATIO_COM_ABBR">"CWG.L"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"PNYEQFRD01"</definedName>
    <definedName name="FR_TEMPLATE_KEY">"69924|1"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_USE_SCALE_FLAG">TRUE</definedName>
    <definedName name="frac">#REF!</definedName>
    <definedName name="franc">#REF!</definedName>
    <definedName name="France">#REF!</definedName>
    <definedName name="FRANCHISE">#REF!</definedName>
    <definedName name="frank" localSheetId="3" hidden="1">{#N/A,#N/A,FALSE,"Spain MKT";#N/A,#N/A,FALSE,"Assumptions";#N/A,#N/A,FALSE,"Adve";#N/A,#N/A,FALSE,"E-Commerce";#N/A,#N/A,FALSE,"Opex";#N/A,#N/A,FALSE,"P&amp;L";#N/A,#N/A,FALSE,"FCF &amp; DCF"}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_1" localSheetId="3" hidden="1">{#N/A,#N/A,FALSE,"Spain MKT";#N/A,#N/A,FALSE,"Assumptions";#N/A,#N/A,FALSE,"Adve";#N/A,#N/A,FALSE,"E-Commerce";#N/A,#N/A,FALSE,"Opex";#N/A,#N/A,FALSE,"P&amp;L";#N/A,#N/A,FALSE,"FCF &amp; DCF"}</definedName>
    <definedName name="frank_1" hidden="1">{#N/A,#N/A,FALSE,"Spain MKT";#N/A,#N/A,FALSE,"Assumptions";#N/A,#N/A,FALSE,"Adve";#N/A,#N/A,FALSE,"E-Commerce";#N/A,#N/A,FALSE,"Opex";#N/A,#N/A,FALSE,"P&amp;L";#N/A,#N/A,FALSE,"FCF &amp; DCF"}</definedName>
    <definedName name="frank_1_1" localSheetId="3" hidden="1">{#N/A,#N/A,FALSE,"Spain MKT";#N/A,#N/A,FALSE,"Assumptions";#N/A,#N/A,FALSE,"Adve";#N/A,#N/A,FALSE,"E-Commerce";#N/A,#N/A,FALSE,"Opex";#N/A,#N/A,FALSE,"P&amp;L";#N/A,#N/A,FALSE,"FCF &amp; DCF"}</definedName>
    <definedName name="frank_1_1" hidden="1">{#N/A,#N/A,FALSE,"Spain MKT";#N/A,#N/A,FALSE,"Assumptions";#N/A,#N/A,FALSE,"Adve";#N/A,#N/A,FALSE,"E-Commerce";#N/A,#N/A,FALSE,"Opex";#N/A,#N/A,FALSE,"P&amp;L";#N/A,#N/A,FALSE,"FCF &amp; DCF"}</definedName>
    <definedName name="frank_1_2" localSheetId="3" hidden="1">{#N/A,#N/A,FALSE,"Spain MKT";#N/A,#N/A,FALSE,"Assumptions";#N/A,#N/A,FALSE,"Adve";#N/A,#N/A,FALSE,"E-Commerce";#N/A,#N/A,FALSE,"Opex";#N/A,#N/A,FALSE,"P&amp;L";#N/A,#N/A,FALSE,"FCF &amp; DCF"}</definedName>
    <definedName name="frank_1_2" hidden="1">{#N/A,#N/A,FALSE,"Spain MKT";#N/A,#N/A,FALSE,"Assumptions";#N/A,#N/A,FALSE,"Adve";#N/A,#N/A,FALSE,"E-Commerce";#N/A,#N/A,FALSE,"Opex";#N/A,#N/A,FALSE,"P&amp;L";#N/A,#N/A,FALSE,"FCF &amp; DCF"}</definedName>
    <definedName name="frank_1_3" localSheetId="3" hidden="1">{#N/A,#N/A,FALSE,"Spain MKT";#N/A,#N/A,FALSE,"Assumptions";#N/A,#N/A,FALSE,"Adve";#N/A,#N/A,FALSE,"E-Commerce";#N/A,#N/A,FALSE,"Opex";#N/A,#N/A,FALSE,"P&amp;L";#N/A,#N/A,FALSE,"FCF &amp; DCF"}</definedName>
    <definedName name="frank_1_3" hidden="1">{#N/A,#N/A,FALSE,"Spain MKT";#N/A,#N/A,FALSE,"Assumptions";#N/A,#N/A,FALSE,"Adve";#N/A,#N/A,FALSE,"E-Commerce";#N/A,#N/A,FALSE,"Opex";#N/A,#N/A,FALSE,"P&amp;L";#N/A,#N/A,FALSE,"FCF &amp; DCF"}</definedName>
    <definedName name="frank_1_4" localSheetId="3" hidden="1">{#N/A,#N/A,FALSE,"Spain MKT";#N/A,#N/A,FALSE,"Assumptions";#N/A,#N/A,FALSE,"Adve";#N/A,#N/A,FALSE,"E-Commerce";#N/A,#N/A,FALSE,"Opex";#N/A,#N/A,FALSE,"P&amp;L";#N/A,#N/A,FALSE,"FCF &amp; DCF"}</definedName>
    <definedName name="frank_1_4" hidden="1">{#N/A,#N/A,FALSE,"Spain MKT";#N/A,#N/A,FALSE,"Assumptions";#N/A,#N/A,FALSE,"Adve";#N/A,#N/A,FALSE,"E-Commerce";#N/A,#N/A,FALSE,"Opex";#N/A,#N/A,FALSE,"P&amp;L";#N/A,#N/A,FALSE,"FCF &amp; DCF"}</definedName>
    <definedName name="frank_1_5" localSheetId="3" hidden="1">{#N/A,#N/A,FALSE,"Spain MKT";#N/A,#N/A,FALSE,"Assumptions";#N/A,#N/A,FALSE,"Adve";#N/A,#N/A,FALSE,"E-Commerce";#N/A,#N/A,FALSE,"Opex";#N/A,#N/A,FALSE,"P&amp;L";#N/A,#N/A,FALSE,"FCF &amp; DCF"}</definedName>
    <definedName name="frank_1_5" hidden="1">{#N/A,#N/A,FALSE,"Spain MKT";#N/A,#N/A,FALSE,"Assumptions";#N/A,#N/A,FALSE,"Adve";#N/A,#N/A,FALSE,"E-Commerce";#N/A,#N/A,FALSE,"Opex";#N/A,#N/A,FALSE,"P&amp;L";#N/A,#N/A,FALSE,"FCF &amp; DCF"}</definedName>
    <definedName name="frank_2" localSheetId="3" hidden="1">{#N/A,#N/A,FALSE,"Spain MKT";#N/A,#N/A,FALSE,"Assumptions";#N/A,#N/A,FALSE,"Adve";#N/A,#N/A,FALSE,"E-Commerce";#N/A,#N/A,FALSE,"Opex";#N/A,#N/A,FALSE,"P&amp;L";#N/A,#N/A,FALSE,"FCF &amp; DCF"}</definedName>
    <definedName name="frank_2" hidden="1">{#N/A,#N/A,FALSE,"Spain MKT";#N/A,#N/A,FALSE,"Assumptions";#N/A,#N/A,FALSE,"Adve";#N/A,#N/A,FALSE,"E-Commerce";#N/A,#N/A,FALSE,"Opex";#N/A,#N/A,FALSE,"P&amp;L";#N/A,#N/A,FALSE,"FCF &amp; DCF"}</definedName>
    <definedName name="frank_2_1" localSheetId="3" hidden="1">{#N/A,#N/A,FALSE,"Spain MKT";#N/A,#N/A,FALSE,"Assumptions";#N/A,#N/A,FALSE,"Adve";#N/A,#N/A,FALSE,"E-Commerce";#N/A,#N/A,FALSE,"Opex";#N/A,#N/A,FALSE,"P&amp;L";#N/A,#N/A,FALSE,"FCF &amp; DCF"}</definedName>
    <definedName name="frank_2_1" hidden="1">{#N/A,#N/A,FALSE,"Spain MKT";#N/A,#N/A,FALSE,"Assumptions";#N/A,#N/A,FALSE,"Adve";#N/A,#N/A,FALSE,"E-Commerce";#N/A,#N/A,FALSE,"Opex";#N/A,#N/A,FALSE,"P&amp;L";#N/A,#N/A,FALSE,"FCF &amp; DCF"}</definedName>
    <definedName name="frank_2_2" localSheetId="3" hidden="1">{#N/A,#N/A,FALSE,"Spain MKT";#N/A,#N/A,FALSE,"Assumptions";#N/A,#N/A,FALSE,"Adve";#N/A,#N/A,FALSE,"E-Commerce";#N/A,#N/A,FALSE,"Opex";#N/A,#N/A,FALSE,"P&amp;L";#N/A,#N/A,FALSE,"FCF &amp; DCF"}</definedName>
    <definedName name="frank_2_2" hidden="1">{#N/A,#N/A,FALSE,"Spain MKT";#N/A,#N/A,FALSE,"Assumptions";#N/A,#N/A,FALSE,"Adve";#N/A,#N/A,FALSE,"E-Commerce";#N/A,#N/A,FALSE,"Opex";#N/A,#N/A,FALSE,"P&amp;L";#N/A,#N/A,FALSE,"FCF &amp; DCF"}</definedName>
    <definedName name="frank_2_3" localSheetId="3" hidden="1">{#N/A,#N/A,FALSE,"Spain MKT";#N/A,#N/A,FALSE,"Assumptions";#N/A,#N/A,FALSE,"Adve";#N/A,#N/A,FALSE,"E-Commerce";#N/A,#N/A,FALSE,"Opex";#N/A,#N/A,FALSE,"P&amp;L";#N/A,#N/A,FALSE,"FCF &amp; DCF"}</definedName>
    <definedName name="frank_2_3" hidden="1">{#N/A,#N/A,FALSE,"Spain MKT";#N/A,#N/A,FALSE,"Assumptions";#N/A,#N/A,FALSE,"Adve";#N/A,#N/A,FALSE,"E-Commerce";#N/A,#N/A,FALSE,"Opex";#N/A,#N/A,FALSE,"P&amp;L";#N/A,#N/A,FALSE,"FCF &amp; DCF"}</definedName>
    <definedName name="frank_2_4" localSheetId="3" hidden="1">{#N/A,#N/A,FALSE,"Spain MKT";#N/A,#N/A,FALSE,"Assumptions";#N/A,#N/A,FALSE,"Adve";#N/A,#N/A,FALSE,"E-Commerce";#N/A,#N/A,FALSE,"Opex";#N/A,#N/A,FALSE,"P&amp;L";#N/A,#N/A,FALSE,"FCF &amp; DCF"}</definedName>
    <definedName name="frank_2_4" hidden="1">{#N/A,#N/A,FALSE,"Spain MKT";#N/A,#N/A,FALSE,"Assumptions";#N/A,#N/A,FALSE,"Adve";#N/A,#N/A,FALSE,"E-Commerce";#N/A,#N/A,FALSE,"Opex";#N/A,#N/A,FALSE,"P&amp;L";#N/A,#N/A,FALSE,"FCF &amp; DCF"}</definedName>
    <definedName name="frank_2_5" localSheetId="3" hidden="1">{#N/A,#N/A,FALSE,"Spain MKT";#N/A,#N/A,FALSE,"Assumptions";#N/A,#N/A,FALSE,"Adve";#N/A,#N/A,FALSE,"E-Commerce";#N/A,#N/A,FALSE,"Opex";#N/A,#N/A,FALSE,"P&amp;L";#N/A,#N/A,FALSE,"FCF &amp; DCF"}</definedName>
    <definedName name="frank_2_5" hidden="1">{#N/A,#N/A,FALSE,"Spain MKT";#N/A,#N/A,FALSE,"Assumptions";#N/A,#N/A,FALSE,"Adve";#N/A,#N/A,FALSE,"E-Commerce";#N/A,#N/A,FALSE,"Opex";#N/A,#N/A,FALSE,"P&amp;L";#N/A,#N/A,FALSE,"FCF &amp; DCF"}</definedName>
    <definedName name="frank_3" localSheetId="3" hidden="1">{#N/A,#N/A,FALSE,"Spain MKT";#N/A,#N/A,FALSE,"Assumptions";#N/A,#N/A,FALSE,"Adve";#N/A,#N/A,FALSE,"E-Commerce";#N/A,#N/A,FALSE,"Opex";#N/A,#N/A,FALSE,"P&amp;L";#N/A,#N/A,FALSE,"FCF &amp; DCF"}</definedName>
    <definedName name="frank_3" hidden="1">{#N/A,#N/A,FALSE,"Spain MKT";#N/A,#N/A,FALSE,"Assumptions";#N/A,#N/A,FALSE,"Adve";#N/A,#N/A,FALSE,"E-Commerce";#N/A,#N/A,FALSE,"Opex";#N/A,#N/A,FALSE,"P&amp;L";#N/A,#N/A,FALSE,"FCF &amp; DCF"}</definedName>
    <definedName name="frank_3_1" localSheetId="3" hidden="1">{#N/A,#N/A,FALSE,"Spain MKT";#N/A,#N/A,FALSE,"Assumptions";#N/A,#N/A,FALSE,"Adve";#N/A,#N/A,FALSE,"E-Commerce";#N/A,#N/A,FALSE,"Opex";#N/A,#N/A,FALSE,"P&amp;L";#N/A,#N/A,FALSE,"FCF &amp; DCF"}</definedName>
    <definedName name="frank_3_1" hidden="1">{#N/A,#N/A,FALSE,"Spain MKT";#N/A,#N/A,FALSE,"Assumptions";#N/A,#N/A,FALSE,"Adve";#N/A,#N/A,FALSE,"E-Commerce";#N/A,#N/A,FALSE,"Opex";#N/A,#N/A,FALSE,"P&amp;L";#N/A,#N/A,FALSE,"FCF &amp; DCF"}</definedName>
    <definedName name="frank_3_2" localSheetId="3" hidden="1">{#N/A,#N/A,FALSE,"Spain MKT";#N/A,#N/A,FALSE,"Assumptions";#N/A,#N/A,FALSE,"Adve";#N/A,#N/A,FALSE,"E-Commerce";#N/A,#N/A,FALSE,"Opex";#N/A,#N/A,FALSE,"P&amp;L";#N/A,#N/A,FALSE,"FCF &amp; DCF"}</definedName>
    <definedName name="frank_3_2" hidden="1">{#N/A,#N/A,FALSE,"Spain MKT";#N/A,#N/A,FALSE,"Assumptions";#N/A,#N/A,FALSE,"Adve";#N/A,#N/A,FALSE,"E-Commerce";#N/A,#N/A,FALSE,"Opex";#N/A,#N/A,FALSE,"P&amp;L";#N/A,#N/A,FALSE,"FCF &amp; DCF"}</definedName>
    <definedName name="frank_3_3" localSheetId="3" hidden="1">{#N/A,#N/A,FALSE,"Spain MKT";#N/A,#N/A,FALSE,"Assumptions";#N/A,#N/A,FALSE,"Adve";#N/A,#N/A,FALSE,"E-Commerce";#N/A,#N/A,FALSE,"Opex";#N/A,#N/A,FALSE,"P&amp;L";#N/A,#N/A,FALSE,"FCF &amp; DCF"}</definedName>
    <definedName name="frank_3_3" hidden="1">{#N/A,#N/A,FALSE,"Spain MKT";#N/A,#N/A,FALSE,"Assumptions";#N/A,#N/A,FALSE,"Adve";#N/A,#N/A,FALSE,"E-Commerce";#N/A,#N/A,FALSE,"Opex";#N/A,#N/A,FALSE,"P&amp;L";#N/A,#N/A,FALSE,"FCF &amp; DCF"}</definedName>
    <definedName name="frank_3_4" localSheetId="3" hidden="1">{#N/A,#N/A,FALSE,"Spain MKT";#N/A,#N/A,FALSE,"Assumptions";#N/A,#N/A,FALSE,"Adve";#N/A,#N/A,FALSE,"E-Commerce";#N/A,#N/A,FALSE,"Opex";#N/A,#N/A,FALSE,"P&amp;L";#N/A,#N/A,FALSE,"FCF &amp; DCF"}</definedName>
    <definedName name="frank_3_4" hidden="1">{#N/A,#N/A,FALSE,"Spain MKT";#N/A,#N/A,FALSE,"Assumptions";#N/A,#N/A,FALSE,"Adve";#N/A,#N/A,FALSE,"E-Commerce";#N/A,#N/A,FALSE,"Opex";#N/A,#N/A,FALSE,"P&amp;L";#N/A,#N/A,FALSE,"FCF &amp; DCF"}</definedName>
    <definedName name="frank_3_5" localSheetId="3" hidden="1">{#N/A,#N/A,FALSE,"Spain MKT";#N/A,#N/A,FALSE,"Assumptions";#N/A,#N/A,FALSE,"Adve";#N/A,#N/A,FALSE,"E-Commerce";#N/A,#N/A,FALSE,"Opex";#N/A,#N/A,FALSE,"P&amp;L";#N/A,#N/A,FALSE,"FCF &amp; DCF"}</definedName>
    <definedName name="frank_3_5" hidden="1">{#N/A,#N/A,FALSE,"Spain MKT";#N/A,#N/A,FALSE,"Assumptions";#N/A,#N/A,FALSE,"Adve";#N/A,#N/A,FALSE,"E-Commerce";#N/A,#N/A,FALSE,"Opex";#N/A,#N/A,FALSE,"P&amp;L";#N/A,#N/A,FALSE,"FCF &amp; DCF"}</definedName>
    <definedName name="frank_4" localSheetId="3" hidden="1">{#N/A,#N/A,FALSE,"Spain MKT";#N/A,#N/A,FALSE,"Assumptions";#N/A,#N/A,FALSE,"Adve";#N/A,#N/A,FALSE,"E-Commerce";#N/A,#N/A,FALSE,"Opex";#N/A,#N/A,FALSE,"P&amp;L";#N/A,#N/A,FALSE,"FCF &amp; DCF"}</definedName>
    <definedName name="frank_4" hidden="1">{#N/A,#N/A,FALSE,"Spain MKT";#N/A,#N/A,FALSE,"Assumptions";#N/A,#N/A,FALSE,"Adve";#N/A,#N/A,FALSE,"E-Commerce";#N/A,#N/A,FALSE,"Opex";#N/A,#N/A,FALSE,"P&amp;L";#N/A,#N/A,FALSE,"FCF &amp; DCF"}</definedName>
    <definedName name="frank_4_1" localSheetId="3" hidden="1">{#N/A,#N/A,FALSE,"Spain MKT";#N/A,#N/A,FALSE,"Assumptions";#N/A,#N/A,FALSE,"Adve";#N/A,#N/A,FALSE,"E-Commerce";#N/A,#N/A,FALSE,"Opex";#N/A,#N/A,FALSE,"P&amp;L";#N/A,#N/A,FALSE,"FCF &amp; DCF"}</definedName>
    <definedName name="frank_4_1" hidden="1">{#N/A,#N/A,FALSE,"Spain MKT";#N/A,#N/A,FALSE,"Assumptions";#N/A,#N/A,FALSE,"Adve";#N/A,#N/A,FALSE,"E-Commerce";#N/A,#N/A,FALSE,"Opex";#N/A,#N/A,FALSE,"P&amp;L";#N/A,#N/A,FALSE,"FCF &amp; DCF"}</definedName>
    <definedName name="frank_4_2" localSheetId="3" hidden="1">{#N/A,#N/A,FALSE,"Spain MKT";#N/A,#N/A,FALSE,"Assumptions";#N/A,#N/A,FALSE,"Adve";#N/A,#N/A,FALSE,"E-Commerce";#N/A,#N/A,FALSE,"Opex";#N/A,#N/A,FALSE,"P&amp;L";#N/A,#N/A,FALSE,"FCF &amp; DCF"}</definedName>
    <definedName name="frank_4_2" hidden="1">{#N/A,#N/A,FALSE,"Spain MKT";#N/A,#N/A,FALSE,"Assumptions";#N/A,#N/A,FALSE,"Adve";#N/A,#N/A,FALSE,"E-Commerce";#N/A,#N/A,FALSE,"Opex";#N/A,#N/A,FALSE,"P&amp;L";#N/A,#N/A,FALSE,"FCF &amp; DCF"}</definedName>
    <definedName name="frank_4_3" localSheetId="3" hidden="1">{#N/A,#N/A,FALSE,"Spain MKT";#N/A,#N/A,FALSE,"Assumptions";#N/A,#N/A,FALSE,"Adve";#N/A,#N/A,FALSE,"E-Commerce";#N/A,#N/A,FALSE,"Opex";#N/A,#N/A,FALSE,"P&amp;L";#N/A,#N/A,FALSE,"FCF &amp; DCF"}</definedName>
    <definedName name="frank_4_3" hidden="1">{#N/A,#N/A,FALSE,"Spain MKT";#N/A,#N/A,FALSE,"Assumptions";#N/A,#N/A,FALSE,"Adve";#N/A,#N/A,FALSE,"E-Commerce";#N/A,#N/A,FALSE,"Opex";#N/A,#N/A,FALSE,"P&amp;L";#N/A,#N/A,FALSE,"FCF &amp; DCF"}</definedName>
    <definedName name="frank_4_4" localSheetId="3" hidden="1">{#N/A,#N/A,FALSE,"Spain MKT";#N/A,#N/A,FALSE,"Assumptions";#N/A,#N/A,FALSE,"Adve";#N/A,#N/A,FALSE,"E-Commerce";#N/A,#N/A,FALSE,"Opex";#N/A,#N/A,FALSE,"P&amp;L";#N/A,#N/A,FALSE,"FCF &amp; DCF"}</definedName>
    <definedName name="frank_4_4" hidden="1">{#N/A,#N/A,FALSE,"Spain MKT";#N/A,#N/A,FALSE,"Assumptions";#N/A,#N/A,FALSE,"Adve";#N/A,#N/A,FALSE,"E-Commerce";#N/A,#N/A,FALSE,"Opex";#N/A,#N/A,FALSE,"P&amp;L";#N/A,#N/A,FALSE,"FCF &amp; DCF"}</definedName>
    <definedName name="frank_4_5" localSheetId="3" hidden="1">{#N/A,#N/A,FALSE,"Spain MKT";#N/A,#N/A,FALSE,"Assumptions";#N/A,#N/A,FALSE,"Adve";#N/A,#N/A,FALSE,"E-Commerce";#N/A,#N/A,FALSE,"Opex";#N/A,#N/A,FALSE,"P&amp;L";#N/A,#N/A,FALSE,"FCF &amp; DCF"}</definedName>
    <definedName name="frank_4_5" hidden="1">{#N/A,#N/A,FALSE,"Spain MKT";#N/A,#N/A,FALSE,"Assumptions";#N/A,#N/A,FALSE,"Adve";#N/A,#N/A,FALSE,"E-Commerce";#N/A,#N/A,FALSE,"Opex";#N/A,#N/A,FALSE,"P&amp;L";#N/A,#N/A,FALSE,"FCF &amp; DCF"}</definedName>
    <definedName name="frank_5" localSheetId="3" hidden="1">{#N/A,#N/A,FALSE,"Spain MKT";#N/A,#N/A,FALSE,"Assumptions";#N/A,#N/A,FALSE,"Adve";#N/A,#N/A,FALSE,"E-Commerce";#N/A,#N/A,FALSE,"Opex";#N/A,#N/A,FALSE,"P&amp;L";#N/A,#N/A,FALSE,"FCF &amp; DCF"}</definedName>
    <definedName name="frank_5" hidden="1">{#N/A,#N/A,FALSE,"Spain MKT";#N/A,#N/A,FALSE,"Assumptions";#N/A,#N/A,FALSE,"Adve";#N/A,#N/A,FALSE,"E-Commerce";#N/A,#N/A,FALSE,"Opex";#N/A,#N/A,FALSE,"P&amp;L";#N/A,#N/A,FALSE,"FCF &amp; DCF"}</definedName>
    <definedName name="frank_5_1" localSheetId="3" hidden="1">{#N/A,#N/A,FALSE,"Spain MKT";#N/A,#N/A,FALSE,"Assumptions";#N/A,#N/A,FALSE,"Adve";#N/A,#N/A,FALSE,"E-Commerce";#N/A,#N/A,FALSE,"Opex";#N/A,#N/A,FALSE,"P&amp;L";#N/A,#N/A,FALSE,"FCF &amp; DCF"}</definedName>
    <definedName name="frank_5_1" hidden="1">{#N/A,#N/A,FALSE,"Spain MKT";#N/A,#N/A,FALSE,"Assumptions";#N/A,#N/A,FALSE,"Adve";#N/A,#N/A,FALSE,"E-Commerce";#N/A,#N/A,FALSE,"Opex";#N/A,#N/A,FALSE,"P&amp;L";#N/A,#N/A,FALSE,"FCF &amp; DCF"}</definedName>
    <definedName name="frank_5_2" localSheetId="3" hidden="1">{#N/A,#N/A,FALSE,"Spain MKT";#N/A,#N/A,FALSE,"Assumptions";#N/A,#N/A,FALSE,"Adve";#N/A,#N/A,FALSE,"E-Commerce";#N/A,#N/A,FALSE,"Opex";#N/A,#N/A,FALSE,"P&amp;L";#N/A,#N/A,FALSE,"FCF &amp; DCF"}</definedName>
    <definedName name="frank_5_2" hidden="1">{#N/A,#N/A,FALSE,"Spain MKT";#N/A,#N/A,FALSE,"Assumptions";#N/A,#N/A,FALSE,"Adve";#N/A,#N/A,FALSE,"E-Commerce";#N/A,#N/A,FALSE,"Opex";#N/A,#N/A,FALSE,"P&amp;L";#N/A,#N/A,FALSE,"FCF &amp; DCF"}</definedName>
    <definedName name="frank_5_3" localSheetId="3" hidden="1">{#N/A,#N/A,FALSE,"Spain MKT";#N/A,#N/A,FALSE,"Assumptions";#N/A,#N/A,FALSE,"Adve";#N/A,#N/A,FALSE,"E-Commerce";#N/A,#N/A,FALSE,"Opex";#N/A,#N/A,FALSE,"P&amp;L";#N/A,#N/A,FALSE,"FCF &amp; DCF"}</definedName>
    <definedName name="frank_5_3" hidden="1">{#N/A,#N/A,FALSE,"Spain MKT";#N/A,#N/A,FALSE,"Assumptions";#N/A,#N/A,FALSE,"Adve";#N/A,#N/A,FALSE,"E-Commerce";#N/A,#N/A,FALSE,"Opex";#N/A,#N/A,FALSE,"P&amp;L";#N/A,#N/A,FALSE,"FCF &amp; DCF"}</definedName>
    <definedName name="frank_5_4" localSheetId="3" hidden="1">{#N/A,#N/A,FALSE,"Spain MKT";#N/A,#N/A,FALSE,"Assumptions";#N/A,#N/A,FALSE,"Adve";#N/A,#N/A,FALSE,"E-Commerce";#N/A,#N/A,FALSE,"Opex";#N/A,#N/A,FALSE,"P&amp;L";#N/A,#N/A,FALSE,"FCF &amp; DCF"}</definedName>
    <definedName name="frank_5_4" hidden="1">{#N/A,#N/A,FALSE,"Spain MKT";#N/A,#N/A,FALSE,"Assumptions";#N/A,#N/A,FALSE,"Adve";#N/A,#N/A,FALSE,"E-Commerce";#N/A,#N/A,FALSE,"Opex";#N/A,#N/A,FALSE,"P&amp;L";#N/A,#N/A,FALSE,"FCF &amp; DCF"}</definedName>
    <definedName name="frank_5_5" localSheetId="3" hidden="1">{#N/A,#N/A,FALSE,"Spain MKT";#N/A,#N/A,FALSE,"Assumptions";#N/A,#N/A,FALSE,"Adve";#N/A,#N/A,FALSE,"E-Commerce";#N/A,#N/A,FALSE,"Opex";#N/A,#N/A,FALSE,"P&amp;L";#N/A,#N/A,FALSE,"FCF &amp; DCF"}</definedName>
    <definedName name="frank_5_5" hidden="1">{#N/A,#N/A,FALSE,"Spain MKT";#N/A,#N/A,FALSE,"Assumptions";#N/A,#N/A,FALSE,"Adve";#N/A,#N/A,FALSE,"E-Commerce";#N/A,#N/A,FALSE,"Opex";#N/A,#N/A,FALSE,"P&amp;L";#N/A,#N/A,FALSE,"FCF &amp; DCF"}</definedName>
    <definedName name="Franks">#REF!</definedName>
    <definedName name="FRANREVENUE">#REF!</definedName>
    <definedName name="FRED" localSheetId="3" hidden="1">{"' calendrier 2000'!$A$1:$Q$38"}</definedName>
    <definedName name="FRED" hidden="1">{"' calendrier 2000'!$A$1:$Q$38"}</definedName>
    <definedName name="Free_Rent" localSheetId="4">[155]Wells!#REF!</definedName>
    <definedName name="Free_Rent">#REF!</definedName>
    <definedName name="FreeCashFlow">#REF!</definedName>
    <definedName name="Freq">#REF!</definedName>
    <definedName name="fresfg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localSheetId="3" hidden="1">{#N/A,#N/A,FALSE,"1";#N/A,#N/A,FALSE,"2";#N/A,#N/A,FALSE,"16 - 17";#N/A,#N/A,FALSE,"18 - 19";#N/A,#N/A,FALSE,"26";#N/A,#N/A,FALSE,"27";#N/A,#N/A,FALSE,"28"}</definedName>
    <definedName name="FRF" hidden="1">{#N/A,#N/A,FALSE,"1";#N/A,#N/A,FALSE,"2";#N/A,#N/A,FALSE,"16 - 17";#N/A,#N/A,FALSE,"18 - 19";#N/A,#N/A,FALSE,"26";#N/A,#N/A,FALSE,"27";#N/A,#N/A,FALSE,"28"}</definedName>
    <definedName name="FRF_1" localSheetId="3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localSheetId="3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localSheetId="3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localSheetId="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localSheetId="3" hidden="1">{#N/A,#N/A,FALSE,"Pharm";#N/A,#N/A,FALSE,"WWCM"}</definedName>
    <definedName name="FRFERFE" hidden="1">{#N/A,#N/A,FALSE,"Pharm";#N/A,#N/A,FALSE,"WWCM"}</definedName>
    <definedName name="FRFERFE_1" localSheetId="3" hidden="1">{#N/A,#N/A,FALSE,"Pharm";#N/A,#N/A,FALSE,"WWCM"}</definedName>
    <definedName name="FRFERFE_1" hidden="1">{#N/A,#N/A,FALSE,"Pharm";#N/A,#N/A,FALSE,"WWCM"}</definedName>
    <definedName name="FRFERFE_2" localSheetId="3" hidden="1">{#N/A,#N/A,FALSE,"Pharm";#N/A,#N/A,FALSE,"WWCM"}</definedName>
    <definedName name="FRFERFE_2" hidden="1">{#N/A,#N/A,FALSE,"Pharm";#N/A,#N/A,FALSE,"WWCM"}</definedName>
    <definedName name="FRFERFE_3" localSheetId="3" hidden="1">{#N/A,#N/A,FALSE,"Pharm";#N/A,#N/A,FALSE,"WWCM"}</definedName>
    <definedName name="FRFERFE_3" hidden="1">{#N/A,#N/A,FALSE,"Pharm";#N/A,#N/A,FALSE,"WWCM"}</definedName>
    <definedName name="FRFERFE_4" localSheetId="3" hidden="1">{#N/A,#N/A,FALSE,"Pharm";#N/A,#N/A,FALSE,"WWCM"}</definedName>
    <definedName name="FRFERFE_4" hidden="1">{#N/A,#N/A,FALSE,"Pharm";#N/A,#N/A,FALSE,"WWCM"}</definedName>
    <definedName name="Fringe">#REF!</definedName>
    <definedName name="FromD">#REF!</definedName>
    <definedName name="frty" localSheetId="3" hidden="1">{"PRS",#N/A,FALSE,"CM"}</definedName>
    <definedName name="frty" hidden="1">{"PRS",#N/A,FALSE,"CM"}</definedName>
    <definedName name="FS" localSheetId="4">'[28]years-$'!$A$73:$N$102,'[28]years-$'!$A$40:$N$72,'[28]years-$'!$A$1:$O$39</definedName>
    <definedName name="FS">#REF!,#REF!,#REF!</definedName>
    <definedName name="fs_1">#REF!</definedName>
    <definedName name="fsct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localSheetId="3" hidden="1">{#N/A,#N/A,FALSE,"Sheet1"}</definedName>
    <definedName name="fsd" hidden="1">{#N/A,#N/A,FALSE,"Sheet1"}</definedName>
    <definedName name="fsdbdf">"c330"</definedName>
    <definedName name="fsdfdfa" localSheetId="3">{"page1",#N/A,FALSE,"BHCOMPC5";"page2",#N/A,FALSE,"BHCOMPC5";"page3",#N/A,FALSE,"BHCOMPC5";"page4",#N/A,FALSE,"BHCOMPC5"}</definedName>
    <definedName name="fsdfdfa">{"page1",#N/A,FALSE,"BHCOMPC5";"page2",#N/A,FALSE,"BHCOMPC5";"page3",#N/A,FALSE,"BHCOMPC5";"page4",#N/A,FALSE,"BHCOMPC5"}</definedName>
    <definedName name="FSDFDS" localSheetId="3" hidden="1">{#N/A,#N/A,FALSE,"PMTABB";#N/A,#N/A,FALSE,"PMTABB"}</definedName>
    <definedName name="FSDFDS" hidden="1">{#N/A,#N/A,FALSE,"PMTABB";#N/A,#N/A,FALSE,"PMTABB"}</definedName>
    <definedName name="fsdfwe" localSheetId="3" hidden="1">{"comp1",#N/A,FALSE,"COMPS";"footnotes",#N/A,FALSE,"COMPS"}</definedName>
    <definedName name="fsdfwe" hidden="1">{"comp1",#N/A,FALSE,"COMPS";"footnotes",#N/A,FALSE,"COMPS"}</definedName>
    <definedName name="fsdsfafd" localSheetId="3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e" localSheetId="3" hidden="1">{#N/A,#N/A,FALSE,"Sheet1"}</definedName>
    <definedName name="fse" hidden="1">{#N/A,#N/A,FALSE,"Sheet1"}</definedName>
    <definedName name="fsfa" localSheetId="3" hidden="1">{"SchL1",#N/A,FALSE,"Schedules";"SchL2",#N/A,FALSE,"Schedules"}</definedName>
    <definedName name="fsfa" hidden="1">{"SchL1",#N/A,FALSE,"Schedules";"SchL2",#N/A,FALSE,"Schedules"}</definedName>
    <definedName name="fsfs" localSheetId="3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FSFFSFSFEWS" localSheetId="3" hidden="1">{#N/A,#N/A,FALSE,"ALM-ASISC"}</definedName>
    <definedName name="FSFSFFSFSFEWS" hidden="1">{#N/A,#N/A,FALSE,"ALM-ASISC"}</definedName>
    <definedName name="fsi" hidden="1">#REF!</definedName>
    <definedName name="FSoPacific" localSheetId="3" hidden="1">{"BS",#N/A,FALSE,"USA"}</definedName>
    <definedName name="FSoPacific" hidden="1">{"BS",#N/A,FALSE,"USA"}</definedName>
    <definedName name="fsssadf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RJKDT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RJKD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ss" localSheetId="3" hidden="1">{"FTS",#N/A,FALSE,"E"}</definedName>
    <definedName name="ftss" hidden="1">{"FTS",#N/A,FALSE,"E"}</definedName>
    <definedName name="fuck" localSheetId="3" hidden="1">{"by departments",#N/A,TRUE,"FORECAST";"cap_headcount",#N/A,TRUE,"FORECAST";"summary",#N/A,TRUE,"FORECAST"}</definedName>
    <definedName name="fuck" hidden="1">{"by departments",#N/A,TRUE,"FORECAST";"cap_headcount",#N/A,TRUE,"FORECAST";"summary",#N/A,TRUE,"FORECAST"}</definedName>
    <definedName name="fuckme" localSheetId="3" hidden="1">{"SUMMARY",#N/A,TRUE,"SUMMARY";"compare",#N/A,TRUE,"Vs. Bus Plan";"ratios",#N/A,TRUE,"Ratios";"REVENUE",#N/A,TRUE,"Revenue";"expenses",#N/A,TRUE,"1996 budget";"payroll",#N/A,TRUE,"Payroll"}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income">#REF!</definedName>
    <definedName name="full_operating">#REF!</definedName>
    <definedName name="Full_Print" localSheetId="4" hidden="1">'[142]Amortization Table'!$A$1:$I$377</definedName>
    <definedName name="Full_Print" hidden="1">#REF!</definedName>
    <definedName name="full_year">#REF!</definedName>
    <definedName name="FullAssetRate">#REF!</definedName>
    <definedName name="FullLiabilityRate">'[156]Figures from Company'!#REF!</definedName>
    <definedName name="fully">#REF!</definedName>
    <definedName name="FULLY_DILUTED">#REF!</definedName>
    <definedName name="Fullydilutedbasis">#REF!</definedName>
    <definedName name="FullyDilutedSharesOutstanding">#REF!</definedName>
    <definedName name="functional_depreciation">#REF!</definedName>
    <definedName name="fundIV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FromOperations">#REF!</definedName>
    <definedName name="FundsFromOperationsDebt">#REF!</definedName>
    <definedName name="FundsFromOperationsInterestCoverage">#REF!</definedName>
    <definedName name="FURNITURE">#REF!</definedName>
    <definedName name="furniture_dbf">#REF!</definedName>
    <definedName name="furniture_rcn">#REF!</definedName>
    <definedName name="FUT_COS_Item_1">#REF!</definedName>
    <definedName name="FUT_COS_Item_10">#REF!</definedName>
    <definedName name="FUT_COS_Item_2">#REF!</definedName>
    <definedName name="FUT_COS_Item_3">#REF!</definedName>
    <definedName name="FUT_COS_Item_4">#REF!</definedName>
    <definedName name="FUT_COS_Item_5">#REF!</definedName>
    <definedName name="FUT_COS_Item_6">#REF!</definedName>
    <definedName name="FUT_COS_Item_7">#REF!</definedName>
    <definedName name="FUT_COS_Item_8">#REF!</definedName>
    <definedName name="FUT_COS_Item_9">#REF!</definedName>
    <definedName name="FUT_COS_Structure">#REF!</definedName>
    <definedName name="FUT_Discount_Rate">#REF!</definedName>
    <definedName name="FUT_OpEx_Item_1">#REF!</definedName>
    <definedName name="FUT_OpEx_Item_10">#REF!</definedName>
    <definedName name="FUT_OpEx_Item_2">#REF!</definedName>
    <definedName name="FUT_OpEx_Item_3">#REF!</definedName>
    <definedName name="FUT_OpEx_Item_4">#REF!</definedName>
    <definedName name="FUT_OpEx_Item_5">#REF!</definedName>
    <definedName name="FUT_OpEx_Item_6">#REF!</definedName>
    <definedName name="FUT_OpEx_Item_7">#REF!</definedName>
    <definedName name="FUT_OpEx_Item_8">#REF!</definedName>
    <definedName name="FUT_OpEx_Item_9">#REF!</definedName>
    <definedName name="FUT_OpEx_Structure">#REF!</definedName>
    <definedName name="FUT_Starting_FA">#REF!</definedName>
    <definedName name="FUT_Tax_Rate">#REF!</definedName>
    <definedName name="FuturePipe">#REF!</definedName>
    <definedName name="FV_Capital_Asset_1">#REF!</definedName>
    <definedName name="FV_Capital_Asset_10">#REF!</definedName>
    <definedName name="FV_Capital_Asset_11">#REF!</definedName>
    <definedName name="FV_Capital_Asset_12">#REF!</definedName>
    <definedName name="FV_Capital_Asset_13">#REF!</definedName>
    <definedName name="FV_Capital_Asset_14">#REF!</definedName>
    <definedName name="FV_Capital_Asset_15">#REF!</definedName>
    <definedName name="FV_Capital_Asset_2">#REF!</definedName>
    <definedName name="FV_Capital_Asset_3">#REF!</definedName>
    <definedName name="FV_Capital_Asset_4">#REF!</definedName>
    <definedName name="FV_Capital_Asset_5">#REF!</definedName>
    <definedName name="FV_Capital_Asset_6">#REF!</definedName>
    <definedName name="FV_Capital_Asset_7">#REF!</definedName>
    <definedName name="FV_Capital_Asset_8">#REF!</definedName>
    <definedName name="FV_Capital_Asset_9">#REF!</definedName>
    <definedName name="FV_CP_Project_1">#REF!</definedName>
    <definedName name="FV_CP_Project_10">#REF!</definedName>
    <definedName name="FV_CP_Project_11">#REF!</definedName>
    <definedName name="FV_CP_Project_12">#REF!</definedName>
    <definedName name="FV_CP_Project_13">#REF!</definedName>
    <definedName name="FV_CP_Project_14">#REF!</definedName>
    <definedName name="FV_CP_Project_15">#REF!</definedName>
    <definedName name="FV_CP_Project_2">#REF!</definedName>
    <definedName name="FV_CP_Project_3">#REF!</definedName>
    <definedName name="FV_CP_Project_4">#REF!</definedName>
    <definedName name="FV_CP_Project_5">#REF!</definedName>
    <definedName name="FV_CP_Project_6">#REF!</definedName>
    <definedName name="FV_CP_Project_7">#REF!</definedName>
    <definedName name="FV_CP_Project_8">#REF!</definedName>
    <definedName name="FV_CP_Project_9">#REF!</definedName>
    <definedName name="FV_FUT">#REF!</definedName>
    <definedName name="FV_IPRD_Project_1">#REF!</definedName>
    <definedName name="FV_IPRD_Project_2">#REF!</definedName>
    <definedName name="FV_IPRD_Project_5">#REF!</definedName>
    <definedName name="FV_IPRD_Project_7">#REF!</definedName>
    <definedName name="FV_Royalty_Asset_1">#REF!</definedName>
    <definedName name="FV_Royalty_Asset_2">#REF!</definedName>
    <definedName name="FV_Royalty_Asset_3">#REF!</definedName>
    <definedName name="FV_Royalty_Asset_4">#REF!</definedName>
    <definedName name="FV_Royalty_Asset_5">#REF!</definedName>
    <definedName name="FVFYE1EBIT">#REF!</definedName>
    <definedName name="FVFYE1EBITDA">#REF!</definedName>
    <definedName name="FVFYE1GrossProfit">#REF!</definedName>
    <definedName name="FVFYE1NetIncome">#REF!</definedName>
    <definedName name="FVFYE1NetRevenues">#REF!</definedName>
    <definedName name="FVFYE1Other1">#REF!</definedName>
    <definedName name="FVFYE1Other2">#REF!</definedName>
    <definedName name="FVFYE1Other3">#REF!</definedName>
    <definedName name="FVFYE2EBIT">#REF!</definedName>
    <definedName name="FVFYE2EBITDA">#REF!</definedName>
    <definedName name="FVFYE2GrossProfit">#REF!</definedName>
    <definedName name="FVFYE2NetIncome">#REF!</definedName>
    <definedName name="FVFYE2NetRevenues">#REF!</definedName>
    <definedName name="FVFYE2Other1">#REF!</definedName>
    <definedName name="FVFYE2Other2">#REF!</definedName>
    <definedName name="FVFYE2Other3">#REF!</definedName>
    <definedName name="FVG" localSheetId="3" hidden="1">{#N/A,#N/A,FALSE,"Pharm";#N/A,#N/A,FALSE,"WWCM"}</definedName>
    <definedName name="FVG" hidden="1">{#N/A,#N/A,FALSE,"Pharm";#N/A,#N/A,FALSE,"WWCM"}</definedName>
    <definedName name="FVG_1" localSheetId="3" hidden="1">{#N/A,#N/A,FALSE,"Pharm";#N/A,#N/A,FALSE,"WWCM"}</definedName>
    <definedName name="FVG_1" hidden="1">{#N/A,#N/A,FALSE,"Pharm";#N/A,#N/A,FALSE,"WWCM"}</definedName>
    <definedName name="FVG_2" localSheetId="3" hidden="1">{#N/A,#N/A,FALSE,"Pharm";#N/A,#N/A,FALSE,"WWCM"}</definedName>
    <definedName name="FVG_2" hidden="1">{#N/A,#N/A,FALSE,"Pharm";#N/A,#N/A,FALSE,"WWCM"}</definedName>
    <definedName name="FVG_3" localSheetId="3" hidden="1">{#N/A,#N/A,FALSE,"Pharm";#N/A,#N/A,FALSE,"WWCM"}</definedName>
    <definedName name="FVG_3" hidden="1">{#N/A,#N/A,FALSE,"Pharm";#N/A,#N/A,FALSE,"WWCM"}</definedName>
    <definedName name="FVG_4" localSheetId="3" hidden="1">{#N/A,#N/A,FALSE,"Pharm";#N/A,#N/A,FALSE,"WWCM"}</definedName>
    <definedName name="FVG_4" hidden="1">{#N/A,#N/A,FALSE,"Pharm";#N/A,#N/A,FALSE,"WWCM"}</definedName>
    <definedName name="FVLTMEBIT">#REF!</definedName>
    <definedName name="FVLTMEBITDA">#REF!</definedName>
    <definedName name="FVLTMGrossProfit">#REF!</definedName>
    <definedName name="FVLTMNetIncome">#REF!</definedName>
    <definedName name="FVLTMOther1">#REF!</definedName>
    <definedName name="FVLTMOther2">#REF!</definedName>
    <definedName name="FVLTMOther3">#REF!</definedName>
    <definedName name="FVLTMRevenues">#REF!</definedName>
    <definedName name="fwef" localSheetId="3" hidden="1">{#N/A,#N/A,FALSE,"OSBL"}</definedName>
    <definedName name="fwef" hidden="1">{#N/A,#N/A,FALSE,"OSBL"}</definedName>
    <definedName name="fwer" localSheetId="3" hidden="1">{#N/A,"PURCHM",FALSE,"Business Analysis";#N/A,"SPADD",FALSE,"Business Analysis"}</definedName>
    <definedName name="fwer" hidden="1">{#N/A,"PURCHM",FALSE,"Business Analysis";#N/A,"SPADD",FALSE,"Business Analysis"}</definedName>
    <definedName name="fwrtergfre" hidden="1">10001</definedName>
    <definedName name="FX">#REF!</definedName>
    <definedName name="FX_1997">#REF!</definedName>
    <definedName name="FX_1998">#REF!</definedName>
    <definedName name="FX_1999">#REF!</definedName>
    <definedName name="FXrateCZK" localSheetId="4">'[79]FX rates'!#REF!</definedName>
    <definedName name="FXrateCZK">#REF!</definedName>
    <definedName name="FY">2001</definedName>
    <definedName name="FY_DATE">"IQ_FY_DATE"</definedName>
    <definedName name="FY2000Sales">#REF!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EBITDAMargin">#REF!</definedName>
    <definedName name="FYE1EBITMargin">#REF!</definedName>
    <definedName name="FYE1GrossMargin">#REF!</definedName>
    <definedName name="FYE1GrossProfit">#REF!</definedName>
    <definedName name="FYE1NetInc">#REF!</definedName>
    <definedName name="FYE1NetIncome">#REF!</definedName>
    <definedName name="FYE1NetIncomeMargin">#REF!</definedName>
    <definedName name="FYE1NetRevenues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EBITDAMargin">#REF!</definedName>
    <definedName name="FYE2EBITMargin">#REF!</definedName>
    <definedName name="FYE2FYE1EPSGrowth">#REF!</definedName>
    <definedName name="FYE2FYE1RevenueGrowth">#REF!</definedName>
    <definedName name="FYE2GrossMargin">#REF!</definedName>
    <definedName name="FYE2GrossProfit">#REF!</definedName>
    <definedName name="FYE2NetInc">#REF!</definedName>
    <definedName name="FYE2NetIncome">#REF!</definedName>
    <definedName name="FYE2NetIncomeMargin">#REF!</definedName>
    <definedName name="FYE2NetRevenues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Document">#REF!</definedName>
    <definedName name="FYEmonth">#REF!</definedName>
    <definedName name="FYEnd" localSheetId="4">'[54]Basic Assumptions'!$H$8</definedName>
    <definedName name="FYEnd">#REF!</definedName>
    <definedName name="g" localSheetId="4">#REF!</definedName>
    <definedName name="g" localSheetId="3">{"page1",#N/A,FALSE,"BHCOMPC5";"page2",#N/A,FALSE,"BHCOMPC5";"page3",#N/A,FALSE,"BHCOMPC5";"page4",#N/A,FALSE,"BHCOMPC5"}</definedName>
    <definedName name="g">{"page1",#N/A,FALSE,"BHCOMPC5";"page2",#N/A,FALSE,"BHCOMPC5";"page3",#N/A,FALSE,"BHCOMPC5";"page4",#N/A,FALSE,"BHCOMPC5"}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TaxDeprec">#REF!</definedName>
    <definedName name="G.Triggers">#REF!</definedName>
    <definedName name="g_1" localSheetId="3" hidden="1">{#N/A,#N/A,FALSE,"Pharm";#N/A,#N/A,FALSE,"WWCM"}</definedName>
    <definedName name="g_1" hidden="1">{#N/A,#N/A,FALSE,"Pharm";#N/A,#N/A,FALSE,"WWCM"}</definedName>
    <definedName name="g_2" localSheetId="3" hidden="1">{#N/A,#N/A,FALSE,"Pharm";#N/A,#N/A,FALSE,"WWCM"}</definedName>
    <definedName name="g_2" hidden="1">{#N/A,#N/A,FALSE,"Pharm";#N/A,#N/A,FALSE,"WWCM"}</definedName>
    <definedName name="g_3" localSheetId="3" hidden="1">{#N/A,#N/A,FALSE,"Pharm";#N/A,#N/A,FALSE,"WWCM"}</definedName>
    <definedName name="g_3" hidden="1">{#N/A,#N/A,FALSE,"Pharm";#N/A,#N/A,FALSE,"WWCM"}</definedName>
    <definedName name="g_4" localSheetId="3" hidden="1">{#N/A,#N/A,FALSE,"Pharm";#N/A,#N/A,FALSE,"WWCM"}</definedName>
    <definedName name="g_4" hidden="1">{#N/A,#N/A,FALSE,"Pharm";#N/A,#N/A,FALSE,"WWCM"}</definedName>
    <definedName name="G_A">#REF!</definedName>
    <definedName name="G_A_Expenses">#REF!</definedName>
    <definedName name="G_A_Vehicle_Expenses">'[48]GL-PC'!#REF!</definedName>
    <definedName name="G_L_Account_Name">#REF!</definedName>
    <definedName name="G10_date">#REF!</definedName>
    <definedName name="G11_Date">#REF!</definedName>
    <definedName name="G12_Date">#REF!</definedName>
    <definedName name="G13_Date">#REF!</definedName>
    <definedName name="G14_Date">#REF!</definedName>
    <definedName name="G7_Date">#REF!</definedName>
    <definedName name="G8_Date">#REF!</definedName>
    <definedName name="GA" localSheetId="4">[95]consolidation!#REF!</definedName>
    <definedName name="GA">#REF!</definedName>
    <definedName name="GA_BSG">#REF!</definedName>
    <definedName name="GA_EMP">#REF!</definedName>
    <definedName name="GA_ESG">#REF!</definedName>
    <definedName name="ga_hc">#REF!</definedName>
    <definedName name="GA_ING">#REF!</definedName>
    <definedName name="GA_Intl">#REF!</definedName>
    <definedName name="GA_Other">#REF!</definedName>
    <definedName name="GA_TSG">#REF!</definedName>
    <definedName name="GAHigh">#REF!</definedName>
    <definedName name="GAL" localSheetId="4">[124]Parameters!$D$11</definedName>
    <definedName name="GAL">#REF!</definedName>
    <definedName name="GALow">#REF!</definedName>
    <definedName name="GandA" localSheetId="4">'[65]Budget New'!#REF!</definedName>
    <definedName name="GandA">#REF!</definedName>
    <definedName name="ganote" localSheetId="4">[79]Notes!#REF!</definedName>
    <definedName name="ganote">#REF!</definedName>
    <definedName name="garage_dbf">#REF!</definedName>
    <definedName name="garage_rcn">#REF!</definedName>
    <definedName name="GARCIA" localSheetId="3" hidden="1">{#N/A,#N/A,FALSE,"Monthly"}</definedName>
    <definedName name="GARCIA" hidden="1">{#N/A,#N/A,FALSE,"Monthly"}</definedName>
    <definedName name="Gas_T_Put">#REF!</definedName>
    <definedName name="Gas_T_Put2">#REF!</definedName>
    <definedName name="gasgas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asgas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BP">#REF!</definedName>
    <definedName name="GBPAV">#REF!</definedName>
    <definedName name="GBPN">#REF!</definedName>
    <definedName name="GBPVsUSD">#REF!</definedName>
    <definedName name="GC">'[1]טורים 98'!$GT$62</definedName>
    <definedName name="GC_CB">[12]מחירון!#REF!</definedName>
    <definedName name="GC_CB_EXTRA">[12]מחירון!#REF!</definedName>
    <definedName name="GC_CB_עיסקי">[140]מחירון!$A$73:$D$79</definedName>
    <definedName name="GCM">'[1]טורים 98'!$HD$64</definedName>
    <definedName name="GCT">'[1]טורים 98'!$GW$69</definedName>
    <definedName name="gd" localSheetId="3" hidden="1">{#N/A,#N/A,FALSE,"FY97";#N/A,#N/A,FALSE,"FY98";#N/A,#N/A,FALSE,"FY99";#N/A,#N/A,FALSE,"FY00";#N/A,#N/A,FALSE,"FY01"}</definedName>
    <definedName name="gd" hidden="1">{#N/A,#N/A,FALSE,"FY97";#N/A,#N/A,FALSE,"FY98";#N/A,#N/A,FALSE,"FY99";#N/A,#N/A,FALSE,"FY00";#N/A,#N/A,FALSE,"FY01"}</definedName>
    <definedName name="gda">#REF!</definedName>
    <definedName name="gd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BTSPRD1">#REF!</definedName>
    <definedName name="GDF" localSheetId="3" hidden="1">{"detail",#N/A,FALSE,"mfg";"summary",#N/A,FALSE,"mfg"}</definedName>
    <definedName name="GDF" hidden="1">{"detail",#N/A,FALSE,"mfg";"summary",#N/A,FALSE,"mfg"}</definedName>
    <definedName name="GDFA" localSheetId="3" hidden="1">{#N/A,#N/A,FALSE,"COMP"}</definedName>
    <definedName name="GDFA" hidden="1">{#N/A,#N/A,FALSE,"COMP"}</definedName>
    <definedName name="gdfg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localSheetId="3" hidden="1">{#N/A,#N/A,FALSE,"Pharm";#N/A,#N/A,FALSE,"WWCM"}</definedName>
    <definedName name="gdfgdf" hidden="1">{#N/A,#N/A,FALSE,"Pharm";#N/A,#N/A,FALSE,"WWCM"}</definedName>
    <definedName name="gdfgdf_1" localSheetId="3" hidden="1">{#N/A,#N/A,FALSE,"Pharm";#N/A,#N/A,FALSE,"WWCM"}</definedName>
    <definedName name="gdfgdf_1" hidden="1">{#N/A,#N/A,FALSE,"Pharm";#N/A,#N/A,FALSE,"WWCM"}</definedName>
    <definedName name="gdfgdf_2" localSheetId="3" hidden="1">{#N/A,#N/A,FALSE,"Pharm";#N/A,#N/A,FALSE,"WWCM"}</definedName>
    <definedName name="gdfgdf_2" hidden="1">{#N/A,#N/A,FALSE,"Pharm";#N/A,#N/A,FALSE,"WWCM"}</definedName>
    <definedName name="gdfgdf_3" localSheetId="3" hidden="1">{#N/A,#N/A,FALSE,"Pharm";#N/A,#N/A,FALSE,"WWCM"}</definedName>
    <definedName name="gdfgdf_3" hidden="1">{#N/A,#N/A,FALSE,"Pharm";#N/A,#N/A,FALSE,"WWCM"}</definedName>
    <definedName name="gdfgdf_4" localSheetId="3" hidden="1">{#N/A,#N/A,FALSE,"Pharm";#N/A,#N/A,FALSE,"WWCM"}</definedName>
    <definedName name="gdfgdf_4" hidden="1">{#N/A,#N/A,FALSE,"Pharm";#N/A,#N/A,FALSE,"WWCM"}</definedName>
    <definedName name="gdfs" localSheetId="3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dgd" localSheetId="3" hidden="1">{#N/A,#N/A,FALSE,"Calc";#N/A,#N/A,FALSE,"Sensitivity";#N/A,#N/A,FALSE,"LT Earn.Dil.";#N/A,#N/A,FALSE,"Dil. AVP"}</definedName>
    <definedName name="gdgd" hidden="1">{#N/A,#N/A,FALSE,"Calc";#N/A,#N/A,FALSE,"Sensitivity";#N/A,#N/A,FALSE,"LT Earn.Dil.";#N/A,#N/A,FALSE,"Dil. AVP"}</definedName>
    <definedName name="gdggdf" localSheetId="3" hidden="1">{#N/A,#N/A,FALSE,"Summary";#N/A,#N/A,FALSE,"proj1";#N/A,#N/A,FALSE,"proj2";#N/A,#N/A,FALSE,"DCF"}</definedName>
    <definedName name="gdggdf" hidden="1">{#N/A,#N/A,FALSE,"Summary";#N/A,#N/A,FALSE,"proj1";#N/A,#N/A,FALSE,"proj2";#N/A,#N/A,FALSE,"DCF"}</definedName>
    <definedName name="GDHD" hidden="1">#REF!</definedName>
    <definedName name="GDT" localSheetId="4">'[157]Financial Summary'!$B$38</definedName>
    <definedName name="GDT">#REF!</definedName>
    <definedName name="ge" hidden="1">"7d5fea11-ce40-4f66-8070-05ad9a0e094a"</definedName>
    <definedName name="GeelCapexFcst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localSheetId="3" hidden="1">{#N/A,#N/A,FALSE,"Monthly"}</definedName>
    <definedName name="Gen" hidden="1">{#N/A,#N/A,FALSE,"Monthly"}</definedName>
    <definedName name="GenAcctList">#REF!</definedName>
    <definedName name="Gender">#REF!</definedName>
    <definedName name="General_Administration_Miscellaneous">'[48]GL-PC'!#REF!</definedName>
    <definedName name="General_Inputs">#REF!</definedName>
    <definedName name="GeneralDBLocation">#REF!</definedName>
    <definedName name="generic_curr" hidden="1">#REF!</definedName>
    <definedName name="generic_month">'[158]general ledger'!$F$3:$F$460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va">#REF!</definedName>
    <definedName name="GenInput">#REF!</definedName>
    <definedName name="GENZ" localSheetId="3" hidden="1">{#N/A,#N/A,FALSE,"Inc";#N/A,#N/A,FALSE,"QInc";#N/A,#N/A,FALSE,"Pro";#N/A,#N/A,FALSE,"QPro"}</definedName>
    <definedName name="GENZ" hidden="1">{#N/A,#N/A,FALSE,"Inc";#N/A,#N/A,FALSE,"QInc";#N/A,#N/A,FALSE,"Pro";#N/A,#N/A,FALSE,"QPro"}</definedName>
    <definedName name="genzff" localSheetId="3" hidden="1">{#N/A,#N/A,FALSE,"Inc";#N/A,#N/A,FALSE,"QInc";#N/A,#N/A,FALSE,"Pro";#N/A,#N/A,FALSE,"QPro"}</definedName>
    <definedName name="genzff" hidden="1">{#N/A,#N/A,FALSE,"Inc";#N/A,#N/A,FALSE,"QInc";#N/A,#N/A,FALSE,"Pro";#N/A,#N/A,FALSE,"QPro"}</definedName>
    <definedName name="GENZM" localSheetId="3" hidden="1">{#N/A,#N/A,FALSE,"Inc";#N/A,#N/A,FALSE,"QInc";#N/A,#N/A,FALSE,"Pro";#N/A,#N/A,FALSE,"QPro"}</definedName>
    <definedName name="GENZM" hidden="1">{#N/A,#N/A,FALSE,"Inc";#N/A,#N/A,FALSE,"QInc";#N/A,#N/A,FALSE,"Pro";#N/A,#N/A,FALSE,"QPro"}</definedName>
    <definedName name="geographical_destinations">#REF!</definedName>
    <definedName name="GERMANYWEEK">#REF!</definedName>
    <definedName name="Gestion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tBlockSize">#REF!</definedName>
    <definedName name="GetData">#REF!</definedName>
    <definedName name="gf" localSheetId="3" hidden="1">{#N/A,#N/A,FALSE,"KA CH  (2)"}</definedName>
    <definedName name="gf" hidden="1">{#N/A,#N/A,FALSE,"KA CH  (2)"}</definedName>
    <definedName name="gfd" localSheetId="3" hidden="1">{"FCB_ALL",#N/A,FALSE,"FCB";"GREY_ALL",#N/A,FALSE,"GREY"}</definedName>
    <definedName name="gfd" hidden="1">{"FCB_ALL",#N/A,FALSE,"FCB";"GREY_ALL",#N/A,FALSE,"GREY"}</definedName>
    <definedName name="gfdjhjh" localSheetId="3" hidden="1">{#N/A,#N/A,FALSE,"Pharm";#N/A,#N/A,FALSE,"WWCM"}</definedName>
    <definedName name="gfdjhjh" hidden="1">{#N/A,#N/A,FALSE,"Pharm";#N/A,#N/A,FALSE,"WWCM"}</definedName>
    <definedName name="gfdjhjh_1" localSheetId="3" hidden="1">{#N/A,#N/A,FALSE,"Pharm";#N/A,#N/A,FALSE,"WWCM"}</definedName>
    <definedName name="gfdjhjh_1" hidden="1">{#N/A,#N/A,FALSE,"Pharm";#N/A,#N/A,FALSE,"WWCM"}</definedName>
    <definedName name="gfdjhjh_2" localSheetId="3" hidden="1">{#N/A,#N/A,FALSE,"Pharm";#N/A,#N/A,FALSE,"WWCM"}</definedName>
    <definedName name="gfdjhjh_2" hidden="1">{#N/A,#N/A,FALSE,"Pharm";#N/A,#N/A,FALSE,"WWCM"}</definedName>
    <definedName name="gfdjhjh_3" localSheetId="3" hidden="1">{#N/A,#N/A,FALSE,"Pharm";#N/A,#N/A,FALSE,"WWCM"}</definedName>
    <definedName name="gfdjhjh_3" hidden="1">{#N/A,#N/A,FALSE,"Pharm";#N/A,#N/A,FALSE,"WWCM"}</definedName>
    <definedName name="gfdjhjh_4" localSheetId="3" hidden="1">{#N/A,#N/A,FALSE,"Pharm";#N/A,#N/A,FALSE,"WWCM"}</definedName>
    <definedName name="gfdjhjh_4" hidden="1">{#N/A,#N/A,FALSE,"Pharm";#N/A,#N/A,FALSE,"WWCM"}</definedName>
    <definedName name="gfds" localSheetId="3" hidden="1">{"oct_res_comm",#N/A,FALSE,"VarToBud"}</definedName>
    <definedName name="gfds" hidden="1">{"oct_res_comm",#N/A,FALSE,"VarToBud"}</definedName>
    <definedName name="GFGFDGS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sgf" localSheetId="3" hidden="1">{#N/A,#N/A,FALSE,"Summary";#N/A,#N/A,FALSE,"proj1";#N/A,#N/A,FALSE,"proj2"}</definedName>
    <definedName name="gfgfsgf" hidden="1">{#N/A,#N/A,FALSE,"Summary";#N/A,#N/A,FALSE,"proj1";#N/A,#N/A,FALSE,"proj2"}</definedName>
    <definedName name="gfghdfgdf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localSheetId="3" hidden="1">{#N/A,#N/A,FALSE,"PMTABB";#N/A,#N/A,FALSE,"PMTABB"}</definedName>
    <definedName name="gfh" hidden="1">{#N/A,#N/A,FALSE,"PMTABB";#N/A,#N/A,FALSE,"PMTABB"}</definedName>
    <definedName name="gfhfgh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localSheetId="3" hidden="1">{#N/A,#N/A,FALSE,"Umsatz 99";#N/A,#N/A,FALSE,"ER 99 "}</definedName>
    <definedName name="gfhfghgsdfghfg" hidden="1">{#N/A,#N/A,FALSE,"Umsatz 99";#N/A,#N/A,FALSE,"ER 99 "}</definedName>
    <definedName name="gfhg" hidden="1">#REF!</definedName>
    <definedName name="gfh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" hidden="1">#REF!</definedName>
    <definedName name="gfie" localSheetId="3" hidden="1">{"bs",#N/A,FALSE,"SCF"}</definedName>
    <definedName name="gfie" hidden="1">{"bs",#N/A,FALSE,"SCF"}</definedName>
    <definedName name="gfkf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NFGJH" localSheetId="3" hidden="1">{#N/A,#N/A,FALSE,"TOWNSHIP"}</definedName>
    <definedName name="GFNFGJH" hidden="1">{#N/A,#N/A,FALSE,"TOWNSHIP"}</definedName>
    <definedName name="gfrr" localSheetId="3" hidden="1">{#N/A,#N/A,FALSE,"Umsatz 99";#N/A,#N/A,FALSE,"ER 99 "}</definedName>
    <definedName name="gfrr" hidden="1">{#N/A,#N/A,FALSE,"Umsatz 99";#N/A,#N/A,FALSE,"ER 99 "}</definedName>
    <definedName name="gfsd" localSheetId="3" hidden="1">{"consolidated",#N/A,FALSE,"Sheet1";"cms",#N/A,FALSE,"Sheet1";"fse",#N/A,FALSE,"Sheet1"}</definedName>
    <definedName name="gfsd" hidden="1">{"consolidated",#N/A,FALSE,"Sheet1";"cms",#N/A,FALSE,"Sheet1";"fse",#N/A,FALSE,"Sheet1"}</definedName>
    <definedName name="GFT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>"%"</definedName>
    <definedName name="GGF" localSheetId="3" hidden="1">{#N/A,#N/A,FALSE,"SUMMARY";#N/A,#N/A,FALSE,"SUMMARY"}</definedName>
    <definedName name="GGF" hidden="1">{#N/A,#N/A,FALSE,"SUMMARY";#N/A,#N/A,FALSE,"SUMMARY"}</definedName>
    <definedName name="ggg" localSheetId="4" hidden="1">{#N/A,#N/A,FALSE,"מאזן בוחן";"כל_מאזן_בוחן",#N/A,FALSE,"מאזן בוחן"}</definedName>
    <definedName name="ggg" localSheetId="3">{"'Directory'!$A$72:$E$91"}</definedName>
    <definedName name="ggg">{"'Directory'!$A$72:$E$91"}</definedName>
    <definedName name="gggg" localSheetId="3" hidden="1">{#N/A,#N/A,FALSE,"Aging Summary";#N/A,#N/A,FALSE,"Ratio Analysis";#N/A,#N/A,FALSE,"Test 120 Day Accts";#N/A,#N/A,FALSE,"Tickmarks"}</definedName>
    <definedName name="gggg" hidden="1">{#N/A,#N/A,FALSE,"Aging Summary";#N/A,#N/A,FALSE,"Ratio Analysis";#N/A,#N/A,FALSE,"Test 120 Day Accts";#N/A,#N/A,FALSE,"Tickmarks"}</definedName>
    <definedName name="ggggg" localSheetId="3" hidden="1">{"budget992000_customers",#N/A,FALSE,"Celtel alternative 6"}</definedName>
    <definedName name="ggggg" hidden="1">{"budget992000_customers",#N/A,FALSE,"Celtel alternative 6"}</definedName>
    <definedName name="ggggggg" localSheetId="3" hidden="1">{"Term Sheet",#N/A,FALSE,"Term Sheet";"Value Summary",#N/A,FALSE,"Value Sum";"Debt Coverage",#N/A,FALSE,"Debt Coverage"}</definedName>
    <definedName name="ggggggg" hidden="1">{"Term Sheet",#N/A,FALSE,"Term Sheet";"Value Summary",#N/A,FALSE,"Value Sum";"Debt Coverage",#N/A,FALSE,"Debt Coverage"}</definedName>
    <definedName name="ggggggggggggggggggggggggggg" localSheetId="3" hidden="1">{"ASSETS",#N/A,FALSE,"BALANCE SHEET";"LIABILITIES",#N/A,FALSE,"BALANCE SHEET"}</definedName>
    <definedName name="ggggggggggggggggggggggggggg" hidden="1">{"ASSETS",#N/A,FALSE,"BALANCE SHEET";"LIABILITIES",#N/A,FALSE,"BALANCE SHEET"}</definedName>
    <definedName name="ggrgrgse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grgrgse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h" localSheetId="3" hidden="1">{"table",#N/A,FALSE,"COVER";"income_statement",#N/A,FALSE,"COVER"}</definedName>
    <definedName name="gh" hidden="1">{"table",#N/A,FALSE,"COVER";"income_statement",#N/A,FALSE,"COVER"}</definedName>
    <definedName name="ghdg" hidden="1">#REF!</definedName>
    <definedName name="GHDHG" hidden="1">#REF!</definedName>
    <definedName name="ghfg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g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ghg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h" localSheetId="3" hidden="1">{#N/A,#N/A,FALSE,"KA CH  (2)"}</definedName>
    <definedName name="ghh" hidden="1">{#N/A,#N/A,FALSE,"KA CH  (2)"}</definedName>
    <definedName name="ghj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localSheetId="3" hidden="1">{#N/A,#N/A,FALSE,"Produkte Erw.";#N/A,#N/A,FALSE,"Produkte Plan";#N/A,#N/A,FALSE,"Leistungen Erw.";#N/A,#N/A,FALSE,"Leistungen Plan";#N/A,#N/A,FALSE,"KA Allg.Kosten (2)";#N/A,#N/A,FALSE,"KA All.Kosten"}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localSheetId="3" hidden="1">{#N/A,#N/A,FALSE,"Pharm";#N/A,#N/A,FALSE,"WWCM"}</definedName>
    <definedName name="ghjggjh" hidden="1">{#N/A,#N/A,FALSE,"Pharm";#N/A,#N/A,FALSE,"WWCM"}</definedName>
    <definedName name="ghjggjh_1" localSheetId="3" hidden="1">{#N/A,#N/A,FALSE,"Pharm";#N/A,#N/A,FALSE,"WWCM"}</definedName>
    <definedName name="ghjggjh_1" hidden="1">{#N/A,#N/A,FALSE,"Pharm";#N/A,#N/A,FALSE,"WWCM"}</definedName>
    <definedName name="ghjggjh_2" localSheetId="3" hidden="1">{#N/A,#N/A,FALSE,"Pharm";#N/A,#N/A,FALSE,"WWCM"}</definedName>
    <definedName name="ghjggjh_2" hidden="1">{#N/A,#N/A,FALSE,"Pharm";#N/A,#N/A,FALSE,"WWCM"}</definedName>
    <definedName name="ghjggjh_3" localSheetId="3" hidden="1">{#N/A,#N/A,FALSE,"Pharm";#N/A,#N/A,FALSE,"WWCM"}</definedName>
    <definedName name="ghjggjh_3" hidden="1">{#N/A,#N/A,FALSE,"Pharm";#N/A,#N/A,FALSE,"WWCM"}</definedName>
    <definedName name="ghjggjh_4" localSheetId="3" hidden="1">{#N/A,#N/A,FALSE,"Pharm";#N/A,#N/A,FALSE,"WWCM"}</definedName>
    <definedName name="ghjggjh_4" hidden="1">{#N/A,#N/A,FALSE,"Pharm";#N/A,#N/A,FALSE,"WWCM"}</definedName>
    <definedName name="ghjhgj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localSheetId="3" hidden="1">{#N/A,#N/A,FALSE,"KA CH  (2)"}</definedName>
    <definedName name="ghjhgjh" hidden="1">{#N/A,#N/A,FALSE,"KA CH  (2)"}</definedName>
    <definedName name="ghjhj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localSheetId="3" hidden="1">{#N/A,#N/A,FALSE,"FREE"}</definedName>
    <definedName name="GHJTI" hidden="1">{#N/A,#N/A,FALSE,"FREE"}</definedName>
    <definedName name="ghk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hu" hidden="1">{#N/A,#N/A,FALSE,"contents";#N/A,#N/A,FALSE,"Balance sheet";#N/A,#N/A,FALSE,"income";#N/A,#N/A,FALSE,"Cash-flow";#N/A,#N/A,FALSE,"Equity";#N/A,#N/A,FALSE,"Notes";#N/A,#N/A,FALSE,"Supplemental"}</definedName>
    <definedName name="ghuifd" localSheetId="3" hidden="1">{#N/A,"PURCHM",FALSE,"Business Analysis";#N/A,"SPADD",FALSE,"Business Analysis"}</definedName>
    <definedName name="ghuifd" hidden="1">{#N/A,"PURCHM",FALSE,"Business Analysis";#N/A,"SPADD",FALSE,"Business Analysis"}</definedName>
    <definedName name="gibness1" localSheetId="3" hidden="1">{"sales",#N/A,FALSE,"Sales";"sales existing",#N/A,FALSE,"Sales";"sales rd1",#N/A,FALSE,"Sales";"sales rd2",#N/A,FALSE,"Sales"}</definedName>
    <definedName name="gibness1" hidden="1">{"sales",#N/A,FALSE,"Sales";"sales existing",#N/A,FALSE,"Sales";"sales rd1",#N/A,FALSE,"Sales";"sales rd2",#N/A,FALSE,"Sales"}</definedName>
    <definedName name="Gifts_Expense">'[48]GL-PC'!#REF!</definedName>
    <definedName name="gilad" localSheetId="4">[55]gilad!$A$1:$C$49,[55]gilad!$A$50:$C$87,[55]gilad!$A$89:$C$141,[55]gilad!$A$143:$E$157,[55]gilad!$E$1:$M$21</definedName>
    <definedName name="gilad">#REF!,#REF!,#REF!,#REF!,#REF!</definedName>
    <definedName name="gimmel">#REF!</definedName>
    <definedName name="Girokreditering" localSheetId="3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localSheetId="3" hidden="1">{#N/A,#N/A,FALSE,"Umsatz 99";#N/A,#N/A,FALSE,"ER 99 "}</definedName>
    <definedName name="gjh" hidden="1">{#N/A,#N/A,FALSE,"Umsatz 99";#N/A,#N/A,FALSE,"ER 99 "}</definedName>
    <definedName name="gjk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localSheetId="3" hidden="1">{"incomemth",#N/A,TRUE,"forecast00";"incomepercentmth",#N/A,TRUE,"forecast00";"balancemth",#N/A,TRUE,"forecast00";"cashmth",#N/A,TRUE,"forecast00";"covenantmth",#N/A,TRUE,"forecast00"}</definedName>
    <definedName name="gk" hidden="1">{"incomemth",#N/A,TRUE,"forecast00";"incomepercentmth",#N/A,TRUE,"forecast00";"balancemth",#N/A,TRUE,"forecast00";"cashmth",#N/A,TRUE,"forecast00";"covenantmth",#N/A,TRUE,"forecast00"}</definedName>
    <definedName name="gk0901int" localSheetId="3" hidden="1">{#N/A,#N/A,FALSE,"PMTABB";#N/A,#N/A,FALSE,"PMTABB"}</definedName>
    <definedName name="gk0901int" hidden="1">{#N/A,#N/A,FALSE,"PMTABB";#N/A,#N/A,FALSE,"PMTABB"}</definedName>
    <definedName name="gkj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localSheetId="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">#REF!</definedName>
    <definedName name="Glazing">#REF!</definedName>
    <definedName name="glenrev" localSheetId="4">[18]Sensetivities!#REF!</definedName>
    <definedName name="glenrev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">#REF!</definedName>
    <definedName name="Global1" localSheetId="3" hidden="1">{#N/A,#N/A,FALSE,"Pharm";#N/A,#N/A,FALSE,"WWCM"}</definedName>
    <definedName name="Global1" hidden="1">{#N/A,#N/A,FALSE,"Pharm";#N/A,#N/A,FALSE,"WWCM"}</definedName>
    <definedName name="Global1_1" localSheetId="3" hidden="1">{#N/A,#N/A,FALSE,"Pharm";#N/A,#N/A,FALSE,"WWCM"}</definedName>
    <definedName name="Global1_1" hidden="1">{#N/A,#N/A,FALSE,"Pharm";#N/A,#N/A,FALSE,"WWCM"}</definedName>
    <definedName name="Global1_2" localSheetId="3" hidden="1">{#N/A,#N/A,FALSE,"Pharm";#N/A,#N/A,FALSE,"WWCM"}</definedName>
    <definedName name="Global1_2" hidden="1">{#N/A,#N/A,FALSE,"Pharm";#N/A,#N/A,FALSE,"WWCM"}</definedName>
    <definedName name="Global1_3" localSheetId="3" hidden="1">{#N/A,#N/A,FALSE,"Pharm";#N/A,#N/A,FALSE,"WWCM"}</definedName>
    <definedName name="Global1_3" hidden="1">{#N/A,#N/A,FALSE,"Pharm";#N/A,#N/A,FALSE,"WWCM"}</definedName>
    <definedName name="Global1_4" localSheetId="3" hidden="1">{#N/A,#N/A,FALSE,"Pharm";#N/A,#N/A,FALSE,"WWCM"}</definedName>
    <definedName name="Global1_4" hidden="1">{#N/A,#N/A,FALSE,"Pharm";#N/A,#N/A,FALSE,"WWCM"}</definedName>
    <definedName name="GlobalDep">#REF!</definedName>
    <definedName name="GlobalDep2">#REF!</definedName>
    <definedName name="globble" localSheetId="3" hidden="1">{"Page1",#N/A,FALSE,"CompCo";"Page2",#N/A,FALSE,"CompCo"}</definedName>
    <definedName name="globble" hidden="1">{"Page1",#N/A,FALSE,"CompCo";"Page2",#N/A,FALSE,"CompCo"}</definedName>
    <definedName name="glsglsglsl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sglsglsl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명">#REF!</definedName>
    <definedName name="GL명06">#REF!</definedName>
    <definedName name="GM">#REF!</definedName>
    <definedName name="gmarg">#REF!</definedName>
    <definedName name="GMBH" localSheetId="3" hidden="1">{#N/A,#N/A,FALSE,"Aging Summary";#N/A,#N/A,FALSE,"Ratio Analysis";#N/A,#N/A,FALSE,"Test 120 Day Accts";#N/A,#N/A,FALSE,"Tickmarks"}</definedName>
    <definedName name="GMBH" hidden="1">{#N/A,#N/A,FALSE,"Aging Summary";#N/A,#N/A,FALSE,"Ratio Analysis";#N/A,#N/A,FALSE,"Test 120 Day Accts";#N/A,#N/A,FALSE,"Tickmarks"}</definedName>
    <definedName name="gmcol" hidden="1">#REF!</definedName>
    <definedName name="GNA">#REF!</definedName>
    <definedName name="gns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oAssetChart">#N/A</definedName>
    <definedName name="goaway" localSheetId="3" hidden="1">{"Page1",#N/A,FALSE,"CompCo";"Page2",#N/A,FALSE,"CompCo"}</definedName>
    <definedName name="goaway" hidden="1">{"Page1",#N/A,FALSE,"CompCo";"Page2",#N/A,FALSE,"CompCo"}</definedName>
    <definedName name="GoBack">#N/A</definedName>
    <definedName name="GoBalanceSheet">#N/A</definedName>
    <definedName name="GoCashFlow">#N/A</definedName>
    <definedName name="GoData">#N/A</definedName>
    <definedName name="gods" localSheetId="3" hidden="1">{"consolidated",#N/A,FALSE,"Sheet1";"cms",#N/A,FALSE,"Sheet1";"fse",#N/A,FALSE,"Sheet1"}</definedName>
    <definedName name="gods" hidden="1">{"consolidated",#N/A,FALSE,"Sheet1";"cms",#N/A,FALSE,"Sheet1";"fse",#N/A,FALSE,"Sheet1"}</definedName>
    <definedName name="GoIncomeChart">#N/A</definedName>
    <definedName name="gooch" localSheetId="3" hidden="1">{#N/A,#N/A,FALSE,"Projections";#N/A,#N/A,FALSE,"Multiples Valuation";#N/A,#N/A,FALSE,"LBO";#N/A,#N/A,FALSE,"Multiples_Sensitivity";#N/A,#N/A,FALSE,"Summary"}</definedName>
    <definedName name="gooch" hidden="1">{#N/A,#N/A,FALSE,"Projections";#N/A,#N/A,FALSE,"Multiples Valuation";#N/A,#N/A,FALSE,"LBO";#N/A,#N/A,FALSE,"Multiples_Sensitivity";#N/A,#N/A,FALSE,"Summary"}</definedName>
    <definedName name="goodbye" localSheetId="4" hidden="1">{#N/A,#N/A,FALSE,"A&amp;E";#N/A,#N/A,FALSE,"HighTop";#N/A,#N/A,FALSE,"JG";#N/A,#N/A,FALSE,"RI";#N/A,#N/A,FALSE,"woHT";#N/A,#N/A,FALSE,"woHT&amp;JG"}</definedName>
    <definedName name="goodbye" localSheetId="3" hidden="1">{#N/A,#N/A,FALSE,"A&amp;E";#N/A,#N/A,FALSE,"HighTop";#N/A,#N/A,FALSE,"JG";#N/A,#N/A,FALSE,"RI";#N/A,#N/A,FALSE,"woHT";#N/A,#N/A,FALSE,"woHT&amp;JG"}</definedName>
    <definedName name="goodbye" hidden="1">{#N/A,#N/A,FALSE,"A&amp;E";#N/A,#N/A,FALSE,"HighTop";#N/A,#N/A,FALSE,"JG";#N/A,#N/A,FALSE,"RI";#N/A,#N/A,FALSE,"woHT";#N/A,#N/A,FALSE,"woHT&amp;JG"}</definedName>
    <definedName name="goodwill" localSheetId="4">[159]השקעות!$AJ$21:$AJ$31,[159]השקעות!$AI$21:$AI$27,[159]השקעות!$AH$22:$AH$27,[159]השקעות!$AG$21:$AG$31,[159]השקעות!$AF$21:$AF$31,[159]השקעות!$AC$21:$AC$27,[159]השקעות!$AA$21:$AA$28,[159]השקעות!$Z$21:$Z$31,[159]השקעות!$W$21:$W$23,[159]השקעות!$W$27,[159]השקעות!$AH$36,[159]השקעות!$AI$36</definedName>
    <definedName name="goodwill">#REF!,#REF!,#REF!,#REF!,#REF!,#REF!,#REF!,#REF!,#REF!,#REF!,#REF!,#REF!</definedName>
    <definedName name="Goodwill_Amortization">25</definedName>
    <definedName name="Goodwill_Discount_Rate">#REF!</definedName>
    <definedName name="goodwill_discrate">#REF!</definedName>
    <definedName name="Goodwill10">#REF!</definedName>
    <definedName name="Goodwill2">#REF!</definedName>
    <definedName name="Goodwill3">#REF!</definedName>
    <definedName name="Goodwill4">#REF!</definedName>
    <definedName name="Goodwill5">#REF!</definedName>
    <definedName name="Goodwill6">#REF!</definedName>
    <definedName name="Goodwill7">#REF!</definedName>
    <definedName name="Goodwill8">#REF!</definedName>
    <definedName name="Goodwill9">#REF!</definedName>
    <definedName name="Goodwillcost">#REF!</definedName>
    <definedName name="goodwillnbv">#REF!</definedName>
    <definedName name="gotff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hidden="1">#REF!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PROTOKL">'[15]ער"ז דוח מס:מיעוט'!$L$141:$BS$528</definedName>
    <definedName name="gqarefg" localSheetId="3" hidden="1">{#N/A,#N/A,FALSE,"PMTABB";#N/A,#N/A,FALSE,"PMTABB"}</definedName>
    <definedName name="gqarefg" hidden="1">{#N/A,#N/A,FALSE,"PMTABB";#N/A,#N/A,FALSE,"PMTABB"}</definedName>
    <definedName name="gr" localSheetId="3" hidden="1">{#N/A,#N/A,FALSE,"SUMMARY";#N/A,#N/A,FALSE,"SUMMARY"}</definedName>
    <definedName name="gr" hidden="1">{#N/A,#N/A,FALSE,"SUMMARY";#N/A,#N/A,FALSE,"SUMMARY"}</definedName>
    <definedName name="gr_25598_vp" localSheetId="3" hidden="1">{#N/A,#N/A,FALSE,"profile ";#N/A,#N/A,FALSE,"rank";#N/A,#N/A,FALSE,"overbase";#N/A,#N/A,FALSE,"overcash";#N/A,#N/A,FALSE,"overtfp";#N/A,#N/A,FALSE,"overtcc"}</definedName>
    <definedName name="gr_25598_vp" hidden="1">{#N/A,#N/A,FALSE,"profile ";#N/A,#N/A,FALSE,"rank";#N/A,#N/A,FALSE,"overbase";#N/A,#N/A,FALSE,"overcash";#N/A,#N/A,FALSE,"overtfp";#N/A,#N/A,FALSE,"overtcc"}</definedName>
    <definedName name="graham" localSheetId="3" hidden="1">{"ICD Details",#N/A,FALSE,"Current Yr";"ICD Details",#N/A,FALSE,"Budget";"ICD Details",#N/A,FALSE,"Prior Year"}</definedName>
    <definedName name="graham" hidden="1">{"ICD Details",#N/A,FALSE,"Current Yr";"ICD Details",#N/A,FALSE,"Budget";"ICD Details",#N/A,FALSE,"Prior Year"}</definedName>
    <definedName name="Grand_Totals">#REF!</definedName>
    <definedName name="Grant_Date">#REF!</definedName>
    <definedName name="Grants">'[48]GL-PC'!#REF!</definedName>
    <definedName name="GrantType">#REF!</definedName>
    <definedName name="graph" localSheetId="3" hidden="1">{#N/A,#N/A,FALSE,"REPORT"}</definedName>
    <definedName name="graph" hidden="1">{#N/A,#N/A,FALSE,"REPORT"}</definedName>
    <definedName name="graph_1" localSheetId="3" hidden="1">{#N/A,#N/A,FALSE,"REPORT"}</definedName>
    <definedName name="graph_1" hidden="1">{#N/A,#N/A,FALSE,"REPORT"}</definedName>
    <definedName name="graph_2" localSheetId="3" hidden="1">{#N/A,#N/A,FALSE,"REPORT"}</definedName>
    <definedName name="graph_2" hidden="1">{#N/A,#N/A,FALSE,"REPORT"}</definedName>
    <definedName name="graph_3" localSheetId="3" hidden="1">{#N/A,#N/A,FALSE,"REPORT"}</definedName>
    <definedName name="graph_3" hidden="1">{#N/A,#N/A,FALSE,"REPORT"}</definedName>
    <definedName name="graph_4" localSheetId="3" hidden="1">{#N/A,#N/A,FALSE,"REPORT"}</definedName>
    <definedName name="graph_4" hidden="1">{#N/A,#N/A,FALSE,"REPORT"}</definedName>
    <definedName name="gregergeg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gergeg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W" hidden="1">#REF!</definedName>
    <definedName name="grghfgf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" localSheetId="4">#REF!</definedName>
    <definedName name="Gross">1.175</definedName>
    <definedName name="gross_exhibit_letter">#REF!</definedName>
    <definedName name="Gross_Margin">#REF!</definedName>
    <definedName name="Gross_MarginPerc">#REF!</definedName>
    <definedName name="Gross_MarginPerc_ProdServ">#REF!</definedName>
    <definedName name="GROSS_POTENTIAL_RENT">#REF!</definedName>
    <definedName name="GROSS_PROFIT">#REF!</definedName>
    <definedName name="GrossHigh">#REF!</definedName>
    <definedName name="GrossLow">#REF!</definedName>
    <definedName name="GrossMargin">#REF!</definedName>
    <definedName name="GrossMargin_Completions">#REF!</definedName>
    <definedName name="GrossMargin_ContractDrilling">#REF!</definedName>
    <definedName name="GrossMargin_FluidSerivces">#REF!</definedName>
    <definedName name="GrossMargin_total">#REF!</definedName>
    <definedName name="GrossMargin_WellServicing">#REF!</definedName>
    <definedName name="grossmargin1">#REF!</definedName>
    <definedName name="grossmargin2">#REF!</definedName>
    <definedName name="GrossMargTable">#REF!</definedName>
    <definedName name="grossnetdebt" localSheetId="4" hidden="1">[160]KeyMultInputs!$AB$1</definedName>
    <definedName name="grossnetdebt" hidden="1">#REF!</definedName>
    <definedName name="grossp">#REF!</definedName>
    <definedName name="GrossProfit">#REF!</definedName>
    <definedName name="GrossProfitMargin">#REF!</definedName>
    <definedName name="GrossProfitMarginLQ">#REF!</definedName>
    <definedName name="GrossProfitMarginLQA">#REF!</definedName>
    <definedName name="Group">#REF!</definedName>
    <definedName name="group_ind">#REF!</definedName>
    <definedName name="GroupbyLine">#REF!</definedName>
    <definedName name="GROUPCREDS_1MTH">#REF!</definedName>
    <definedName name="GROUPCREDS_2MTHS">#REF!</definedName>
    <definedName name="groups">#REF!</definedName>
    <definedName name="Growth" localSheetId="4">'[161]Cf and Equity Calc'!#REF!</definedName>
    <definedName name="Growth">#REF!</definedName>
    <definedName name="growth.rates">#REF!</definedName>
    <definedName name="Growth_MABENO">#REF!</definedName>
    <definedName name="growth_rate">#REF!</definedName>
    <definedName name="Growth1" localSheetId="4">'[161]Cf and Equity Calc'!#REF!</definedName>
    <definedName name="Growth1">#REF!</definedName>
    <definedName name="Growth14" localSheetId="4">[77]COVER!#REF!</definedName>
    <definedName name="Growth14">#REF!</definedName>
    <definedName name="Growth15" localSheetId="4">[77]COVER!#REF!</definedName>
    <definedName name="Growth15">#REF!</definedName>
    <definedName name="Growth16" localSheetId="4">[77]COVER!#REF!</definedName>
    <definedName name="Growth16">#REF!</definedName>
    <definedName name="growth2005">#REF!</definedName>
    <definedName name="Growth2016" localSheetId="4">[77]COVER!#REF!</definedName>
    <definedName name="Growth2016">#REF!</definedName>
    <definedName name="grp16stb" localSheetId="3" hidden="1">{#N/A,#N/A,FALSE,"PMTABB";#N/A,#N/A,FALSE,"PMTABB"}</definedName>
    <definedName name="grp16stb" hidden="1">{#N/A,#N/A,FALSE,"PMTABB";#N/A,#N/A,FALSE,"PMTABB"}</definedName>
    <definedName name="grp16stb2" localSheetId="3" hidden="1">{#N/A,#N/A,FALSE,"PMTABB";#N/A,#N/A,FALSE,"PMTABB"}</definedName>
    <definedName name="grp16stb2" hidden="1">{#N/A,#N/A,FALSE,"PMTABB";#N/A,#N/A,FALSE,"PMTABB"}</definedName>
    <definedName name="GRPDEBTSPRD2">#REF!</definedName>
    <definedName name="gte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e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y" localSheetId="3" hidden="1">{"QTD_PACKAGE",#N/A,FALSE,"QTD"}</definedName>
    <definedName name="gty" hidden="1">{"QTD_PACKAGE",#N/A,FALSE,"QTD"}</definedName>
    <definedName name="guidanc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v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Key">""</definedName>
    <definedName name="gw">#REF!</definedName>
    <definedName name="GW3QR53\" localSheetId="3" hidden="1">{#N/A,#N/A,FALSE,"ALM-ASISC"}</definedName>
    <definedName name="GW3QR53\" hidden="1">{#N/A,#N/A,FALSE,"ALM-ASISC"}</definedName>
    <definedName name="gwamort">#REF!</definedName>
    <definedName name="gwergwr" localSheetId="3" hidden="1">{#N/A,#N/A,FALSE,"ISBL"}</definedName>
    <definedName name="gwergwr" hidden="1">{#N/A,#N/A,FALSE,"ISBL"}</definedName>
    <definedName name="GWyears">40</definedName>
    <definedName name="H" localSheetId="4">'[1]טורים 98'!$HJ$247</definedName>
    <definedName name="h">#REF!</definedName>
    <definedName name="h.l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localSheetId="3" hidden="1">{#N/A,#N/A,FALSE,"REPORT"}</definedName>
    <definedName name="h_1" hidden="1">{#N/A,#N/A,FALSE,"REPORT"}</definedName>
    <definedName name="h_2" localSheetId="3" hidden="1">{#N/A,#N/A,FALSE,"REPORT"}</definedName>
    <definedName name="h_2" hidden="1">{#N/A,#N/A,FALSE,"REPORT"}</definedName>
    <definedName name="h_3" localSheetId="3" hidden="1">{#N/A,#N/A,FALSE,"REPORT"}</definedName>
    <definedName name="h_3" hidden="1">{#N/A,#N/A,FALSE,"REPORT"}</definedName>
    <definedName name="h_4" localSheetId="3" hidden="1">{#N/A,#N/A,FALSE,"REPORT"}</definedName>
    <definedName name="h_4" hidden="1">{#N/A,#N/A,FALSE,"REPORT"}</definedName>
    <definedName name="HAL_Vlookup">#REF!</definedName>
    <definedName name="HalfAssetRate">#REF!</definedName>
    <definedName name="HalfLiabilityRate">'[156]Figures from Company'!#REF!</definedName>
    <definedName name="hang">#REF!</definedName>
    <definedName name="HANNA">#REF!</definedName>
    <definedName name="happy" localSheetId="3" hidden="1">{#N/A,#N/A,FALSE,"3mos";#N/A,#N/A,FALSE,"dedicated"}</definedName>
    <definedName name="happy" hidden="1">{#N/A,#N/A,FALSE,"3mos";#N/A,#N/A,FALSE,"dedicated"}</definedName>
    <definedName name="hard_cost">#REF!</definedName>
    <definedName name="hardcost">#REF!</definedName>
    <definedName name="hardsale">#REF!</definedName>
    <definedName name="Hawkins">#REF!</definedName>
    <definedName name="Haynes_Workarea">#REF!</definedName>
    <definedName name="hb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C">#REF!</definedName>
    <definedName name="HC_ACT" localSheetId="4">'[43]HC &amp; COL'!$AJ$4:$AW$162</definedName>
    <definedName name="HC_ACT">#REF!</definedName>
    <definedName name="HC_BUD" localSheetId="4">'[43]HC &amp; COL'!$P$4:$AA$162</definedName>
    <definedName name="HC_BUD">#REF!</definedName>
    <definedName name="HC_INDEX" localSheetId="4">'[43]HC &amp; COL'!$K$4:$K$171</definedName>
    <definedName name="HC_INDEX">#REF!</definedName>
    <definedName name="hcbyclass_yr1">#REF!</definedName>
    <definedName name="hcbyclass_yr2">#REF!</definedName>
    <definedName name="HCGA">#REF!</definedName>
    <definedName name="HCIND">#REF!</definedName>
    <definedName name="HCSLS">#REF!</definedName>
    <definedName name="HCSRV">#REF!</definedName>
    <definedName name="HD_HATSARA">#REF!</definedName>
    <definedName name="HD_PROTOCOL">#REF!</definedName>
    <definedName name="hdsgdegh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dsgdegh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adcount" localSheetId="3" hidden="1">{"'Leading KPI'!$A$1:$P$33","'Leading KPI'!$A$1:$P$33"}</definedName>
    <definedName name="Headcount" hidden="1">{"'Leading KPI'!$A$1:$P$33","'Leading KPI'!$A$1:$P$33"}</definedName>
    <definedName name="headcount2" localSheetId="3" hidden="1">{"'Leading KPI'!$A$1:$P$33","'Leading KPI'!$A$1:$P$33"}</definedName>
    <definedName name="headcount2" hidden="1">{"'Leading KPI'!$A$1:$P$33","'Leading KPI'!$A$1:$P$33"}</definedName>
    <definedName name="Header">#REF!</definedName>
    <definedName name="Header_Row" localSheetId="4" hidden="1">ROW('[142]Amortization Table'!$17:$17)</definedName>
    <definedName name="Header_Row" hidden="1">ROW(#REF!)</definedName>
    <definedName name="HeaderDep">#REF!</definedName>
    <definedName name="Heading">#REF!</definedName>
    <definedName name="headp">#REF!</definedName>
    <definedName name="headpp">#REF!</definedName>
    <definedName name="Healthcare" localSheetId="3" hidden="1">{#N/A,#N/A,FALSE,"Monthly"}</definedName>
    <definedName name="Healthcare" hidden="1">{#N/A,#N/A,FALSE,"Monthly"}</definedName>
    <definedName name="Healthcare1" localSheetId="3" hidden="1">{#N/A,#N/A,FALSE,"Monthly"}</definedName>
    <definedName name="Healthcare1" hidden="1">{#N/A,#N/A,FALSE,"Monthly"}</definedName>
    <definedName name="Heating">#REF!</definedName>
    <definedName name="hebesatz">#REF!</definedName>
    <definedName name="he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ldByAffiliate">#REF!</definedName>
    <definedName name="Hello" localSheetId="4" hidden="1">{"rtn",#N/A,FALSE,"RTN";"tables",#N/A,FALSE,"RTN";"cf",#N/A,FALSE,"CF";"stats",#N/A,FALSE,"Stats";"prop",#N/A,FALSE,"Prop"}</definedName>
    <definedName name="Hello" localSheetId="3" hidden="1">{"rtn",#N/A,FALSE,"RTN";"tables",#N/A,FALSE,"RTN";"cf",#N/A,FALSE,"CF";"stats",#N/A,FALSE,"Stats";"prop",#N/A,FALSE,"Prop"}</definedName>
    <definedName name="Hello" hidden="1">{"rtn",#N/A,FALSE,"RTN";"tables",#N/A,FALSE,"RTN";"cf",#N/A,FALSE,"CF";"stats",#N/A,FALSE,"Stats";"prop",#N/A,FALSE,"Prop"}</definedName>
    <definedName name="Hello_1" localSheetId="4" hidden="1">{"rtn",#N/A,FALSE,"RTN";"tables",#N/A,FALSE,"RTN";"cf",#N/A,FALSE,"CF";"stats",#N/A,FALSE,"Stats";"prop",#N/A,FALSE,"Prop"}</definedName>
    <definedName name="Hello_1" localSheetId="3" hidden="1">{"rtn",#N/A,FALSE,"RTN";"tables",#N/A,FALSE,"RTN";"cf",#N/A,FALSE,"CF";"stats",#N/A,FALSE,"Stats";"prop",#N/A,FALSE,"Prop"}</definedName>
    <definedName name="Hello_1" hidden="1">{"rtn",#N/A,FALSE,"RTN";"tables",#N/A,FALSE,"RTN";"cf",#N/A,FALSE,"CF";"stats",#N/A,FALSE,"Stats";"prop",#N/A,FALSE,"Prop"}</definedName>
    <definedName name="hello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p" localSheetId="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rhe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yyw" localSheetId="4" hidden="1">{"Outflow 1",#N/A,FALSE,"Outflows-Inflows";"Outflow 2",#N/A,FALSE,"Outflows-Inflows";"Inflow 1",#N/A,FALSE,"Outflows-Inflows";"Inflow 2",#N/A,FALSE,"Outflows-Inflows"}</definedName>
    <definedName name="heryyw" localSheetId="3" hidden="1">{"Outflow 1",#N/A,FALSE,"Outflows-Inflows";"Outflow 2",#N/A,FALSE,"Outflows-Inflows";"Inflow 1",#N/A,FALSE,"Outflows-Inflows";"Inflow 2",#N/A,FALSE,"Outflows-Inflows"}</definedName>
    <definedName name="heryyw" hidden="1">{"Outflow 1",#N/A,FALSE,"Outflows-Inflows";"Outflow 2",#N/A,FALSE,"Outflows-Inflows";"Inflow 1",#N/A,FALSE,"Outflows-Inflows";"Inflow 2",#N/A,FALSE,"Outflows-Inflows"}</definedName>
    <definedName name="heryyw_1" localSheetId="4" hidden="1">{"Outflow 1",#N/A,FALSE,"Outflows-Inflows";"Outflow 2",#N/A,FALSE,"Outflows-Inflows";"Inflow 1",#N/A,FALSE,"Outflows-Inflows";"Inflow 2",#N/A,FALSE,"Outflows-Inflows"}</definedName>
    <definedName name="heryyw_1" localSheetId="3" hidden="1">{"Outflow 1",#N/A,FALSE,"Outflows-Inflows";"Outflow 2",#N/A,FALSE,"Outflows-Inflows";"Inflow 1",#N/A,FALSE,"Outflows-Inflows";"Inflow 2",#N/A,FALSE,"Outflows-Inflows"}</definedName>
    <definedName name="heryyw_1" hidden="1">{"Outflow 1",#N/A,FALSE,"Outflows-Inflows";"Outflow 2",#N/A,FALSE,"Outflows-Inflows";"Inflow 1",#N/A,FALSE,"Outflows-Inflows";"Inflow 2",#N/A,FALSE,"Outflows-Inflows"}</definedName>
    <definedName name="hey" localSheetId="3" hidden="1">{#N/A,#N/A,FALSE,"3mos";#N/A,#N/A,FALSE,"dedicated"}</definedName>
    <definedName name="hey" hidden="1">{#N/A,#N/A,FALSE,"3mos";#N/A,#N/A,FALSE,"dedicated"}</definedName>
    <definedName name="hf" localSheetId="3" hidden="1">{"detail",#N/A,FALSE,"mfg";"summary",#N/A,FALSE,"mfg"}</definedName>
    <definedName name="hf" hidden="1">{"detail",#N/A,FALSE,"mfg";"summary",#N/A,FALSE,"mfg"}</definedName>
    <definedName name="hfdjfaijoie" localSheetId="3" hidden="1">{#N/A,#N/A,FALSE,"ALM-ASISC"}</definedName>
    <definedName name="hfdjfaijoie" hidden="1">{#N/A,#N/A,FALSE,"ALM-ASISC"}</definedName>
    <definedName name="HFGJM" localSheetId="3" hidden="1">{#N/A,#N/A,FALSE,"PGW"}</definedName>
    <definedName name="HFGJM" hidden="1">{#N/A,#N/A,FALSE,"PGW"}</definedName>
    <definedName name="HFinGraph" localSheetId="3" hidden="1">{#N/A,#N/A,FALSE,"Pharm";#N/A,#N/A,FALSE,"WWCM"}</definedName>
    <definedName name="HFinGraph" hidden="1">{#N/A,#N/A,FALSE,"Pharm";#N/A,#N/A,FALSE,"WWCM"}</definedName>
    <definedName name="HFinGraph_1" localSheetId="3" hidden="1">{#N/A,#N/A,FALSE,"Pharm";#N/A,#N/A,FALSE,"WWCM"}</definedName>
    <definedName name="HFinGraph_1" hidden="1">{#N/A,#N/A,FALSE,"Pharm";#N/A,#N/A,FALSE,"WWCM"}</definedName>
    <definedName name="HFinGraph_2" localSheetId="3" hidden="1">{#N/A,#N/A,FALSE,"Pharm";#N/A,#N/A,FALSE,"WWCM"}</definedName>
    <definedName name="HFinGraph_2" hidden="1">{#N/A,#N/A,FALSE,"Pharm";#N/A,#N/A,FALSE,"WWCM"}</definedName>
    <definedName name="HFinGraph_3" localSheetId="3" hidden="1">{#N/A,#N/A,FALSE,"Pharm";#N/A,#N/A,FALSE,"WWCM"}</definedName>
    <definedName name="HFinGraph_3" hidden="1">{#N/A,#N/A,FALSE,"Pharm";#N/A,#N/A,FALSE,"WWCM"}</definedName>
    <definedName name="HFinGraph_4" localSheetId="3" hidden="1">{#N/A,#N/A,FALSE,"Pharm";#N/A,#N/A,FALSE,"WWCM"}</definedName>
    <definedName name="HFinGraph_4" hidden="1">{#N/A,#N/A,FALSE,"Pharm";#N/A,#N/A,FALSE,"WWCM"}</definedName>
    <definedName name="hfr" localSheetId="3" hidden="1">{"table",#N/A,FALSE,"COVER";"income_statement",#N/A,FALSE,"COVER"}</definedName>
    <definedName name="hfr" hidden="1">{"table",#N/A,FALSE,"COVER";"income_statement",#N/A,FALSE,"COVER"}</definedName>
    <definedName name="hfssk" localSheetId="4" hidden="1">'[5]Herramientas para análisis-VBA'!#REF!</definedName>
    <definedName name="hfssk" hidden="1">#REF!</definedName>
    <definedName name="HFUJYT" localSheetId="3" hidden="1">{#N/A,#N/A,FALSE,"PMTABB";#N/A,#N/A,FALSE,"PMTABB"}</definedName>
    <definedName name="HFUJYT" hidden="1">{#N/A,#N/A,FALSE,"PMTABB";#N/A,#N/A,FALSE,"PMTABB"}</definedName>
    <definedName name="hg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xcasop" hidden="1">#REF!</definedName>
    <definedName name="hgfd" localSheetId="3" hidden="1">{"BA detail",#N/A,FALSE,"Q3YTD "}</definedName>
    <definedName name="hgfd" hidden="1">{"BA detail",#N/A,FALSE,"Q3YTD "}</definedName>
    <definedName name="hgfhhfh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fhhfh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gg">#REF!</definedName>
    <definedName name="hghj" hidden="1">#REF!</definedName>
    <definedName name="HGJ" localSheetId="3" hidden="1">{#N/A,#N/A,FALSE,"Monthly"}</definedName>
    <definedName name="HGJ" hidden="1">{#N/A,#N/A,FALSE,"Monthly"}</definedName>
    <definedName name="hgjghjhhg" localSheetId="3" hidden="1">{#N/A,#N/A,FALSE,"Produkte Erw.";#N/A,#N/A,FALSE,"Produkte Plan";#N/A,#N/A,FALSE,"Leistungen Erw.";#N/A,#N/A,FALSE,"Leistungen Plan";#N/A,#N/A,FALSE,"KA Allg.Kosten (2)";#N/A,#N/A,FALSE,"KA All.Kosten"}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jgj" localSheetId="4" hidden="1">{#N/A,#N/A,FALSE,"חודשי"}</definedName>
    <definedName name="hgjjgj" localSheetId="3" hidden="1">{#N/A,#N/A,FALSE,"חודשי"}</definedName>
    <definedName name="hgjjgj" hidden="1">{#N/A,#N/A,FALSE,"חודשי"}</definedName>
    <definedName name="hgkh" localSheetId="3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GMYGJ" localSheetId="3" hidden="1">{#N/A,#N/A,FALSE,"OSBL"}</definedName>
    <definedName name="HGMYGJ" hidden="1">{#N/A,#N/A,FALSE,"OSBL"}</definedName>
    <definedName name="hgr" localSheetId="3">{0,0,0,0;0,0,0,0;0,0,0,0}</definedName>
    <definedName name="hgr">{0,0,0,0;0,0,0,0;0,0,0,0}</definedName>
    <definedName name="hgwr" localSheetId="3" hidden="1">{#N/A,#N/A,FALSE,"PGW"}</definedName>
    <definedName name="hgwr" hidden="1">{#N/A,#N/A,FALSE,"PGW"}</definedName>
    <definedName name="HH">#REF!</definedName>
    <definedName name="hh.k" localSheetId="3" hidden="1">{#N/A,#N/A,FALSE,"KA CH  (2)"}</definedName>
    <definedName name="hh.k" hidden="1">{#N/A,#N/A,FALSE,"KA CH  (2)"}</definedName>
    <definedName name="hhgjghj" localSheetId="3">{"DCF1",#N/A,FALSE,"SIERRA DCF";"MATRIX1",#N/A,FALSE,"SIERRA DCF"}</definedName>
    <definedName name="hhgjghj">{"DCF1",#N/A,FALSE,"SIERRA DCF";"MATRIX1",#N/A,FALSE,"SIERRA DCF"}</definedName>
    <definedName name="hhgtrewq" localSheetId="4" hidden="1">{#N/A,#N/A,FALSE,"חודשי"}</definedName>
    <definedName name="hhgtrewq" localSheetId="3" hidden="1">{#N/A,#N/A,FALSE,"חודשי"}</definedName>
    <definedName name="hhgtrewq" hidden="1">{#N/A,#N/A,FALSE,"חודשי"}</definedName>
    <definedName name="hhh" localSheetId="4" hidden="1">{#N/A,#N/A,FALSE,"מאזן בוחן";"כל_מאזן_בוחן",#N/A,FALSE,"מאזן בוחן"}</definedName>
    <definedName name="hhh" localSheetId="3" hidden="1">{#N/A,#N/A,FALSE,"מאזן בוחן";"כל_מאזן_בוחן",#N/A,FALSE,"מאזן בוחן"}</definedName>
    <definedName name="hhh" hidden="1">{#N/A,#N/A,FALSE,"מאזן בוחן";"כל_מאזן_בוחן",#N/A,FALSE,"מאזן בוחן"}</definedName>
    <definedName name="hhh_1" localSheetId="4" hidden="1">{"Outflow 1",#N/A,FALSE,"Outflows-Inflows";"Outflow 2",#N/A,FALSE,"Outflows-Inflows";"Inflow 1",#N/A,FALSE,"Outflows-Inflows";"Inflow 2",#N/A,FALSE,"Outflows-Inflows"}</definedName>
    <definedName name="hhh_1" localSheetId="3" hidden="1">{"Outflow 1",#N/A,FALSE,"Outflows-Inflows";"Outflow 2",#N/A,FALSE,"Outflows-Inflows";"Inflow 1",#N/A,FALSE,"Outflows-Inflows";"Inflow 2",#N/A,FALSE,"Outflows-Inflows"}</definedName>
    <definedName name="hhh_1" hidden="1">{"Outflow 1",#N/A,FALSE,"Outflows-Inflows";"Outflow 2",#N/A,FALSE,"Outflows-Inflows";"Inflow 1",#N/A,FALSE,"Outflows-Inflows";"Inflow 2",#N/A,FALSE,"Outflows-Inflows"}</definedName>
    <definedName name="hhhh" localSheetId="3" hidden="1">{#N/A,#N/A,FALSE,"AD_Purchase";#N/A,#N/A,FALSE,"Credit";#N/A,#N/A,FALSE,"PF Acquisition";#N/A,#N/A,FALSE,"PF Offering"}</definedName>
    <definedName name="hhhh" hidden="1">{#N/A,#N/A,FALSE,"AD_Purchase";#N/A,#N/A,FALSE,"Credit";#N/A,#N/A,FALSE,"PF Acquisition";#N/A,#N/A,FALSE,"PF Offering"}</definedName>
    <definedName name="hhhhh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hh" localSheetId="3" hidden="1">{#N/A,#N/A,FALSE,"Aging Summary";#N/A,#N/A,FALSE,"Ratio Analysis";#N/A,#N/A,FALSE,"Test 120 Day Accts";#N/A,#N/A,FALSE,"Tickmarks"}</definedName>
    <definedName name="hhhhhhh" hidden="1">{#N/A,#N/A,FALSE,"Aging Summary";#N/A,#N/A,FALSE,"Ratio Analysis";#N/A,#N/A,FALSE,"Test 120 Day Accts";#N/A,#N/A,FALSE,"Tickmarks"}</definedName>
    <definedName name="hhhhhhhhhhhhh" localSheetId="3" hidden="1">{"Page1",#N/A,FALSE,"CompCo";"Page2",#N/A,FALSE,"CompCo"}</definedName>
    <definedName name="hhhhhhhhhhhhh" hidden="1">{"Page1",#N/A,FALSE,"CompCo";"Page2",#N/A,FALSE,"CompCo"}</definedName>
    <definedName name="hhhsdf" localSheetId="3" hidden="1">{"up stand alones",#N/A,FALSE,"Acquiror"}</definedName>
    <definedName name="hhhsdf" hidden="1">{"up stand alones",#N/A,FALSE,"Acquiror"}</definedName>
    <definedName name="HHIhs" localSheetId="4" hidden="1">{"short1",#N/A,FALSE,"masmode";"short2",#N/A,FALSE,"masmode";"qtrres",#N/A,FALSE,"QTR. RES.";"sales",#N/A,FALSE,"Sales &amp; Market Share"}</definedName>
    <definedName name="HHIhs" localSheetId="3" hidden="1">{"short1",#N/A,FALSE,"masmode";"short2",#N/A,FALSE,"masmode";"qtrres",#N/A,FALSE,"QTR. RES.";"sales",#N/A,FALSE,"Sales &amp; Market Share"}</definedName>
    <definedName name="HHIhs" hidden="1">{"short1",#N/A,FALSE,"masmode";"short2",#N/A,FALSE,"masmode";"qtrres",#N/A,FALSE,"QTR. RES.";"sales",#N/A,FALSE,"Sales &amp; Market Share"}</definedName>
    <definedName name="hhj" localSheetId="3" hidden="1">{"table",#N/A,FALSE,"COVER";"income_statement",#N/A,FALSE,"COVER"}</definedName>
    <definedName name="hhj" hidden="1">{"table",#N/A,FALSE,"COVER";"income_statement",#N/A,FALSE,"COVER"}</definedName>
    <definedName name="hhj.ls" localSheetId="3" hidden="1">{#N/A,#N/A,FALSE,"Produkte Erw.";#N/A,#N/A,FALSE,"Produkte Plan";#N/A,#N/A,FALSE,"Leistungen Erw.";#N/A,#N/A,FALSE,"Leistungen Plan";#N/A,#N/A,FALSE,"KA Allg.Kosten (2)";#N/A,#N/A,FALSE,"KA All.Kosten"}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localSheetId="3">{"'Directory'!$A$72:$E$91"}</definedName>
    <definedName name="hi">{"'Directory'!$A$72:$E$91"}</definedName>
    <definedName name="Hibh" localSheetId="3" hidden="1">{#N/A,#N/A,FALSE,"Pharm";#N/A,#N/A,FALSE,"WWCM"}</definedName>
    <definedName name="Hibh" hidden="1">{#N/A,#N/A,FALSE,"Pharm";#N/A,#N/A,FALSE,"WWCM"}</definedName>
    <definedName name="Hibh_1" localSheetId="3" hidden="1">{#N/A,#N/A,FALSE,"Pharm";#N/A,#N/A,FALSE,"WWCM"}</definedName>
    <definedName name="Hibh_1" hidden="1">{#N/A,#N/A,FALSE,"Pharm";#N/A,#N/A,FALSE,"WWCM"}</definedName>
    <definedName name="Hibh_2" localSheetId="3" hidden="1">{#N/A,#N/A,FALSE,"Pharm";#N/A,#N/A,FALSE,"WWCM"}</definedName>
    <definedName name="Hibh_2" hidden="1">{#N/A,#N/A,FALSE,"Pharm";#N/A,#N/A,FALSE,"WWCM"}</definedName>
    <definedName name="Hibh_3" localSheetId="3" hidden="1">{#N/A,#N/A,FALSE,"Pharm";#N/A,#N/A,FALSE,"WWCM"}</definedName>
    <definedName name="Hibh_3" hidden="1">{#N/A,#N/A,FALSE,"Pharm";#N/A,#N/A,FALSE,"WWCM"}</definedName>
    <definedName name="Hibh_4" localSheetId="3" hidden="1">{#N/A,#N/A,FALSE,"Pharm";#N/A,#N/A,FALSE,"WWCM"}</definedName>
    <definedName name="Hibh_4" hidden="1">{#N/A,#N/A,FALSE,"Pharm";#N/A,#N/A,FALSE,"WWCM"}</definedName>
    <definedName name="HiddenRows" hidden="1">#REF!</definedName>
    <definedName name="High" localSheetId="3" hidden="1">{#N/A,#N/A,FALSE,"Pharm";#N/A,#N/A,FALSE,"WWCM"}</definedName>
    <definedName name="High" hidden="1">{#N/A,#N/A,FALSE,"Pharm";#N/A,#N/A,FALSE,"WWCM"}</definedName>
    <definedName name="High_1" localSheetId="3" hidden="1">{#N/A,#N/A,FALSE,"Pharm";#N/A,#N/A,FALSE,"WWCM"}</definedName>
    <definedName name="High_1" hidden="1">{#N/A,#N/A,FALSE,"Pharm";#N/A,#N/A,FALSE,"WWCM"}</definedName>
    <definedName name="High_2" localSheetId="3" hidden="1">{#N/A,#N/A,FALSE,"Pharm";#N/A,#N/A,FALSE,"WWCM"}</definedName>
    <definedName name="High_2" hidden="1">{#N/A,#N/A,FALSE,"Pharm";#N/A,#N/A,FALSE,"WWCM"}</definedName>
    <definedName name="High_3" localSheetId="3" hidden="1">{#N/A,#N/A,FALSE,"Pharm";#N/A,#N/A,FALSE,"WWCM"}</definedName>
    <definedName name="High_3" hidden="1">{#N/A,#N/A,FALSE,"Pharm";#N/A,#N/A,FALSE,"WWCM"}</definedName>
    <definedName name="High_4" localSheetId="3" hidden="1">{#N/A,#N/A,FALSE,"Pharm";#N/A,#N/A,FALSE,"WWCM"}</definedName>
    <definedName name="High_4" hidden="1">{#N/A,#N/A,FALSE,"Pharm";#N/A,#N/A,FALSE,"WWCM"}</definedName>
    <definedName name="high_royal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DateA">#REF!</definedName>
    <definedName name="HighDateB">#REF!</definedName>
    <definedName name="HighlightErrors">#REF!</definedName>
    <definedName name="Highlights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Option1">#REF!</definedName>
    <definedName name="HighOption2">#REF!</definedName>
    <definedName name="HighOption3">#REF!</definedName>
    <definedName name="HighOption4">#REF!</definedName>
    <definedName name="HighPrice">#REF!</definedName>
    <definedName name="HighPriceA">#REF!</definedName>
    <definedName name="HighPriceB">#REF!</definedName>
    <definedName name="hihi" localSheetId="3">{"'Directory'!$A$72:$E$91"}</definedName>
    <definedName name="hihi">{"'Directory'!$A$72:$E$91"}</definedName>
    <definedName name="hii" localSheetId="3">{"'Directory'!$A$72:$E$91"}</definedName>
    <definedName name="hii">{"'Directory'!$A$72:$E$91"}</definedName>
    <definedName name="Hist_bs">#REF!</definedName>
    <definedName name="Hist_Exch_Rate_D_Header_Range">OFFSET(#REF!,,,1,COUNTA(#REF!))</definedName>
    <definedName name="Hist_Exch_Rate_DRange">OFFSET(#REF!,,,COUNTA(#REF!),COUNTA(#REF!))</definedName>
    <definedName name="Hist_is">#REF!</definedName>
    <definedName name="HIST_TERM">#REF!</definedName>
    <definedName name="HISTORICAL" localSheetId="3" hidden="1">{"GTI monthly IS",#N/A,FALSE,"gti";#N/A,#N/A,FALSE,"gti"}</definedName>
    <definedName name="HISTORICAL" hidden="1">{"GTI monthly IS",#N/A,FALSE,"gti";#N/A,#N/A,FALSE,"gti"}</definedName>
    <definedName name="historical1">#REF!</definedName>
    <definedName name="historical2">#REF!</definedName>
    <definedName name="HistoricalBetas">#REF!</definedName>
    <definedName name="history">#REF!</definedName>
    <definedName name="HistTerm2">#REF!</definedName>
    <definedName name="hj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localSheetId="3" hidden="1">{#N/A,#N/A,FALSE,"Produkte Erw.";#N/A,#N/A,FALSE,"Produkte Plan";#N/A,#N/A,FALSE,"Leistungen Erw.";#N/A,#N/A,FALSE,"Leistungen Plan";#N/A,#N/A,FALSE,"KA Allg.Kosten (2)";#N/A,#N/A,FALSE,"KA All.Kosten"}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localSheetId="3" hidden="1">{"Polymers Details",#N/A,FALSE,"Current Yr";"Polymer Details",#N/A,FALSE,"Budget";"Polymer Details",#N/A,FALSE,"Prior Year"}</definedName>
    <definedName name="hjghhgyg" hidden="1">{"Polymers Details",#N/A,FALSE,"Current Yr";"Polymer Details",#N/A,FALSE,"Budget";"Polymer Details",#N/A,FALSE,"Prior Year"}</definedName>
    <definedName name="HJGHJGTUY" hidden="1">#REF!</definedName>
    <definedName name="hjghjhgj" localSheetId="3" hidden="1">{#N/A,#N/A,FALSE,"Produkte Erw.";#N/A,#N/A,FALSE,"Produkte Plan";#N/A,#N/A,FALSE,"Leistungen Erw.";#N/A,#N/A,FALSE,"Leistungen Plan";#N/A,#N/A,FALSE,"KA Allg.Kosten (2)";#N/A,#N/A,FALSE,"KA All.Kosten"}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localSheetId="3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localSheetId="3" hidden="1">{#N/A,#N/A,FALSE,"Pharm";#N/A,#N/A,FALSE,"WWCM"}</definedName>
    <definedName name="hjhjffukfuk" hidden="1">{#N/A,#N/A,FALSE,"Pharm";#N/A,#N/A,FALSE,"WWCM"}</definedName>
    <definedName name="hjhjffukfuk_1" localSheetId="3" hidden="1">{#N/A,#N/A,FALSE,"Pharm";#N/A,#N/A,FALSE,"WWCM"}</definedName>
    <definedName name="hjhjffukfuk_1" hidden="1">{#N/A,#N/A,FALSE,"Pharm";#N/A,#N/A,FALSE,"WWCM"}</definedName>
    <definedName name="hjhjffukfuk_2" localSheetId="3" hidden="1">{#N/A,#N/A,FALSE,"Pharm";#N/A,#N/A,FALSE,"WWCM"}</definedName>
    <definedName name="hjhjffukfuk_2" hidden="1">{#N/A,#N/A,FALSE,"Pharm";#N/A,#N/A,FALSE,"WWCM"}</definedName>
    <definedName name="hjhjffukfuk_3" localSheetId="3" hidden="1">{#N/A,#N/A,FALSE,"Pharm";#N/A,#N/A,FALSE,"WWCM"}</definedName>
    <definedName name="hjhjffukfuk_3" hidden="1">{#N/A,#N/A,FALSE,"Pharm";#N/A,#N/A,FALSE,"WWCM"}</definedName>
    <definedName name="hjhjffukfuk_4" localSheetId="3" hidden="1">{#N/A,#N/A,FALSE,"Pharm";#N/A,#N/A,FALSE,"WWCM"}</definedName>
    <definedName name="hjhjffukfuk_4" hidden="1">{#N/A,#N/A,FALSE,"Pharm";#N/A,#N/A,FALSE,"WWCM"}</definedName>
    <definedName name="hjhjfkfukywrte" localSheetId="3" hidden="1">{#N/A,#N/A,FALSE,"Pharm";#N/A,#N/A,FALSE,"WWCM"}</definedName>
    <definedName name="hjhjfkfukywrte" hidden="1">{#N/A,#N/A,FALSE,"Pharm";#N/A,#N/A,FALSE,"WWCM"}</definedName>
    <definedName name="hjhjfkfukywrte_1" localSheetId="3" hidden="1">{#N/A,#N/A,FALSE,"Pharm";#N/A,#N/A,FALSE,"WWCM"}</definedName>
    <definedName name="hjhjfkfukywrte_1" hidden="1">{#N/A,#N/A,FALSE,"Pharm";#N/A,#N/A,FALSE,"WWCM"}</definedName>
    <definedName name="hjhjfkfukywrte_2" localSheetId="3" hidden="1">{#N/A,#N/A,FALSE,"Pharm";#N/A,#N/A,FALSE,"WWCM"}</definedName>
    <definedName name="hjhjfkfukywrte_2" hidden="1">{#N/A,#N/A,FALSE,"Pharm";#N/A,#N/A,FALSE,"WWCM"}</definedName>
    <definedName name="hjhjfkfukywrte_3" localSheetId="3" hidden="1">{#N/A,#N/A,FALSE,"Pharm";#N/A,#N/A,FALSE,"WWCM"}</definedName>
    <definedName name="hjhjfkfukywrte_3" hidden="1">{#N/A,#N/A,FALSE,"Pharm";#N/A,#N/A,FALSE,"WWCM"}</definedName>
    <definedName name="hjhjfkfukywrte_4" localSheetId="3" hidden="1">{#N/A,#N/A,FALSE,"Pharm";#N/A,#N/A,FALSE,"WWCM"}</definedName>
    <definedName name="hjhjfkfukywrte_4" hidden="1">{#N/A,#N/A,FALSE,"Pharm";#N/A,#N/A,FALSE,"WWCM"}</definedName>
    <definedName name="hjhjhjhjhj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h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hjhjhj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khas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localSheetId="3" hidden="1">{#N/A,#N/A,FALSE,"Pharm";#N/A,#N/A,FALSE,"WWCM"}</definedName>
    <definedName name="hjhkjkl" hidden="1">{#N/A,#N/A,FALSE,"Pharm";#N/A,#N/A,FALSE,"WWCM"}</definedName>
    <definedName name="hjhkjkl_1" localSheetId="3" hidden="1">{#N/A,#N/A,FALSE,"Pharm";#N/A,#N/A,FALSE,"WWCM"}</definedName>
    <definedName name="hjhkjkl_1" hidden="1">{#N/A,#N/A,FALSE,"Pharm";#N/A,#N/A,FALSE,"WWCM"}</definedName>
    <definedName name="hjhkjkl_2" localSheetId="3" hidden="1">{#N/A,#N/A,FALSE,"Pharm";#N/A,#N/A,FALSE,"WWCM"}</definedName>
    <definedName name="hjhkjkl_2" hidden="1">{#N/A,#N/A,FALSE,"Pharm";#N/A,#N/A,FALSE,"WWCM"}</definedName>
    <definedName name="hjhkjkl_3" localSheetId="3" hidden="1">{#N/A,#N/A,FALSE,"Pharm";#N/A,#N/A,FALSE,"WWCM"}</definedName>
    <definedName name="hjhkjkl_3" hidden="1">{#N/A,#N/A,FALSE,"Pharm";#N/A,#N/A,FALSE,"WWCM"}</definedName>
    <definedName name="hjhkjkl_4" localSheetId="3" hidden="1">{#N/A,#N/A,FALSE,"Pharm";#N/A,#N/A,FALSE,"WWCM"}</definedName>
    <definedName name="hjhkjkl_4" hidden="1">{#N/A,#N/A,FALSE,"Pharm";#N/A,#N/A,FALSE,"WWCM"}</definedName>
    <definedName name="hjjjkk" localSheetId="3" hidden="1">{#N/A,#N/A,FALSE,"REPORT"}</definedName>
    <definedName name="hjjjkk" hidden="1">{#N/A,#N/A,FALSE,"REPORT"}</definedName>
    <definedName name="hjjjkk_1" localSheetId="3" hidden="1">{#N/A,#N/A,FALSE,"REPORT"}</definedName>
    <definedName name="hjjjkk_1" hidden="1">{#N/A,#N/A,FALSE,"REPORT"}</definedName>
    <definedName name="hjjjkk_2" localSheetId="3" hidden="1">{#N/A,#N/A,FALSE,"REPORT"}</definedName>
    <definedName name="hjjjkk_2" hidden="1">{#N/A,#N/A,FALSE,"REPORT"}</definedName>
    <definedName name="hjjjkk_3" localSheetId="3" hidden="1">{#N/A,#N/A,FALSE,"REPORT"}</definedName>
    <definedName name="hjjjkk_3" hidden="1">{#N/A,#N/A,FALSE,"REPORT"}</definedName>
    <definedName name="hjjjkk_4" localSheetId="3" hidden="1">{#N/A,#N/A,FALSE,"REPORT"}</definedName>
    <definedName name="hjjjkk_4" hidden="1">{#N/A,#N/A,FALSE,"REPORT"}</definedName>
    <definedName name="hjjkk" localSheetId="3" hidden="1">{#N/A,#N/A,FALSE,"Pharm";#N/A,#N/A,FALSE,"WWCM"}</definedName>
    <definedName name="hjjkk" hidden="1">{#N/A,#N/A,FALSE,"Pharm";#N/A,#N/A,FALSE,"WWCM"}</definedName>
    <definedName name="hjjkk_1" localSheetId="3" hidden="1">{#N/A,#N/A,FALSE,"Pharm";#N/A,#N/A,FALSE,"WWCM"}</definedName>
    <definedName name="hjjkk_1" hidden="1">{#N/A,#N/A,FALSE,"Pharm";#N/A,#N/A,FALSE,"WWCM"}</definedName>
    <definedName name="hjjkk_2" localSheetId="3" hidden="1">{#N/A,#N/A,FALSE,"Pharm";#N/A,#N/A,FALSE,"WWCM"}</definedName>
    <definedName name="hjjkk_2" hidden="1">{#N/A,#N/A,FALSE,"Pharm";#N/A,#N/A,FALSE,"WWCM"}</definedName>
    <definedName name="hjjkk_3" localSheetId="3" hidden="1">{#N/A,#N/A,FALSE,"Pharm";#N/A,#N/A,FALSE,"WWCM"}</definedName>
    <definedName name="hjjkk_3" hidden="1">{#N/A,#N/A,FALSE,"Pharm";#N/A,#N/A,FALSE,"WWCM"}</definedName>
    <definedName name="hjjkk_4" localSheetId="3" hidden="1">{#N/A,#N/A,FALSE,"Pharm";#N/A,#N/A,FALSE,"WWCM"}</definedName>
    <definedName name="hjjkk_4" hidden="1">{#N/A,#N/A,FALSE,"Pharm";#N/A,#N/A,FALSE,"WWCM"}</definedName>
    <definedName name="hjk" localSheetId="3" hidden="1">{#N/A,#N/A,FALSE,"Umsatz 99";#N/A,#N/A,FALSE,"ER 99 "}</definedName>
    <definedName name="hjk" hidden="1">{#N/A,#N/A,FALSE,"Umsatz 99";#N/A,#N/A,FALSE,"ER 99 "}</definedName>
    <definedName name="hjk.l" localSheetId="3" hidden="1">{#N/A,#N/A,FALSE,"Produkte Erw.";#N/A,#N/A,FALSE,"Produkte Plan";#N/A,#N/A,FALSE,"Leistungen Erw.";#N/A,#N/A,FALSE,"Leistungen Plan";#N/A,#N/A,FALSE,"KA Allg.Kosten (2)";#N/A,#N/A,FALSE,"KA All.Kosten"}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localSheetId="3" hidden="1">{#N/A,#N/A,FALSE,"KA CH  (2)"}</definedName>
    <definedName name="hjkhjk" hidden="1">{#N/A,#N/A,FALSE,"KA CH  (2)"}</definedName>
    <definedName name="hjkjhk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localSheetId="3" hidden="1">{#N/A,#N/A,FALSE,"Pharm";#N/A,#N/A,FALSE,"WWCM"}</definedName>
    <definedName name="hjkk" hidden="1">{#N/A,#N/A,FALSE,"Pharm";#N/A,#N/A,FALSE,"WWCM"}</definedName>
    <definedName name="hjkk_1" localSheetId="3" hidden="1">{#N/A,#N/A,FALSE,"Pharm";#N/A,#N/A,FALSE,"WWCM"}</definedName>
    <definedName name="hjkk_1" hidden="1">{#N/A,#N/A,FALSE,"Pharm";#N/A,#N/A,FALSE,"WWCM"}</definedName>
    <definedName name="hjkk_2" localSheetId="3" hidden="1">{#N/A,#N/A,FALSE,"Pharm";#N/A,#N/A,FALSE,"WWCM"}</definedName>
    <definedName name="hjkk_2" hidden="1">{#N/A,#N/A,FALSE,"Pharm";#N/A,#N/A,FALSE,"WWCM"}</definedName>
    <definedName name="hjkk_3" localSheetId="3" hidden="1">{#N/A,#N/A,FALSE,"Pharm";#N/A,#N/A,FALSE,"WWCM"}</definedName>
    <definedName name="hjkk_3" hidden="1">{#N/A,#N/A,FALSE,"Pharm";#N/A,#N/A,FALSE,"WWCM"}</definedName>
    <definedName name="hjkk_4" localSheetId="3" hidden="1">{#N/A,#N/A,FALSE,"Pharm";#N/A,#N/A,FALSE,"WWCM"}</definedName>
    <definedName name="hjkk_4" hidden="1">{#N/A,#N/A,FALSE,"Pharm";#N/A,#N/A,FALSE,"WWCM"}</definedName>
    <definedName name="hjkl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uil" localSheetId="3" hidden="1">{"Summary",#N/A,FALSE,"Summary";"Summary Diagnotics",#N/A,FALSE,"Summary"}</definedName>
    <definedName name="hjkuil" hidden="1">{"Summary",#N/A,FALSE,"Summary";"Summary Diagnotics",#N/A,FALSE,"Summary"}</definedName>
    <definedName name="hjkuil_1" localSheetId="3" hidden="1">{"Summary",#N/A,FALSE,"Summary";"Summary Diagnotics",#N/A,FALSE,"Summary"}</definedName>
    <definedName name="hjkuil_1" hidden="1">{"Summary",#N/A,FALSE,"Summary";"Summary Diagnotics",#N/A,FALSE,"Summary"}</definedName>
    <definedName name="hjkuil_1_1" localSheetId="3" hidden="1">{"Summary",#N/A,FALSE,"Summary";"Summary Diagnotics",#N/A,FALSE,"Summary"}</definedName>
    <definedName name="hjkuil_1_1" hidden="1">{"Summary",#N/A,FALSE,"Summary";"Summary Diagnotics",#N/A,FALSE,"Summary"}</definedName>
    <definedName name="hjkuil_1_2" localSheetId="3" hidden="1">{"Summary",#N/A,FALSE,"Summary";"Summary Diagnotics",#N/A,FALSE,"Summary"}</definedName>
    <definedName name="hjkuil_1_2" hidden="1">{"Summary",#N/A,FALSE,"Summary";"Summary Diagnotics",#N/A,FALSE,"Summary"}</definedName>
    <definedName name="hjkuil_1_3" localSheetId="3" hidden="1">{"Summary",#N/A,FALSE,"Summary";"Summary Diagnotics",#N/A,FALSE,"Summary"}</definedName>
    <definedName name="hjkuil_1_3" hidden="1">{"Summary",#N/A,FALSE,"Summary";"Summary Diagnotics",#N/A,FALSE,"Summary"}</definedName>
    <definedName name="hjkuil_1_4" localSheetId="3" hidden="1">{"Summary",#N/A,FALSE,"Summary";"Summary Diagnotics",#N/A,FALSE,"Summary"}</definedName>
    <definedName name="hjkuil_1_4" hidden="1">{"Summary",#N/A,FALSE,"Summary";"Summary Diagnotics",#N/A,FALSE,"Summary"}</definedName>
    <definedName name="hjkuil_1_5" localSheetId="3" hidden="1">{"Summary",#N/A,FALSE,"Summary";"Summary Diagnotics",#N/A,FALSE,"Summary"}</definedName>
    <definedName name="hjkuil_1_5" hidden="1">{"Summary",#N/A,FALSE,"Summary";"Summary Diagnotics",#N/A,FALSE,"Summary"}</definedName>
    <definedName name="hjkuil_2" localSheetId="3" hidden="1">{"Summary",#N/A,FALSE,"Summary";"Summary Diagnotics",#N/A,FALSE,"Summary"}</definedName>
    <definedName name="hjkuil_2" hidden="1">{"Summary",#N/A,FALSE,"Summary";"Summary Diagnotics",#N/A,FALSE,"Summary"}</definedName>
    <definedName name="hjkuil_2_1" localSheetId="3" hidden="1">{"Summary",#N/A,FALSE,"Summary";"Summary Diagnotics",#N/A,FALSE,"Summary"}</definedName>
    <definedName name="hjkuil_2_1" hidden="1">{"Summary",#N/A,FALSE,"Summary";"Summary Diagnotics",#N/A,FALSE,"Summary"}</definedName>
    <definedName name="hjkuil_2_2" localSheetId="3" hidden="1">{"Summary",#N/A,FALSE,"Summary";"Summary Diagnotics",#N/A,FALSE,"Summary"}</definedName>
    <definedName name="hjkuil_2_2" hidden="1">{"Summary",#N/A,FALSE,"Summary";"Summary Diagnotics",#N/A,FALSE,"Summary"}</definedName>
    <definedName name="hjkuil_2_3" localSheetId="3" hidden="1">{"Summary",#N/A,FALSE,"Summary";"Summary Diagnotics",#N/A,FALSE,"Summary"}</definedName>
    <definedName name="hjkuil_2_3" hidden="1">{"Summary",#N/A,FALSE,"Summary";"Summary Diagnotics",#N/A,FALSE,"Summary"}</definedName>
    <definedName name="hjkuil_2_4" localSheetId="3" hidden="1">{"Summary",#N/A,FALSE,"Summary";"Summary Diagnotics",#N/A,FALSE,"Summary"}</definedName>
    <definedName name="hjkuil_2_4" hidden="1">{"Summary",#N/A,FALSE,"Summary";"Summary Diagnotics",#N/A,FALSE,"Summary"}</definedName>
    <definedName name="hjkuil_2_5" localSheetId="3" hidden="1">{"Summary",#N/A,FALSE,"Summary";"Summary Diagnotics",#N/A,FALSE,"Summary"}</definedName>
    <definedName name="hjkuil_2_5" hidden="1">{"Summary",#N/A,FALSE,"Summary";"Summary Diagnotics",#N/A,FALSE,"Summary"}</definedName>
    <definedName name="hjkuil_3" localSheetId="3" hidden="1">{"Summary",#N/A,FALSE,"Summary";"Summary Diagnotics",#N/A,FALSE,"Summary"}</definedName>
    <definedName name="hjkuil_3" hidden="1">{"Summary",#N/A,FALSE,"Summary";"Summary Diagnotics",#N/A,FALSE,"Summary"}</definedName>
    <definedName name="hjkuil_3_1" localSheetId="3" hidden="1">{"Summary",#N/A,FALSE,"Summary";"Summary Diagnotics",#N/A,FALSE,"Summary"}</definedName>
    <definedName name="hjkuil_3_1" hidden="1">{"Summary",#N/A,FALSE,"Summary";"Summary Diagnotics",#N/A,FALSE,"Summary"}</definedName>
    <definedName name="hjkuil_3_2" localSheetId="3" hidden="1">{"Summary",#N/A,FALSE,"Summary";"Summary Diagnotics",#N/A,FALSE,"Summary"}</definedName>
    <definedName name="hjkuil_3_2" hidden="1">{"Summary",#N/A,FALSE,"Summary";"Summary Diagnotics",#N/A,FALSE,"Summary"}</definedName>
    <definedName name="hjkuil_3_3" localSheetId="3" hidden="1">{"Summary",#N/A,FALSE,"Summary";"Summary Diagnotics",#N/A,FALSE,"Summary"}</definedName>
    <definedName name="hjkuil_3_3" hidden="1">{"Summary",#N/A,FALSE,"Summary";"Summary Diagnotics",#N/A,FALSE,"Summary"}</definedName>
    <definedName name="hjkuil_3_4" localSheetId="3" hidden="1">{"Summary",#N/A,FALSE,"Summary";"Summary Diagnotics",#N/A,FALSE,"Summary"}</definedName>
    <definedName name="hjkuil_3_4" hidden="1">{"Summary",#N/A,FALSE,"Summary";"Summary Diagnotics",#N/A,FALSE,"Summary"}</definedName>
    <definedName name="hjkuil_3_5" localSheetId="3" hidden="1">{"Summary",#N/A,FALSE,"Summary";"Summary Diagnotics",#N/A,FALSE,"Summary"}</definedName>
    <definedName name="hjkuil_3_5" hidden="1">{"Summary",#N/A,FALSE,"Summary";"Summary Diagnotics",#N/A,FALSE,"Summary"}</definedName>
    <definedName name="hjkuil_4" localSheetId="3" hidden="1">{"Summary",#N/A,FALSE,"Summary";"Summary Diagnotics",#N/A,FALSE,"Summary"}</definedName>
    <definedName name="hjkuil_4" hidden="1">{"Summary",#N/A,FALSE,"Summary";"Summary Diagnotics",#N/A,FALSE,"Summary"}</definedName>
    <definedName name="hjkuil_4_1" localSheetId="3" hidden="1">{"Summary",#N/A,FALSE,"Summary";"Summary Diagnotics",#N/A,FALSE,"Summary"}</definedName>
    <definedName name="hjkuil_4_1" hidden="1">{"Summary",#N/A,FALSE,"Summary";"Summary Diagnotics",#N/A,FALSE,"Summary"}</definedName>
    <definedName name="hjkuil_4_2" localSheetId="3" hidden="1">{"Summary",#N/A,FALSE,"Summary";"Summary Diagnotics",#N/A,FALSE,"Summary"}</definedName>
    <definedName name="hjkuil_4_2" hidden="1">{"Summary",#N/A,FALSE,"Summary";"Summary Diagnotics",#N/A,FALSE,"Summary"}</definedName>
    <definedName name="hjkuil_4_3" localSheetId="3" hidden="1">{"Summary",#N/A,FALSE,"Summary";"Summary Diagnotics",#N/A,FALSE,"Summary"}</definedName>
    <definedName name="hjkuil_4_3" hidden="1">{"Summary",#N/A,FALSE,"Summary";"Summary Diagnotics",#N/A,FALSE,"Summary"}</definedName>
    <definedName name="hjkuil_4_4" localSheetId="3" hidden="1">{"Summary",#N/A,FALSE,"Summary";"Summary Diagnotics",#N/A,FALSE,"Summary"}</definedName>
    <definedName name="hjkuil_4_4" hidden="1">{"Summary",#N/A,FALSE,"Summary";"Summary Diagnotics",#N/A,FALSE,"Summary"}</definedName>
    <definedName name="hjkuil_4_5" localSheetId="3" hidden="1">{"Summary",#N/A,FALSE,"Summary";"Summary Diagnotics",#N/A,FALSE,"Summary"}</definedName>
    <definedName name="hjkuil_4_5" hidden="1">{"Summary",#N/A,FALSE,"Summary";"Summary Diagnotics",#N/A,FALSE,"Summary"}</definedName>
    <definedName name="hjkuil_5" localSheetId="3" hidden="1">{"Summary",#N/A,FALSE,"Summary";"Summary Diagnotics",#N/A,FALSE,"Summary"}</definedName>
    <definedName name="hjkuil_5" hidden="1">{"Summary",#N/A,FALSE,"Summary";"Summary Diagnotics",#N/A,FALSE,"Summary"}</definedName>
    <definedName name="hjkuil_5_1" localSheetId="3" hidden="1">{"Summary",#N/A,FALSE,"Summary";"Summary Diagnotics",#N/A,FALSE,"Summary"}</definedName>
    <definedName name="hjkuil_5_1" hidden="1">{"Summary",#N/A,FALSE,"Summary";"Summary Diagnotics",#N/A,FALSE,"Summary"}</definedName>
    <definedName name="hjkuil_5_2" localSheetId="3" hidden="1">{"Summary",#N/A,FALSE,"Summary";"Summary Diagnotics",#N/A,FALSE,"Summary"}</definedName>
    <definedName name="hjkuil_5_2" hidden="1">{"Summary",#N/A,FALSE,"Summary";"Summary Diagnotics",#N/A,FALSE,"Summary"}</definedName>
    <definedName name="hjkuil_5_3" localSheetId="3" hidden="1">{"Summary",#N/A,FALSE,"Summary";"Summary Diagnotics",#N/A,FALSE,"Summary"}</definedName>
    <definedName name="hjkuil_5_3" hidden="1">{"Summary",#N/A,FALSE,"Summary";"Summary Diagnotics",#N/A,FALSE,"Summary"}</definedName>
    <definedName name="hjkuil_5_4" localSheetId="3" hidden="1">{"Summary",#N/A,FALSE,"Summary";"Summary Diagnotics",#N/A,FALSE,"Summary"}</definedName>
    <definedName name="hjkuil_5_4" hidden="1">{"Summary",#N/A,FALSE,"Summary";"Summary Diagnotics",#N/A,FALSE,"Summary"}</definedName>
    <definedName name="hjkuil_5_5" localSheetId="3" hidden="1">{"Summary",#N/A,FALSE,"Summary";"Summary Diagnotics",#N/A,FALSE,"Summary"}</definedName>
    <definedName name="hjkuil_5_5" hidden="1">{"Summary",#N/A,FALSE,"Summary";"Summary Diagnotics",#N/A,FALSE,"Summary"}</definedName>
    <definedName name="hjyny" localSheetId="3" hidden="1">{#N/A,#N/A,FALSE,"TSUM";#N/A,#N/A,FALSE,"shares";#N/A,#N/A,FALSE,"earnout";#N/A,#N/A,FALSE,"Heaty";#N/A,#N/A,FALSE,"self-tend";#N/A,#N/A,FALSE,"self-sum"}</definedName>
    <definedName name="hjyny" hidden="1">{#N/A,#N/A,FALSE,"TSUM";#N/A,#N/A,FALSE,"shares";#N/A,#N/A,FALSE,"earnout";#N/A,#N/A,FALSE,"Heaty";#N/A,#N/A,FALSE,"self-tend";#N/A,#N/A,FALSE,"self-sum"}</definedName>
    <definedName name="hkd">#REF!</definedName>
    <definedName name="hkjkh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localSheetId="3" hidden="1">{#N/A,#N/A,FALSE,"REPORT"}</definedName>
    <definedName name="HKSH" hidden="1">{#N/A,#N/A,FALSE,"REPORT"}</definedName>
    <definedName name="HKSH_1" localSheetId="3" hidden="1">{#N/A,#N/A,FALSE,"REPORT"}</definedName>
    <definedName name="HKSH_1" hidden="1">{#N/A,#N/A,FALSE,"REPORT"}</definedName>
    <definedName name="HKSH_2" localSheetId="3" hidden="1">{#N/A,#N/A,FALSE,"REPORT"}</definedName>
    <definedName name="HKSH_2" hidden="1">{#N/A,#N/A,FALSE,"REPORT"}</definedName>
    <definedName name="HKSH_3" localSheetId="3" hidden="1">{#N/A,#N/A,FALSE,"REPORT"}</definedName>
    <definedName name="HKSH_3" hidden="1">{#N/A,#N/A,FALSE,"REPORT"}</definedName>
    <definedName name="HKSH_4" localSheetId="3" hidden="1">{#N/A,#N/A,FALSE,"REPORT"}</definedName>
    <definedName name="HKSH_4" hidden="1">{#N/A,#N/A,FALSE,"REPORT"}</definedName>
    <definedName name="hm">"c1630"</definedName>
    <definedName name="HM_HATSARA">#REF!</definedName>
    <definedName name="HM_PROTOCOL">#REF!</definedName>
    <definedName name="HMG" localSheetId="3" hidden="1">{#N/A,#N/A,FALSE,"REPORT"}</definedName>
    <definedName name="HMG" hidden="1">{#N/A,#N/A,FALSE,"REPORT"}</definedName>
    <definedName name="HMG_1" localSheetId="3" hidden="1">{#N/A,#N/A,FALSE,"REPORT"}</definedName>
    <definedName name="HMG_1" hidden="1">{#N/A,#N/A,FALSE,"REPORT"}</definedName>
    <definedName name="HMG_2" localSheetId="3" hidden="1">{#N/A,#N/A,FALSE,"REPORT"}</definedName>
    <definedName name="HMG_2" hidden="1">{#N/A,#N/A,FALSE,"REPORT"}</definedName>
    <definedName name="HMG_3" localSheetId="3" hidden="1">{#N/A,#N/A,FALSE,"REPORT"}</definedName>
    <definedName name="HMG_3" hidden="1">{#N/A,#N/A,FALSE,"REPORT"}</definedName>
    <definedName name="HMG_4" localSheetId="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>FALSE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YearLabel" hidden="1">#REF!</definedName>
    <definedName name="hnu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localSheetId="3" hidden="1">{"Pulp Production",#N/A,FALSE,"Pulp";"Pulp Earnings",#N/A,FALSE,"Pulp"}</definedName>
    <definedName name="ho" hidden="1">{"Pulp Production",#N/A,FALSE,"Pulp";"Pulp Earnings",#N/A,FALSE,"Pulp"}</definedName>
    <definedName name="hod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g" hidden="1">"IQ_REVENUE_EST"</definedName>
    <definedName name="HOLA" localSheetId="3" hidden="1">{"AR",#N/A,FALSE,"ASMGTSUM";"INV",#N/A,FALSE,"ASMGTSUM";"HCCOMP",#N/A,FALSE,"ASMGTSUM";"cap.depr",#N/A,FALSE,"ASMGTSUM"}</definedName>
    <definedName name="HOLA" hidden="1">{"AR",#N/A,FALSE,"ASMGTSUM";"INV",#N/A,FALSE,"ASMGTSUM";"HCCOMP",#N/A,FALSE,"ASMGTSUM";"cap.depr",#N/A,FALSE,"ASMGTSUM"}</definedName>
    <definedName name="HOLD">#REF!</definedName>
    <definedName name="holding_cost">#REF!</definedName>
    <definedName name="HomeFree">#REF!</definedName>
    <definedName name="HOMFE" localSheetId="3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MFE_1" localSheetId="3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localSheetId="3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2" localSheetId="3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localSheetId="3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localSheetId="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localSheetId="3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localSheetId="3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localSheetId="3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localSheetId="3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localSheetId="3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localSheetId="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localSheetId="3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localSheetId="3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localSheetId="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localSheetId="3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localSheetId="3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localSheetId="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localSheetId="3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localSheetId="3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localSheetId="3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localSheetId="3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localSheetId="3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localSheetId="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localSheetId="3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localSheetId="3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MFE_5_1" localSheetId="3" hidden="1">{#N/A,#N/A,FALSE,"Assessment";#N/A,#N/A,FALSE,"Staffing";#N/A,#N/A,FALSE,"Hires";#N/A,#N/A,FALSE,"Assumptions"}</definedName>
    <definedName name="HOMFE_5_1" hidden="1">{#N/A,#N/A,FALSE,"Assessment";#N/A,#N/A,FALSE,"Staffing";#N/A,#N/A,FALSE,"Hires";#N/A,#N/A,FALSE,"Assumptions"}</definedName>
    <definedName name="HOMFE_5_2" localSheetId="3" hidden="1">{#N/A,#N/A,FALSE,"Assessment";#N/A,#N/A,FALSE,"Staffing";#N/A,#N/A,FALSE,"Hires";#N/A,#N/A,FALSE,"Assumptions"}</definedName>
    <definedName name="HOMFE_5_2" hidden="1">{#N/A,#N/A,FALSE,"Assessment";#N/A,#N/A,FALSE,"Staffing";#N/A,#N/A,FALSE,"Hires";#N/A,#N/A,FALSE,"Assumptions"}</definedName>
    <definedName name="HOMFE_5_3" localSheetId="3" hidden="1">{#N/A,#N/A,FALSE,"Assessment";#N/A,#N/A,FALSE,"Staffing";#N/A,#N/A,FALSE,"Hires";#N/A,#N/A,FALSE,"Assumptions"}</definedName>
    <definedName name="HOMFE_5_3" hidden="1">{#N/A,#N/A,FALSE,"Assessment";#N/A,#N/A,FALSE,"Staffing";#N/A,#N/A,FALSE,"Hires";#N/A,#N/A,FALSE,"Assumptions"}</definedName>
    <definedName name="HOMFE_5_4" localSheetId="3" hidden="1">{#N/A,#N/A,FALSE,"Assessment";#N/A,#N/A,FALSE,"Staffing";#N/A,#N/A,FALSE,"Hires";#N/A,#N/A,FALSE,"Assumptions"}</definedName>
    <definedName name="HOMFE_5_4" hidden="1">{#N/A,#N/A,FALSE,"Assessment";#N/A,#N/A,FALSE,"Staffing";#N/A,#N/A,FALSE,"Hires";#N/A,#N/A,FALSE,"Assumptions"}</definedName>
    <definedName name="HOMFE_5_5" localSheetId="3" hidden="1">{#N/A,#N/A,FALSE,"Assessment";#N/A,#N/A,FALSE,"Staffing";#N/A,#N/A,FALSE,"Hires";#N/A,#N/A,FALSE,"Assumptions"}</definedName>
    <definedName name="HOMFE_5_5" hidden="1">{#N/A,#N/A,FALSE,"Assessment";#N/A,#N/A,FALSE,"Staffing";#N/A,#N/A,FALSE,"Hires";#N/A,#N/A,FALSE,"Assumptions"}</definedName>
    <definedName name="HOPIP" localSheetId="3" hidden="1">{#N/A,#N/A,FALSE,"PMTABB";#N/A,#N/A,FALSE,"PMTABB"}</definedName>
    <definedName name="HOPIP" hidden="1">{#N/A,#N/A,FALSE,"PMTABB";#N/A,#N/A,FALSE,"PMTABB"}</definedName>
    <definedName name="HorizontalSpaceAfter1">"&lt;HS3&gt;"</definedName>
    <definedName name="HorizontalSpaceAfter2">"&lt;HS4&gt;"</definedName>
    <definedName name="HorizontalSpaceAfter3">"&lt;HS5&gt;"</definedName>
    <definedName name="HorizontalSpaceAfter4">"&lt;HS2&gt;"</definedName>
    <definedName name="HorizontalSpaceBefore1">"&lt;HS2&gt;"</definedName>
    <definedName name="HorizontalSpaceBefore2">"&lt;HS5&gt;"</definedName>
    <definedName name="HorizontalSpaceBefore3">"&lt;HS8&gt;"</definedName>
    <definedName name="HorizontalSpaceBefore6">"&lt;HS12&gt;"</definedName>
    <definedName name="HORSEPOWER">#REF!</definedName>
    <definedName name="Horz" localSheetId="3" hidden="1">{"'MIS format'!$B$2:$W$101"}</definedName>
    <definedName name="Horz" hidden="1">{"'MIS format'!$B$2:$W$101"}</definedName>
    <definedName name="hospital_dbf">#REF!</definedName>
    <definedName name="hospital_rcn">#REF!</definedName>
    <definedName name="Hospitality_in_Israel_Expense">'[48]GL-PC'!#REF!</definedName>
    <definedName name="Hosting__servers_Cogs_operation">'[48]GL-PC'!#REF!</definedName>
    <definedName name="Hosting__servers_R_D">'[48]GL-PC'!#REF!</definedName>
    <definedName name="hotel">#REF!</definedName>
    <definedName name="HourlyEstimated">#REF!</definedName>
    <definedName name="HourlyEstimatedHours">#REF!</definedName>
    <definedName name="HourlyLastHours">#REF!</definedName>
    <definedName name="HourlyLastRate">#REF!</definedName>
    <definedName name="HourlyMonth">#REF!</definedName>
    <definedName name="HourlyNewHireRate">#REF!</definedName>
    <definedName name="HourlyNewRate">#REF!</definedName>
    <definedName name="HourlyNextIncrease">#REF!</definedName>
    <definedName name="HourlyPercentIncrease">#REF!</definedName>
    <definedName name="houy" localSheetId="4" hidden="1">{#N/A,#N/A,FALSE,"AD_Purchase";#N/A,#N/A,FALSE,"Credit";#N/A,#N/A,FALSE,"PF Acquisition";#N/A,#N/A,FALSE,"PF Offering"}</definedName>
    <definedName name="houy" localSheetId="3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ouy_1" localSheetId="3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localSheetId="3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2" localSheetId="3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localSheetId="3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localSheetId="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localSheetId="3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localSheetId="3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localSheetId="3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localSheetId="3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localSheetId="3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localSheetId="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localSheetId="3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localSheetId="3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localSheetId="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localSheetId="3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localSheetId="3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localSheetId="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localSheetId="3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localSheetId="3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localSheetId="3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localSheetId="3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localSheetId="3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localSheetId="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localSheetId="3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localSheetId="3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_5_1" localSheetId="3" hidden="1">{#N/A,#N/A,FALSE,"AD_Purchase";#N/A,#N/A,FALSE,"Credit";#N/A,#N/A,FALSE,"PF Acquisition";#N/A,#N/A,FALSE,"PF Offering"}</definedName>
    <definedName name="houy_5_1" hidden="1">{#N/A,#N/A,FALSE,"AD_Purchase";#N/A,#N/A,FALSE,"Credit";#N/A,#N/A,FALSE,"PF Acquisition";#N/A,#N/A,FALSE,"PF Offering"}</definedName>
    <definedName name="houy_5_2" localSheetId="3" hidden="1">{#N/A,#N/A,FALSE,"AD_Purchase";#N/A,#N/A,FALSE,"Credit";#N/A,#N/A,FALSE,"PF Acquisition";#N/A,#N/A,FALSE,"PF Offering"}</definedName>
    <definedName name="houy_5_2" hidden="1">{#N/A,#N/A,FALSE,"AD_Purchase";#N/A,#N/A,FALSE,"Credit";#N/A,#N/A,FALSE,"PF Acquisition";#N/A,#N/A,FALSE,"PF Offering"}</definedName>
    <definedName name="houy_5_3" localSheetId="3" hidden="1">{#N/A,#N/A,FALSE,"AD_Purchase";#N/A,#N/A,FALSE,"Credit";#N/A,#N/A,FALSE,"PF Acquisition";#N/A,#N/A,FALSE,"PF Offering"}</definedName>
    <definedName name="houy_5_3" hidden="1">{#N/A,#N/A,FALSE,"AD_Purchase";#N/A,#N/A,FALSE,"Credit";#N/A,#N/A,FALSE,"PF Acquisition";#N/A,#N/A,FALSE,"PF Offering"}</definedName>
    <definedName name="houy_5_4" localSheetId="3" hidden="1">{#N/A,#N/A,FALSE,"AD_Purchase";#N/A,#N/A,FALSE,"Credit";#N/A,#N/A,FALSE,"PF Acquisition";#N/A,#N/A,FALSE,"PF Offering"}</definedName>
    <definedName name="houy_5_4" hidden="1">{#N/A,#N/A,FALSE,"AD_Purchase";#N/A,#N/A,FALSE,"Credit";#N/A,#N/A,FALSE,"PF Acquisition";#N/A,#N/A,FALSE,"PF Offering"}</definedName>
    <definedName name="houy_5_5" localSheetId="3" hidden="1">{#N/A,#N/A,FALSE,"AD_Purchase";#N/A,#N/A,FALSE,"Credit";#N/A,#N/A,FALSE,"PF Acquisition";#N/A,#N/A,FALSE,"PF Offering"}</definedName>
    <definedName name="houy_5_5" hidden="1">{#N/A,#N/A,FALSE,"AD_Purchase";#N/A,#N/A,FALSE,"Credit";#N/A,#N/A,FALSE,"PF Acquisition";#N/A,#N/A,FALSE,"PF Offering"}</definedName>
    <definedName name="houy2" localSheetId="3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_Vlookup">#REF!</definedName>
    <definedName name="hpd_bob_prevalenc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total_population_curr" hidden="1">#REF!</definedName>
    <definedName name="HPD_total_population_prior" hidden="1">#REF!</definedName>
    <definedName name="HR_Consulting">'[48]GL-PC'!#REF!</definedName>
    <definedName name="HR_Data">#REF!</definedName>
    <definedName name="HR_Platforms">'[48]GL-PC'!#REF!</definedName>
    <definedName name="hr_sum">#REF!</definedName>
    <definedName name="hre" localSheetId="3" hidden="1">{#N/A,#N/A,FALSE,"TOWNSHIP"}</definedName>
    <definedName name="hre" hidden="1">{#N/A,#N/A,FALSE,"TOWNSHIP"}</definedName>
    <definedName name="HRI">#REF!</definedName>
    <definedName name="HSS" localSheetId="3" hidden="1">{#N/A,#N/A,FALSE,"ALM-ASISC"}</definedName>
    <definedName name="HSS" hidden="1">{#N/A,#N/A,FALSE,"ALM-ASISC"}</definedName>
    <definedName name="hsv" localSheetId="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t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rer" localSheetId="3">{"page1",#N/A,FALSE,"BHCOMPC5";"page2",#N/A,FALSE,"BHCOMPC5";"page3",#N/A,FALSE,"BHCOMPC5";"page4",#N/A,FALSE,"BHCOMPC5"}</definedName>
    <definedName name="htgrer">{"page1",#N/A,FALSE,"BHCOMPC5";"page2",#N/A,FALSE,"BHCOMPC5";"page3",#N/A,FALSE,"BHCOMPC5";"page4",#N/A,FALSE,"BHCOMPC5"}</definedName>
    <definedName name="hth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h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ml" localSheetId="3" hidden="1">{"'debtors'!$A$1:$I$305","'debtors'!$A$1:$J$285"}</definedName>
    <definedName name="html" hidden="1">{"'debtors'!$A$1:$I$305","'debtors'!$A$1:$J$285"}</definedName>
    <definedName name="HTML_CodePage" hidden="1">1252</definedName>
    <definedName name="HTML_Control" localSheetId="4" hidden="1">{"'Aug Rev Area'!$A$4:$J$120"}</definedName>
    <definedName name="HTML_Control" localSheetId="3" hidden="1">{"'2ND_QUAR'!$A$1:$P$106"}</definedName>
    <definedName name="HTML_Control" hidden="1">{"'2ND_QUAR'!$A$1:$P$106"}</definedName>
    <definedName name="HTML_Control_1" localSheetId="4" hidden="1">{"'1-99'!$A$4:$H$37","'1-99'!$A$7:$H$26"}</definedName>
    <definedName name="HTML_Control_1" localSheetId="3">{"'Summary Long List'!$A$1:$H$20"}</definedName>
    <definedName name="HTML_Control_1">{"'Summary Long List'!$A$1:$H$20"}</definedName>
    <definedName name="HTML_Control_1_1" localSheetId="3">{"'Summary Long List'!$A$1:$H$20"}</definedName>
    <definedName name="HTML_Control_1_1">{"'Summary Long List'!$A$1:$H$20"}</definedName>
    <definedName name="HTML_Control_1_1_1" localSheetId="3">{"'Summary Long List'!$A$1:$H$20"}</definedName>
    <definedName name="HTML_Control_1_1_1">{"'Summary Long List'!$A$1:$H$20"}</definedName>
    <definedName name="HTML_Control_1_1_2" localSheetId="3">{"'Summary Long List'!$A$1:$H$20"}</definedName>
    <definedName name="HTML_Control_1_1_2">{"'Summary Long List'!$A$1:$H$20"}</definedName>
    <definedName name="HTML_Control_1_1_3" localSheetId="3">{"'Summary Long List'!$A$1:$H$20"}</definedName>
    <definedName name="HTML_Control_1_1_3">{"'Summary Long List'!$A$1:$H$20"}</definedName>
    <definedName name="HTML_Control_1_1_4" localSheetId="3">{"'Summary Long List'!$A$1:$H$20"}</definedName>
    <definedName name="HTML_Control_1_1_4">{"'Summary Long List'!$A$1:$H$20"}</definedName>
    <definedName name="HTML_Control_1_1_5" localSheetId="3">{"'Summary Long List'!$A$1:$H$20"}</definedName>
    <definedName name="HTML_Control_1_1_5">{"'Summary Long List'!$A$1:$H$20"}</definedName>
    <definedName name="HTML_Control_1_2" localSheetId="3">{"'Summary Long List'!$A$1:$H$20"}</definedName>
    <definedName name="HTML_Control_1_2">{"'Summary Long List'!$A$1:$H$20"}</definedName>
    <definedName name="HTML_Control_1_2_1" localSheetId="3">{"'Summary Long List'!$A$1:$H$20"}</definedName>
    <definedName name="HTML_Control_1_2_1">{"'Summary Long List'!$A$1:$H$20"}</definedName>
    <definedName name="HTML_Control_1_2_2" localSheetId="3">{"'Summary Long List'!$A$1:$H$20"}</definedName>
    <definedName name="HTML_Control_1_2_2">{"'Summary Long List'!$A$1:$H$20"}</definedName>
    <definedName name="HTML_Control_1_2_3" localSheetId="3">{"'Summary Long List'!$A$1:$H$20"}</definedName>
    <definedName name="HTML_Control_1_2_3">{"'Summary Long List'!$A$1:$H$20"}</definedName>
    <definedName name="HTML_Control_1_2_4" localSheetId="3">{"'Summary Long List'!$A$1:$H$20"}</definedName>
    <definedName name="HTML_Control_1_2_4">{"'Summary Long List'!$A$1:$H$20"}</definedName>
    <definedName name="HTML_Control_1_3" localSheetId="3">{"'Summary Long List'!$A$1:$H$20"}</definedName>
    <definedName name="HTML_Control_1_3">{"'Summary Long List'!$A$1:$H$20"}</definedName>
    <definedName name="HTML_Control_1_3_1" localSheetId="3">{"'Summary Long List'!$A$1:$H$20"}</definedName>
    <definedName name="HTML_Control_1_3_1">{"'Summary Long List'!$A$1:$H$20"}</definedName>
    <definedName name="HTML_Control_1_3_2" localSheetId="3">{"'Summary Long List'!$A$1:$H$20"}</definedName>
    <definedName name="HTML_Control_1_3_2">{"'Summary Long List'!$A$1:$H$20"}</definedName>
    <definedName name="HTML_Control_1_3_3" localSheetId="3">{"'Summary Long List'!$A$1:$H$20"}</definedName>
    <definedName name="HTML_Control_1_3_3">{"'Summary Long List'!$A$1:$H$20"}</definedName>
    <definedName name="HTML_Control_1_3_4" localSheetId="3">{"'Summary Long List'!$A$1:$H$20"}</definedName>
    <definedName name="HTML_Control_1_3_4">{"'Summary Long List'!$A$1:$H$20"}</definedName>
    <definedName name="HTML_Control_1_4" localSheetId="3">{"'Summary Long List'!$A$1:$H$20"}</definedName>
    <definedName name="HTML_Control_1_4">{"'Summary Long List'!$A$1:$H$20"}</definedName>
    <definedName name="HTML_Control_1_4_1" localSheetId="3">{"'Summary Long List'!$A$1:$H$20"}</definedName>
    <definedName name="HTML_Control_1_4_1">{"'Summary Long List'!$A$1:$H$20"}</definedName>
    <definedName name="HTML_Control_1_4_2" localSheetId="3">{"'Summary Long List'!$A$1:$H$20"}</definedName>
    <definedName name="HTML_Control_1_4_2">{"'Summary Long List'!$A$1:$H$20"}</definedName>
    <definedName name="HTML_Control_1_4_3" localSheetId="3">{"'Summary Long List'!$A$1:$H$20"}</definedName>
    <definedName name="HTML_Control_1_4_3">{"'Summary Long List'!$A$1:$H$20"}</definedName>
    <definedName name="HTML_Control_1_4_4" localSheetId="3">{"'Summary Long List'!$A$1:$H$20"}</definedName>
    <definedName name="HTML_Control_1_4_4">{"'Summary Long List'!$A$1:$H$20"}</definedName>
    <definedName name="HTML_Control_1_5" localSheetId="3">{"'Summary Long List'!$A$1:$H$20"}</definedName>
    <definedName name="HTML_Control_1_5">{"'Summary Long List'!$A$1:$H$20"}</definedName>
    <definedName name="HTML_Control_2" localSheetId="3">{"'Summary Long List'!$A$1:$H$20"}</definedName>
    <definedName name="HTML_Control_2">{"'Summary Long List'!$A$1:$H$20"}</definedName>
    <definedName name="HTML_Control_2_1" localSheetId="3">{"'Summary Long List'!$A$1:$H$20"}</definedName>
    <definedName name="HTML_Control_2_1">{"'Summary Long List'!$A$1:$H$20"}</definedName>
    <definedName name="HTML_Control_2_2" localSheetId="3">{"'Summary Long List'!$A$1:$H$20"}</definedName>
    <definedName name="HTML_Control_2_2">{"'Summary Long List'!$A$1:$H$20"}</definedName>
    <definedName name="HTML_Control_2_3" localSheetId="3">{"'Summary Long List'!$A$1:$H$20"}</definedName>
    <definedName name="HTML_Control_2_3">{"'Summary Long List'!$A$1:$H$20"}</definedName>
    <definedName name="HTML_Control_2_4" localSheetId="3">{"'Summary Long List'!$A$1:$H$20"}</definedName>
    <definedName name="HTML_Control_2_4">{"'Summary Long List'!$A$1:$H$20"}</definedName>
    <definedName name="HTML_Control_2_5" localSheetId="3">{"'Summary Long List'!$A$1:$H$20"}</definedName>
    <definedName name="HTML_Control_2_5">{"'Summary Long List'!$A$1:$H$20"}</definedName>
    <definedName name="HTML_Control_3" localSheetId="3">{"'Summary Long List'!$A$1:$H$20"}</definedName>
    <definedName name="HTML_Control_3">{"'Summary Long List'!$A$1:$H$20"}</definedName>
    <definedName name="HTML_Control_3_1" localSheetId="3">{"'Summary Long List'!$A$1:$H$20"}</definedName>
    <definedName name="HTML_Control_3_1">{"'Summary Long List'!$A$1:$H$20"}</definedName>
    <definedName name="HTML_Control_3_2" localSheetId="3">{"'Summary Long List'!$A$1:$H$20"}</definedName>
    <definedName name="HTML_Control_3_2">{"'Summary Long List'!$A$1:$H$20"}</definedName>
    <definedName name="HTML_Control_3_3" localSheetId="3">{"'Summary Long List'!$A$1:$H$20"}</definedName>
    <definedName name="HTML_Control_3_3">{"'Summary Long List'!$A$1:$H$20"}</definedName>
    <definedName name="HTML_Control_3_4" localSheetId="3">{"'Summary Long List'!$A$1:$H$20"}</definedName>
    <definedName name="HTML_Control_3_4">{"'Summary Long List'!$A$1:$H$20"}</definedName>
    <definedName name="HTML_Control_3_5" localSheetId="3" hidden="1">{"'2ND_QUAR'!$A$1:$P$106"}</definedName>
    <definedName name="HTML_Control_3_5" hidden="1">{"'2ND_QUAR'!$A$1:$P$106"}</definedName>
    <definedName name="HTML_Control_4" localSheetId="3">{"'Summary Long List'!$A$1:$H$20"}</definedName>
    <definedName name="HTML_Control_4">{"'Summary Long List'!$A$1:$H$20"}</definedName>
    <definedName name="HTML_Control_4_1" localSheetId="3">{"'Summary Long List'!$A$1:$H$20"}</definedName>
    <definedName name="HTML_Control_4_1">{"'Summary Long List'!$A$1:$H$20"}</definedName>
    <definedName name="HTML_Control_4_2" localSheetId="3">{"'Summary Long List'!$A$1:$H$20"}</definedName>
    <definedName name="HTML_Control_4_2">{"'Summary Long List'!$A$1:$H$20"}</definedName>
    <definedName name="HTML_Control_4_3" localSheetId="3">{"'Summary Long List'!$A$1:$H$20"}</definedName>
    <definedName name="HTML_Control_4_3">{"'Summary Long List'!$A$1:$H$20"}</definedName>
    <definedName name="HTML_Control_4_4" localSheetId="3">{"'Summary Long List'!$A$1:$H$20"}</definedName>
    <definedName name="HTML_Control_4_4">{"'Summary Long List'!$A$1:$H$20"}</definedName>
    <definedName name="HTML_Control_4_5" localSheetId="3" hidden="1">{"'2ND_QUAR'!$A$1:$P$106"}</definedName>
    <definedName name="HTML_Control_4_5" hidden="1">{"'2ND_QUAR'!$A$1:$P$106"}</definedName>
    <definedName name="HTML_Control_5" localSheetId="3">{"'Summary Long List'!$A$1:$H$20"}</definedName>
    <definedName name="HTML_Control_5">{"'Summary Long List'!$A$1:$H$20"}</definedName>
    <definedName name="HTML_Control_5_1" localSheetId="3" hidden="1">{"'2ND_QUAR'!$A$1:$P$106"}</definedName>
    <definedName name="HTML_Control_5_1" hidden="1">{"'2ND_QUAR'!$A$1:$P$106"}</definedName>
    <definedName name="HTML_Control_5_2" localSheetId="3" hidden="1">{"'2ND_QUAR'!$A$1:$P$106"}</definedName>
    <definedName name="HTML_Control_5_2" hidden="1">{"'2ND_QUAR'!$A$1:$P$106"}</definedName>
    <definedName name="HTML_Control_5_3" localSheetId="3" hidden="1">{"'2ND_QUAR'!$A$1:$P$106"}</definedName>
    <definedName name="HTML_Control_5_3" hidden="1">{"'2ND_QUAR'!$A$1:$P$106"}</definedName>
    <definedName name="HTML_Control_5_4" localSheetId="3" hidden="1">{"'2ND_QUAR'!$A$1:$P$106"}</definedName>
    <definedName name="HTML_Control_5_4" hidden="1">{"'2ND_QUAR'!$A$1:$P$106"}</definedName>
    <definedName name="HTML_Control_5_5" localSheetId="3" hidden="1">{"'2ND_QUAR'!$A$1:$P$106"}</definedName>
    <definedName name="HTML_Control_5_5" hidden="1">{"'2ND_QUAR'!$A$1:$P$106"}</definedName>
    <definedName name="HTML_Control_BS" localSheetId="3" hidden="1">{"'Sheet1'!$A$1:$L$21"}</definedName>
    <definedName name="HTML_Control_BS" hidden="1">{"'Sheet1'!$A$1:$L$21"}</definedName>
    <definedName name="HTML_control1" localSheetId="3">{"'August 2000'!$A$1:$J$101"}</definedName>
    <definedName name="HTML_control1">{"'August 2000'!$A$1:$J$101"}</definedName>
    <definedName name="html_control1_1" localSheetId="3" hidden="1">{"'Income Statement'!$D$96:$E$101"}</definedName>
    <definedName name="html_control1_1" hidden="1">{"'Income Statement'!$D$96:$E$101"}</definedName>
    <definedName name="HTML_Control2" localSheetId="3">{"'Sheet1'!$A$1:$O$40"}</definedName>
    <definedName name="HTML_Control2">{"'Sheet1'!$A$1:$O$40"}</definedName>
    <definedName name="HTML_Control3" localSheetId="3">{"'1-TheatreBkgs'!$A$1:$L$102"}</definedName>
    <definedName name="HTML_Control3">{"'1-TheatreBkgs'!$A$1:$L$102"}</definedName>
    <definedName name="HTML_Description" localSheetId="4" hidden="1">"COMPANY CONFIDENTIAL"</definedName>
    <definedName name="HTML_Description" hidden="1">""</definedName>
    <definedName name="HTML_Email" localSheetId="4" hidden="1">"mroberts"</definedName>
    <definedName name="HTML_Email" hidden="1">""</definedName>
    <definedName name="HTML_Header" localSheetId="4" hidden="1">"Aug Rev Area"</definedName>
    <definedName name="HTML_Header" hidden="1">"2ND_QUARTER   Houston Elevator P&amp;L"</definedName>
    <definedName name="HTML_LastUpdate" localSheetId="4" hidden="1">"8/27/97"</definedName>
    <definedName name="HTML_LastUpdate" hidden="1">"8/3/00"</definedName>
    <definedName name="HTML_LineAfter" localSheetId="4" hidden="1">TRUE</definedName>
    <definedName name="HTML_LineAfter" hidden="1">FALSE</definedName>
    <definedName name="HTML_LineBefore" localSheetId="4" hidden="1">FALSE</definedName>
    <definedName name="HTML_LineBefore" hidden="1">TRUE</definedName>
    <definedName name="HTML_Name" localSheetId="4" hidden="1">"Matt Roberts"</definedName>
    <definedName name="HTML_Name" hidden="1">"Administrator"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localSheetId="4" hidden="1">"E:\groups\Accounting\wwwi\0897 Revenue Detail.htm"</definedName>
    <definedName name="HTML_PathFile" hidden="1">"D:\Web_Pages\HPEQTR2.htm"</definedName>
    <definedName name="HTML_PathFileMac" localSheetId="4" hidden="1">"Macintosh HD:HomePageStuff:pc:datasets:implprem.html"</definedName>
    <definedName name="HTML_PathFileMac">"Macintosh HD:HomePageStuff:New_Home_Page:datafile:ctryprem.html"</definedName>
    <definedName name="HTML_PathTemplate">"H:\Intranet\exchrate.htm"</definedName>
    <definedName name="HTML_Title" localSheetId="4" hidden="1">"Q3RevDetail827"</definedName>
    <definedName name="HTML_Title" hidden="1">"HOUSTON_p&amp;l"</definedName>
    <definedName name="HTML1" localSheetId="3" hidden="1">{"'Trend_Total'!$A$7:$V$10","'Trend_Total'!$A$1:$V$4"}</definedName>
    <definedName name="HTML1" hidden="1">{"'Trend_Total'!$A$7:$V$10","'Trend_Total'!$A$1:$V$4"}</definedName>
    <definedName name="HTML1_1" localSheetId="4" hidden="1">"[RiskPremiumUS]Sheet1!$A$1:$M$38"</definedName>
    <definedName name="HTML1_1" hidden="1">"'[Financials V2.01 Sub Sales Excite 4.xls]Income Statement'!$B$1:$AA$38"</definedName>
    <definedName name="HTML1_10" localSheetId="4" hidden="1">""</definedName>
    <definedName name="HTML1_10">"JDDonath@dow.com"</definedName>
    <definedName name="HTML1_11">1</definedName>
    <definedName name="HTML1_12" localSheetId="4" hidden="1">"Zip 100:New_Home_Page:datafile:implpr.html"</definedName>
    <definedName name="HTML1_12">"c:\My Documents\power110.htm"</definedName>
    <definedName name="HTML1_13" hidden="1">#N/A</definedName>
    <definedName name="HTML1_14" hidden="1">#N/A</definedName>
    <definedName name="HTML1_15" hidden="1">#N/A</definedName>
    <definedName name="HTML1_2">1</definedName>
    <definedName name="HTML1_3" localSheetId="4" hidden="1">"RiskPremiumUS"</definedName>
    <definedName name="HTML1_3">"Energiepreise Schk"</definedName>
    <definedName name="HTML1_4" localSheetId="4" hidden="1">"Implied Risk Premiums for US"</definedName>
    <definedName name="HTML1_4">"110 KV"</definedName>
    <definedName name="HTML1_5">""</definedName>
    <definedName name="HTML1_6">-4146</definedName>
    <definedName name="HTML1_7">-4146</definedName>
    <definedName name="HTML1_8" localSheetId="4" hidden="1">"3/19/97"</definedName>
    <definedName name="HTML1_8">"10.03.99"</definedName>
    <definedName name="HTML1_9" localSheetId="4" hidden="1">"Aswath Damodaran"</definedName>
    <definedName name="HTML1_9">"Juergen Donath"</definedName>
    <definedName name="HTML10_10">""</definedName>
    <definedName name="HTML10_11">1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"'[Financials V2.01 Sub Sales Excite 4.xls]Income Statement'!$B$10:$AA$38"</definedName>
    <definedName name="HTML2_10">""</definedName>
    <definedName name="HTML2_1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>1</definedName>
    <definedName name="HTML2_3">"Financials"</definedName>
    <definedName name="HTML2_4">"Income Statement"</definedName>
    <definedName name="HTML2_5">""</definedName>
    <definedName name="HTML2_6">-4146</definedName>
    <definedName name="HTML2_7">1</definedName>
    <definedName name="HTML2_8">"8/22/98"</definedName>
    <definedName name="HTML2_9">"Bill Nguyen"</definedName>
    <definedName name="HTML20_10">""</definedName>
    <definedName name="HTML20_11">1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"'[BankBoston Lockbox Receipts.xls]Sheet1'!$A$4:$J$42"</definedName>
    <definedName name="HTML3_10" hidden="1">""</definedName>
    <definedName name="HTML3_11" hidden="1">1</definedName>
    <definedName name="HTML3_12" hidden="1">"W:\NDXCASH.html"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"BankBoston Lockbox Receipts"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"7/30/98"</definedName>
    <definedName name="HTML3_9" hidden="1">"Nicole Covone"</definedName>
    <definedName name="HTML30_10">""</definedName>
    <definedName name="HTML30_11">1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"'[BankBoston Lockbox Receipts.xls]8-98'!$A$4:$H$37"</definedName>
    <definedName name="HTML4_10" hidden="1">""</definedName>
    <definedName name="HTML4_11" hidden="1">1</definedName>
    <definedName name="HTML4_12" hidden="1">"W:\NDXcash.html"</definedName>
    <definedName name="HTML4_2" hidden="1">1</definedName>
    <definedName name="HTML4_3" hidden="1">"BankBoston Lockbox Receipts"</definedName>
    <definedName name="HTML4_4" hidden="1">"NDX Lockbox Cash"</definedName>
    <definedName name="HTML4_5" hidden="1">""</definedName>
    <definedName name="HTML4_6" hidden="1">-4146</definedName>
    <definedName name="HTML4_7" hidden="1">-4146</definedName>
    <definedName name="HTML4_8" hidden="1">"9/1/98"</definedName>
    <definedName name="HTML4_9" hidden="1">"Nicole Covone"</definedName>
    <definedName name="HTML5_1" hidden="1">"'[NDX Daily Cash Report.xls]9-98'!$A$4:$H$37"</definedName>
    <definedName name="HTML5_10" hidden="1">""</definedName>
    <definedName name="HTML5_11" hidden="1">1</definedName>
    <definedName name="HTML5_12" hidden="1">"W:\NDXCASH.HTML"</definedName>
    <definedName name="HTML5_2" hidden="1">1</definedName>
    <definedName name="HTML5_3" hidden="1">"NDX Daily Cash Report"</definedName>
    <definedName name="HTML5_4" hidden="1">"NDX Lockbox Cash"</definedName>
    <definedName name="HTML5_5" hidden="1">""</definedName>
    <definedName name="HTML5_6" hidden="1">-4146</definedName>
    <definedName name="HTML5_7" hidden="1">-4146</definedName>
    <definedName name="HTML5_8" hidden="1">"10/1/98"</definedName>
    <definedName name="HTML5_9" hidden="1">"Nicole Covone"</definedName>
    <definedName name="HTML6_1" hidden="1">"'[NDX Daily Cash Report.xls]10-98'!$A$4:$H$38"</definedName>
    <definedName name="HTML6_10">""</definedName>
    <definedName name="HTML6_11">1</definedName>
    <definedName name="HTML6_12" hidden="1">"W:\ndxcash.html"</definedName>
    <definedName name="HTML6_2">1</definedName>
    <definedName name="HTML6_3" localSheetId="4" hidden="1">"NDX Daily Cash Report"</definedName>
    <definedName name="HTML6_3">""</definedName>
    <definedName name="HTML6_4" localSheetId="4" hidden="1">"NDX Lockbox Cash"</definedName>
    <definedName name="HTML6_4">""</definedName>
    <definedName name="HTML6_5">""</definedName>
    <definedName name="HTML6_6">-4146</definedName>
    <definedName name="HTML6_7">-4146</definedName>
    <definedName name="HTML6_8" localSheetId="4" hidden="1">"11/2/98"</definedName>
    <definedName name="HTML6_8">""</definedName>
    <definedName name="HTML6_9" localSheetId="4" hidden="1">"Nicole Covone"</definedName>
    <definedName name="HTML6_9">""</definedName>
    <definedName name="HTML7_1" hidden="1">"'[NDX Daily Cash Report.xls]11-98'!$A$4:$H$37"</definedName>
    <definedName name="HTML7_10">""</definedName>
    <definedName name="HTML7_11">1</definedName>
    <definedName name="HTML7_12" hidden="1">"G:\ndxcash.html"</definedName>
    <definedName name="HTML7_2">1</definedName>
    <definedName name="HTML7_3" localSheetId="4" hidden="1">"NDX Daily Cash Report"</definedName>
    <definedName name="HTML7_3">""</definedName>
    <definedName name="HTML7_4" localSheetId="4" hidden="1">"NDX Lockbox Cash"</definedName>
    <definedName name="HTML7_4">""</definedName>
    <definedName name="HTML7_5">""</definedName>
    <definedName name="HTML7_6">-4146</definedName>
    <definedName name="HTML7_7">-4146</definedName>
    <definedName name="HTML7_8" localSheetId="4" hidden="1">"12/1/98"</definedName>
    <definedName name="HTML7_8">""</definedName>
    <definedName name="HTML7_9" localSheetId="4" hidden="1">"Nicole Covone"</definedName>
    <definedName name="HTML7_9">""</definedName>
    <definedName name="HTML8_1" hidden="1">"'[NDX Daily Cash Report.xls]12-98'!$A$4:$H$39"</definedName>
    <definedName name="HTML8_10">""</definedName>
    <definedName name="HTML8_11">1</definedName>
    <definedName name="HTML8_12" hidden="1">"G:\ndxcash.html"</definedName>
    <definedName name="HTML8_2">1</definedName>
    <definedName name="HTML8_3" localSheetId="4" hidden="1">"NDX Daily Cash Report"</definedName>
    <definedName name="HTML8_3">""</definedName>
    <definedName name="HTML8_4" localSheetId="4" hidden="1">"NDX Lockbox Cash"</definedName>
    <definedName name="HTML8_4">""</definedName>
    <definedName name="HTML8_5">""</definedName>
    <definedName name="HTML8_6">-4146</definedName>
    <definedName name="HTML8_7">-4146</definedName>
    <definedName name="HTML8_8" localSheetId="4" hidden="1">"1/4/99"</definedName>
    <definedName name="HTML8_8">""</definedName>
    <definedName name="HTML8_9" localSheetId="4" hidden="1">"Nicole Covone"</definedName>
    <definedName name="HTML8_9">""</definedName>
    <definedName name="HTML9_1" hidden="1">"'[NDX Daily Cash Report.xls]1-99'!$A$4:$H$37"</definedName>
    <definedName name="HTML9_10">""</definedName>
    <definedName name="HTML9_11">1</definedName>
    <definedName name="HTML9_12" hidden="1">"G:\ndxcash.html"</definedName>
    <definedName name="HTML9_2">1</definedName>
    <definedName name="HTML9_3" localSheetId="4" hidden="1">"NDX Daily Cash Report"</definedName>
    <definedName name="HTML9_3">""</definedName>
    <definedName name="HTML9_4" localSheetId="4" hidden="1">"NDX Lockbox Cash"</definedName>
    <definedName name="HTML9_4">""</definedName>
    <definedName name="HTML9_5">""</definedName>
    <definedName name="HTML9_6">-4146</definedName>
    <definedName name="HTML9_7">-4146</definedName>
    <definedName name="HTML9_8" localSheetId="4" hidden="1">"1/7/99"</definedName>
    <definedName name="HTML9_8">""</definedName>
    <definedName name="HTML9_9" localSheetId="4" hidden="1">"Nicole Covone"</definedName>
    <definedName name="HTML9_9">""</definedName>
    <definedName name="HTMLControl" localSheetId="3" hidden="1">{"'Edit'!$A$1:$V$2277"}</definedName>
    <definedName name="HTMLControl" hidden="1">{"'Edit'!$A$1:$V$2277"}</definedName>
    <definedName name="HTMLCount">1</definedName>
    <definedName name="htyuityuiotio" localSheetId="3" hidden="1">{#N/A,#N/A,FALSE,"REPORT"}</definedName>
    <definedName name="htyuityuiotio" hidden="1">{#N/A,#N/A,FALSE,"REPORT"}</definedName>
    <definedName name="htyuityuiotio_1" localSheetId="3" hidden="1">{#N/A,#N/A,FALSE,"REPORT"}</definedName>
    <definedName name="htyuityuiotio_1" hidden="1">{#N/A,#N/A,FALSE,"REPORT"}</definedName>
    <definedName name="htyuityuiotio_2" localSheetId="3" hidden="1">{#N/A,#N/A,FALSE,"REPORT"}</definedName>
    <definedName name="htyuityuiotio_2" hidden="1">{#N/A,#N/A,FALSE,"REPORT"}</definedName>
    <definedName name="htyuityuiotio_3" localSheetId="3" hidden="1">{#N/A,#N/A,FALSE,"REPORT"}</definedName>
    <definedName name="htyuityuiotio_3" hidden="1">{#N/A,#N/A,FALSE,"REPORT"}</definedName>
    <definedName name="htyuityuiotio_4" localSheetId="3" hidden="1">{#N/A,#N/A,FALSE,"REPORT"}</definedName>
    <definedName name="htyuityuiotio_4" hidden="1">{#N/A,#N/A,FALSE,"REPORT"}</definedName>
    <definedName name="hu">#REF!</definedName>
    <definedName name="Hufsha">#REF!</definedName>
    <definedName name="huh" localSheetId="3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?" localSheetId="3" hidden="1">{"Cover",#N/A,FALSE,"Cover";"Summary",#N/A,FALSE,"Summarpage"}</definedName>
    <definedName name="Huh?" hidden="1">{"Cover",#N/A,FALSE,"Cover";"Summary",#N/A,FALSE,"Summarpage"}</definedName>
    <definedName name="hui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ahduha" localSheetId="3">{"'NPCGUIDELINES'!$A$1:$J$41"}</definedName>
    <definedName name="huiahduha">{"'NPCGUIDELINES'!$A$1:$J$41"}</definedName>
    <definedName name="Humana_CAD_August">#REF!</definedName>
    <definedName name="huy" localSheetId="3">{"'Sheet1'!$L$16"}</definedName>
    <definedName name="huy">{"'Sheet1'!$L$16"}</definedName>
    <definedName name="hw" localSheetId="3" hidden="1">{"sales growth",#N/A,FALSE,"summary";"oper income",#N/A,FALSE,"summary";"oros rank",#N/A,FALSE,"summary";"net assets",#N/A,FALSE,"summary";"asset turnover",#N/A,FALSE,"summary";"orona",#N/A,FALSE,"summary"}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>#REF!</definedName>
    <definedName name="Hypertention" localSheetId="3" hidden="1">{#N/A,#N/A,FALSE,"Pharm";#N/A,#N/A,FALSE,"WWCM"}</definedName>
    <definedName name="Hypertention" hidden="1">{#N/A,#N/A,FALSE,"Pharm";#N/A,#N/A,FALSE,"WWCM"}</definedName>
    <definedName name="Hypertention_1" localSheetId="3" hidden="1">{#N/A,#N/A,FALSE,"Pharm";#N/A,#N/A,FALSE,"WWCM"}</definedName>
    <definedName name="Hypertention_1" hidden="1">{#N/A,#N/A,FALSE,"Pharm";#N/A,#N/A,FALSE,"WWCM"}</definedName>
    <definedName name="Hypertention_2" localSheetId="3" hidden="1">{#N/A,#N/A,FALSE,"Pharm";#N/A,#N/A,FALSE,"WWCM"}</definedName>
    <definedName name="Hypertention_2" hidden="1">{#N/A,#N/A,FALSE,"Pharm";#N/A,#N/A,FALSE,"WWCM"}</definedName>
    <definedName name="Hypertention_3" localSheetId="3" hidden="1">{#N/A,#N/A,FALSE,"Pharm";#N/A,#N/A,FALSE,"WWCM"}</definedName>
    <definedName name="Hypertention_3" hidden="1">{#N/A,#N/A,FALSE,"Pharm";#N/A,#N/A,FALSE,"WWCM"}</definedName>
    <definedName name="Hypertention_4" localSheetId="3" hidden="1">{#N/A,#N/A,FALSE,"Pharm";#N/A,#N/A,FALSE,"WWCM"}</definedName>
    <definedName name="Hypertention_4" hidden="1">{#N/A,#N/A,FALSE,"Pharm";#N/A,#N/A,FALSE,"WWCM"}</definedName>
    <definedName name="hypo" localSheetId="3" hidden="1">{#N/A,#N/A,FALSE,"Pharm";#N/A,#N/A,FALSE,"WWCM"}</definedName>
    <definedName name="hypo" hidden="1">{#N/A,#N/A,FALSE,"Pharm";#N/A,#N/A,FALSE,"WWCM"}</definedName>
    <definedName name="hypo_1" localSheetId="3" hidden="1">{#N/A,#N/A,FALSE,"Pharm";#N/A,#N/A,FALSE,"WWCM"}</definedName>
    <definedName name="hypo_1" hidden="1">{#N/A,#N/A,FALSE,"Pharm";#N/A,#N/A,FALSE,"WWCM"}</definedName>
    <definedName name="hypo_2" localSheetId="3" hidden="1">{#N/A,#N/A,FALSE,"Pharm";#N/A,#N/A,FALSE,"WWCM"}</definedName>
    <definedName name="hypo_2" hidden="1">{#N/A,#N/A,FALSE,"Pharm";#N/A,#N/A,FALSE,"WWCM"}</definedName>
    <definedName name="hypo_3" localSheetId="3" hidden="1">{#N/A,#N/A,FALSE,"Pharm";#N/A,#N/A,FALSE,"WWCM"}</definedName>
    <definedName name="hypo_3" hidden="1">{#N/A,#N/A,FALSE,"Pharm";#N/A,#N/A,FALSE,"WWCM"}</definedName>
    <definedName name="hypo_4" localSheetId="3" hidden="1">{#N/A,#N/A,FALSE,"Pharm";#N/A,#N/A,FALSE,"WWCM"}</definedName>
    <definedName name="hypo_4" hidden="1">{#N/A,#N/A,FALSE,"Pharm";#N/A,#N/A,FALSE,"WWCM"}</definedName>
    <definedName name="hyt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undai" localSheetId="3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4">#REF!</definedName>
    <definedName name="i" localSheetId="3">{"DCF1",#N/A,FALSE,"SIERRA DCF";"MATRIX1",#N/A,FALSE,"SIERRA DCF"}</definedName>
    <definedName name="i">{"DCF1",#N/A,FALSE,"SIERRA DCF";"MATRIX1",#N/A,FALSE,"SIERRA DCF"}</definedName>
    <definedName name="IAS">#REF!</definedName>
    <definedName name="IBESDate">#REF!</definedName>
    <definedName name="ibesgrowth" hidden="1">#REF!</definedName>
    <definedName name="ibestable" hidden="1">#REF!</definedName>
    <definedName name="ibnjks" localSheetId="3" hidden="1">{"detail",#N/A,FALSE,"mfg";"summary",#N/A,FALSE,"mfg"}</definedName>
    <definedName name="ibnjks" hidden="1">{"detail",#N/A,FALSE,"mfg";"summary",#N/A,FALSE,"mfg"}</definedName>
    <definedName name="IC" localSheetId="4">'[112]Data Carlsrom'!$B$5:$C$260</definedName>
    <definedName name="IC">#REF!</definedName>
    <definedName name="IC_Check_Date">#REF!</definedName>
    <definedName name="IC_Rec_Date">#REF!</definedName>
    <definedName name="icrgpredictor">#REF!</definedName>
    <definedName name="ICT" hidden="1">#REF!</definedName>
    <definedName name="Id" localSheetId="4">'[98]Parameters '!$M$3</definedName>
    <definedName name="Id">#REF!</definedName>
    <definedName name="Identifier" localSheetId="3">#REF!</definedName>
    <definedName name="Identifier">#REF!</definedName>
    <definedName name="IDN">#REF!</definedName>
    <definedName name="IDReference" hidden="1">"A1"</definedName>
    <definedName name="IE_cards_selection">#REF!</definedName>
    <definedName name="iffx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N">#REF!</definedName>
    <definedName name="IG_Loan_Non_Cash">#REF!</definedName>
    <definedName name="ii">#REF!</definedName>
    <definedName name="ii.oo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localSheetId="3" hidden="1">{#N/A,#N/A,FALSE,"Sheet1";#N/A,#N/A,FALSE,"Summary";#N/A,#N/A,FALSE,"proj1";#N/A,#N/A,FALSE,"proj2"}</definedName>
    <definedName name="iii" hidden="1">{#N/A,#N/A,FALSE,"Sheet1";#N/A,#N/A,FALSE,"Summary";#N/A,#N/A,FALSE,"proj1";#N/A,#N/A,FALSE,"proj2"}</definedName>
    <definedName name="iiii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i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r" localSheetId="3" hidden="1">{#N/A,#N/A,FALSE,"Detailed";#N/A,#N/A,FALSE,"Total";#N/A,#N/A,FALSE,"Detailed (2)"}</definedName>
    <definedName name="iiir" hidden="1">{#N/A,#N/A,FALSE,"Detailed";#N/A,#N/A,FALSE,"Total";#N/A,#N/A,FALSE,"Detailed (2)"}</definedName>
    <definedName name="iiir_1" localSheetId="3" hidden="1">{#N/A,#N/A,FALSE,"Detailed";#N/A,#N/A,FALSE,"Total";#N/A,#N/A,FALSE,"Detailed (2)"}</definedName>
    <definedName name="iiir_1" hidden="1">{#N/A,#N/A,FALSE,"Detailed";#N/A,#N/A,FALSE,"Total";#N/A,#N/A,FALSE,"Detailed (2)"}</definedName>
    <definedName name="iioo" localSheetId="3" hidden="1">{#N/A,#N/A,FALSE,"TSUM";#N/A,#N/A,FALSE,"shares";#N/A,#N/A,FALSE,"earnout";#N/A,#N/A,FALSE,"Heaty";#N/A,#N/A,FALSE,"self-tend";#N/A,#N/A,FALSE,"self-sum"}</definedName>
    <definedName name="iioo" hidden="1">{#N/A,#N/A,FALSE,"TSUM";#N/A,#N/A,FALSE,"shares";#N/A,#N/A,FALSE,"earnout";#N/A,#N/A,FALSE,"Heaty";#N/A,#N/A,FALSE,"self-tend";#N/A,#N/A,FALSE,"self-sum"}</definedName>
    <definedName name="ijhgdbdb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n" localSheetId="3" hidden="1">{#N/A,#N/A,FALSE,"AD_Purchase";#N/A,#N/A,FALSE,"Credit";#N/A,#N/A,FALSE,"PF Acquisition";#N/A,#N/A,FALSE,"PF Offering"}</definedName>
    <definedName name="ijn" hidden="1">{#N/A,#N/A,FALSE,"AD_Purchase";#N/A,#N/A,FALSE,"Credit";#N/A,#N/A,FALSE,"PF Acquisition";#N/A,#N/A,FALSE,"PF Offering"}</definedName>
    <definedName name="ijoi" localSheetId="3" hidden="1">{#N/A,#N/A,FALSE,"Produkte Erw.";#N/A,#N/A,FALSE,"Produkte Plan";#N/A,#N/A,FALSE,"Leistungen Erw.";#N/A,#N/A,FALSE,"Leistungen Plan";#N/A,#N/A,FALSE,"KA Allg.Kosten (2)";#N/A,#N/A,FALSE,"KA All.Kosten"}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localSheetId="3" hidden="1">{"detail",#N/A,FALSE,"mfg";"summary",#N/A,FALSE,"mfg"}</definedName>
    <definedName name="ik" hidden="1">{"detail",#N/A,FALSE,"mfg";"summary",#N/A,FALSE,"mfg"}</definedName>
    <definedName name="il">#REF!</definedName>
    <definedName name="IL_comm_Overhead">#REF!</definedName>
    <definedName name="IL_Sallary_Overhead">#REF!</definedName>
    <definedName name="ilan">#REF!</definedName>
    <definedName name="Image_Full_Resolution_Volume">#REF!</definedName>
    <definedName name="Image_Predicate_Resolution_Volume">#REF!</definedName>
    <definedName name="imagecast" localSheetId="3" hidden="1">{"FINSUM",#N/A,FALSE,"SUMMARY"}</definedName>
    <definedName name="imagecast" hidden="1">{"FINSUM",#N/A,FALSE,"SUMMARY"}</definedName>
    <definedName name="Imagyn" localSheetId="3" hidden="1">{#N/A,#N/A,FALSE,"Projections";#N/A,#N/A,FALSE,"Multiples Valuation";#N/A,#N/A,FALSE,"LBO";#N/A,#N/A,FALSE,"Multiples_Sensitivity";#N/A,#N/A,FALSE,"Summary"}</definedName>
    <definedName name="Imagyn" hidden="1">{#N/A,#N/A,FALSE,"Projections";#N/A,#N/A,FALSE,"Multiples Valuation";#N/A,#N/A,FALSE,"LBO";#N/A,#N/A,FALSE,"Multiples_Sensitivity";#N/A,#N/A,FALSE,"Summary"}</definedName>
    <definedName name="Img_ML_1c3d1n6n" hidden="1">"IMG_11"</definedName>
    <definedName name="Img_ML_1e1k9n5y" hidden="1">"IMG_11"</definedName>
    <definedName name="Img_ML_1k4g9u7k" hidden="1">"IMG_11"</definedName>
    <definedName name="Img_ML_1t5s6u1f" hidden="1">"IMG_11"</definedName>
    <definedName name="Img_ML_1y7a6c1t" hidden="1">"IMG_11"</definedName>
    <definedName name="Img_ML_2e1r5p2m" hidden="1">"IMG_11"</definedName>
    <definedName name="Img_ML_2j4h5d5y" hidden="1">"IMG_11"</definedName>
    <definedName name="Img_ML_2v6s9i5c" hidden="1">"IMG_11"</definedName>
    <definedName name="Img_ML_2x1b8j5c" hidden="1">"IMG_11"</definedName>
    <definedName name="Img_ML_3b3j3x9k" hidden="1">"IMG_11"</definedName>
    <definedName name="Img_ML_3c6e9c4g" hidden="1">"IMG_11"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"IMG_11"</definedName>
    <definedName name="Img_ML_4m3p5r8j" hidden="1">"IMG_11"</definedName>
    <definedName name="Img_ML_5e7s6t2u" hidden="1">"IMG_11"</definedName>
    <definedName name="Img_ML_5f9d1i5x" hidden="1">"IMG_11"</definedName>
    <definedName name="Img_ML_5h6q3g8u" hidden="1">"IMG_11"</definedName>
    <definedName name="Img_ML_5k7e4n8n" hidden="1">"IMG_11"</definedName>
    <definedName name="Img_ML_5k8u7s9i" hidden="1">"IMG_11"</definedName>
    <definedName name="Img_ML_6f2p1m9g" hidden="1">"IMG_11"</definedName>
    <definedName name="Img_ML_6k9c9p4d" hidden="1">"IMG_11"</definedName>
    <definedName name="Img_ML_6r9u1n9k" hidden="1">"IMG_11"</definedName>
    <definedName name="Img_ML_6w6m7b7r" hidden="1">"IMG_11"</definedName>
    <definedName name="Img_ML_6y9f7y3n" hidden="1">"IMG_11"</definedName>
    <definedName name="Img_ML_7g4k9d6i" hidden="1">"IMG_11"</definedName>
    <definedName name="Img_ML_7m5m4k3b" hidden="1">"IMG_11"</definedName>
    <definedName name="Img_ML_7n6h3t1t" hidden="1">"IMG_11"</definedName>
    <definedName name="Img_ML_7s4w7c6r" hidden="1">"IMG_11"</definedName>
    <definedName name="Img_ML_8b9j5t1p" hidden="1">"IMG_11"</definedName>
    <definedName name="Img_ML_8c2q5i2r" hidden="1">"IMG_11"</definedName>
    <definedName name="Img_ML_8h3m3i1m" hidden="1">"IMG_10"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_Mult">#REF!</definedName>
    <definedName name="implement_rate">#REF!</definedName>
    <definedName name="implied_call_volatility" localSheetId="4">'[90]Page 304'!$B$13</definedName>
    <definedName name="implied_call_volatility">#REF!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Process_R_D">#REF!</definedName>
    <definedName name="INC">#REF!</definedName>
    <definedName name="inc_denis">#REF!</definedName>
    <definedName name="inc_jim">#REF!</definedName>
    <definedName name="INC_LTD">#REF!</definedName>
    <definedName name="inc_mark">#REF!</definedName>
    <definedName name="inc_sum">#REF!</definedName>
    <definedName name="IncEndDateCurr" hidden="1">#REF!</definedName>
    <definedName name="IncEndDatePrior" hidden="1">#REF!</definedName>
    <definedName name="Incent">#REF!</definedName>
    <definedName name="IncldLTI">#REF!</definedName>
    <definedName name="include_closables">#REF!</definedName>
    <definedName name="INCOME">#REF!</definedName>
    <definedName name="INCOME_MONTH">#REF!</definedName>
    <definedName name="income_rate">#REF!</definedName>
    <definedName name="Income_Statement_1">#REF!</definedName>
    <definedName name="Income_Statement_2">#REF!</definedName>
    <definedName name="Income_Statement_3">#REF!</definedName>
    <definedName name="Income_table">#REF!</definedName>
    <definedName name="income_table2">#REF!</definedName>
    <definedName name="income_table3">#REF!</definedName>
    <definedName name="Income_Tax_Expense__Federal">'[48]GL-PC'!#REF!</definedName>
    <definedName name="Income_Tax_Rate">#REF!</definedName>
    <definedName name="incomeQ">#REF!</definedName>
    <definedName name="IncomeTaxes">#REF!</definedName>
    <definedName name="Incoming_Freight_Expense">'[48]GL-PC'!#REF!</definedName>
    <definedName name="INCREASE">#REF!</definedName>
    <definedName name="Increase_in_Working_Capital">#REF!</definedName>
    <definedName name="INCREASE95">#REF!</definedName>
    <definedName name="INCREASE96">#REF!</definedName>
    <definedName name="INCREASE97">#REF!</definedName>
    <definedName name="INCREASE98">#REF!</definedName>
    <definedName name="IncStartDateCurr" hidden="1">#REF!</definedName>
    <definedName name="IncStartDatePrior" hidden="1">#REF!</definedName>
    <definedName name="incurable_functional">#REF!</definedName>
    <definedName name="IND">#REF!</definedName>
    <definedName name="INDCOMPS">#REF!</definedName>
    <definedName name="INDCOMPVAL">#REF!</definedName>
    <definedName name="INDE">#REF!</definedName>
    <definedName name="index">#REF!</definedName>
    <definedName name="Index_Carlsrom">#REF!</definedName>
    <definedName name="index_ltd">#REF!</definedName>
    <definedName name="index_m">[162]אינדקס!$A$2:$C$251</definedName>
    <definedName name="Index_urb">#REF!</definedName>
    <definedName name="Indexation1" localSheetId="4">[163]Input_Portfolio!$D$16</definedName>
    <definedName name="Indexation1">#REF!</definedName>
    <definedName name="Indexation10" localSheetId="4">[163]Input_Portfolio!$M$16</definedName>
    <definedName name="Indexation10">#REF!</definedName>
    <definedName name="Indexation11" localSheetId="4">[163]Input_Portfolio!$N$16</definedName>
    <definedName name="Indexation11">#REF!</definedName>
    <definedName name="Indexation12" localSheetId="4">[163]Input_Portfolio!$O$16</definedName>
    <definedName name="Indexation12">#REF!</definedName>
    <definedName name="Indexation13" localSheetId="4">[163]Input_Portfolio!$P$16</definedName>
    <definedName name="Indexation13">#REF!</definedName>
    <definedName name="Indexation14" localSheetId="4">[163]Input_Portfolio!$Q$16</definedName>
    <definedName name="Indexation14">#REF!</definedName>
    <definedName name="Indexation15" localSheetId="4">[163]Input_Portfolio!$R$16</definedName>
    <definedName name="Indexation15">#REF!</definedName>
    <definedName name="Indexation16" localSheetId="4">[163]Input_Portfolio!$S$16</definedName>
    <definedName name="Indexation16">#REF!</definedName>
    <definedName name="Indexation17" localSheetId="4">[163]Input_Portfolio!$T$16</definedName>
    <definedName name="Indexation17">#REF!</definedName>
    <definedName name="Indexation18" localSheetId="4">[163]Input_Portfolio!$U$16</definedName>
    <definedName name="Indexation18">#REF!</definedName>
    <definedName name="Indexation19" localSheetId="4">[163]Input_Portfolio!$V$16</definedName>
    <definedName name="Indexation19">#REF!</definedName>
    <definedName name="Indexation2" localSheetId="4">[163]Input_Portfolio!$E$16</definedName>
    <definedName name="Indexation2">#REF!</definedName>
    <definedName name="Indexation20" localSheetId="4">[163]Input_Portfolio!$W$16</definedName>
    <definedName name="Indexation20">#REF!</definedName>
    <definedName name="Indexation3" localSheetId="4">[163]Input_Portfolio!$F$16</definedName>
    <definedName name="Indexation3">#REF!</definedName>
    <definedName name="Indexation4" localSheetId="4">[163]Input_Portfolio!$G$16</definedName>
    <definedName name="Indexation4">#REF!</definedName>
    <definedName name="Indexation5" localSheetId="4">[163]Input_Portfolio!$H$16</definedName>
    <definedName name="Indexation5">#REF!</definedName>
    <definedName name="Indexation6" localSheetId="4">[163]Input_Portfolio!$I$16</definedName>
    <definedName name="Indexation6">#REF!</definedName>
    <definedName name="Indexation7" localSheetId="4">[163]Input_Portfolio!$J$16</definedName>
    <definedName name="Indexation7">#REF!</definedName>
    <definedName name="Indexation8" localSheetId="4">[163]Input_Portfolio!$K$16</definedName>
    <definedName name="Indexation8">#REF!</definedName>
    <definedName name="Indexation9" localSheetId="4">[163]Input_Portfolio!$L$16</definedName>
    <definedName name="Indexation9">#REF!</definedName>
    <definedName name="INDFINC">#REF!</definedName>
    <definedName name="INDTVAL">#REF!</definedName>
    <definedName name="Industries">#REF!</definedName>
    <definedName name="industry" localSheetId="4">[164]ASSUMPTIONS!$E$10</definedName>
    <definedName name="industry">#REF!</definedName>
    <definedName name="IndustryGroup">#REF!</definedName>
    <definedName name="Infgod" localSheetId="4" hidden="1">{"monthlyunits",#N/A,FALSE,"openings"}</definedName>
    <definedName name="Infgod" localSheetId="3" hidden="1">{"monthlyunits",#N/A,FALSE,"openings"}</definedName>
    <definedName name="Infgod" hidden="1">{"monthlyunits",#N/A,FALSE,"openings"}</definedName>
    <definedName name="inflation">#REF!</definedName>
    <definedName name="Inflation_Fac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Files\Sage\Peachtree\PBI\BICORE.EXE"</definedName>
    <definedName name="INFO_INSTANCE_ID" hidden="1">"0"</definedName>
    <definedName name="INFO_INSTANCE_NAME" hidden="1">"Financial Reports (all) 1-0_20110113_07_13_13_1313.xls"</definedName>
    <definedName name="INFO_INSTANCE_NAME_1">"AR Aged Trial Balance_20180423_12_32_51_3232.xls"</definedName>
    <definedName name="INFO_REPORT_CODE" hidden="1">""</definedName>
    <definedName name="INFO_REPORT_ID" hidden="1">"2"</definedName>
    <definedName name="INFO_REPORT_ID_1">"788"</definedName>
    <definedName name="INFO_REPORT_NAME" hidden="1">"Financial Reports (all) 1-0"</definedName>
    <definedName name="INFO_REPORT_NAME_1">"AR Aged Trial Balance"</definedName>
    <definedName name="INFO_RUN_USER" hidden="1">""</definedName>
    <definedName name="INFO_RUN_WORKSTATION" hidden="1">"000023-HC"</definedName>
    <definedName name="INFO_RUN_WORKSTATION_1">"ABR-RPTS-001"</definedName>
    <definedName name="Info1">#REF!</definedName>
    <definedName name="Info10A">#REF!</definedName>
    <definedName name="Info10B">#REF!</definedName>
    <definedName name="Info2">#REF!</definedName>
    <definedName name="Info3">#REF!</definedName>
    <definedName name="Info4A">#REF!</definedName>
    <definedName name="Info4B">#REF!</definedName>
    <definedName name="Info5A">#REF!</definedName>
    <definedName name="Info5B">#REF!</definedName>
    <definedName name="Info6A">#REF!</definedName>
    <definedName name="Info6B">#REF!</definedName>
    <definedName name="Info7A">#REF!</definedName>
    <definedName name="Info7B">#REF!</definedName>
    <definedName name="Info8A">#REF!</definedName>
    <definedName name="Info8B">#REF!</definedName>
    <definedName name="Info9A">#REF!</definedName>
    <definedName name="Info9B">#REF!</definedName>
    <definedName name="InfoLabel1">#REF!</definedName>
    <definedName name="InfoLabel10">#REF!</definedName>
    <definedName name="InfoLabel2">#REF!</definedName>
    <definedName name="InfoLabel3">#REF!</definedName>
    <definedName name="InfoLabel4">#REF!</definedName>
    <definedName name="InfoLabel5">#REF!</definedName>
    <definedName name="InfoLabel6">#REF!</definedName>
    <definedName name="InfoLabel7">#REF!</definedName>
    <definedName name="InfoLabel8">#REF!</definedName>
    <definedName name="InfoLabel9">#REF!</definedName>
    <definedName name="Infosed" localSheetId="4" hidden="1">{"quartfin",#N/A,FALSE,"quartfin"}</definedName>
    <definedName name="Infosed" localSheetId="3" hidden="1">{"quartfin",#N/A,FALSE,"quartfin"}</definedName>
    <definedName name="Infosed" hidden="1">{"quartfin",#N/A,FALSE,"quartfin"}</definedName>
    <definedName name="ingjks" localSheetId="3" hidden="1">{"detail",#N/A,FALSE,"mfg";"summary",#N/A,FALSE,"mfg"}</definedName>
    <definedName name="ingjks" hidden="1">{"detail",#N/A,FALSE,"mfg";"summary",#N/A,FALSE,"mfg"}</definedName>
    <definedName name="iniske" localSheetId="3" hidden="1">{"detail",#N/A,FALSE,"mfg";"summary",#N/A,FALSE,"mfg"}</definedName>
    <definedName name="iniske" hidden="1">{"detail",#N/A,FALSE,"mfg";"summary",#N/A,FALSE,"mfg"}</definedName>
    <definedName name="Initial_Dividend_of_freely_Tradable_Value">#REF!</definedName>
    <definedName name="inject" localSheetId="4">[165]Sensetivities!#REF!</definedName>
    <definedName name="inject">#REF!</definedName>
    <definedName name="inksl" localSheetId="3" hidden="1">{"detail",#N/A,FALSE,"mfg";"summary",#N/A,FALSE,"mfg"}</definedName>
    <definedName name="inksl" hidden="1">{"detail",#N/A,FALSE,"mfg";"summary",#N/A,FALSE,"mfg"}</definedName>
    <definedName name="inpline">#REF!</definedName>
    <definedName name="INPUT">#REF!</definedName>
    <definedName name="INPUT_CELLS_BS">#REF!,#REF!,#REF!,#REF!,#REF!,#REF!,#REF!,#REF!</definedName>
    <definedName name="INPUT_CELLS_PL">#REF!,#REF!,#REF!,#REF!,#REF!,#REF!,#REF!,#REF!,#REF!,#REF!,#REF!,#REF!</definedName>
    <definedName name="Input_One" localSheetId="3">'Neptune COGS+OPEX Build'!Input_One</definedName>
    <definedName name="Input_One">[0]!Input_One</definedName>
    <definedName name="Input_One2" localSheetId="3">'Neptune COGS+OPEX Build'!Input_One2</definedName>
    <definedName name="Input_One2">[0]!Input_One2</definedName>
    <definedName name="InputA1">#REF!</definedName>
    <definedName name="InputA2">#REF!</definedName>
    <definedName name="InputA3">#REF!</definedName>
    <definedName name="InputB">#REF!</definedName>
    <definedName name="INPUTGRID">#REF!</definedName>
    <definedName name="InputMethod">#REF!</definedName>
    <definedName name="inputs">#REF!</definedName>
    <definedName name="INSCONNECT">#REF!</definedName>
    <definedName name="INSCPYBUD2OL">#REF!</definedName>
    <definedName name="INSCPYFP2BUD">#REF!</definedName>
    <definedName name="insert">#REF!</definedName>
    <definedName name="InsertValueAfterText">"&lt;PS0,-3&gt;&lt;QR&gt;
&lt;HS289&gt;&lt;HR80,0.3,3,100&gt;
"</definedName>
    <definedName name="INSIDESLS">#REF!</definedName>
    <definedName name="INSLDGPEXPBUD">#REF!</definedName>
    <definedName name="INSLDGPEXPOL">#REF!</definedName>
    <definedName name="INSLDRESBUD">#REF!</definedName>
    <definedName name="INSLDRESFP">#REF!</definedName>
    <definedName name="INSLDRESOL">#REF!</definedName>
    <definedName name="INSOL">#REF!</definedName>
    <definedName name="Inspection">#REF!</definedName>
    <definedName name="INSPRINT">#REF!</definedName>
    <definedName name="INSRETLOAD">#REF!</definedName>
    <definedName name="INSSAVE">#REF!</definedName>
    <definedName name="INSSHEET">#REF!</definedName>
    <definedName name="Installations">'[48]GL-PC'!#REF!</definedName>
    <definedName name="Installations_MSaaS">'[48]GL-PC'!#REF!</definedName>
    <definedName name="INSTBALANCE">#REF!</definedName>
    <definedName name="instcost">#REF!</definedName>
    <definedName name="Instr" localSheetId="3" hidden="1">{#N/A,#N/A,FALSE,"summary";#N/A,#N/A,FALSE,"Input"}</definedName>
    <definedName name="Instr" hidden="1">{#N/A,#N/A,FALSE,"summary";#N/A,#N/A,FALSE,"Input"}</definedName>
    <definedName name="INSTROUBLE">#REF!</definedName>
    <definedName name="instructions1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sale">#REF!</definedName>
    <definedName name="Insurance_Expense_G_A">'[48]GL-PC'!#REF!</definedName>
    <definedName name="Insurance_Expense_R_D">'[48]GL-PC'!#REF!</definedName>
    <definedName name="Int">#REF!</definedName>
    <definedName name="int.switch">#REF!</definedName>
    <definedName name="Int_1">#REF!</definedName>
    <definedName name="Int_exp">8%</definedName>
    <definedName name="int_ext_sel">2</definedName>
    <definedName name="int_income">#REF!</definedName>
    <definedName name="Intagibles">#REF!</definedName>
    <definedName name="Intang_Life">#REF!</definedName>
    <definedName name="IntangAssets">#REF!</definedName>
    <definedName name="IntangibleAssets">#REF!</definedName>
    <definedName name="IntangibleCost">#REF!</definedName>
    <definedName name="IntangibleNBV">#REF!</definedName>
    <definedName name="Intangibles_1">#REF!</definedName>
    <definedName name="Intangibles_2">#REF!</definedName>
    <definedName name="Intangibles_3">#REF!</definedName>
    <definedName name="Intangibles_4">#REF!</definedName>
    <definedName name="Intangibles_5">#REF!</definedName>
    <definedName name="intass">#REF!</definedName>
    <definedName name="IntCo_Region">#REF!</definedName>
    <definedName name="INTEGRA" localSheetId="3" hidden="1">{"'Edit'!$A$1:$V$2277"}</definedName>
    <definedName name="INTEGRA" hidden="1">{"'Edit'!$A$1:$V$2277"}</definedName>
    <definedName name="INTER2_SA" localSheetId="3" hidden="1">{#N/A,#N/A,FALSE,"Aging Summary";#N/A,#N/A,FALSE,"Ratio Analysis";#N/A,#N/A,FALSE,"Test 120 Day Accts";#N/A,#N/A,FALSE,"Tickmarks"}</definedName>
    <definedName name="INTER2_SA" hidden="1">{#N/A,#N/A,FALSE,"Aging Summary";#N/A,#N/A,FALSE,"Ratio Analysis";#N/A,#N/A,FALSE,"Test 120 Day Accts";#N/A,#N/A,FALSE,"Tickmarks"}</definedName>
    <definedName name="INTER3" localSheetId="3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localSheetId="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localSheetId="4" hidden="1">{#N/A,#N/A,FALSE,"Job Sched"}</definedName>
    <definedName name="Interco2" localSheetId="3" hidden="1">{#N/A,#N/A,FALSE,"Job Sched"}</definedName>
    <definedName name="Interco2" hidden="1">{#N/A,#N/A,FALSE,"Job Sched"}</definedName>
    <definedName name="Intercomp_Region">#REF!</definedName>
    <definedName name="Intercompany">#REF!</definedName>
    <definedName name="interest" localSheetId="4">'[90]Page 300'!$B$6</definedName>
    <definedName name="interest">#REF!</definedName>
    <definedName name="Interest_Expense">#REF!</definedName>
    <definedName name="Interest_Rate" localSheetId="4" hidden="1">'[142]Amortization Table'!$D$7</definedName>
    <definedName name="Interest_Rate" hidden="1">#REF!</definedName>
    <definedName name="InterestExpense">#REF!</definedName>
    <definedName name="InterestIncome">#REF!</definedName>
    <definedName name="InterestLoanTwoPaid" localSheetId="4">[45]Workings!$D$918:$O$918</definedName>
    <definedName name="InterestLoanTwoPaid">#REF!</definedName>
    <definedName name="internalTravel">#REF!</definedName>
    <definedName name="international" localSheetId="3" hidden="1">{"INTRON98",#N/A,FALSE,"REVCDLR";"MERCK98",#N/A,FALSE,"REVCDLR";"SKB98",#N/A,FALSE,"REVCDLR"}</definedName>
    <definedName name="international" hidden="1">{"INTRON98",#N/A,FALSE,"REVCDLR";"MERCK98",#N/A,FALSE,"REVCDLR";"SKB98",#N/A,FALSE,"REVCDLR"}</definedName>
    <definedName name="Internet">#REF!</definedName>
    <definedName name="InterPlc_Sub_Description">#REF!</definedName>
    <definedName name="IntExp">#REF!</definedName>
    <definedName name="IntInc">#REF!</definedName>
    <definedName name="Intl_Dayrate">#REF!</definedName>
    <definedName name="Intl_EBIT_Margin">#REF!</definedName>
    <definedName name="Intl_EBITDA">#REF!</definedName>
    <definedName name="Intl_Revenue">#REF!</definedName>
    <definedName name="Intl_Totalfleet">#REF!</definedName>
    <definedName name="Intl_Utilization">#REF!</definedName>
    <definedName name="IntlLand_Dayrate">#REF!</definedName>
    <definedName name="IntlLand_Utilization">#REF!</definedName>
    <definedName name="Intra_Sub_Descrption">#REF!</definedName>
    <definedName name="intr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PrintArea" hidden="1">#REF!</definedName>
    <definedName name="inv">#REF!</definedName>
    <definedName name="inv_inf">#REF!</definedName>
    <definedName name="Inventories">#REF!</definedName>
    <definedName name="Inventory" localSheetId="4">[95]consolidation!#REF!</definedName>
    <definedName name="Inventory">#REF!</definedName>
    <definedName name="Inventory_1">#REF!</definedName>
    <definedName name="Inventory_2">#REF!</definedName>
    <definedName name="Inventory_3">#REF!</definedName>
    <definedName name="Inventory_4">#REF!</definedName>
    <definedName name="Inventory_5">#REF!</definedName>
    <definedName name="InventoryDays" localSheetId="4">[45]Workings!$D$518:$O$518</definedName>
    <definedName name="InventoryDays">#REF!</definedName>
    <definedName name="Invest">#REF!</definedName>
    <definedName name="InvestBook">#REF!</definedName>
    <definedName name="Investment">#REF!</definedName>
    <definedName name="Investment_capex">#REF!</definedName>
    <definedName name="Investment_Relations">'[48]GL-PC'!#REF!</definedName>
    <definedName name="Investments">#REF!</definedName>
    <definedName name="InvestmentsInUnconsolidatedAffiliates">#REF!</definedName>
    <definedName name="INVESTOR">#REF!</definedName>
    <definedName name="investorO" localSheetId="3">#REF!</definedName>
    <definedName name="investorO">#REF!</definedName>
    <definedName name="io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ioo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ne">#REF!</definedName>
    <definedName name="iop" localSheetId="3" hidden="1">{#N/A,"PURCHM",FALSE,"Business Analysis";#N/A,"SPADD",FALSE,"Business Analysis"}</definedName>
    <definedName name="iop" hidden="1">{#N/A,"PURCHM",FALSE,"Business Analysis";#N/A,"SPADD",FALSE,"Business Analysis"}</definedName>
    <definedName name="IP" localSheetId="4">[12]מחירון!#REF!</definedName>
    <definedName name="IP" localSheetId="3" hidden="1">{#N/A,#N/A,FALSE,"Pharm";#N/A,#N/A,FALSE,"WWCM"}</definedName>
    <definedName name="IP" hidden="1">{#N/A,#N/A,FALSE,"Pharm";#N/A,#N/A,FALSE,"WWCM"}</definedName>
    <definedName name="IP_1" localSheetId="3" hidden="1">{#N/A,#N/A,FALSE,"Pharm";#N/A,#N/A,FALSE,"WWCM"}</definedName>
    <definedName name="IP_1" hidden="1">{#N/A,#N/A,FALSE,"Pharm";#N/A,#N/A,FALSE,"WWCM"}</definedName>
    <definedName name="IP_2" localSheetId="3" hidden="1">{#N/A,#N/A,FALSE,"Pharm";#N/A,#N/A,FALSE,"WWCM"}</definedName>
    <definedName name="IP_2" hidden="1">{#N/A,#N/A,FALSE,"Pharm";#N/A,#N/A,FALSE,"WWCM"}</definedName>
    <definedName name="IP_3" localSheetId="3" hidden="1">{#N/A,#N/A,FALSE,"Pharm";#N/A,#N/A,FALSE,"WWCM"}</definedName>
    <definedName name="IP_3" hidden="1">{#N/A,#N/A,FALSE,"Pharm";#N/A,#N/A,FALSE,"WWCM"}</definedName>
    <definedName name="IP_4" localSheetId="3" hidden="1">{#N/A,#N/A,FALSE,"Pharm";#N/A,#N/A,FALSE,"WWCM"}</definedName>
    <definedName name="IP_4" hidden="1">{#N/A,#N/A,FALSE,"Pharm";#N/A,#N/A,FALSE,"WWCM"}</definedName>
    <definedName name="ip_discrate1">#REF!</definedName>
    <definedName name="ip_discrate2">#REF!</definedName>
    <definedName name="ip_discrate3">#REF!</definedName>
    <definedName name="ip_discrate4">#REF!</definedName>
    <definedName name="ip_discrate5">#REF!</definedName>
    <definedName name="IP_EXTRA">[12]מחירון!#REF!</definedName>
    <definedName name="IP_עיסקי">[140]מחירון!$G$3:$J$9</definedName>
    <definedName name="IP_שדרוג_CSR">[12]מחירון!#REF!</definedName>
    <definedName name="IP_שדרוג_CSR_BUS">[12]מחירון!#REF!</definedName>
    <definedName name="IP_שדרוג_CSR_BUS_EXTRA">[12]מחירון!#REF!</definedName>
    <definedName name="IP_שדרוג_CSR_EXTRA">[12]מחירון!#REF!</definedName>
    <definedName name="IPASS">[12]מחירון!#REF!</definedName>
    <definedName name="IPASS_EXTRA">[12]מחירון!#REF!</definedName>
    <definedName name="ipex">#REF!,#REF!,#REF!</definedName>
    <definedName name="IPO">#REF!</definedName>
    <definedName name="IPO_Exp">#REF!</definedName>
    <definedName name="IPO_Size">#REF!</definedName>
    <definedName name="IPO4_Sheet1_List">#REF!</definedName>
    <definedName name="IPRD">#REF!</definedName>
    <definedName name="IPRD.Attribution.Factor.1">#REF!</definedName>
    <definedName name="IPRD.Attribution.Factor.10">#REF!</definedName>
    <definedName name="IPRD.Attribution.Factor.11">#REF!</definedName>
    <definedName name="IPRD.Attribution.Factor.12">#REF!</definedName>
    <definedName name="IPRD.Attribution.Factor.13">#REF!</definedName>
    <definedName name="IPRD.Attribution.Factor.14">#REF!</definedName>
    <definedName name="IPRD.Attribution.Factor.15">#REF!</definedName>
    <definedName name="IPRD.Attribution.Factor.2">#REF!</definedName>
    <definedName name="IPRD.Attribution.Factor.3">#REF!</definedName>
    <definedName name="IPRD.Attribution.Factor.4">#REF!</definedName>
    <definedName name="IPRD.Attribution.Factor.5">#REF!</definedName>
    <definedName name="IPRD.Attribution.Factor.6">#REF!</definedName>
    <definedName name="IPRD.Attribution.Factor.7">#REF!</definedName>
    <definedName name="IPRD.Attribution.Factor.8">#REF!</definedName>
    <definedName name="IPRD.Attribution.Factor.9">#REF!</definedName>
    <definedName name="iprd.ioi.2">#REF!</definedName>
    <definedName name="iprd.ioi.5">#REF!</definedName>
    <definedName name="iprd.ioi.7">#REF!</definedName>
    <definedName name="iprd.performed.revenue.2">#REF!</definedName>
    <definedName name="iprd.performed.revenue.5">#REF!</definedName>
    <definedName name="iprd.performed.revenue.7">#REF!</definedName>
    <definedName name="iprd.remaining.revenue.1">#REF!</definedName>
    <definedName name="iprd.remaining.revenue.10">#REF!</definedName>
    <definedName name="iprd.remaining.revenue.11">#REF!</definedName>
    <definedName name="iprd.remaining.revenue.12">#REF!</definedName>
    <definedName name="iprd.remaining.revenue.13">#REF!</definedName>
    <definedName name="iprd.remaining.revenue.14">#REF!</definedName>
    <definedName name="iprd.remaining.revenue.15">#REF!</definedName>
    <definedName name="iprd.remaining.revenue.3">#REF!</definedName>
    <definedName name="iprd.remaining.revenue.4">#REF!</definedName>
    <definedName name="iprd.remaining.revenue.5">#REF!</definedName>
    <definedName name="iprd.remaining.revenue.6">#REF!</definedName>
    <definedName name="iprd.remaining.revenue.7">#REF!</definedName>
    <definedName name="iprd.remaining.revenue.8">#REF!</definedName>
    <definedName name="iprd.remaining.revenue.9">#REF!</definedName>
    <definedName name="iprd.remaining.revenue.total">#REF!</definedName>
    <definedName name="IPRD_COS_Item_1">#REF!</definedName>
    <definedName name="IPRD_COS_Item_10">#REF!</definedName>
    <definedName name="IPRD_COS_Item_2">#REF!</definedName>
    <definedName name="IPRD_COS_Item_3">#REF!</definedName>
    <definedName name="IPRD_COS_Item_4">#REF!</definedName>
    <definedName name="IPRD_COS_Item_5">#REF!</definedName>
    <definedName name="IPRD_COS_Item_6">#REF!</definedName>
    <definedName name="IPRD_COS_Item_7">#REF!</definedName>
    <definedName name="IPRD_COS_Item_8">#REF!</definedName>
    <definedName name="IPRD_COS_Item_9">#REF!</definedName>
    <definedName name="IPRD_COS_Item1">#REF!</definedName>
    <definedName name="IPRD_COS_Item10">#REF!</definedName>
    <definedName name="IPRD_COS_Item2">#REF!</definedName>
    <definedName name="IPRD_COS_Item3">#REF!</definedName>
    <definedName name="IPRD_COS_Item4">#REF!</definedName>
    <definedName name="IPRD_COS_Item5">#REF!</definedName>
    <definedName name="IPRD_COS_Item6">#REF!</definedName>
    <definedName name="IPRD_COS_Item7">#REF!</definedName>
    <definedName name="IPRD_COS_Item8">#REF!</definedName>
    <definedName name="IPRD_COS_Item9">#REF!</definedName>
    <definedName name="IPRD_COS_Structure">#REF!</definedName>
    <definedName name="IPRD_Discount_Rate_1">#REF!</definedName>
    <definedName name="IPRD_Discount_Rate_10">#REF!</definedName>
    <definedName name="IPRD_Discount_Rate_11">#REF!</definedName>
    <definedName name="IPRD_Discount_Rate_12">#REF!</definedName>
    <definedName name="IPRD_Discount_Rate_13">#REF!</definedName>
    <definedName name="IPRD_Discount_Rate_14">#REF!</definedName>
    <definedName name="IPRD_Discount_Rate_15">#REF!</definedName>
    <definedName name="IPRD_Discount_Rate_2">#REF!</definedName>
    <definedName name="IPRD_Discount_Rate_3">#REF!</definedName>
    <definedName name="IPRD_Discount_Rate_4">#REF!</definedName>
    <definedName name="IPRD_Discount_Rate_5">#REF!</definedName>
    <definedName name="IPRD_Discount_Rate_6">#REF!</definedName>
    <definedName name="IPRD_Discount_Rate_7">#REF!</definedName>
    <definedName name="IPRD_Discount_Rate_8">#REF!</definedName>
    <definedName name="IPRD_Discount_Rate_9">#REF!</definedName>
    <definedName name="IPRD_OpEx_Item1">#REF!</definedName>
    <definedName name="IPRD_OpEx_Item10">#REF!</definedName>
    <definedName name="IPRD_OpEx_Item2">#REF!</definedName>
    <definedName name="IPRD_OpEx_Item3">#REF!</definedName>
    <definedName name="IPRD_OpEx_Item4">#REF!</definedName>
    <definedName name="IPRD_OpEx_Item5">#REF!</definedName>
    <definedName name="IPRD_OpEx_Item6">#REF!</definedName>
    <definedName name="IPRD_OpEx_Item7">#REF!</definedName>
    <definedName name="IPRD_OpEx_Item8">#REF!</definedName>
    <definedName name="IPRD_OpEx_Item9">#REF!</definedName>
    <definedName name="IPRD_OpEX_Structure">#REF!</definedName>
    <definedName name="IPRD_return">#REF!</definedName>
    <definedName name="IPRD_Revenue_2">#REF!</definedName>
    <definedName name="IPRD_Revenue_5">#REF!</definedName>
    <definedName name="IPRD_Revenue_7">#REF!</definedName>
    <definedName name="IPRD_Starting_FA">#REF!</definedName>
    <definedName name="IPRD_Tax_Rate">#REF!</definedName>
    <definedName name="ipvalue">#REF!</definedName>
    <definedName name="IQ">"c1375"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DUE_90_FFIE塅" hidden="1">#N/A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 localSheetId="4" hidden="1">"c1449"</definedName>
    <definedName name="IQ_ACCOUNT_CHANGE">"c413"</definedName>
    <definedName name="IQ_ACCOUNT_CHANGE_1">"c1449"</definedName>
    <definedName name="IQ_ACCOUNT_CHANGE2">"c413"</definedName>
    <definedName name="IQ_ACCOUNT_CODE_INTEREST_PENALTIES">"c15741"</definedName>
    <definedName name="IQ_Account_delta">"c413"</definedName>
    <definedName name="IQ_ACCOUNTING_FFIEC">"c13054"</definedName>
    <definedName name="IQ_ACCOUNTING_STANDARD" hidden="1">"c4539"</definedName>
    <definedName name="IQ_ACCOUNTS_PAY" localSheetId="4" hidden="1">"c1343"</definedName>
    <definedName name="IQ_ACCOUNTS_PAY">"c32"</definedName>
    <definedName name="IQ_ACCOUNTS_PAY_1">"c1343"</definedName>
    <definedName name="IQ_ACCOUNTS_PAY2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 localSheetId="4" hidden="1">"c1341"</definedName>
    <definedName name="IQ_ACCRUED_EXP">"c8"</definedName>
    <definedName name="IQ_ACCRUED_EXP_1">"c1341"</definedName>
    <definedName name="IQ_ACCRUED_EXP2">"c8"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 localSheetId="4" hidden="1">"c1340"</definedName>
    <definedName name="IQ_ACCUM_DEP">"c7"</definedName>
    <definedName name="IQ_ACCUM_DEP_1">"c1340"</definedName>
    <definedName name="IQ_ACCUMULATED_PENSION_OBLIGATION" localSheetId="4" hidden="1">"c2244"</definedName>
    <definedName name="IQ_ACCUMULATED_PENSION_OBLIGATION">"c2108"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 localSheetId="4" hidden="1">"c1344"</definedName>
    <definedName name="IQ_ADD_PAID_IN">"c39"</definedName>
    <definedName name="IQ_ADD_PAID_IN_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>"c2671"</definedName>
    <definedName name="IQ_ADJUSTABLE_RATE_LOANS_FDIC" hidden="1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 hidden="1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 localSheetId="4" hidden="1">"c1342"</definedName>
    <definedName name="IQ_ALLOW_CONST">"c16"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 localSheetId="4" hidden="1">"c1591"</definedName>
    <definedName name="IQ_AMORTIZATION">"c1471"</definedName>
    <definedName name="IQ_AMORTIZATION_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>"c3004"</definedName>
    <definedName name="IQ_ANNUAL_DIVIDEND" hidden="1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 hidden="1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 hidden="1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 hidden="1">"c50"</definedName>
    <definedName name="IQ_ASSET_WRITEDOWN_CF">"c51"</definedName>
    <definedName name="IQ_ASSET_WRITEDOWN_CF_BNK">"c52"</definedName>
    <definedName name="IQ_ASSET_WRITEDOWN_CF_BR" hidden="1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 hidden="1">"c4455"</definedName>
    <definedName name="IQ_AVG_INDUSTRY_REC_CIQ">"c4984"</definedName>
    <definedName name="IQ_AVG_INDUSTRY_REC_NO" hidden="1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 hidden="1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 localSheetId="4" hidden="1">"c1346"</definedName>
    <definedName name="IQ_AVG_VOLUME">"c65"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>"c87"</definedName>
    <definedName name="IQ_BASIC_WEIGHT_EST" hidden="1">"c4140"</definedName>
    <definedName name="IQ_BASIC_WEIGHT_GUIDANCE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localSheetId="4" hidden="1">"c2133"</definedName>
    <definedName name="IQ_BETA">"c88"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FAX">"c2100"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">"c2098"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PHONE">"c2099"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localSheetId="4" hidden="1">"IQ_BONDRATING_FITCH"</definedName>
    <definedName name="IQ_BONDRATING_FITCH" hidden="1">"c223"</definedName>
    <definedName name="IQ_BONDRATING_FITCH_DATE" hidden="1">"c241"</definedName>
    <definedName name="IQ_BONDRATING_MOODYS">"IQ_BONDRATING_MOODYS"</definedName>
    <definedName name="IQ_BONDRATING_SP" localSheetId="4" hidden="1">"IQ_BONDRATING_SP"</definedName>
    <definedName name="IQ_BONDRATING_SP" hidden="1">"c224"</definedName>
    <definedName name="IQ_BONDRATING_SP_DATE" hidden="1">"c242"</definedName>
    <definedName name="IQ_BOOK_VALUE" localSheetId="4" hidden="1">"IQ_BOOK_VALUE"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 hidden="1">"c15584"</definedName>
    <definedName name="IQ_BUS_SEG_PRIMARY_GIC_ABS" hidden="1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 hidden="1">"c15585"</definedName>
    <definedName name="IQ_BUS_SEG_SECONDARY_GIC_ABS" hidden="1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REUT" hidden="1">"c5471"</definedName>
    <definedName name="IQ_BV_ACT_OR_EST_THOM">"c5308"</definedName>
    <definedName name="IQ_BV_EST" hidden="1">"c5624"</definedName>
    <definedName name="IQ_BV_EST_REUT" hidden="1">"c5403"</definedName>
    <definedName name="IQ_BV_EST_THOM">"c5147"</definedName>
    <definedName name="IQ_BV_HIGH_EST" hidden="1">"c5626"</definedName>
    <definedName name="IQ_BV_HIGH_EST_REUT" hidden="1">"c5405"</definedName>
    <definedName name="IQ_BV_HIGH_EST_THOM">"c5149"</definedName>
    <definedName name="IQ_BV_LOW_EST" hidden="1">"c5627"</definedName>
    <definedName name="IQ_BV_LOW_EST_REUT" hidden="1">"c5406"</definedName>
    <definedName name="IQ_BV_LOW_EST_THOM">"c5150"</definedName>
    <definedName name="IQ_BV_MEDIAN_EST" hidden="1">"c5625"</definedName>
    <definedName name="IQ_BV_MEDIAN_EST_REUT" hidden="1">"c5404"</definedName>
    <definedName name="IQ_BV_MEDIAN_EST_THOM">"c5148"</definedName>
    <definedName name="IQ_BV_NUM_EST" hidden="1">"c5628"</definedName>
    <definedName name="IQ_BV_NUM_EST_REUT" hidden="1">"c5407"</definedName>
    <definedName name="IQ_BV_NUM_EST_THOM">"c5151"</definedName>
    <definedName name="IQ_BV_OVER_SHARES" localSheetId="4" hidden="1">"c1349"</definedName>
    <definedName name="IQ_BV_OVER_SHARES">"c100"</definedName>
    <definedName name="IQ_BV_OVER_SHARES_1">"c1349"</definedName>
    <definedName name="IQ_BV_SHARE">"c100"</definedName>
    <definedName name="IQ_BV_SHARE_ACT_OR_EST" hidden="1">"c3587"</definedName>
    <definedName name="IQ_BV_SHARE_ACT_OR_EST_REUT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>"c5439"</definedName>
    <definedName name="IQ_BV_SHARE_EST_THOM" hidden="1">"c4020"</definedName>
    <definedName name="IQ_BV_SHARE_HIGH_EST" hidden="1">"c3542"</definedName>
    <definedName name="IQ_BV_SHARE_HIGH_EST_REUT">"c5441"</definedName>
    <definedName name="IQ_BV_SHARE_HIGH_EST_THOM" hidden="1">"c4022"</definedName>
    <definedName name="IQ_BV_SHARE_LOW_EST" hidden="1">"c3543"</definedName>
    <definedName name="IQ_BV_SHARE_LOW_EST_REUT">"c5442"</definedName>
    <definedName name="IQ_BV_SHARE_LOW_EST_THOM" hidden="1">"c4023"</definedName>
    <definedName name="IQ_BV_SHARE_MEDIAN_EST" hidden="1">"c3544"</definedName>
    <definedName name="IQ_BV_SHARE_MEDIAN_EST_REUT">"c5440"</definedName>
    <definedName name="IQ_BV_SHARE_MEDIAN_EST_THOM" hidden="1">"c4021"</definedName>
    <definedName name="IQ_BV_SHARE_NUM_EST" hidden="1">"c3539"</definedName>
    <definedName name="IQ_BV_SHARE_NUM_EST_REUT">"c5443"</definedName>
    <definedName name="IQ_BV_SHARE_NUM_EST_THOM" hidden="1">"c4024"</definedName>
    <definedName name="IQ_BV_SHARE_STDDEV_EST" hidden="1">"c3540"</definedName>
    <definedName name="IQ_BV_SHARE_STDDEV_EST_REUT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 localSheetId="4" hidden="1">"c2869"</definedName>
    <definedName name="IQ_CABLE_ARPU">"c16151"</definedName>
    <definedName name="IQ_CABLE_ARPU_ANALOG" localSheetId="4" hidden="1">"c2864"</definedName>
    <definedName name="IQ_CABLE_ARPU_ANALOG">"c16146"</definedName>
    <definedName name="IQ_CABLE_ARPU_BASIC" localSheetId="4" hidden="1">"c2866"</definedName>
    <definedName name="IQ_CABLE_ARPU_BASIC">"c16148"</definedName>
    <definedName name="IQ_CABLE_ARPU_BBAND" localSheetId="4" hidden="1">"c2867"</definedName>
    <definedName name="IQ_CABLE_ARPU_BBAND">"c16150"</definedName>
    <definedName name="IQ_CABLE_ARPU_DIG" localSheetId="4" hidden="1">"c2865"</definedName>
    <definedName name="IQ_CABLE_ARPU_DIG">"c16147"</definedName>
    <definedName name="IQ_CABLE_ARPU_PHONE" localSheetId="4" hidden="1">"c2868"</definedName>
    <definedName name="IQ_CABLE_ARPU_PHONE">"c16149"</definedName>
    <definedName name="IQ_CABLE_BASIC_PENETRATION" localSheetId="4" hidden="1">"c2850"</definedName>
    <definedName name="IQ_CABLE_BASIC_PENETRATION">"c16130"</definedName>
    <definedName name="IQ_CABLE_BBAND_PENETRATION" localSheetId="4" hidden="1">"c2852"</definedName>
    <definedName name="IQ_CABLE_BBAND_PENETRATION">"c16131"</definedName>
    <definedName name="IQ_CABLE_BBAND_PENETRATION_THP" localSheetId="4" hidden="1">"c2851"</definedName>
    <definedName name="IQ_CABLE_BBAND_PENETRATION_THP">"c16132"</definedName>
    <definedName name="IQ_CABLE_CHURN" localSheetId="4" hidden="1">"c2874"</definedName>
    <definedName name="IQ_CABLE_CHURN">"c16156"</definedName>
    <definedName name="IQ_CABLE_CHURN_BASIC" localSheetId="4" hidden="1">"c2871"</definedName>
    <definedName name="IQ_CABLE_CHURN_BASIC">"c16153"</definedName>
    <definedName name="IQ_CABLE_CHURN_BBAND" localSheetId="4" hidden="1">"c2872"</definedName>
    <definedName name="IQ_CABLE_CHURN_BBAND">"c16155"</definedName>
    <definedName name="IQ_CABLE_CHURN_DIG" localSheetId="4" hidden="1">"c2870"</definedName>
    <definedName name="IQ_CABLE_CHURN_DIG">"c16152"</definedName>
    <definedName name="IQ_CABLE_CHURN_PHONE" localSheetId="4" hidden="1">"c2873"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 localSheetId="4" hidden="1">"c2848"</definedName>
    <definedName name="IQ_CABLE_MILES_PASSED">"c16145"</definedName>
    <definedName name="IQ_CABLE_OTHER_REV" localSheetId="4" hidden="1">"c2882"</definedName>
    <definedName name="IQ_CABLE_OTHER_REV">"c16164"</definedName>
    <definedName name="IQ_CABLE_PHONE_PENETRATION" localSheetId="4" hidden="1">"c2853"</definedName>
    <definedName name="IQ_CABLE_PHONE_PENETRATION">"c16133"</definedName>
    <definedName name="IQ_CABLE_PROGRAMMING_COSTS" localSheetId="4" hidden="1">"c2884"</definedName>
    <definedName name="IQ_CABLE_PROGRAMMING_COSTS">"c16144"</definedName>
    <definedName name="IQ_CABLE_REV_ADVERT" localSheetId="4" hidden="1">"c2880"</definedName>
    <definedName name="IQ_CABLE_REV_ADVERT">"c16162"</definedName>
    <definedName name="IQ_CABLE_REV_ANALOG" localSheetId="4" hidden="1">"c2875"</definedName>
    <definedName name="IQ_CABLE_REV_ANALOG">"c16157"</definedName>
    <definedName name="IQ_CABLE_REV_BASIC" localSheetId="4" hidden="1">"c2877"</definedName>
    <definedName name="IQ_CABLE_REV_BASIC">"c16159"</definedName>
    <definedName name="IQ_CABLE_REV_BBAND" localSheetId="4" hidden="1">"c2878"</definedName>
    <definedName name="IQ_CABLE_REV_BBAND">"c16160"</definedName>
    <definedName name="IQ_CABLE_REV_COMMERCIAL" localSheetId="4" hidden="1">"c2881"</definedName>
    <definedName name="IQ_CABLE_REV_COMMERCIAL">"c16163"</definedName>
    <definedName name="IQ_CABLE_REV_DIG" localSheetId="4" hidden="1">"c2876"</definedName>
    <definedName name="IQ_CABLE_REV_DIG">"c16158"</definedName>
    <definedName name="IQ_CABLE_REV_PHONE" localSheetId="4" hidden="1">"c2879"</definedName>
    <definedName name="IQ_CABLE_REV_PHONE">"c16161"</definedName>
    <definedName name="IQ_CABLE_RGU" localSheetId="4" hidden="1">"c2863"</definedName>
    <definedName name="IQ_CABLE_RGU">"c16143"</definedName>
    <definedName name="IQ_CABLE_SUBS_ANALOG" localSheetId="4" hidden="1">"c2855"</definedName>
    <definedName name="IQ_CABLE_SUBS_ANALOG">"c16135"</definedName>
    <definedName name="IQ_CABLE_SUBS_BASIC" localSheetId="4" hidden="1">"c2857"</definedName>
    <definedName name="IQ_CABLE_SUBS_BASIC">"c16137"</definedName>
    <definedName name="IQ_CABLE_SUBS_BBAND" localSheetId="4" hidden="1">"c2858"</definedName>
    <definedName name="IQ_CABLE_SUBS_BBAND">"c16138"</definedName>
    <definedName name="IQ_CABLE_SUBS_BUNDLED" localSheetId="4" hidden="1">"c2861"</definedName>
    <definedName name="IQ_CABLE_SUBS_BUNDLED">"c16141"</definedName>
    <definedName name="IQ_CABLE_SUBS_BUS_PHONE">"c15773"</definedName>
    <definedName name="IQ_CABLE_SUBS_DIG" localSheetId="4" hidden="1">"c2856"</definedName>
    <definedName name="IQ_CABLE_SUBS_DIG">"c16136"</definedName>
    <definedName name="IQ_CABLE_SUBS_LONG_DIST_PHONE">"c15775"</definedName>
    <definedName name="IQ_CABLE_SUBS_NON_VIDEO" localSheetId="4" hidden="1">"c2860"</definedName>
    <definedName name="IQ_CABLE_SUBS_NON_VIDEO">"c16140"</definedName>
    <definedName name="IQ_CABLE_SUBS_PHONE" localSheetId="4" hidden="1">"c2859"</definedName>
    <definedName name="IQ_CABLE_SUBS_PHONE">"c16139"</definedName>
    <definedName name="IQ_CABLE_SUBS_RES_PHONE">"c15772"</definedName>
    <definedName name="IQ_CABLE_SUBS_SATELITE">"c15771"</definedName>
    <definedName name="IQ_CABLE_SUBS_TOTAL" localSheetId="4" hidden="1">"c2862"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 localSheetId="4" hidden="1">"c2883"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Q_EST_REUT" hidden="1">"c6800"</definedName>
    <definedName name="IQ_CAL_Q_EST_THOM" hidden="1">"c6804"</definedName>
    <definedName name="IQ_CAL_Y">"c102"</definedName>
    <definedName name="IQ_CAL_Y_EST">"c6797"</definedName>
    <definedName name="IQ_CAL_Y_EST_CIQ">"c6809"</definedName>
    <definedName name="IQ_CAL_Y_EST_REUT" hidden="1">"c6801"</definedName>
    <definedName name="IQ_CAL_Y_EST_THOM" hidden="1">"c6805"</definedName>
    <definedName name="IQ_CALC_TYPE_BS">"c3086"</definedName>
    <definedName name="IQ_CALC_TYPE_CF">"c3085"</definedName>
    <definedName name="IQ_CALC_TYPE_IS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 hidden="1">"c3584"</definedName>
    <definedName name="IQ_CAPEX_ACT_OR_EST_REUT">"c5474"</definedName>
    <definedName name="IQ_CAPEX_ACT_OR_EST_THOM" hidden="1">"c5546"</definedName>
    <definedName name="IQ_CAPEX_BNK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>"c3969"</definedName>
    <definedName name="IQ_CAPEX_EST_THOM" hidden="1">"c5502"</definedName>
    <definedName name="IQ_CAPEX_FIN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>"c113"</definedName>
    <definedName name="IQ_CAPEX_LOW_EST" hidden="1">"c3525"</definedName>
    <definedName name="IQ_CAPEX_LOW_EST_REUT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>"c3970"</definedName>
    <definedName name="IQ_CAPEX_MEDIAN_EST_THOM" hidden="1">"c5503"</definedName>
    <definedName name="IQ_CAPEX_NUM_EST" hidden="1">"c3521"</definedName>
    <definedName name="IQ_CAPEX_NUM_EST_REUT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>"c3974"</definedName>
    <definedName name="IQ_CAPEX_STDDEV_EST_THOM" hidden="1">"c5507"</definedName>
    <definedName name="IQ_CAPEX_UTI">"c114"</definedName>
    <definedName name="IQ_CAPITAL_ALLOCATION_ADJUSTMENT_FOREIGN_FFIEC">"c15389"</definedName>
    <definedName name="IQ_CAPITAL_LEASE" localSheetId="4" hidden="1">"c1350"</definedName>
    <definedName name="IQ_CAPITAL_LEASE">"c115"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 localSheetId="4" hidden="1">"c3460"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localSheetId="4" hidden="1">"c1458"</definedName>
    <definedName name="IQ_CASH">"c118"</definedName>
    <definedName name="IQ_CASH_1">"c1458"</definedName>
    <definedName name="IQ_CASH_ACQUIRE_CF" localSheetId="4" hidden="1">"c116"</definedName>
    <definedName name="IQ_CASH_ACQUIRE_CF">"c1630"</definedName>
    <definedName name="IQ_CASH_ACQUIRE_CF_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 hidden="1">"c6738"</definedName>
    <definedName name="IQ_CASH_DUE_BANKS" localSheetId="4" hidden="1">"c1351"</definedName>
    <definedName name="IQ_CASH_DUE_BANKS">"c118"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 hidden="1">"c4154"</definedName>
    <definedName name="IQ_CASH_FLOW_ACT_OR_EST_CIQ">"c4566"</definedName>
    <definedName name="IQ_CASH_FLOW_EST" hidden="1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 hidden="1">"c4164"</definedName>
    <definedName name="IQ_CASH_OPER_ACT_OR_EST_CIQ">"c4576"</definedName>
    <definedName name="IQ_CASH_OPER_AP">"c8888"</definedName>
    <definedName name="IQ_CASH_OPER_AP_ABS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>"c8926"</definedName>
    <definedName name="IQ_CASH_OPER_NAME_AP_ABS">"c8945"</definedName>
    <definedName name="IQ_CASH_OPER_NUM_EST" hidden="1">"c4246"</definedName>
    <definedName name="IQ_CASH_OPER_STDDEV_EST" hidden="1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 localSheetId="4" hidden="1">"c1355"</definedName>
    <definedName name="IQ_CASH_ST">"c124"</definedName>
    <definedName name="IQ_CASH_ST_1">"c1355"</definedName>
    <definedName name="IQ_CASH_ST_INVEST">"c124"</definedName>
    <definedName name="IQ_CASH_ST_INVEST_EST" hidden="1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 hidden="1">"c2217"</definedName>
    <definedName name="IQ_CFPS_ACT_OR_EST_REUT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REUT_CURRENCY_CURRENCY_REUT" hidden="1">"c12526"</definedName>
    <definedName name="IQ_CFPS_DET_EST_THOM" hidden="1">"c12078"</definedName>
    <definedName name="IQ_CFPS_EST">"c1667"</definedName>
    <definedName name="IQ_CFPS_EST_REUT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>"c1669"</definedName>
    <definedName name="IQ_CFPS_HIGH_EST_REUT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>"c1670"</definedName>
    <definedName name="IQ_CFPS_LOW_EST_REUT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>"c1668"</definedName>
    <definedName name="IQ_CFPS_MEDIAN_EST_REUT">"c3845"</definedName>
    <definedName name="IQ_CFPS_MEDIAN_EST_THOM" hidden="1">"c4007"</definedName>
    <definedName name="IQ_CFPS_NUM_EST">"c1671"</definedName>
    <definedName name="IQ_CFPS_NUM_EST_REUT">"c3848"</definedName>
    <definedName name="IQ_CFPS_NUM_EST_THOM" hidden="1">"c4010"</definedName>
    <definedName name="IQ_CFPS_STDDEV_EST">"c1672"</definedName>
    <definedName name="IQ_CFPS_STDDEV_EST_REUT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 hidden="1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 hidden="1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 hidden="1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 hidden="1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 localSheetId="4" hidden="1">"c1357"</definedName>
    <definedName name="IQ_CHANGES_WORK_CAP">"c161"</definedName>
    <definedName name="IQ_CHANGES_WORK_CAP_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VAIL_SALE_FFIEC">"c12800"</definedName>
    <definedName name="IQ_CMBS_ISSUED_FFIEC">"c12786"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 hidden="1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 hidden="1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 hidden="1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 localSheetId="4" hidden="1">"c1358"</definedName>
    <definedName name="IQ_COMMON_STOCK">"c182"</definedName>
    <definedName name="IQ_COMMON_STOCK_1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>"c2536"</definedName>
    <definedName name="IQ_CONVERT_DEBT">"c224"</definedName>
    <definedName name="IQ_CONVERT_PCT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>"c226"</definedName>
    <definedName name="IQ_COST_REVENUE" localSheetId="4" hidden="1">"c1359"</definedName>
    <definedName name="IQ_COST_REVENUE">"c226"</definedName>
    <definedName name="IQ_COST_REVENUE_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 hidden="1">"c8965"</definedName>
    <definedName name="IQ_COVERAGE_RATIO">"c15243"</definedName>
    <definedName name="IQ_COVERED_POPS">"c2124"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 hidden="1">"c6652"</definedName>
    <definedName name="IQ_CREDIT_CARD_FEE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 hidden="1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 hidden="1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 hidden="1">"c248"</definedName>
    <definedName name="IQ_DA_CF">"c249"</definedName>
    <definedName name="IQ_DA_CF_BNK">"c250"</definedName>
    <definedName name="IQ_DA_CF_BR" hidden="1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 hidden="1">"c260"</definedName>
    <definedName name="IQ_DA_SUPPL_CF">"c261"</definedName>
    <definedName name="IQ_DA_SUPPL_CF_BNK">"c262"</definedName>
    <definedName name="IQ_DA_SUPPL_CF_BR" hidden="1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 hidden="1">"c2185"</definedName>
    <definedName name="IQ_DAY_COUNT" hidden="1">"c2161"</definedName>
    <definedName name="IQ_DAYS_COVER_SHORT">"c1578"</definedName>
    <definedName name="IQ_DAYS_DELAY" hidden="1">"c8963"</definedName>
    <definedName name="IQ_DAYS_INVENTORY_OUT">"c273"</definedName>
    <definedName name="IQ_DAYS_PAY_OUTST" localSheetId="4" hidden="1">"c1362"</definedName>
    <definedName name="IQ_DAYS_PAY_OUTST">"c274"</definedName>
    <definedName name="IQ_DAYS_PAY_OUTST_1">"c1362"</definedName>
    <definedName name="IQ_DAYS_PAYABLE_OUT">"c274"</definedName>
    <definedName name="IQ_DAYS_SALES_OUT">"c275"</definedName>
    <definedName name="IQ_DAYS_SALES_OUTST" localSheetId="4" hidden="1">"c1363"</definedName>
    <definedName name="IQ_DAYS_SALES_OUTST">"c275"</definedName>
    <definedName name="IQ_DAYS_SALES_OUTST_1">"c1363"</definedName>
    <definedName name="IQ_DEBT_1_5_INVEST_SECURITIES_FFIEC">"c13465"</definedName>
    <definedName name="IQ_DEBT_ADJ">"c2515"</definedName>
    <definedName name="IQ_DEBT_ADJ_PCT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localSheetId="4" hidden="1">"c1364"</definedName>
    <definedName name="IQ_DEF_ACQ_CST">"c301"</definedName>
    <definedName name="IQ_DEF_ACQ_CST_1">"c1364"</definedName>
    <definedName name="IQ_DEF_AMORT">"c276"</definedName>
    <definedName name="IQ_DEF_AMORT_BNK">"c277"</definedName>
    <definedName name="IQ_DEF_AMORT_BR" hidden="1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 hidden="1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 hidden="1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 localSheetId="4" hidden="1">"c1365"</definedName>
    <definedName name="IQ_DEF_INC_TAX">"c313"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 hidden="1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 hidden="1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 localSheetId="4" hidden="1">"c1447"</definedName>
    <definedName name="IQ_DEFERRED_INC_TAX">"c315"</definedName>
    <definedName name="IQ_DEFERRED_INC_TAX_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 localSheetId="4" hidden="1">"c1356"</definedName>
    <definedName name="IQ_DEFERRED_TAXES">"c147"</definedName>
    <definedName name="IQ_DEFERRED_TAXES_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4" hidden="1">"c1360"</definedName>
    <definedName name="IQ_DEPRE_AMORT">"c247"</definedName>
    <definedName name="IQ_DEPRE_AMORT_1">"c1360"</definedName>
    <definedName name="IQ_DEPRE_AMORT_SUPPL">"c1593"</definedName>
    <definedName name="IQ_DEPRE_DEPLE" localSheetId="4" hidden="1">"c1361"</definedName>
    <definedName name="IQ_DEPRE_DEPLE">"c261"</definedName>
    <definedName name="IQ_DEPRE_DEPLE_1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localSheetId="4" hidden="1">"c1520"</definedName>
    <definedName name="IQ_DESCRIPTION_LONG">"c322"</definedName>
    <definedName name="IQ_DESCRIPTION_LONG_1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 hidden="1">"c5278"</definedName>
    <definedName name="IQ_DIG_SUB_BASIC_SUB">"c15788"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>"c326"</definedName>
    <definedName name="IQ_DILUT_WEIGHT_EST" hidden="1">"c4269"</definedName>
    <definedName name="IQ_DILUT_WEIGHT_GUIDANCE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localSheetId="4" hidden="1">"c1367"</definedName>
    <definedName name="IQ_DISCONT_OPER">"c333"</definedName>
    <definedName name="IQ_DISCONT_OPER_1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 hidden="1">"c4286"</definedName>
    <definedName name="IQ_DISTRIBUTABLE_CASH_SHARE_ACT_OR_EST_CIQ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 localSheetId="4" hidden="1">"c2205"</definedName>
    <definedName name="IQ_DIV_PAYMENT_DATE">"c2106"</definedName>
    <definedName name="IQ_DIV_PAYMENT_DATE_1">"c2106"</definedName>
    <definedName name="IQ_DIV_PAYMENT_TYPE">"c12752"</definedName>
    <definedName name="IQ_DIV_RECORD_DATE" localSheetId="4" hidden="1">"c2204"</definedName>
    <definedName name="IQ_DIV_RECORD_DATE">"c2105"</definedName>
    <definedName name="IQ_DIV_RECORD_DATE_1">"c2105"</definedName>
    <definedName name="IQ_DIV_SHARE">"c330"</definedName>
    <definedName name="IQ_DIVEST_CF">"c331"</definedName>
    <definedName name="IQ_DIVID_SHARE" localSheetId="4" hidden="1">"c1366"</definedName>
    <definedName name="IQ_DIVID_SHARE">"c330"</definedName>
    <definedName name="IQ_DIVID_SHARE_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OM_OFFICE_DEPOSITS_TOT_DEPOSITS_FFIEC">"c13910"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 hidden="1">"c2218"</definedName>
    <definedName name="IQ_DPS_ACT_OR_EST_REUT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>"c1674"</definedName>
    <definedName name="IQ_DPS_EST_BOTTOM_UP" hidden="1">"c5493"</definedName>
    <definedName name="IQ_DPS_EST_BOTTOM_UP_REUT">"c5501"</definedName>
    <definedName name="IQ_DPS_EST_REUT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>"c1676"</definedName>
    <definedName name="IQ_DPS_HIGH_EST_REUT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>"c1677"</definedName>
    <definedName name="IQ_DPS_LOW_EST_REUT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>"c1675"</definedName>
    <definedName name="IQ_DPS_MEDIAN_EST_REUT">"c3852"</definedName>
    <definedName name="IQ_DPS_MEDIAN_EST_THOM" hidden="1">"c4014"</definedName>
    <definedName name="IQ_DPS_NUM_EST">"c1678"</definedName>
    <definedName name="IQ_DPS_NUM_EST_REUT">"c3855"</definedName>
    <definedName name="IQ_DPS_NUM_EST_THOM" hidden="1">"c4017"</definedName>
    <definedName name="IQ_DPS_STDDEV_EST">"c1679"</definedName>
    <definedName name="IQ_DPS_STDDEV_EST_REUT">"c3856"</definedName>
    <definedName name="IQ_DPS_STDDEV_EST_THOM" hidden="1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 hidden="1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 hidden="1">"c2219"</definedName>
    <definedName name="IQ_EBIT_ACT_OR_EST_REUT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ST_THOM" hidden="1">"c5105"</definedName>
    <definedName name="IQ_EBIT_EXCL_SBC">"c3082"</definedName>
    <definedName name="IQ_EBIT_GROWTH_1" localSheetId="4" hidden="1">"IQ_EBIT_GROWTH_1"</definedName>
    <definedName name="IQ_EBIT_GROWTH_1" hidden="1">"c157"</definedName>
    <definedName name="IQ_EBIT_GROWTH_2" localSheetId="4" hidden="1">"IQ_EBIT_GROWTH_2"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EST" hidden="1">"c4305"</definedName>
    <definedName name="IQ_EBIT_GW_GUIDANCE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>"c1683"</definedName>
    <definedName name="IQ_EBIT_HIGH_EST_REUT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REUT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REUT">"c5334"</definedName>
    <definedName name="IQ_EBIT_MEDIAN_EST_THOM" hidden="1">"c5106"</definedName>
    <definedName name="IQ_EBIT_NET_INT">"c360"</definedName>
    <definedName name="IQ_EBIT_NUM_EST">"c1685"</definedName>
    <definedName name="IQ_EBIT_NUM_EST_REUT">"c5337"</definedName>
    <definedName name="IQ_EBIT_NUM_EST_THOM" hidden="1">"c5109"</definedName>
    <definedName name="IQ_EBIT_OVER_IE" localSheetId="4" hidden="1">"c1369"</definedName>
    <definedName name="IQ_EBIT_OVER_IE">"c360"</definedName>
    <definedName name="IQ_EBIT_OVER_IE_1">"c1369"</definedName>
    <definedName name="IQ_EBIT_SBC_ACT_OR_EST" hidden="1">"c4316"</definedName>
    <definedName name="IQ_EBIT_SBC_ACT_OR_EST_CIQ">"c4841"</definedName>
    <definedName name="IQ_EBIT_SBC_EST" hidden="1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>"c4845"</definedName>
    <definedName name="IQ_EBIT_SBC_GW_EST" hidden="1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>"c1686"</definedName>
    <definedName name="IQ_EBIT_STDDEV_EST_REUT">"c5338"</definedName>
    <definedName name="IQ_EBIT_STDDEV_EST_THOM" hidden="1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 hidden="1">"c5300"</definedName>
    <definedName name="IQ_EBITDA_CAPEX">"c19143"</definedName>
    <definedName name="IQ_EBITDA_CAPEX_INT">"c368"</definedName>
    <definedName name="IQ_EBITDA_CAPEX_NET_INT">"c368"</definedName>
    <definedName name="IQ_EBITDA_CAPEX_OVER_TOTAL_IE" localSheetId="4" hidden="1">"c1370"</definedName>
    <definedName name="IQ_EBITDA_CAPEX_OVER_TOTAL_IE">"c368"</definedName>
    <definedName name="IQ_EBITDA_CAPEX_OVER_TOTAL_IE_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REUT_CURRENCY_CURRENCY_REUT" hidden="1">"c12529"</definedName>
    <definedName name="IQ_EBITDA_DET_EST_THOM" hidden="1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 hidden="1">"c3658"</definedName>
    <definedName name="IQ_EBITDA_EXCL_SBC">"c3081"</definedName>
    <definedName name="IQ_EBITDA_GROWTH_1" localSheetId="4" hidden="1">"IQ_EBITDA_GROWTH_1"</definedName>
    <definedName name="IQ_EBITDA_GROWTH_1" hidden="1">"c156"</definedName>
    <definedName name="IQ_EBITDA_GROWTH_2" localSheetId="4" hidden="1">"IQ_EBITDA_GROWTH_2"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 hidden="1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 hidden="1">"c3644"</definedName>
    <definedName name="IQ_EBITDA_NUM_EST_THOM" hidden="1">"c3662"</definedName>
    <definedName name="IQ_EBITDA_OVER_TOTAL_IE" localSheetId="4" hidden="1">"c1371"</definedName>
    <definedName name="IQ_EBITDA_OVER_TOTAL_IE">"c373"</definedName>
    <definedName name="IQ_EBITDA_OVER_TOTAL_IE_1">"c1371"</definedName>
    <definedName name="IQ_EBITDA_SBC_ACT_OR_EST" hidden="1">"c4337"</definedName>
    <definedName name="IQ_EBITDA_SBC_ACT_OR_EST_CIQ">"c4862"</definedName>
    <definedName name="IQ_EBITDA_SBC_EST" hidden="1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 hidden="1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 hidden="1">"c378"</definedName>
    <definedName name="IQ_EBT_EXCL">"c379"</definedName>
    <definedName name="IQ_EBT_EXCL_BNK">"c380"</definedName>
    <definedName name="IQ_EBT_EXCL_BR" hidden="1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" hidden="1">"c4213"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 hidden="1">"c4350"</definedName>
    <definedName name="IQ_EBT_SBC_ACT_OR_EST_CIQ">"c4875"</definedName>
    <definedName name="IQ_EBT_SBC_EST" hidden="1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>"c4879"</definedName>
    <definedName name="IQ_EBT_SBC_GW_EST" hidden="1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">"c6825"</definedName>
    <definedName name="IQ_ECO_METRIC_6825_UNUSED_UNUSED_UNUSED" hidden="1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">"c6839"</definedName>
    <definedName name="IQ_ECO_METRIC_6839_UNUSED_UNUSED_UNUSED" hidden="1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">"c6896"</definedName>
    <definedName name="IQ_ECO_METRIC_6896_UNUSED_UNUSED_UNUSED" hidden="1">"c6896"</definedName>
    <definedName name="IQ_ECO_METRIC_6897">"c6897"</definedName>
    <definedName name="IQ_ECO_METRIC_6897_UNUSED">"c6897"</definedName>
    <definedName name="IQ_ECO_METRIC_6897_UNUSED_UNUSED_UNUSED" hidden="1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">"c6988"</definedName>
    <definedName name="IQ_ECO_METRIC_6988_UNUSED_UNUSED_UNUSED" hidden="1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">"c7045"</definedName>
    <definedName name="IQ_ECO_METRIC_7045_UNUSED_UNUSED_UNUSED" hidden="1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">"c7059"</definedName>
    <definedName name="IQ_ECO_METRIC_7059_UNUSED_UNUSED_UNUSED" hidden="1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">"c7116"</definedName>
    <definedName name="IQ_ECO_METRIC_7116_UNUSED_UNUSED_UNUSED" hidden="1">"c7116"</definedName>
    <definedName name="IQ_ECO_METRIC_7117">"c7117"</definedName>
    <definedName name="IQ_ECO_METRIC_7117_UNUSED">"c7117"</definedName>
    <definedName name="IQ_ECO_METRIC_7117_UNUSED_UNUSED_UNUSED" hidden="1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">"c7208"</definedName>
    <definedName name="IQ_ECO_METRIC_7208_UNUSED_UNUSED_UNUSED" hidden="1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">"c7265"</definedName>
    <definedName name="IQ_ECO_METRIC_7265_UNUSED_UNUSED_UNUSED" hidden="1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">"c7279"</definedName>
    <definedName name="IQ_ECO_METRIC_7279_UNUSED_UNUSED_UNUSED" hidden="1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">"c7336"</definedName>
    <definedName name="IQ_ECO_METRIC_7336_UNUSED_UNUSED_UNUSED" hidden="1">"c7336"</definedName>
    <definedName name="IQ_ECO_METRIC_7337">"c7337"</definedName>
    <definedName name="IQ_ECO_METRIC_7337_UNUSED">"c7337"</definedName>
    <definedName name="IQ_ECO_METRIC_7337_UNUSED_UNUSED_UNUSED" hidden="1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">"c7428"</definedName>
    <definedName name="IQ_ECO_METRIC_7428_UNUSED_UNUSED_UNUSED" hidden="1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">"c7556"</definedName>
    <definedName name="IQ_ECO_METRIC_7556_UNUSED_UNUSED_UNUSED" hidden="1">"c7556"</definedName>
    <definedName name="IQ_ECO_METRIC_7557">"c7557"</definedName>
    <definedName name="IQ_ECO_METRIC_7557_UNUSED">"c7557"</definedName>
    <definedName name="IQ_ECO_METRIC_7557_UNUSED_UNUSED_UNUSED" hidden="1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">"c7648"</definedName>
    <definedName name="IQ_ECO_METRIC_7648_UNUSED_UNUSED_UNUSED" hidden="1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">"c7719"</definedName>
    <definedName name="IQ_ECO_METRIC_7719_UNUSED_UNUSED_UNUSED" hidden="1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">"c7776"</definedName>
    <definedName name="IQ_ECO_METRIC_7776_UNUSED_UNUSED_UNUSED" hidden="1">"c7776"</definedName>
    <definedName name="IQ_ECO_METRIC_7777">"c7777"</definedName>
    <definedName name="IQ_ECO_METRIC_7777_UNUSED">"c7777"</definedName>
    <definedName name="IQ_ECO_METRIC_7777_UNUSED_UNUSED_UNUSED" hidden="1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">"c7868"</definedName>
    <definedName name="IQ_ECO_METRIC_7868_UNUSED_UNUSED_UNUSED" hidden="1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">"c7939"</definedName>
    <definedName name="IQ_ECO_METRIC_7939_UNUSED_UNUSED_UNUSED" hidden="1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">"c7996"</definedName>
    <definedName name="IQ_ECO_METRIC_7996_UNUSED_UNUSED_UNUSED" hidden="1">"c7996"</definedName>
    <definedName name="IQ_ECO_METRIC_7997">"c7997"</definedName>
    <definedName name="IQ_ECO_METRIC_7997_UNUSED">"c7997"</definedName>
    <definedName name="IQ_ECO_METRIC_7997_UNUSED_UNUSED_UNUSED" hidden="1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">"c8088"</definedName>
    <definedName name="IQ_ECO_METRIC_8088_UNUSED_UNUSED_UNUSED" hidden="1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">"c8159"</definedName>
    <definedName name="IQ_ECO_METRIC_8159_UNUSED_UNUSED_UNUSED" hidden="1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">"c8216"</definedName>
    <definedName name="IQ_ECO_METRIC_8216_UNUSED_UNUSED_UNUSED" hidden="1">"c8216"</definedName>
    <definedName name="IQ_ECO_METRIC_8217">"c8217"</definedName>
    <definedName name="IQ_ECO_METRIC_8217_UNUSED">"c8217"</definedName>
    <definedName name="IQ_ECO_METRIC_8217_UNUSED_UNUSED_UNUSED" hidden="1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">"c8308"</definedName>
    <definedName name="IQ_ECO_METRIC_8308_UNUSED_UNUSED_UNUSED" hidden="1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">"c8436"</definedName>
    <definedName name="IQ_ECO_METRIC_8436_UNUSED_UNUSED_UNUSED" hidden="1">"c8436"</definedName>
    <definedName name="IQ_ECO_METRIC_8437">"c8437"</definedName>
    <definedName name="IQ_ECO_METRIC_8437_UNUSED">"c8437"</definedName>
    <definedName name="IQ_ECO_METRIC_8437_UNUSED_UNUSED_UNUSED" hidden="1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">"c8528"</definedName>
    <definedName name="IQ_ECO_METRIC_8528_UNUSED_UNUSED_UNUSED" hidden="1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OTHER">"c15615"</definedName>
    <definedName name="IQ_ECS_NUM_SHAREHOLDERS_OTHER_ABS">"c15632"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 localSheetId="4" hidden="1">"c1348"</definedName>
    <definedName name="IQ_ENTERPRISE_VALUE">"c84"</definedName>
    <definedName name="IQ_ENTERPRISE_VALUE_1">"c1348"</definedName>
    <definedName name="IQ_ENTITLEMENT_DET_EST" hidden="1">"c12044"</definedName>
    <definedName name="IQ_ENTITLEMENT_DET_EST_THOM" hidden="1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 hidden="1">"c5298"</definedName>
    <definedName name="IQ_EPS_AP">"c8880"</definedName>
    <definedName name="IQ_EPS_AP_ABS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>"c399"</definedName>
    <definedName name="IQ_EPS_EST_1" localSheetId="4" hidden="1">"IQ_EPS_EST_1"</definedName>
    <definedName name="IQ_EPS_EST_1" hidden="1">"c189"</definedName>
    <definedName name="IQ_EPS_EST_BOTTOM_UP" hidden="1">"c5489"</definedName>
    <definedName name="IQ_EPS_EST_BOTTOM_UP_CIQ">"c12026"</definedName>
    <definedName name="IQ_EPS_EST_BOTTOM_UP_REUT">"c5497"</definedName>
    <definedName name="IQ_EPS_EST_BOTTOM_UP_THOM" hidden="1">"c5647"</definedName>
    <definedName name="IQ_EPS_EST_CIQ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REUT_CURRENCY_CURRENCY_REUT" hidden="1">"c12533"</definedName>
    <definedName name="IQ_EPS_GW_DET_EST_THOM" hidden="1">"c12086"</definedName>
    <definedName name="IQ_EPS_GW_EST">"c1737"</definedName>
    <definedName name="IQ_EPS_GW_EST_BOTTOM_UP" hidden="1">"c5491"</definedName>
    <definedName name="IQ_EPS_GW_EST_BOTTOM_UP_CIQ">"c12028"</definedName>
    <definedName name="IQ_EPS_GW_EST_BOTTOM_UP_REUT">"c5499"</definedName>
    <definedName name="IQ_EPS_GW_EST_CIQ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 hidden="1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 hidden="1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 hidden="1">"c5138"</definedName>
    <definedName name="IQ_EPS_HIGH_EST">"c400"</definedName>
    <definedName name="IQ_EPS_HIGH_EST_CIQ">"c4995"</definedName>
    <definedName name="IQ_EPS_HIGH_EST_REUT" hidden="1">"c5454"</definedName>
    <definedName name="IQ_EPS_HIGH_EST_THOM" hidden="1">"c5291"</definedName>
    <definedName name="IQ_EPS_LOW_EST">"c401"</definedName>
    <definedName name="IQ_EPS_LOW_EST_CIQ">"c4996"</definedName>
    <definedName name="IQ_EPS_LOW_EST_REUT" hidden="1">"c5455"</definedName>
    <definedName name="IQ_EPS_LOW_EST_THOM" hidden="1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 hidden="1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>"c2226"</definedName>
    <definedName name="IQ_EPS_NORM_EST_BOTTOM_UP" hidden="1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 hidden="1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>"c1744"</definedName>
    <definedName name="IQ_EPS_REPORTED_EST_BOTTOM_UP" hidden="1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REUT" hidden="1">"c5396"</definedName>
    <definedName name="IQ_EPS_REPORTED_EST_THOM" hidden="1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 hidden="1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 hidden="1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 hidden="1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 hidden="1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>"c4901"</definedName>
    <definedName name="IQ_EPS_SBC_EST" hidden="1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>"c4905"</definedName>
    <definedName name="IQ_EPS_SBC_GW_EST" hidden="1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 hidden="1">"c5289"</definedName>
    <definedName name="IQ_EQUITY_AFFIL" localSheetId="4" hidden="1">"c1451"</definedName>
    <definedName name="IQ_EQUITY_AFFIL">"c552"</definedName>
    <definedName name="IQ_EQUITY_AFFIL_1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 localSheetId="4" hidden="1">"c1390"</definedName>
    <definedName name="IQ_EQV_OVER_LTM_PRETAX_INC">"c739"</definedName>
    <definedName name="IQ_EQV_OVER_LTM_PRETAX_INC_1">"c1390"</definedName>
    <definedName name="IQ_ESOP_DEBT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>"c5445"</definedName>
    <definedName name="IQ_EST_ACT_BV_SHARE_THOM" hidden="1">"c4026"</definedName>
    <definedName name="IQ_EST_ACT_BV_THOM">"c5153"</definedName>
    <definedName name="IQ_EST_ACT_CAPEX" hidden="1">"c3546"</definedName>
    <definedName name="IQ_EST_ACT_CAPEX_REUT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>"c1673"</definedName>
    <definedName name="IQ_EST_ACT_CFPS_REUT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>"c1680"</definedName>
    <definedName name="IQ_EST_ACT_DPS_REUT">"c3857"</definedName>
    <definedName name="IQ_EST_ACT_DPS_THOM" hidden="1">"c4019"</definedName>
    <definedName name="IQ_EST_ACT_EBIT">"c1687"</definedName>
    <definedName name="IQ_EST_ACT_EBIT_GW" hidden="1">"c4398"</definedName>
    <definedName name="IQ_EST_ACT_EBIT_REUT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>"c1664"</definedName>
    <definedName name="IQ_EST_ACT_EBITDA_CIQ">"c3667"</definedName>
    <definedName name="IQ_EST_ACT_EBITDA_REUT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 hidden="1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 hidden="1">"c5146"</definedName>
    <definedName name="IQ_EST_ACT_EPS_REUT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localSheetId="4" hidden="1">"c4407"</definedName>
    <definedName name="IQ_EST_ACT_FFO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REUT">"c3843"</definedName>
    <definedName name="IQ_EST_ACT_FFO_SHARE_SHARE_REUT" hidden="1">"c3843"</definedName>
    <definedName name="IQ_EST_ACT_FFO_SHARE_SHARE_THOM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>"c5446"</definedName>
    <definedName name="IQ_EST_ACT_NET_DEBT_THOM" hidden="1">"c4033"</definedName>
    <definedName name="IQ_EST_ACT_NI">"c1722"</definedName>
    <definedName name="IQ_EST_ACT_NI_GW">"c1729"</definedName>
    <definedName name="IQ_EST_ACT_NI_GW_REUT">"c5381"</definedName>
    <definedName name="IQ_EST_ACT_NI_GW_THOM">"c5139"</definedName>
    <definedName name="IQ_EST_ACT_NI_REPORTED">"c1736"</definedName>
    <definedName name="IQ_EST_ACT_NI_REPORTED_REUT">"c5388"</definedName>
    <definedName name="IQ_EST_ACT_NI_REUT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>"c1694"</definedName>
    <definedName name="IQ_EST_ACT_OPER_INC_REUT">"c5346"</definedName>
    <definedName name="IQ_EST_ACT_OPER_INC_THOM" hidden="1">"c5118"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INC_THOM" hidden="1">"c5125"</definedName>
    <definedName name="IQ_EST_ACT_PRETAX_REPORT_INC">"c1715"</definedName>
    <definedName name="IQ_EST_ACT_PRETAX_REPORT_INC_REUT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>"c3996"</definedName>
    <definedName name="IQ_EST_ACT_RETURN_ASSETS_THOM" hidden="1">"c4040"</definedName>
    <definedName name="IQ_EST_ACT_RETURN_EQUITY" hidden="1">"c3548"</definedName>
    <definedName name="IQ_EST_ACT_RETURN_EQUITY_REUT">"c3989"</definedName>
    <definedName name="IQ_EST_ACT_RETURN_EQUITY_THOM" hidden="1">"c5287"</definedName>
    <definedName name="IQ_EST_ACT_REV">"c2113"</definedName>
    <definedName name="IQ_EST_ACT_REV_CIQ">"c3666"</definedName>
    <definedName name="IQ_EST_ACT_REV_REUT">"c3835"</definedName>
    <definedName name="IQ_EST_ACT_REV_THOM" hidden="1">"c3997"</definedName>
    <definedName name="IQ_EST_BV_DIFF_CIQ">"c4765"</definedName>
    <definedName name="IQ_EST_BV_DIFF_REUT" hidden="1">"c5433"</definedName>
    <definedName name="IQ_EST_BV_DIFF_THOM">"c5204"</definedName>
    <definedName name="IQ_EST_BV_SHARE_DIFF" hidden="1">"c4147"</definedName>
    <definedName name="IQ_EST_BV_SHARE_SURPRISE_PERCENT" hidden="1">"c4148"</definedName>
    <definedName name="IQ_EST_BV_SURPRISE_PERCENT_CIQ">"c4766"</definedName>
    <definedName name="IQ_EST_BV_SURPRISE_PERCENT_REUT" hidden="1">"c5434"</definedName>
    <definedName name="IQ_EST_BV_SURPRISE_PERCENT_THOM">"c5205"</definedName>
    <definedName name="IQ_EST_CAPEX_DIFF" hidden="1">"c4149"</definedName>
    <definedName name="IQ_EST_CAPEX_GROWTH_1YR" hidden="1">"c3588"</definedName>
    <definedName name="IQ_EST_CAPEX_GROWTH_1YR_REUT">"c5447"</definedName>
    <definedName name="IQ_EST_CAPEX_GROWTH_1YR_THOM" hidden="1">"c5542"</definedName>
    <definedName name="IQ_EST_CAPEX_GROWTH_2YR" hidden="1">"c3589"</definedName>
    <definedName name="IQ_EST_CAPEX_GROWTH_2YR_REUT">"c5448"</definedName>
    <definedName name="IQ_EST_CAPEX_GROWTH_2YR_THOM" hidden="1">"c5543"</definedName>
    <definedName name="IQ_EST_CAPEX_GROWTH_Q_1YR" hidden="1">"c3590"</definedName>
    <definedName name="IQ_EST_CAPEX_GROWTH_Q_1YR_REUT">"c5449"</definedName>
    <definedName name="IQ_EST_CAPEX_GROWTH_Q_1YR_THOM" hidden="1">"c5544"</definedName>
    <definedName name="IQ_EST_CAPEX_SEQ_GROWTH_Q" hidden="1">"c3591"</definedName>
    <definedName name="IQ_EST_CAPEX_SEQ_GROWTH_Q_REUT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>"c1871"</definedName>
    <definedName name="IQ_EST_CFPS_DIFF_REUT">"c3892"</definedName>
    <definedName name="IQ_EST_CFPS_DIFF_THOM" hidden="1">"c5188"</definedName>
    <definedName name="IQ_EST_CFPS_GROWTH_1YR">"c1774"</definedName>
    <definedName name="IQ_EST_CFPS_GROWTH_1YR_REUT">"c3878"</definedName>
    <definedName name="IQ_EST_CFPS_GROWTH_1YR_THOM" hidden="1">"c5174"</definedName>
    <definedName name="IQ_EST_CFPS_GROWTH_2YR">"c1775"</definedName>
    <definedName name="IQ_EST_CFPS_GROWTH_2YR_REUT">"c3879"</definedName>
    <definedName name="IQ_EST_CFPS_GROWTH_2YR_THOM" hidden="1">"c5175"</definedName>
    <definedName name="IQ_EST_CFPS_GROWTH_Q_1YR">"c1776"</definedName>
    <definedName name="IQ_EST_CFPS_GROWTH_Q_1YR_REUT">"c3880"</definedName>
    <definedName name="IQ_EST_CFPS_GROWTH_Q_1YR_THOM" hidden="1">"c5176"</definedName>
    <definedName name="IQ_EST_CFPS_SEQ_GROWTH_Q">"c1777"</definedName>
    <definedName name="IQ_EST_CFPS_SEQ_GROWTH_Q_REUT">"c3881"</definedName>
    <definedName name="IQ_EST_CFPS_SEQ_GROWTH_Q_THOM" hidden="1">"c5177"</definedName>
    <definedName name="IQ_EST_CFPS_SURPRISE_PERCENT">"c1872"</definedName>
    <definedName name="IQ_EST_CFPS_SURPRISE_PERCENT_REUT">"c3893"</definedName>
    <definedName name="IQ_EST_CFPS_SURPRISE_PERCENT_THOM" hidden="1">"c5189"</definedName>
    <definedName name="IQ_EST_CURRENCY">"c2140"</definedName>
    <definedName name="IQ_EST_CURRENCY_CIQ">"c4769"</definedName>
    <definedName name="IQ_EST_CURRENCY_REUT" hidden="1">"c5437"</definedName>
    <definedName name="IQ_EST_CURRENCY_THOM" hidden="1">"c5280"</definedName>
    <definedName name="IQ_EST_DATE">"c1634"</definedName>
    <definedName name="IQ_EST_DATE_CIQ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>"c1873"</definedName>
    <definedName name="IQ_EST_DPS_DIFF_REUT">"c3894"</definedName>
    <definedName name="IQ_EST_DPS_DIFF_THOM" hidden="1">"c5190"</definedName>
    <definedName name="IQ_EST_DPS_GROWTH_1YR">"c1778"</definedName>
    <definedName name="IQ_EST_DPS_GROWTH_1YR_REUT">"c3882"</definedName>
    <definedName name="IQ_EST_DPS_GROWTH_1YR_THOM" hidden="1">"c5178"</definedName>
    <definedName name="IQ_EST_DPS_GROWTH_2YR">"c1779"</definedName>
    <definedName name="IQ_EST_DPS_GROWTH_2YR_REUT">"c3883"</definedName>
    <definedName name="IQ_EST_DPS_GROWTH_2YR_THOM" hidden="1">"c5179"</definedName>
    <definedName name="IQ_EST_DPS_GROWTH_Q_1YR">"c1780"</definedName>
    <definedName name="IQ_EST_DPS_GROWTH_Q_1YR_REUT">"c3884"</definedName>
    <definedName name="IQ_EST_DPS_GROWTH_Q_1YR_THOM" hidden="1">"c5180"</definedName>
    <definedName name="IQ_EST_DPS_SEQ_GROWTH_Q">"c1781"</definedName>
    <definedName name="IQ_EST_DPS_SEQ_GROWTH_Q_REUT">"c3885"</definedName>
    <definedName name="IQ_EST_DPS_SEQ_GROWTH_Q_THOM" hidden="1">"c5181"</definedName>
    <definedName name="IQ_EST_DPS_SURPRISE_PERCENT">"c1874"</definedName>
    <definedName name="IQ_EST_DPS_SURPRISE_PERCENT_REUT">"c3895"</definedName>
    <definedName name="IQ_EST_DPS_SURPRISE_PERCENT_THOM" hidden="1">"c5191"</definedName>
    <definedName name="IQ_EST_EBIT_DIFF">"c1875"</definedName>
    <definedName name="IQ_EST_EBIT_DIFF_REUT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>"c1876"</definedName>
    <definedName name="IQ_EST_EBIT_SURPRISE_PERCENT_REUT">"c5414"</definedName>
    <definedName name="IQ_EST_EBIT_SURPRISE_PERCENT_THOM" hidden="1">"c5193"</definedName>
    <definedName name="IQ_EST_EBITDA_DIFF">"c1867"</definedName>
    <definedName name="IQ_EST_EBITDA_DIFF_CIQ">"c3719"</definedName>
    <definedName name="IQ_EST_EBITDA_DIFF_REUT">"c3888"</definedName>
    <definedName name="IQ_EST_EBITDA_DIFF_THOM" hidden="1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 hidden="1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 hidden="1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 hidden="1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>"c1864"</definedName>
    <definedName name="IQ_EST_EPS_DIFF_CIQ">"c4999"</definedName>
    <definedName name="IQ_EST_EPS_DIFF_REUT">"c5458"</definedName>
    <definedName name="IQ_EST_EPS_DIFF_THOM" hidden="1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 hidden="1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 hidden="1">"c5154"</definedName>
    <definedName name="IQ_EST_EPS_GROWTH_5YR">"c1655"</definedName>
    <definedName name="IQ_EST_EPS_GROWTH_5YR_BOTTOM_UP" hidden="1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 hidden="1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 hidden="1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 hidden="1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 hidden="1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 hidden="1">"c5104"</definedName>
    <definedName name="IQ_EST_EPS_GROWTH_5YR_THOM" hidden="1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 hidden="1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 hidden="1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 hidden="1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 hidden="1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 hidden="1">"c5156"</definedName>
    <definedName name="IQ_EST_EPS_SURPRISE" hidden="1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localSheetId="4" hidden="1">"c4444"</definedName>
    <definedName name="IQ_EST_FFO_DIFF">"c1869"</definedName>
    <definedName name="IQ_EST_FFO_DIFF_REUT" hidden="1">"c3890"</definedName>
    <definedName name="IQ_EST_FFO_DIFF_THOM" hidden="1">"c5186"</definedName>
    <definedName name="IQ_EST_FFO_GROWTH_1YR" localSheetId="4" hidden="1">"c4425"</definedName>
    <definedName name="IQ_EST_FFO_GROWTH_1YR">"c1770"</definedName>
    <definedName name="IQ_EST_FFO_GROWTH_1YR_REUT">"c3874"</definedName>
    <definedName name="IQ_EST_FFO_GROWTH_1YR_THOM" hidden="1">"c5170"</definedName>
    <definedName name="IQ_EST_FFO_GROWTH_2YR" localSheetId="4" hidden="1">"c4426"</definedName>
    <definedName name="IQ_EST_FFO_GROWTH_2YR">"c1771"</definedName>
    <definedName name="IQ_EST_FFO_GROWTH_2YR_REUT">"c3875"</definedName>
    <definedName name="IQ_EST_FFO_GROWTH_2YR_THOM" hidden="1">"c5171"</definedName>
    <definedName name="IQ_EST_FFO_GROWTH_Q_1YR" localSheetId="4" hidden="1">"c4427"</definedName>
    <definedName name="IQ_EST_FFO_GROWTH_Q_1YR">"c1772"</definedName>
    <definedName name="IQ_EST_FFO_GROWTH_Q_1YR_REUT">"c3876"</definedName>
    <definedName name="IQ_EST_FFO_GROWTH_Q_1YR_THOM" hidden="1">"c5172"</definedName>
    <definedName name="IQ_EST_FFO_SEQ_GROWTH_Q" localSheetId="4" hidden="1">"c4428"</definedName>
    <definedName name="IQ_EST_FFO_SEQ_GROWTH_Q">"c1773"</definedName>
    <definedName name="IQ_EST_FFO_SEQ_GROWTH_Q_REUT">"c3877"</definedName>
    <definedName name="IQ_EST_FFO_SEQ_GROWTH_Q_THOM" hidden="1">"c5173"</definedName>
    <definedName name="IQ_EST_FFO_SHARE_DIFF" hidden="1">"c1869"</definedName>
    <definedName name="IQ_EST_FFO_SHARE_DIFF_REUT">"c3890"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>"c5186"</definedName>
    <definedName name="IQ_EST_FFO_SHARE_SHARE_SURPRISE_PERCENT_REUT" hidden="1">"c3891"</definedName>
    <definedName name="IQ_EST_FFO_SHARE_SHARE_SURPRISE_PERCENT_THOM">"c5187"</definedName>
    <definedName name="IQ_EST_FFO_SHARE_SURPRISE_PERCENT" hidden="1">"c1870"</definedName>
    <definedName name="IQ_EST_FFO_SHARE_SURPRISE_PERCENT_REUT">"c3891"</definedName>
    <definedName name="IQ_EST_FFO_SURPRISE_PERCENT" localSheetId="4" hidden="1">"c4453"</definedName>
    <definedName name="IQ_EST_FFO_SURPRISE_PERCENT">"c1870"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>"c1895"</definedName>
    <definedName name="IQ_EST_NAV_SHARE_SURPRISE_PERCENT" hidden="1">"c1896"</definedName>
    <definedName name="IQ_EST_NAV_SURPRISE_PERCENT" localSheetId="4" hidden="1">"c12040"</definedName>
    <definedName name="IQ_EST_NAV_SURPRISE_PERCENT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>"c1885"</definedName>
    <definedName name="IQ_EST_NI_DIFF_REUT">"c5423"</definedName>
    <definedName name="IQ_EST_NI_DIFF_THOM" hidden="1">"c5198"</definedName>
    <definedName name="IQ_EST_NI_GW_DIFF">"c1887"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>"c1886"</definedName>
    <definedName name="IQ_EST_NI_SURPRISE_PERCENT_REUT">"c5424"</definedName>
    <definedName name="IQ_EST_NI_SURPRISE_PERCENT_THOM" hidden="1">"c5199"</definedName>
    <definedName name="IQ_EST_NUM_BUY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 hidden="1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 hidden="1">"c5165"</definedName>
    <definedName name="IQ_EST_NUM_HOLD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>"c5651"</definedName>
    <definedName name="IQ_EST_NUM_LOW_REC_CIQ">"c3703"</definedName>
    <definedName name="IQ_EST_NUM_LOW_REC_REUT" hidden="1">"c3872"</definedName>
    <definedName name="IQ_EST_NUM_LOW_REC_THOM" hidden="1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 hidden="1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 hidden="1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>"c1877"</definedName>
    <definedName name="IQ_EST_OPER_INC_DIFF_REUT">"c5415"</definedName>
    <definedName name="IQ_EST_OPER_INC_DIFF_THOM" hidden="1">"c5194"</definedName>
    <definedName name="IQ_EST_OPER_INC_SURPRISE_PERCENT">"c1878"</definedName>
    <definedName name="IQ_EST_OPER_INC_SURPRISE_PERCENT_REUT">"c5416"</definedName>
    <definedName name="IQ_EST_OPER_INC_SURPRISE_PERCENT_THOM" hidden="1">"c5195"</definedName>
    <definedName name="IQ_EST_PERIOD_ID">"c13923"</definedName>
    <definedName name="IQ_EST_PRE_TAX_DIFF">"c1879"</definedName>
    <definedName name="IQ_EST_PRE_TAX_DIFF_REUT">"c5417"</definedName>
    <definedName name="IQ_EST_PRE_TAX_DIFF_THOM" hidden="1">"c5196"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 hidden="1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 hidden="1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 hidden="1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 hidden="1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 hidden="1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localSheetId="4" hidden="1">"c1428"</definedName>
    <definedName name="IQ_EV_OVER_EMPLOYEE">"c1225"</definedName>
    <definedName name="IQ_EV_OVER_EMPLOYEE_1">"c1428"</definedName>
    <definedName name="IQ_EV_OVER_LTM_EBIT" localSheetId="4" hidden="1">"c1426"</definedName>
    <definedName name="IQ_EV_OVER_LTM_EBIT">"c1221"</definedName>
    <definedName name="IQ_EV_OVER_LTM_EBIT_1">"c1426"</definedName>
    <definedName name="IQ_EV_OVER_LTM_EBITDA" localSheetId="4" hidden="1">"c1427"</definedName>
    <definedName name="IQ_EV_OVER_LTM_EBITDA">"c1223"</definedName>
    <definedName name="IQ_EV_OVER_LTM_EBITDA_1">"c1427"</definedName>
    <definedName name="IQ_EV_OVER_LTM_REVENUE" localSheetId="4" hidden="1">"c1429"</definedName>
    <definedName name="IQ_EV_OVER_LTM_REVENUE">"c1227"</definedName>
    <definedName name="IQ_EV_OVER_LTM_REVENUE_1">"c1429"</definedName>
    <definedName name="IQ_EV_OVER_REVENUE_EST" localSheetId="4" hidden="1">"IQ_EV_OVER_REVENUE_EST"</definedName>
    <definedName name="IQ_EV_OVER_REVENUE_EST" hidden="1">"c165"</definedName>
    <definedName name="IQ_EV_OVER_REVENUE_EST_1" localSheetId="4" hidden="1">"IQ_EV_OVER_REVENUE_EST_1"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HANGE">"c405"</definedName>
    <definedName name="IQ_EXCISE_TAXES_EXCL_SALES">"c5515"</definedName>
    <definedName name="IQ_EXCISE_TAXES_INCL_SALES">"c5514"</definedName>
    <definedName name="IQ_EXERCISE_PRICE" localSheetId="4" hidden="1">"c1897"</definedName>
    <definedName name="IQ_EXERCISE_PRICE">"c406"</definedName>
    <definedName name="IQ_EXERCISE_PRICE_1">"c1897"</definedName>
    <definedName name="IQ_EXERCISED">"c406"</definedName>
    <definedName name="IQ_EXP_REIMBURSE_RENTAL_REVENUE">"c16064"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 localSheetId="4" hidden="1">"ba"</definedName>
    <definedName name="IQ_EXPENSE_CODE_" hidden="1">"test"</definedName>
    <definedName name="IQ_EXPENSE_CODE__1">3930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ATEMS_BR">"c412"</definedName>
    <definedName name="IQ_EXTRA_ACC_ITEMS">"c410"</definedName>
    <definedName name="IQ_EXTRA_ACC_ITEMS_BNK">"c411"</definedName>
    <definedName name="IQ_EXTRA_ACC_ITEMS_BR" hidden="1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 localSheetId="4" hidden="1">"c1459"</definedName>
    <definedName name="IQ_EXTRA_ITEMS">"c413"</definedName>
    <definedName name="IQ_EXTRA_ITEMS_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 hidden="1">"c4446"</definedName>
    <definedName name="IQ_FFO_ADJ_ACT_OR_EST" hidden="1">"c4435"</definedName>
    <definedName name="IQ_FFO_ADJ_ACT_OR_EST_CIQ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 localSheetId="4" hidden="1">"c4445"</definedName>
    <definedName name="IQ_FFO_EST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IQ_COL" hidden="1">"c12185"</definedName>
    <definedName name="IQ_FFO_EST_DET_EST_CURRENCY" hidden="1">"c12466"</definedName>
    <definedName name="IQ_FFO_EST_DET_EST_CURRENCY_CIQ" hidden="1">"c12512"</definedName>
    <definedName name="IQ_FFO_EST_DET_EST_CURRENCY_CIQ_COL" hidden="1">"c12560"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CIQ_COL" hidden="1">"c12323"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CIQ_COL" hidden="1">"c12443"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CIQ_COL" hidden="1">"c12723"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 localSheetId="4" hidden="1">"c4448"</definedName>
    <definedName name="IQ_FFO_HIGH_EST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 localSheetId="4" hidden="1">"c4449"</definedName>
    <definedName name="IQ_FFO_LOW_EST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 localSheetId="4" hidden="1">"c4450"</definedName>
    <definedName name="IQ_FFO_MEDIAN_EST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>"c276"</definedName>
    <definedName name="IQ_FFO_NUM_EST" localSheetId="4" hidden="1">"c4451"</definedName>
    <definedName name="IQ_FFO_NUM_EST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localSheetId="4" hidden="1">"c4446"</definedName>
    <definedName name="IQ_FFO_SHARE_ACT_OR_EST" hidden="1">"c2216"</definedName>
    <definedName name="IQ_FFO_SHARE_ACT_OR_EST_CIQ">"c4971"</definedName>
    <definedName name="IQ_FFO_SHARE_EST" hidden="1">"c418"</definedName>
    <definedName name="IQ_FFO_SHARE_EST_REUT">"c3837"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"c419"</definedName>
    <definedName name="IQ_FFO_SHARE_HIGH_EST_REUT">"c3839"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"c420"</definedName>
    <definedName name="IQ_FFO_SHARE_LOW_EST_REUT">"c3840"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"c1665"</definedName>
    <definedName name="IQ_FFO_SHARE_MEDIAN_EST_REUT">"c3838"</definedName>
    <definedName name="IQ_FFO_SHARE_NUM_EST" hidden="1">"c421"</definedName>
    <definedName name="IQ_FFO_SHARE_NUM_EST_REUT">"c3841"</definedName>
    <definedName name="IQ_FFO_SHARE_SHARE_EST_DET_EST">"c12059"</definedName>
    <definedName name="IQ_FFO_SHARE_SHARE_EST_DET_EST_CURRENCY">"c12466"</definedName>
    <definedName name="IQ_FFO_SHARE_SHARE_EST_DET_EST_CURRENCY_REUT">"c12536"</definedName>
    <definedName name="IQ_FFO_SHARE_SHARE_EST_DET_EST_CURRENCY_THOM">"c12487"</definedName>
    <definedName name="IQ_FFO_SHARE_SHARE_EST_DET_EST_DATE">"c12212"</definedName>
    <definedName name="IQ_FFO_SHARE_SHARE_EST_DET_EST_DATE_REUT">"c12295"</definedName>
    <definedName name="IQ_FFO_SHARE_SHARE_EST_DET_EST_DATE_THOM">"c12238"</definedName>
    <definedName name="IQ_FFO_SHARE_SHARE_EST_DET_EST_INCL">"c12349"</definedName>
    <definedName name="IQ_FFO_SHARE_SHARE_EST_DET_EST_INCL_REUT">"c12419"</definedName>
    <definedName name="IQ_FFO_SHARE_SHARE_EST_DET_EST_INCL_THOM">"c12370"</definedName>
    <definedName name="IQ_FFO_SHARE_SHARE_EST_DET_EST_ORIGIN">"c12722"</definedName>
    <definedName name="IQ_FFO_SHARE_SHARE_EST_DET_EST_ORIGIN_REUT">"c12724"</definedName>
    <definedName name="IQ_FFO_SHARE_SHARE_EST_DET_EST_ORIGIN_THOM">"c12608"</definedName>
    <definedName name="IQ_FFO_SHARE_SHARE_EST_DET_EST_REUT">"c12153"</definedName>
    <definedName name="IQ_FFO_SHARE_SHARE_EST_DET_EST_THOM">"c12088"</definedName>
    <definedName name="IQ_FFO_SHARE_SHARE_EST_REUT" hidden="1">"c3837"</definedName>
    <definedName name="IQ_FFO_SHARE_SHARE_EST_THOM">"c3999"</definedName>
    <definedName name="IQ_FFO_SHARE_SHARE_HIGH_EST_REUT" hidden="1">"c3839"</definedName>
    <definedName name="IQ_FFO_SHARE_SHARE_HIGH_EST_THOM">"c4001"</definedName>
    <definedName name="IQ_FFO_SHARE_SHARE_LOW_EST_REUT" hidden="1">"c3840"</definedName>
    <definedName name="IQ_FFO_SHARE_SHARE_LOW_EST_THOM">"c4002"</definedName>
    <definedName name="IQ_FFO_SHARE_SHARE_MEDIAN_EST_REUT" hidden="1">"c3838"</definedName>
    <definedName name="IQ_FFO_SHARE_SHARE_MEDIAN_EST_THOM">"c4000"</definedName>
    <definedName name="IQ_FFO_SHARE_SHARE_NUM_EST_REUT" hidden="1">"c3841"</definedName>
    <definedName name="IQ_FFO_SHARE_SHARE_NUM_EST_THOM">"c4003"</definedName>
    <definedName name="IQ_FFO_SHARE_SHARE_STDDEV_EST_REUT" hidden="1">"c3842"</definedName>
    <definedName name="IQ_FFO_SHARE_SHARE_STDDEV_EST_THOM">"c4004"</definedName>
    <definedName name="IQ_FFO_SHARE_STDDEV_EST" hidden="1">"c422"</definedName>
    <definedName name="IQ_FFO_SHARE_STDDEV_EST_REUT">"c3842"</definedName>
    <definedName name="IQ_FFO_SHARES_BASIC">"c16185"</definedName>
    <definedName name="IQ_FFO_SHARES_DILUTED">"c16187"</definedName>
    <definedName name="IQ_FFO_STDDEV_EST" localSheetId="4" hidden="1">"c4452"</definedName>
    <definedName name="IQ_FFO_STDDEV_EST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>"c423"</definedName>
    <definedName name="IQ_FHLB_DUE_AFTER_FIVE" hidden="1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localSheetId="4" hidden="1">"c1405"</definedName>
    <definedName name="IQ_FINANCING_CASH">"c893"</definedName>
    <definedName name="IQ_FINANCING_CASH_1">"c1405"</definedName>
    <definedName name="IQ_FINANCING_CASH_SUPPL" localSheetId="4" hidden="1">"c1406"</definedName>
    <definedName name="IQ_FINANCING_CASH_SUPPL">"c899"</definedName>
    <definedName name="IQ_FINANCING_CASH_SUPPL_1">"c1406"</definedName>
    <definedName name="IQ_FINANCING_OBLIG_CURRENT">"c11753"</definedName>
    <definedName name="IQ_FINANCING_OBLIG_NON_CURRENT">"c11754"</definedName>
    <definedName name="IQ_FINISHED_INV">"c438"</definedName>
    <definedName name="IQ_FIRST_INT_DATE" hidden="1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 hidden="1">"c6798"</definedName>
    <definedName name="IQ_FISCAL_Q_EST_THOM" hidden="1">"c6802"</definedName>
    <definedName name="IQ_FISCAL_Y">"c441"</definedName>
    <definedName name="IQ_FISCAL_Y_EST">"c6795"</definedName>
    <definedName name="IQ_FISCAL_Y_EST_CIQ">"c6807"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" hidden="1">"c225"</definedName>
    <definedName name="IQ_FLOAT_PERCENT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 localSheetId="4" hidden="1">"c1376"</definedName>
    <definedName name="IQ_FOREIGN_EXCHANGE">"c451"</definedName>
    <definedName name="IQ_FOREIGN_EXCHANGE_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 hidden="1">"c6487"</definedName>
    <definedName name="IQ_FUND_FEE_INC_NON_INT_INC_FFIEC">"c13493"</definedName>
    <definedName name="IQ_FUND_NAV">"c15225"</definedName>
    <definedName name="IQ_FUND_PRIMARY_ADVISOR">"c19091"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 hidden="1">"c454"</definedName>
    <definedName name="IQ_GAIN_ASSETS_CF">"c455"</definedName>
    <definedName name="IQ_GAIN_ASSETS_CF_BNK">"c456"</definedName>
    <definedName name="IQ_GAIN_ASSETS_CF_BR" hidden="1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 hidden="1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 hidden="1">"c1464"</definedName>
    <definedName name="IQ_GAIN_INVEST_CF">"c480"</definedName>
    <definedName name="IQ_GAIN_INVEST_CF_BNK">"c481"</definedName>
    <definedName name="IQ_GAIN_INVEST_CF_BR" hidden="1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 hidden="1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 localSheetId="4" hidden="1">"c1377"</definedName>
    <definedName name="IQ_GAIN_SALE_ASSETS">"c452"</definedName>
    <definedName name="IQ_GAIN_SALE_ASSETS_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 localSheetId="4" hidden="1">"c1380"</definedName>
    <definedName name="IQ_GOODWILL_NET">"c530"</definedName>
    <definedName name="IQ_GOODWILL_NET_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 localSheetId="4" hidden="1">"c1446"</definedName>
    <definedName name="IQ_GROSS_DIVID">"c192"</definedName>
    <definedName name="IQ_GROSS_DIVID_1">"c1446"</definedName>
    <definedName name="IQ_GROSS_EARNED">"c2732"</definedName>
    <definedName name="IQ_GROSS_GW" hidden="1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 localSheetId="4" hidden="1">"c1378"</definedName>
    <definedName name="IQ_GROSS_PROFIT">"c511"</definedName>
    <definedName name="IQ_GROSS_PROFIT_1">"c1378"</definedName>
    <definedName name="IQ_GROSS_SPRD" hidden="1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">"c531"</definedName>
    <definedName name="IQ_GW_AMORT_BR" hidden="1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 hidden="1">"c1470"</definedName>
    <definedName name="IQ_GW_INTAN_AMORT_CF">"c1471"</definedName>
    <definedName name="IQ_GW_INTAN_AMORT_CF_BNK">"c1472"</definedName>
    <definedName name="IQ_GW_INTAN_AMORT_CF_BR" hidden="1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 hidden="1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 hidden="1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 localSheetId="4" hidden="1">"c1395"</definedName>
    <definedName name="IQ_INC_AVAIL_EXCL">"c789"</definedName>
    <definedName name="IQ_INC_AVAIL_EXCL_1">"c1395"</definedName>
    <definedName name="IQ_INC_AVAIL_INCL" localSheetId="4" hidden="1">"c1396"</definedName>
    <definedName name="IQ_INC_AVAIL_INCL">"c791"</definedName>
    <definedName name="IQ_INC_AVAIL_INCL_1">"c1396"</definedName>
    <definedName name="IQ_INC_BEFORE_TAX" localSheetId="4" hidden="1">"c1375"</definedName>
    <definedName name="IQ_INC_BEFORE_TAX">"c386"</definedName>
    <definedName name="IQ_INC_BEFORE_TAX_1">"c1375"</definedName>
    <definedName name="IQ_INC_DOM_LOANS_FFIEC">"c12975"</definedName>
    <definedName name="IQ_INC_EQUITY">"c549"</definedName>
    <definedName name="IQ_INC_EQUITY_BR" hidden="1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 hidden="1">"c19252"</definedName>
    <definedName name="IQ_INDEX_TYPE">"c15223"</definedName>
    <definedName name="IQ_INDEXCONSTITUENT_CLOSEPRICE" hidden="1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 hidden="1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 hidden="1">"c1534"</definedName>
    <definedName name="IQ_INSIDER_3MTH_BOUGHT_PCT">"c1534"</definedName>
    <definedName name="IQ_INSIDER_3MTH_NET" hidden="1">"c1535"</definedName>
    <definedName name="IQ_INSIDER_3MTH_NET_PCT">"c1535"</definedName>
    <definedName name="IQ_INSIDER_3MTH_SOLD" hidden="1">"c1533"</definedName>
    <definedName name="IQ_INSIDER_3MTH_SOLD_PCT">"c1533"</definedName>
    <definedName name="IQ_INSIDER_6MTH_BOUGHT" hidden="1">"c1537"</definedName>
    <definedName name="IQ_INSIDER_6MTH_BOUGHT_PCT">"c1537"</definedName>
    <definedName name="IQ_INSIDER_6MTH_NET" hidden="1">"c1538"</definedName>
    <definedName name="IQ_INSIDER_6MTH_NET_PCT">"c1538"</definedName>
    <definedName name="IQ_INSIDER_6MTH_SOLD" hidden="1">"c1536"</definedName>
    <definedName name="IQ_INSIDER_6MTH_SOLD_PCT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 hidden="1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 hidden="1">"c6569"</definedName>
    <definedName name="IQ_INT_EXP_UTI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>"c6225"</definedName>
    <definedName name="IQ_INT_INC_REIT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 localSheetId="4" hidden="1">"c1407"</definedName>
    <definedName name="IQ_INTANGIBLES_NET">"c907"</definedName>
    <definedName name="IQ_INTANGIBLES_NET_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 localSheetId="4" hidden="1">"c1383"</definedName>
    <definedName name="IQ_INTEREST_EXP_NON">"c618"</definedName>
    <definedName name="IQ_INTEREST_EXP_NON_1">"c1383"</definedName>
    <definedName name="IQ_INTEREST_EXP_SUPPL">"c1460"</definedName>
    <definedName name="IQ_INTEREST_INC" localSheetId="4" hidden="1">"c1393"</definedName>
    <definedName name="IQ_INTEREST_INC">"c769"</definedName>
    <definedName name="IQ_INTEREST_INC_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4" hidden="1">"c1384"</definedName>
    <definedName name="IQ_INTEREST_INC_NON">"c619"</definedName>
    <definedName name="IQ_INTEREST_INC_NON_1">"c1384"</definedName>
    <definedName name="IQ_INTEREST_INVEST_INC">"c619"</definedName>
    <definedName name="IQ_INTEREST_LT_DEBT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 hidden="1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 hidden="1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PRD_SUPPLE">"c13813"</definedName>
    <definedName name="IQ_IRA_KEOGH_ACCOUNTS_FDIC" hidden="1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 localSheetId="4" hidden="1">"c1391"</definedName>
    <definedName name="IQ_ISS_DEBT_NET">"c751"</definedName>
    <definedName name="IQ_ISS_DEBT_NET_1">"c1391"</definedName>
    <definedName name="IQ_ISS_STOCK_NET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 localSheetId="4" hidden="1">"IQ_LAST_EBIT_MARGIN"</definedName>
    <definedName name="IQ_LAST_EBIT_MARGIN" hidden="1">"c151"</definedName>
    <definedName name="IQ_LAST_EBITDA_MARGIN" localSheetId="4" hidden="1">"IQ_LAST_EBITDA_MARGIN"</definedName>
    <definedName name="IQ_LAST_EBITDA_MARGIN" hidden="1">"c150"</definedName>
    <definedName name="IQ_LAST_GROSS_MARGIN" localSheetId="4" hidden="1">"IQ_LAST_GROSS_MARGIN"</definedName>
    <definedName name="IQ_LAST_GROSS_MARGIN" hidden="1">"c149"</definedName>
    <definedName name="IQ_LAST_NET_INC_MARGIN" localSheetId="4" hidden="1">"IQ_LAST_NET_INC_MARGIN"</definedName>
    <definedName name="IQ_LAST_NET_INC_MARGIN" hidden="1">"c152"</definedName>
    <definedName name="IQ_LAST_PMT_DATE" hidden="1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 hidden="1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WIRELESS_POPS">"c2123"</definedName>
    <definedName name="IQ_LIFE_EARNED">"c2739"</definedName>
    <definedName name="IQ_LIFE_INSURANCE_ASSETS_FDIC" hidden="1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ISTING_CURRENCY">"c2127"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>"c657"</definedName>
    <definedName name="IQ_LOAN_LOSS" localSheetId="4" hidden="1">"c1386"</definedName>
    <definedName name="IQ_LOAN_LOSS">"c656"</definedName>
    <definedName name="IQ_LOAN_LOSS_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>"c658"</definedName>
    <definedName name="IQ_LOANS_AGRICULTURAL_PROD_LL_REC_FFIEC">"c12886"</definedName>
    <definedName name="IQ_LOANS_AND_LEASES_HELD_FDIC" hidden="1">"c6367"</definedName>
    <definedName name="IQ_LOANS_CF">"c659"</definedName>
    <definedName name="IQ_LOANS_CF_BNK">"c660"</definedName>
    <definedName name="IQ_LOANS_CF_BR" hidden="1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 localSheetId="4" hidden="1">"c1387"</definedName>
    <definedName name="IQ_LONG_TERM_DEBT">"c674"</definedName>
    <definedName name="IQ_LONG_TERM_DEBT_1">"c1387"</definedName>
    <definedName name="IQ_LONG_TERM_DEBT_OVER_TOTAL_CAP" localSheetId="4" hidden="1">"c1388"</definedName>
    <definedName name="IQ_LONG_TERM_DEBT_OVER_TOTAL_CAP">"c677"</definedName>
    <definedName name="IQ_LONG_TERM_DEBT_OVER_TOTAL_CAP_1">"c1388"</definedName>
    <definedName name="IQ_LONG_TERM_GROWTH">"c671"</definedName>
    <definedName name="IQ_LONG_TERM_INV" localSheetId="4" hidden="1">"c1389"</definedName>
    <definedName name="IQ_LONG_TERM_INV">"c697"</definedName>
    <definedName name="IQ_LONG_TERM_INV_1">"c1389"</definedName>
    <definedName name="IQ_LOSS_ALLOWANCE_LOANS_FDIC" hidden="1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 hidden="1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 hidden="1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 hidden="1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 hidden="1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>"c697"</definedName>
    <definedName name="IQ_LT_INVEST_BR" hidden="1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 hidden="1">"IQ_LTM_DATE"</definedName>
    <definedName name="IQ_LTM_REVENUE_OVER_EMPLOYEES" localSheetId="4" hidden="1">"c1437"</definedName>
    <definedName name="IQ_LTM_REVENUE_OVER_EMPLOYEES">"c1304"</definedName>
    <definedName name="IQ_LTM_REVENUE_OVER_EMPLOYEES_1">"c1437"</definedName>
    <definedName name="IQ_LTMMONTH" hidden="1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 hidden="1">"c20808"</definedName>
    <definedName name="IQ_MAINT_CAPEX">"c2947"</definedName>
    <definedName name="IQ_MAINT_CAPEX_ACT_OR_EST" hidden="1">"c4458"</definedName>
    <definedName name="IQ_MAINT_CAPEX_ACT_OR_EST_CIQ">"c4987"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 hidden="1">"c258"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GA_MARGIN">"c9930"</definedName>
    <definedName name="IQ_MC_GA_OPERATING_REV">"c9929"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L_EXPENSE_RATIO">"c9927"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 hidden="1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 hidden="1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 hidden="1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 hidden="1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LIST">"c19092"</definedName>
    <definedName name="IQ_NAMES_REVISION_DATE">40148.4607175926</definedName>
    <definedName name="IQ_NAMES_REVISION_DATE_" localSheetId="4" hidden="1">43076.8533217593</definedName>
    <definedName name="IQ_NAMES_REVISION_DATE_" hidden="1">45098.7089930556</definedName>
    <definedName name="IQ_NAMES_REVISION_DATE__1">40216.4654166667</definedName>
    <definedName name="IQ_NAMES_REVISION_DATE__2">41308.4690162037</definedName>
    <definedName name="IQ_NAMES_REVISION_DATE_2">41269.6289699074</definedName>
    <definedName name="IQ_NAMES_REVISION_DATE_V2">42182.762650463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>"c1751"</definedName>
    <definedName name="IQ_NAV_EST_THOM" hidden="1">"c5601"</definedName>
    <definedName name="IQ_NAV_HIGH_EST">"c1753"</definedName>
    <definedName name="IQ_NAV_HIGH_EST_THOM" hidden="1">"c5604"</definedName>
    <definedName name="IQ_NAV_LOW_EST">"c1754"</definedName>
    <definedName name="IQ_NAV_LOW_EST_THOM" hidden="1">"c5605"</definedName>
    <definedName name="IQ_NAV_MEDIAN_EST">"c1752"</definedName>
    <definedName name="IQ_NAV_MEDIAN_EST_THOM" hidden="1">"c5602"</definedName>
    <definedName name="IQ_NAV_NUM_EST">"c1755"</definedName>
    <definedName name="IQ_NAV_NUM_EST_THOM" hidden="1">"c5606"</definedName>
    <definedName name="IQ_NAV_RE">"c15996"</definedName>
    <definedName name="IQ_NAV_SHARE_ACT_OR_EST" hidden="1">"c2225"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REUT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>"c750"</definedName>
    <definedName name="IQ_NET_DEBT_EBITDA_CAPEX">"c2949"</definedName>
    <definedName name="IQ_NET_DEBT_EST" hidden="1">"c3517"</definedName>
    <definedName name="IQ_NET_DEBT_EST_REUT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 hidden="1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REUT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>"c3977"</definedName>
    <definedName name="IQ_NET_DEBT_MEDIAN_EST_THOM" hidden="1">"c4028"</definedName>
    <definedName name="IQ_NET_DEBT_NUM_EST" hidden="1">"c3515"</definedName>
    <definedName name="IQ_NET_DEBT_NUM_EST_REUT">"c3980"</definedName>
    <definedName name="IQ_NET_DEBT_NUM_EST_THOM" hidden="1">"c4031"</definedName>
    <definedName name="IQ_NET_DEBT_STDDEV_EST" hidden="1">"c3516"</definedName>
    <definedName name="IQ_NET_DEBT_STDDEV_EST_REUT">"c3981"</definedName>
    <definedName name="IQ_NET_DEBT_STDDEV_EST_THOM" hidden="1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 localSheetId="4" hidden="1">"c1394"</definedName>
    <definedName name="IQ_NET_INC">"c781"</definedName>
    <definedName name="IQ_NET_INC_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4" hidden="1">"c1368"</definedName>
    <definedName name="IQ_NET_INC_BEFORE">"c344"</definedName>
    <definedName name="IQ_NET_INC_BEFORE_1">"c1368"</definedName>
    <definedName name="IQ_NET_INC_CF" localSheetId="4" hidden="1">"c1397"</definedName>
    <definedName name="IQ_NET_INC_CF">"c793"</definedName>
    <definedName name="IQ_NET_INC_CF_1">"c1397"</definedName>
    <definedName name="IQ_NET_INC_GROWTH_1" localSheetId="4" hidden="1">"IQ_NET_INC_GROWTH_1"</definedName>
    <definedName name="IQ_NET_INC_GROWTH_1" hidden="1">"c158"</definedName>
    <definedName name="IQ_NET_INC_GROWTH_2" localSheetId="4" hidden="1">"IQ_NET_INC_GROWTH_2"</definedName>
    <definedName name="IQ_NET_INC_GROWTH_2" hidden="1">"c162"</definedName>
    <definedName name="IQ_NET_INC_MARGIN" localSheetId="4" hidden="1">"c1398"</definedName>
    <definedName name="IQ_NET_INC_MARGIN">"c794"</definedName>
    <definedName name="IQ_NET_INC_MARGIN_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 hidden="1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 hidden="1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 localSheetId="4" hidden="1">"c1392"</definedName>
    <definedName name="IQ_NET_INTEREST_INC">"c764"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 hidden="1">"c2222"</definedName>
    <definedName name="IQ_NI_ACT_OR_EST_REUT">"c5468"</definedName>
    <definedName name="IQ_NI_ACT_OR_EST_THOM" hidden="1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>"c1716"</definedName>
    <definedName name="IQ_NI_EST_REUT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>"c1723"</definedName>
    <definedName name="IQ_NI_GW_EST_REUT">"c5375"</definedName>
    <definedName name="IQ_NI_GW_EST_THOM">"c5133"</definedName>
    <definedName name="IQ_NI_GW_GUIDANCE" hidden="1">"c4471"</definedName>
    <definedName name="IQ_NI_GW_GUIDANCE_CIQ">"c5009"</definedName>
    <definedName name="IQ_NI_GW_GUIDANCE_CIQ_COL">"c11656"</definedName>
    <definedName name="IQ_NI_GW_HIGH_EST">"c1725"</definedName>
    <definedName name="IQ_NI_GW_HIGH_EST_REUT">"c5377"</definedName>
    <definedName name="IQ_NI_GW_HIGH_EST_THOM">"c5135"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>"c1726"</definedName>
    <definedName name="IQ_NI_GW_LOW_EST_REUT">"c5378"</definedName>
    <definedName name="IQ_NI_GW_LOW_EST_THOM">"c5136"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>"c1724"</definedName>
    <definedName name="IQ_NI_GW_MEDIAN_EST_REUT">"c5376"</definedName>
    <definedName name="IQ_NI_GW_MEDIAN_EST_THOM">"c5134"</definedName>
    <definedName name="IQ_NI_GW_NUM_EST">"c1727"</definedName>
    <definedName name="IQ_NI_GW_NUM_EST_REUT">"c5379"</definedName>
    <definedName name="IQ_NI_GW_NUM_EST_THOM">"c5137"</definedName>
    <definedName name="IQ_NI_GW_STDDEV_EST">"c1728"</definedName>
    <definedName name="IQ_NI_GW_STDDEV_EST_REUT">"c5380"</definedName>
    <definedName name="IQ_NI_GW_STDDEV_EST_THOM">"c5138"</definedName>
    <definedName name="IQ_NI_HIGH_EST">"c1718"</definedName>
    <definedName name="IQ_NI_HIGH_EST_REUT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>"c1719"</definedName>
    <definedName name="IQ_NI_LOW_EST_REUT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REUT">"c5369"</definedName>
    <definedName name="IQ_NI_MEDIAN_EST_THOM" hidden="1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NUM_EST_THOM" hidden="1">"c5130"</definedName>
    <definedName name="IQ_NI_REPORTED_DET_EST_ORIGIN" hidden="1">"c12588"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 hidden="1">"c4474"</definedName>
    <definedName name="IQ_NI_SBC_ACT_OR_EST_CIQ">"c5012"</definedName>
    <definedName name="IQ_NI_SBC_EST" hidden="1">"c4473"</definedName>
    <definedName name="IQ_NI_SBC_GUIDANCE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>"c5016"</definedName>
    <definedName name="IQ_NI_SBC_GW_EST" hidden="1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>"c795"</definedName>
    <definedName name="IQ_NI_STDDEV_EST">"c1721"</definedName>
    <definedName name="IQ_NI_STDDEV_EST_REUT">"c5373"</definedName>
    <definedName name="IQ_NI_STDDEV_EST_THOM" hidden="1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 localSheetId="4" hidden="1">"c1399"</definedName>
    <definedName name="IQ_NON_CASH">"c797"</definedName>
    <definedName name="IQ_NON_CASH_1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 localSheetId="4" hidden="1">"c1400"</definedName>
    <definedName name="IQ_NON_INTEREST_EXP">"c801"</definedName>
    <definedName name="IQ_NON_INTEREST_EXP_1">"c1400"</definedName>
    <definedName name="IQ_NON_INTEREST_INC" localSheetId="4" hidden="1">"c1401"</definedName>
    <definedName name="IQ_NON_INTEREST_INC">"c802"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 localSheetId="4" hidden="1">"c1423"</definedName>
    <definedName name="IQ_NOTES_PAY">"c1176"</definedName>
    <definedName name="IQ_NOTES_PAY_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 hidden="1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 hidden="1">"c1969"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 hidden="1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 hidden="1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REUT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>"c1688"</definedName>
    <definedName name="IQ_OPER_INC_EST_REUT">"c5340"</definedName>
    <definedName name="IQ_OPER_INC_EST_THOM" hidden="1">"c5112"</definedName>
    <definedName name="IQ_OPER_INC_FIN">"c851"</definedName>
    <definedName name="IQ_OPER_INC_HIGH_EST">"c1690"</definedName>
    <definedName name="IQ_OPER_INC_HIGH_EST_REUT">"c5342"</definedName>
    <definedName name="IQ_OPER_INC_HIGH_EST_THOM" hidden="1">"c5114"</definedName>
    <definedName name="IQ_OPER_INC_INS">"c852"</definedName>
    <definedName name="IQ_OPER_INC_LOW_EST">"c1691"</definedName>
    <definedName name="IQ_OPER_INC_LOW_EST_REUT">"c5343"</definedName>
    <definedName name="IQ_OPER_INC_LOW_EST_THOM" hidden="1">"c5115"</definedName>
    <definedName name="IQ_OPER_INC_MARGIN" localSheetId="4" hidden="1">"c1448"</definedName>
    <definedName name="IQ_OPER_INC_MARGIN">"c362"</definedName>
    <definedName name="IQ_OPER_INC_MARGIN_1">"c1448"</definedName>
    <definedName name="IQ_OPER_INC_MEDIAN_EST">"c1689"</definedName>
    <definedName name="IQ_OPER_INC_MEDIAN_EST_REUT">"c5341"</definedName>
    <definedName name="IQ_OPER_INC_MEDIAN_EST_THOM" hidden="1">"c5113"</definedName>
    <definedName name="IQ_OPER_INC_NUM_EST">"c1692"</definedName>
    <definedName name="IQ_OPER_INC_NUM_EST_REUT">"c5344"</definedName>
    <definedName name="IQ_OPER_INC_NUM_EST_THOM" hidden="1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 hidden="1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 hidden="1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 hidden="1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 hidden="1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 hidden="1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localSheetId="4" hidden="1">"c1403"</definedName>
    <definedName name="IQ_OTHER_CURRENT_ASSETS">"c868"</definedName>
    <definedName name="IQ_OTHER_CURRENT_ASSETS_1">"c1403"</definedName>
    <definedName name="IQ_OTHER_CURRENT_LIAB" localSheetId="4" hidden="1">"c1404"</definedName>
    <definedName name="IQ_OTHER_CURRENT_LIAB">"c877"</definedName>
    <definedName name="IQ_OTHER_CURRENT_LIAB_1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 hidden="1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 hidden="1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 hidden="1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 hidden="1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 hidden="1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 localSheetId="4" hidden="1">"c1408"</definedName>
    <definedName name="IQ_OTHER_INVESTING">"c916"</definedName>
    <definedName name="IQ_OTHER_INVESTING_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 hidden="1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 hidden="1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 localSheetId="4" hidden="1">"c1409"</definedName>
    <definedName name="IQ_OTHER_LONG_TERM">"c946"</definedName>
    <definedName name="IQ_OTHER_LONG_TERM_1">"c1409"</definedName>
    <definedName name="IQ_OTHER_LT_ASSETS">"c946"</definedName>
    <definedName name="IQ_OTHER_LT_ASSETS_BNK">"c947"</definedName>
    <definedName name="IQ_OTHER_LT_ASSETS_BR" hidden="1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 hidden="1">"c15931"</definedName>
    <definedName name="IQ_OTHER_NET" localSheetId="4" hidden="1">"c1453"</definedName>
    <definedName name="IQ_OTHER_NET">"c959"</definedName>
    <definedName name="IQ_OTHER_NET_1">"c1453"</definedName>
    <definedName name="IQ_OTHER_NON_INT_ALLOCATIONS_FFIEC">"c13065"</definedName>
    <definedName name="IQ_OTHER_NON_INT_EXP">"c953"</definedName>
    <definedName name="IQ_OTHER_NON_INT_EXP_FDIC" hidden="1">"c6578"</definedName>
    <definedName name="IQ_OTHER_NON_INT_EXP_FFIEC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 hidden="1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 hidden="1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 hidden="1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 hidden="1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 hidden="1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 hidden="1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 hidden="1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 hidden="1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 localSheetId="4" hidden="1">"c1410"</definedName>
    <definedName name="IQ_OTHER_REVENUE">"c1010"</definedName>
    <definedName name="IQ_OTHER_REVENUE_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 hidden="1">"c6530"</definedName>
    <definedName name="IQ_OTHER_UNUSED_FFIEC">"c13248"</definedName>
    <definedName name="IQ_OTHER_UNUSUAL">"c1488"</definedName>
    <definedName name="IQ_OTHER_UNUSUAL_BNK">"c1560"</definedName>
    <definedName name="IQ_OTHER_UNUSUAL_BR" hidden="1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 hidden="1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 localSheetId="4" hidden="1">"c2128"</definedName>
    <definedName name="IQ_OUTSTANDING_BS_DATE">"c1022"</definedName>
    <definedName name="IQ_OUTSTANDING_BS_DATE_1">"c2128"</definedName>
    <definedName name="IQ_OUTSTANDING_FILING_DATE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>"c1024"</definedName>
    <definedName name="IQ_PARTICIPATION_POOLS_RESIDENTIAL_MORTGAGES_FDIC" hidden="1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 localSheetId="4" hidden="1">"c1457"</definedName>
    <definedName name="IQ_PAY_ACCRUED">"c8"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>"c15238"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 hidden="1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 hidden="1">"c4059"</definedName>
    <definedName name="IQ_PENETRATION_BASIC_CABLE">"c2850"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 hidden="1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 hidden="1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 hidden="1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 hidden="1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 hidden="1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 hidden="1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 hidden="1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 hidden="1">"c5277"</definedName>
    <definedName name="IQ_PERCENT_CHANGE_EST_CFPS_12MONTHS">"c1812"</definedName>
    <definedName name="IQ_PERCENT_CHANGE_EST_CFPS_12MONTHS_REUT">"c3924"</definedName>
    <definedName name="IQ_PERCENT_CHANGE_EST_CFPS_12MONTHS_THOM" hidden="1">"c5234"</definedName>
    <definedName name="IQ_PERCENT_CHANGE_EST_CFPS_18MONTHS">"c1813"</definedName>
    <definedName name="IQ_PERCENT_CHANGE_EST_CFPS_18MONTHS_REUT">"c3925"</definedName>
    <definedName name="IQ_PERCENT_CHANGE_EST_CFPS_18MONTHS_THOM" hidden="1">"c5235"</definedName>
    <definedName name="IQ_PERCENT_CHANGE_EST_CFPS_3MONTHS">"c1809"</definedName>
    <definedName name="IQ_PERCENT_CHANGE_EST_CFPS_3MONTHS_REUT">"c3921"</definedName>
    <definedName name="IQ_PERCENT_CHANGE_EST_CFPS_3MONTHS_THOM" hidden="1">"c5231"</definedName>
    <definedName name="IQ_PERCENT_CHANGE_EST_CFPS_6MONTHS">"c1810"</definedName>
    <definedName name="IQ_PERCENT_CHANGE_EST_CFPS_6MONTHS_REUT">"c3922"</definedName>
    <definedName name="IQ_PERCENT_CHANGE_EST_CFPS_6MONTHS_THOM" hidden="1">"c5232"</definedName>
    <definedName name="IQ_PERCENT_CHANGE_EST_CFPS_9MONTHS">"c1811"</definedName>
    <definedName name="IQ_PERCENT_CHANGE_EST_CFPS_9MONTHS_REUT">"c3923"</definedName>
    <definedName name="IQ_PERCENT_CHANGE_EST_CFPS_9MONTHS_THOM" hidden="1">"c5233"</definedName>
    <definedName name="IQ_PERCENT_CHANGE_EST_CFPS_DAY">"c1806"</definedName>
    <definedName name="IQ_PERCENT_CHANGE_EST_CFPS_DAY_REUT">"c3919"</definedName>
    <definedName name="IQ_PERCENT_CHANGE_EST_CFPS_DAY_THOM" hidden="1">"c5229"</definedName>
    <definedName name="IQ_PERCENT_CHANGE_EST_CFPS_MONTH">"c1808"</definedName>
    <definedName name="IQ_PERCENT_CHANGE_EST_CFPS_MONTH_REUT">"c3920"</definedName>
    <definedName name="IQ_PERCENT_CHANGE_EST_CFPS_MONTH_THOM" hidden="1">"c5230"</definedName>
    <definedName name="IQ_PERCENT_CHANGE_EST_CFPS_WEEK">"c1807"</definedName>
    <definedName name="IQ_PERCENT_CHANGE_EST_CFPS_WEEK_REUT">"c3962"</definedName>
    <definedName name="IQ_PERCENT_CHANGE_EST_CFPS_WEEK_THOM" hidden="1">"c5272"</definedName>
    <definedName name="IQ_PERCENT_CHANGE_EST_DPS_12MONTHS">"c1820"</definedName>
    <definedName name="IQ_PERCENT_CHANGE_EST_DPS_12MONTHS_REUT">"c3931"</definedName>
    <definedName name="IQ_PERCENT_CHANGE_EST_DPS_12MONTHS_THOM" hidden="1">"c5241"</definedName>
    <definedName name="IQ_PERCENT_CHANGE_EST_DPS_18MONTHS">"c1821"</definedName>
    <definedName name="IQ_PERCENT_CHANGE_EST_DPS_18MONTHS_REUT">"c3932"</definedName>
    <definedName name="IQ_PERCENT_CHANGE_EST_DPS_18MONTHS_THOM" hidden="1">"c5242"</definedName>
    <definedName name="IQ_PERCENT_CHANGE_EST_DPS_3MONTHS">"c1817"</definedName>
    <definedName name="IQ_PERCENT_CHANGE_EST_DPS_3MONTHS_REUT">"c3928"</definedName>
    <definedName name="IQ_PERCENT_CHANGE_EST_DPS_3MONTHS_THOM" hidden="1">"c5238"</definedName>
    <definedName name="IQ_PERCENT_CHANGE_EST_DPS_6MONTHS">"c1818"</definedName>
    <definedName name="IQ_PERCENT_CHANGE_EST_DPS_6MONTHS_REUT">"c3929"</definedName>
    <definedName name="IQ_PERCENT_CHANGE_EST_DPS_6MONTHS_THOM" hidden="1">"c5239"</definedName>
    <definedName name="IQ_PERCENT_CHANGE_EST_DPS_9MONTHS">"c1819"</definedName>
    <definedName name="IQ_PERCENT_CHANGE_EST_DPS_9MONTHS_REUT">"c3930"</definedName>
    <definedName name="IQ_PERCENT_CHANGE_EST_DPS_9MONTHS_THOM" hidden="1">"c5240"</definedName>
    <definedName name="IQ_PERCENT_CHANGE_EST_DPS_DAY">"c1814"</definedName>
    <definedName name="IQ_PERCENT_CHANGE_EST_DPS_DAY_REUT">"c3926"</definedName>
    <definedName name="IQ_PERCENT_CHANGE_EST_DPS_DAY_THOM" hidden="1">"c5236"</definedName>
    <definedName name="IQ_PERCENT_CHANGE_EST_DPS_MONTH">"c1816"</definedName>
    <definedName name="IQ_PERCENT_CHANGE_EST_DPS_MONTH_REUT">"c3927"</definedName>
    <definedName name="IQ_PERCENT_CHANGE_EST_DPS_MONTH_THOM" hidden="1">"c5237"</definedName>
    <definedName name="IQ_PERCENT_CHANGE_EST_DPS_WEEK">"c1815"</definedName>
    <definedName name="IQ_PERCENT_CHANGE_EST_DPS_WEEK_REUT">"c3963"</definedName>
    <definedName name="IQ_PERCENT_CHANGE_EST_DPS_WEEK_THOM" hidden="1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 hidden="1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 hidden="1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 hidden="1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 hidden="1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 hidden="1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 hidden="1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 hidden="1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 hidden="1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 hidden="1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 hidden="1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 hidden="1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 hidden="1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 hidden="1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 hidden="1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 hidden="1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12MONTHS">"c1828"</definedName>
    <definedName name="IQ_PERCENT_CHANGE_EST_FFO_SHARE_12MONTHS_REUT">"c3938"</definedName>
    <definedName name="IQ_PERCENT_CHANGE_EST_FFO_SHARE_18MONTHS">"c1829"</definedName>
    <definedName name="IQ_PERCENT_CHANGE_EST_FFO_SHARE_18MONTHS_REUT">"c3939"</definedName>
    <definedName name="IQ_PERCENT_CHANGE_EST_FFO_SHARE_3MONTHS">"c1825"</definedName>
    <definedName name="IQ_PERCENT_CHANGE_EST_FFO_SHARE_3MONTHS_REUT">"c3935"</definedName>
    <definedName name="IQ_PERCENT_CHANGE_EST_FFO_SHARE_6MONTHS">"c1826"</definedName>
    <definedName name="IQ_PERCENT_CHANGE_EST_FFO_SHARE_6MONTHS_REUT">"c3936"</definedName>
    <definedName name="IQ_PERCENT_CHANGE_EST_FFO_SHARE_9MONTHS">"c1827"</definedName>
    <definedName name="IQ_PERCENT_CHANGE_EST_FFO_SHARE_9MONTHS_REUT">"c3937"</definedName>
    <definedName name="IQ_PERCENT_CHANGE_EST_FFO_SHARE_DAY">"c1822"</definedName>
    <definedName name="IQ_PERCENT_CHANGE_EST_FFO_SHARE_DAY_REUT">"c3933"</definedName>
    <definedName name="IQ_PERCENT_CHANGE_EST_FFO_SHARE_MONTH">"c1824"</definedName>
    <definedName name="IQ_PERCENT_CHANGE_EST_FFO_SHARE_MONTH_REUT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>"c5274"</definedName>
    <definedName name="IQ_PERCENT_CHANGE_EST_FFO_SHARE_WEEK">"c1823"</definedName>
    <definedName name="IQ_PERCENT_CHANGE_EST_FFO_SHARE_WEEK_REUT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 hidden="1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 hidden="1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 hidden="1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 hidden="1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 hidden="1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 hidden="1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 hidden="1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 hidden="1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 hidden="1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 hidden="1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 hidden="1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 hidden="1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 hidden="1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 hidden="1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 hidden="1">"c5251"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CO_WEEK_THOM" hidden="1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 hidden="1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 hidden="1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 hidden="1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 hidden="1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 hidden="1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 hidden="1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 hidden="1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 localSheetId="4" hidden="1">"c1414"</definedName>
    <definedName name="IQ_PERIODDATE">"c1034"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 hidden="1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 hidden="1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 hidden="1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 hidden="1">"c2221"</definedName>
    <definedName name="IQ_PRE_TAX_ACT_OR_EST_REUT">"c5467"</definedName>
    <definedName name="IQ_PRE_TAX_ACT_OR_EST_THOM" hidden="1">"c5305"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 hidden="1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 hidden="1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 hidden="1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 localSheetId="4" hidden="1">"c1416"</definedName>
    <definedName name="IQ_PREF_STOCK">"c1052"</definedName>
    <definedName name="IQ_PREF_STOCK_1">"c1416"</definedName>
    <definedName name="IQ_PREF_STOCK_FFIEC">"c12875"</definedName>
    <definedName name="IQ_PREF_TOT" localSheetId="4" hidden="1">"c1415"</definedName>
    <definedName name="IQ_PREF_TOT">"c1044"</definedName>
    <definedName name="IQ_PREF_TOT_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 localSheetId="4" hidden="1">"c1418"</definedName>
    <definedName name="IQ_PREPAID_EXPEN">"c1068"</definedName>
    <definedName name="IQ_PREPAID_EXPEN_1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 localSheetId="4" hidden="1">"IQ_PRETAX_INC"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>"c1695"</definedName>
    <definedName name="IQ_PRETAX_INC_EST_REUT">"c5347"</definedName>
    <definedName name="IQ_PRETAX_INC_EST_THOM" hidden="1">"c5119"</definedName>
    <definedName name="IQ_PRETAX_INC_HIGH_EST">"c1697"</definedName>
    <definedName name="IQ_PRETAX_INC_HIGH_EST_REUT">"c5349"</definedName>
    <definedName name="IQ_PRETAX_INC_HIGH_EST_THOM" hidden="1">"c5121"</definedName>
    <definedName name="IQ_PRETAX_INC_LOW_EST">"c1698"</definedName>
    <definedName name="IQ_PRETAX_INC_LOW_EST_REUT">"c5350"</definedName>
    <definedName name="IQ_PRETAX_INC_LOW_EST_THOM" hidden="1">"c5122"</definedName>
    <definedName name="IQ_PRETAX_INC_MEDIAN_EST">"c1696"</definedName>
    <definedName name="IQ_PRETAX_INC_MEDIAN_EST_REUT">"c5348"</definedName>
    <definedName name="IQ_PRETAX_INC_MEDIAN_EST_THOM" hidden="1">"c5120"</definedName>
    <definedName name="IQ_PRETAX_INC_NUM_EST">"c1699"</definedName>
    <definedName name="IQ_PRETAX_INC_NUM_EST_REUT">"c5351"</definedName>
    <definedName name="IQ_PRETAX_INC_NUM_EST_THOM" hidden="1">"c5123"</definedName>
    <definedName name="IQ_PRETAX_INC_STDDEV_EST">"c1700"</definedName>
    <definedName name="IQ_PRETAX_INC_STDDEV_EST_REUT">"c5352"</definedName>
    <definedName name="IQ_PRETAX_INC_STDDEV_EST_THOM" hidden="1">"c5124"</definedName>
    <definedName name="IQ_PRETAX_OPERATING_INC_AVG_ASSETS_FFIEC">"c13365"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>"c4053"</definedName>
    <definedName name="IQ_PRICE_CFPS_FWD_THOM" hidden="1">"c4060"</definedName>
    <definedName name="IQ_PRICE_OVER_BVPS" localSheetId="4" hidden="1">"c1412"</definedName>
    <definedName name="IQ_PRICE_OVER_BVPS">"c1026"</definedName>
    <definedName name="IQ_PRICE_OVER_BVPS_1">"c1412"</definedName>
    <definedName name="IQ_PRICE_OVER_EPS_EST" localSheetId="4" hidden="1">"IQ_PRICE_OVER_EPS_EST"</definedName>
    <definedName name="IQ_PRICE_OVER_EPS_EST" hidden="1">"c174"</definedName>
    <definedName name="IQ_PRICE_OVER_EPS_EST_1" localSheetId="4" hidden="1">"IQ_PRICE_OVER_EPS_EST_1"</definedName>
    <definedName name="IQ_PRICE_OVER_EPS_EST_1" hidden="1">"c175"</definedName>
    <definedName name="IQ_PRICE_OVER_LTM_EPS" localSheetId="4" hidden="1">"c1413"</definedName>
    <definedName name="IQ_PRICE_OVER_LTM_EPS">"c1029"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 hidden="1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 hidden="1">"c3631"</definedName>
    <definedName name="IQ_PRICE_TARGET_THOM" hidden="1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>"c1069"</definedName>
    <definedName name="IQ_PRICEDATETIME" hidden="1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 hidden="1">"c5297"</definedName>
    <definedName name="IQ_PRIMARY_INDUSTRY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 localSheetId="4" hidden="1">"c1452"</definedName>
    <definedName name="IQ_PRO_FORMA_NET_INC">"c795"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 localSheetId="4" hidden="1">"c1379"</definedName>
    <definedName name="IQ_PROPERTY_GROSS">"c518"</definedName>
    <definedName name="IQ_PROPERTY_GROSS_1">"c1379"</definedName>
    <definedName name="IQ_PROPERTY_MGMT_FEE">"c1074"</definedName>
    <definedName name="IQ_PROPERTY_NET" localSheetId="4" hidden="1">"c1402"</definedName>
    <definedName name="IQ_PROPERTY_NET">"c829"</definedName>
    <definedName name="IQ_PROPERTY_NET_1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 hidden="1">"c6332"</definedName>
    <definedName name="IQ_RE_FOREIGN_FFIEC">"c13479"</definedName>
    <definedName name="IQ_RE_GAIN_LOSS_SALE_ASSETS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>"c5045"</definedName>
    <definedName name="IQ_RECURRING_PROFIT_EST" hidden="1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>"c5046"</definedName>
    <definedName name="IQ_RECURRING_PROFIT_SHARE_EST" hidden="1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localSheetId="4" hidden="1">"c1417"</definedName>
    <definedName name="IQ_REDEEM_PREF_STOCK">"c1059"</definedName>
    <definedName name="IQ_REDEEM_PREF_STOCK_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 localSheetId="4" hidden="1">"c1419"</definedName>
    <definedName name="IQ_RESEARCH_DEV">"c1090"</definedName>
    <definedName name="IQ_RESEARCH_DEV_1">"c1419"</definedName>
    <definedName name="IQ_RESIDENTIAL_LOANS" hidden="1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 hidden="1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 localSheetId="4" hidden="1">"c1420"</definedName>
    <definedName name="IQ_RETAINED_EARN">"c1092"</definedName>
    <definedName name="IQ_RETAINED_EARN_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 hidden="1">"c3585"</definedName>
    <definedName name="IQ_RETURN_ASSETS_ACT_OR_EST_REUT">"c5475"</definedName>
    <definedName name="IQ_RETURN_ASSETS_ACT_OR_EST_THOM" hidden="1">"c5310"</definedName>
    <definedName name="IQ_RETURN_ASSETS_BANK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>"c3990"</definedName>
    <definedName name="IQ_RETURN_ASSETS_EST_THOM" hidden="1">"c4034"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>"c3991"</definedName>
    <definedName name="IQ_RETURN_ASSETS_MEDIAN_EST_THOM" hidden="1">"c4035"</definedName>
    <definedName name="IQ_RETURN_ASSETS_NUM_EST" hidden="1">"c3527"</definedName>
    <definedName name="IQ_RETURN_ASSETS_NUM_EST_REUT">"c3994"</definedName>
    <definedName name="IQ_RETURN_ASSETS_NUM_EST_THOM" hidden="1">"c4038"</definedName>
    <definedName name="IQ_RETURN_ASSETS_STDDEV_EST" hidden="1">"c3528"</definedName>
    <definedName name="IQ_RETURN_ASSETS_STDDEV_EST_REUT">"c3995"</definedName>
    <definedName name="IQ_RETURN_ASSETS_STDDEV_EST_THOM" hidden="1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 hidden="1">"c3586"</definedName>
    <definedName name="IQ_RETURN_EQUITY_ACT_OR_EST_REUT">"c5476"</definedName>
    <definedName name="IQ_RETURN_EQUITY_ACT_OR_EST_THOM" hidden="1">"c5311"</definedName>
    <definedName name="IQ_RETURN_EQUITY_BANK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>"c3983"</definedName>
    <definedName name="IQ_RETURN_EQUITY_EST_THOM" hidden="1">"c5479"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>"c3984"</definedName>
    <definedName name="IQ_RETURN_EQUITY_MEDIAN_EST_THOM" hidden="1">"c5282"</definedName>
    <definedName name="IQ_RETURN_EQUITY_NUM_EST" hidden="1">"c3533"</definedName>
    <definedName name="IQ_RETURN_EQUITY_NUM_EST_REUT">"c3987"</definedName>
    <definedName name="IQ_RETURN_EQUITY_NUM_EST_THOM" hidden="1">"c5285"</definedName>
    <definedName name="IQ_RETURN_EQUITY_STDDEV_EST" hidden="1">"c3534"</definedName>
    <definedName name="IQ_RETURN_EQUITY_STDDEV_EST_REUT">"c3988"</definedName>
    <definedName name="IQ_RETURN_EQUITY_STDDEV_EST_THOM" hidden="1">"c5286"</definedName>
    <definedName name="IQ_RETURN_INVESTMENT" localSheetId="4" hidden="1">"c1421"</definedName>
    <definedName name="IQ_RETURN_INVESTMENT">"c1117"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 hidden="1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 localSheetId="4" hidden="1">"c1422"</definedName>
    <definedName name="IQ_REVENUE">"c1122"</definedName>
    <definedName name="IQ_REVENUE_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 localSheetId="4" hidden="1">"IQ_REVENUE_EST_1"</definedName>
    <definedName name="IQ_REVENUE_EST_1" hidden="1">"c190"</definedName>
    <definedName name="IQ_REVENUE_EST_BOTTOM_UP" hidden="1">"c5488"</definedName>
    <definedName name="IQ_REVENUE_EST_BOTTOM_UP_CIQ">"c12025"</definedName>
    <definedName name="IQ_REVENUE_EST_BOTTOM_UP_REUT">"c5496"</definedName>
    <definedName name="IQ_REVENUE_EST_CIQ">"c3616"</definedName>
    <definedName name="IQ_REVENUE_EST_REUT" hidden="1">"c3634"</definedName>
    <definedName name="IQ_REVENUE_EST_THOM" hidden="1">"c3652"</definedName>
    <definedName name="IQ_REVENUE_GROWTH_1" localSheetId="4" hidden="1">"IQ_REVENUE_GROWTH_1"</definedName>
    <definedName name="IQ_REVENUE_GROWTH_1" hidden="1">"c155"</definedName>
    <definedName name="IQ_REVENUE_GROWTH_2" localSheetId="4" hidden="1">"IQ_REVENUE_GROWTH_2"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 hidden="1">"c3653"</definedName>
    <definedName name="IQ_REVENUE_NO_EST">"c263"</definedName>
    <definedName name="IQ_REVENUE_NUM_EST">"c1129"</definedName>
    <definedName name="IQ_REVENUE_NUM_EST_CIQ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localSheetId="4" hidden="1">39527.6287847222</definedName>
    <definedName name="IQ_REVISION_DATE_" hidden="1">38728.8008101852</definedName>
    <definedName name="IQ_REVISION_DATE__1">39342.6864930556</definedName>
    <definedName name="IQ_Revision_Date_guess" hidden="1">38978.3778356481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EVOLVING_SECURED_1_–4_NON_ACCRUAL_FFIEC">"c15565"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 hidden="1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 hidden="1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 hidden="1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 hidden="1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 hidden="1">"c2159"</definedName>
    <definedName name="IQ_SECURITY_NAME">"c15159"</definedName>
    <definedName name="IQ_SECURITY_NOTES" hidden="1">"c2202"</definedName>
    <definedName name="IQ_SECURITY_OWN">"c1153"</definedName>
    <definedName name="IQ_SECURITY_RESELL">"c1154"</definedName>
    <definedName name="IQ_SECURITY_TYPE" hidden="1">"c2158"</definedName>
    <definedName name="IQ_SEDOL" hidden="1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OUTSTANDING_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 hidden="1">"c228"</definedName>
    <definedName name="IQ_SHORT_POSITIONS_FFIEC">"c12859"</definedName>
    <definedName name="IQ_SHORT_TERM_INVEST" localSheetId="4" hidden="1">"c1425"</definedName>
    <definedName name="IQ_SHORT_TERM_INVEST">"c1197"</definedName>
    <definedName name="IQ_SHORT_TERM_INVEST_1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>"c2644"</definedName>
    <definedName name="IQ_SP_ISSUE_LC_DATE">"c2643"</definedName>
    <definedName name="IQ_SP_ISSUE_LC_LT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 hidden="1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 hidden="1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 hidden="1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 hidden="1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 hidden="1">"c4520"</definedName>
    <definedName name="IQ_STOCK_BASED_EXPLORE_DRILL">"c13851"</definedName>
    <definedName name="IQ_STOCK_BASED_GA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"c2857"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>"c1214"</definedName>
    <definedName name="IQ_SYMBOL_RT">"SYMBOL"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 hidden="1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 hidden="1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>"c1220"</definedName>
    <definedName name="IQ_TEV_EBIT_AVG">"c1221"</definedName>
    <definedName name="IQ_TEV_EBIT_FWD" hidden="1">"c2238"</definedName>
    <definedName name="IQ_TEV_EBIT_FWD_REUT">"c4054"</definedName>
    <definedName name="IQ_TEV_EBIT_FWD_THOM" hidden="1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 hidden="1">"c4057"</definedName>
    <definedName name="IQ_TEV_EMPLOYEE_AVG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 hidden="1">"c4058"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 localSheetId="4" hidden="1">"c1455"</definedName>
    <definedName name="IQ_TOTAL_CASH_DIVID">"c1266"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 localSheetId="4" hidden="1">"c1352"</definedName>
    <definedName name="IQ_TOTAL_CASH_FINAN">"c119"</definedName>
    <definedName name="IQ_TOTAL_CASH_FINAN_1">"c1352"</definedName>
    <definedName name="IQ_TOTAL_CASH_INVEST" localSheetId="4" hidden="1">"c1353"</definedName>
    <definedName name="IQ_TOTAL_CASH_INVEST">"c121"</definedName>
    <definedName name="IQ_TOTAL_CASH_INVEST_1">"c1353"</definedName>
    <definedName name="IQ_TOTAL_CASH_OPER" localSheetId="4" hidden="1">"c1354"</definedName>
    <definedName name="IQ_TOTAL_CASH_OPER">"c122"</definedName>
    <definedName name="IQ_TOTAL_CASH_OPER_1">"c1354"</definedName>
    <definedName name="IQ_TOTAL_CHARGE_OFFS_FDIC" hidden="1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 localSheetId="4" hidden="1">"c1411"</definedName>
    <definedName name="IQ_TOTAL_COMMON">"c1022"</definedName>
    <definedName name="IQ_TOTAL_COMMON_1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 localSheetId="4" hidden="1">"c1430"</definedName>
    <definedName name="IQ_TOTAL_CURRENT_ASSETS">"c1243"</definedName>
    <definedName name="IQ_TOTAL_CURRENT_ASSETS_1">"c1430"</definedName>
    <definedName name="IQ_TOTAL_CURRENT_LIAB" localSheetId="4" hidden="1">"c1431"</definedName>
    <definedName name="IQ_TOTAL_CURRENT_LIAB">"c1245"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 hidden="1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>"c6191"</definedName>
    <definedName name="IQ_TOTAL_DEBT_NUM_EST" hidden="1">"c4537"</definedName>
    <definedName name="IQ_TOTAL_DEBT_OVER_EBITDA" localSheetId="4" hidden="1">"c1433"</definedName>
    <definedName name="IQ_TOTAL_DEBT_OVER_EBITDA">"c1249"</definedName>
    <definedName name="IQ_TOTAL_DEBT_OVER_EBITDA_1">"c1433"</definedName>
    <definedName name="IQ_TOTAL_DEBT_OVER_TOTAL_BV" localSheetId="4" hidden="1">"c1434"</definedName>
    <definedName name="IQ_TOTAL_DEBT_OVER_TOTAL_BV">"c1250"</definedName>
    <definedName name="IQ_TOTAL_DEBT_OVER_TOTAL_BV_1">"c1434"</definedName>
    <definedName name="IQ_TOTAL_DEBT_OVER_TOTAL_CAP" localSheetId="4" hidden="1">"c1432"</definedName>
    <definedName name="IQ_TOTAL_DEBT_OVER_TOTAL_CAP">"c1248"</definedName>
    <definedName name="IQ_TOTAL_DEBT_OVER_TOTAL_CAP_1">"c1432"</definedName>
    <definedName name="IQ_TOTAL_DEBT_REPAID">"c1258"</definedName>
    <definedName name="IQ_TOTAL_DEBT_REPAID_BNK">"c1259"</definedName>
    <definedName name="IQ_TOTAL_DEBT_REPAID_BR" hidden="1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POSITS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>"c1266"</definedName>
    <definedName name="IQ_TOTAL_EMPLOYEE" localSheetId="4" hidden="1">"c2141"</definedName>
    <definedName name="IQ_TOTAL_EMPLOYEE">"c1522"</definedName>
    <definedName name="IQ_TOTAL_EMPLOYEE_1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 localSheetId="4" hidden="1">"c1382"</definedName>
    <definedName name="IQ_TOTAL_INTEREST_EXP">"c591"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 localSheetId="4" hidden="1">"c1385"</definedName>
    <definedName name="IQ_TOTAL_INVENTORY">"c622"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 hidden="1">"c1278"</definedName>
    <definedName name="IQ_TOTAL_LIAB_EQUITY">"c1279"</definedName>
    <definedName name="IQ_TOTAL_LIAB_EQUITY_FDIC" hidden="1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 localSheetId="4" hidden="1">"c1435"</definedName>
    <definedName name="IQ_TOTAL_LIAB_SHAREHOLD">"c1279"</definedName>
    <definedName name="IQ_TOTAL_LIAB_SHAREHOLD_1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 hidden="1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 hidden="1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 localSheetId="4" hidden="1">"c1436"</definedName>
    <definedName name="IQ_TOTAL_REVENUE">"c1294"</definedName>
    <definedName name="IQ_TOTAL_REVENUE_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 hidden="1">"c6306"</definedName>
    <definedName name="IQ_TOTAL_SPECIAL">"c1618"</definedName>
    <definedName name="IQ_TOTAL_SQ_FT">"c8781"</definedName>
    <definedName name="IQ_TOTAL_ST_BORROW" localSheetId="4" hidden="1">"c1424"</definedName>
    <definedName name="IQ_TOTAL_ST_BORROW">"c1177"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AL">"c1308"</definedName>
    <definedName name="IQ_TOTAL_UNUSED_COMMITMENTS_FDIC" hidden="1">"c6536"</definedName>
    <definedName name="IQ_TOTAL_UNUSUAL">"c1508"</definedName>
    <definedName name="IQ_TOTAL_UNUSUAL_BNK">"c5516"</definedName>
    <definedName name="IQ_TOTAL_UNUSUAL_BR" hidden="1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 localSheetId="4" hidden="1">"c2274"</definedName>
    <definedName name="IQ_TR_SEC_FEES">"c13642"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 localSheetId="4" hidden="1">"c2298"</definedName>
    <definedName name="IQ_TR_TERM_FEE">"c13640"</definedName>
    <definedName name="IQ_TR_TERM_FEE_PCT" localSheetId="4" hidden="1">"c2297"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 localSheetId="4" hidden="1">"c1345"</definedName>
    <definedName name="IQ_TRADE_AR">"c40"</definedName>
    <definedName name="IQ_TRADE_AR_1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 hidden="1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 localSheetId="4" hidden="1">"c1438"</definedName>
    <definedName name="IQ_TREASURY_STOCK">"c1311"</definedName>
    <definedName name="IQ_TREASURY_STOCK_1">"c1438"</definedName>
    <definedName name="IQ_TREASURY_STOCK_TRANSACTIONS_FDIC" hidden="1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>"c9975"</definedName>
    <definedName name="IQ_UNDIVIDED_PROFITS_FDIC" hidden="1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 hidden="1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 hidden="1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"c15789"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 localSheetId="4" hidden="1">"c2203"</definedName>
    <definedName name="IQ_XDIV_DATE">"c2104"</definedName>
    <definedName name="IQ_XDIV_DATE_1">"c2104"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>"c1339"</definedName>
    <definedName name="IQB_BOOKMARK_COUNT" localSheetId="4" hidden="1">1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NAMA">39972.4171759259</definedName>
    <definedName name="IQR44HKW9" hidden="1">#REF!</definedName>
    <definedName name="IQRA1">"$A$2:$A$211"</definedName>
    <definedName name="IQRA10">"$A$11:$A$1269"</definedName>
    <definedName name="IQRA2" hidden="1">"$A$3:$A$65"</definedName>
    <definedName name="IQRA3">"$A$4:$A$2297"</definedName>
    <definedName name="IQRA38" hidden="1">"$A$39:$A$48"</definedName>
    <definedName name="IQRA5">"$A$6:$A$1735"</definedName>
    <definedName name="IQRA6" hidden="1">"$A$7:$A$21"</definedName>
    <definedName name="IQRA60" hidden="1">"$A$61:$A$75"</definedName>
    <definedName name="IQRA7" hidden="1">"$A$8:$A$11"</definedName>
    <definedName name="IQRA8">"$A$9:$A$1262"</definedName>
    <definedName name="IQRA9">"$A$10:$A$1263"</definedName>
    <definedName name="IQRAA61">"$AA$62:$AA$76"</definedName>
    <definedName name="IQRAA7">"$AA$8:$AA$51"</definedName>
    <definedName name="IQRAAWWW9" hidden="1">#REF!</definedName>
    <definedName name="IQRAB61">"$AB$62:$AB$79"</definedName>
    <definedName name="IQRABFSW9" hidden="1">#REF!</definedName>
    <definedName name="IQRABXCO6" hidden="1">#REF!</definedName>
    <definedName name="IQRABXCT7" hidden="1">#REF!</definedName>
    <definedName name="IQRAC61">"$AC$62:$AC$111"</definedName>
    <definedName name="IQRAC7">"$AC$8:$AC$95"</definedName>
    <definedName name="IQRACBCAW9" hidden="1">#REF!</definedName>
    <definedName name="IQRAD61">"$AD$62:$AD$107"</definedName>
    <definedName name="IQRAD7">"$AD$8:$AD$54"</definedName>
    <definedName name="IQRAE61">"$AE$62:$AE$74"</definedName>
    <definedName name="IQRAE7">"$AE$8:$AE$69"</definedName>
    <definedName name="IQRAEMCO6" hidden="1">#REF!</definedName>
    <definedName name="IQRAEMCT7" hidden="1">#REF!</definedName>
    <definedName name="IQRAERW9" hidden="1">#REF!</definedName>
    <definedName name="IQRAF17" hidden="1">"$AF$18:$AF$269"</definedName>
    <definedName name="IQRAF61">"$AF$62:$AF$70"</definedName>
    <definedName name="IQRAF7">"$AF$8:$AF$51"</definedName>
    <definedName name="IQRAG61">"$AG$62:$AG$70"</definedName>
    <definedName name="IQRAG7">"$AG$8:$AG$56"</definedName>
    <definedName name="IQRAH61">"$AH$62:$AH$68"</definedName>
    <definedName name="IQRAH7">"$AH$8:$AH$43"</definedName>
    <definedName name="IQRAI15">"$AI$16:$AI$39"</definedName>
    <definedName name="IQRAI61">"$AI$62:$AI$74"</definedName>
    <definedName name="IQRAI7">"$AI$8:$AI$34"</definedName>
    <definedName name="IQRAIRMW9" hidden="1">#REF!</definedName>
    <definedName name="IQRAIRW9" hidden="1">#REF!</definedName>
    <definedName name="IQRAJ61">"$AJ$62:$AJ$79"</definedName>
    <definedName name="IQRAJ7">"$AJ$8:$AJ$35"</definedName>
    <definedName name="IQRAK7">"$AK$8:$AK$18"</definedName>
    <definedName name="IQRAL7">"$AL$8:$AL$20"</definedName>
    <definedName name="IQRALGTW9" hidden="1">#REF!</definedName>
    <definedName name="IQRALKW9" hidden="1">#REF!</definedName>
    <definedName name="IQRALW9" hidden="1">#REF!</definedName>
    <definedName name="IQRAM7">"$AM$8:$AM$259"</definedName>
    <definedName name="IQRAMRW9" hidden="1">#REF!</definedName>
    <definedName name="IQRAN15">"$AN$16:$AN$520"</definedName>
    <definedName name="IQRAnalystCoverageB18" hidden="1">#REF!</definedName>
    <definedName name="IQRAnalystCoverageB24" hidden="1">#REF!</definedName>
    <definedName name="IQRAnalystCoverageB29" hidden="1">#REF!</definedName>
    <definedName name="IQRAnalystCoverageC18" hidden="1">#REF!</definedName>
    <definedName name="IQRAnalystCoverageC24" hidden="1">#REF!</definedName>
    <definedName name="IQRAnalystCoverageD18" hidden="1">#REF!</definedName>
    <definedName name="IQRAnalystCoverageD24" hidden="1">#REF!</definedName>
    <definedName name="IQRAnalystCoverageE18" hidden="1">#REF!</definedName>
    <definedName name="IQRAnalystCoverageF18" hidden="1">#REF!</definedName>
    <definedName name="IQRAnalystCoverageG18" hidden="1">#REF!</definedName>
    <definedName name="IQRAnalystCoverageH18" hidden="1">#REF!</definedName>
    <definedName name="IQRAQ3">"$AQ$4:$AQ$10"</definedName>
    <definedName name="IQRAR3">"$AR$4:$AR$10"</definedName>
    <definedName name="IQRARIIW9" hidden="1">#REF!</definedName>
    <definedName name="IQRAS3">"$AS$4:$AS$10"</definedName>
    <definedName name="IQRASXAZJW9" hidden="1">#REF!</definedName>
    <definedName name="IQRATSGW9" hidden="1">#REF!</definedName>
    <definedName name="IQRAUCO6" hidden="1">#REF!</definedName>
    <definedName name="IQRAY7">"$AY$8"</definedName>
    <definedName name="IQRAYRW9" hidden="1">#REF!</definedName>
    <definedName name="IQRB12">"$B$13:$B$264"</definedName>
    <definedName name="IQRB1273">"$B$1274"</definedName>
    <definedName name="IQRB14" hidden="1">"$B$15:$B$518"</definedName>
    <definedName name="IQRB15">"$B$16:$B$17"</definedName>
    <definedName name="IQRB16" hidden="1">"$B$17:$B$520"</definedName>
    <definedName name="IQRB17">"$B$18:$B$78"</definedName>
    <definedName name="IQRB18">"$B$19:$B$23"</definedName>
    <definedName name="IQRB1866">"$B$1867"</definedName>
    <definedName name="IQRB19">"$B$20:$B$24"</definedName>
    <definedName name="IQRB2" hidden="1">"$B$3:$B$65"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323">"$B$2324:$B$2326"</definedName>
    <definedName name="IQRB24">"$B$25:$B$29"</definedName>
    <definedName name="IQRB3">"$B$4:$B$1113"</definedName>
    <definedName name="IQRB32">"$B$33:$B$37"</definedName>
    <definedName name="IQRB33">"$B$34:$B$38"</definedName>
    <definedName name="IQRB34">"$B$35:$B$39"</definedName>
    <definedName name="IQRB38" hidden="1">"$B$39:$B$48"</definedName>
    <definedName name="IQRB4">"$B$5:$B$510"</definedName>
    <definedName name="IQRB5">"$B$6:$B$255"</definedName>
    <definedName name="IQRB6" hidden="1">"$B$7:$B$21"</definedName>
    <definedName name="IQRB7" hidden="1">"$B$8:$B$11"</definedName>
    <definedName name="IQRB8">"$B$9:$B$259"</definedName>
    <definedName name="IQRB85">"$B$86:$B$338"</definedName>
    <definedName name="IQRB9">"$B$10:$B$762"</definedName>
    <definedName name="IQRBA4" hidden="1">"$BA$5:$BA$9"</definedName>
    <definedName name="IQRBB17" hidden="1">"$BB$18:$BB$1299"</definedName>
    <definedName name="IQRBB4" hidden="1">"$BB$5:$BB$9"</definedName>
    <definedName name="IQRBBAGBW9" hidden="1">#REF!</definedName>
    <definedName name="IQRBenchmarkDataC10" hidden="1">#REF!</definedName>
    <definedName name="IQRBetaDATASHEETB17" hidden="1">#REF!</definedName>
    <definedName name="IQRBG7">"$BG$8:$BG$259"</definedName>
    <definedName name="IQRBOXW9" hidden="1">#REF!</definedName>
    <definedName name="IQRBP7">"$BP$8:$BP$259"</definedName>
    <definedName name="IQRBRSW9" hidden="1">#REF!</definedName>
    <definedName name="IQRBuybackT8" hidden="1">#REF!</definedName>
    <definedName name="IQRC12">"$C$13:$C$17"</definedName>
    <definedName name="IQRC14" hidden="1">"$C$15:$C$119"</definedName>
    <definedName name="IQRC15">"$C$16:$C$20"</definedName>
    <definedName name="IQRC2" hidden="1">"$C$3:$C$64"</definedName>
    <definedName name="IQRC2106">"$D$2106:$HL$2106"</definedName>
    <definedName name="IQRC2107">"$D$2107:$HL$2107"</definedName>
    <definedName name="IQRC2108">"$D$2108:$HL$2108"</definedName>
    <definedName name="IQRC2323">"$C$2324:$C$2326"</definedName>
    <definedName name="IQRC24">"$C$25:$C$29"</definedName>
    <definedName name="IQRC3" hidden="1">"$C$4:$C$65"</definedName>
    <definedName name="IQRC37">"$C$38:$C$43"</definedName>
    <definedName name="IQRC46">"$C$47:$C$54"</definedName>
    <definedName name="IQRC5" hidden="1">"$C$6:$C$1297"</definedName>
    <definedName name="IQRC6">"$C$7:$C$11"</definedName>
    <definedName name="IQRC60">"$C$61:$C$68"</definedName>
    <definedName name="IQRC61">"$C$62:$C$111"</definedName>
    <definedName name="IQRC7" hidden="1">"$C$8:$C$11"</definedName>
    <definedName name="IQRC8">"$C$9:$C$259"</definedName>
    <definedName name="IQRCAPW9" hidden="1">#REF!</definedName>
    <definedName name="IQRCellAddressB31" hidden="1">#REF!</definedName>
    <definedName name="IQRCellAddressC31" hidden="1">#REF!</definedName>
    <definedName name="IQRCGIW9" hidden="1">#REF!</definedName>
    <definedName name="IQRCH11" hidden="1">"$CH$12:$CH$25"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HRWW9" hidden="1">#REF!</definedName>
    <definedName name="IQRCNRCAW9" hidden="1">#REF!</definedName>
    <definedName name="IQRCNWW9" hidden="1">#REF!</definedName>
    <definedName name="IQRComp10A9" hidden="1">#REF!</definedName>
    <definedName name="IQRComp10B8" hidden="1">#REF!</definedName>
    <definedName name="IQRComp11A9" hidden="1">#REF!</definedName>
    <definedName name="IQRComp11B8" hidden="1">#REF!</definedName>
    <definedName name="IQRComp12B8" hidden="1">#REF!</definedName>
    <definedName name="IQRComp13B8" hidden="1">#REF!</definedName>
    <definedName name="IQRComp14B8" hidden="1">#REF!</definedName>
    <definedName name="IQRComp15B8" hidden="1">#REF!</definedName>
    <definedName name="IQRComp16B8" hidden="1">#REF!</definedName>
    <definedName name="IQRComp17B8" hidden="1">#REF!</definedName>
    <definedName name="IQRComp18B8" hidden="1">#REF!</definedName>
    <definedName name="IQRComp19B8" hidden="1">#REF!</definedName>
    <definedName name="IQRComp1A9" hidden="1">#REF!</definedName>
    <definedName name="IQRComp1B8" hidden="1">#REF!</definedName>
    <definedName name="IQRComp2A9" hidden="1">#REF!</definedName>
    <definedName name="IQRComp2B8" hidden="1">#REF!</definedName>
    <definedName name="IQRComp3A9" hidden="1">#REF!</definedName>
    <definedName name="IQRComp4A9" hidden="1">#REF!</definedName>
    <definedName name="IQRComp4B8" hidden="1">#REF!</definedName>
    <definedName name="IQRComp5A9" hidden="1">#REF!</definedName>
    <definedName name="IQRComp5B8" hidden="1">#REF!</definedName>
    <definedName name="IQRComp6A9" hidden="1">#REF!</definedName>
    <definedName name="IQRComp7A9" hidden="1">#REF!</definedName>
    <definedName name="IQRComp7B8" hidden="1">#REF!</definedName>
    <definedName name="IQRComp8A9" hidden="1">#REF!</definedName>
    <definedName name="IQRComp8B8" hidden="1">#REF!</definedName>
    <definedName name="IQRComp9A9" hidden="1">#REF!</definedName>
    <definedName name="IQRCompaniesA12" hidden="1">#REF!</definedName>
    <definedName name="IQRCompaniesA13" hidden="1">#REF!</definedName>
    <definedName name="IQRCompaniesA14" hidden="1">#REF!</definedName>
    <definedName name="IQRCompaniesA15" hidden="1">#REF!</definedName>
    <definedName name="IQRCompaniesA16" hidden="1">#REF!</definedName>
    <definedName name="IQRCompaniesA17" hidden="1">#REF!</definedName>
    <definedName name="IQRCompaniesA18" hidden="1">#REF!</definedName>
    <definedName name="IQRCompaniesA19" hidden="1">#REF!</definedName>
    <definedName name="IQRCompaniesA20" hidden="1">#REF!</definedName>
    <definedName name="IQRCompaniesA21" hidden="1">#REF!</definedName>
    <definedName name="IQRCompaniesA22" hidden="1">#REF!</definedName>
    <definedName name="IQRCompaniesA23" hidden="1">#REF!</definedName>
    <definedName name="IQRCompaniesF15" hidden="1">#REF!</definedName>
    <definedName name="IQRCompaniesG13" hidden="1">#REF!</definedName>
    <definedName name="IQRCompaniesG14" hidden="1">#REF!</definedName>
    <definedName name="IQRCompaniesG15" hidden="1">#REF!</definedName>
    <definedName name="IQRCompaniesG16" hidden="1">#REF!</definedName>
    <definedName name="IQRCompaniesG17" hidden="1">#REF!</definedName>
    <definedName name="IQRCompaniesG18" hidden="1">#REF!</definedName>
    <definedName name="IQRCompaniesG19" hidden="1">#REF!</definedName>
    <definedName name="IQRCompaniesG20" hidden="1">#REF!</definedName>
    <definedName name="IQRCompaniesG21" hidden="1">#REF!</definedName>
    <definedName name="IQRCompaniesG22" hidden="1">#REF!</definedName>
    <definedName name="IQRCompaniesG23" hidden="1">#REF!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CompsC5" hidden="1">#REF!</definedName>
    <definedName name="IQRCompsC6" hidden="1">#REF!</definedName>
    <definedName name="IQRCompsC7" hidden="1">#REF!</definedName>
    <definedName name="IQRCompsC8" hidden="1">#REF!</definedName>
    <definedName name="IQRCompsC9" hidden="1">#REF!</definedName>
    <definedName name="IQRCompsSharePricePerformanceB14" hidden="1">#REF!</definedName>
    <definedName name="IQRCPAW9" hidden="1">#REF!</definedName>
    <definedName name="IQRCPW9" hidden="1">#REF!</definedName>
    <definedName name="IQRCSXW9" hidden="1">#REF!</definedName>
    <definedName name="IQRCVTIW9" hidden="1">#REF!</definedName>
    <definedName name="IQRD14" hidden="1">"$D$15:$D$38"</definedName>
    <definedName name="IQRD15">"$D$16:$D$17"</definedName>
    <definedName name="IQRD2" hidden="1">"$D$3:$D$64"</definedName>
    <definedName name="IQRD2106">"$D$2107:$D$2323"</definedName>
    <definedName name="IQRD2108">"$E$2108:$HM$2108"</definedName>
    <definedName name="IQRD2323">"$D$2324:$D$2326"</definedName>
    <definedName name="IQRD3" hidden="1">"$D$4:$D$65"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9" hidden="1">"$D$40:$D$44"</definedName>
    <definedName name="IQRD40" hidden="1">"$D$41:$D$45"</definedName>
    <definedName name="IQRD41" hidden="1">"$D$42:$D$46"</definedName>
    <definedName name="IQRD42" hidden="1">"$D$43:$D$47"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" hidden="1">"$D$6:$D$1289"</definedName>
    <definedName name="IQRD50" hidden="1">"$D$51:$D$55"</definedName>
    <definedName name="IQRD51" hidden="1">"$D$52:$D$56"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">"$D$7:$D$11"</definedName>
    <definedName name="IQRD60">"$D$61:$D$74"</definedName>
    <definedName name="IQRD61">"$D$62:$D$109"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"$D$8:$D$11"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LW9" hidden="1">#REF!</definedName>
    <definedName name="IQRDefenseServicesX10" hidden="1">#REF!</definedName>
    <definedName name="IQRDivYieldA7" hidden="1">#REF!</definedName>
    <definedName name="IQRDivYieldAA7" hidden="1">#REF!</definedName>
    <definedName name="IQRDivYieldAB7" hidden="1">#REF!</definedName>
    <definedName name="IQRDivYieldAC7" hidden="1">#REF!</definedName>
    <definedName name="IQRDivYieldAD7" hidden="1">#REF!</definedName>
    <definedName name="IQRDivYieldAE7" hidden="1">#REF!</definedName>
    <definedName name="IQRDivYieldAF7" hidden="1">#REF!</definedName>
    <definedName name="IQRDivYieldAG7" hidden="1">#REF!</definedName>
    <definedName name="IQRDivYieldAH7" hidden="1">#REF!</definedName>
    <definedName name="IQRDivYieldAI7" hidden="1">#REF!</definedName>
    <definedName name="IQRDivYieldAJ7" hidden="1">#REF!</definedName>
    <definedName name="IQRDivYieldAK7" hidden="1">#REF!</definedName>
    <definedName name="IQRDivYieldAL7" hidden="1">#REF!</definedName>
    <definedName name="IQRDivYieldAN7" hidden="1">#REF!</definedName>
    <definedName name="IQRDivYieldAO7" hidden="1">#REF!</definedName>
    <definedName name="IQRDivYieldAP7" hidden="1">#REF!</definedName>
    <definedName name="IQRDivYieldAQ7" hidden="1">#REF!</definedName>
    <definedName name="IQRDivYieldAS7" hidden="1">#REF!</definedName>
    <definedName name="IQRDivYieldAT7" hidden="1">#REF!</definedName>
    <definedName name="IQRDivYieldAV7" hidden="1">#REF!</definedName>
    <definedName name="IQRDivYieldAW7" hidden="1">#REF!</definedName>
    <definedName name="IQRDivYieldAY7" hidden="1">#REF!</definedName>
    <definedName name="IQRDivYieldAZ7" hidden="1">#REF!</definedName>
    <definedName name="IQRDivYieldB7" hidden="1">#REF!</definedName>
    <definedName name="IQRDivYieldBB7" hidden="1">#REF!</definedName>
    <definedName name="IQRDivYieldBC7" hidden="1">#REF!</definedName>
    <definedName name="IQRDivYieldBE7" hidden="1">#REF!</definedName>
    <definedName name="IQRDivYieldBF7" hidden="1">#REF!</definedName>
    <definedName name="IQRDivYieldC7" hidden="1">#REF!</definedName>
    <definedName name="IQRDivYieldD7" hidden="1">#REF!</definedName>
    <definedName name="IQRDivYieldE7" hidden="1">#REF!</definedName>
    <definedName name="IQRDivYieldF7" hidden="1">#REF!</definedName>
    <definedName name="IQRDivYieldG7" hidden="1">#REF!</definedName>
    <definedName name="IQRDivYieldH7" hidden="1">#REF!</definedName>
    <definedName name="IQRDivYieldI7" hidden="1">#REF!</definedName>
    <definedName name="IQRDivYieldJ7" hidden="1">#REF!</definedName>
    <definedName name="IQRDivYieldK7" hidden="1">#REF!</definedName>
    <definedName name="IQRDivYieldL7" hidden="1">#REF!</definedName>
    <definedName name="IQRDivYieldM7" hidden="1">#REF!</definedName>
    <definedName name="IQRDivYieldN7" hidden="1">#REF!</definedName>
    <definedName name="IQRDivYieldO7" hidden="1">#REF!</definedName>
    <definedName name="IQRDivYieldP7" hidden="1">#REF!</definedName>
    <definedName name="IQRDivYieldQ7" hidden="1">#REF!</definedName>
    <definedName name="IQRDivYieldR7" hidden="1">#REF!</definedName>
    <definedName name="IQRDivYieldS7" hidden="1">#REF!</definedName>
    <definedName name="IQRDivYieldT7" hidden="1">#REF!</definedName>
    <definedName name="IQRDivYieldV7" hidden="1">#REF!</definedName>
    <definedName name="IQRDivYieldW7" hidden="1">#REF!</definedName>
    <definedName name="IQRDivYieldX7" hidden="1">#REF!</definedName>
    <definedName name="IQRDivYieldY7" hidden="1">#REF!</definedName>
    <definedName name="IQRDivYieldZ7" hidden="1">#REF!</definedName>
    <definedName name="IQRDOVW9" hidden="1">#REF!</definedName>
    <definedName name="IQRDPWDEW9" hidden="1">#REF!</definedName>
    <definedName name="IQRDynamicChartingC24" hidden="1">#REF!</definedName>
    <definedName name="IQRDynamicChartingD24" hidden="1">#REF!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2323">"$E$2324:$E$2326"</definedName>
    <definedName name="IQRE5">"$E$6:$E$255"</definedName>
    <definedName name="IQRE60">"$E$61:$E$72"</definedName>
    <definedName name="IQRE61">"$E$62:$E$109"</definedName>
    <definedName name="IQRE7" hidden="1">"$E$8:$E$11"</definedName>
    <definedName name="IQRE8" hidden="1">"$E$9:$E$13"</definedName>
    <definedName name="IQRE9" hidden="1">"$E$10:$E$14"</definedName>
    <definedName name="IQRECHOW9" hidden="1">#REF!</definedName>
    <definedName name="IQREDVCO6" hidden="1">#REF!</definedName>
    <definedName name="IQREDVCT7" hidden="1">#REF!</definedName>
    <definedName name="IQREGLV86" hidden="1">#REF!</definedName>
    <definedName name="IQREGLW86" hidden="1">#REF!</definedName>
    <definedName name="IQREGLX86" hidden="1">#REF!</definedName>
    <definedName name="IQRExchangeRatioA4" hidden="1">#REF!</definedName>
    <definedName name="IQRExchangeRatioB4" hidden="1">#REF!</definedName>
    <definedName name="IQRExchangeRatioC4" hidden="1">#REF!</definedName>
    <definedName name="IQREXPDW9" hidden="1">#REF!</definedName>
    <definedName name="IQREZJ2W9" hidden="1">#REF!</definedName>
    <definedName name="IQREZJGBW9" hidden="1">#REF!</definedName>
    <definedName name="IQREZJW9" hidden="1">#REF!</definedName>
    <definedName name="IQRF10" hidden="1">"$G$10:$BF$10"</definedName>
    <definedName name="IQRF100" hidden="1">"$G$100:$BF$100"</definedName>
    <definedName name="IQRF101" hidden="1">"$G$101:$BF$101"</definedName>
    <definedName name="IQRF102" hidden="1">"$G$102:$BF$102"</definedName>
    <definedName name="IQRF103" hidden="1">"$G$103:$BF$103"</definedName>
    <definedName name="IQRF104" hidden="1">"$G$104:$BF$104"</definedName>
    <definedName name="IQRF105" hidden="1">"$G$105:$BF$105"</definedName>
    <definedName name="IQRF106" hidden="1">"$G$106:$BF$106"</definedName>
    <definedName name="IQRF107" hidden="1">"$G$107:$BF$107"</definedName>
    <definedName name="IQRF108" hidden="1">"$G$108:$BF$108"</definedName>
    <definedName name="IQRF109" hidden="1">"$G$109:$BF$109"</definedName>
    <definedName name="IQRF11" hidden="1">"$G$11:$BF$11"</definedName>
    <definedName name="IQRF110" hidden="1">"$G$110:$BF$110"</definedName>
    <definedName name="IQRF111" hidden="1">"$G$111:$BF$111"</definedName>
    <definedName name="IQRF112" hidden="1">"$G$112:$BF$112"</definedName>
    <definedName name="IQRF113" hidden="1">"$G$113:$BF$113"</definedName>
    <definedName name="IQRF114" hidden="1">"$G$114:$BF$114"</definedName>
    <definedName name="IQRF115" hidden="1">"$G$115:$BF$115"</definedName>
    <definedName name="IQRF116" hidden="1">"$G$116:$BF$116"</definedName>
    <definedName name="IQRF117" hidden="1">"$G$117:$BF$117"</definedName>
    <definedName name="IQRF118" hidden="1">"$G$118:$BF$118"</definedName>
    <definedName name="IQRF119" hidden="1">"$G$119:$BF$119"</definedName>
    <definedName name="IQRF12" hidden="1">"$G$12:$BF$12"</definedName>
    <definedName name="IQRF120" hidden="1">"$G$120:$BF$120"</definedName>
    <definedName name="IQRF121" hidden="1">"$G$121:$BF$121"</definedName>
    <definedName name="IQRF122" hidden="1">"$G$122:$BF$122"</definedName>
    <definedName name="IQRF123" hidden="1">"$G$123:$BF$123"</definedName>
    <definedName name="IQRF124" hidden="1">"$G$124:$BF$124"</definedName>
    <definedName name="IQRF125" hidden="1">"$G$125:$BF$125"</definedName>
    <definedName name="IQRF126" hidden="1">"$G$126:$BF$126"</definedName>
    <definedName name="IQRF127" hidden="1">"$G$127:$BF$127"</definedName>
    <definedName name="IQRF128" hidden="1">"$G$128:$BF$128"</definedName>
    <definedName name="IQRF129" hidden="1">"$G$129:$BF$129"</definedName>
    <definedName name="IQRF13" hidden="1">"$G$13:$BF$13"</definedName>
    <definedName name="IQRF130" hidden="1">"$G$130:$BF$130"</definedName>
    <definedName name="IQRF131" hidden="1">"$G$131:$BF$131"</definedName>
    <definedName name="IQRF132" hidden="1">"$G$132:$BF$132"</definedName>
    <definedName name="IQRF133" hidden="1">"$G$133:$BF$133"</definedName>
    <definedName name="IQRF134" hidden="1">"$G$134:$BF$134"</definedName>
    <definedName name="IQRF135" hidden="1">"$G$135:$BF$135"</definedName>
    <definedName name="IQRF136" hidden="1">"$G$136:$BF$136"</definedName>
    <definedName name="IQRF137" hidden="1">"$G$137:$BF$137"</definedName>
    <definedName name="IQRF138" hidden="1">"$G$138:$BF$138"</definedName>
    <definedName name="IQRF139" hidden="1">"$G$139:$BF$139"</definedName>
    <definedName name="IQRF14" hidden="1">"$G$14:$BF$14"</definedName>
    <definedName name="IQRF140" hidden="1">"$G$140:$BF$140"</definedName>
    <definedName name="IQRF141" hidden="1">"$G$141:$BF$141"</definedName>
    <definedName name="IQRF142" hidden="1">"$G$142:$BF$142"</definedName>
    <definedName name="IQRF143" hidden="1">"$G$143:$BF$143"</definedName>
    <definedName name="IQRF144" hidden="1">"$G$144:$BF$144"</definedName>
    <definedName name="IQRF145" hidden="1">"$G$145:$BF$145"</definedName>
    <definedName name="IQRF146" hidden="1">"$G$146:$BF$146"</definedName>
    <definedName name="IQRF147" hidden="1">"$G$147:$BF$147"</definedName>
    <definedName name="IQRF148" hidden="1">"$G$148:$BF$148"</definedName>
    <definedName name="IQRF149" hidden="1">"$G$149:$BF$149"</definedName>
    <definedName name="IQRF15" hidden="1">"$G$15:$BF$15"</definedName>
    <definedName name="IQRF150" hidden="1">"$G$150:$BF$150"</definedName>
    <definedName name="IQRF151" hidden="1">"$G$151:$BF$151"</definedName>
    <definedName name="IQRF152" hidden="1">"$G$152:$BF$152"</definedName>
    <definedName name="IQRF153" hidden="1">"$G$153:$BF$153"</definedName>
    <definedName name="IQRF154" hidden="1">"$G$154:$BF$154"</definedName>
    <definedName name="IQRF155" hidden="1">"$G$155:$BF$155"</definedName>
    <definedName name="IQRF156" hidden="1">"$G$156:$BF$156"</definedName>
    <definedName name="IQRF157" hidden="1">"$G$157:$BF$157"</definedName>
    <definedName name="IQRF158" hidden="1">"$G$158:$BF$158"</definedName>
    <definedName name="IQRF159" hidden="1">"$G$159:$BF$159"</definedName>
    <definedName name="IQRF16" hidden="1">"$G$16:$BF$16"</definedName>
    <definedName name="IQRF160" hidden="1">"$G$160:$BF$160"</definedName>
    <definedName name="IQRF161" hidden="1">"$G$161:$BF$161"</definedName>
    <definedName name="IQRF162" hidden="1">"$G$162:$BF$162"</definedName>
    <definedName name="IQRF163" hidden="1">"$G$163:$BF$163"</definedName>
    <definedName name="IQRF164" hidden="1">"$G$164:$BF$164"</definedName>
    <definedName name="IQRF165" hidden="1">"$G$165:$BF$165"</definedName>
    <definedName name="IQRF166" hidden="1">"$G$166:$BF$166"</definedName>
    <definedName name="IQRF167" hidden="1">"$G$167:$BF$167"</definedName>
    <definedName name="IQRF168" hidden="1">"$G$168:$BF$168"</definedName>
    <definedName name="IQRF169" hidden="1">"$G$169:$BF$169"</definedName>
    <definedName name="IQRF17" hidden="1">"$G$17:$BF$17"</definedName>
    <definedName name="IQRF170" hidden="1">"$G$170:$BF$170"</definedName>
    <definedName name="IQRF171" hidden="1">"$G$171:$BF$171"</definedName>
    <definedName name="IQRF172" hidden="1">"$G$172:$BF$172"</definedName>
    <definedName name="IQRF173" hidden="1">"$G$173:$BF$173"</definedName>
    <definedName name="IQRF174" hidden="1">"$G$174:$BF$174"</definedName>
    <definedName name="IQRF175" hidden="1">"$G$175:$BF$175"</definedName>
    <definedName name="IQRF176" hidden="1">"$G$176:$BF$176"</definedName>
    <definedName name="IQRF177" hidden="1">"$G$177:$BF$177"</definedName>
    <definedName name="IQRF178" hidden="1">"$G$178:$BF$178"</definedName>
    <definedName name="IQRF179" hidden="1">"$G$179:$BF$179"</definedName>
    <definedName name="IQRF18" hidden="1">"$G$18:$BF$18"</definedName>
    <definedName name="IQRF180" hidden="1">"$G$180:$BF$180"</definedName>
    <definedName name="IQRF181" hidden="1">"$G$181:$BF$181"</definedName>
    <definedName name="IQRF182" hidden="1">"$G$182:$BF$182"</definedName>
    <definedName name="IQRF183" hidden="1">"$G$183:$BF$183"</definedName>
    <definedName name="IQRF184" hidden="1">"$G$184:$BF$184"</definedName>
    <definedName name="IQRF185" hidden="1">"$G$185:$BF$185"</definedName>
    <definedName name="IQRF186" hidden="1">"$G$186:$BF$186"</definedName>
    <definedName name="IQRF187" hidden="1">"$G$187:$BF$187"</definedName>
    <definedName name="IQRF188" hidden="1">"$G$188:$BF$188"</definedName>
    <definedName name="IQRF189" hidden="1">"$G$189:$BF$189"</definedName>
    <definedName name="IQRF19" hidden="1">"$G$19:$BF$19"</definedName>
    <definedName name="IQRF190" hidden="1">"$G$190:$BF$190"</definedName>
    <definedName name="IQRF191" hidden="1">"$G$191:$BF$191"</definedName>
    <definedName name="IQRF192" hidden="1">"$G$192:$BF$192"</definedName>
    <definedName name="IQRF193" hidden="1">"$G$193:$BF$193"</definedName>
    <definedName name="IQRF194" hidden="1">"$G$194:$BF$194"</definedName>
    <definedName name="IQRF195" hidden="1">"$G$195:$BF$195"</definedName>
    <definedName name="IQRF196" hidden="1">"$G$196:$BF$196"</definedName>
    <definedName name="IQRF197" hidden="1">"$G$197:$BF$197"</definedName>
    <definedName name="IQRF198" hidden="1">"$G$198:$BF$198"</definedName>
    <definedName name="IQRF199" hidden="1">"$G$199:$BF$199"</definedName>
    <definedName name="IQRF20" hidden="1">"$G$20:$BF$20"</definedName>
    <definedName name="IQRF200" hidden="1">"$G$200:$BF$200"</definedName>
    <definedName name="IQRF201" hidden="1">"$G$201:$BF$201"</definedName>
    <definedName name="IQRF202" hidden="1">"$G$202:$BF$202"</definedName>
    <definedName name="IQRF203" hidden="1">"$G$203:$BF$203"</definedName>
    <definedName name="IQRF204" hidden="1">"$G$204:$BF$204"</definedName>
    <definedName name="IQRF205" hidden="1">"$G$205:$BF$205"</definedName>
    <definedName name="IQRF206" hidden="1">"$G$206:$BF$206"</definedName>
    <definedName name="IQRF207" hidden="1">"$G$207:$BF$207"</definedName>
    <definedName name="IQRF208" hidden="1">"$G$208:$BF$208"</definedName>
    <definedName name="IQRF209" hidden="1">"$G$209:$BF$209"</definedName>
    <definedName name="IQRF21" hidden="1">"$G$21:$BF$21"</definedName>
    <definedName name="IQRF210" hidden="1">"$G$210:$BF$210"</definedName>
    <definedName name="IQRF211" hidden="1">"$G$211:$BF$211"</definedName>
    <definedName name="IQRF212" hidden="1">"$G$212:$BF$212"</definedName>
    <definedName name="IQRF213" hidden="1">"$G$213:$BF$213"</definedName>
    <definedName name="IQRF214" hidden="1">"$G$214:$BF$214"</definedName>
    <definedName name="IQRF215" hidden="1">"$G$215:$BF$215"</definedName>
    <definedName name="IQRF216" hidden="1">"$G$216:$BF$216"</definedName>
    <definedName name="IQRF217" hidden="1">"$G$217:$BF$217"</definedName>
    <definedName name="IQRF218" hidden="1">"$G$218:$BF$218"</definedName>
    <definedName name="IQRF219" hidden="1">"$G$219:$BF$219"</definedName>
    <definedName name="IQRF22" hidden="1">"$G$22:$BF$22"</definedName>
    <definedName name="IQRF220" hidden="1">"$G$220:$BF$220"</definedName>
    <definedName name="IQRF221" hidden="1">"$G$221:$BF$221"</definedName>
    <definedName name="IQRF222" hidden="1">"$G$222:$BF$222"</definedName>
    <definedName name="IQRF223" hidden="1">"$G$223:$BF$223"</definedName>
    <definedName name="IQRF224" hidden="1">"$G$224:$BF$224"</definedName>
    <definedName name="IQRF225" hidden="1">"$G$225:$BF$225"</definedName>
    <definedName name="IQRF226" hidden="1">"$G$226:$BF$226"</definedName>
    <definedName name="IQRF227" hidden="1">"$G$227:$BF$227"</definedName>
    <definedName name="IQRF228" hidden="1">"$G$228:$BF$228"</definedName>
    <definedName name="IQRF229" hidden="1">"$G$229:$BF$229"</definedName>
    <definedName name="IQRF23" hidden="1">"$G$23:$BF$23"</definedName>
    <definedName name="IQRF230" hidden="1">"$G$230:$BF$230"</definedName>
    <definedName name="IQRF231" hidden="1">"$G$231:$BF$231"</definedName>
    <definedName name="IQRF232" hidden="1">"$G$232:$BF$232"</definedName>
    <definedName name="IQRF233" hidden="1">"$G$233:$BF$233"</definedName>
    <definedName name="IQRF234" hidden="1">"$G$234:$BF$234"</definedName>
    <definedName name="IQRF235" hidden="1">"$G$235:$BF$235"</definedName>
    <definedName name="IQRF236" hidden="1">"$G$236:$BF$236"</definedName>
    <definedName name="IQRF237" hidden="1">"$G$237:$BF$237"</definedName>
    <definedName name="IQRF238" hidden="1">"$G$238:$BF$238"</definedName>
    <definedName name="IQRF239" hidden="1">"$G$239:$BF$239"</definedName>
    <definedName name="IQRF24" hidden="1">"$G$24:$BF$24"</definedName>
    <definedName name="IQRF240" hidden="1">"$G$240:$BF$240"</definedName>
    <definedName name="IQRF241" hidden="1">"$G$241:$BF$241"</definedName>
    <definedName name="IQRF242" hidden="1">"$G$242:$BF$242"</definedName>
    <definedName name="IQRF243" hidden="1">"$G$243:$BF$243"</definedName>
    <definedName name="IQRF244" hidden="1">"$G$244:$BF$244"</definedName>
    <definedName name="IQRF245" hidden="1">"$G$245:$BF$245"</definedName>
    <definedName name="IQRF246" hidden="1">"$G$246:$BF$246"</definedName>
    <definedName name="IQRF247" hidden="1">"$G$247:$BF$247"</definedName>
    <definedName name="IQRF248" hidden="1">"$G$248:$BF$248"</definedName>
    <definedName name="IQRF249" hidden="1">"$G$249:$BF$249"</definedName>
    <definedName name="IQRF25" hidden="1">"$G$25:$BF$25"</definedName>
    <definedName name="IQRF250" hidden="1">"$G$250:$BF$250"</definedName>
    <definedName name="IQRF251" hidden="1">"$G$251:$BF$251"</definedName>
    <definedName name="IQRF252" hidden="1">"$G$252:$BF$252"</definedName>
    <definedName name="IQRF253" hidden="1">"$G$253:$BF$253"</definedName>
    <definedName name="IQRF254" hidden="1">"$G$254:$BF$254"</definedName>
    <definedName name="IQRF255" hidden="1">"$G$255:$BF$255"</definedName>
    <definedName name="IQRF256" hidden="1">"$G$256:$BF$256"</definedName>
    <definedName name="IQRF257" hidden="1">"$G$257:$BF$257"</definedName>
    <definedName name="IQRF258" hidden="1">"$G$258:$BF$258"</definedName>
    <definedName name="IQRF259" hidden="1">"$G$259:$BF$259"</definedName>
    <definedName name="IQRF26" hidden="1">"$G$26:$BF$26"</definedName>
    <definedName name="IQRF260" hidden="1">"$G$260:$BF$260"</definedName>
    <definedName name="IQRF261" hidden="1">"$G$261:$BF$261"</definedName>
    <definedName name="IQRF262" hidden="1">"$G$262:$BF$262"</definedName>
    <definedName name="IQRF263" hidden="1">"$G$263:$BF$263"</definedName>
    <definedName name="IQRF264" hidden="1">"$G$264:$BF$264"</definedName>
    <definedName name="IQRF265" hidden="1">"$G$265:$BF$265"</definedName>
    <definedName name="IQRF266" hidden="1">"$G$266:$BF$266"</definedName>
    <definedName name="IQRF267" hidden="1">"$G$267:$BF$267"</definedName>
    <definedName name="IQRF268" hidden="1">"$G$268:$BF$268"</definedName>
    <definedName name="IQRF269" hidden="1">"$G$269:$BF$269"</definedName>
    <definedName name="IQRF27" hidden="1">"$G$27:$BF$27"</definedName>
    <definedName name="IQRF270" hidden="1">"$G$270:$BF$270"</definedName>
    <definedName name="IQRF271" hidden="1">"$G$271:$BF$271"</definedName>
    <definedName name="IQRF272" hidden="1">"$G$272:$BF$272"</definedName>
    <definedName name="IQRF273" hidden="1">"$G$273:$BF$273"</definedName>
    <definedName name="IQRF274" hidden="1">"$G$274:$BF$274"</definedName>
    <definedName name="IQRF275" hidden="1">"$G$275:$BF$275"</definedName>
    <definedName name="IQRF276" hidden="1">"$G$276:$BF$276"</definedName>
    <definedName name="IQRF277" hidden="1">"$G$277:$BF$277"</definedName>
    <definedName name="IQRF278" hidden="1">"$G$278:$BF$278"</definedName>
    <definedName name="IQRF279" hidden="1">"$G$279:$AH$279"</definedName>
    <definedName name="IQRF28" hidden="1">"$G$28:$BF$28"</definedName>
    <definedName name="IQRF280" hidden="1">"$G$280:$BF$280"</definedName>
    <definedName name="IQRF281" hidden="1">"$G$281:$BF$281"</definedName>
    <definedName name="IQRF282" hidden="1">"$G$282:$BF$282"</definedName>
    <definedName name="IQRF283" hidden="1">"$G$283:$BF$283"</definedName>
    <definedName name="IQRF284" hidden="1">"$G$284:$BF$284"</definedName>
    <definedName name="IQRF285" hidden="1">"$G$285:$BF$285"</definedName>
    <definedName name="IQRF286" hidden="1">"$G$286:$BF$286"</definedName>
    <definedName name="IQRF287" hidden="1">"$G$287:$BF$287"</definedName>
    <definedName name="IQRF288" hidden="1">"$G$288:$BF$288"</definedName>
    <definedName name="IQRF289" hidden="1">"$G$289:$BF$289"</definedName>
    <definedName name="IQRF29" hidden="1">"$G$29:$BF$29"</definedName>
    <definedName name="IQRF290" hidden="1">"$G$290:$BF$290"</definedName>
    <definedName name="IQRF291" hidden="1">"$G$291:$BF$291"</definedName>
    <definedName name="IQRF292" hidden="1">"$G$292:$BF$292"</definedName>
    <definedName name="IQRF293" hidden="1">"$G$293:$BF$293"</definedName>
    <definedName name="IQRF294" hidden="1">"$G$294:$BF$294"</definedName>
    <definedName name="IQRF295" hidden="1">"$G$295:$BF$295"</definedName>
    <definedName name="IQRF296" hidden="1">"$G$296:$BF$296"</definedName>
    <definedName name="IQRF297" hidden="1">"$G$297:$BF$297"</definedName>
    <definedName name="IQRF298" hidden="1">"$G$298:$BF$298"</definedName>
    <definedName name="IQRF299" hidden="1">"$G$299:$BF$299"</definedName>
    <definedName name="IQRF30" hidden="1">"$G$30:$BF$30"</definedName>
    <definedName name="IQRF300" hidden="1">"$G$300:$BF$300"</definedName>
    <definedName name="IQRF301" hidden="1">"$G$301:$BF$301"</definedName>
    <definedName name="IQRF302" hidden="1">"$G$302:$BF$302"</definedName>
    <definedName name="IQRF303" hidden="1">"$G$303:$BF$303"</definedName>
    <definedName name="IQRF304" hidden="1">"$G$304:$BF$304"</definedName>
    <definedName name="IQRF305" hidden="1">"$G$305:$BF$305"</definedName>
    <definedName name="IQRF306" hidden="1">"$G$306:$BF$306"</definedName>
    <definedName name="IQRF307" hidden="1">"$G$307:$BF$307"</definedName>
    <definedName name="IQRF308" hidden="1">"$G$308:$BF$308"</definedName>
    <definedName name="IQRF309" hidden="1">"$G$309:$BF$309"</definedName>
    <definedName name="IQRF31" hidden="1">"$G$31:$BF$31"</definedName>
    <definedName name="IQRF310" hidden="1">"$G$310:$BF$310"</definedName>
    <definedName name="IQRF311" hidden="1">"$G$311:$BF$311"</definedName>
    <definedName name="IQRF312" hidden="1">"$G$312:$BF$312"</definedName>
    <definedName name="IQRF313" hidden="1">"$G$313:$BF$313"</definedName>
    <definedName name="IQRF314" hidden="1">"$G$314:$BF$314"</definedName>
    <definedName name="IQRF315" hidden="1">"$G$315:$BF$315"</definedName>
    <definedName name="IQRF316" hidden="1">"$G$316:$BF$316"</definedName>
    <definedName name="IQRF317" hidden="1">"$G$317:$BF$317"</definedName>
    <definedName name="IQRF318" hidden="1">"$G$318:$BF$318"</definedName>
    <definedName name="IQRF319" hidden="1">"$G$319:$BF$319"</definedName>
    <definedName name="IQRF32" hidden="1">"$G$32:$BF$32"</definedName>
    <definedName name="IQRF320" hidden="1">"$G$320:$BF$320"</definedName>
    <definedName name="IQRF321" hidden="1">"$G$321:$BF$321"</definedName>
    <definedName name="IQRF322" hidden="1">"$G$322:$BF$322"</definedName>
    <definedName name="IQRF323" hidden="1">"$G$323:$BF$323"</definedName>
    <definedName name="IQRF324" hidden="1">"$G$324:$BF$324"</definedName>
    <definedName name="IQRF325" hidden="1">"$G$325:$BF$325"</definedName>
    <definedName name="IQRF326" hidden="1">"$G$326:$BF$326"</definedName>
    <definedName name="IQRF327" hidden="1">"$G$327:$BF$327"</definedName>
    <definedName name="IQRF328" hidden="1">"$G$328:$BF$328"</definedName>
    <definedName name="IQRF329" hidden="1">"$G$329:$BF$329"</definedName>
    <definedName name="IQRF33" hidden="1">"$G$33:$BF$33"</definedName>
    <definedName name="IQRF330" hidden="1">"$G$330:$BF$330"</definedName>
    <definedName name="IQRF331" hidden="1">"$G$331:$BF$331"</definedName>
    <definedName name="IQRF332" hidden="1">"$G$332:$BF$332"</definedName>
    <definedName name="IQRF333" hidden="1">"$G$333:$BF$333"</definedName>
    <definedName name="IQRF334" hidden="1">"$G$334:$BF$334"</definedName>
    <definedName name="IQRF335" hidden="1">"$G$335:$BF$335"</definedName>
    <definedName name="IQRF336" hidden="1">"$G$336:$BF$336"</definedName>
    <definedName name="IQRF337" hidden="1">"$G$337:$BF$337"</definedName>
    <definedName name="IQRF338" hidden="1">"$G$338:$BF$338"</definedName>
    <definedName name="IQRF339" hidden="1">"$G$339:$BF$339"</definedName>
    <definedName name="IQRF34" hidden="1">"$G$34:$BF$34"</definedName>
    <definedName name="IQRF340" hidden="1">"$G$340:$BF$340"</definedName>
    <definedName name="IQRF341" hidden="1">"$G$341:$BF$341"</definedName>
    <definedName name="IQRF342" hidden="1">"$G$342:$BF$342"</definedName>
    <definedName name="IQRF343" hidden="1">"$G$343:$BF$343"</definedName>
    <definedName name="IQRF344" hidden="1">"$G$344:$BF$344"</definedName>
    <definedName name="IQRF345" hidden="1">"$G$345:$BF$345"</definedName>
    <definedName name="IQRF346" hidden="1">"$G$346:$BF$346"</definedName>
    <definedName name="IQRF347" hidden="1">"$G$347:$BF$347"</definedName>
    <definedName name="IQRF348" hidden="1">"$G$348:$BF$348"</definedName>
    <definedName name="IQRF349" hidden="1">"$G$349:$BF$349"</definedName>
    <definedName name="IQRF35" hidden="1">"$G$35:$BF$35"</definedName>
    <definedName name="IQRF350" hidden="1">"$G$350:$BF$350"</definedName>
    <definedName name="IQRF351" hidden="1">"$G$351:$BF$351"</definedName>
    <definedName name="IQRF352" hidden="1">"$G$352:$BF$352"</definedName>
    <definedName name="IQRF353" hidden="1">"$G$353:$BF$353"</definedName>
    <definedName name="IQRF354" hidden="1">"$G$354:$BF$354"</definedName>
    <definedName name="IQRF355" hidden="1">"$G$355:$BF$355"</definedName>
    <definedName name="IQRF356" hidden="1">"$G$356:$BF$356"</definedName>
    <definedName name="IQRF357" hidden="1">"$G$357:$BF$357"</definedName>
    <definedName name="IQRF358" hidden="1">"$G$358:$BF$358"</definedName>
    <definedName name="IQRF359" hidden="1">"$G$359:$BF$359"</definedName>
    <definedName name="IQRF36" hidden="1">"$G$36:$BF$36"</definedName>
    <definedName name="IQRF360" hidden="1">"$G$360:$BF$360"</definedName>
    <definedName name="IQRF361" hidden="1">"$G$361:$BF$361"</definedName>
    <definedName name="IQRF362" hidden="1">"$G$362:$BF$362"</definedName>
    <definedName name="IQRF363" hidden="1">"$G$363:$BF$363"</definedName>
    <definedName name="IQRF364" hidden="1">"$G$364:$BF$364"</definedName>
    <definedName name="IQRF365" hidden="1">"$G$365:$AK$365"</definedName>
    <definedName name="IQRF366" hidden="1">"$G$366:$BF$366"</definedName>
    <definedName name="IQRF367" hidden="1">"$G$367:$BF$367"</definedName>
    <definedName name="IQRF368" hidden="1">"$G$368:$BF$368"</definedName>
    <definedName name="IQRF369" hidden="1">"$G$369:$BF$369"</definedName>
    <definedName name="IQRF37" hidden="1">"$G$37:$BF$37"</definedName>
    <definedName name="IQRF370" hidden="1">"$G$370:$BF$370"</definedName>
    <definedName name="IQRF371" hidden="1">"$G$371:$BF$371"</definedName>
    <definedName name="IQRF372" hidden="1">"$G$372:$BF$372"</definedName>
    <definedName name="IQRF373" hidden="1">"$G$373:$BF$373"</definedName>
    <definedName name="IQRF374" hidden="1">"$G$374:$BF$374"</definedName>
    <definedName name="IQRF375" hidden="1">"$G$375:$BF$375"</definedName>
    <definedName name="IQRF376" hidden="1">"$G$376:$BF$376"</definedName>
    <definedName name="IQRF377" hidden="1">"$G$377:$BF$377"</definedName>
    <definedName name="IQRF378" hidden="1">"$G$378:$BF$378"</definedName>
    <definedName name="IQRF379" hidden="1">"$G$379:$BF$379"</definedName>
    <definedName name="IQRF38" hidden="1">"$G$38:$BF$38"</definedName>
    <definedName name="IQRF380" hidden="1">"$G$380:$BF$380"</definedName>
    <definedName name="IQRF381" hidden="1">"$G$381:$BF$381"</definedName>
    <definedName name="IQRF382" hidden="1">"$G$382:$BF$382"</definedName>
    <definedName name="IQRF383" hidden="1">"$G$383:$BF$383"</definedName>
    <definedName name="IQRF384" hidden="1">"$G$384:$BF$384"</definedName>
    <definedName name="IQRF385" hidden="1">"$G$385:$BF$385"</definedName>
    <definedName name="IQRF386" hidden="1">"$G$386:$BF$386"</definedName>
    <definedName name="IQRF387" hidden="1">"$G$387:$BF$387"</definedName>
    <definedName name="IQRF388" hidden="1">"$G$388:$BF$388"</definedName>
    <definedName name="IQRF389" hidden="1">"$G$389:$BF$389"</definedName>
    <definedName name="IQRF39" hidden="1">"$G$39:$BF$39"</definedName>
    <definedName name="IQRF390" hidden="1">"$G$390:$BF$390"</definedName>
    <definedName name="IQRF391" hidden="1">"$G$391:$BF$391"</definedName>
    <definedName name="IQRF392" hidden="1">"$G$392:$BF$392"</definedName>
    <definedName name="IQRF393" hidden="1">"$G$393:$BF$393"</definedName>
    <definedName name="IQRF394" hidden="1">"$G$394:$BF$394"</definedName>
    <definedName name="IQRF395" hidden="1">"$G$395:$BF$395"</definedName>
    <definedName name="IQRF396" hidden="1">"$G$396:$BF$396"</definedName>
    <definedName name="IQRF397" hidden="1">"$G$397:$BF$397"</definedName>
    <definedName name="IQRF398" hidden="1">"$G$398:$BF$398"</definedName>
    <definedName name="IQRF399" hidden="1">"$G$399:$BF$399"</definedName>
    <definedName name="IQRF4">"$F$5:$F$16"</definedName>
    <definedName name="IQRF40" hidden="1">"$G$40:$BF$40"</definedName>
    <definedName name="IQRF400" hidden="1">"$G$400:$BF$400"</definedName>
    <definedName name="IQRF401" hidden="1">"$G$401:$BF$401"</definedName>
    <definedName name="IQRF402" hidden="1">"$G$402:$BF$402"</definedName>
    <definedName name="IQRF403" hidden="1">"$G$403:$BF$403"</definedName>
    <definedName name="IQRF404" hidden="1">"$G$404:$BF$404"</definedName>
    <definedName name="IQRF405" hidden="1">"$G$405:$BF$405"</definedName>
    <definedName name="IQRF406" hidden="1">"$G$406:$BF$406"</definedName>
    <definedName name="IQRF407" hidden="1">"$G$407:$BF$407"</definedName>
    <definedName name="IQRF408" hidden="1">"$G$408:$BF$408"</definedName>
    <definedName name="IQRF409" hidden="1">"$G$409:$BF$409"</definedName>
    <definedName name="IQRF41" hidden="1">"$G$41:$BF$41"</definedName>
    <definedName name="IQRF410" hidden="1">"$G$410:$BF$410"</definedName>
    <definedName name="IQRF411" hidden="1">"$G$411:$BF$411"</definedName>
    <definedName name="IQRF412" hidden="1">"$G$412:$BF$412"</definedName>
    <definedName name="IQRF413" hidden="1">"$G$413:$BF$413"</definedName>
    <definedName name="IQRF414" hidden="1">"$G$414:$BF$414"</definedName>
    <definedName name="IQRF415" hidden="1">"$G$415:$BF$415"</definedName>
    <definedName name="IQRF416" hidden="1">"$G$416:$BF$416"</definedName>
    <definedName name="IQRF417" hidden="1">"$G$417:$BF$417"</definedName>
    <definedName name="IQRF418" hidden="1">"$G$418:$BF$418"</definedName>
    <definedName name="IQRF419" hidden="1">"$G$419:$BF$419"</definedName>
    <definedName name="IQRF42" hidden="1">"$G$42:$BF$42"</definedName>
    <definedName name="IQRF420" hidden="1">"$G$420:$BF$420"</definedName>
    <definedName name="IQRF421" hidden="1">"$G$421:$BF$421"</definedName>
    <definedName name="IQRF422" hidden="1">"$G$422:$BF$422"</definedName>
    <definedName name="IQRF423" hidden="1">"$G$423:$BF$423"</definedName>
    <definedName name="IQRF424" hidden="1">"$G$424:$BF$424"</definedName>
    <definedName name="IQRF425" hidden="1">"$G$425:$BF$425"</definedName>
    <definedName name="IQRF426" hidden="1">"$G$426:$BF$426"</definedName>
    <definedName name="IQRF427" hidden="1">"$G$427:$BF$427"</definedName>
    <definedName name="IQRF428" hidden="1">"$G$428:$BF$428"</definedName>
    <definedName name="IQRF429" hidden="1">"$G$429:$BF$429"</definedName>
    <definedName name="IQRF43" hidden="1">"$G$43:$BF$43"</definedName>
    <definedName name="IQRF430" hidden="1">"$G$430:$BF$430"</definedName>
    <definedName name="IQRF431" hidden="1">"$G$431:$BF$431"</definedName>
    <definedName name="IQRF432" hidden="1">"$G$432:$BF$432"</definedName>
    <definedName name="IQRF433" hidden="1">"$G$433:$BF$433"</definedName>
    <definedName name="IQRF434" hidden="1">"$G$434:$BF$434"</definedName>
    <definedName name="IQRF435" hidden="1">"$G$435:$BF$435"</definedName>
    <definedName name="IQRF436" hidden="1">"$G$436:$BF$436"</definedName>
    <definedName name="IQRF437" hidden="1">"$G$437:$BF$437"</definedName>
    <definedName name="IQRF438" hidden="1">"$G$438:$BF$438"</definedName>
    <definedName name="IQRF439" hidden="1">"$G$439:$BF$439"</definedName>
    <definedName name="IQRF44" hidden="1">"$G$44:$BF$44"</definedName>
    <definedName name="IQRF440" hidden="1">"$G$440:$BF$440"</definedName>
    <definedName name="IQRF441" hidden="1">"$G$441:$BF$441"</definedName>
    <definedName name="IQRF442" hidden="1">"$G$442:$BF$442"</definedName>
    <definedName name="IQRF443" hidden="1">"$G$443:$BF$443"</definedName>
    <definedName name="IQRF444" hidden="1">"$G$444:$BF$444"</definedName>
    <definedName name="IQRF445" hidden="1">"$G$445:$BF$445"</definedName>
    <definedName name="IQRF446" hidden="1">"$G$446:$BF$446"</definedName>
    <definedName name="IQRF447" hidden="1">"$G$447:$BF$447"</definedName>
    <definedName name="IQRF448" hidden="1">"$G$448:$BF$448"</definedName>
    <definedName name="IQRF449" hidden="1">"$G$449:$BF$449"</definedName>
    <definedName name="IQRF45" hidden="1">"$G$45:$BF$45"</definedName>
    <definedName name="IQRF450" hidden="1">"$G$450:$BF$450"</definedName>
    <definedName name="IQRF451" hidden="1">"$G$451:$BF$451"</definedName>
    <definedName name="IQRF452" hidden="1">"$G$452:$BF$452"</definedName>
    <definedName name="IQRF453" hidden="1">"$G$453:$BF$453"</definedName>
    <definedName name="IQRF454" hidden="1">"$G$454:$BF$454"</definedName>
    <definedName name="IQRF455" hidden="1">"$G$455:$BF$455"</definedName>
    <definedName name="IQRF456" hidden="1">"$G$456:$BF$456"</definedName>
    <definedName name="IQRF457" hidden="1">"$G$457:$BF$457"</definedName>
    <definedName name="IQRF458" hidden="1">"$G$458:$J$458"</definedName>
    <definedName name="IQRF459" hidden="1">"$G$459:$BF$459"</definedName>
    <definedName name="IQRF46" hidden="1">"$G$46:$BF$46"</definedName>
    <definedName name="IQRF460" hidden="1">"$G$460:$BF$460"</definedName>
    <definedName name="IQRF461" hidden="1">"$G$461:$BF$461"</definedName>
    <definedName name="IQRF462" hidden="1">"$G$462:$BF$462"</definedName>
    <definedName name="IQRF463" hidden="1">"$G$463:$BF$463"</definedName>
    <definedName name="IQRF464" hidden="1">"$G$464:$BF$464"</definedName>
    <definedName name="IQRF465" hidden="1">"$G$465:$BF$465"</definedName>
    <definedName name="IQRF466" hidden="1">"$G$466:$BF$466"</definedName>
    <definedName name="IQRF467" hidden="1">"$G$467:$BF$467"</definedName>
    <definedName name="IQRF468" hidden="1">"$G$468:$BF$468"</definedName>
    <definedName name="IQRF469" hidden="1">"$G$469:$BF$469"</definedName>
    <definedName name="IQRF47" hidden="1">"$G$47:$BF$47"</definedName>
    <definedName name="IQRF470" hidden="1">"$G$470:$BF$470"</definedName>
    <definedName name="IQRF471" hidden="1">"$G$471:$BF$471"</definedName>
    <definedName name="IQRF472" hidden="1">"$G$472:$BF$472"</definedName>
    <definedName name="IQRF473" hidden="1">"$G$473:$BF$473"</definedName>
    <definedName name="IQRF474" hidden="1">"$G$474:$BF$474"</definedName>
    <definedName name="IQRF475" hidden="1">"$G$475:$BF$475"</definedName>
    <definedName name="IQRF476" hidden="1">"$G$476:$BF$476"</definedName>
    <definedName name="IQRF477" hidden="1">"$G$477:$BF$477"</definedName>
    <definedName name="IQRF478" hidden="1">"$G$478:$BF$478"</definedName>
    <definedName name="IQRF479" hidden="1">"$G$479:$BF$479"</definedName>
    <definedName name="IQRF48" hidden="1">"$G$48:$BF$48"</definedName>
    <definedName name="IQRF480" hidden="1">"$G$480:$BF$480"</definedName>
    <definedName name="IQRF481" hidden="1">"$G$481:$BF$481"</definedName>
    <definedName name="IQRF482" hidden="1">"$G$482:$BF$482"</definedName>
    <definedName name="IQRF483" hidden="1">"$G$483:$BF$483"</definedName>
    <definedName name="IQRF484" hidden="1">"$G$484:$BF$484"</definedName>
    <definedName name="IQRF485" hidden="1">"$G$485:$BF$485"</definedName>
    <definedName name="IQRF486" hidden="1">"$G$486:$BF$486"</definedName>
    <definedName name="IQRF487" hidden="1">"$G$487:$BF$487"</definedName>
    <definedName name="IQRF488" hidden="1">"$G$488:$BF$488"</definedName>
    <definedName name="IQRF489" hidden="1">"$G$489:$BF$489"</definedName>
    <definedName name="IQRF49" hidden="1">"$G$49:$BF$49"</definedName>
    <definedName name="IQRF490" hidden="1">"$G$490:$BF$490"</definedName>
    <definedName name="IQRF491" hidden="1">"$G$491:$BF$491"</definedName>
    <definedName name="IQRF492" hidden="1">"$G$492:$BF$492"</definedName>
    <definedName name="IQRF493" hidden="1">"$G$493:$BF$493"</definedName>
    <definedName name="IQRF494" hidden="1">"$G$494:$BF$494"</definedName>
    <definedName name="IQRF495" hidden="1">"$G$495:$BF$495"</definedName>
    <definedName name="IQRF496" hidden="1">"$G$496:$I$496"</definedName>
    <definedName name="IQRF497" hidden="1">"$G$497:$BF$497"</definedName>
    <definedName name="IQRF498" hidden="1">"$G$498:$BF$498"</definedName>
    <definedName name="IQRF499" hidden="1">"$G$499:$BF$499"</definedName>
    <definedName name="IQRF50" hidden="1">"$G$50:$BF$50"</definedName>
    <definedName name="IQRF500" hidden="1">"$G$500:$BF$500"</definedName>
    <definedName name="IQRF501" hidden="1">"$G$501:$BF$501"</definedName>
    <definedName name="IQRF502" hidden="1">"$G$502:$BF$502"</definedName>
    <definedName name="IQRF503" hidden="1">"$G$503:$R$503"</definedName>
    <definedName name="IQRF504" hidden="1">"$G$504:$BF$504"</definedName>
    <definedName name="IQRF505" hidden="1">"$G$505:$BF$505"</definedName>
    <definedName name="IQRF506" hidden="1">"$G$506:$BF$506"</definedName>
    <definedName name="IQRF507" hidden="1">"$G$507:$BF$507"</definedName>
    <definedName name="IQRF51" hidden="1">"$G$51:$BF$51"</definedName>
    <definedName name="IQRF52" hidden="1">"$G$52:$BF$52"</definedName>
    <definedName name="IQRF53" hidden="1">"$G$53:$BF$53"</definedName>
    <definedName name="IQRF54" hidden="1">"$G$54:$BF$54"</definedName>
    <definedName name="IQRF55" hidden="1">"$G$55:$BF$55"</definedName>
    <definedName name="IQRF56" hidden="1">"$G$56:$BF$56"</definedName>
    <definedName name="IQRF57" hidden="1">"$G$57:$BF$57"</definedName>
    <definedName name="IQRF58" hidden="1">"$G$58:$BF$58"</definedName>
    <definedName name="IQRF59" hidden="1">"$G$59:$BF$59"</definedName>
    <definedName name="IQRF60" localSheetId="4" hidden="1">"$G$60:$BF$60"</definedName>
    <definedName name="IQRF60">"$F$61:$F$90"</definedName>
    <definedName name="IQRF61" localSheetId="4" hidden="1">"$G$61:$BF$61"</definedName>
    <definedName name="IQRF61">"$F$62:$F$64"</definedName>
    <definedName name="IQRF62" hidden="1">"$G$62:$BF$62"</definedName>
    <definedName name="IQRF63" hidden="1">"$G$63:$BF$63"</definedName>
    <definedName name="IQRF64" hidden="1">"$G$64:$BF$64"</definedName>
    <definedName name="IQRF65" hidden="1">"$G$65:$BF$65"</definedName>
    <definedName name="IQRF66" hidden="1">"$G$66:$BF$66"</definedName>
    <definedName name="IQRF67" hidden="1">"$G$67:$BF$67"</definedName>
    <definedName name="IQRF68" hidden="1">"$G$68:$BF$68"</definedName>
    <definedName name="IQRF69" hidden="1">"$G$69:$BF$69"</definedName>
    <definedName name="IQRF7" hidden="1">"$F$8:$F$11"</definedName>
    <definedName name="IQRF70" hidden="1">"$G$70:$BF$70"</definedName>
    <definedName name="IQRF71" hidden="1">"$G$71:$BF$71"</definedName>
    <definedName name="IQRF72" hidden="1">"$G$72:$BF$72"</definedName>
    <definedName name="IQRF73" hidden="1">"$G$73:$BF$73"</definedName>
    <definedName name="IQRF74" hidden="1">"$G$74:$BF$74"</definedName>
    <definedName name="IQRF75" hidden="1">"$G$75:$BF$75"</definedName>
    <definedName name="IQRF76" hidden="1">"$G$76:$BF$76"</definedName>
    <definedName name="IQRF77" hidden="1">"$G$77:$BF$77"</definedName>
    <definedName name="IQRF78" hidden="1">"$G$78:$BF$78"</definedName>
    <definedName name="IQRF79" hidden="1">"$G$79:$BF$79"</definedName>
    <definedName name="IQRF80" hidden="1">"$G$80:$BF$80"</definedName>
    <definedName name="IQRF81" hidden="1">"$G$81:$BF$81"</definedName>
    <definedName name="IQRF82" hidden="1">"$G$82:$BF$82"</definedName>
    <definedName name="IQRF83" hidden="1">"$G$83:$BF$83"</definedName>
    <definedName name="IQRF84" hidden="1">"$G$84:$BF$84"</definedName>
    <definedName name="IQRF85" hidden="1">"$G$85:$BF$85"</definedName>
    <definedName name="IQRF86" hidden="1">"$G$86:$BF$86"</definedName>
    <definedName name="IQRF87" hidden="1">"$G$87:$BF$87"</definedName>
    <definedName name="IQRF88" hidden="1">"$G$88:$BF$88"</definedName>
    <definedName name="IQRF89" hidden="1">"$G$89:$BF$89"</definedName>
    <definedName name="IQRF90" hidden="1">"$G$90:$BF$90"</definedName>
    <definedName name="IQRF91" hidden="1">"$G$91:$BF$91"</definedName>
    <definedName name="IQRF92" hidden="1">"$G$92:$BF$92"</definedName>
    <definedName name="IQRF93" hidden="1">"$G$93:$BF$93"</definedName>
    <definedName name="IQRF94" hidden="1">"$G$94:$BF$94"</definedName>
    <definedName name="IQRF95" hidden="1">"$G$95:$BF$95"</definedName>
    <definedName name="IQRF96" hidden="1">"$G$96:$BF$96"</definedName>
    <definedName name="IQRF97" hidden="1">"$G$97:$BF$97"</definedName>
    <definedName name="IQRF98" hidden="1">"$G$98:$BF$98"</definedName>
    <definedName name="IQRF99" hidden="1">"$G$99:$BF$99"</definedName>
    <definedName name="IQRFDXW9" hidden="1">#REF!</definedName>
    <definedName name="IQRFFEXW9" hidden="1">#REF!</definedName>
    <definedName name="IQRFLYBW9" hidden="1">#REF!</definedName>
    <definedName name="IQRFLYW9" hidden="1">#REF!</definedName>
    <definedName name="IQRForwardPEA7" hidden="1">#REF!</definedName>
    <definedName name="IQRForwardPEAA7" hidden="1">#REF!</definedName>
    <definedName name="IQRForwardPEAB7" hidden="1">#REF!</definedName>
    <definedName name="IQRForwardPEAC7" hidden="1">#REF!</definedName>
    <definedName name="IQRForwardPEAD7" hidden="1">#REF!</definedName>
    <definedName name="IQRForwardPEAE7" hidden="1">#REF!</definedName>
    <definedName name="IQRForwardPEAF7" hidden="1">#REF!</definedName>
    <definedName name="IQRForwardPEAG7" hidden="1">#REF!</definedName>
    <definedName name="IQRForwardPEAH7" hidden="1">#REF!</definedName>
    <definedName name="IQRForwardPEAI7" hidden="1">#REF!</definedName>
    <definedName name="IQRForwardPEAJ7" hidden="1">#REF!</definedName>
    <definedName name="IQRForwardPEAK7" hidden="1">#REF!</definedName>
    <definedName name="IQRForwardPEAL7" hidden="1">#REF!</definedName>
    <definedName name="IQRForwardPEAM7" hidden="1">#REF!</definedName>
    <definedName name="IQRForwardPEAN7" hidden="1">#REF!</definedName>
    <definedName name="IQRForwardPEAO7" hidden="1">#REF!</definedName>
    <definedName name="IQRForwardPEAP7" hidden="1">#REF!</definedName>
    <definedName name="IQRForwardPEAQ7" hidden="1">#REF!</definedName>
    <definedName name="IQRForwardPEAS7" hidden="1">#REF!</definedName>
    <definedName name="IQRForwardPEAT7" hidden="1">#REF!</definedName>
    <definedName name="IQRForwardPEAV7" hidden="1">#REF!</definedName>
    <definedName name="IQRForwardPEAW7" hidden="1">#REF!</definedName>
    <definedName name="IQRForwardPEAY7" hidden="1">#REF!</definedName>
    <definedName name="IQRForwardPEAZ7" hidden="1">#REF!</definedName>
    <definedName name="IQRForwardPEB7" hidden="1">#REF!</definedName>
    <definedName name="IQRForwardPEBB7" hidden="1">#REF!</definedName>
    <definedName name="IQRForwardPEBC7" hidden="1">#REF!</definedName>
    <definedName name="IQRForwardPEBE7" hidden="1">#REF!</definedName>
    <definedName name="IQRForwardPEBF7" hidden="1">#REF!</definedName>
    <definedName name="IQRForwardPEC7" hidden="1">#REF!</definedName>
    <definedName name="IQRForwardPED7" hidden="1">#REF!</definedName>
    <definedName name="IQRForwardPEE7" hidden="1">#REF!</definedName>
    <definedName name="IQRForwardPEF7" hidden="1">#REF!</definedName>
    <definedName name="IQRForwardPEG7" hidden="1">#REF!</definedName>
    <definedName name="IQRForwardPEH7" hidden="1">#REF!</definedName>
    <definedName name="IQRForwardPEI7" hidden="1">#REF!</definedName>
    <definedName name="IQRForwardPEJ7" hidden="1">#REF!</definedName>
    <definedName name="IQRForwardPEK7" hidden="1">#REF!</definedName>
    <definedName name="IQRForwardPEL7" hidden="1">#REF!</definedName>
    <definedName name="IQRForwardPEM7" hidden="1">#REF!</definedName>
    <definedName name="IQRForwardPEN7" hidden="1">#REF!</definedName>
    <definedName name="IQRForwardPEO7" hidden="1">#REF!</definedName>
    <definedName name="IQRForwardPEP7" hidden="1">#REF!</definedName>
    <definedName name="IQRForwardPEQ7" hidden="1">#REF!</definedName>
    <definedName name="IQRForwardPER7" hidden="1">#REF!</definedName>
    <definedName name="IQRForwardPES7" hidden="1">#REF!</definedName>
    <definedName name="IQRForwardPET7" hidden="1">#REF!</definedName>
    <definedName name="IQRForwardPEU7" hidden="1">#REF!</definedName>
    <definedName name="IQRForwardPEV7" hidden="1">#REF!</definedName>
    <definedName name="IQRForwardPEW7" hidden="1">#REF!</definedName>
    <definedName name="IQRForwardPEX7" hidden="1">#REF!</definedName>
    <definedName name="IQRForwardPEY7" hidden="1">#REF!</definedName>
    <definedName name="IQRForwardPEZ7" hidden="1">#REF!</definedName>
    <definedName name="IQRFWRDW9" hidden="1">#REF!</definedName>
    <definedName name="IQRG26" hidden="1">"$G$27:$G$31"</definedName>
    <definedName name="IQRG45">"$G$46:$G$68"</definedName>
    <definedName name="IQRG49">"$G$50:$G$60"</definedName>
    <definedName name="IQRG60">"$G$61:$G$68"</definedName>
    <definedName name="IQRG61">"$G$62:$G$78"</definedName>
    <definedName name="IQRG7" hidden="1">"$G$8:$G$11"</definedName>
    <definedName name="IQRGBXW9" hidden="1">#REF!</definedName>
    <definedName name="IQRGFICO6" hidden="1">#REF!</definedName>
    <definedName name="IQRGFICT7" hidden="1">#REF!</definedName>
    <definedName name="IQRGLSW9" hidden="1">#REF!</definedName>
    <definedName name="IQRGMTW9" hidden="1">#REF!</definedName>
    <definedName name="IQRGOLL4BRW9" hidden="1">#REF!</definedName>
    <definedName name="IQRGOLL4W9" hidden="1">#REF!</definedName>
    <definedName name="IQRGRW9" hidden="1">#REF!</definedName>
    <definedName name="IQRGWRW9" hidden="1">#REF!</definedName>
    <definedName name="IQRH12" hidden="1">"$I$12:$J$12"</definedName>
    <definedName name="IQRH13" hidden="1">"$I$13:$K$13"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"$I$21:$M$21"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"$I$27:$M$27"</definedName>
    <definedName name="IQRH28" hidden="1">"$I$28:$J$28"</definedName>
    <definedName name="IQRH29" hidden="1">"$I$29:$M$29"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H59" hidden="1">"$H$60"</definedName>
    <definedName name="IQRH60">"$H$61:$H$76"</definedName>
    <definedName name="IQRH61">"$H$62:$H$111"</definedName>
    <definedName name="IQRH7" hidden="1">"$H$8:$H$11"</definedName>
    <definedName name="IQRHAW9" hidden="1">#REF!</definedName>
    <definedName name="IQRHEIW9" hidden="1">#REF!</definedName>
    <definedName name="IQRHTLDW9" hidden="1">#REF!</definedName>
    <definedName name="IQRHUBGW9" hidden="1">#REF!</definedName>
    <definedName name="IQRI60">"$I$61:$I$110"</definedName>
    <definedName name="IQRI61">"$I$62:$I$111"</definedName>
    <definedName name="IQRI7" hidden="1">"$I$8:$I$11"</definedName>
    <definedName name="IQRInput2B5" hidden="1">#REF!</definedName>
    <definedName name="IQRJ59" hidden="1">"$J$60:$J$64"</definedName>
    <definedName name="IQRJ60">"$J$61:$J$105"</definedName>
    <definedName name="IQRJ61">"$J$62:$J$111"</definedName>
    <definedName name="IQRJ7" hidden="1">"$J$8:$J$11"</definedName>
    <definedName name="IQRJ7XSGW9" hidden="1">#REF!</definedName>
    <definedName name="IQRJ7XW9" hidden="1">#REF!</definedName>
    <definedName name="IQRJBHTW9" hidden="1">#REF!</definedName>
    <definedName name="IQRJBLUW9" hidden="1">#REF!</definedName>
    <definedName name="IQRK11">"$K$12:$K$31"</definedName>
    <definedName name="IQRK21">"$K$22:$K$523"</definedName>
    <definedName name="IQRK60">"$K$61:$K$110"</definedName>
    <definedName name="IQRK61">"$K$62:$K$75"</definedName>
    <definedName name="IQRK74">"$K$75"</definedName>
    <definedName name="IQRK75">"$K$76"</definedName>
    <definedName name="IQRK77">"$K$78:$K$87"</definedName>
    <definedName name="IQRK78">"$K$79:$K$88"</definedName>
    <definedName name="IQRK79">"$K$80:$K$89"</definedName>
    <definedName name="IQRK81">"$K$82:$K$91"</definedName>
    <definedName name="IQRK83">"$K$84:$K$93"</definedName>
    <definedName name="IQRK84">"$K$85:$K$94"</definedName>
    <definedName name="IQRK91">"$K$92:$K$101"</definedName>
    <definedName name="IQRK92">"$K$93:$K$102"</definedName>
    <definedName name="IQRK93">"$K$94:$K$103"</definedName>
    <definedName name="IQRK95">"$K$96:$K$105"</definedName>
    <definedName name="IQRK97">"$K$98:$K$107"</definedName>
    <definedName name="IQRK98">"$K$99:$K$108"</definedName>
    <definedName name="IQRKCO6" hidden="1">#REF!</definedName>
    <definedName name="IQRKCT7" hidden="1">#REF!</definedName>
    <definedName name="IQRKNXW9" hidden="1">#REF!</definedName>
    <definedName name="IQRKSUW9" hidden="1">#REF!</definedName>
    <definedName name="IQRL21">"$L$22:$L$523"</definedName>
    <definedName name="IQRL51">"$L$52:$L$56"</definedName>
    <definedName name="IQRL59" hidden="1">"$L$60:$L$79"</definedName>
    <definedName name="IQRL6">"$L$7:$L$69"</definedName>
    <definedName name="IQRL60">"$L$61:$L$70"</definedName>
    <definedName name="IQRL61">"$L$62:$L$64"</definedName>
    <definedName name="IQRLANCLW9" hidden="1">#REF!</definedName>
    <definedName name="IQRLANW9" hidden="1">#REF!</definedName>
    <definedName name="IQRLargeMatchIndexB10" hidden="1">#REF!</definedName>
    <definedName name="IQRLargeMatchIndexC10" hidden="1">#REF!</definedName>
    <definedName name="IQRLCCW9" hidden="1">#REF!</definedName>
    <definedName name="IQRLSTRW9" hidden="1">#REF!</definedName>
    <definedName name="IQRLUVW9" hidden="1">#REF!</definedName>
    <definedName name="IQRM1">"$M$2:$M$6"</definedName>
    <definedName name="IQRM21">"$M$22:$M$523"</definedName>
    <definedName name="IQRM24">"$M$25:$M$1612"</definedName>
    <definedName name="IQRM26">"$M$27:$M$280"</definedName>
    <definedName name="IQRM35">"$N$35"</definedName>
    <definedName name="IQRM60">"$M$61:$M$65"</definedName>
    <definedName name="IQRM61">"$M$62:$M$64"</definedName>
    <definedName name="IQRM9">"$M$10:$M$261"</definedName>
    <definedName name="IQRMainAJ20" hidden="1">#REF!</definedName>
    <definedName name="IQRMESAW9" hidden="1">#REF!</definedName>
    <definedName name="IQRMGRCW9" hidden="1">#REF!</definedName>
    <definedName name="IQRMidCapJ10" hidden="1">#REF!</definedName>
    <definedName name="IQRMINI2W9" hidden="1">#REF!</definedName>
    <definedName name="IQRMINIW9" hidden="1">#REF!</definedName>
    <definedName name="IQRMRTNW9" hidden="1">#REF!</definedName>
    <definedName name="IQRN12" hidden="1">"$O$12:$P$12"</definedName>
    <definedName name="IQRN13" hidden="1">"$O$13:$Q$13"</definedName>
    <definedName name="IQRN14" hidden="1">"$O$14:$S$14"</definedName>
    <definedName name="IQRN15" hidden="1">"$O$15:$S$15"</definedName>
    <definedName name="IQRN16" hidden="1">"$O$16"</definedName>
    <definedName name="IQRN17" hidden="1">"$O$17:$S$17"</definedName>
    <definedName name="IQRN18" hidden="1">"$O$18"</definedName>
    <definedName name="IQRN19" hidden="1">"$O$19:$S$19"</definedName>
    <definedName name="IQRN20" hidden="1">"$O$20:$S$20"</definedName>
    <definedName name="IQRN21" hidden="1">"$O$21:$S$21"</definedName>
    <definedName name="IQRN22" hidden="1">"$O$22:$S$22"</definedName>
    <definedName name="IQRN23" hidden="1">"$O$23:$P$23"</definedName>
    <definedName name="IQRN24" hidden="1">"$O$24:$S$24"</definedName>
    <definedName name="IQRN25" hidden="1">"$O$25"</definedName>
    <definedName name="IQRN26" hidden="1">"$O$26"</definedName>
    <definedName name="IQRN27" hidden="1">"$O$27:$S$27"</definedName>
    <definedName name="IQRN28" hidden="1">"$O$28:$P$28"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>"$N$39:$N$82"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0">"$N$61:$N$63"</definedName>
    <definedName name="IQRN61">"$N$62:$N$74"</definedName>
    <definedName name="IQRN82">"$N$83:$N$126"</definedName>
    <definedName name="IQRNCMCO6" hidden="1">#REF!</definedName>
    <definedName name="IQRNCMCT7" hidden="1">#REF!</definedName>
    <definedName name="IQRNEMCO6" hidden="1">#REF!</definedName>
    <definedName name="IQRNEMCT7" hidden="1">#REF!</definedName>
    <definedName name="IQRNSCW9" hidden="1">#REF!</definedName>
    <definedName name="IQRNSTCO6" hidden="1">#REF!</definedName>
    <definedName name="IQRNSTCT7" hidden="1">#REF!</definedName>
    <definedName name="IQRO39">"$O$40:$O$376"</definedName>
    <definedName name="IQRO40">"$O$41:$O$541"</definedName>
    <definedName name="IQRO60">"$O$61:$O$71"</definedName>
    <definedName name="IQRO61">"$O$62:$O$81"</definedName>
    <definedName name="IQRO74">"$O$75"</definedName>
    <definedName name="IQRO75">"$O$76"</definedName>
    <definedName name="IQRO77">"$O$78:$O$87"</definedName>
    <definedName name="IQRO78">"$O$79:$O$88"</definedName>
    <definedName name="IQRO91">"$O$92:$O$101"</definedName>
    <definedName name="IQRO92">"$O$93:$O$95"</definedName>
    <definedName name="IQRODFLW9" hidden="1">#REF!</definedName>
    <definedName name="IQRP39">"$P$40:$P$376"</definedName>
    <definedName name="IQRP40">"$P$41:$P$541"</definedName>
    <definedName name="IQRP60">"$P$61:$P$67"</definedName>
    <definedName name="IQRP61">"$P$62:$P$85"</definedName>
    <definedName name="IQRP77">"$P$78:$P$87"</definedName>
    <definedName name="IQRP78">"$P$79:$P$88"</definedName>
    <definedName name="IQRP79">"$P$80:$P$89"</definedName>
    <definedName name="IQRP81">"$P$82:$P$91"</definedName>
    <definedName name="IQRP83">"$P$84:$P$93"</definedName>
    <definedName name="IQRP84">"$P$85:$P$94"</definedName>
    <definedName name="IQRP91">"$P$92:$P$101"</definedName>
    <definedName name="IQRP92">"$P$93:$P$102"</definedName>
    <definedName name="IQRP93">"$P$94:$P$103"</definedName>
    <definedName name="IQRP95">"$P$96:$P$105"</definedName>
    <definedName name="IQRP97">"$P$98:$P$107"</definedName>
    <definedName name="IQRP98">"$P$99:$P$108"</definedName>
    <definedName name="IQRPAASCO6" hidden="1">#REF!</definedName>
    <definedName name="IQRPAASCT7" hidden="1">#REF!</definedName>
    <definedName name="IQRPACRW9" hidden="1">#REF!</definedName>
    <definedName name="IQRPeopleA12" hidden="1">#REF!</definedName>
    <definedName name="IQRPeopleA13" hidden="1">#REF!</definedName>
    <definedName name="IQRPeopleA14" hidden="1">#REF!</definedName>
    <definedName name="IQRPeopleA15" hidden="1">#REF!</definedName>
    <definedName name="IQRPeopleA16" hidden="1">#REF!</definedName>
    <definedName name="IQRPeopleG12" hidden="1">#REF!</definedName>
    <definedName name="IQRPeopleG13" hidden="1">#REF!</definedName>
    <definedName name="IQRPeopleG14" hidden="1">#REF!</definedName>
    <definedName name="IQRPeopleG15" hidden="1">#REF!</definedName>
    <definedName name="IQRPeopleG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FNEMCO6" hidden="1">#REF!</definedName>
    <definedName name="IQRPFNEMCT7" hidden="1">#REF!</definedName>
    <definedName name="IQRPHIIW9" hidden="1">#REF!</definedName>
    <definedName name="IQRPNCLW9" hidden="1">#REF!</definedName>
    <definedName name="IQRPrimeJ10" hidden="1">#REF!</definedName>
    <definedName name="IQRPrimesA7" hidden="1">#REF!</definedName>
    <definedName name="IQRPrimesA8" hidden="1">#REF!</definedName>
    <definedName name="IQRPrimesD1" hidden="1">#REF!</definedName>
    <definedName name="IQRPrimesD7" hidden="1">#REF!</definedName>
    <definedName name="IQRPrimesJ10" hidden="1">#REF!</definedName>
    <definedName name="IQRPTSIW9" hidden="1">#REF!</definedName>
    <definedName name="IQRPWXW9" hidden="1">#REF!</definedName>
    <definedName name="IQRQ39">"$Q$40:$Q$376"</definedName>
    <definedName name="IQRQ40">"$Q$41:$Q$541"</definedName>
    <definedName name="IQRQ60">"$Q$61:$Q$90"</definedName>
    <definedName name="IQRQ61">"$Q$62:$Q$82"</definedName>
    <definedName name="IQRQ78">"$Q$79:$Q$83"</definedName>
    <definedName name="IQRQLTYW9" hidden="1">#REF!</definedName>
    <definedName name="IQRR5">"$R$6:$R$934"</definedName>
    <definedName name="IQRR60">"$R$61:$R$74"</definedName>
    <definedName name="IQRR61">"$R$62:$R$96"</definedName>
    <definedName name="IQRRAILW9" hidden="1">#REF!</definedName>
    <definedName name="IQRRAW9" hidden="1">#REF!</definedName>
    <definedName name="IQRRJETW9" hidden="1">#REF!</definedName>
    <definedName name="IQRRRTSW9" hidden="1">#REF!</definedName>
    <definedName name="IQRRW9" hidden="1">#REF!</definedName>
    <definedName name="IQRRY4BIEW9" hidden="1">#REF!</definedName>
    <definedName name="IQRRY4BW9" hidden="1">#REF!</definedName>
    <definedName name="IQRS12">"$S$13:$S$264"</definedName>
    <definedName name="IQRS3" hidden="1">"$S$4:$S$26"</definedName>
    <definedName name="IQRS4" hidden="1">"$S$5"</definedName>
    <definedName name="IQRS60">"$S$61:$S$63"</definedName>
    <definedName name="IQRS61">"$S$62:$S$63"</definedName>
    <definedName name="IQRSAIAW9" hidden="1">#REF!</definedName>
    <definedName name="IQRSAVEW9" hidden="1">#REF!</definedName>
    <definedName name="IQRServices2J10" hidden="1">#REF!</definedName>
    <definedName name="IQRServicesJ10" hidden="1">#REF!</definedName>
    <definedName name="IQRSGLCO6" hidden="1">#REF!</definedName>
    <definedName name="IQRSGLCT7" hidden="1">#REF!</definedName>
    <definedName name="IQRSheet1A2" hidden="1">#REF!</definedName>
    <definedName name="IQRSheet1A3" hidden="1">#REF!</definedName>
    <definedName name="IQRSheet1A4" hidden="1">#REF!</definedName>
    <definedName name="IQRSheet1B4" hidden="1">#REF!</definedName>
    <definedName name="IQRSheet1C4" hidden="1">#REF!</definedName>
    <definedName name="IQRSheet1D1" hidden="1">#REF!</definedName>
    <definedName name="IQRSheet1D6" hidden="1">#REF!</definedName>
    <definedName name="IQRSheet1D7" hidden="1">#REF!</definedName>
    <definedName name="IQRSheet1J10" hidden="1">#REF!</definedName>
    <definedName name="IQRSheet1K10" hidden="1">#REF!</definedName>
    <definedName name="IQRSheet1L10" hidden="1">#REF!</definedName>
    <definedName name="IQRSheet1M10" hidden="1">#REF!</definedName>
    <definedName name="IQRSheet1N10" hidden="1">#REF!</definedName>
    <definedName name="IQRSheet1O10" hidden="1">#REF!</definedName>
    <definedName name="IQRSheet1W9" hidden="1">#REF!</definedName>
    <definedName name="IQRSheet1X10" hidden="1">#REF!</definedName>
    <definedName name="IQRSheet2A6" hidden="1">#REF!</definedName>
    <definedName name="IQRSheet2B17" hidden="1">#REF!</definedName>
    <definedName name="IQRSheet2E2" hidden="1">#REF!</definedName>
    <definedName name="IQRSKYWW9" hidden="1">#REF!</definedName>
    <definedName name="IQRSmallCapX10" hidden="1">#REF!</definedName>
    <definedName name="IQRSP500B5" hidden="1">#REF!</definedName>
    <definedName name="IQRSPCA5" hidden="1">#REF!</definedName>
    <definedName name="IQRSPCAKYAA5" hidden="1">#REF!</definedName>
    <definedName name="IQRSPCAKYAB5" hidden="1">#REF!</definedName>
    <definedName name="IQRSPCAKYAC5" hidden="1">#REF!</definedName>
    <definedName name="IQRSPCB5" hidden="1">#REF!</definedName>
    <definedName name="IQRSPCC5" hidden="1">#REF!</definedName>
    <definedName name="IQRSPCSUSA5" hidden="1">#REF!</definedName>
    <definedName name="IQRSPCSUSB5" hidden="1">#REF!</definedName>
    <definedName name="IQRSPCSUSC5" hidden="1">#REF!</definedName>
    <definedName name="IQRSPTSXComposite2B5" hidden="1">#REF!</definedName>
    <definedName name="IQRSPTSXCompositeB5" hidden="1">#REF!</definedName>
    <definedName name="IQRStockDataA8" hidden="1">#REF!</definedName>
    <definedName name="IQRStocks2010A8" hidden="1">#REF!</definedName>
    <definedName name="IQRStocks2012A8" hidden="1">#REF!</definedName>
    <definedName name="IQRStocks2A8" hidden="1">#REF!</definedName>
    <definedName name="IQRStocksA8" hidden="1">#REF!</definedName>
    <definedName name="IQRSWFTW9" hidden="1">#REF!</definedName>
    <definedName name="IQRT4" hidden="1">"$T$5:$T$27"</definedName>
    <definedName name="IQRT60">"$T$61:$T$66"</definedName>
    <definedName name="IQRT61">"$T$62:$T$63"</definedName>
    <definedName name="IQRTALW9" hidden="1">#REF!</definedName>
    <definedName name="IQRTAMM4BRW9" hidden="1">#REF!</definedName>
    <definedName name="IQRTARPA7" hidden="1">#REF!</definedName>
    <definedName name="IQRTARPB7" hidden="1">#REF!</definedName>
    <definedName name="IQRTARPC7" hidden="1">#REF!</definedName>
    <definedName name="IQRTARPD7" hidden="1">#REF!</definedName>
    <definedName name="IQRTARPE7" hidden="1">#REF!</definedName>
    <definedName name="IQRTARPF7" hidden="1">#REF!</definedName>
    <definedName name="IQRTARPG7" hidden="1">#REF!</definedName>
    <definedName name="IQRTARPH7" hidden="1">#REF!</definedName>
    <definedName name="IQRTARPI7" hidden="1">#REF!</definedName>
    <definedName name="IQRTARPJ7" hidden="1">#REF!</definedName>
    <definedName name="IQRTemplateCO6" hidden="1">#REF!</definedName>
    <definedName name="IQRTemplateCT7" hidden="1">#REF!</definedName>
    <definedName name="IQRTGHW9" hidden="1">#REF!</definedName>
    <definedName name="IQRTNTNLW9" hidden="1">#REF!</definedName>
    <definedName name="IQRTRNW9" hidden="1">#REF!</definedName>
    <definedName name="IQRTSXCNRW9" hidden="1">#REF!</definedName>
    <definedName name="IQRTSXTFIW9" hidden="1">#REF!</definedName>
    <definedName name="IQRU12">"$U$13:$U$517"</definedName>
    <definedName name="IQRU13">"$U$14:$U$520"</definedName>
    <definedName name="IQRU14">"$U$15:$U$519"</definedName>
    <definedName name="IQRU15">"$U$16:$U$520"</definedName>
    <definedName name="IQRU39">"$U$40:$U$292"</definedName>
    <definedName name="IQRU4" hidden="1">"$U$5:$U$27"</definedName>
    <definedName name="IQRU40">"$U$41:$U$286"</definedName>
    <definedName name="IQRU43">"$U$44"</definedName>
    <definedName name="IQRU60">"$U$61:$U$67"</definedName>
    <definedName name="IQRU61">"$U$62:$U$76"</definedName>
    <definedName name="IQRUACLW9" hidden="1">#REF!</definedName>
    <definedName name="IQRUALW9" hidden="1">#REF!</definedName>
    <definedName name="IQRUAUAW9" hidden="1">#REF!</definedName>
    <definedName name="IQRUNPW9" hidden="1">#REF!</definedName>
    <definedName name="IQRUPSW9" hidden="1">#REF!</definedName>
    <definedName name="IQRUSAKW9" hidden="1">#REF!</definedName>
    <definedName name="IQRUTIWW9" hidden="1">#REF!</definedName>
    <definedName name="IQRV39">"$V$40:$V$291"</definedName>
    <definedName name="IQRV4" hidden="1">"$V$5:$V$27"</definedName>
    <definedName name="IQRV40">"$V$41:$V$292"</definedName>
    <definedName name="IQRV41">"$V$42:$V$294"</definedName>
    <definedName name="IQRV43">"$V$44:$V$295"</definedName>
    <definedName name="IQRV45">"$V$46:$V$298"</definedName>
    <definedName name="IQRV46">"$V$47:$V$298"</definedName>
    <definedName name="IQRV60">"$V$61:$V$73"</definedName>
    <definedName name="IQRV61">"$V$62:$V$98"</definedName>
    <definedName name="IQRVTNCW9" hidden="1">#REF!</definedName>
    <definedName name="IQRVWAP30dayaverage2B5" hidden="1">#REF!</definedName>
    <definedName name="IQRVWAP30dayaverageA5" hidden="1">#REF!</definedName>
    <definedName name="IQRVWAP30dayaverageB5" hidden="1">#REF!</definedName>
    <definedName name="IQRVWAP30dayaverageC5" hidden="1">#REF!</definedName>
    <definedName name="IQRVWAP30dayaverageD5" hidden="1">#REF!</definedName>
    <definedName name="IQRVWAP60dayaverage2A5" hidden="1">#REF!</definedName>
    <definedName name="IQRVWAP60dayaverage2C5" hidden="1">#REF!</definedName>
    <definedName name="IQRVWAP60dayaverageB5" hidden="1">#REF!</definedName>
    <definedName name="IQRVWAP90dayaverage2B5" hidden="1">#REF!</definedName>
    <definedName name="IQRW40">"$W$41:$W$282"</definedName>
    <definedName name="IQRW60">"$W$61:$W$101"</definedName>
    <definedName name="IQRW61">"$W$62:$W$90"</definedName>
    <definedName name="IQRWERNW9" hidden="1">#REF!</definedName>
    <definedName name="IQRWJACAW9" hidden="1">#REF!</definedName>
    <definedName name="IQRWJAW9" hidden="1">#REF!</definedName>
    <definedName name="IQRX10">"$X$11:$X$114"</definedName>
    <definedName name="IQRX60">"$X$61:$X$62"</definedName>
    <definedName name="IQRX61">"$X$62:$X$104"</definedName>
    <definedName name="IQRXLTCAW9" hidden="1">#REF!</definedName>
    <definedName name="IQRXPOW9" hidden="1">#REF!</definedName>
    <definedName name="IQRY60">"$Y$61"</definedName>
    <definedName name="IQRY61">"$Y$62:$Y$81"</definedName>
    <definedName name="IQRYRCWW9" hidden="1">#REF!</definedName>
    <definedName name="IQRYRInotupdatedwiththemodelCO6" hidden="1">#REF!</definedName>
    <definedName name="IQRYRInotupdatedwiththemodelCT7" hidden="1">#REF!</definedName>
    <definedName name="IQRZ60">"$Z$61"</definedName>
    <definedName name="IQRZ61">"$Z$62:$Z$78"</definedName>
    <definedName name="IQSCapIQDownloadA1">"$A$2:$A$56"</definedName>
    <definedName name="iQShowHideColumns" localSheetId="4" hidden="1">"iQShowAnnual"</definedName>
    <definedName name="iQShowHideColumns" hidden="1">"iQShowAll"</definedName>
    <definedName name="IQSSheet1A1">"$A$2:$A$73"</definedName>
    <definedName name="irass">#REF!</definedName>
    <definedName name="Irbe" localSheetId="3" hidden="1">{#N/A,#N/A,FALSE,"Pharm";#N/A,#N/A,FALSE,"WWCM"}</definedName>
    <definedName name="Irbe" hidden="1">{#N/A,#N/A,FALSE,"Pharm";#N/A,#N/A,FALSE,"WWCM"}</definedName>
    <definedName name="Irbe_1" localSheetId="3" hidden="1">{#N/A,#N/A,FALSE,"Pharm";#N/A,#N/A,FALSE,"WWCM"}</definedName>
    <definedName name="Irbe_1" hidden="1">{#N/A,#N/A,FALSE,"Pharm";#N/A,#N/A,FALSE,"WWCM"}</definedName>
    <definedName name="Irbe_2" localSheetId="3" hidden="1">{#N/A,#N/A,FALSE,"Pharm";#N/A,#N/A,FALSE,"WWCM"}</definedName>
    <definedName name="Irbe_2" hidden="1">{#N/A,#N/A,FALSE,"Pharm";#N/A,#N/A,FALSE,"WWCM"}</definedName>
    <definedName name="Irbe_3" localSheetId="3" hidden="1">{#N/A,#N/A,FALSE,"Pharm";#N/A,#N/A,FALSE,"WWCM"}</definedName>
    <definedName name="Irbe_3" hidden="1">{#N/A,#N/A,FALSE,"Pharm";#N/A,#N/A,FALSE,"WWCM"}</definedName>
    <definedName name="Irbe_4" localSheetId="3" hidden="1">{#N/A,#N/A,FALSE,"Pharm";#N/A,#N/A,FALSE,"WWCM"}</definedName>
    <definedName name="Irbe_4" hidden="1">{#N/A,#N/A,FALSE,"Pharm";#N/A,#N/A,FALSE,"WWCM"}</definedName>
    <definedName name="IRI">#REF!</definedName>
    <definedName name="IRI_WorkspaceId" hidden="1">"b6a56d44731348d29e7f04642b003d2a"</definedName>
    <definedName name="Iris" localSheetId="3" hidden="1">{#N/A,#N/A,FALSE,"Monthly"}</definedName>
    <definedName name="Iris" hidden="1">{#N/A,#N/A,FALSE,"Monthly"}</definedName>
    <definedName name="IRR">#REF!</definedName>
    <definedName name="irrcase">#REF!</definedName>
    <definedName name="irrs">#REF!</definedName>
    <definedName name="irrtable">#REF!</definedName>
    <definedName name="is">#REF!</definedName>
    <definedName name="IsColHidden">FALSE</definedName>
    <definedName name="ISData">#REF!</definedName>
    <definedName name="isdates">#REF!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i" localSheetId="4">'[55]NESS ISI'!$A$1:$C$141,'[55]NESS ISI'!$F$1:$N$35</definedName>
    <definedName name="isi">#REF!,#REF!</definedName>
    <definedName name="IsLTMColHidden">FALSE</definedName>
    <definedName name="ISMethod">1</definedName>
    <definedName name="issecurerevolver2" hidden="1">#REF!</definedName>
    <definedName name="issecureseniore7" hidden="1">#REF!</definedName>
    <definedName name="issuance_total">#REF!</definedName>
    <definedName name="Issue" hidden="1">"BL7FKFTY6NDALOTZZF8PFRAS6"</definedName>
    <definedName name="ist_vj2">#REF!</definedName>
    <definedName name="isto2" localSheetId="3" hidden="1">{"up stand alones",#N/A,FALSE,"Acquiror"}</definedName>
    <definedName name="isto2" hidden="1">{"up stand alones",#N/A,FALSE,"Acquiror"}</definedName>
    <definedName name="ISYTD2">#REF!</definedName>
    <definedName name="IT" localSheetId="4">'[48]GL-PC'!#REF!</definedName>
    <definedName name="IT" hidden="1">#REF!</definedName>
    <definedName name="ITALYWEEK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U" localSheetId="4">'[112]Data URB'!$B$5:$C$260</definedName>
    <definedName name="IU">#REF!</definedName>
    <definedName name="iuhiliu" localSheetId="3" hidden="1">{#N/A,#N/A,FALSE,"Sheet1"}</definedName>
    <definedName name="iuhiliu" hidden="1">{#N/A,#N/A,FALSE,"Sheet1"}</definedName>
    <definedName name="IUHWFA" localSheetId="3" hidden="1">{#N/A,#N/A,FALSE,"ALM-ASISC"}</definedName>
    <definedName name="IUHWFA" hidden="1">{#N/A,#N/A,FALSE,"ALM-ASISC"}</definedName>
    <definedName name="iuiuiiiiiiiiiii" localSheetId="4" hidden="1">{#N/A,#N/A,FALSE,"מאזן בוחן";"כל_מאזן_בוחן",#N/A,FALSE,"מאזן בוחן"}</definedName>
    <definedName name="iuiuiiiiiiiiiii" localSheetId="3" hidden="1">{#N/A,#N/A,FALSE,"מאזן בוחן";"כל_מאזן_בוחן",#N/A,FALSE,"מאזן בוחן"}</definedName>
    <definedName name="iuiuiiiiiiiiiii" hidden="1">{#N/A,#N/A,FALSE,"מאזן בוחן";"כל_מאזן_בוחן",#N/A,FALSE,"מאזן בוחן"}</definedName>
    <definedName name="iungds" localSheetId="3" hidden="1">{"detail",#N/A,FALSE,"mfg";"summary",#N/A,FALSE,"mfg"}</definedName>
    <definedName name="iungds" hidden="1">{"detail",#N/A,FALSE,"mfg";"summary",#N/A,FALSE,"mfg"}</definedName>
    <definedName name="iupuhhu">#REF!</definedName>
    <definedName name="iuyt" localSheetId="3" hidden="1">{"AS REP",#N/A,FALSE,"EEFSNAP2";"PROP",#N/A,FALSE,"EEFSNAP2";"RISKS",#N/A,FALSE,"EEFSNAP2";"VIEW ALL",#N/A,FALSE,"EEFSNAP2"}</definedName>
    <definedName name="iuyt" hidden="1">{"AS REP",#N/A,FALSE,"EEFSNAP2";"PROP",#N/A,FALSE,"EEFSNAP2";"RISKS",#N/A,FALSE,"EEFSNAP2";"VIEW ALL",#N/A,FALSE,"EEFSNAP2"}</definedName>
    <definedName name="iv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WFIC" localSheetId="3" hidden="1">{#N/A,#N/A,FALSE,"ALM-ASISC"}</definedName>
    <definedName name="IWFIC" hidden="1">{#N/A,#N/A,FALSE,"ALM-ASISC"}</definedName>
    <definedName name="iy" localSheetId="3" hidden="1">{"AS REP",#N/A,FALSE,"EEFSNAP2";"PROP",#N/A,FALSE,"EEFSNAP2";"RISKS",#N/A,FALSE,"EEFSNAP2";"VIEW ALL",#N/A,FALSE,"EEFSNAP2"}</definedName>
    <definedName name="iy" hidden="1">{"AS REP",#N/A,FALSE,"EEFSNAP2";"PROP",#N/A,FALSE,"EEFSNAP2";"RISKS",#N/A,FALSE,"EEFSNAP2";"VIEW ALL",#N/A,FALSE,"EEFSNAP2"}</definedName>
    <definedName name="j" localSheetId="3">{"EVA",#N/A,FALSE,"EVA";"WACC",#N/A,FALSE,"WACC"}</definedName>
    <definedName name="j">{"EVA",#N/A,FALSE,"EVA";"WACC",#N/A,FALSE,"WACC"}</definedName>
    <definedName name="j_1" localSheetId="3" hidden="1">{#N/A,#N/A,FALSE,"REPORT"}</definedName>
    <definedName name="j_1" hidden="1">{#N/A,#N/A,FALSE,"REPORT"}</definedName>
    <definedName name="j_2" localSheetId="3" hidden="1">{#N/A,#N/A,FALSE,"REPORT"}</definedName>
    <definedName name="j_2" hidden="1">{#N/A,#N/A,FALSE,"REPORT"}</definedName>
    <definedName name="j_3" localSheetId="3" hidden="1">{#N/A,#N/A,FALSE,"REPORT"}</definedName>
    <definedName name="j_3" hidden="1">{#N/A,#N/A,FALSE,"REPORT"}</definedName>
    <definedName name="j_4" localSheetId="3" hidden="1">{#N/A,#N/A,FALSE,"REPORT"}</definedName>
    <definedName name="j_4" hidden="1">{#N/A,#N/A,FALSE,"REPORT"}</definedName>
    <definedName name="Jafra_Cost_Of_Debt">#REF!</definedName>
    <definedName name="Jan_02">#REF!</definedName>
    <definedName name="JAN_19_ACT">#REF!</definedName>
    <definedName name="JAN_19_AOP">#REF!</definedName>
    <definedName name="JAN_19_TB">#REF!</definedName>
    <definedName name="Jan_April_05">#REF!</definedName>
    <definedName name="Jan_August_05">#REF!</definedName>
    <definedName name="JAN_BUD" localSheetId="4">'[43]P&amp;L Breakdown'!$I:$I</definedName>
    <definedName name="JAN_BUD">#REF!</definedName>
    <definedName name="Jan_Feb_05">#REF!</definedName>
    <definedName name="Jan_July_05">#REF!</definedName>
    <definedName name="Jan_June_05">#REF!</definedName>
    <definedName name="Jan_March_05">#REF!</definedName>
    <definedName name="Jan_May_05">#REF!</definedName>
    <definedName name="Jan_November_05">#REF!</definedName>
    <definedName name="Jan_October_05">#REF!</definedName>
    <definedName name="Jan_September_05">#REF!</definedName>
    <definedName name="JAN_TB" localSheetId="4">[43]TB!$F:$F</definedName>
    <definedName name="JAN_TB">#REF!</definedName>
    <definedName name="JanActuals" localSheetId="3" hidden="1">{"legalsumm",#N/A,FALSE,"Forecast (no FAW)";"legaldetail",#N/A,FALSE,"Forecast (no FAW)"}</definedName>
    <definedName name="JanActuals" hidden="1">{"legalsumm",#N/A,FALSE,"Forecast (no FAW)";"legaldetail",#N/A,FALSE,"Forecast (no FAW)"}</definedName>
    <definedName name="Jane" localSheetId="3">{"'1-TheatreBkgs'!$A$1:$L$102"}</definedName>
    <definedName name="Jane">{"'1-TheatreBkgs'!$A$1:$L$102"}</definedName>
    <definedName name="JanJFK">#REF!</definedName>
    <definedName name="januar_2000" localSheetId="4">'[126]מדדים ודולר'!#REF!</definedName>
    <definedName name="januar_2000">#REF!</definedName>
    <definedName name="Japan" localSheetId="4">'[80]Customer Support Group'!$A$139:$F$152</definedName>
    <definedName name="Japan">#REF!</definedName>
    <definedName name="Japan_Share" localSheetId="4">'[99]Overall market'!#REF!</definedName>
    <definedName name="Japan_Share">#REF!</definedName>
    <definedName name="Jasmine" localSheetId="3" hidden="1">{#N/A,#N/A,FALSE,"Monthly"}</definedName>
    <definedName name="Jasmine" hidden="1">{#N/A,#N/A,FALSE,"Monthly"}</definedName>
    <definedName name="jaso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localSheetId="3" hidden="1">{#N/A,#N/A,FALSE,"Spain MKT";#N/A,#N/A,FALSE,"Assumptions";#N/A,#N/A,FALSE,"Adve";#N/A,#N/A,FALSE,"E-Commerce";#N/A,#N/A,FALSE,"Opex";#N/A,#N/A,FALSE,"P&amp;L";#N/A,#N/A,FALSE,"FCF &amp; DCF"}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_1" localSheetId="3" hidden="1">{#N/A,#N/A,FALSE,"Spain MKT";#N/A,#N/A,FALSE,"Assumptions";#N/A,#N/A,FALSE,"Adve";#N/A,#N/A,FALSE,"E-Commerce";#N/A,#N/A,FALSE,"Opex";#N/A,#N/A,FALSE,"P&amp;L";#N/A,#N/A,FALSE,"FCF &amp; DCF"}</definedName>
    <definedName name="jazz_1" hidden="1">{#N/A,#N/A,FALSE,"Spain MKT";#N/A,#N/A,FALSE,"Assumptions";#N/A,#N/A,FALSE,"Adve";#N/A,#N/A,FALSE,"E-Commerce";#N/A,#N/A,FALSE,"Opex";#N/A,#N/A,FALSE,"P&amp;L";#N/A,#N/A,FALSE,"FCF &amp; DCF"}</definedName>
    <definedName name="jazz_1_1" localSheetId="3" hidden="1">{#N/A,#N/A,FALSE,"Spain MKT";#N/A,#N/A,FALSE,"Assumptions";#N/A,#N/A,FALSE,"Adve";#N/A,#N/A,FALSE,"E-Commerce";#N/A,#N/A,FALSE,"Opex";#N/A,#N/A,FALSE,"P&amp;L";#N/A,#N/A,FALSE,"FCF &amp; DCF"}</definedName>
    <definedName name="jazz_1_1" hidden="1">{#N/A,#N/A,FALSE,"Spain MKT";#N/A,#N/A,FALSE,"Assumptions";#N/A,#N/A,FALSE,"Adve";#N/A,#N/A,FALSE,"E-Commerce";#N/A,#N/A,FALSE,"Opex";#N/A,#N/A,FALSE,"P&amp;L";#N/A,#N/A,FALSE,"FCF &amp; DCF"}</definedName>
    <definedName name="jazz_1_2" localSheetId="3" hidden="1">{#N/A,#N/A,FALSE,"Spain MKT";#N/A,#N/A,FALSE,"Assumptions";#N/A,#N/A,FALSE,"Adve";#N/A,#N/A,FALSE,"E-Commerce";#N/A,#N/A,FALSE,"Opex";#N/A,#N/A,FALSE,"P&amp;L";#N/A,#N/A,FALSE,"FCF &amp; DCF"}</definedName>
    <definedName name="jazz_1_2" hidden="1">{#N/A,#N/A,FALSE,"Spain MKT";#N/A,#N/A,FALSE,"Assumptions";#N/A,#N/A,FALSE,"Adve";#N/A,#N/A,FALSE,"E-Commerce";#N/A,#N/A,FALSE,"Opex";#N/A,#N/A,FALSE,"P&amp;L";#N/A,#N/A,FALSE,"FCF &amp; DCF"}</definedName>
    <definedName name="jazz_1_3" localSheetId="3" hidden="1">{#N/A,#N/A,FALSE,"Spain MKT";#N/A,#N/A,FALSE,"Assumptions";#N/A,#N/A,FALSE,"Adve";#N/A,#N/A,FALSE,"E-Commerce";#N/A,#N/A,FALSE,"Opex";#N/A,#N/A,FALSE,"P&amp;L";#N/A,#N/A,FALSE,"FCF &amp; DCF"}</definedName>
    <definedName name="jazz_1_3" hidden="1">{#N/A,#N/A,FALSE,"Spain MKT";#N/A,#N/A,FALSE,"Assumptions";#N/A,#N/A,FALSE,"Adve";#N/A,#N/A,FALSE,"E-Commerce";#N/A,#N/A,FALSE,"Opex";#N/A,#N/A,FALSE,"P&amp;L";#N/A,#N/A,FALSE,"FCF &amp; DCF"}</definedName>
    <definedName name="jazz_1_4" localSheetId="3" hidden="1">{#N/A,#N/A,FALSE,"Spain MKT";#N/A,#N/A,FALSE,"Assumptions";#N/A,#N/A,FALSE,"Adve";#N/A,#N/A,FALSE,"E-Commerce";#N/A,#N/A,FALSE,"Opex";#N/A,#N/A,FALSE,"P&amp;L";#N/A,#N/A,FALSE,"FCF &amp; DCF"}</definedName>
    <definedName name="jazz_1_4" hidden="1">{#N/A,#N/A,FALSE,"Spain MKT";#N/A,#N/A,FALSE,"Assumptions";#N/A,#N/A,FALSE,"Adve";#N/A,#N/A,FALSE,"E-Commerce";#N/A,#N/A,FALSE,"Opex";#N/A,#N/A,FALSE,"P&amp;L";#N/A,#N/A,FALSE,"FCF &amp; DCF"}</definedName>
    <definedName name="jazz_1_5" localSheetId="3" hidden="1">{#N/A,#N/A,FALSE,"Spain MKT";#N/A,#N/A,FALSE,"Assumptions";#N/A,#N/A,FALSE,"Adve";#N/A,#N/A,FALSE,"E-Commerce";#N/A,#N/A,FALSE,"Opex";#N/A,#N/A,FALSE,"P&amp;L";#N/A,#N/A,FALSE,"FCF &amp; DCF"}</definedName>
    <definedName name="jazz_1_5" hidden="1">{#N/A,#N/A,FALSE,"Spain MKT";#N/A,#N/A,FALSE,"Assumptions";#N/A,#N/A,FALSE,"Adve";#N/A,#N/A,FALSE,"E-Commerce";#N/A,#N/A,FALSE,"Opex";#N/A,#N/A,FALSE,"P&amp;L";#N/A,#N/A,FALSE,"FCF &amp; DCF"}</definedName>
    <definedName name="jazz_2" localSheetId="3" hidden="1">{#N/A,#N/A,FALSE,"Spain MKT";#N/A,#N/A,FALSE,"Assumptions";#N/A,#N/A,FALSE,"Adve";#N/A,#N/A,FALSE,"E-Commerce";#N/A,#N/A,FALSE,"Opex";#N/A,#N/A,FALSE,"P&amp;L";#N/A,#N/A,FALSE,"FCF &amp; DCF"}</definedName>
    <definedName name="jazz_2" hidden="1">{#N/A,#N/A,FALSE,"Spain MKT";#N/A,#N/A,FALSE,"Assumptions";#N/A,#N/A,FALSE,"Adve";#N/A,#N/A,FALSE,"E-Commerce";#N/A,#N/A,FALSE,"Opex";#N/A,#N/A,FALSE,"P&amp;L";#N/A,#N/A,FALSE,"FCF &amp; DCF"}</definedName>
    <definedName name="jazz_2_1" localSheetId="3" hidden="1">{#N/A,#N/A,FALSE,"Spain MKT";#N/A,#N/A,FALSE,"Assumptions";#N/A,#N/A,FALSE,"Adve";#N/A,#N/A,FALSE,"E-Commerce";#N/A,#N/A,FALSE,"Opex";#N/A,#N/A,FALSE,"P&amp;L";#N/A,#N/A,FALSE,"FCF &amp; DCF"}</definedName>
    <definedName name="jazz_2_1" hidden="1">{#N/A,#N/A,FALSE,"Spain MKT";#N/A,#N/A,FALSE,"Assumptions";#N/A,#N/A,FALSE,"Adve";#N/A,#N/A,FALSE,"E-Commerce";#N/A,#N/A,FALSE,"Opex";#N/A,#N/A,FALSE,"P&amp;L";#N/A,#N/A,FALSE,"FCF &amp; DCF"}</definedName>
    <definedName name="jazz_2_2" localSheetId="3" hidden="1">{#N/A,#N/A,FALSE,"Spain MKT";#N/A,#N/A,FALSE,"Assumptions";#N/A,#N/A,FALSE,"Adve";#N/A,#N/A,FALSE,"E-Commerce";#N/A,#N/A,FALSE,"Opex";#N/A,#N/A,FALSE,"P&amp;L";#N/A,#N/A,FALSE,"FCF &amp; DCF"}</definedName>
    <definedName name="jazz_2_2" hidden="1">{#N/A,#N/A,FALSE,"Spain MKT";#N/A,#N/A,FALSE,"Assumptions";#N/A,#N/A,FALSE,"Adve";#N/A,#N/A,FALSE,"E-Commerce";#N/A,#N/A,FALSE,"Opex";#N/A,#N/A,FALSE,"P&amp;L";#N/A,#N/A,FALSE,"FCF &amp; DCF"}</definedName>
    <definedName name="jazz_2_3" localSheetId="3" hidden="1">{#N/A,#N/A,FALSE,"Spain MKT";#N/A,#N/A,FALSE,"Assumptions";#N/A,#N/A,FALSE,"Adve";#N/A,#N/A,FALSE,"E-Commerce";#N/A,#N/A,FALSE,"Opex";#N/A,#N/A,FALSE,"P&amp;L";#N/A,#N/A,FALSE,"FCF &amp; DCF"}</definedName>
    <definedName name="jazz_2_3" hidden="1">{#N/A,#N/A,FALSE,"Spain MKT";#N/A,#N/A,FALSE,"Assumptions";#N/A,#N/A,FALSE,"Adve";#N/A,#N/A,FALSE,"E-Commerce";#N/A,#N/A,FALSE,"Opex";#N/A,#N/A,FALSE,"P&amp;L";#N/A,#N/A,FALSE,"FCF &amp; DCF"}</definedName>
    <definedName name="jazz_2_4" localSheetId="3" hidden="1">{#N/A,#N/A,FALSE,"Spain MKT";#N/A,#N/A,FALSE,"Assumptions";#N/A,#N/A,FALSE,"Adve";#N/A,#N/A,FALSE,"E-Commerce";#N/A,#N/A,FALSE,"Opex";#N/A,#N/A,FALSE,"P&amp;L";#N/A,#N/A,FALSE,"FCF &amp; DCF"}</definedName>
    <definedName name="jazz_2_4" hidden="1">{#N/A,#N/A,FALSE,"Spain MKT";#N/A,#N/A,FALSE,"Assumptions";#N/A,#N/A,FALSE,"Adve";#N/A,#N/A,FALSE,"E-Commerce";#N/A,#N/A,FALSE,"Opex";#N/A,#N/A,FALSE,"P&amp;L";#N/A,#N/A,FALSE,"FCF &amp; DCF"}</definedName>
    <definedName name="jazz_2_5" localSheetId="3" hidden="1">{#N/A,#N/A,FALSE,"Spain MKT";#N/A,#N/A,FALSE,"Assumptions";#N/A,#N/A,FALSE,"Adve";#N/A,#N/A,FALSE,"E-Commerce";#N/A,#N/A,FALSE,"Opex";#N/A,#N/A,FALSE,"P&amp;L";#N/A,#N/A,FALSE,"FCF &amp; DCF"}</definedName>
    <definedName name="jazz_2_5" hidden="1">{#N/A,#N/A,FALSE,"Spain MKT";#N/A,#N/A,FALSE,"Assumptions";#N/A,#N/A,FALSE,"Adve";#N/A,#N/A,FALSE,"E-Commerce";#N/A,#N/A,FALSE,"Opex";#N/A,#N/A,FALSE,"P&amp;L";#N/A,#N/A,FALSE,"FCF &amp; DCF"}</definedName>
    <definedName name="jazz_3" localSheetId="3" hidden="1">{#N/A,#N/A,FALSE,"Spain MKT";#N/A,#N/A,FALSE,"Assumptions";#N/A,#N/A,FALSE,"Adve";#N/A,#N/A,FALSE,"E-Commerce";#N/A,#N/A,FALSE,"Opex";#N/A,#N/A,FALSE,"P&amp;L";#N/A,#N/A,FALSE,"FCF &amp; DCF"}</definedName>
    <definedName name="jazz_3" hidden="1">{#N/A,#N/A,FALSE,"Spain MKT";#N/A,#N/A,FALSE,"Assumptions";#N/A,#N/A,FALSE,"Adve";#N/A,#N/A,FALSE,"E-Commerce";#N/A,#N/A,FALSE,"Opex";#N/A,#N/A,FALSE,"P&amp;L";#N/A,#N/A,FALSE,"FCF &amp; DCF"}</definedName>
    <definedName name="jazz_3_1" localSheetId="3" hidden="1">{#N/A,#N/A,FALSE,"Spain MKT";#N/A,#N/A,FALSE,"Assumptions";#N/A,#N/A,FALSE,"Adve";#N/A,#N/A,FALSE,"E-Commerce";#N/A,#N/A,FALSE,"Opex";#N/A,#N/A,FALSE,"P&amp;L";#N/A,#N/A,FALSE,"FCF &amp; DCF"}</definedName>
    <definedName name="jazz_3_1" hidden="1">{#N/A,#N/A,FALSE,"Spain MKT";#N/A,#N/A,FALSE,"Assumptions";#N/A,#N/A,FALSE,"Adve";#N/A,#N/A,FALSE,"E-Commerce";#N/A,#N/A,FALSE,"Opex";#N/A,#N/A,FALSE,"P&amp;L";#N/A,#N/A,FALSE,"FCF &amp; DCF"}</definedName>
    <definedName name="jazz_3_2" localSheetId="3" hidden="1">{#N/A,#N/A,FALSE,"Spain MKT";#N/A,#N/A,FALSE,"Assumptions";#N/A,#N/A,FALSE,"Adve";#N/A,#N/A,FALSE,"E-Commerce";#N/A,#N/A,FALSE,"Opex";#N/A,#N/A,FALSE,"P&amp;L";#N/A,#N/A,FALSE,"FCF &amp; DCF"}</definedName>
    <definedName name="jazz_3_2" hidden="1">{#N/A,#N/A,FALSE,"Spain MKT";#N/A,#N/A,FALSE,"Assumptions";#N/A,#N/A,FALSE,"Adve";#N/A,#N/A,FALSE,"E-Commerce";#N/A,#N/A,FALSE,"Opex";#N/A,#N/A,FALSE,"P&amp;L";#N/A,#N/A,FALSE,"FCF &amp; DCF"}</definedName>
    <definedName name="jazz_3_3" localSheetId="3" hidden="1">{#N/A,#N/A,FALSE,"Spain MKT";#N/A,#N/A,FALSE,"Assumptions";#N/A,#N/A,FALSE,"Adve";#N/A,#N/A,FALSE,"E-Commerce";#N/A,#N/A,FALSE,"Opex";#N/A,#N/A,FALSE,"P&amp;L";#N/A,#N/A,FALSE,"FCF &amp; DCF"}</definedName>
    <definedName name="jazz_3_3" hidden="1">{#N/A,#N/A,FALSE,"Spain MKT";#N/A,#N/A,FALSE,"Assumptions";#N/A,#N/A,FALSE,"Adve";#N/A,#N/A,FALSE,"E-Commerce";#N/A,#N/A,FALSE,"Opex";#N/A,#N/A,FALSE,"P&amp;L";#N/A,#N/A,FALSE,"FCF &amp; DCF"}</definedName>
    <definedName name="jazz_3_4" localSheetId="3" hidden="1">{#N/A,#N/A,FALSE,"Spain MKT";#N/A,#N/A,FALSE,"Assumptions";#N/A,#N/A,FALSE,"Adve";#N/A,#N/A,FALSE,"E-Commerce";#N/A,#N/A,FALSE,"Opex";#N/A,#N/A,FALSE,"P&amp;L";#N/A,#N/A,FALSE,"FCF &amp; DCF"}</definedName>
    <definedName name="jazz_3_4" hidden="1">{#N/A,#N/A,FALSE,"Spain MKT";#N/A,#N/A,FALSE,"Assumptions";#N/A,#N/A,FALSE,"Adve";#N/A,#N/A,FALSE,"E-Commerce";#N/A,#N/A,FALSE,"Opex";#N/A,#N/A,FALSE,"P&amp;L";#N/A,#N/A,FALSE,"FCF &amp; DCF"}</definedName>
    <definedName name="jazz_3_5" localSheetId="3" hidden="1">{#N/A,#N/A,FALSE,"Spain MKT";#N/A,#N/A,FALSE,"Assumptions";#N/A,#N/A,FALSE,"Adve";#N/A,#N/A,FALSE,"E-Commerce";#N/A,#N/A,FALSE,"Opex";#N/A,#N/A,FALSE,"P&amp;L";#N/A,#N/A,FALSE,"FCF &amp; DCF"}</definedName>
    <definedName name="jazz_3_5" hidden="1">{#N/A,#N/A,FALSE,"Spain MKT";#N/A,#N/A,FALSE,"Assumptions";#N/A,#N/A,FALSE,"Adve";#N/A,#N/A,FALSE,"E-Commerce";#N/A,#N/A,FALSE,"Opex";#N/A,#N/A,FALSE,"P&amp;L";#N/A,#N/A,FALSE,"FCF &amp; DCF"}</definedName>
    <definedName name="jazz_4" localSheetId="3" hidden="1">{#N/A,#N/A,FALSE,"Spain MKT";#N/A,#N/A,FALSE,"Assumptions";#N/A,#N/A,FALSE,"Adve";#N/A,#N/A,FALSE,"E-Commerce";#N/A,#N/A,FALSE,"Opex";#N/A,#N/A,FALSE,"P&amp;L";#N/A,#N/A,FALSE,"FCF &amp; DCF"}</definedName>
    <definedName name="jazz_4" hidden="1">{#N/A,#N/A,FALSE,"Spain MKT";#N/A,#N/A,FALSE,"Assumptions";#N/A,#N/A,FALSE,"Adve";#N/A,#N/A,FALSE,"E-Commerce";#N/A,#N/A,FALSE,"Opex";#N/A,#N/A,FALSE,"P&amp;L";#N/A,#N/A,FALSE,"FCF &amp; DCF"}</definedName>
    <definedName name="jazz_4_1" localSheetId="3" hidden="1">{#N/A,#N/A,FALSE,"Spain MKT";#N/A,#N/A,FALSE,"Assumptions";#N/A,#N/A,FALSE,"Adve";#N/A,#N/A,FALSE,"E-Commerce";#N/A,#N/A,FALSE,"Opex";#N/A,#N/A,FALSE,"P&amp;L";#N/A,#N/A,FALSE,"FCF &amp; DCF"}</definedName>
    <definedName name="jazz_4_1" hidden="1">{#N/A,#N/A,FALSE,"Spain MKT";#N/A,#N/A,FALSE,"Assumptions";#N/A,#N/A,FALSE,"Adve";#N/A,#N/A,FALSE,"E-Commerce";#N/A,#N/A,FALSE,"Opex";#N/A,#N/A,FALSE,"P&amp;L";#N/A,#N/A,FALSE,"FCF &amp; DCF"}</definedName>
    <definedName name="jazz_4_2" localSheetId="3" hidden="1">{#N/A,#N/A,FALSE,"Spain MKT";#N/A,#N/A,FALSE,"Assumptions";#N/A,#N/A,FALSE,"Adve";#N/A,#N/A,FALSE,"E-Commerce";#N/A,#N/A,FALSE,"Opex";#N/A,#N/A,FALSE,"P&amp;L";#N/A,#N/A,FALSE,"FCF &amp; DCF"}</definedName>
    <definedName name="jazz_4_2" hidden="1">{#N/A,#N/A,FALSE,"Spain MKT";#N/A,#N/A,FALSE,"Assumptions";#N/A,#N/A,FALSE,"Adve";#N/A,#N/A,FALSE,"E-Commerce";#N/A,#N/A,FALSE,"Opex";#N/A,#N/A,FALSE,"P&amp;L";#N/A,#N/A,FALSE,"FCF &amp; DCF"}</definedName>
    <definedName name="jazz_4_3" localSheetId="3" hidden="1">{#N/A,#N/A,FALSE,"Spain MKT";#N/A,#N/A,FALSE,"Assumptions";#N/A,#N/A,FALSE,"Adve";#N/A,#N/A,FALSE,"E-Commerce";#N/A,#N/A,FALSE,"Opex";#N/A,#N/A,FALSE,"P&amp;L";#N/A,#N/A,FALSE,"FCF &amp; DCF"}</definedName>
    <definedName name="jazz_4_3" hidden="1">{#N/A,#N/A,FALSE,"Spain MKT";#N/A,#N/A,FALSE,"Assumptions";#N/A,#N/A,FALSE,"Adve";#N/A,#N/A,FALSE,"E-Commerce";#N/A,#N/A,FALSE,"Opex";#N/A,#N/A,FALSE,"P&amp;L";#N/A,#N/A,FALSE,"FCF &amp; DCF"}</definedName>
    <definedName name="jazz_4_4" localSheetId="3" hidden="1">{#N/A,#N/A,FALSE,"Spain MKT";#N/A,#N/A,FALSE,"Assumptions";#N/A,#N/A,FALSE,"Adve";#N/A,#N/A,FALSE,"E-Commerce";#N/A,#N/A,FALSE,"Opex";#N/A,#N/A,FALSE,"P&amp;L";#N/A,#N/A,FALSE,"FCF &amp; DCF"}</definedName>
    <definedName name="jazz_4_4" hidden="1">{#N/A,#N/A,FALSE,"Spain MKT";#N/A,#N/A,FALSE,"Assumptions";#N/A,#N/A,FALSE,"Adve";#N/A,#N/A,FALSE,"E-Commerce";#N/A,#N/A,FALSE,"Opex";#N/A,#N/A,FALSE,"P&amp;L";#N/A,#N/A,FALSE,"FCF &amp; DCF"}</definedName>
    <definedName name="jazz_4_5" localSheetId="3" hidden="1">{#N/A,#N/A,FALSE,"Spain MKT";#N/A,#N/A,FALSE,"Assumptions";#N/A,#N/A,FALSE,"Adve";#N/A,#N/A,FALSE,"E-Commerce";#N/A,#N/A,FALSE,"Opex";#N/A,#N/A,FALSE,"P&amp;L";#N/A,#N/A,FALSE,"FCF &amp; DCF"}</definedName>
    <definedName name="jazz_4_5" hidden="1">{#N/A,#N/A,FALSE,"Spain MKT";#N/A,#N/A,FALSE,"Assumptions";#N/A,#N/A,FALSE,"Adve";#N/A,#N/A,FALSE,"E-Commerce";#N/A,#N/A,FALSE,"Opex";#N/A,#N/A,FALSE,"P&amp;L";#N/A,#N/A,FALSE,"FCF &amp; DCF"}</definedName>
    <definedName name="jazz_5" localSheetId="3" hidden="1">{#N/A,#N/A,FALSE,"Spain MKT";#N/A,#N/A,FALSE,"Assumptions";#N/A,#N/A,FALSE,"Adve";#N/A,#N/A,FALSE,"E-Commerce";#N/A,#N/A,FALSE,"Opex";#N/A,#N/A,FALSE,"P&amp;L";#N/A,#N/A,FALSE,"FCF &amp; DCF"}</definedName>
    <definedName name="jazz_5" hidden="1">{#N/A,#N/A,FALSE,"Spain MKT";#N/A,#N/A,FALSE,"Assumptions";#N/A,#N/A,FALSE,"Adve";#N/A,#N/A,FALSE,"E-Commerce";#N/A,#N/A,FALSE,"Opex";#N/A,#N/A,FALSE,"P&amp;L";#N/A,#N/A,FALSE,"FCF &amp; DCF"}</definedName>
    <definedName name="jazz_5_1" localSheetId="3" hidden="1">{#N/A,#N/A,FALSE,"Spain MKT";#N/A,#N/A,FALSE,"Assumptions";#N/A,#N/A,FALSE,"Adve";#N/A,#N/A,FALSE,"E-Commerce";#N/A,#N/A,FALSE,"Opex";#N/A,#N/A,FALSE,"P&amp;L";#N/A,#N/A,FALSE,"FCF &amp; DCF"}</definedName>
    <definedName name="jazz_5_1" hidden="1">{#N/A,#N/A,FALSE,"Spain MKT";#N/A,#N/A,FALSE,"Assumptions";#N/A,#N/A,FALSE,"Adve";#N/A,#N/A,FALSE,"E-Commerce";#N/A,#N/A,FALSE,"Opex";#N/A,#N/A,FALSE,"P&amp;L";#N/A,#N/A,FALSE,"FCF &amp; DCF"}</definedName>
    <definedName name="jazz_5_2" localSheetId="3" hidden="1">{#N/A,#N/A,FALSE,"Spain MKT";#N/A,#N/A,FALSE,"Assumptions";#N/A,#N/A,FALSE,"Adve";#N/A,#N/A,FALSE,"E-Commerce";#N/A,#N/A,FALSE,"Opex";#N/A,#N/A,FALSE,"P&amp;L";#N/A,#N/A,FALSE,"FCF &amp; DCF"}</definedName>
    <definedName name="jazz_5_2" hidden="1">{#N/A,#N/A,FALSE,"Spain MKT";#N/A,#N/A,FALSE,"Assumptions";#N/A,#N/A,FALSE,"Adve";#N/A,#N/A,FALSE,"E-Commerce";#N/A,#N/A,FALSE,"Opex";#N/A,#N/A,FALSE,"P&amp;L";#N/A,#N/A,FALSE,"FCF &amp; DCF"}</definedName>
    <definedName name="jazz_5_3" localSheetId="3" hidden="1">{#N/A,#N/A,FALSE,"Spain MKT";#N/A,#N/A,FALSE,"Assumptions";#N/A,#N/A,FALSE,"Adve";#N/A,#N/A,FALSE,"E-Commerce";#N/A,#N/A,FALSE,"Opex";#N/A,#N/A,FALSE,"P&amp;L";#N/A,#N/A,FALSE,"FCF &amp; DCF"}</definedName>
    <definedName name="jazz_5_3" hidden="1">{#N/A,#N/A,FALSE,"Spain MKT";#N/A,#N/A,FALSE,"Assumptions";#N/A,#N/A,FALSE,"Adve";#N/A,#N/A,FALSE,"E-Commerce";#N/A,#N/A,FALSE,"Opex";#N/A,#N/A,FALSE,"P&amp;L";#N/A,#N/A,FALSE,"FCF &amp; DCF"}</definedName>
    <definedName name="jazz_5_4" localSheetId="3" hidden="1">{#N/A,#N/A,FALSE,"Spain MKT";#N/A,#N/A,FALSE,"Assumptions";#N/A,#N/A,FALSE,"Adve";#N/A,#N/A,FALSE,"E-Commerce";#N/A,#N/A,FALSE,"Opex";#N/A,#N/A,FALSE,"P&amp;L";#N/A,#N/A,FALSE,"FCF &amp; DCF"}</definedName>
    <definedName name="jazz_5_4" hidden="1">{#N/A,#N/A,FALSE,"Spain MKT";#N/A,#N/A,FALSE,"Assumptions";#N/A,#N/A,FALSE,"Adve";#N/A,#N/A,FALSE,"E-Commerce";#N/A,#N/A,FALSE,"Opex";#N/A,#N/A,FALSE,"P&amp;L";#N/A,#N/A,FALSE,"FCF &amp; DCF"}</definedName>
    <definedName name="jazz_5_5" localSheetId="3" hidden="1">{#N/A,#N/A,FALSE,"Spain MKT";#N/A,#N/A,FALSE,"Assumptions";#N/A,#N/A,FALSE,"Adve";#N/A,#N/A,FALSE,"E-Commerce";#N/A,#N/A,FALSE,"Opex";#N/A,#N/A,FALSE,"P&amp;L";#N/A,#N/A,FALSE,"FCF &amp; DCF"}</definedName>
    <definedName name="jazz_5_5" hidden="1">{#N/A,#N/A,FALSE,"Spain MKT";#N/A,#N/A,FALSE,"Assumptions";#N/A,#N/A,FALSE,"Adve";#N/A,#N/A,FALSE,"E-Commerce";#N/A,#N/A,FALSE,"Opex";#N/A,#N/A,FALSE,"P&amp;L";#N/A,#N/A,FALSE,"FCF &amp; DCF"}</definedName>
    <definedName name="jazz2" localSheetId="3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azz2_1" localSheetId="3" hidden="1">{#N/A,#N/A,FALSE,"Spain MKT";#N/A,#N/A,FALSE,"Assumptions";#N/A,#N/A,FALSE,"Adve";#N/A,#N/A,FALSE,"E-Commerce";#N/A,#N/A,FALSE,"Opex";#N/A,#N/A,FALSE,"P&amp;L";#N/A,#N/A,FALSE,"FCF &amp; DCF"}</definedName>
    <definedName name="jazz2_1" hidden="1">{#N/A,#N/A,FALSE,"Spain MKT";#N/A,#N/A,FALSE,"Assumptions";#N/A,#N/A,FALSE,"Adve";#N/A,#N/A,FALSE,"E-Commerce";#N/A,#N/A,FALSE,"Opex";#N/A,#N/A,FALSE,"P&amp;L";#N/A,#N/A,FALSE,"FCF &amp; DCF"}</definedName>
    <definedName name="jazz2_1_1" localSheetId="3" hidden="1">{#N/A,#N/A,FALSE,"Spain MKT";#N/A,#N/A,FALSE,"Assumptions";#N/A,#N/A,FALSE,"Adve";#N/A,#N/A,FALSE,"E-Commerce";#N/A,#N/A,FALSE,"Opex";#N/A,#N/A,FALSE,"P&amp;L";#N/A,#N/A,FALSE,"FCF &amp; DCF"}</definedName>
    <definedName name="jazz2_1_1" hidden="1">{#N/A,#N/A,FALSE,"Spain MKT";#N/A,#N/A,FALSE,"Assumptions";#N/A,#N/A,FALSE,"Adve";#N/A,#N/A,FALSE,"E-Commerce";#N/A,#N/A,FALSE,"Opex";#N/A,#N/A,FALSE,"P&amp;L";#N/A,#N/A,FALSE,"FCF &amp; DCF"}</definedName>
    <definedName name="jazz2_1_2" localSheetId="3" hidden="1">{#N/A,#N/A,FALSE,"Spain MKT";#N/A,#N/A,FALSE,"Assumptions";#N/A,#N/A,FALSE,"Adve";#N/A,#N/A,FALSE,"E-Commerce";#N/A,#N/A,FALSE,"Opex";#N/A,#N/A,FALSE,"P&amp;L";#N/A,#N/A,FALSE,"FCF &amp; DCF"}</definedName>
    <definedName name="jazz2_1_2" hidden="1">{#N/A,#N/A,FALSE,"Spain MKT";#N/A,#N/A,FALSE,"Assumptions";#N/A,#N/A,FALSE,"Adve";#N/A,#N/A,FALSE,"E-Commerce";#N/A,#N/A,FALSE,"Opex";#N/A,#N/A,FALSE,"P&amp;L";#N/A,#N/A,FALSE,"FCF &amp; DCF"}</definedName>
    <definedName name="jazz2_1_3" localSheetId="3" hidden="1">{#N/A,#N/A,FALSE,"Spain MKT";#N/A,#N/A,FALSE,"Assumptions";#N/A,#N/A,FALSE,"Adve";#N/A,#N/A,FALSE,"E-Commerce";#N/A,#N/A,FALSE,"Opex";#N/A,#N/A,FALSE,"P&amp;L";#N/A,#N/A,FALSE,"FCF &amp; DCF"}</definedName>
    <definedName name="jazz2_1_3" hidden="1">{#N/A,#N/A,FALSE,"Spain MKT";#N/A,#N/A,FALSE,"Assumptions";#N/A,#N/A,FALSE,"Adve";#N/A,#N/A,FALSE,"E-Commerce";#N/A,#N/A,FALSE,"Opex";#N/A,#N/A,FALSE,"P&amp;L";#N/A,#N/A,FALSE,"FCF &amp; DCF"}</definedName>
    <definedName name="jazz2_1_4" localSheetId="3" hidden="1">{#N/A,#N/A,FALSE,"Spain MKT";#N/A,#N/A,FALSE,"Assumptions";#N/A,#N/A,FALSE,"Adve";#N/A,#N/A,FALSE,"E-Commerce";#N/A,#N/A,FALSE,"Opex";#N/A,#N/A,FALSE,"P&amp;L";#N/A,#N/A,FALSE,"FCF &amp; DCF"}</definedName>
    <definedName name="jazz2_1_4" hidden="1">{#N/A,#N/A,FALSE,"Spain MKT";#N/A,#N/A,FALSE,"Assumptions";#N/A,#N/A,FALSE,"Adve";#N/A,#N/A,FALSE,"E-Commerce";#N/A,#N/A,FALSE,"Opex";#N/A,#N/A,FALSE,"P&amp;L";#N/A,#N/A,FALSE,"FCF &amp; DCF"}</definedName>
    <definedName name="jazz2_1_5" localSheetId="3" hidden="1">{#N/A,#N/A,FALSE,"Spain MKT";#N/A,#N/A,FALSE,"Assumptions";#N/A,#N/A,FALSE,"Adve";#N/A,#N/A,FALSE,"E-Commerce";#N/A,#N/A,FALSE,"Opex";#N/A,#N/A,FALSE,"P&amp;L";#N/A,#N/A,FALSE,"FCF &amp; DCF"}</definedName>
    <definedName name="jazz2_1_5" hidden="1">{#N/A,#N/A,FALSE,"Spain MKT";#N/A,#N/A,FALSE,"Assumptions";#N/A,#N/A,FALSE,"Adve";#N/A,#N/A,FALSE,"E-Commerce";#N/A,#N/A,FALSE,"Opex";#N/A,#N/A,FALSE,"P&amp;L";#N/A,#N/A,FALSE,"FCF &amp; DCF"}</definedName>
    <definedName name="jazz2_2" localSheetId="3" hidden="1">{#N/A,#N/A,FALSE,"Spain MKT";#N/A,#N/A,FALSE,"Assumptions";#N/A,#N/A,FALSE,"Adve";#N/A,#N/A,FALSE,"E-Commerce";#N/A,#N/A,FALSE,"Opex";#N/A,#N/A,FALSE,"P&amp;L";#N/A,#N/A,FALSE,"FCF &amp; DCF"}</definedName>
    <definedName name="jazz2_2" hidden="1">{#N/A,#N/A,FALSE,"Spain MKT";#N/A,#N/A,FALSE,"Assumptions";#N/A,#N/A,FALSE,"Adve";#N/A,#N/A,FALSE,"E-Commerce";#N/A,#N/A,FALSE,"Opex";#N/A,#N/A,FALSE,"P&amp;L";#N/A,#N/A,FALSE,"FCF &amp; DCF"}</definedName>
    <definedName name="jazz2_2_1" localSheetId="3" hidden="1">{#N/A,#N/A,FALSE,"Spain MKT";#N/A,#N/A,FALSE,"Assumptions";#N/A,#N/A,FALSE,"Adve";#N/A,#N/A,FALSE,"E-Commerce";#N/A,#N/A,FALSE,"Opex";#N/A,#N/A,FALSE,"P&amp;L";#N/A,#N/A,FALSE,"FCF &amp; DCF"}</definedName>
    <definedName name="jazz2_2_1" hidden="1">{#N/A,#N/A,FALSE,"Spain MKT";#N/A,#N/A,FALSE,"Assumptions";#N/A,#N/A,FALSE,"Adve";#N/A,#N/A,FALSE,"E-Commerce";#N/A,#N/A,FALSE,"Opex";#N/A,#N/A,FALSE,"P&amp;L";#N/A,#N/A,FALSE,"FCF &amp; DCF"}</definedName>
    <definedName name="jazz2_2_2" localSheetId="3" hidden="1">{#N/A,#N/A,FALSE,"Spain MKT";#N/A,#N/A,FALSE,"Assumptions";#N/A,#N/A,FALSE,"Adve";#N/A,#N/A,FALSE,"E-Commerce";#N/A,#N/A,FALSE,"Opex";#N/A,#N/A,FALSE,"P&amp;L";#N/A,#N/A,FALSE,"FCF &amp; DCF"}</definedName>
    <definedName name="jazz2_2_2" hidden="1">{#N/A,#N/A,FALSE,"Spain MKT";#N/A,#N/A,FALSE,"Assumptions";#N/A,#N/A,FALSE,"Adve";#N/A,#N/A,FALSE,"E-Commerce";#N/A,#N/A,FALSE,"Opex";#N/A,#N/A,FALSE,"P&amp;L";#N/A,#N/A,FALSE,"FCF &amp; DCF"}</definedName>
    <definedName name="jazz2_2_3" localSheetId="3" hidden="1">{#N/A,#N/A,FALSE,"Spain MKT";#N/A,#N/A,FALSE,"Assumptions";#N/A,#N/A,FALSE,"Adve";#N/A,#N/A,FALSE,"E-Commerce";#N/A,#N/A,FALSE,"Opex";#N/A,#N/A,FALSE,"P&amp;L";#N/A,#N/A,FALSE,"FCF &amp; DCF"}</definedName>
    <definedName name="jazz2_2_3" hidden="1">{#N/A,#N/A,FALSE,"Spain MKT";#N/A,#N/A,FALSE,"Assumptions";#N/A,#N/A,FALSE,"Adve";#N/A,#N/A,FALSE,"E-Commerce";#N/A,#N/A,FALSE,"Opex";#N/A,#N/A,FALSE,"P&amp;L";#N/A,#N/A,FALSE,"FCF &amp; DCF"}</definedName>
    <definedName name="jazz2_2_4" localSheetId="3" hidden="1">{#N/A,#N/A,FALSE,"Spain MKT";#N/A,#N/A,FALSE,"Assumptions";#N/A,#N/A,FALSE,"Adve";#N/A,#N/A,FALSE,"E-Commerce";#N/A,#N/A,FALSE,"Opex";#N/A,#N/A,FALSE,"P&amp;L";#N/A,#N/A,FALSE,"FCF &amp; DCF"}</definedName>
    <definedName name="jazz2_2_4" hidden="1">{#N/A,#N/A,FALSE,"Spain MKT";#N/A,#N/A,FALSE,"Assumptions";#N/A,#N/A,FALSE,"Adve";#N/A,#N/A,FALSE,"E-Commerce";#N/A,#N/A,FALSE,"Opex";#N/A,#N/A,FALSE,"P&amp;L";#N/A,#N/A,FALSE,"FCF &amp; DCF"}</definedName>
    <definedName name="jazz2_2_5" localSheetId="3" hidden="1">{#N/A,#N/A,FALSE,"Spain MKT";#N/A,#N/A,FALSE,"Assumptions";#N/A,#N/A,FALSE,"Adve";#N/A,#N/A,FALSE,"E-Commerce";#N/A,#N/A,FALSE,"Opex";#N/A,#N/A,FALSE,"P&amp;L";#N/A,#N/A,FALSE,"FCF &amp; DCF"}</definedName>
    <definedName name="jazz2_2_5" hidden="1">{#N/A,#N/A,FALSE,"Spain MKT";#N/A,#N/A,FALSE,"Assumptions";#N/A,#N/A,FALSE,"Adve";#N/A,#N/A,FALSE,"E-Commerce";#N/A,#N/A,FALSE,"Opex";#N/A,#N/A,FALSE,"P&amp;L";#N/A,#N/A,FALSE,"FCF &amp; DCF"}</definedName>
    <definedName name="jazz2_3" localSheetId="3" hidden="1">{#N/A,#N/A,FALSE,"Spain MKT";#N/A,#N/A,FALSE,"Assumptions";#N/A,#N/A,FALSE,"Adve";#N/A,#N/A,FALSE,"E-Commerce";#N/A,#N/A,FALSE,"Opex";#N/A,#N/A,FALSE,"P&amp;L";#N/A,#N/A,FALSE,"FCF &amp; DCF"}</definedName>
    <definedName name="jazz2_3" hidden="1">{#N/A,#N/A,FALSE,"Spain MKT";#N/A,#N/A,FALSE,"Assumptions";#N/A,#N/A,FALSE,"Adve";#N/A,#N/A,FALSE,"E-Commerce";#N/A,#N/A,FALSE,"Opex";#N/A,#N/A,FALSE,"P&amp;L";#N/A,#N/A,FALSE,"FCF &amp; DCF"}</definedName>
    <definedName name="jazz2_3_1" localSheetId="3" hidden="1">{#N/A,#N/A,FALSE,"Spain MKT";#N/A,#N/A,FALSE,"Assumptions";#N/A,#N/A,FALSE,"Adve";#N/A,#N/A,FALSE,"E-Commerce";#N/A,#N/A,FALSE,"Opex";#N/A,#N/A,FALSE,"P&amp;L";#N/A,#N/A,FALSE,"FCF &amp; DCF"}</definedName>
    <definedName name="jazz2_3_1" hidden="1">{#N/A,#N/A,FALSE,"Spain MKT";#N/A,#N/A,FALSE,"Assumptions";#N/A,#N/A,FALSE,"Adve";#N/A,#N/A,FALSE,"E-Commerce";#N/A,#N/A,FALSE,"Opex";#N/A,#N/A,FALSE,"P&amp;L";#N/A,#N/A,FALSE,"FCF &amp; DCF"}</definedName>
    <definedName name="jazz2_3_2" localSheetId="3" hidden="1">{#N/A,#N/A,FALSE,"Spain MKT";#N/A,#N/A,FALSE,"Assumptions";#N/A,#N/A,FALSE,"Adve";#N/A,#N/A,FALSE,"E-Commerce";#N/A,#N/A,FALSE,"Opex";#N/A,#N/A,FALSE,"P&amp;L";#N/A,#N/A,FALSE,"FCF &amp; DCF"}</definedName>
    <definedName name="jazz2_3_2" hidden="1">{#N/A,#N/A,FALSE,"Spain MKT";#N/A,#N/A,FALSE,"Assumptions";#N/A,#N/A,FALSE,"Adve";#N/A,#N/A,FALSE,"E-Commerce";#N/A,#N/A,FALSE,"Opex";#N/A,#N/A,FALSE,"P&amp;L";#N/A,#N/A,FALSE,"FCF &amp; DCF"}</definedName>
    <definedName name="jazz2_3_3" localSheetId="3" hidden="1">{#N/A,#N/A,FALSE,"Spain MKT";#N/A,#N/A,FALSE,"Assumptions";#N/A,#N/A,FALSE,"Adve";#N/A,#N/A,FALSE,"E-Commerce";#N/A,#N/A,FALSE,"Opex";#N/A,#N/A,FALSE,"P&amp;L";#N/A,#N/A,FALSE,"FCF &amp; DCF"}</definedName>
    <definedName name="jazz2_3_3" hidden="1">{#N/A,#N/A,FALSE,"Spain MKT";#N/A,#N/A,FALSE,"Assumptions";#N/A,#N/A,FALSE,"Adve";#N/A,#N/A,FALSE,"E-Commerce";#N/A,#N/A,FALSE,"Opex";#N/A,#N/A,FALSE,"P&amp;L";#N/A,#N/A,FALSE,"FCF &amp; DCF"}</definedName>
    <definedName name="jazz2_3_4" localSheetId="3" hidden="1">{#N/A,#N/A,FALSE,"Spain MKT";#N/A,#N/A,FALSE,"Assumptions";#N/A,#N/A,FALSE,"Adve";#N/A,#N/A,FALSE,"E-Commerce";#N/A,#N/A,FALSE,"Opex";#N/A,#N/A,FALSE,"P&amp;L";#N/A,#N/A,FALSE,"FCF &amp; DCF"}</definedName>
    <definedName name="jazz2_3_4" hidden="1">{#N/A,#N/A,FALSE,"Spain MKT";#N/A,#N/A,FALSE,"Assumptions";#N/A,#N/A,FALSE,"Adve";#N/A,#N/A,FALSE,"E-Commerce";#N/A,#N/A,FALSE,"Opex";#N/A,#N/A,FALSE,"P&amp;L";#N/A,#N/A,FALSE,"FCF &amp; DCF"}</definedName>
    <definedName name="jazz2_3_5" localSheetId="3" hidden="1">{#N/A,#N/A,FALSE,"Spain MKT";#N/A,#N/A,FALSE,"Assumptions";#N/A,#N/A,FALSE,"Adve";#N/A,#N/A,FALSE,"E-Commerce";#N/A,#N/A,FALSE,"Opex";#N/A,#N/A,FALSE,"P&amp;L";#N/A,#N/A,FALSE,"FCF &amp; DCF"}</definedName>
    <definedName name="jazz2_3_5" hidden="1">{#N/A,#N/A,FALSE,"Spain MKT";#N/A,#N/A,FALSE,"Assumptions";#N/A,#N/A,FALSE,"Adve";#N/A,#N/A,FALSE,"E-Commerce";#N/A,#N/A,FALSE,"Opex";#N/A,#N/A,FALSE,"P&amp;L";#N/A,#N/A,FALSE,"FCF &amp; DCF"}</definedName>
    <definedName name="jazz2_4" localSheetId="3" hidden="1">{#N/A,#N/A,FALSE,"Spain MKT";#N/A,#N/A,FALSE,"Assumptions";#N/A,#N/A,FALSE,"Adve";#N/A,#N/A,FALSE,"E-Commerce";#N/A,#N/A,FALSE,"Opex";#N/A,#N/A,FALSE,"P&amp;L";#N/A,#N/A,FALSE,"FCF &amp; DCF"}</definedName>
    <definedName name="jazz2_4" hidden="1">{#N/A,#N/A,FALSE,"Spain MKT";#N/A,#N/A,FALSE,"Assumptions";#N/A,#N/A,FALSE,"Adve";#N/A,#N/A,FALSE,"E-Commerce";#N/A,#N/A,FALSE,"Opex";#N/A,#N/A,FALSE,"P&amp;L";#N/A,#N/A,FALSE,"FCF &amp; DCF"}</definedName>
    <definedName name="jazz2_4_1" localSheetId="3" hidden="1">{#N/A,#N/A,FALSE,"Spain MKT";#N/A,#N/A,FALSE,"Assumptions";#N/A,#N/A,FALSE,"Adve";#N/A,#N/A,FALSE,"E-Commerce";#N/A,#N/A,FALSE,"Opex";#N/A,#N/A,FALSE,"P&amp;L";#N/A,#N/A,FALSE,"FCF &amp; DCF"}</definedName>
    <definedName name="jazz2_4_1" hidden="1">{#N/A,#N/A,FALSE,"Spain MKT";#N/A,#N/A,FALSE,"Assumptions";#N/A,#N/A,FALSE,"Adve";#N/A,#N/A,FALSE,"E-Commerce";#N/A,#N/A,FALSE,"Opex";#N/A,#N/A,FALSE,"P&amp;L";#N/A,#N/A,FALSE,"FCF &amp; DCF"}</definedName>
    <definedName name="jazz2_4_2" localSheetId="3" hidden="1">{#N/A,#N/A,FALSE,"Spain MKT";#N/A,#N/A,FALSE,"Assumptions";#N/A,#N/A,FALSE,"Adve";#N/A,#N/A,FALSE,"E-Commerce";#N/A,#N/A,FALSE,"Opex";#N/A,#N/A,FALSE,"P&amp;L";#N/A,#N/A,FALSE,"FCF &amp; DCF"}</definedName>
    <definedName name="jazz2_4_2" hidden="1">{#N/A,#N/A,FALSE,"Spain MKT";#N/A,#N/A,FALSE,"Assumptions";#N/A,#N/A,FALSE,"Adve";#N/A,#N/A,FALSE,"E-Commerce";#N/A,#N/A,FALSE,"Opex";#N/A,#N/A,FALSE,"P&amp;L";#N/A,#N/A,FALSE,"FCF &amp; DCF"}</definedName>
    <definedName name="jazz2_4_3" localSheetId="3" hidden="1">{#N/A,#N/A,FALSE,"Spain MKT";#N/A,#N/A,FALSE,"Assumptions";#N/A,#N/A,FALSE,"Adve";#N/A,#N/A,FALSE,"E-Commerce";#N/A,#N/A,FALSE,"Opex";#N/A,#N/A,FALSE,"P&amp;L";#N/A,#N/A,FALSE,"FCF &amp; DCF"}</definedName>
    <definedName name="jazz2_4_3" hidden="1">{#N/A,#N/A,FALSE,"Spain MKT";#N/A,#N/A,FALSE,"Assumptions";#N/A,#N/A,FALSE,"Adve";#N/A,#N/A,FALSE,"E-Commerce";#N/A,#N/A,FALSE,"Opex";#N/A,#N/A,FALSE,"P&amp;L";#N/A,#N/A,FALSE,"FCF &amp; DCF"}</definedName>
    <definedName name="jazz2_4_4" localSheetId="3" hidden="1">{#N/A,#N/A,FALSE,"Spain MKT";#N/A,#N/A,FALSE,"Assumptions";#N/A,#N/A,FALSE,"Adve";#N/A,#N/A,FALSE,"E-Commerce";#N/A,#N/A,FALSE,"Opex";#N/A,#N/A,FALSE,"P&amp;L";#N/A,#N/A,FALSE,"FCF &amp; DCF"}</definedName>
    <definedName name="jazz2_4_4" hidden="1">{#N/A,#N/A,FALSE,"Spain MKT";#N/A,#N/A,FALSE,"Assumptions";#N/A,#N/A,FALSE,"Adve";#N/A,#N/A,FALSE,"E-Commerce";#N/A,#N/A,FALSE,"Opex";#N/A,#N/A,FALSE,"P&amp;L";#N/A,#N/A,FALSE,"FCF &amp; DCF"}</definedName>
    <definedName name="jazz2_4_5" localSheetId="3" hidden="1">{#N/A,#N/A,FALSE,"Spain MKT";#N/A,#N/A,FALSE,"Assumptions";#N/A,#N/A,FALSE,"Adve";#N/A,#N/A,FALSE,"E-Commerce";#N/A,#N/A,FALSE,"Opex";#N/A,#N/A,FALSE,"P&amp;L";#N/A,#N/A,FALSE,"FCF &amp; DCF"}</definedName>
    <definedName name="jazz2_4_5" hidden="1">{#N/A,#N/A,FALSE,"Spain MKT";#N/A,#N/A,FALSE,"Assumptions";#N/A,#N/A,FALSE,"Adve";#N/A,#N/A,FALSE,"E-Commerce";#N/A,#N/A,FALSE,"Opex";#N/A,#N/A,FALSE,"P&amp;L";#N/A,#N/A,FALSE,"FCF &amp; DCF"}</definedName>
    <definedName name="jazz2_5" localSheetId="3" hidden="1">{#N/A,#N/A,FALSE,"Spain MKT";#N/A,#N/A,FALSE,"Assumptions";#N/A,#N/A,FALSE,"Adve";#N/A,#N/A,FALSE,"E-Commerce";#N/A,#N/A,FALSE,"Opex";#N/A,#N/A,FALSE,"P&amp;L";#N/A,#N/A,FALSE,"FCF &amp; DCF"}</definedName>
    <definedName name="jazz2_5" hidden="1">{#N/A,#N/A,FALSE,"Spain MKT";#N/A,#N/A,FALSE,"Assumptions";#N/A,#N/A,FALSE,"Adve";#N/A,#N/A,FALSE,"E-Commerce";#N/A,#N/A,FALSE,"Opex";#N/A,#N/A,FALSE,"P&amp;L";#N/A,#N/A,FALSE,"FCF &amp; DCF"}</definedName>
    <definedName name="jazz2_5_1" localSheetId="3" hidden="1">{#N/A,#N/A,FALSE,"Spain MKT";#N/A,#N/A,FALSE,"Assumptions";#N/A,#N/A,FALSE,"Adve";#N/A,#N/A,FALSE,"E-Commerce";#N/A,#N/A,FALSE,"Opex";#N/A,#N/A,FALSE,"P&amp;L";#N/A,#N/A,FALSE,"FCF &amp; DCF"}</definedName>
    <definedName name="jazz2_5_1" hidden="1">{#N/A,#N/A,FALSE,"Spain MKT";#N/A,#N/A,FALSE,"Assumptions";#N/A,#N/A,FALSE,"Adve";#N/A,#N/A,FALSE,"E-Commerce";#N/A,#N/A,FALSE,"Opex";#N/A,#N/A,FALSE,"P&amp;L";#N/A,#N/A,FALSE,"FCF &amp; DCF"}</definedName>
    <definedName name="jazz2_5_2" localSheetId="3" hidden="1">{#N/A,#N/A,FALSE,"Spain MKT";#N/A,#N/A,FALSE,"Assumptions";#N/A,#N/A,FALSE,"Adve";#N/A,#N/A,FALSE,"E-Commerce";#N/A,#N/A,FALSE,"Opex";#N/A,#N/A,FALSE,"P&amp;L";#N/A,#N/A,FALSE,"FCF &amp; DCF"}</definedName>
    <definedName name="jazz2_5_2" hidden="1">{#N/A,#N/A,FALSE,"Spain MKT";#N/A,#N/A,FALSE,"Assumptions";#N/A,#N/A,FALSE,"Adve";#N/A,#N/A,FALSE,"E-Commerce";#N/A,#N/A,FALSE,"Opex";#N/A,#N/A,FALSE,"P&amp;L";#N/A,#N/A,FALSE,"FCF &amp; DCF"}</definedName>
    <definedName name="jazz2_5_3" localSheetId="3" hidden="1">{#N/A,#N/A,FALSE,"Spain MKT";#N/A,#N/A,FALSE,"Assumptions";#N/A,#N/A,FALSE,"Adve";#N/A,#N/A,FALSE,"E-Commerce";#N/A,#N/A,FALSE,"Opex";#N/A,#N/A,FALSE,"P&amp;L";#N/A,#N/A,FALSE,"FCF &amp; DCF"}</definedName>
    <definedName name="jazz2_5_3" hidden="1">{#N/A,#N/A,FALSE,"Spain MKT";#N/A,#N/A,FALSE,"Assumptions";#N/A,#N/A,FALSE,"Adve";#N/A,#N/A,FALSE,"E-Commerce";#N/A,#N/A,FALSE,"Opex";#N/A,#N/A,FALSE,"P&amp;L";#N/A,#N/A,FALSE,"FCF &amp; DCF"}</definedName>
    <definedName name="jazz2_5_4" localSheetId="3" hidden="1">{#N/A,#N/A,FALSE,"Spain MKT";#N/A,#N/A,FALSE,"Assumptions";#N/A,#N/A,FALSE,"Adve";#N/A,#N/A,FALSE,"E-Commerce";#N/A,#N/A,FALSE,"Opex";#N/A,#N/A,FALSE,"P&amp;L";#N/A,#N/A,FALSE,"FCF &amp; DCF"}</definedName>
    <definedName name="jazz2_5_4" hidden="1">{#N/A,#N/A,FALSE,"Spain MKT";#N/A,#N/A,FALSE,"Assumptions";#N/A,#N/A,FALSE,"Adve";#N/A,#N/A,FALSE,"E-Commerce";#N/A,#N/A,FALSE,"Opex";#N/A,#N/A,FALSE,"P&amp;L";#N/A,#N/A,FALSE,"FCF &amp; DCF"}</definedName>
    <definedName name="jazz2_5_5" localSheetId="3" hidden="1">{#N/A,#N/A,FALSE,"Spain MKT";#N/A,#N/A,FALSE,"Assumptions";#N/A,#N/A,FALSE,"Adve";#N/A,#N/A,FALSE,"E-Commerce";#N/A,#N/A,FALSE,"Opex";#N/A,#N/A,FALSE,"P&amp;L";#N/A,#N/A,FALSE,"FCF &amp; DCF"}</definedName>
    <definedName name="jazz2_5_5" hidden="1">{#N/A,#N/A,FALSE,"Spain MKT";#N/A,#N/A,FALSE,"Assumptions";#N/A,#N/A,FALSE,"Adve";#N/A,#N/A,FALSE,"E-Commerce";#N/A,#N/A,FALSE,"Opex";#N/A,#N/A,FALSE,"P&amp;L";#N/A,#N/A,FALSE,"FCF &amp; DCF"}</definedName>
    <definedName name="jb" localSheetId="3" hidden="1">{#N/A,#N/A,FALSE,"Sheet1"}</definedName>
    <definedName name="jb" hidden="1">{#N/A,#N/A,FALSE,"Sheet1"}</definedName>
    <definedName name="jdsf" localSheetId="4" hidden="1">{#N/A,#N/A,FALSE,"FAB VENDORS";"BUD SUM",#N/A,FALSE,"BUD SUM WO TEX"}</definedName>
    <definedName name="jdsf" localSheetId="3" hidden="1">{#N/A,#N/A,FALSE,"FAB VENDORS";"BUD SUM",#N/A,FALSE,"BUD SUM WO TEX"}</definedName>
    <definedName name="jdsf" hidden="1">{#N/A,#N/A,FALSE,"FAB VENDORS";"BUD SUM",#N/A,FALSE,"BUD SUM WO TEX"}</definedName>
    <definedName name="JE" localSheetId="4">{"חובה","SUM(חובה)","YNNNN",FALSE}</definedName>
    <definedName name="JE" localSheetId="3">{"חובה","SUM(חובה)","YNNNN",FALSE}</definedName>
    <definedName name="JE">{"חובה","SUM(חובה)","YNNNN",FALSE}</definedName>
    <definedName name="JEFF">#REF!</definedName>
    <definedName name="jeffrey6" localSheetId="3" hidden="1">{0,#N/A,TRUE,0;0,#N/A,TRUE,0;0,#N/A,TRUE,0;0,#N/A,TRUE,0;0,#N/A,TRUE,0}</definedName>
    <definedName name="jeffrey6" hidden="1">{0,#N/A,TRUE,0;0,#N/A,TRUE,0;0,#N/A,TRUE,0;0,#N/A,TRUE,0;0,#N/A,TRUE,0}</definedName>
    <definedName name="jen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" localSheetId="3" hidden="1">{"glc1",#N/A,FALSE,"GLC";"glc2",#N/A,FALSE,"GLC";"glc3",#N/A,FALSE,"GLC";"glc4",#N/A,FALSE,"GLC";"glc5",#N/A,FALSE,"GLC"}</definedName>
    <definedName name="jf" hidden="1">{"glc1",#N/A,FALSE,"GLC";"glc2",#N/A,FALSE,"GLC";"glc3",#N/A,FALSE,"GLC";"glc4",#N/A,FALSE,"GLC";"glc5",#N/A,FALSE,"GLC"}</definedName>
    <definedName name="jfalkf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alkf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sir" localSheetId="3" hidden="1">{"YTD",#N/A,FALSE,"SUM"}</definedName>
    <definedName name="jfdsir" hidden="1">{"YTD",#N/A,FALSE,"SUM"}</definedName>
    <definedName name="jg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hjg" localSheetId="3" hidden="1">{#N/A,#N/A,FALSE,"Produkte Erw.";#N/A,#N/A,FALSE,"Produkte Plan";#N/A,#N/A,FALSE,"Leistungen Erw.";#N/A,#N/A,FALSE,"Leistungen Plan";#N/A,#N/A,FALSE,"KA Allg.Kosten (2)";#N/A,#N/A,FALSE,"KA All.Kosten"}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n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localSheetId="3" hidden="1">{#N/A,#N/A,FALSE,"Assump";#N/A,#N/A,FALSE,"Income";#N/A,#N/A,FALSE,"Balance";#N/A,#N/A,FALSE,"DCF Pump";#N/A,#N/A,FALSE,"Trans Assump";#N/A,#N/A,FALSE,"Combined Income";#N/A,#N/A,FALSE,"Combined Balance"}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fjhfhjf" localSheetId="3" hidden="1">{#N/A,#N/A,FALSE,"PMTABB";#N/A,#N/A,FALSE,"PMTABB"}</definedName>
    <definedName name="jhfjhfhjf" hidden="1">{#N/A,#N/A,FALSE,"PMTABB";#N/A,#N/A,FALSE,"PMTABB"}</definedName>
    <definedName name="jhgf" localSheetId="3" hidden="1">{"Commentary",#N/A,FALSE,"May"}</definedName>
    <definedName name="jhgf" hidden="1">{"Commentary",#N/A,FALSE,"May"}</definedName>
    <definedName name="jhgfd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hgjh" localSheetId="3" hidden="1">{#N/A,#N/A,FALSE,"KA CH  (2)"}</definedName>
    <definedName name="jhhgjh" hidden="1">{#N/A,#N/A,FALSE,"KA CH  (2)"}</definedName>
    <definedName name="jh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gf" localSheetId="3" hidden="1">{#N/A,#N/A,FALSE,"Heat";#N/A,#N/A,FALSE,"DCF";#N/A,#N/A,FALSE,"LBO";#N/A,#N/A,FALSE,"A";#N/A,#N/A,FALSE,"C";#N/A,#N/A,FALSE,"impd";#N/A,#N/A,FALSE,"Accr-Dilu"}</definedName>
    <definedName name="jhjgf" hidden="1">{#N/A,#N/A,FALSE,"Heat";#N/A,#N/A,FALSE,"DCF";#N/A,#N/A,FALSE,"LBO";#N/A,#N/A,FALSE,"A";#N/A,#N/A,FALSE,"C";#N/A,#N/A,FALSE,"impd";#N/A,#N/A,FALSE,"Accr-Dilu"}</definedName>
    <definedName name="jhjh" localSheetId="3" hidden="1">{"Olk by Qtr Full",#N/A,FALSE,"Tot PalmPalm";"Olk by Qtr Full",#N/A,FALSE,"Tot Device";"Olk by Qtr Full",#N/A,FALSE,"Platform";"Olk by Qtr Full",#N/A,FALSE,"Palm.Net";"Olk by Qtr Full",#N/A,FALSE,"Elim"}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JB" hidden="1">#REF!</definedName>
    <definedName name="jhl" localSheetId="3" hidden="1">{#N/A,#N/A,FALSE,"Sheet1"}</definedName>
    <definedName name="jhl" hidden="1">{#N/A,#N/A,FALSE,"Sheet1"}</definedName>
    <definedName name="jhl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nhgg" localSheetId="3" hidden="1">{#N/A,#N/A,FALSE,"Aging Summary";#N/A,#N/A,FALSE,"Ratio Analysis";#N/A,#N/A,FALSE,"Test 120 Day Accts";#N/A,#N/A,FALSE,"Tickmarks"}</definedName>
    <definedName name="jhnhgg" hidden="1">{#N/A,#N/A,FALSE,"Aging Summary";#N/A,#N/A,FALSE,"Ratio Analysis";#N/A,#N/A,FALSE,"Test 120 Day Accts";#N/A,#N/A,FALSE,"Tickmarks"}</definedName>
    <definedName name="jhu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localSheetId="3" hidden="1">{#N/A,#N/A,FALSE,"Sheet1"}</definedName>
    <definedName name="ji" hidden="1">{#N/A,#N/A,FALSE,"Sheet1"}</definedName>
    <definedName name="jih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iui" localSheetId="3">{"'NPCGUIDELINES'!$A$1:$J$41"}</definedName>
    <definedName name="jiiui">{"'NPCGUIDELINES'!$A$1:$J$41"}</definedName>
    <definedName name="JIm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j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localSheetId="3" hidden="1">{#N/A,#N/A,FALSE,"Second";#N/A,#N/A,FALSE,"ownership";#N/A,#N/A,FALSE,"Valuation";#N/A,#N/A,FALSE,"Eqiv";#N/A,#N/A,FALSE,"Mults";#N/A,#N/A,FALSE,"ISCG Graphics"}</definedName>
    <definedName name="jjj" hidden="1">{#N/A,#N/A,FALSE,"Second";#N/A,#N/A,FALSE,"ownership";#N/A,#N/A,FALSE,"Valuation";#N/A,#N/A,FALSE,"Eqiv";#N/A,#N/A,FALSE,"Mults";#N/A,#N/A,FALSE,"ISCG Graphics"}</definedName>
    <definedName name="jjj_1" localSheetId="3" hidden="1">{#N/A,#N/A,FALSE,"REPORT"}</definedName>
    <definedName name="jjj_1" hidden="1">{#N/A,#N/A,FALSE,"REPORT"}</definedName>
    <definedName name="jjj_2" localSheetId="3" hidden="1">{#N/A,#N/A,FALSE,"REPORT"}</definedName>
    <definedName name="jjj_2" hidden="1">{#N/A,#N/A,FALSE,"REPORT"}</definedName>
    <definedName name="jjj_3" localSheetId="3" hidden="1">{#N/A,#N/A,FALSE,"REPORT"}</definedName>
    <definedName name="jjj_3" hidden="1">{#N/A,#N/A,FALSE,"REPORT"}</definedName>
    <definedName name="jjj_4" localSheetId="3" hidden="1">{#N/A,#N/A,FALSE,"REPORT"}</definedName>
    <definedName name="jjj_4" hidden="1">{#N/A,#N/A,FALSE,"REPORT"}</definedName>
    <definedName name="jjjhh" localSheetId="3" hidden="1">{#N/A,#N/A,FALSE,"Aging Summary";#N/A,#N/A,FALSE,"Ratio Analysis";#N/A,#N/A,FALSE,"Test 120 Day Accts";#N/A,#N/A,FALSE,"Tickmarks"}</definedName>
    <definedName name="jjjhh" hidden="1">{#N/A,#N/A,FALSE,"Aging Summary";#N/A,#N/A,FALSE,"Ratio Analysis";#N/A,#N/A,FALSE,"Test 120 Day Accts";#N/A,#N/A,FALSE,"Tickmarks"}</definedName>
    <definedName name="jjjj" localSheetId="3" hidden="1">{"Assumptions",#N/A,FALSE,"Sheet1";"Main Report",#N/A,FALSE,"Sheet1";"Results",#N/A,FALSE,"Sheet1";"Advances",#N/A,FALSE,"Sheet1"}</definedName>
    <definedName name="jjjj" hidden="1">{"Assumptions",#N/A,FALSE,"Sheet1";"Main Report",#N/A,FALSE,"Sheet1";"Results",#N/A,FALSE,"Sheet1";"Advances",#N/A,FALSE,"Sheet1"}</definedName>
    <definedName name="jjjjjj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j" localSheetId="3" hidden="1">{#N/A,#N/A,FALSE,"Summary";#N/A,#N/A,FALSE,"proj1";#N/A,#N/A,FALSE,"proj2";#N/A,#N/A,FALSE,"DCF"}</definedName>
    <definedName name="jjjjjjj" hidden="1">{#N/A,#N/A,FALSE,"Summary";#N/A,#N/A,FALSE,"proj1";#N/A,#N/A,FALSE,"proj2";#N/A,#N/A,FALSE,"DCF"}</definedName>
    <definedName name="JJJJJJJJ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kk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localSheetId="3" hidden="1">{"table",#N/A,FALSE,"COVER";"income_statement",#N/A,FALSE,"COVER"}</definedName>
    <definedName name="jk" hidden="1">{"table",#N/A,FALSE,"COVER";"income_statement",#N/A,FALSE,"COVER"}</definedName>
    <definedName name="jkh" hidden="1">#REF!</definedName>
    <definedName name="jkhjkhjk" localSheetId="3" hidden="1">{#N/A,#N/A,FALSE,"Aging Summary";#N/A,#N/A,FALSE,"Ratio Analysis";#N/A,#N/A,FALSE,"Test 120 Day Accts";#N/A,#N/A,FALSE,"Tickmarks"}</definedName>
    <definedName name="jkhjkhjk" hidden="1">{#N/A,#N/A,FALSE,"Aging Summary";#N/A,#N/A,FALSE,"Ratio Analysis";#N/A,#N/A,FALSE,"Test 120 Day Accts";#N/A,#N/A,FALSE,"Tickmarks"}</definedName>
    <definedName name="jkiu" localSheetId="3" hidden="1">{#N/A,"PURCHM",FALSE,"Business Analysis";#N/A,"SPADD",FALSE,"Business Analysis"}</definedName>
    <definedName name="jkiu" hidden="1">{#N/A,"PURCHM",FALSE,"Business Analysis";#N/A,"SPADD",FALSE,"Business Analysis"}</definedName>
    <definedName name="jkjhk" localSheetId="3" hidden="1">{#N/A,#N/A,FALSE,"Produkte Erw.";#N/A,#N/A,FALSE,"Produkte Plan";#N/A,#N/A,FALSE,"Leistungen Erw.";#N/A,#N/A,FALSE,"Leistungen Plan";#N/A,#N/A,FALSE,"KA Allg.Kosten (2)";#N/A,#N/A,FALSE,"KA All.Kosten"}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localSheetId="3" hidden="1">{"assets",#N/A,FALSE,"historicBS";"liab",#N/A,FALSE,"historicBS";"is",#N/A,FALSE,"historicIS";"ratios",#N/A,FALSE,"ratios"}</definedName>
    <definedName name="jkjk" hidden="1">{"assets",#N/A,FALSE,"historicBS";"liab",#N/A,FALSE,"historicBS";"is",#N/A,FALSE,"historicIS";"ratios",#N/A,FALSE,"ratios"}</definedName>
    <definedName name="jkkjh" localSheetId="3" hidden="1">{"'Server Configuration'!$A$1:$DB$281"}</definedName>
    <definedName name="jkkjh" hidden="1">{"'Server Configuration'!$A$1:$DB$281"}</definedName>
    <definedName name="jkkjhk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localSheetId="3" hidden="1">{#N/A,#N/A,FALSE,"REPORT"}</definedName>
    <definedName name="jkl" hidden="1">{#N/A,#N/A,FALSE,"REPORT"}</definedName>
    <definedName name="jkl_1" localSheetId="3" hidden="1">{#N/A,#N/A,FALSE,"REPORT"}</definedName>
    <definedName name="jkl_1" hidden="1">{#N/A,#N/A,FALSE,"REPORT"}</definedName>
    <definedName name="jkl_2" localSheetId="3" hidden="1">{#N/A,#N/A,FALSE,"REPORT"}</definedName>
    <definedName name="jkl_2" hidden="1">{#N/A,#N/A,FALSE,"REPORT"}</definedName>
    <definedName name="jkl_3" localSheetId="3" hidden="1">{#N/A,#N/A,FALSE,"REPORT"}</definedName>
    <definedName name="jkl_3" hidden="1">{#N/A,#N/A,FALSE,"REPORT"}</definedName>
    <definedName name="jkl_4" localSheetId="3" hidden="1">{#N/A,#N/A,FALSE,"REPORT"}</definedName>
    <definedName name="jkl_4" hidden="1">{#N/A,#N/A,FALSE,"REPORT"}</definedName>
    <definedName name="jklk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localSheetId="3" hidden="1">{"detail",#N/A,FALSE,"mfg";"summary",#N/A,FALSE,"mfg"}</definedName>
    <definedName name="jkwsd" hidden="1">{"detail",#N/A,FALSE,"mfg";"summary",#N/A,FALSE,"mfg"}</definedName>
    <definedName name="jl" localSheetId="3" hidden="1">{"trbcash",#N/A,FALSE,"INCPF";"trbinc",#N/A,FALSE,"INCPF";"trbchic",#N/A,FALSE,"INCPF";"trbadrev",#N/A,FALSE,"INCPF";"trbstns",#N/A,FALSE,"INCPF";"trbtvstns",#N/A,FALSE,"INCPF"}</definedName>
    <definedName name="jl" hidden="1">{"trbcash",#N/A,FALSE,"INCPF";"trbinc",#N/A,FALSE,"INCPF";"trbchic",#N/A,FALSE,"INCPF";"trbadrev",#N/A,FALSE,"INCPF";"trbstns",#N/A,FALSE,"INCPF";"trbtvstns",#N/A,FALSE,"INCPF"}</definedName>
    <definedName name="JMLSDGMLSQ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bid" localSheetId="3" hidden="1">{"detail",#N/A,FALSE,"mfg";"summary",#N/A,FALSE,"mfg"}</definedName>
    <definedName name="jnbid" hidden="1">{"detail",#N/A,FALSE,"mfg";"summary",#N/A,FALSE,"mfg"}</definedName>
    <definedName name="Job.NoAKD1" localSheetId="3" hidden="1">{#N/A,#N/A,FALSE,"CMN_FE"}</definedName>
    <definedName name="Job.NoAKD1" hidden="1">{#N/A,#N/A,FALSE,"CMN_FE"}</definedName>
    <definedName name="job_id" hidden="1">#REF!</definedName>
    <definedName name="jo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___EBITDA">#REF!</definedName>
    <definedName name="JOE___NET_INC">#REF!</definedName>
    <definedName name="jomn" localSheetId="3" hidden="1">{"pro_view",#N/A,FALSE,"EEFSNAP2";"rep_view",#N/A,FALSE,"EEFSNAP2"}</definedName>
    <definedName name="jomn" hidden="1">{"pro_view",#N/A,FALSE,"EEFSNAP2";"rep_view",#N/A,FALSE,"EEFSNAP2"}</definedName>
    <definedName name="jop" localSheetId="3" hidden="1">{"bs",#N/A,FALSE,"SCF"}</definedName>
    <definedName name="jop" hidden="1">{"bs",#N/A,FALSE,"SCF"}</definedName>
    <definedName name="jöuiuiuzi" localSheetId="3" hidden="1">{#N/A,#N/A,FALSE,"Umsatz 99";#N/A,#N/A,FALSE,"ER 99 "}</definedName>
    <definedName name="jöuiuiuzi" hidden="1">{#N/A,#N/A,FALSE,"Umsatz 99";#N/A,#N/A,FALSE,"ER 99 "}</definedName>
    <definedName name="jp">#REF!</definedName>
    <definedName name="jpm30days">#REF!</definedName>
    <definedName name="jpm60days">#REF!</definedName>
    <definedName name="jpm90days">#REF!</definedName>
    <definedName name="JPMDcurrent">#REF!</definedName>
    <definedName name="JR" localSheetId="4" hidden="1">{"sch56",#N/A,FALSE,"savings";"sch64",#N/A,FALSE,"savings"}</definedName>
    <definedName name="JR" localSheetId="3" hidden="1">{"sch56",#N/A,FALSE,"savings";"sch64",#N/A,FALSE,"savings"}</definedName>
    <definedName name="JR" hidden="1">{"sch56",#N/A,FALSE,"savings";"sch64",#N/A,FALSE,"savings"}</definedName>
    <definedName name="JR_PRIOR_V_3QU">#REF!</definedName>
    <definedName name="JR_PRIOR_V_PLAN">#REF!</definedName>
    <definedName name="JR_V_TQU___PLAN">#REF!</definedName>
    <definedName name="jrwrhtherhert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rwrhtherh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sfda" localSheetId="3" hidden="1">{"incomemth",#N/A,TRUE,"forecast00";"incomepercentmth",#N/A,TRUE,"forecast00";"balancemth",#N/A,TRUE,"forecast00";"cashmth",#N/A,TRUE,"forecast00";"covenantmth",#N/A,TRUE,"forecast00"}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kljsljslk" hidden="1">#N/A</definedName>
    <definedName name="ju">#REF!</definedName>
    <definedName name="judy" localSheetId="3" hidden="1">{#N/A,#N/A,FALSE,"Pharm";#N/A,#N/A,FALSE,"WWCM"}</definedName>
    <definedName name="judy" hidden="1">{#N/A,#N/A,FALSE,"Pharm";#N/A,#N/A,FALSE,"WWCM"}</definedName>
    <definedName name="judy_1" localSheetId="3" hidden="1">{#N/A,#N/A,FALSE,"Pharm";#N/A,#N/A,FALSE,"WWCM"}</definedName>
    <definedName name="judy_1" hidden="1">{#N/A,#N/A,FALSE,"Pharm";#N/A,#N/A,FALSE,"WWCM"}</definedName>
    <definedName name="judy_2" localSheetId="3" hidden="1">{#N/A,#N/A,FALSE,"Pharm";#N/A,#N/A,FALSE,"WWCM"}</definedName>
    <definedName name="judy_2" hidden="1">{#N/A,#N/A,FALSE,"Pharm";#N/A,#N/A,FALSE,"WWCM"}</definedName>
    <definedName name="judy_3" localSheetId="3" hidden="1">{#N/A,#N/A,FALSE,"Pharm";#N/A,#N/A,FALSE,"WWCM"}</definedName>
    <definedName name="judy_3" hidden="1">{#N/A,#N/A,FALSE,"Pharm";#N/A,#N/A,FALSE,"WWCM"}</definedName>
    <definedName name="judy_4" localSheetId="3" hidden="1">{#N/A,#N/A,FALSE,"Pharm";#N/A,#N/A,FALSE,"WWCM"}</definedName>
    <definedName name="judy_4" hidden="1">{#N/A,#N/A,FALSE,"Pharm";#N/A,#N/A,FALSE,"WWCM"}</definedName>
    <definedName name="judy1" localSheetId="3" hidden="1">{#N/A,#N/A,FALSE,"Pharm";#N/A,#N/A,FALSE,"WWCM"}</definedName>
    <definedName name="judy1" hidden="1">{#N/A,#N/A,FALSE,"Pharm";#N/A,#N/A,FALSE,"WWCM"}</definedName>
    <definedName name="judy1_1" localSheetId="3" hidden="1">{#N/A,#N/A,FALSE,"Pharm";#N/A,#N/A,FALSE,"WWCM"}</definedName>
    <definedName name="judy1_1" hidden="1">{#N/A,#N/A,FALSE,"Pharm";#N/A,#N/A,FALSE,"WWCM"}</definedName>
    <definedName name="judy1_2" localSheetId="3" hidden="1">{#N/A,#N/A,FALSE,"Pharm";#N/A,#N/A,FALSE,"WWCM"}</definedName>
    <definedName name="judy1_2" hidden="1">{#N/A,#N/A,FALSE,"Pharm";#N/A,#N/A,FALSE,"WWCM"}</definedName>
    <definedName name="judy1_3" localSheetId="3" hidden="1">{#N/A,#N/A,FALSE,"Pharm";#N/A,#N/A,FALSE,"WWCM"}</definedName>
    <definedName name="judy1_3" hidden="1">{#N/A,#N/A,FALSE,"Pharm";#N/A,#N/A,FALSE,"WWCM"}</definedName>
    <definedName name="judy1_4" localSheetId="3" hidden="1">{#N/A,#N/A,FALSE,"Pharm";#N/A,#N/A,FALSE,"WWCM"}</definedName>
    <definedName name="judy1_4" hidden="1">{#N/A,#N/A,FALSE,"Pharm";#N/A,#N/A,FALSE,"WWCM"}</definedName>
    <definedName name="jui" localSheetId="3" hidden="1">{"YD OTHER",#N/A,FALSE,"YTD"}</definedName>
    <definedName name="jui" hidden="1">{"YD OTHER",#N/A,FALSE,"YTD"}</definedName>
    <definedName name="juio" localSheetId="3" hidden="1">{"Page 1",#N/A,FALSE,"OpExJanVsPY";"Page 2",#N/A,FALSE,"OpExJanVsPY"}</definedName>
    <definedName name="juio" hidden="1">{"Page 1",#N/A,FALSE,"OpExJanVsPY";"Page 2",#N/A,FALSE,"OpExJanVsPY"}</definedName>
    <definedName name="JUL_ACT">#REF!</definedName>
    <definedName name="JUL_AOP">#REF!</definedName>
    <definedName name="JUL_BUD" localSheetId="4">'[43]P&amp;L Breakdown'!$O:$O</definedName>
    <definedName name="JUL_BUD">#REF!</definedName>
    <definedName name="jul_detail">#REF!</definedName>
    <definedName name="Jul_TB_18">#REF!</definedName>
    <definedName name="JUN_BUD" localSheetId="4">'[43]P&amp;L Breakdown'!$N:$N</definedName>
    <definedName name="JUN_BUD">#REF!</definedName>
    <definedName name="june" localSheetId="4">'[166]6.99'!$A$3:$K$105</definedName>
    <definedName name="june">#REF!</definedName>
    <definedName name="June_19" localSheetId="4">[43]TB!$U:$U</definedName>
    <definedName name="June_19">#REF!</definedName>
    <definedName name="JUNK" localSheetId="4" hidden="1">{"GTO-BS",#N/A,FALSE,"BAL";"GTO-IS",#N/A,FALSE,"OVERHEAD"}</definedName>
    <definedName name="JUNK" localSheetId="3" hidden="1">{"GTO-BS",#N/A,FALSE,"BAL";"GTO-IS",#N/A,FALSE,"OVERHEAD"}</definedName>
    <definedName name="JUNK" hidden="1">{"GTO-BS",#N/A,FALSE,"BAL";"GTO-IS",#N/A,FALSE,"OVERHEAD"}</definedName>
    <definedName name="junkme" localSheetId="3" hidden="1">{#N/A,#N/A,TRUE,"Status Report";#N/A,#N/A,TRUE,"Current Forecast";#N/A,#N/A,TRUE,"Last Forecast";#N/A,#N/A,TRUE,"BP";#N/A,#N/A,TRUE,"LY"}</definedName>
    <definedName name="junkme" hidden="1">{#N/A,#N/A,TRUE,"Status Report";#N/A,#N/A,TRUE,"Current Forecast";#N/A,#N/A,TRUE,"Last Forecast";#N/A,#N/A,TRUE,"BP";#N/A,#N/A,TRUE,"LY"}</definedName>
    <definedName name="jutyyt" localSheetId="4" hidden="1">{#N/A,#N/A,FALSE,"חודשי"}</definedName>
    <definedName name="jutyyt" localSheetId="3" hidden="1">{#N/A,#N/A,FALSE,"חודשי"}</definedName>
    <definedName name="jutyyt" hidden="1">{#N/A,#N/A,FALSE,"חודשי"}</definedName>
    <definedName name="JV">#REF!</definedName>
    <definedName name="jysryjw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ysryjw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" localSheetId="4">#REF!</definedName>
    <definedName name="k" localSheetId="3">{"DCF","UPSIDE CASE",FALSE,"Sheet1";"DCF","BASE CASE",FALSE,"Sheet1";"DCF","DOWNSIDE CASE",FALSE,"Sheet1"}</definedName>
    <definedName name="k">{"DCF","UPSIDE CASE",FALSE,"Sheet1";"DCF","BASE CASE",FALSE,"Sheet1";"DCF","DOWNSIDE CASE",FALSE,"Sheet1"}</definedName>
    <definedName name="k_1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WBEVMODE">-1</definedName>
    <definedName name="kaj" localSheetId="3" hidden="1">{#N/A,#N/A,FALSE,"Umsatz 99";#N/A,#N/A,FALSE,"ER 99 "}</definedName>
    <definedName name="kaj" hidden="1">{#N/A,#N/A,FALSE,"Umsatz 99";#N/A,#N/A,FALSE,"ER 99 "}</definedName>
    <definedName name="KAR" localSheetId="3" hidden="1">{#N/A,#N/A,FALSE,"FINAL"}</definedName>
    <definedName name="KAR" hidden="1">{#N/A,#N/A,FALSE,"FINAL"}</definedName>
    <definedName name="kasdkaksdka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aksdk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y" localSheetId="3" hidden="1">{"bs",#N/A,FALSE,"SCF"}</definedName>
    <definedName name="kay" hidden="1">{"bs",#N/A,FALSE,"SCF"}</definedName>
    <definedName name="kcuf" localSheetId="3" hidden="1">{"SUMMARY",#N/A,TRUE,"SUMMARY";"compare",#N/A,TRUE,"Vs. Bus Plan";"ratios",#N/A,TRUE,"Ratios";"REVENUE",#N/A,TRUE,"Revenue";"expenses",#N/A,TRUE,"1996 budget";"payroll",#N/A,TRUE,"Payroll"}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FINC">#REF!</definedName>
    <definedName name="kdkd" localSheetId="3" hidden="1">{#N/A,#N/A,FALSE,"Sheet1"}</definedName>
    <definedName name="kdkd" hidden="1">{#N/A,#N/A,FALSE,"Sheet1"}</definedName>
    <definedName name="kdshfdsofa" localSheetId="3" hidden="1">{#N/A,#N/A,FALSE,"Aging Summary";#N/A,#N/A,FALSE,"Ratio Analysis";#N/A,#N/A,FALSE,"Test 120 Day Accts";#N/A,#N/A,FALSE,"Tickmarks"}</definedName>
    <definedName name="kdshfdsofa" hidden="1">{#N/A,#N/A,FALSE,"Aging Summary";#N/A,#N/A,FALSE,"Ratio Analysis";#N/A,#N/A,FALSE,"Test 120 Day Accts";#N/A,#N/A,FALSE,"Tickmarks"}</definedName>
    <definedName name="Kele">"c1359"</definedName>
    <definedName name="KELLER">#REF!</definedName>
    <definedName name="key" localSheetId="4">[167]key!$A$1:$E$65536</definedName>
    <definedName name="key">#REF!</definedName>
    <definedName name="Key_1">#REF!</definedName>
    <definedName name="key_big">#REF!</definedName>
    <definedName name="Key_date">OFFSET(#REF!,0,0,#REF!)</definedName>
    <definedName name="Key_Inputs">#REF!</definedName>
    <definedName name="Key_Inputs_Sub">#REF!</definedName>
    <definedName name="Key_Test">#REF!</definedName>
    <definedName name="KeyAnaly_Header" hidden="1">#REF!</definedName>
    <definedName name="keybookltm" hidden="1">#REF!</definedName>
    <definedName name="keybookty" hidden="1">#REF!</definedName>
    <definedName name="KeyComputing" localSheetId="4">'[65]Budget New'!#REF!</definedName>
    <definedName name="KeyComputing">#REF!</definedName>
    <definedName name="keycopr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Date">OFFSET(#REF!,0,0,#REF!)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1">#REF!</definedName>
    <definedName name="keyfin2">#REF!</definedName>
    <definedName name="keyformrow" hidden="1">#REF!</definedName>
    <definedName name="keyformrow2" hidden="1">#REF!</definedName>
    <definedName name="keyinpcomp">#REF!</definedName>
    <definedName name="keypebitdaltm" hidden="1">#REF!</definedName>
    <definedName name="keypebitdaty" hidden="1">#REF!</definedName>
    <definedName name="keyprefeqtyty" hidden="1">#REF!</definedName>
    <definedName name="keyprintstart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kfk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h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GKH" localSheetId="3" hidden="1">{#N/A,#N/A,FALSE,"Aging Summary";#N/A,#N/A,FALSE,"Ratio Analysis";#N/A,#N/A,FALSE,"Test 120 Day Accts";#N/A,#N/A,FALSE,"Tickmarks"}</definedName>
    <definedName name="KHGKH" hidden="1">{#N/A,#N/A,FALSE,"Aging Summary";#N/A,#N/A,FALSE,"Ratio Analysis";#N/A,#N/A,FALSE,"Test 120 Day Accts";#N/A,#N/A,FALSE,"Tickmarks"}</definedName>
    <definedName name="khj" localSheetId="3" hidden="1">{#N/A,#N/A,FALSE,"Sheet1"}</definedName>
    <definedName name="khj" hidden="1">{#N/A,#N/A,FALSE,"Sheet1"}</definedName>
    <definedName name="khsdfkj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fer">#REF!</definedName>
    <definedName name="ki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m" localSheetId="3" hidden="1">{#N/A,#N/A,FALSE,"ALM-ASISC"}</definedName>
    <definedName name="kim" hidden="1">{#N/A,#N/A,FALSE,"ALM-ASISC"}</definedName>
    <definedName name="kinjs" localSheetId="3" hidden="1">{"detail",#N/A,FALSE,"mfg";"summary",#N/A,FALSE,"mfg"}</definedName>
    <definedName name="kinjs" hidden="1">{"detail",#N/A,FALSE,"mfg";"summary",#N/A,FALSE,"mfg"}</definedName>
    <definedName name="kip" localSheetId="3" hidden="1">{"detail",#N/A,FALSE,"mfg";"summary",#N/A,FALSE,"mfg"}</definedName>
    <definedName name="kip" hidden="1">{"detail",#N/A,FALSE,"mfg";"summary",#N/A,FALSE,"mfg"}</definedName>
    <definedName name="kj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localSheetId="3" hidden="1">{#N/A,#N/A,FALSE,"Sheet1"}</definedName>
    <definedName name="kjdjdjd" hidden="1">{#N/A,#N/A,FALSE,"Sheet1"}</definedName>
    <definedName name="kjdslf" localSheetId="3" hidden="1">{#N/A,#N/A,FALSE,"Sheet1"}</definedName>
    <definedName name="kjdslf" hidden="1">{#N/A,#N/A,FALSE,"Sheet1"}</definedName>
    <definedName name="kjg" localSheetId="3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g" localSheetId="3" hidden="1">{"ICD Details",#N/A,FALSE,"Current Yr";"ICD Details",#N/A,FALSE,"Budget";"ICD Details",#N/A,FALSE,"Prior Year"}</definedName>
    <definedName name="kjhg" hidden="1">{"ICD Details",#N/A,FALSE,"Current Yr";"ICD Details",#N/A,FALSE,"Budget";"ICD Details",#N/A,FALSE,"Prior Year"}</definedName>
    <definedName name="kjhjhjh" localSheetId="3">{"'Directory'!$A$72:$E$91"}</definedName>
    <definedName name="kjhjhjh">{"'Directory'!$A$72:$E$91"}</definedName>
    <definedName name="kjhkjh" localSheetId="3" hidden="1">{#N/A,#N/A,FALSE,"ORIX CSC"}</definedName>
    <definedName name="kjhkjh" hidden="1">{#N/A,#N/A,FALSE,"ORIX CSC"}</definedName>
    <definedName name="kjhkl" localSheetId="3" hidden="1">{#N/A,#N/A,FALSE,"Sheet1"}</definedName>
    <definedName name="kjhkl" hidden="1">{#N/A,#N/A,FALSE,"Sheet1"}</definedName>
    <definedName name="kjip" localSheetId="3" hidden="1">{"detail",#N/A,FALSE,"mfg";"summary",#N/A,FALSE,"mfg"}</definedName>
    <definedName name="kjip" hidden="1">{"detail",#N/A,FALSE,"mfg";"summary",#N/A,FALSE,"mfg"}</definedName>
    <definedName name="kjk" localSheetId="3" hidden="1">{"assets",#N/A,FALSE,"historicBS";"liab",#N/A,FALSE,"historicBS";"is",#N/A,FALSE,"historicIS";"ratios",#N/A,FALSE,"ratios"}</definedName>
    <definedName name="kjk" hidden="1">{"assets",#N/A,FALSE,"historicBS";"liab",#N/A,FALSE,"historicBS";"is",#N/A,FALSE,"historicIS";"ratios",#N/A,FALSE,"ratios"}</definedName>
    <definedName name="kjk.l" localSheetId="3" hidden="1">{#N/A,#N/A,FALSE,"Produkte Erw.";#N/A,#N/A,FALSE,"Produkte Plan";#N/A,#N/A,FALSE,"Leistungen Erw.";#N/A,#N/A,FALSE,"Leistungen Plan";#N/A,#N/A,FALSE,"KA Allg.Kosten (2)";#N/A,#N/A,FALSE,"KA All.Kosten"}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lgjklgjkl" localSheetId="3" hidden="1">{#N/A,#N/A,FALSE,"Aging Summary";#N/A,#N/A,FALSE,"Ratio Analysis";#N/A,#N/A,FALSE,"Test 120 Day Accts";#N/A,#N/A,FALSE,"Tickmarks"}</definedName>
    <definedName name="kjklgjklgjkl" hidden="1">{#N/A,#N/A,FALSE,"Aging Summary";#N/A,#N/A,FALSE,"Ratio Analysis";#N/A,#N/A,FALSE,"Test 120 Day Accts";#N/A,#N/A,FALSE,"Tickmarks"}</definedName>
    <definedName name="kjljkölhklh" localSheetId="3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KJLKDJG">#REF!</definedName>
    <definedName name="kjm" localSheetId="4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m" localSheetId="3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m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o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>#REF!</definedName>
    <definedName name="kk.l" localSheetId="3" hidden="1">{#N/A,#N/A,FALSE,"Produkte Erw.";#N/A,#N/A,FALSE,"Produkte Plan";#N/A,#N/A,FALSE,"Leistungen Erw.";#N/A,#N/A,FALSE,"Leistungen Plan";#N/A,#N/A,FALSE,"KA Allg.Kosten (2)";#N/A,#N/A,FALSE,"KA All.Kosten"}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iiu" localSheetId="4" hidden="1">{#N/A,#N/A,FALSE,"תוכניות"}</definedName>
    <definedName name="kkiiu" localSheetId="3" hidden="1">{#N/A,#N/A,FALSE,"תוכניות"}</definedName>
    <definedName name="kkiiu" hidden="1">{#N/A,#N/A,FALSE,"תוכניות"}</definedName>
    <definedName name="kkj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k" localSheetId="3" hidden="1">{"Assumptions",#N/A,TRUE,"Assumptions";"Income",#N/A,TRUE,"Income";"Balance",#N/A,TRUE,"Balance"}</definedName>
    <definedName name="kkk" hidden="1">{"Assumptions",#N/A,TRUE,"Assumptions";"Income",#N/A,TRUE,"Income";"Balance",#N/A,TRUE,"Balance"}</definedName>
    <definedName name="kkk.llll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localSheetId="3" hidden="1">{#N/A,#N/A,FALSE,"Assessment";#N/A,#N/A,FALSE,"Staffing";#N/A,#N/A,FALSE,"Hires";#N/A,#N/A,FALSE,"Assumptions"}</definedName>
    <definedName name="KKK_1" hidden="1">{#N/A,#N/A,FALSE,"Assessment";#N/A,#N/A,FALSE,"Staffing";#N/A,#N/A,FALSE,"Hires";#N/A,#N/A,FALSE,"Assumptions"}</definedName>
    <definedName name="KKK_1_1" localSheetId="3" hidden="1">{#N/A,#N/A,FALSE,"Assessment";#N/A,#N/A,FALSE,"Staffing";#N/A,#N/A,FALSE,"Hires";#N/A,#N/A,FALSE,"Assumptions"}</definedName>
    <definedName name="KKK_1_1" hidden="1">{#N/A,#N/A,FALSE,"Assessment";#N/A,#N/A,FALSE,"Staffing";#N/A,#N/A,FALSE,"Hires";#N/A,#N/A,FALSE,"Assumptions"}</definedName>
    <definedName name="KKK_1_2" localSheetId="3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localSheetId="3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localSheetId="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localSheetId="3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localSheetId="3" hidden="1">{#N/A,#N/A,FALSE,"Assessment";#N/A,#N/A,FALSE,"Staffing";#N/A,#N/A,FALSE,"Hires";#N/A,#N/A,FALSE,"Assumptions"}</definedName>
    <definedName name="KKK_2" hidden="1">{#N/A,#N/A,FALSE,"Assessment";#N/A,#N/A,FALSE,"Staffing";#N/A,#N/A,FALSE,"Hires";#N/A,#N/A,FALSE,"Assumptions"}</definedName>
    <definedName name="KKK_2_1" localSheetId="3" hidden="1">{#N/A,#N/A,FALSE,"Assessment";#N/A,#N/A,FALSE,"Staffing";#N/A,#N/A,FALSE,"Hires";#N/A,#N/A,FALSE,"Assumptions"}</definedName>
    <definedName name="KKK_2_1" hidden="1">{#N/A,#N/A,FALSE,"Assessment";#N/A,#N/A,FALSE,"Staffing";#N/A,#N/A,FALSE,"Hires";#N/A,#N/A,FALSE,"Assumptions"}</definedName>
    <definedName name="KKK_2_2" localSheetId="3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localSheetId="3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localSheetId="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localSheetId="3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localSheetId="3" hidden="1">{#N/A,#N/A,FALSE,"Assessment";#N/A,#N/A,FALSE,"Staffing";#N/A,#N/A,FALSE,"Hires";#N/A,#N/A,FALSE,"Assumptions"}</definedName>
    <definedName name="KKK_3" hidden="1">{#N/A,#N/A,FALSE,"Assessment";#N/A,#N/A,FALSE,"Staffing";#N/A,#N/A,FALSE,"Hires";#N/A,#N/A,FALSE,"Assumptions"}</definedName>
    <definedName name="KKK_3_1" localSheetId="3" hidden="1">{#N/A,#N/A,FALSE,"Assessment";#N/A,#N/A,FALSE,"Staffing";#N/A,#N/A,FALSE,"Hires";#N/A,#N/A,FALSE,"Assumptions"}</definedName>
    <definedName name="KKK_3_1" hidden="1">{#N/A,#N/A,FALSE,"Assessment";#N/A,#N/A,FALSE,"Staffing";#N/A,#N/A,FALSE,"Hires";#N/A,#N/A,FALSE,"Assumptions"}</definedName>
    <definedName name="KKK_3_2" localSheetId="3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localSheetId="3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localSheetId="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localSheetId="3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localSheetId="3" hidden="1">{#N/A,#N/A,FALSE,"Assessment";#N/A,#N/A,FALSE,"Staffing";#N/A,#N/A,FALSE,"Hires";#N/A,#N/A,FALSE,"Assumptions"}</definedName>
    <definedName name="KKK_4" hidden="1">{#N/A,#N/A,FALSE,"Assessment";#N/A,#N/A,FALSE,"Staffing";#N/A,#N/A,FALSE,"Hires";#N/A,#N/A,FALSE,"Assumptions"}</definedName>
    <definedName name="KKK_4_1" localSheetId="3" hidden="1">{#N/A,#N/A,FALSE,"Assessment";#N/A,#N/A,FALSE,"Staffing";#N/A,#N/A,FALSE,"Hires";#N/A,#N/A,FALSE,"Assumptions"}</definedName>
    <definedName name="KKK_4_1" hidden="1">{#N/A,#N/A,FALSE,"Assessment";#N/A,#N/A,FALSE,"Staffing";#N/A,#N/A,FALSE,"Hires";#N/A,#N/A,FALSE,"Assumptions"}</definedName>
    <definedName name="KKK_4_2" localSheetId="3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localSheetId="3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localSheetId="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localSheetId="3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localSheetId="3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_5_1" localSheetId="3" hidden="1">{#N/A,#N/A,FALSE,"Assessment";#N/A,#N/A,FALSE,"Staffing";#N/A,#N/A,FALSE,"Hires";#N/A,#N/A,FALSE,"Assumptions"}</definedName>
    <definedName name="KKK_5_1" hidden="1">{#N/A,#N/A,FALSE,"Assessment";#N/A,#N/A,FALSE,"Staffing";#N/A,#N/A,FALSE,"Hires";#N/A,#N/A,FALSE,"Assumptions"}</definedName>
    <definedName name="KKK_5_2" localSheetId="3" hidden="1">{#N/A,#N/A,FALSE,"Assessment";#N/A,#N/A,FALSE,"Staffing";#N/A,#N/A,FALSE,"Hires";#N/A,#N/A,FALSE,"Assumptions"}</definedName>
    <definedName name="KKK_5_2" hidden="1">{#N/A,#N/A,FALSE,"Assessment";#N/A,#N/A,FALSE,"Staffing";#N/A,#N/A,FALSE,"Hires";#N/A,#N/A,FALSE,"Assumptions"}</definedName>
    <definedName name="KKK_5_3" localSheetId="3" hidden="1">{#N/A,#N/A,FALSE,"Assessment";#N/A,#N/A,FALSE,"Staffing";#N/A,#N/A,FALSE,"Hires";#N/A,#N/A,FALSE,"Assumptions"}</definedName>
    <definedName name="KKK_5_3" hidden="1">{#N/A,#N/A,FALSE,"Assessment";#N/A,#N/A,FALSE,"Staffing";#N/A,#N/A,FALSE,"Hires";#N/A,#N/A,FALSE,"Assumptions"}</definedName>
    <definedName name="KKK_5_4" localSheetId="3" hidden="1">{#N/A,#N/A,FALSE,"Assessment";#N/A,#N/A,FALSE,"Staffing";#N/A,#N/A,FALSE,"Hires";#N/A,#N/A,FALSE,"Assumptions"}</definedName>
    <definedName name="KKK_5_4" hidden="1">{#N/A,#N/A,FALSE,"Assessment";#N/A,#N/A,FALSE,"Staffing";#N/A,#N/A,FALSE,"Hires";#N/A,#N/A,FALSE,"Assumptions"}</definedName>
    <definedName name="KKK_5_5" localSheetId="3" hidden="1">{#N/A,#N/A,FALSE,"Assessment";#N/A,#N/A,FALSE,"Staffing";#N/A,#N/A,FALSE,"Hires";#N/A,#N/A,FALSE,"Assumptions"}</definedName>
    <definedName name="KKK_5_5" hidden="1">{#N/A,#N/A,FALSE,"Assessment";#N/A,#N/A,FALSE,"Staffing";#N/A,#N/A,FALSE,"Hires";#N/A,#N/A,FALSE,"Assumptions"}</definedName>
    <definedName name="kkkjj" localSheetId="4" hidden="1">{#N/A,#N/A,FALSE,"שכר מרכז"}</definedName>
    <definedName name="kkkjj" localSheetId="3" hidden="1">{#N/A,#N/A,FALSE,"שכר מרכז"}</definedName>
    <definedName name="kkkjj" hidden="1">{#N/A,#N/A,FALSE,"שכר מרכז"}</definedName>
    <definedName name="kkkk.llll" localSheetId="3" hidden="1">{#N/A,#N/A,FALSE,"Umsatz 99";#N/A,#N/A,FALSE,"ER 99 "}</definedName>
    <definedName name="kkkk.llll" hidden="1">{#N/A,#N/A,FALSE,"Umsatz 99";#N/A,#N/A,FALSE,"ER 99 "}</definedName>
    <definedName name="KKKKK" hidden="1">#REF!</definedName>
    <definedName name="kkkkkkk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kkkk">#REF!</definedName>
    <definedName name="kkl" localSheetId="3" hidden="1">{"'Customer Support Trends'!$A$1:$AB$13"}</definedName>
    <definedName name="kkl" hidden="1">{"'Customer Support Trends'!$A$1:$AB$13"}</definedName>
    <definedName name="kklk" localSheetId="3" hidden="1">{"glc1",#N/A,FALSE,"GLC";"glc2",#N/A,FALSE,"GLC";"glc3",#N/A,FALSE,"GLC";"glc4",#N/A,FALSE,"GLC";"glc5",#N/A,FALSE,"GLC"}</definedName>
    <definedName name="kklk" hidden="1">{"glc1",#N/A,FALSE,"GLC";"glc2",#N/A,FALSE,"GLC";"glc3",#N/A,FALSE,"GLC";"glc4",#N/A,FALSE,"GLC";"glc5",#N/A,FALSE,"GLC"}</definedName>
    <definedName name="kl" localSheetId="3" hidden="1">{#N/A,#N/A,FALSE,"FY97";#N/A,#N/A,FALSE,"FY98";#N/A,#N/A,FALSE,"FY99";#N/A,#N/A,FALSE,"FY00";#N/A,#N/A,FALSE,"FY01"}</definedName>
    <definedName name="kl" hidden="1">{#N/A,#N/A,FALSE,"FY97";#N/A,#N/A,FALSE,"FY98";#N/A,#N/A,FALSE,"FY99";#N/A,#N/A,FALSE,"FY00";#N/A,#N/A,FALSE,"FY01"}</definedName>
    <definedName name="KLHJ">#REF!</definedName>
    <definedName name="kljdkjkldfj" localSheetId="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dkjkldfj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localSheetId="3" hidden="1">{#N/A,#N/A,FALSE,"KA CH  (2)"}</definedName>
    <definedName name="kljklkj" hidden="1">{#N/A,#N/A,FALSE,"KA CH  (2)"}</definedName>
    <definedName name="kl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localSheetId="3" hidden="1">{#N/A,#N/A,FALSE,"OSBL"}</definedName>
    <definedName name="KLKK" hidden="1">{#N/A,#N/A,FALSE,"OSBL"}</definedName>
    <definedName name="klklkl" localSheetId="3" hidden="1">{#N/A,#N/A,FALSE,"Umsatz 99";#N/A,#N/A,FALSE,"ER 99 "}</definedName>
    <definedName name="klklkl" hidden="1">{#N/A,#N/A,FALSE,"Umsatz 99";#N/A,#N/A,FALSE,"ER 99 "}</definedName>
    <definedName name="klñ" localSheetId="3" hidden="1">{"AS REP",#N/A,FALSE,"EEFSNAP2";"PROP",#N/A,FALSE,"EEFSNAP2";"RISKS",#N/A,FALSE,"EEFSNAP2";"VIEW ALL",#N/A,FALSE,"EEFSNAP2"}</definedName>
    <definedName name="klñ" hidden="1">{"AS REP",#N/A,FALSE,"EEFSNAP2";"PROP",#N/A,FALSE,"EEFSNAP2";"RISKS",#N/A,FALSE,"EEFSNAP2";"VIEW ALL",#N/A,FALSE,"EEFSNAP2"}</definedName>
    <definedName name="km" localSheetId="3" hidden="1">{"Income sources",#N/A,FALSE,"budget Format - Peachtree"}</definedName>
    <definedName name="km" hidden="1">{"Income sources",#N/A,FALSE,"budget Format - Peachtree"}</definedName>
    <definedName name="KNTY8" localSheetId="3" hidden="1">{"firs",#N/A,FALSE,"Sheet1";"second",#N/A,FALSE,"Sheet1"}</definedName>
    <definedName name="KNTY8" hidden="1">{"firs",#N/A,FALSE,"Sheet1";"second",#N/A,FALSE,"Sheet1"}</definedName>
    <definedName name="köäklöl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ch" localSheetId="3" hidden="1">{#N/A,#N/A,FALSE,"Full";#N/A,#N/A,FALSE,"Half";#N/A,#N/A,FALSE,"Op Expenses";#N/A,#N/A,FALSE,"Cap Charge";#N/A,#N/A,FALSE,"Cost C";#N/A,#N/A,FALSE,"PP&amp;E";#N/A,#N/A,FALSE,"R&amp;D"}</definedName>
    <definedName name="koch" hidden="1">{#N/A,#N/A,FALSE,"Full";#N/A,#N/A,FALSE,"Half";#N/A,#N/A,FALSE,"Op Expenses";#N/A,#N/A,FALSE,"Cap Charge";#N/A,#N/A,FALSE,"Cost C";#N/A,#N/A,FALSE,"PP&amp;E";#N/A,#N/A,FALSE,"R&amp;D"}</definedName>
    <definedName name="koipaod" localSheetId="3">{"'NPCGUIDELINES'!$A$1:$J$41"}</definedName>
    <definedName name="koipaod">{"'NPCGUIDELINES'!$A$1:$J$41"}</definedName>
    <definedName name="Kokulis">#REF!</definedName>
    <definedName name="KONZERN_I">#REF!</definedName>
    <definedName name="KONZERN_II">#REF!</definedName>
    <definedName name="KOP" localSheetId="3" hidden="1">{#N/A,#N/A,FALSE,"FINAL"}</definedName>
    <definedName name="KOP" hidden="1">{#N/A,#N/A,FALSE,"FINAL"}</definedName>
    <definedName name="kostas" localSheetId="3" hidden="1">{#N/A,#N/A,FALSE,"Summary";#N/A,#N/A,FALSE,"CF";#N/A,#N/A,FALSE,"P&amp;L";#N/A,#N/A,FALSE,"BS";#N/A,#N/A,FALSE,"Returns";#N/A,#N/A,FALSE,"Assumptions";#N/A,#N/A,FALSE,"Analysis"}</definedName>
    <definedName name="kostas" hidden="1">{#N/A,#N/A,FALSE,"Summary";#N/A,#N/A,FALSE,"CF";#N/A,#N/A,FALSE,"P&amp;L";#N/A,#N/A,FALSE,"BS";#N/A,#N/A,FALSE,"Returns";#N/A,#N/A,FALSE,"Assumptions";#N/A,#N/A,FALSE,"Analysis"}</definedName>
    <definedName name="kostas1" localSheetId="3" hidden="1">{#N/A,#N/A,FALSE,"Summary";#N/A,#N/A,FALSE,"CF";#N/A,#N/A,FALSE,"P&amp;L";#N/A,#N/A,FALSE,"BS";#N/A,#N/A,FALSE,"Returns";#N/A,#N/A,FALSE,"Assumptions";#N/A,#N/A,FALSE,"Analysis"}</definedName>
    <definedName name="kostas1" hidden="1">{#N/A,#N/A,FALSE,"Summary";#N/A,#N/A,FALSE,"CF";#N/A,#N/A,FALSE,"P&amp;L";#N/A,#N/A,FALSE,"BS";#N/A,#N/A,FALSE,"Returns";#N/A,#N/A,FALSE,"Assumptions";#N/A,#N/A,FALSE,"Analysis"}</definedName>
    <definedName name="kou" localSheetId="3" hidden="1">{"detail",#N/A,FALSE,"mfg";"summary",#N/A,FALSE,"mfg"}</definedName>
    <definedName name="kou" hidden="1">{"detail",#N/A,FALSE,"mfg";"summary",#N/A,FALSE,"mfg"}</definedName>
    <definedName name="ksadfkasefkqw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adfkasefkqw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lkjkjlkjd" localSheetId="3" hidden="1">{#N/A,#N/A,FALSE,"REPORT"}</definedName>
    <definedName name="kslkjkjlkjd" hidden="1">{#N/A,#N/A,FALSE,"REPORT"}</definedName>
    <definedName name="kslkjkjlkjd_1" localSheetId="3" hidden="1">{#N/A,#N/A,FALSE,"REPORT"}</definedName>
    <definedName name="kslkjkjlkjd_1" hidden="1">{#N/A,#N/A,FALSE,"REPORT"}</definedName>
    <definedName name="kslkjkjlkjd_2" localSheetId="3" hidden="1">{#N/A,#N/A,FALSE,"REPORT"}</definedName>
    <definedName name="kslkjkjlkjd_2" hidden="1">{#N/A,#N/A,FALSE,"REPORT"}</definedName>
    <definedName name="kslkjkjlkjd_3" localSheetId="3" hidden="1">{#N/A,#N/A,FALSE,"REPORT"}</definedName>
    <definedName name="kslkjkjlkjd_3" hidden="1">{#N/A,#N/A,FALSE,"REPORT"}</definedName>
    <definedName name="kslkjkjlkjd_4" localSheetId="3" hidden="1">{#N/A,#N/A,FALSE,"REPORT"}</definedName>
    <definedName name="kslkjkjlkjd_4" hidden="1">{#N/A,#N/A,FALSE,"REPORT"}</definedName>
    <definedName name="ku" localSheetId="3" hidden="1">{"table",#N/A,FALSE,"COVER";"income_statement",#N/A,FALSE,"COVER"}</definedName>
    <definedName name="ku" hidden="1">{"table",#N/A,FALSE,"COVER";"income_statement",#N/A,FALSE,"COVER"}</definedName>
    <definedName name="kwy" localSheetId="3" hidden="1">{#N/A,#N/A,FALSE,"ALM-ASISC"}</definedName>
    <definedName name="kwy" hidden="1">{#N/A,#N/A,FALSE,"ALM-ASISC"}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Type.01.">3</definedName>
    <definedName name="kyd.ElementType.02.">1</definedName>
    <definedName name="kyd.ItemType.01.">2</definedName>
    <definedName name="kyd.ItemType.02.">2</definedName>
    <definedName name="kyd.MacroAfterMemoRow.">""</definedName>
    <definedName name="kyd.MacroAfterZap.">""</definedName>
    <definedName name="kyd.MacroAtEnd.">""</definedName>
    <definedName name="kyd.MacroEachCycle.">""</definedName>
    <definedName name="kyd.MacroEndOfEachCycle.">""</definedName>
    <definedName name="kyd.MacroStartOfProc.">""</definedName>
    <definedName name="kyd.NumLevels.01.">999</definedName>
    <definedName name="kyd.NumLevels.02.">999</definedName>
    <definedName name="kyd.PanicStop.">FALSE</definedName>
    <definedName name="kyd.ParentName.01.">""</definedName>
    <definedName name="kyd.ParentName.02.">""</definedName>
    <definedName name="kyd.PreScreenData.">FALSE</definedName>
    <definedName name="kyd.PrintParent.01.">TRUE</definedName>
    <definedName name="kyd.PrintParent.02.">TRUE</definedName>
    <definedName name="kyd.PrintStdWhen.">1</definedName>
    <definedName name="kyd.PrintToWbk.">FALSE</definedName>
    <definedName name="kyd.SaveAsFile.">FALSE</definedName>
    <definedName name="kyd.SelectString.01.">"*"</definedName>
    <definedName name="kyd.SelectString.02.">"*"</definedName>
    <definedName name="kyd.Shortcut.">FALSE</definedName>
    <definedName name="kyd.StdSortHide.">FALSE</definedName>
    <definedName name="kyd.UsePrintCtrlRange.">TRUE</definedName>
    <definedName name="L">#REF!</definedName>
    <definedName name="L_Adjust">[168]Links!$H$1:$H$65536</definedName>
    <definedName name="L_AJE_Tot">[168]Links!$G$1:$G$65536</definedName>
    <definedName name="L_CY_Beg">[168]Links!$F$1:$F$65536</definedName>
    <definedName name="L_CY_End">[168]Links!$J$1:$J$65536</definedName>
    <definedName name="L_PY_End">[168]Links!$K$1:$K$65536</definedName>
    <definedName name="L_RJE_Tot">[168]Links!$I$1:$I$65536</definedName>
    <definedName name="land_file">#REF!</definedName>
    <definedName name="land_rpt">#REF!</definedName>
    <definedName name="Land_Sales">#REF!</definedName>
    <definedName name="land_value">#REF!</definedName>
    <definedName name="Land2">#REF!</definedName>
    <definedName name="LandDillers_Utilization">#REF!</definedName>
    <definedName name="LandDrillers_AvgDayrate">#REF!</definedName>
    <definedName name="LAPTOP">#REF!</definedName>
    <definedName name="Larry">"Frank Vickers"</definedName>
    <definedName name="last">#REF!</definedName>
    <definedName name="Last_Row" localSheetId="3" hidden="1">IF(Values_Entered,[0]!Header_Row+'Neptune COGS+OPEX Build'!Number_of_Payments,[0]!Header_Row)</definedName>
    <definedName name="Last_Row" hidden="1">IF(Values_Entered,[0]!Header_Row+Number_of_Payments,[0]!Header_Row)</definedName>
    <definedName name="LastCalculated">#REF!</definedName>
    <definedName name="LASTCOLUMNCELL">#REF!</definedName>
    <definedName name="lastdebt">#REF!</definedName>
    <definedName name="LastEndDate" hidden="1">#REF!</definedName>
    <definedName name="LastListUpdate">0</definedName>
    <definedName name="lastpref">#REF!</definedName>
    <definedName name="LastQtrEnded">#REF!</definedName>
    <definedName name="LastSplitDates">#REF!</definedName>
    <definedName name="LastSplitRatios">#REF!</definedName>
    <definedName name="LastStartDate" hidden="1">#REF!</definedName>
    <definedName name="lastwk">#REF!</definedName>
    <definedName name="LATE_FEES_INCOME">#REF!</definedName>
    <definedName name="LatestCash">#REF!</definedName>
    <definedName name="LatestConvertibleDebt">#REF!</definedName>
    <definedName name="LatestConvertiblePreferred">#REF!</definedName>
    <definedName name="LatestDocument">#REF!</definedName>
    <definedName name="LatestFYE">#REF!</definedName>
    <definedName name="LatestInvestmentsInUnconsolidatedAffiliates">#REF!</definedName>
    <definedName name="LatestMinorityInterest">#REF!</definedName>
    <definedName name="LatestShortTermDebt">#REF!</definedName>
    <definedName name="LatestStraightLongTermDebt">#REF!</definedName>
    <definedName name="LatestStraightPreferred">#REF!</definedName>
    <definedName name="LAUNDRY_CENTER_INCOME">#REF!</definedName>
    <definedName name="laura" localSheetId="3">{"'1-TheatreBkgs'!$A$1:$L$102"}</definedName>
    <definedName name="laura">{"'1-TheatreBkgs'!$A$1:$L$102"}</definedName>
    <definedName name="Layout">#REF!</definedName>
    <definedName name="LBO">#REF!</definedName>
    <definedName name="LBOCreditConsol" localSheetId="3" hidden="1">{"FCB_ALL",#N/A,FALSE,"FCB"}</definedName>
    <definedName name="LBOCreditConsol" hidden="1">{"FCB_ALL",#N/A,FALSE,"FCB"}</definedName>
    <definedName name="LBOEquity">#REF!</definedName>
    <definedName name="LBOStub">#REF!</definedName>
    <definedName name="LBOwrn.PRINT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BOwrn.PRINT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BOwrn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d">#REF!</definedName>
    <definedName name="ldkeir" localSheetId="3" hidden="1">{#N/A,"PURCHM",FALSE,"Business Analysis";#N/A,"SPADD",FALSE,"Business Analysis"}</definedName>
    <definedName name="ldkeir" hidden="1">{#N/A,"PURCHM",FALSE,"Business Analysis";#N/A,"SPADD",FALSE,"Business Analysis"}</definedName>
    <definedName name="ldskfjsl" localSheetId="3" hidden="1">{#N/A,#N/A,FALSE,"Model";#N/A,#N/A,FALSE,"Division"}</definedName>
    <definedName name="ldskfjsl" hidden="1">{#N/A,#N/A,FALSE,"Model";#N/A,#N/A,FALSE,"Division"}</definedName>
    <definedName name="le">#REF!</definedName>
    <definedName name="lease" localSheetId="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up_period">#REF!</definedName>
    <definedName name="leaseinterest">10%</definedName>
    <definedName name="LEC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dger">#REF!</definedName>
    <definedName name="lee" localSheetId="3" hidden="1">{#N/A,#N/A,FALSE,"Pharm";#N/A,#N/A,FALSE,"WWCM"}</definedName>
    <definedName name="lee" hidden="1">{#N/A,#N/A,FALSE,"Pharm";#N/A,#N/A,FALSE,"WWCM"}</definedName>
    <definedName name="lee_1" localSheetId="3" hidden="1">{#N/A,#N/A,FALSE,"Pharm";#N/A,#N/A,FALSE,"WWCM"}</definedName>
    <definedName name="lee_1" hidden="1">{#N/A,#N/A,FALSE,"Pharm";#N/A,#N/A,FALSE,"WWCM"}</definedName>
    <definedName name="lee_2" localSheetId="3" hidden="1">{#N/A,#N/A,FALSE,"Pharm";#N/A,#N/A,FALSE,"WWCM"}</definedName>
    <definedName name="lee_2" hidden="1">{#N/A,#N/A,FALSE,"Pharm";#N/A,#N/A,FALSE,"WWCM"}</definedName>
    <definedName name="lee_3" localSheetId="3" hidden="1">{#N/A,#N/A,FALSE,"Pharm";#N/A,#N/A,FALSE,"WWCM"}</definedName>
    <definedName name="lee_3" hidden="1">{#N/A,#N/A,FALSE,"Pharm";#N/A,#N/A,FALSE,"WWCM"}</definedName>
    <definedName name="lee_4" localSheetId="3" hidden="1">{#N/A,#N/A,FALSE,"Pharm";#N/A,#N/A,FALSE,"WWCM"}</definedName>
    <definedName name="lee_4" hidden="1">{#N/A,#N/A,FALSE,"Pharm";#N/A,#N/A,FALSE,"WWCM"}</definedName>
    <definedName name="Legal_Expense___SEC_prob">#REF!</definedName>
    <definedName name="Legend">#REF!</definedName>
    <definedName name="LENGTH">#REF!</definedName>
    <definedName name="Length_of_First_Period">#REF!</definedName>
    <definedName name="Length_of_Full_Period">#REF!</definedName>
    <definedName name="length_period">#REF!</definedName>
    <definedName name="Leslie">#REF!</definedName>
    <definedName name="level_c_d_user_ind" hidden="1">#REF!</definedName>
    <definedName name="LEVERAGE">#REF!</definedName>
    <definedName name="lffd" localSheetId="3" hidden="1">{"table",#N/A,FALSE,"COVER";"income_statement",#N/A,FALSE,"COVER"}</definedName>
    <definedName name="lffd" hidden="1">{"table",#N/A,FALSE,"COVER";"income_statement",#N/A,FALSE,"COVER"}</definedName>
    <definedName name="lfjlf" localSheetId="3" hidden="1">{"Fcst by Qtr Full",#N/A,FALSE,"Tot PalmPalm";"Fcst by Qtr Full",#N/A,FALSE,"Tot Device";"Fcst by Qtr Full",#N/A,FALSE,"Platform";"Fcst by Qtr Full",#N/A,FALSE,"Palm.Net";"Fcst by Qtr Full",#N/A,FALSE,"Elim"}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FQ">#REF!</definedName>
    <definedName name="LFY">#REF!</definedName>
    <definedName name="LFYDates">#REF!</definedName>
    <definedName name="lhjlkjlhklhlj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SSQ">#REF!</definedName>
    <definedName name="Liab_SE_1">#REF!</definedName>
    <definedName name="Liab_SE_2">#REF!</definedName>
    <definedName name="Liab_SE_3">#REF!</definedName>
    <definedName name="Liab_SE_4">#REF!</definedName>
    <definedName name="Liab_SE_5">#REF!</definedName>
    <definedName name="LIABIL">#REF!</definedName>
    <definedName name="Liabilities" localSheetId="4">[95]consolidation!#REF!</definedName>
    <definedName name="Liabilities">#REF!</definedName>
    <definedName name="Liabilities_BS">#REF!</definedName>
    <definedName name="Liability">#REF!</definedName>
    <definedName name="LiabilityRate">#REF!</definedName>
    <definedName name="Libor_rate">#REF!</definedName>
    <definedName name="LIFE">#REF!</definedName>
    <definedName name="LIFE2">#REF!</definedName>
    <definedName name="LIFE3">#REF!</definedName>
    <definedName name="LIFING">#REF!</definedName>
    <definedName name="lilsamer">#REF!</definedName>
    <definedName name="limcount" localSheetId="4" hidden="1">1</definedName>
    <definedName name="limcount">2</definedName>
    <definedName name="limey" localSheetId="3" hidden="1">{#N/A,#N/A,FALSE,"Calc";#N/A,#N/A,FALSE,"Sensitivity";#N/A,#N/A,FALSE,"LT Earn.Dil.";#N/A,#N/A,FALSE,"Dil. AVP"}</definedName>
    <definedName name="limey" hidden="1">{#N/A,#N/A,FALSE,"Calc";#N/A,#N/A,FALSE,"Sensitivity";#N/A,#N/A,FALSE,"LT Earn.Dil.";#N/A,#N/A,FALSE,"Dil. AVP"}</definedName>
    <definedName name="lines">#REF!</definedName>
    <definedName name="LIQUIDITY">#REF!</definedName>
    <definedName name="List">#REF!</definedName>
    <definedName name="List1">#REF!</definedName>
    <definedName name="lista">#REF!</definedName>
    <definedName name="ListOffset">1</definedName>
    <definedName name="ListSheetsMacroButton">#REF!</definedName>
    <definedName name="lj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localSheetId="3" hidden="1">{"Olk by Qtr Full",#N/A,FALSE,"Tot PalmPalm";"Olk by Qtr Full",#N/A,FALSE,"Tot Device";"Olk by Qtr Full",#N/A,FALSE,"Platform";"Olk by Qtr Full",#N/A,FALSE,"Palm.Net";"Olk by Qtr Full",#N/A,FALSE,"Elim"}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LJJ" localSheetId="3" hidden="1">{#N/A,#N/A,FALSE,"FREE"}</definedName>
    <definedName name="LJLJJ" hidden="1">{#N/A,#N/A,FALSE,"FREE"}</definedName>
    <definedName name="ljljljlj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R" hidden="1">#REF!</definedName>
    <definedName name="lk" localSheetId="3" hidden="1">{"'Int.-Cem.unit -SUMMARY'!$A$1:$J$25"}</definedName>
    <definedName name="lk" hidden="1">{"'Int.-Cem.unit -SUMMARY'!$A$1:$J$25"}</definedName>
    <definedName name="LKFGLFKLDK">[169]!מאקרו1</definedName>
    <definedName name="lkj" localSheetId="3" hidden="1">{"detail",#N/A,FALSE,"mfg";"summary",#N/A,FALSE,"mfg"}</definedName>
    <definedName name="lkj" hidden="1">{"detail",#N/A,FALSE,"mfg";"summary",#N/A,FALSE,"mfg"}</definedName>
    <definedName name="LKJL" localSheetId="3" hidden="1">{#N/A,#N/A,FALSE,"FINAL"}</definedName>
    <definedName name="LKJL" hidden="1">{#N/A,#N/A,FALSE,"FINAL"}</definedName>
    <definedName name="lkjlj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localSheetId="3" hidden="1">{"Final",#N/A,FALSE,"Feb-96"}</definedName>
    <definedName name="lkjlkj" hidden="1">{"Final",#N/A,FALSE,"Feb-96"}</definedName>
    <definedName name="lkjlklkjlkjlkj" localSheetId="3" hidden="1">{"page1",#N/A,TRUE,"CSC";"page2",#N/A,TRUE,"CSC"}</definedName>
    <definedName name="lkjlklkjlkjlkj" hidden="1">{"page1",#N/A,TRUE,"CSC";"page2",#N/A,TRUE,"CSC"}</definedName>
    <definedName name="lkk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localSheetId="3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kmn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" localSheetId="3" hidden="1">{#N/A,#N/A,FALSE,"Detailed";#N/A,#N/A,FALSE,"Total";#N/A,#N/A,FALSE,"Detailed (2)"}</definedName>
    <definedName name="lko" hidden="1">{#N/A,#N/A,FALSE,"Detailed";#N/A,#N/A,FALSE,"Total";#N/A,#N/A,FALSE,"Detailed (2)"}</definedName>
    <definedName name="lko_1" localSheetId="3" hidden="1">{#N/A,#N/A,FALSE,"Detailed";#N/A,#N/A,FALSE,"Total";#N/A,#N/A,FALSE,"Detailed (2)"}</definedName>
    <definedName name="lko_1" hidden="1">{#N/A,#N/A,FALSE,"Detailed";#N/A,#N/A,FALSE,"Total";#N/A,#N/A,FALSE,"Detailed (2)"}</definedName>
    <definedName name="lko0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localSheetId="3">{"'2ND_QUAR'!$A$1:$P$106"}</definedName>
    <definedName name="ll">{"'2ND_QUAR'!$A$1:$P$106"}</definedName>
    <definedName name="ll.l" localSheetId="3" hidden="1">{#N/A,#N/A,FALSE,"Produkte Erw.";#N/A,#N/A,FALSE,"Produkte Plan";#N/A,#N/A,FALSE,"Leistungen Erw.";#N/A,#N/A,FALSE,"Leistungen Plan";#N/A,#N/A,FALSE,"KA Allg.Kosten (2)";#N/A,#N/A,FALSE,"KA All.Kosten"}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k" localSheetId="3" hidden="1">{"typical",#N/A,FALSE,"Typical Absence"}</definedName>
    <definedName name="llk" hidden="1">{"typical",#N/A,FALSE,"Typical Absence"}</definedName>
    <definedName name="llkj" localSheetId="3" hidden="1">{#N/A,#N/A,FALSE,"Heat";#N/A,#N/A,FALSE,"DCF";#N/A,#N/A,FALSE,"LBO";#N/A,#N/A,FALSE,"A";#N/A,#N/A,FALSE,"C";#N/A,#N/A,FALSE,"impd";#N/A,#N/A,FALSE,"Accr-Dilu"}</definedName>
    <definedName name="llkj" hidden="1">{#N/A,#N/A,FALSE,"Heat";#N/A,#N/A,FALSE,"DCF";#N/A,#N/A,FALSE,"LBO";#N/A,#N/A,FALSE,"A";#N/A,#N/A,FALSE,"C";#N/A,#N/A,FALSE,"impd";#N/A,#N/A,FALSE,"Accr-Dilu"}</definedName>
    <definedName name="llkj_1" localSheetId="3" hidden="1">{#N/A,#N/A,FALSE,"Heat";#N/A,#N/A,FALSE,"DCF";#N/A,#N/A,FALSE,"LBO";#N/A,#N/A,FALSE,"A";#N/A,#N/A,FALSE,"C";#N/A,#N/A,FALSE,"impd";#N/A,#N/A,FALSE,"Accr-Dilu"}</definedName>
    <definedName name="llkj_1" hidden="1">{#N/A,#N/A,FALSE,"Heat";#N/A,#N/A,FALSE,"DCF";#N/A,#N/A,FALSE,"LBO";#N/A,#N/A,FALSE,"A";#N/A,#N/A,FALSE,"C";#N/A,#N/A,FALSE,"impd";#N/A,#N/A,FALSE,"Accr-Dilu"}</definedName>
    <definedName name="llkj_1_1" localSheetId="3" hidden="1">{#N/A,#N/A,FALSE,"Heat";#N/A,#N/A,FALSE,"DCF";#N/A,#N/A,FALSE,"LBO";#N/A,#N/A,FALSE,"A";#N/A,#N/A,FALSE,"C";#N/A,#N/A,FALSE,"impd";#N/A,#N/A,FALSE,"Accr-Dilu"}</definedName>
    <definedName name="llkj_1_1" hidden="1">{#N/A,#N/A,FALSE,"Heat";#N/A,#N/A,FALSE,"DCF";#N/A,#N/A,FALSE,"LBO";#N/A,#N/A,FALSE,"A";#N/A,#N/A,FALSE,"C";#N/A,#N/A,FALSE,"impd";#N/A,#N/A,FALSE,"Accr-Dilu"}</definedName>
    <definedName name="llkj_1_2" localSheetId="3" hidden="1">{#N/A,#N/A,FALSE,"Heat";#N/A,#N/A,FALSE,"DCF";#N/A,#N/A,FALSE,"LBO";#N/A,#N/A,FALSE,"A";#N/A,#N/A,FALSE,"C";#N/A,#N/A,FALSE,"impd";#N/A,#N/A,FALSE,"Accr-Dilu"}</definedName>
    <definedName name="llkj_1_2" hidden="1">{#N/A,#N/A,FALSE,"Heat";#N/A,#N/A,FALSE,"DCF";#N/A,#N/A,FALSE,"LBO";#N/A,#N/A,FALSE,"A";#N/A,#N/A,FALSE,"C";#N/A,#N/A,FALSE,"impd";#N/A,#N/A,FALSE,"Accr-Dilu"}</definedName>
    <definedName name="llkj_1_3" localSheetId="3" hidden="1">{#N/A,#N/A,FALSE,"Heat";#N/A,#N/A,FALSE,"DCF";#N/A,#N/A,FALSE,"LBO";#N/A,#N/A,FALSE,"A";#N/A,#N/A,FALSE,"C";#N/A,#N/A,FALSE,"impd";#N/A,#N/A,FALSE,"Accr-Dilu"}</definedName>
    <definedName name="llkj_1_3" hidden="1">{#N/A,#N/A,FALSE,"Heat";#N/A,#N/A,FALSE,"DCF";#N/A,#N/A,FALSE,"LBO";#N/A,#N/A,FALSE,"A";#N/A,#N/A,FALSE,"C";#N/A,#N/A,FALSE,"impd";#N/A,#N/A,FALSE,"Accr-Dilu"}</definedName>
    <definedName name="llkj_1_4" localSheetId="3" hidden="1">{#N/A,#N/A,FALSE,"Heat";#N/A,#N/A,FALSE,"DCF";#N/A,#N/A,FALSE,"LBO";#N/A,#N/A,FALSE,"A";#N/A,#N/A,FALSE,"C";#N/A,#N/A,FALSE,"impd";#N/A,#N/A,FALSE,"Accr-Dilu"}</definedName>
    <definedName name="llkj_1_4" hidden="1">{#N/A,#N/A,FALSE,"Heat";#N/A,#N/A,FALSE,"DCF";#N/A,#N/A,FALSE,"LBO";#N/A,#N/A,FALSE,"A";#N/A,#N/A,FALSE,"C";#N/A,#N/A,FALSE,"impd";#N/A,#N/A,FALSE,"Accr-Dilu"}</definedName>
    <definedName name="llkj_1_5" localSheetId="3" hidden="1">{#N/A,#N/A,FALSE,"Heat";#N/A,#N/A,FALSE,"DCF";#N/A,#N/A,FALSE,"LBO";#N/A,#N/A,FALSE,"A";#N/A,#N/A,FALSE,"C";#N/A,#N/A,FALSE,"impd";#N/A,#N/A,FALSE,"Accr-Dilu"}</definedName>
    <definedName name="llkj_1_5" hidden="1">{#N/A,#N/A,FALSE,"Heat";#N/A,#N/A,FALSE,"DCF";#N/A,#N/A,FALSE,"LBO";#N/A,#N/A,FALSE,"A";#N/A,#N/A,FALSE,"C";#N/A,#N/A,FALSE,"impd";#N/A,#N/A,FALSE,"Accr-Dilu"}</definedName>
    <definedName name="llkj_2" localSheetId="3" hidden="1">{#N/A,#N/A,FALSE,"Heat";#N/A,#N/A,FALSE,"DCF";#N/A,#N/A,FALSE,"LBO";#N/A,#N/A,FALSE,"A";#N/A,#N/A,FALSE,"C";#N/A,#N/A,FALSE,"impd";#N/A,#N/A,FALSE,"Accr-Dilu"}</definedName>
    <definedName name="llkj_2" hidden="1">{#N/A,#N/A,FALSE,"Heat";#N/A,#N/A,FALSE,"DCF";#N/A,#N/A,FALSE,"LBO";#N/A,#N/A,FALSE,"A";#N/A,#N/A,FALSE,"C";#N/A,#N/A,FALSE,"impd";#N/A,#N/A,FALSE,"Accr-Dilu"}</definedName>
    <definedName name="llkj_2_1" localSheetId="3" hidden="1">{#N/A,#N/A,FALSE,"Heat";#N/A,#N/A,FALSE,"DCF";#N/A,#N/A,FALSE,"LBO";#N/A,#N/A,FALSE,"A";#N/A,#N/A,FALSE,"C";#N/A,#N/A,FALSE,"impd";#N/A,#N/A,FALSE,"Accr-Dilu"}</definedName>
    <definedName name="llkj_2_1" hidden="1">{#N/A,#N/A,FALSE,"Heat";#N/A,#N/A,FALSE,"DCF";#N/A,#N/A,FALSE,"LBO";#N/A,#N/A,FALSE,"A";#N/A,#N/A,FALSE,"C";#N/A,#N/A,FALSE,"impd";#N/A,#N/A,FALSE,"Accr-Dilu"}</definedName>
    <definedName name="llkj_2_2" localSheetId="3" hidden="1">{#N/A,#N/A,FALSE,"Heat";#N/A,#N/A,FALSE,"DCF";#N/A,#N/A,FALSE,"LBO";#N/A,#N/A,FALSE,"A";#N/A,#N/A,FALSE,"C";#N/A,#N/A,FALSE,"impd";#N/A,#N/A,FALSE,"Accr-Dilu"}</definedName>
    <definedName name="llkj_2_2" hidden="1">{#N/A,#N/A,FALSE,"Heat";#N/A,#N/A,FALSE,"DCF";#N/A,#N/A,FALSE,"LBO";#N/A,#N/A,FALSE,"A";#N/A,#N/A,FALSE,"C";#N/A,#N/A,FALSE,"impd";#N/A,#N/A,FALSE,"Accr-Dilu"}</definedName>
    <definedName name="llkj_2_3" localSheetId="3" hidden="1">{#N/A,#N/A,FALSE,"Heat";#N/A,#N/A,FALSE,"DCF";#N/A,#N/A,FALSE,"LBO";#N/A,#N/A,FALSE,"A";#N/A,#N/A,FALSE,"C";#N/A,#N/A,FALSE,"impd";#N/A,#N/A,FALSE,"Accr-Dilu"}</definedName>
    <definedName name="llkj_2_3" hidden="1">{#N/A,#N/A,FALSE,"Heat";#N/A,#N/A,FALSE,"DCF";#N/A,#N/A,FALSE,"LBO";#N/A,#N/A,FALSE,"A";#N/A,#N/A,FALSE,"C";#N/A,#N/A,FALSE,"impd";#N/A,#N/A,FALSE,"Accr-Dilu"}</definedName>
    <definedName name="llkj_2_4" localSheetId="3" hidden="1">{#N/A,#N/A,FALSE,"Heat";#N/A,#N/A,FALSE,"DCF";#N/A,#N/A,FALSE,"LBO";#N/A,#N/A,FALSE,"A";#N/A,#N/A,FALSE,"C";#N/A,#N/A,FALSE,"impd";#N/A,#N/A,FALSE,"Accr-Dilu"}</definedName>
    <definedName name="llkj_2_4" hidden="1">{#N/A,#N/A,FALSE,"Heat";#N/A,#N/A,FALSE,"DCF";#N/A,#N/A,FALSE,"LBO";#N/A,#N/A,FALSE,"A";#N/A,#N/A,FALSE,"C";#N/A,#N/A,FALSE,"impd";#N/A,#N/A,FALSE,"Accr-Dilu"}</definedName>
    <definedName name="llkj_2_5" localSheetId="3" hidden="1">{#N/A,#N/A,FALSE,"Heat";#N/A,#N/A,FALSE,"DCF";#N/A,#N/A,FALSE,"LBO";#N/A,#N/A,FALSE,"A";#N/A,#N/A,FALSE,"C";#N/A,#N/A,FALSE,"impd";#N/A,#N/A,FALSE,"Accr-Dilu"}</definedName>
    <definedName name="llkj_2_5" hidden="1">{#N/A,#N/A,FALSE,"Heat";#N/A,#N/A,FALSE,"DCF";#N/A,#N/A,FALSE,"LBO";#N/A,#N/A,FALSE,"A";#N/A,#N/A,FALSE,"C";#N/A,#N/A,FALSE,"impd";#N/A,#N/A,FALSE,"Accr-Dilu"}</definedName>
    <definedName name="llkj_3" localSheetId="3" hidden="1">{#N/A,#N/A,FALSE,"Heat";#N/A,#N/A,FALSE,"DCF";#N/A,#N/A,FALSE,"LBO";#N/A,#N/A,FALSE,"A";#N/A,#N/A,FALSE,"C";#N/A,#N/A,FALSE,"impd";#N/A,#N/A,FALSE,"Accr-Dilu"}</definedName>
    <definedName name="llkj_3" hidden="1">{#N/A,#N/A,FALSE,"Heat";#N/A,#N/A,FALSE,"DCF";#N/A,#N/A,FALSE,"LBO";#N/A,#N/A,FALSE,"A";#N/A,#N/A,FALSE,"C";#N/A,#N/A,FALSE,"impd";#N/A,#N/A,FALSE,"Accr-Dilu"}</definedName>
    <definedName name="llkj_3_1" localSheetId="3" hidden="1">{#N/A,#N/A,FALSE,"Heat";#N/A,#N/A,FALSE,"DCF";#N/A,#N/A,FALSE,"LBO";#N/A,#N/A,FALSE,"A";#N/A,#N/A,FALSE,"C";#N/A,#N/A,FALSE,"impd";#N/A,#N/A,FALSE,"Accr-Dilu"}</definedName>
    <definedName name="llkj_3_1" hidden="1">{#N/A,#N/A,FALSE,"Heat";#N/A,#N/A,FALSE,"DCF";#N/A,#N/A,FALSE,"LBO";#N/A,#N/A,FALSE,"A";#N/A,#N/A,FALSE,"C";#N/A,#N/A,FALSE,"impd";#N/A,#N/A,FALSE,"Accr-Dilu"}</definedName>
    <definedName name="llkj_3_2" localSheetId="3" hidden="1">{#N/A,#N/A,FALSE,"Heat";#N/A,#N/A,FALSE,"DCF";#N/A,#N/A,FALSE,"LBO";#N/A,#N/A,FALSE,"A";#N/A,#N/A,FALSE,"C";#N/A,#N/A,FALSE,"impd";#N/A,#N/A,FALSE,"Accr-Dilu"}</definedName>
    <definedName name="llkj_3_2" hidden="1">{#N/A,#N/A,FALSE,"Heat";#N/A,#N/A,FALSE,"DCF";#N/A,#N/A,FALSE,"LBO";#N/A,#N/A,FALSE,"A";#N/A,#N/A,FALSE,"C";#N/A,#N/A,FALSE,"impd";#N/A,#N/A,FALSE,"Accr-Dilu"}</definedName>
    <definedName name="llkj_3_3" localSheetId="3" hidden="1">{#N/A,#N/A,FALSE,"Heat";#N/A,#N/A,FALSE,"DCF";#N/A,#N/A,FALSE,"LBO";#N/A,#N/A,FALSE,"A";#N/A,#N/A,FALSE,"C";#N/A,#N/A,FALSE,"impd";#N/A,#N/A,FALSE,"Accr-Dilu"}</definedName>
    <definedName name="llkj_3_3" hidden="1">{#N/A,#N/A,FALSE,"Heat";#N/A,#N/A,FALSE,"DCF";#N/A,#N/A,FALSE,"LBO";#N/A,#N/A,FALSE,"A";#N/A,#N/A,FALSE,"C";#N/A,#N/A,FALSE,"impd";#N/A,#N/A,FALSE,"Accr-Dilu"}</definedName>
    <definedName name="llkj_3_4" localSheetId="3" hidden="1">{#N/A,#N/A,FALSE,"Heat";#N/A,#N/A,FALSE,"DCF";#N/A,#N/A,FALSE,"LBO";#N/A,#N/A,FALSE,"A";#N/A,#N/A,FALSE,"C";#N/A,#N/A,FALSE,"impd";#N/A,#N/A,FALSE,"Accr-Dilu"}</definedName>
    <definedName name="llkj_3_4" hidden="1">{#N/A,#N/A,FALSE,"Heat";#N/A,#N/A,FALSE,"DCF";#N/A,#N/A,FALSE,"LBO";#N/A,#N/A,FALSE,"A";#N/A,#N/A,FALSE,"C";#N/A,#N/A,FALSE,"impd";#N/A,#N/A,FALSE,"Accr-Dilu"}</definedName>
    <definedName name="llkj_3_5" localSheetId="3" hidden="1">{#N/A,#N/A,FALSE,"Heat";#N/A,#N/A,FALSE,"DCF";#N/A,#N/A,FALSE,"LBO";#N/A,#N/A,FALSE,"A";#N/A,#N/A,FALSE,"C";#N/A,#N/A,FALSE,"impd";#N/A,#N/A,FALSE,"Accr-Dilu"}</definedName>
    <definedName name="llkj_3_5" hidden="1">{#N/A,#N/A,FALSE,"Heat";#N/A,#N/A,FALSE,"DCF";#N/A,#N/A,FALSE,"LBO";#N/A,#N/A,FALSE,"A";#N/A,#N/A,FALSE,"C";#N/A,#N/A,FALSE,"impd";#N/A,#N/A,FALSE,"Accr-Dilu"}</definedName>
    <definedName name="llkj_4" localSheetId="3" hidden="1">{#N/A,#N/A,FALSE,"Heat";#N/A,#N/A,FALSE,"DCF";#N/A,#N/A,FALSE,"LBO";#N/A,#N/A,FALSE,"A";#N/A,#N/A,FALSE,"C";#N/A,#N/A,FALSE,"impd";#N/A,#N/A,FALSE,"Accr-Dilu"}</definedName>
    <definedName name="llkj_4" hidden="1">{#N/A,#N/A,FALSE,"Heat";#N/A,#N/A,FALSE,"DCF";#N/A,#N/A,FALSE,"LBO";#N/A,#N/A,FALSE,"A";#N/A,#N/A,FALSE,"C";#N/A,#N/A,FALSE,"impd";#N/A,#N/A,FALSE,"Accr-Dilu"}</definedName>
    <definedName name="llkj_4_1" localSheetId="3" hidden="1">{#N/A,#N/A,FALSE,"Heat";#N/A,#N/A,FALSE,"DCF";#N/A,#N/A,FALSE,"LBO";#N/A,#N/A,FALSE,"A";#N/A,#N/A,FALSE,"C";#N/A,#N/A,FALSE,"impd";#N/A,#N/A,FALSE,"Accr-Dilu"}</definedName>
    <definedName name="llkj_4_1" hidden="1">{#N/A,#N/A,FALSE,"Heat";#N/A,#N/A,FALSE,"DCF";#N/A,#N/A,FALSE,"LBO";#N/A,#N/A,FALSE,"A";#N/A,#N/A,FALSE,"C";#N/A,#N/A,FALSE,"impd";#N/A,#N/A,FALSE,"Accr-Dilu"}</definedName>
    <definedName name="llkj_4_2" localSheetId="3" hidden="1">{#N/A,#N/A,FALSE,"Heat";#N/A,#N/A,FALSE,"DCF";#N/A,#N/A,FALSE,"LBO";#N/A,#N/A,FALSE,"A";#N/A,#N/A,FALSE,"C";#N/A,#N/A,FALSE,"impd";#N/A,#N/A,FALSE,"Accr-Dilu"}</definedName>
    <definedName name="llkj_4_2" hidden="1">{#N/A,#N/A,FALSE,"Heat";#N/A,#N/A,FALSE,"DCF";#N/A,#N/A,FALSE,"LBO";#N/A,#N/A,FALSE,"A";#N/A,#N/A,FALSE,"C";#N/A,#N/A,FALSE,"impd";#N/A,#N/A,FALSE,"Accr-Dilu"}</definedName>
    <definedName name="llkj_4_3" localSheetId="3" hidden="1">{#N/A,#N/A,FALSE,"Heat";#N/A,#N/A,FALSE,"DCF";#N/A,#N/A,FALSE,"LBO";#N/A,#N/A,FALSE,"A";#N/A,#N/A,FALSE,"C";#N/A,#N/A,FALSE,"impd";#N/A,#N/A,FALSE,"Accr-Dilu"}</definedName>
    <definedName name="llkj_4_3" hidden="1">{#N/A,#N/A,FALSE,"Heat";#N/A,#N/A,FALSE,"DCF";#N/A,#N/A,FALSE,"LBO";#N/A,#N/A,FALSE,"A";#N/A,#N/A,FALSE,"C";#N/A,#N/A,FALSE,"impd";#N/A,#N/A,FALSE,"Accr-Dilu"}</definedName>
    <definedName name="llkj_4_4" localSheetId="3" hidden="1">{#N/A,#N/A,FALSE,"Heat";#N/A,#N/A,FALSE,"DCF";#N/A,#N/A,FALSE,"LBO";#N/A,#N/A,FALSE,"A";#N/A,#N/A,FALSE,"C";#N/A,#N/A,FALSE,"impd";#N/A,#N/A,FALSE,"Accr-Dilu"}</definedName>
    <definedName name="llkj_4_4" hidden="1">{#N/A,#N/A,FALSE,"Heat";#N/A,#N/A,FALSE,"DCF";#N/A,#N/A,FALSE,"LBO";#N/A,#N/A,FALSE,"A";#N/A,#N/A,FALSE,"C";#N/A,#N/A,FALSE,"impd";#N/A,#N/A,FALSE,"Accr-Dilu"}</definedName>
    <definedName name="llkj_4_5" localSheetId="3" hidden="1">{#N/A,#N/A,FALSE,"Heat";#N/A,#N/A,FALSE,"DCF";#N/A,#N/A,FALSE,"LBO";#N/A,#N/A,FALSE,"A";#N/A,#N/A,FALSE,"C";#N/A,#N/A,FALSE,"impd";#N/A,#N/A,FALSE,"Accr-Dilu"}</definedName>
    <definedName name="llkj_4_5" hidden="1">{#N/A,#N/A,FALSE,"Heat";#N/A,#N/A,FALSE,"DCF";#N/A,#N/A,FALSE,"LBO";#N/A,#N/A,FALSE,"A";#N/A,#N/A,FALSE,"C";#N/A,#N/A,FALSE,"impd";#N/A,#N/A,FALSE,"Accr-Dilu"}</definedName>
    <definedName name="llkj_5" localSheetId="3" hidden="1">{#N/A,#N/A,FALSE,"Heat";#N/A,#N/A,FALSE,"DCF";#N/A,#N/A,FALSE,"LBO";#N/A,#N/A,FALSE,"A";#N/A,#N/A,FALSE,"C";#N/A,#N/A,FALSE,"impd";#N/A,#N/A,FALSE,"Accr-Dilu"}</definedName>
    <definedName name="llkj_5" hidden="1">{#N/A,#N/A,FALSE,"Heat";#N/A,#N/A,FALSE,"DCF";#N/A,#N/A,FALSE,"LBO";#N/A,#N/A,FALSE,"A";#N/A,#N/A,FALSE,"C";#N/A,#N/A,FALSE,"impd";#N/A,#N/A,FALSE,"Accr-Dilu"}</definedName>
    <definedName name="llkj_5_1" localSheetId="3" hidden="1">{#N/A,#N/A,FALSE,"Heat";#N/A,#N/A,FALSE,"DCF";#N/A,#N/A,FALSE,"LBO";#N/A,#N/A,FALSE,"A";#N/A,#N/A,FALSE,"C";#N/A,#N/A,FALSE,"impd";#N/A,#N/A,FALSE,"Accr-Dilu"}</definedName>
    <definedName name="llkj_5_1" hidden="1">{#N/A,#N/A,FALSE,"Heat";#N/A,#N/A,FALSE,"DCF";#N/A,#N/A,FALSE,"LBO";#N/A,#N/A,FALSE,"A";#N/A,#N/A,FALSE,"C";#N/A,#N/A,FALSE,"impd";#N/A,#N/A,FALSE,"Accr-Dilu"}</definedName>
    <definedName name="llkj_5_2" localSheetId="3" hidden="1">{#N/A,#N/A,FALSE,"Heat";#N/A,#N/A,FALSE,"DCF";#N/A,#N/A,FALSE,"LBO";#N/A,#N/A,FALSE,"A";#N/A,#N/A,FALSE,"C";#N/A,#N/A,FALSE,"impd";#N/A,#N/A,FALSE,"Accr-Dilu"}</definedName>
    <definedName name="llkj_5_2" hidden="1">{#N/A,#N/A,FALSE,"Heat";#N/A,#N/A,FALSE,"DCF";#N/A,#N/A,FALSE,"LBO";#N/A,#N/A,FALSE,"A";#N/A,#N/A,FALSE,"C";#N/A,#N/A,FALSE,"impd";#N/A,#N/A,FALSE,"Accr-Dilu"}</definedName>
    <definedName name="llkj_5_3" localSheetId="3" hidden="1">{#N/A,#N/A,FALSE,"Heat";#N/A,#N/A,FALSE,"DCF";#N/A,#N/A,FALSE,"LBO";#N/A,#N/A,FALSE,"A";#N/A,#N/A,FALSE,"C";#N/A,#N/A,FALSE,"impd";#N/A,#N/A,FALSE,"Accr-Dilu"}</definedName>
    <definedName name="llkj_5_3" hidden="1">{#N/A,#N/A,FALSE,"Heat";#N/A,#N/A,FALSE,"DCF";#N/A,#N/A,FALSE,"LBO";#N/A,#N/A,FALSE,"A";#N/A,#N/A,FALSE,"C";#N/A,#N/A,FALSE,"impd";#N/A,#N/A,FALSE,"Accr-Dilu"}</definedName>
    <definedName name="llkj_5_4" localSheetId="3" hidden="1">{#N/A,#N/A,FALSE,"Heat";#N/A,#N/A,FALSE,"DCF";#N/A,#N/A,FALSE,"LBO";#N/A,#N/A,FALSE,"A";#N/A,#N/A,FALSE,"C";#N/A,#N/A,FALSE,"impd";#N/A,#N/A,FALSE,"Accr-Dilu"}</definedName>
    <definedName name="llkj_5_4" hidden="1">{#N/A,#N/A,FALSE,"Heat";#N/A,#N/A,FALSE,"DCF";#N/A,#N/A,FALSE,"LBO";#N/A,#N/A,FALSE,"A";#N/A,#N/A,FALSE,"C";#N/A,#N/A,FALSE,"impd";#N/A,#N/A,FALSE,"Accr-Dilu"}</definedName>
    <definedName name="llkj_5_5" localSheetId="3" hidden="1">{#N/A,#N/A,FALSE,"Heat";#N/A,#N/A,FALSE,"DCF";#N/A,#N/A,FALSE,"LBO";#N/A,#N/A,FALSE,"A";#N/A,#N/A,FALSE,"C";#N/A,#N/A,FALSE,"impd";#N/A,#N/A,FALSE,"Accr-Dilu"}</definedName>
    <definedName name="llkj_5_5" hidden="1">{#N/A,#N/A,FALSE,"Heat";#N/A,#N/A,FALSE,"DCF";#N/A,#N/A,FALSE,"LBO";#N/A,#N/A,FALSE,"A";#N/A,#N/A,FALSE,"C";#N/A,#N/A,FALSE,"impd";#N/A,#N/A,FALSE,"Accr-Dilu"}</definedName>
    <definedName name="llklô" localSheetId="3" hidden="1">{#N/A,#N/A,FALSE,"Aging Summary";#N/A,#N/A,FALSE,"Ratio Analysis";#N/A,#N/A,FALSE,"Test 120 Day Accts";#N/A,#N/A,FALSE,"Tickmarks"}</definedName>
    <definedName name="llklô" hidden="1">{#N/A,#N/A,FALSE,"Aging Summary";#N/A,#N/A,FALSE,"Ratio Analysis";#N/A,#N/A,FALSE,"Test 120 Day Accts";#N/A,#N/A,FALSE,"Tickmarks"}</definedName>
    <definedName name="LLL" localSheetId="4">'[15]ער"ז דוח מס:מיעוט'!$L$9:$BS$651</definedName>
    <definedName name="lll" localSheetId="3" hidden="1">{#N/A,#N/A,FALSE,"Summary";#N/A,#N/A,FALSE,"proj1";#N/A,#N/A,FALSE,"proj2"}</definedName>
    <definedName name="lll" hidden="1">{#N/A,#N/A,FALSE,"Summary";#N/A,#N/A,FALSE,"proj1";#N/A,#N/A,FALSE,"proj2"}</definedName>
    <definedName name="lllj" hidden="1">#REF!</definedName>
    <definedName name="lllll" localSheetId="4" hidden="1">{#N/A,#N/A,FALSE,"מאזן בוחן";"כל_מאזן_בוחן",#N/A,FALSE,"מאזן בוחן"}</definedName>
    <definedName name="lllll" localSheetId="3" hidden="1">{#N/A,#N/A,FALSE,"מאזן בוחן";"כל_מאזן_בוחן",#N/A,FALSE,"מאזן בוחן"}</definedName>
    <definedName name="lllll" hidden="1">{#N/A,#N/A,FALSE,"מאזן בוחן";"כל_מאזן_בוחן",#N/A,FALSE,"מאזן בוחן"}</definedName>
    <definedName name="llllll" localSheetId="3" hidden="1">{"detail",#N/A,FALSE,"mfg";"summary",#N/A,FALSE,"mfg"}</definedName>
    <definedName name="llllll" hidden="1">{"detail",#N/A,FALSE,"mfg";"summary",#N/A,FALSE,"mfg"}</definedName>
    <definedName name="lllllll" localSheetId="3" hidden="1">{"GTI monthly IS",#N/A,FALSE,"gti";#N/A,#N/A,FALSE,"gti"}</definedName>
    <definedName name="lllllll" hidden="1">{"GTI monthly IS",#N/A,FALSE,"gti";#N/A,#N/A,FALSE,"gti"}</definedName>
    <definedName name="llllllllllllllllll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ll">#REF!</definedName>
    <definedName name="lllllllllllllllllllllllllllllllll" localSheetId="3" hidden="1">{"Geographic P1",#N/A,FALSE,"Division &amp; Geog"}</definedName>
    <definedName name="lllllllllllllllllllllllllllllllll" hidden="1">{"Geographic P1",#N/A,FALSE,"Division &amp; Geog"}</definedName>
    <definedName name="llp" localSheetId="3" hidden="1">{"YD LPH2",#N/A,FALSE,"YTD"}</definedName>
    <definedName name="llp" hidden="1">{"YD LPH2",#N/A,FALSE,"YTD"}</definedName>
    <definedName name="lm" localSheetId="3" hidden="1">{#N/A,#N/A,FALSE,"Monthly"}</definedName>
    <definedName name="lm" hidden="1">{#N/A,#N/A,FALSE,"Monthly"}</definedName>
    <definedName name="LME">#REF!</definedName>
    <definedName name="lñ" localSheetId="3" hidden="1">{"sales growth",#N/A,FALSE,"summary";"oper income",#N/A,FALSE,"summary";"oros rank",#N/A,FALSE,"summary";"net assets",#N/A,FALSE,"summary";"asset turnover",#N/A,FALSE,"summary";"orona",#N/A,FALSE,"summary"}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localSheetId="3" hidden="1">{#N/A,#N/A,FALSE,"Sheet1"}</definedName>
    <definedName name="lo" hidden="1">{#N/A,#N/A,FALSE,"Sheet1"}</definedName>
    <definedName name="LOAD">#REF!</definedName>
    <definedName name="Loan_Amount" localSheetId="4" hidden="1">'[142]Amortization Table'!$D$6</definedName>
    <definedName name="Loan_Amount" hidden="1">#REF!</definedName>
    <definedName name="Loan_Start" localSheetId="4" hidden="1">'[142]Amortization Table'!$D$10</definedName>
    <definedName name="Loan_Start" hidden="1">#REF!</definedName>
    <definedName name="Loan_Years" localSheetId="4" hidden="1">'[142]Amortization Table'!$D$8</definedName>
    <definedName name="Loan_Years" hidden="1">#REF!</definedName>
    <definedName name="LoanTwoDrawdown" localSheetId="4">[45]Workings!$D$921:$O$921</definedName>
    <definedName name="LoanTwoDrawdown">#REF!</definedName>
    <definedName name="loc">#REF!</definedName>
    <definedName name="Local">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ollup">#REF!</definedName>
    <definedName name="Location">#REF!</definedName>
    <definedName name="Lock_cells">#REF!,#REF!,#REF!,#REF!,#REF!,#REF!,#REF!,#REF!,#REF!</definedName>
    <definedName name="LodgeRev_Aus">#REF!</definedName>
    <definedName name="LodgeRev_Canada">#REF!</definedName>
    <definedName name="LodgeRev_USA">#REF!</definedName>
    <definedName name="Long_Term_Growth_Rate">#REF!</definedName>
    <definedName name="Long_Term_Margin_Rate">#REF!</definedName>
    <definedName name="longh" localSheetId="3" hidden="1">{"GTI monthly IS",#N/A,FALSE,"gti";#N/A,#N/A,FALSE,"gti"}</definedName>
    <definedName name="longh" hidden="1">{"GTI monthly IS",#N/A,FALSE,"gti";#N/A,#N/A,FALSE,"gti"}</definedName>
    <definedName name="LongTerm0906">'[117]לוחות סילוקין'!$C$43:$C$76,'[117]לוחות סילוקין'!$I$43:$I$76,'[117]לוחות סילוקין'!$O$43:$O$76,'[117]לוחות סילוקין'!$U$43:$U$76,'[117]לוחות סילוקין'!$AA$43:$AA$76,'[117]לוחות סילוקין'!$AH$43:$AH$76,'[117]לוחות סילוקין'!$AN$43:$AN$76,'[117]לוחות סילוקין'!$AT$43:$AT$76</definedName>
    <definedName name="LongTermReceivables">#REF!</definedName>
    <definedName name="look">#REF!</definedName>
    <definedName name="lookup">#REF!</definedName>
    <definedName name="LookUpRange">#REF!</definedName>
    <definedName name="lop" localSheetId="3" hidden="1">{"detail",#N/A,FALSE,"mfg";"summary",#N/A,FALSE,"mfg"}</definedName>
    <definedName name="lop" hidden="1">{"detail",#N/A,FALSE,"mfg";"summary",#N/A,FALSE,"mfg"}</definedName>
    <definedName name="LOSS_RATE_ANALYSIS">#REF!</definedName>
    <definedName name="LossRate">#REF!</definedName>
    <definedName name="LOSTREV">#REF!</definedName>
    <definedName name="low_royal">#REF!</definedName>
    <definedName name="LowDate">#REF!</definedName>
    <definedName name="LowDateA">#REF!</definedName>
    <definedName name="LowDateB">#REF!</definedName>
    <definedName name="Lower_Using_Other">#REF!</definedName>
    <definedName name="Lower_Using_Recruity_Firm">#REF!</definedName>
    <definedName name="LowerBonus">#REF!</definedName>
    <definedName name="LowLevelRecruiting">#REF!</definedName>
    <definedName name="LowOption1">#REF!</definedName>
    <definedName name="LowOption2">#REF!</definedName>
    <definedName name="LowOption3">#REF!</definedName>
    <definedName name="LowOption4">#REF!</definedName>
    <definedName name="LowPrice">#REF!</definedName>
    <definedName name="LowPriceA">#REF!</definedName>
    <definedName name="LowPriceB">#REF!</definedName>
    <definedName name="lp">#REF!</definedName>
    <definedName name="LP_void">#REF!</definedName>
    <definedName name="lpok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Q">#REF!</definedName>
    <definedName name="LQA">#REF!</definedName>
    <definedName name="LRP_Pg1">#REF!</definedName>
    <definedName name="lsrReceivableNames">OFFSET(#REF!,0,0,COUNTA(#REF!),1)</definedName>
    <definedName name="lstAllocationTypes">#REF!</definedName>
    <definedName name="lstBankAccounts">OFFSET(#REF!,0,0,COUNTA(#REF!),1)</definedName>
    <definedName name="lstCustomerNames">OFFSET(#REF!,0,0,COUNTA(#REF!),1)</definedName>
    <definedName name="lstDealConcatination">#REF!</definedName>
    <definedName name="lstEmailTypes">#REF!</definedName>
    <definedName name="lstUsageFileType">#REF!</definedName>
    <definedName name="lstUserRoles">#REF!</definedName>
    <definedName name="lstUserStatus">#REF!</definedName>
    <definedName name="lstWeekDayNames">#REF!</definedName>
    <definedName name="LT_Debt_1">#REF!</definedName>
    <definedName name="LT_Debt_2">#REF!</definedName>
    <definedName name="LT_Debt_3">#REF!</definedName>
    <definedName name="LT_Debt_4">#REF!</definedName>
    <definedName name="LT_Debt_5">#REF!</definedName>
    <definedName name="LTD" localSheetId="4">'[83]General data'!$D$5</definedName>
    <definedName name="LTD">#REF!</definedName>
    <definedName name="LTD_INC">#REF!</definedName>
    <definedName name="LTEPSGrowth">#REF!</definedName>
    <definedName name="LTGR">#REF!</definedName>
    <definedName name="LTM">#REF!</definedName>
    <definedName name="LTM_comps_a">#REF!</definedName>
    <definedName name="LTM_comps_a1">#REF!</definedName>
    <definedName name="LTM_comps_b">#REF!</definedName>
    <definedName name="LTM_comps_b1">#REF!</definedName>
    <definedName name="LTM_comps_c">#REF!</definedName>
    <definedName name="LTM_comps_c1">#REF!</definedName>
    <definedName name="LTM_comps_d">#REF!</definedName>
    <definedName name="LTM_comps_d1">#REF!</definedName>
    <definedName name="LTM_EBIT">#REF!</definedName>
    <definedName name="LTM_EBIT1">#REF!</definedName>
    <definedName name="LTMCapEx">#REF!</definedName>
    <definedName name="LTMCashFlow">#REF!</definedName>
    <definedName name="LTMCell">#REF!</definedName>
    <definedName name="LTMEBIT">#REF!</definedName>
    <definedName name="LTMEBITDA">#REF!</definedName>
    <definedName name="LTMGrossProfit">#REF!</definedName>
    <definedName name="LTMHighPrices">#REF!</definedName>
    <definedName name="LTMLowPrices">#REF!</definedName>
    <definedName name="LTMNetInc">#REF!</definedName>
    <definedName name="LTMNetIncome">#REF!</definedName>
    <definedName name="LTMNetRevenues">#REF!</definedName>
    <definedName name="LTMOther1">#REF!</definedName>
    <definedName name="LTMOther2">#REF!</definedName>
    <definedName name="LTMOther3">#REF!</definedName>
    <definedName name="LTMPremium">#REF!</definedName>
    <definedName name="LTMRevenues">#REF!</definedName>
    <definedName name="LTMShares">#REF!</definedName>
    <definedName name="lu" localSheetId="3">{"'Directory'!$A$72:$E$91"}</definedName>
    <definedName name="lu">{"'Directory'!$A$72:$E$91"}</definedName>
    <definedName name="LWFcst_table">#REF!</definedName>
    <definedName name="LWQTDFcst_table">#REF!</definedName>
    <definedName name="LWYTDFcst_table">#REF!</definedName>
    <definedName name="LY">#REF!</definedName>
    <definedName name="LYA_YTD">#REF!</definedName>
    <definedName name="LYN">#REF!</definedName>
    <definedName name="m">#REF!</definedName>
    <definedName name="M.securities" localSheetId="4">[95]consolidation!#REF!</definedName>
    <definedName name="M.securities">#REF!</definedName>
    <definedName name="m_1" localSheetId="4" hidden="1">{"rtn",#N/A,FALSE,"RTN";"tables",#N/A,FALSE,"RTN";"cf",#N/A,FALSE,"CF";"stats",#N/A,FALSE,"Stats";"prop",#N/A,FALSE,"Prop"}</definedName>
    <definedName name="m_1" localSheetId="3" hidden="1">{"rtn",#N/A,FALSE,"RTN";"tables",#N/A,FALSE,"RTN";"cf",#N/A,FALSE,"CF";"stats",#N/A,FALSE,"Stats";"prop",#N/A,FALSE,"Prop"}</definedName>
    <definedName name="m_1" hidden="1">{"rtn",#N/A,FALSE,"RTN";"tables",#N/A,FALSE,"RTN";"cf",#N/A,FALSE,"CF";"stats",#N/A,FALSE,"Stats";"prop",#N/A,FALSE,"Prop"}</definedName>
    <definedName name="m_2">#REF!</definedName>
    <definedName name="m_3" localSheetId="3" hidden="1">{#N/A,#N/A,FALSE,"CNS";#N/A,#N/A,FALSE,"Serz";#N/A,#N/A,FALSE,"Ace"}</definedName>
    <definedName name="m_3" hidden="1">{#N/A,#N/A,FALSE,"CNS";#N/A,#N/A,FALSE,"Serz";#N/A,#N/A,FALSE,"Ace"}</definedName>
    <definedName name="m_4" localSheetId="3" hidden="1">{#N/A,#N/A,FALSE,"CNS";#N/A,#N/A,FALSE,"Serz";#N/A,#N/A,FALSE,"Ace"}</definedName>
    <definedName name="m_4" hidden="1">{#N/A,#N/A,FALSE,"CNS";#N/A,#N/A,FALSE,"Serz";#N/A,#N/A,FALSE,"Ace"}</definedName>
    <definedName name="M_a_support">1409</definedName>
    <definedName name="m_cb">#REF!</definedName>
    <definedName name="M_PlaceofPath">"H:\GMH\PanAmSat\models\SPOT_VDF.xls"</definedName>
    <definedName name="maazan">[67]מאזן!$H$1:$W$47</definedName>
    <definedName name="maazan1">[67]מאזן!$A$1:$Y$57</definedName>
    <definedName name="MAC_S">#REF!</definedName>
    <definedName name="Machine_Margin">#REF!</definedName>
    <definedName name="Machine_Sales">#REF!</definedName>
    <definedName name="MACRO">#REF!</definedName>
    <definedName name="Macro_location">#REF!</definedName>
    <definedName name="MACRO1">#REF!</definedName>
    <definedName name="MACRO2">#REF!</definedName>
    <definedName name="MADAD" localSheetId="4">'[170]ת הלוואות'!$C$2</definedName>
    <definedName name="MADAD">#REF!</definedName>
    <definedName name="madad01" localSheetId="4">[171]parameter!#REF!</definedName>
    <definedName name="madad01">#REF!</definedName>
    <definedName name="madad1_1294" localSheetId="4">[172]ביאורים!#REF!</definedName>
    <definedName name="madad1_1294">#REF!</definedName>
    <definedName name="madad1_1295" localSheetId="4">[172]ביאורים!#REF!</definedName>
    <definedName name="madad1_1295">#REF!</definedName>
    <definedName name="madad1_1296" localSheetId="4">[172]ביאורים!#REF!</definedName>
    <definedName name="madad1_1296">#REF!</definedName>
    <definedName name="madad1_1297" localSheetId="4">[172]ביאורים!#REF!</definedName>
    <definedName name="madad1_1297">#REF!</definedName>
    <definedName name="madad1_397" localSheetId="4">[172]ביאורים!#REF!</definedName>
    <definedName name="madad1_397">#REF!</definedName>
    <definedName name="MADAD12_94" localSheetId="4">'[58]מאזן ורוו"ה'!$R$10</definedName>
    <definedName name="MADAD12_94">#REF!</definedName>
    <definedName name="MADAD12_96" localSheetId="4">'[58]מאזן ורוו"ה'!$R$8</definedName>
    <definedName name="MADAD12_96">#REF!</definedName>
    <definedName name="madad1294" localSheetId="4">[172]ביאורים!#REF!</definedName>
    <definedName name="madad1294">#REF!</definedName>
    <definedName name="madad1295" localSheetId="4">[172]ביאורים!#REF!</definedName>
    <definedName name="madad1295">#REF!</definedName>
    <definedName name="madad1296" localSheetId="4">[172]ביאורים!#REF!</definedName>
    <definedName name="madad1296">#REF!</definedName>
    <definedName name="madad1297" localSheetId="4">[172]ביאורים!#REF!</definedName>
    <definedName name="madad1297">#REF!</definedName>
    <definedName name="MADAD3_98" localSheetId="4">'[58]מאזן ורוו"ה'!$R$5</definedName>
    <definedName name="MADAD3_98">#REF!</definedName>
    <definedName name="madad397" localSheetId="4">[172]ביאורים!#REF!</definedName>
    <definedName name="madad397">#REF!</definedName>
    <definedName name="madad398" localSheetId="4">[172]ביאורים!#REF!</definedName>
    <definedName name="madad398">#REF!</definedName>
    <definedName name="madad996">#REF!</definedName>
    <definedName name="MadadIncrease">#REF!</definedName>
    <definedName name="madd01" localSheetId="4">[171]parameter!#REF!</definedName>
    <definedName name="madd01">#REF!</definedName>
    <definedName name="madd02">#REF!</definedName>
    <definedName name="MADEND">#REF!</definedName>
    <definedName name="MAIN" localSheetId="4">'[1]טורים 98'!$GT$15</definedName>
    <definedName name="Main">#REF!</definedName>
    <definedName name="maindata">#REF!</definedName>
    <definedName name="Mainsheet">[173]Main!#REF!</definedName>
    <definedName name="Mainsheet1">[173]Main!#REF!</definedName>
    <definedName name="Mainsheet2">[173]Main!#REF!</definedName>
    <definedName name="maint_growth">#REF!</definedName>
    <definedName name="maintcost">#REF!</definedName>
    <definedName name="Maintenanc" localSheetId="3" hidden="1">{"'ID(2)'!$E$1:$N$4"}</definedName>
    <definedName name="Maintenanc" hidden="1">{"'ID(2)'!$E$1:$N$4"}</definedName>
    <definedName name="Maintenance">#REF!</definedName>
    <definedName name="Maintenance_analysis">#REF!</definedName>
    <definedName name="maintsale">#REF!</definedName>
    <definedName name="maji" localSheetId="3" hidden="1">{"detail",#N/A,FALSE,"mfg";"summary",#N/A,FALSE,"mfg"}</definedName>
    <definedName name="maji" hidden="1">{"detail",#N/A,FALSE,"mfg";"summary",#N/A,FALSE,"mfg"}</definedName>
    <definedName name="major_customers">#REF!</definedName>
    <definedName name="make" localSheetId="4">[165]Sensetivities!#REF!</definedName>
    <definedName name="make">#REF!</definedName>
    <definedName name="mal">#N/A</definedName>
    <definedName name="Malcolm" localSheetId="3" hidden="1">{"Budget V Actual YTD",#N/A,FALSE,"Budget v Actual"}</definedName>
    <definedName name="Malcolm" hidden="1">{"Budget V Actual YTD",#N/A,FALSE,"Budget v Actual"}</definedName>
    <definedName name="man" localSheetId="3" hidden="1">{"bs",#N/A,FALSE,"SCF"}</definedName>
    <definedName name="man" hidden="1">{"bs",#N/A,FALSE,"SCF"}</definedName>
    <definedName name="Management">#REF!</definedName>
    <definedName name="Management_Report">#REF!</definedName>
    <definedName name="maneeshw12s12" localSheetId="3" hidden="1">{#N/A,#N/A,FALSE,"CMN_FE"}</definedName>
    <definedName name="maneeshw12s12" hidden="1">{#N/A,#N/A,FALSE,"CMN_FE"}</definedName>
    <definedName name="mang_sum">#REF!</definedName>
    <definedName name="manp_sum">#REF!</definedName>
    <definedName name="MANUFACT.">#REF!</definedName>
    <definedName name="manufacturing">'[89]Receipts and Disbursements'!#REF!</definedName>
    <definedName name="Manufacturing_NK">'[48]GL-PC'!#REF!</definedName>
    <definedName name="MAPE">#REF!</definedName>
    <definedName name="MAR_BUD" localSheetId="4">'[43]P&amp;L Breakdown'!$K:$K</definedName>
    <definedName name="MAR_BUD">#REF!</definedName>
    <definedName name="marcapty" hidden="1">#REF!</definedName>
    <definedName name="MARCH">#REF!</definedName>
    <definedName name="MARCH_19" localSheetId="4">[43]TB!$R:$R</definedName>
    <definedName name="MARCH_19">#REF!</definedName>
    <definedName name="march_2000" localSheetId="4">'[126]מדדים ודולר'!#REF!</definedName>
    <definedName name="march_2000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1">#REF!</definedName>
    <definedName name="marg2">#REF!</definedName>
    <definedName name="marg3">#REF!</definedName>
    <definedName name="marg4">#REF!</definedName>
    <definedName name="MargCTCTable">#REF!</definedName>
    <definedName name="MARGIN">#REF!</definedName>
    <definedName name="MARGIN_APR">#REF!</definedName>
    <definedName name="MARGIN_APRIL">#REF!</definedName>
    <definedName name="MARGIN_AUG">#REF!</definedName>
    <definedName name="MARGIN_JUL">#REF!</definedName>
    <definedName name="MARGIN_JUN">#REF!</definedName>
    <definedName name="MARGIN_MAR">#REF!</definedName>
    <definedName name="MARGIN_MARCH">#REF!</definedName>
    <definedName name="MARGIN_MAY">#REF!</definedName>
    <definedName name="margin2" localSheetId="4">[18]Model!#REF!</definedName>
    <definedName name="margin2">#REF!</definedName>
    <definedName name="margin3" localSheetId="4">[18]Model!#REF!</definedName>
    <definedName name="margin3">#REF!</definedName>
    <definedName name="margin4" localSheetId="4">[18]Model!#REF!</definedName>
    <definedName name="margin4">#REF!</definedName>
    <definedName name="margin5" localSheetId="4">[18]Model!#REF!</definedName>
    <definedName name="margin5">#REF!</definedName>
    <definedName name="Margins">#REF!</definedName>
    <definedName name="Margins1">#REF!</definedName>
    <definedName name="margrossty" hidden="1">#REF!</definedName>
    <definedName name="Maria" localSheetId="4" hidden="1">{"SCH73",#N/A,FALSE,"eva";"SCH74",#N/A,FALSE,"eva";"SCH75",#N/A,FALSE,"eva"}</definedName>
    <definedName name="Maria" localSheetId="3" hidden="1">{"SCH73",#N/A,FALSE,"eva";"SCH74",#N/A,FALSE,"eva";"SCH75",#N/A,FALSE,"eva"}</definedName>
    <definedName name="Maria" hidden="1">{"SCH73",#N/A,FALSE,"eva";"SCH74",#N/A,FALSE,"eva";"SCH75",#N/A,FALSE,"eva"}</definedName>
    <definedName name="market_date" localSheetId="3">#REF!</definedName>
    <definedName name="market_date">#REF!</definedName>
    <definedName name="MARKET_PREMIUM">#REF!</definedName>
    <definedName name="Market_Rent">#REF!</definedName>
    <definedName name="marketadjustment">#REF!</definedName>
    <definedName name="MarketAssignment">#REF!</definedName>
    <definedName name="MarketCap">#REF!</definedName>
    <definedName name="MarketCapitalization">#REF!</definedName>
    <definedName name="marketing">#REF!</definedName>
    <definedName name="MARKETING_ART">#REF!</definedName>
    <definedName name="marketing_cost">#REF!</definedName>
    <definedName name="Marketing_Expenses">'[48]GL-PC'!$B$2</definedName>
    <definedName name="marketing_manp">#REF!</definedName>
    <definedName name="marketing_sum">#REF!</definedName>
    <definedName name="MarketRent">#REF!</definedName>
    <definedName name="Marktrisiko_Prämie">#REF!</definedName>
    <definedName name="marnwcty" hidden="1">#REF!</definedName>
    <definedName name="marrevtwo" hidden="1">#REF!</definedName>
    <definedName name="mars" localSheetId="4">'[174]3.99'!$A$3:$K$101</definedName>
    <definedName name="mars">#REF!</definedName>
    <definedName name="martyrange" hidden="1">#REF!</definedName>
    <definedName name="martyrangeone" hidden="1">#REF!</definedName>
    <definedName name="master_def">#REF!</definedName>
    <definedName name="Master_Shape">#REF!</definedName>
    <definedName name="Master2" localSheetId="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list">#REF!</definedName>
    <definedName name="MasterShape">#REF!</definedName>
    <definedName name="MasterTable">#REF!</definedName>
    <definedName name="Material_Consumption_Scrapping">'[48]GL-PC'!#REF!</definedName>
    <definedName name="Material_Consumptions">'[48]GL-PC'!#REF!</definedName>
    <definedName name="Materiality">#REF!</definedName>
    <definedName name="MATrig">#REF!</definedName>
    <definedName name="Matrix">#REF!</definedName>
    <definedName name="MaxActualsDate">#REF!</definedName>
    <definedName name="May_19" localSheetId="4">[43]TB!$T:$T</definedName>
    <definedName name="May_19">#REF!</definedName>
    <definedName name="MAY_BUD" localSheetId="4">'[43]P&amp;L Breakdown'!$M:$M</definedName>
    <definedName name="MAY_BUD">#REF!</definedName>
    <definedName name="May1Forecast" localSheetId="3" hidden="1">{"Page 1",#N/A,FALSE,"Sheet1";"Page 2",#N/A,FALSE,"Sheet1"}</definedName>
    <definedName name="May1Forecast" hidden="1">{"Page 1",#N/A,FALSE,"Sheet1";"Page 2",#N/A,FALSE,"Sheet1"}</definedName>
    <definedName name="MayForecast" localSheetId="3" hidden="1">{"Page 1",#N/A,FALSE,"Sheet1";"Page 2",#N/A,FALSE,"Sheet1"}</definedName>
    <definedName name="MayForecast" hidden="1">{"Page 1",#N/A,FALSE,"Sheet1";"Page 2",#N/A,FALSE,"Sheet1"}</definedName>
    <definedName name="MAZAN">#REF!</definedName>
    <definedName name="MB">#REF!</definedName>
    <definedName name="MBKH" localSheetId="3" hidden="1">{#N/A,#N/A,FALSE,"Aging Summary";#N/A,#N/A,FALSE,"Ratio Analysis";#N/A,#N/A,FALSE,"Test 120 Day Accts";#N/A,#N/A,FALSE,"Tickmarks"}</definedName>
    <definedName name="MBKH" hidden="1">{#N/A,#N/A,FALSE,"Aging Summary";#N/A,#N/A,FALSE,"Ratio Analysis";#N/A,#N/A,FALSE,"Test 120 Day Accts";#N/A,#N/A,FALSE,"Tickmarks"}</definedName>
    <definedName name="MC" localSheetId="4">'[65]Budget New'!#REF!</definedName>
    <definedName name="MC">#REF!</definedName>
    <definedName name="McDonald">#REF!</definedName>
    <definedName name="MDA">#REF!</definedName>
    <definedName name="mdc" localSheetId="3" hidden="1">{#N/A,#N/A,FALSE,"Sheet1"}</definedName>
    <definedName name="mdc" hidden="1">{#N/A,#N/A,FALSE,"Sheet1"}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d12_94" localSheetId="4">'[59]מאזן ורוו"ה'!#REF!</definedName>
    <definedName name="mdd12_94">#REF!</definedName>
    <definedName name="mdd12_95" localSheetId="4">'[59]מאזן ורוו"ה'!#REF!</definedName>
    <definedName name="mdd12_95">#REF!</definedName>
    <definedName name="mdd12_96">#REF!</definedName>
    <definedName name="mdd12_97">#REF!</definedName>
    <definedName name="mdd3_97">#REF!</definedName>
    <definedName name="mdd3_98">#REF!</definedName>
    <definedName name="mdd6_98">#REF!</definedName>
    <definedName name="mdd9_97">#REF!</definedName>
    <definedName name="mdd9_98">#REF!</definedName>
    <definedName name="MDI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SE">#REF!</definedName>
    <definedName name="ME">#REF!</definedName>
    <definedName name="Meals_and_Entertainment_Expense_Deductible">'[48]GL-PC'!#REF!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prior_employees" hidden="1">#REF!</definedName>
    <definedName name="Med_prod" localSheetId="3" hidden="1">{#N/A,#N/A,FALSE,"Prem_Sum";#N/A,#N/A,FALSE,"Prem"}</definedName>
    <definedName name="Med_prod" hidden="1">{#N/A,#N/A,FALSE,"Prem_Sum";#N/A,#N/A,FALSE,"Prem"}</definedName>
    <definedName name="Med_prod.xls" localSheetId="3" hidden="1">{#N/A,#N/A,FALSE,"FACTSHEETS";#N/A,#N/A,FALSE,"pump";#N/A,#N/A,FALSE,"filter"}</definedName>
    <definedName name="Med_prod.xls" hidden="1">{#N/A,#N/A,FALSE,"FACTSHEETS";#N/A,#N/A,FALSE,"pump";#N/A,#N/A,FALSE,"filter"}</definedName>
    <definedName name="Med_products" localSheetId="3" hidden="1">{#N/A,#N/A,FALSE,"FACTSHEETS";#N/A,#N/A,FALSE,"pump";#N/A,#N/A,FALSE,"filter"}</definedName>
    <definedName name="Med_products" hidden="1">{#N/A,#N/A,FALSE,"FACTSHEETS";#N/A,#N/A,FALSE,"pump";#N/A,#N/A,FALSE,"filter"}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professional_service">#REF!</definedName>
    <definedName name="MedicalIndemnityProduct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mo" localSheetId="4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3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SUAL98">#REF!</definedName>
    <definedName name="mensual99">#REF!</definedName>
    <definedName name="MENU">#REF!</definedName>
    <definedName name="MENU1">#REF!</definedName>
    <definedName name="MENU2">#REF!</definedName>
    <definedName name="MEOW">#REF!</definedName>
    <definedName name="MEPS_Workarea">#REF!</definedName>
    <definedName name="MERCH_GP_APR">#REF!</definedName>
    <definedName name="MERCH_GP_AUG">#REF!</definedName>
    <definedName name="MERCH_GP_JUL">#REF!</definedName>
    <definedName name="MERCH_GP_JUN">#REF!</definedName>
    <definedName name="MERCH_GP_MAR">#REF!</definedName>
    <definedName name="MERCH_GP_MAY">#REF!</definedName>
    <definedName name="MERKZ">'[1]טורים 98'!$GT$120</definedName>
    <definedName name="MerrillPrintIt" hidden="1">#REF!</definedName>
    <definedName name="met">#REF!</definedName>
    <definedName name="MetaSet">#REF!</definedName>
    <definedName name="MEWarning" hidden="1">1</definedName>
    <definedName name="MEXICO">#REF!</definedName>
    <definedName name="meystş">#REF!</definedName>
    <definedName name="mez">#REF!</definedName>
    <definedName name="MEZZANINE">#REF!</definedName>
    <definedName name="MEZZANINEFI">#REF!</definedName>
    <definedName name="Mezzrate">#REF!</definedName>
    <definedName name="mfg" localSheetId="3" hidden="1">{"Drawing&amp;Homo.result",#N/A,FALSE,"Greco Hom. and BOM"}</definedName>
    <definedName name="mfg" hidden="1">{"Drawing&amp;Homo.result",#N/A,FALSE,"Greco Hom. and BOM"}</definedName>
    <definedName name="mfgr" localSheetId="4" hidden="1">{"PAGE 1",#N/A,FALSE,"WEST_OT"}</definedName>
    <definedName name="mfgr" localSheetId="3" hidden="1">{"PAGE 1",#N/A,FALSE,"WEST_OT"}</definedName>
    <definedName name="mfgr" hidden="1">{"PAGE 1",#N/A,FALSE,"WEST_OT"}</definedName>
    <definedName name="mfgtest" localSheetId="4" hidden="1">{"PAGE 1",#N/A,FALSE,"WEST_OT"}</definedName>
    <definedName name="mfgtest" localSheetId="3" hidden="1">{"PAGE 1",#N/A,FALSE,"WEST_OT"}</definedName>
    <definedName name="mfgtest" hidden="1">{"PAGE 1",#N/A,FALSE,"WEST_OT"}</definedName>
    <definedName name="mfoew" localSheetId="3" hidden="1">{#N/A,"PURCHM",FALSE,"Business Analysis";#N/A,"SPADD",FALSE,"Business Analysis"}</definedName>
    <definedName name="mfoew" hidden="1">{#N/A,"PURCHM",FALSE,"Business Analysis";#N/A,"SPADD",FALSE,"Business Analysis"}</definedName>
    <definedName name="mgmt" localSheetId="4">'[165]Rexair model'!#REF!</definedName>
    <definedName name="mgmt">#REF!</definedName>
    <definedName name="mgmt_fee">#REF!</definedName>
    <definedName name="MGMT_REPORT">#REF!</definedName>
    <definedName name="mgmt_royal">#REF!</definedName>
    <definedName name="mgrsalary">#REF!</definedName>
    <definedName name="MHA" localSheetId="4" hidden="1">{"Outflow 1",#N/A,FALSE,"Outflows-Inflows";"Outflow 2",#N/A,FALSE,"Outflows-Inflows";"Inflow 1",#N/A,FALSE,"Outflows-Inflows";"Inflow 2",#N/A,FALSE,"Outflows-Inflows"}</definedName>
    <definedName name="MHA" localSheetId="3" hidden="1">{"Outflow 1",#N/A,FALSE,"Outflows-Inflows";"Outflow 2",#N/A,FALSE,"Outflows-Inflows";"Inflow 1",#N/A,FALSE,"Outflows-Inflows";"Inflow 2",#N/A,FALSE,"Outflows-Inflows"}</definedName>
    <definedName name="MHA" hidden="1">{"Outflow 1",#N/A,FALSE,"Outflows-Inflows";"Outflow 2",#N/A,FALSE,"Outflows-Inflows";"Inflow 1",#N/A,FALSE,"Outflows-Inflows";"Inflow 2",#N/A,FALSE,"Outflows-Inflows"}</definedName>
    <definedName name="MHA_1" localSheetId="4" hidden="1">{"Outflow 1",#N/A,FALSE,"Outflows-Inflows";"Outflow 2",#N/A,FALSE,"Outflows-Inflows";"Inflow 1",#N/A,FALSE,"Outflows-Inflows";"Inflow 2",#N/A,FALSE,"Outflows-Inflows"}</definedName>
    <definedName name="MHA_1" localSheetId="3" hidden="1">{"Outflow 1",#N/A,FALSE,"Outflows-Inflows";"Outflow 2",#N/A,FALSE,"Outflows-Inflows";"Inflow 1",#N/A,FALSE,"Outflows-Inflows";"Inflow 2",#N/A,FALSE,"Outflows-Inflows"}</definedName>
    <definedName name="MHA_1" hidden="1">{"Outflow 1",#N/A,FALSE,"Outflows-Inflows";"Outflow 2",#N/A,FALSE,"Outflows-Inflows";"Inflow 1",#N/A,FALSE,"Outflows-Inflows";"Inflow 2",#N/A,FALSE,"Outflows-Inflows"}</definedName>
    <definedName name="MHGMGH" localSheetId="3" hidden="1">{#N/A,#N/A,FALSE,"ISBL"}</definedName>
    <definedName name="MHGMGH" hidden="1">{#N/A,#N/A,FALSE,"ISBL"}</definedName>
    <definedName name="mi">#REF!</definedName>
    <definedName name="MIC" localSheetId="4">'[175]michal-APDO'!$A$1:$L$85</definedName>
    <definedName name="MIC">#REF!</definedName>
    <definedName name="Micro_location">#REF!</definedName>
    <definedName name="Micro_Segments_Fee">#REF!</definedName>
    <definedName name="MidBonus">#REF!</definedName>
    <definedName name="MiddleName">#REF!</definedName>
    <definedName name="MidLevelRecruiting">#REF!</definedName>
    <definedName name="Midwest" localSheetId="3" hidden="1">{"FY02_Assets",#N/A,FALSE,"Fin Stmt Budget";"FY02_Liabilities",#N/A,FALSE,"Fin Stmt Budget";"FY02_Inc_Stmt",#N/A,FALSE,"Fin Stmt Budget";"FY02_SOCF",#N/A,FALSE,"Fin Stmt Budget"}</definedName>
    <definedName name="Midwest" hidden="1">{"FY02_Assets",#N/A,FALSE,"Fin Stmt Budget";"FY02_Liabilities",#N/A,FALSE,"Fin Stmt Budget";"FY02_Inc_Stmt",#N/A,FALSE,"Fin Stmt Budget";"FY02_SOCF",#N/A,FALSE,"Fin Stmt Budget"}</definedName>
    <definedName name="Milenia_Discount_Rate">#REF!</definedName>
    <definedName name="Millers_Creek">#REF!</definedName>
    <definedName name="MIMICK">#REF!</definedName>
    <definedName name="MIMUN_">#REF!</definedName>
    <definedName name="MIMUNNIS">#REF!</definedName>
    <definedName name="min" localSheetId="3" hidden="1">{#N/A,#N/A,FALSE,"REPORT"}</definedName>
    <definedName name="min" hidden="1">{#N/A,#N/A,FALSE,"REPORT"}</definedName>
    <definedName name="min_1" localSheetId="3" hidden="1">{#N/A,#N/A,FALSE,"REPORT"}</definedName>
    <definedName name="min_1" hidden="1">{#N/A,#N/A,FALSE,"REPORT"}</definedName>
    <definedName name="min_2" localSheetId="3" hidden="1">{#N/A,#N/A,FALSE,"REPORT"}</definedName>
    <definedName name="min_2" hidden="1">{#N/A,#N/A,FALSE,"REPORT"}</definedName>
    <definedName name="min_3" localSheetId="3" hidden="1">{#N/A,#N/A,FALSE,"REPORT"}</definedName>
    <definedName name="min_3" hidden="1">{#N/A,#N/A,FALSE,"REPORT"}</definedName>
    <definedName name="min_4" localSheetId="3" hidden="1">{#N/A,#N/A,FALSE,"REPORT"}</definedName>
    <definedName name="min_4" hidden="1">{#N/A,#N/A,FALSE,"REPORT"}</definedName>
    <definedName name="mina" localSheetId="3" hidden="1">{#N/A,#N/A,FALSE,"REPORT"}</definedName>
    <definedName name="mina" hidden="1">{#N/A,#N/A,FALSE,"REPORT"}</definedName>
    <definedName name="mina_1" localSheetId="3" hidden="1">{#N/A,#N/A,FALSE,"REPORT"}</definedName>
    <definedName name="mina_1" hidden="1">{#N/A,#N/A,FALSE,"REPORT"}</definedName>
    <definedName name="mina_2" localSheetId="3" hidden="1">{#N/A,#N/A,FALSE,"REPORT"}</definedName>
    <definedName name="mina_2" hidden="1">{#N/A,#N/A,FALSE,"REPORT"}</definedName>
    <definedName name="mina_3" localSheetId="3" hidden="1">{#N/A,#N/A,FALSE,"REPORT"}</definedName>
    <definedName name="mina_3" hidden="1">{#N/A,#N/A,FALSE,"REPORT"}</definedName>
    <definedName name="mina_4" localSheetId="3" hidden="1">{#N/A,#N/A,FALSE,"REPORT"}</definedName>
    <definedName name="mina_4" hidden="1">{#N/A,#N/A,FALSE,"REPORT"}</definedName>
    <definedName name="MINACOM_BOOK">#REF!</definedName>
    <definedName name="MINACOM_NAME">#REF!</definedName>
    <definedName name="MINACOM_TYPE">#REF!</definedName>
    <definedName name="mincash">#REF!</definedName>
    <definedName name="MinInt">#REF!</definedName>
    <definedName name="MinIntInc">#REF!</definedName>
    <definedName name="MinIntMarket">#REF!</definedName>
    <definedName name="MinorityInterest">#REF!</definedName>
    <definedName name="MinorityInterestInIncome">#REF!</definedName>
    <definedName name="minorityintyes" localSheetId="4" hidden="1">[160]KeyMultInputs!$Z$1</definedName>
    <definedName name="minorityintyes" hidden="1">#REF!</definedName>
    <definedName name="mirt" hidden="1">#REF!,#REF!,#REF!</definedName>
    <definedName name="MIS">#REF!</definedName>
    <definedName name="misass">#REF!</definedName>
    <definedName name="Misc.">#REF!</definedName>
    <definedName name="misc1">#REF!</definedName>
    <definedName name="misc2">#REF!</definedName>
    <definedName name="MiscExp">#REF!</definedName>
    <definedName name="MiscMnth">#REF!</definedName>
    <definedName name="miu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T">#REF!</definedName>
    <definedName name="miwukls" localSheetId="3" hidden="1">{"detail",#N/A,FALSE,"mfg";"summary",#N/A,FALSE,"mfg"}</definedName>
    <definedName name="miwukls" hidden="1">{"detail",#N/A,FALSE,"mfg";"summary",#N/A,FALSE,"mfg"}</definedName>
    <definedName name="MIZE">#REF!</definedName>
    <definedName name="mj" localSheetId="3" hidden="1">{#N/A,#N/A,FALSE,"Heat";#N/A,#N/A,FALSE,"DCF";#N/A,#N/A,FALSE,"LBO";#N/A,#N/A,FALSE,"A";#N/A,#N/A,FALSE,"C";#N/A,#N/A,FALSE,"impd";#N/A,#N/A,FALSE,"Accr-Dilu"}</definedName>
    <definedName name="mj" hidden="1">{#N/A,#N/A,FALSE,"Heat";#N/A,#N/A,FALSE,"DCF";#N/A,#N/A,FALSE,"LBO";#N/A,#N/A,FALSE,"A";#N/A,#N/A,FALSE,"C";#N/A,#N/A,FALSE,"impd";#N/A,#N/A,FALSE,"Accr-Dilu"}</definedName>
    <definedName name="mjy" localSheetId="3" hidden="1">{#N/A,#N/A,FALSE,"Detailed";#N/A,#N/A,FALSE,"Total";#N/A,#N/A,FALSE,"Detailed (2)"}</definedName>
    <definedName name="mjy" hidden="1">{#N/A,#N/A,FALSE,"Detailed";#N/A,#N/A,FALSE,"Total";#N/A,#N/A,FALSE,"Detailed (2)"}</definedName>
    <definedName name="mjy_1" localSheetId="3" hidden="1">{#N/A,#N/A,FALSE,"Detailed";#N/A,#N/A,FALSE,"Total";#N/A,#N/A,FALSE,"Detailed (2)"}</definedName>
    <definedName name="mjy_1" hidden="1">{#N/A,#N/A,FALSE,"Detailed";#N/A,#N/A,FALSE,"Total";#N/A,#N/A,FALSE,"Detailed (2)"}</definedName>
    <definedName name="mk" localSheetId="3" hidden="1">{#N/A,#N/A,FALSE,"inc state";#N/A,#N/A,FALSE,"Products";#N/A,#N/A,FALSE,"bal sht"}</definedName>
    <definedName name="mk" hidden="1">{#N/A,#N/A,FALSE,"inc state";#N/A,#N/A,FALSE,"Products";#N/A,#N/A,FALSE,"bal sht"}</definedName>
    <definedName name="mkl" localSheetId="3" hidden="1">{"pro_view",#N/A,FALSE,"EEFSNAP2";"rep_view",#N/A,FALSE,"EEFSNAP2"}</definedName>
    <definedName name="mkl" hidden="1">{"pro_view",#N/A,FALSE,"EEFSNAP2";"rep_view",#N/A,FALSE,"EEFSNAP2"}</definedName>
    <definedName name="Mkod">#REF!</definedName>
    <definedName name="MKT" localSheetId="4">'[65]Budget New'!#REF!</definedName>
    <definedName name="MKT">#REF!</definedName>
    <definedName name="MKT.INT">#REF!</definedName>
    <definedName name="mkt_ind">#REF!</definedName>
    <definedName name="mktg">#REF!</definedName>
    <definedName name="mktg1_hc">#REF!</definedName>
    <definedName name="mktg2_hc">#REF!</definedName>
    <definedName name="mkting_adv" localSheetId="3" hidden="1">{#N/A,#N/A,FALSE,"ASSUMPTIONS";#N/A,#N/A,FALSE,"Valuation Summary";"page1",#N/A,FALSE,"PRESENTATION";"page2",#N/A,FALSE,"PRESENTATION";#N/A,#N/A,FALSE,"ORIGINAL_ROLLBACK"}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localSheetId="3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L_Barrelage">#REF!</definedName>
    <definedName name="Mlai">#REF!</definedName>
    <definedName name="MLBFFDMLGM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w" localSheetId="3" hidden="1">{#N/A,#N/A,FALSE,"Pharm";#N/A,#N/A,FALSE,"WWCM"}</definedName>
    <definedName name="mlw" hidden="1">{#N/A,#N/A,FALSE,"Pharm";#N/A,#N/A,FALSE,"WWCM"}</definedName>
    <definedName name="mlw_1" localSheetId="3" hidden="1">{#N/A,#N/A,FALSE,"Pharm";#N/A,#N/A,FALSE,"WWCM"}</definedName>
    <definedName name="mlw_1" hidden="1">{#N/A,#N/A,FALSE,"Pharm";#N/A,#N/A,FALSE,"WWCM"}</definedName>
    <definedName name="mlw_2" localSheetId="3" hidden="1">{#N/A,#N/A,FALSE,"Pharm";#N/A,#N/A,FALSE,"WWCM"}</definedName>
    <definedName name="mlw_2" hidden="1">{#N/A,#N/A,FALSE,"Pharm";#N/A,#N/A,FALSE,"WWCM"}</definedName>
    <definedName name="mlw_3" localSheetId="3" hidden="1">{#N/A,#N/A,FALSE,"Pharm";#N/A,#N/A,FALSE,"WWCM"}</definedName>
    <definedName name="mlw_3" hidden="1">{#N/A,#N/A,FALSE,"Pharm";#N/A,#N/A,FALSE,"WWCM"}</definedName>
    <definedName name="mlw_4" localSheetId="3" hidden="1">{#N/A,#N/A,FALSE,"Pharm";#N/A,#N/A,FALSE,"WWCM"}</definedName>
    <definedName name="mlw_4" hidden="1">{#N/A,#N/A,FALSE,"Pharm";#N/A,#N/A,FALSE,"WWCM"}</definedName>
    <definedName name="mm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jj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localSheetId="3" hidden="1">{"Pg1",#N/A,FALSE,"OpExYTDvsBud";"Pg2",#N/A,FALSE,"OpExYTDvsBud"}</definedName>
    <definedName name="mmk" hidden="1">{"Pg1",#N/A,FALSE,"OpExYTDvsBud";"Pg2",#N/A,FALSE,"OpExYTDvsBud"}</definedName>
    <definedName name="MMM">#REF!</definedName>
    <definedName name="mmmm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m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MMMM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mmmm" localSheetId="4" hidden="1">{"rtn",#N/A,FALSE,"RTN";"tables",#N/A,FALSE,"RTN";"cf",#N/A,FALSE,"CF";"stats",#N/A,FALSE,"Stats";"prop",#N/A,FALSE,"Prop"}</definedName>
    <definedName name="mmmmmmmmmmmmm" localSheetId="3" hidden="1">{"rtn",#N/A,FALSE,"RTN";"tables",#N/A,FALSE,"RTN";"cf",#N/A,FALSE,"CF";"stats",#N/A,FALSE,"Stats";"prop",#N/A,FALSE,"Prop"}</definedName>
    <definedName name="mmmmmmmmmmmmm" hidden="1">{"rtn",#N/A,FALSE,"RTN";"tables",#N/A,FALSE,"RTN";"cf",#N/A,FALSE,"CF";"stats",#N/A,FALSE,"Stats";"prop",#N/A,FALSE,"Prop"}</definedName>
    <definedName name="mmmmmmmmmmmmm_1" localSheetId="4" hidden="1">{"rtn",#N/A,FALSE,"RTN";"tables",#N/A,FALSE,"RTN";"cf",#N/A,FALSE,"CF";"stats",#N/A,FALSE,"Stats";"prop",#N/A,FALSE,"Prop"}</definedName>
    <definedName name="mmmmmmmmmmmmm_1" localSheetId="3" hidden="1">{"rtn",#N/A,FALSE,"RTN";"tables",#N/A,FALSE,"RTN";"cf",#N/A,FALSE,"CF";"stats",#N/A,FALSE,"Stats";"prop",#N/A,FALSE,"Prop"}</definedName>
    <definedName name="mmmmmmmmmmmmm_1" hidden="1">{"rtn",#N/A,FALSE,"RTN";"tables",#N/A,FALSE,"RTN";"cf",#N/A,FALSE,"CF";"stats",#N/A,FALSE,"Stats";"prop",#N/A,FALSE,"Prop"}</definedName>
    <definedName name="mmp" localSheetId="3" hidden="1">{"table",#N/A,FALSE,"COVER";"income_statement",#N/A,FALSE,"COVER"}</definedName>
    <definedName name="mmp" hidden="1">{"table",#N/A,FALSE,"COVER";"income_statement",#N/A,FALSE,"COVER"}</definedName>
    <definedName name="m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bv" localSheetId="3" hidden="1">{"Month Summary",#N/A,FALSE,"Summary";"Total Details",#N/A,FALSE,"Current Yr";"Polymers Details",#N/A,FALSE,"Current Yr";"Performance Details",#N/A,FALSE,"Current Yr";"ICD Details",#N/A,FALSE,"Current Yr"}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g_7_12_00">#REF!</definedName>
    <definedName name="Mng_Report">#REF!</definedName>
    <definedName name="Mng_report1">#REF!</definedName>
    <definedName name="mngreport">#REF!</definedName>
    <definedName name="mnmn" localSheetId="3" hidden="1">{"detail",#N/A,FALSE,"mfg";"summary",#N/A,FALSE,"mfg"}</definedName>
    <definedName name="mnmn" hidden="1">{"detail",#N/A,FALSE,"mfg";"summary",#N/A,FALSE,"mfg"}</definedName>
    <definedName name="mnnb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>#REF!</definedName>
    <definedName name="Mobile_Marketing" localSheetId="4">'[65]Budget New'!#REF!</definedName>
    <definedName name="Mobile_Marketing">#REF!</definedName>
    <definedName name="Mobile_RandD" localSheetId="4">'[65]Budget New'!#REF!</definedName>
    <definedName name="Mobile_Rand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del">#REF!</definedName>
    <definedName name="Model_5yr">#REF!</definedName>
    <definedName name="ModelType">#REF!</definedName>
    <definedName name="Modification.Time">"12/30/99 14:40:33"</definedName>
    <definedName name="MODIFIED" localSheetId="3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FIED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np">#REF!</definedName>
    <definedName name="Mohan" localSheetId="3" hidden="1">{#N/A,#N/A,FALSE,"Aging Summary";#N/A,#N/A,FALSE,"Ratio Analysis";#N/A,#N/A,FALSE,"Test 120 Day Accts";#N/A,#N/A,FALSE,"Tickmarks"}</definedName>
    <definedName name="Mohan" hidden="1">{#N/A,#N/A,FALSE,"Aging Summary";#N/A,#N/A,FALSE,"Ratio Analysis";#N/A,#N/A,FALSE,"Test 120 Day Accts";#N/A,#N/A,FALSE,"Tickmarks"}</definedName>
    <definedName name="mokp" localSheetId="3" hidden="1">{"QTD_LPO2N2",#N/A,FALSE,"QTD"}</definedName>
    <definedName name="mokp" hidden="1">{"QTD_LPO2N2",#N/A,FALSE,"QTD"}</definedName>
    <definedName name="Monetary_Precision">#REF!</definedName>
    <definedName name="MonitorCol">1</definedName>
    <definedName name="MonitorRow">1</definedName>
    <definedName name="Month">#REF!</definedName>
    <definedName name="month_of_report">#REF!</definedName>
    <definedName name="month_table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EndDate">#REF!</definedName>
    <definedName name="monthlist">#REF!</definedName>
    <definedName name="Monthly_payment">#N/A</definedName>
    <definedName name="MONTHLY_PL">#REF!</definedName>
    <definedName name="MonthNo">#REF!</definedName>
    <definedName name="monthnumber">#REF!</definedName>
    <definedName name="Months" localSheetId="4">[63]Index!$D$2:$D$13</definedName>
    <definedName name="Months" localSheetId="3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MonthsInYear">12</definedName>
    <definedName name="MonthsNo">#REF!</definedName>
    <definedName name="MonthSumLocation">#REF!</definedName>
    <definedName name="Moody">#REF!</definedName>
    <definedName name="moodyspredictor">#REF!</definedName>
    <definedName name="moou" localSheetId="3" hidden="1">{"table",#N/A,FALSE,"COVER";"income_statement",#N/A,FALSE,"COVER"}</definedName>
    <definedName name="moou" hidden="1">{"table",#N/A,FALSE,"COVER";"income_statement",#N/A,FALSE,"COVER"}</definedName>
    <definedName name="Moquin">#REF!</definedName>
    <definedName name="moredebt">#REF!</definedName>
    <definedName name="mort">#REF!</definedName>
    <definedName name="Moses" localSheetId="4" hidden="1">{"FCB_ALL",#N/A,FALSE,"FCB"}</definedName>
    <definedName name="Moses" localSheetId="3" hidden="1">{"FCB_ALL",#N/A,FALSE,"FCB"}</definedName>
    <definedName name="Moses" hidden="1">{"FCB_ALL",#N/A,FALSE,"FCB"}</definedName>
    <definedName name="Motivation" localSheetId="4">'[145]unit price'!$E$14</definedName>
    <definedName name="Motivation">#REF!</definedName>
    <definedName name="move" localSheetId="4" hidden="1">Svetla-[69]Principal!$A$1</definedName>
    <definedName name="move" localSheetId="3" hidden="1">Svetla-#REF!</definedName>
    <definedName name="move" hidden="1">Svetla-#REF!</definedName>
    <definedName name="MPE">#REF!</definedName>
    <definedName name="MPR">#REF!</definedName>
    <definedName name="MPRBORDER">#REF!</definedName>
    <definedName name="MPRPM">#REF!</definedName>
    <definedName name="MRKTG">#REF!</definedName>
    <definedName name="MS">#REF!</definedName>
    <definedName name="MSA" localSheetId="4">'[80]Customer Support Group'!$A$154:$F$191</definedName>
    <definedName name="MSA">#REF!</definedName>
    <definedName name="MSaaS_Tubes_Commission">'[48]GL-PC'!#REF!</definedName>
    <definedName name="MSC" localSheetId="4">'[65]Budget New'!#REF!</definedName>
    <definedName name="MSC">#REF!</definedName>
    <definedName name="MSE" localSheetId="4">'[65]Budget New'!#REF!</definedName>
    <definedName name="MSE">#REF!</definedName>
    <definedName name="MSI" localSheetId="4">'[80]Customer Support Group'!$A$154:$F$173</definedName>
    <definedName name="MSI">#REF!</definedName>
    <definedName name="MSJ" localSheetId="4">'[65]Budget New'!#REF!</definedName>
    <definedName name="MSJ">#REF!</definedName>
    <definedName name="MSK" localSheetId="4">'[65]Budget New'!#REF!</definedName>
    <definedName name="MSK">#REF!</definedName>
    <definedName name="MSL" localSheetId="4">'[80]Customer Support Group'!$A$118:$F$137</definedName>
    <definedName name="MSL">#REF!</definedName>
    <definedName name="MSO" localSheetId="4">'[65]Budget New'!#REF!</definedName>
    <definedName name="MSO">#REF!</definedName>
    <definedName name="MSORT">#REF!</definedName>
    <definedName name="MSU" localSheetId="4">'[65]Budget New'!#REF!</definedName>
    <definedName name="MSU">#REF!</definedName>
    <definedName name="MSU_MKT" localSheetId="4">'[65]Budget New'!#REF!</definedName>
    <definedName name="MSU_MKT">#REF!</definedName>
    <definedName name="mt">#REF!</definedName>
    <definedName name="MTMT04" localSheetId="4">[116]shar!#REF!</definedName>
    <definedName name="MTMT04">#REF!</definedName>
    <definedName name="MTMT06" localSheetId="4">[116]shar!#REF!</definedName>
    <definedName name="MTMT06">#REF!</definedName>
    <definedName name="MTMT12" localSheetId="4">[116]shar!#REF!</definedName>
    <definedName name="MTMT12">#REF!</definedName>
    <definedName name="MTMT14" localSheetId="4">[116]shar!#REF!</definedName>
    <definedName name="MTMT14">#REF!</definedName>
    <definedName name="MTMT16" localSheetId="4">[116]shar!#REF!</definedName>
    <definedName name="MTMT16">#REF!</definedName>
    <definedName name="MU_Description">#REF!</definedName>
    <definedName name="mult">#REF!</definedName>
    <definedName name="Mult_Title">#REF!</definedName>
    <definedName name="multcash1" localSheetId="4" hidden="1">'[176]Exb II.1_Summary Taira'!#REF!</definedName>
    <definedName name="multcash1" hidden="1">#REF!</definedName>
    <definedName name="multexhibit">#REF!</definedName>
    <definedName name="MULTI_MACHINE">#REF!</definedName>
    <definedName name="Multiple" localSheetId="4">#REF!</definedName>
    <definedName name="Multiple">OFFSET(#REF!,0,0,#REF!)</definedName>
    <definedName name="MultipleDate">OFFSET(#REF!,0,0,#REF!)</definedName>
    <definedName name="MULTIPLES">#REF!</definedName>
    <definedName name="Multiplier">#REF!</definedName>
    <definedName name="multisource_util_curr" hidden="1">#REF!</definedName>
    <definedName name="multisource_util_prior" hidden="1">#REF!</definedName>
    <definedName name="Mults02" localSheetId="3" hidden="1">{#N/A,#N/A,FALSE,"Projections";#N/A,#N/A,FALSE,"Multiples Valuation";#N/A,#N/A,FALSE,"LBO";#N/A,#N/A,FALSE,"Multiples_Sensitivity";#N/A,#N/A,FALSE,"Summary"}</definedName>
    <definedName name="Mults02" hidden="1">{#N/A,#N/A,FALSE,"Projections";#N/A,#N/A,FALSE,"Multiples Valuation";#N/A,#N/A,FALSE,"LBO";#N/A,#N/A,FALSE,"Multiples_Sensitivity";#N/A,#N/A,FALSE,"Summary"}</definedName>
    <definedName name="multtable" localSheetId="4" hidden="1">'[176]Exb II.1_Summary Taira'!#REF!</definedName>
    <definedName name="multtable" hidden="1">#REF!</definedName>
    <definedName name="MV_EPO_HSA">#REF!</definedName>
    <definedName name="MVE">#REF!</definedName>
    <definedName name="MVEBIT">#REF!:OFFSET(#REF!,-#REF!,0)</definedName>
    <definedName name="MVEBIT1">#REF!:OFFSET(#REF!,-#REF!,0)</definedName>
    <definedName name="MVIC">#REF!</definedName>
    <definedName name="mvicebit_col" localSheetId="4" hidden="1">'[176]Exb II.1_Summary Taira'!#REF!</definedName>
    <definedName name="mvicebit_col" hidden="1">#REF!</definedName>
    <definedName name="mvicprojebitda_col" localSheetId="4" hidden="1">'[176]Exb II.1_Summary Taira'!#REF!</definedName>
    <definedName name="mvicprojebitda_col" hidden="1">#REF!</definedName>
    <definedName name="MW" localSheetId="4" hidden="1">{#N/A,#N/A,FALSE,"Job Sched"}</definedName>
    <definedName name="MW" localSheetId="3" hidden="1">{#N/A,#N/A,FALSE,"Job Sched"}</definedName>
    <definedName name="MW" hidden="1">{#N/A,#N/A,FALSE,"Job Sched"}</definedName>
    <definedName name="mw_1" localSheetId="3" hidden="1">{#N/A,#N/A,FALSE,"Pharm";#N/A,#N/A,FALSE,"WWCM"}</definedName>
    <definedName name="mw_1" hidden="1">{#N/A,#N/A,FALSE,"Pharm";#N/A,#N/A,FALSE,"WWCM"}</definedName>
    <definedName name="mw_2" localSheetId="3" hidden="1">{#N/A,#N/A,FALSE,"Pharm";#N/A,#N/A,FALSE,"WWCM"}</definedName>
    <definedName name="mw_2" hidden="1">{#N/A,#N/A,FALSE,"Pharm";#N/A,#N/A,FALSE,"WWCM"}</definedName>
    <definedName name="mw_3" localSheetId="3" hidden="1">{#N/A,#N/A,FALSE,"Pharm";#N/A,#N/A,FALSE,"WWCM"}</definedName>
    <definedName name="mw_3" hidden="1">{#N/A,#N/A,FALSE,"Pharm";#N/A,#N/A,FALSE,"WWCM"}</definedName>
    <definedName name="mw_4" localSheetId="3" hidden="1">{#N/A,#N/A,FALSE,"Pharm";#N/A,#N/A,FALSE,"WWCM"}</definedName>
    <definedName name="mw_4" hidden="1">{#N/A,#N/A,FALSE,"Pharm";#N/A,#N/A,FALSE,"WWCM"}</definedName>
    <definedName name="MW_COL">#REF!</definedName>
    <definedName name="MW_ROW">#REF!</definedName>
    <definedName name="MW_TAB">#REF!</definedName>
    <definedName name="MWN_COL">#REF!</definedName>
    <definedName name="MWN_ROW">#REF!</definedName>
    <definedName name="MWN_TAB">#REF!</definedName>
    <definedName name="my">#REF!</definedName>
    <definedName name="myDialog">"dial"</definedName>
    <definedName name="MYTD">#REF!</definedName>
    <definedName name="MYUJTG" localSheetId="3" hidden="1">{#N/A,#N/A,FALSE,"EW"}</definedName>
    <definedName name="MYUJTG" hidden="1">{#N/A,#N/A,FALSE,"EW"}</definedName>
    <definedName name="n" localSheetId="4">'[177]Consolidation '!#REF!</definedName>
    <definedName name="N" localSheetId="3">{"'2ND_QUAR'!$A$1:$P$106"}</definedName>
    <definedName name="N">{"'2ND_QUAR'!$A$1:$P$106"}</definedName>
    <definedName name="n\" localSheetId="3" hidden="1">{#N/A,#N/A,FALSE,"Projections";#N/A,#N/A,FALSE,"Multiples Valuation";#N/A,#N/A,FALSE,"LBO";#N/A,#N/A,FALSE,"Multiples_Sensitivity";#N/A,#N/A,FALSE,"Summary"}</definedName>
    <definedName name="n\" hidden="1">{#N/A,#N/A,FALSE,"Projections";#N/A,#N/A,FALSE,"Multiples Valuation";#N/A,#N/A,FALSE,"LBO";#N/A,#N/A,FALSE,"Multiples_Sensitivity";#N/A,#N/A,FALSE,"Summary"}</definedName>
    <definedName name="n_cb">#REF!</definedName>
    <definedName name="n_d_1">#REF!</definedName>
    <definedName name="n_d_2">#REF!</definedName>
    <definedName name="na" localSheetId="4" hidden="1">{"revenue detail 1",#N/A,FALSE,"Revenue Detail";"revenue detail 2",#N/A,FALSE,"Revenue Detail";"revenue detail 3",#N/A,FALSE,"Revenue Detail";"revenue detail 4",#N/A,FALSE,"Revenue Detail"}</definedName>
    <definedName name="na" localSheetId="3" hidden="1">{"fdb1_Rapport_Report",#N/A,FALSE,"Report"}</definedName>
    <definedName name="na" hidden="1">{"fdb1_Rapport_Report",#N/A,FALSE,"Report"}</definedName>
    <definedName name="NA_Range_Med" hidden="1">#REF!</definedName>
    <definedName name="NA_Range_Mem" hidden="1">#REF!</definedName>
    <definedName name="NA_Range_Rx" hidden="1">#REF!</definedName>
    <definedName name="nam90ng" localSheetId="3" hidden="1">{"detail",#N/A,FALSE,"mfg";"summary",#N/A,FALSE,"mfg"}</definedName>
    <definedName name="nam90ng" hidden="1">{"detail",#N/A,FALSE,"mfg";"summary",#N/A,FALSE,"mfg"}</definedName>
    <definedName name="nam9njk" localSheetId="3" hidden="1">{"detail",#N/A,FALSE,"mfg";"summary",#N/A,FALSE,"mfg"}</definedName>
    <definedName name="nam9njk" hidden="1">{"detail",#N/A,FALSE,"mfg";"summary",#N/A,FALSE,"mfg"}</definedName>
    <definedName name="Name">#REF!</definedName>
    <definedName name="name1" localSheetId="3" hidden="1">{"detail",#N/A,FALSE,"mfg";"summary",#N/A,FALSE,"mfg"}</definedName>
    <definedName name="name1" hidden="1">{"detail",#N/A,FALSE,"mfg";"summary",#N/A,FALSE,"mfg"}</definedName>
    <definedName name="name10" localSheetId="3" hidden="1">{"detail",#N/A,FALSE,"mfg";"summary",#N/A,FALSE,"mfg"}</definedName>
    <definedName name="name10" hidden="1">{"detail",#N/A,FALSE,"mfg";"summary",#N/A,FALSE,"mfg"}</definedName>
    <definedName name="name101" localSheetId="3" hidden="1">{"detail",#N/A,FALSE,"mfg";"summary",#N/A,FALSE,"mfg"}</definedName>
    <definedName name="name101" hidden="1">{"detail",#N/A,FALSE,"mfg";"summary",#N/A,FALSE,"mfg"}</definedName>
    <definedName name="name102" localSheetId="3" hidden="1">{"detail",#N/A,FALSE,"mfg";"summary",#N/A,FALSE,"mfg"}</definedName>
    <definedName name="name102" hidden="1">{"detail",#N/A,FALSE,"mfg";"summary",#N/A,FALSE,"mfg"}</definedName>
    <definedName name="name11" localSheetId="3" hidden="1">{"detail",#N/A,FALSE,"mfg";"summary",#N/A,FALSE,"mfg"}</definedName>
    <definedName name="name11" hidden="1">{"detail",#N/A,FALSE,"mfg";"summary",#N/A,FALSE,"mfg"}</definedName>
    <definedName name="name12" localSheetId="3" hidden="1">{"detail",#N/A,FALSE,"mfg";"summary",#N/A,FALSE,"mfg"}</definedName>
    <definedName name="name12" hidden="1">{"detail",#N/A,FALSE,"mfg";"summary",#N/A,FALSE,"mfg"}</definedName>
    <definedName name="Name2">#REF!</definedName>
    <definedName name="name202" localSheetId="3" hidden="1">{"detail",#N/A,FALSE,"mfg";"summary",#N/A,FALSE,"mfg"}</definedName>
    <definedName name="name202" hidden="1">{"detail",#N/A,FALSE,"mfg";"summary",#N/A,FALSE,"mfg"}</definedName>
    <definedName name="name203" localSheetId="3" hidden="1">{"detail",#N/A,FALSE,"mfg";"summary",#N/A,FALSE,"mfg"}</definedName>
    <definedName name="name203" hidden="1">{"detail",#N/A,FALSE,"mfg";"summary",#N/A,FALSE,"mfg"}</definedName>
    <definedName name="name212" localSheetId="3" hidden="1">{"detail",#N/A,FALSE,"mfg";"summary",#N/A,FALSE,"mfg"}</definedName>
    <definedName name="name212" hidden="1">{"detail",#N/A,FALSE,"mfg";"summary",#N/A,FALSE,"mfg"}</definedName>
    <definedName name="name213" localSheetId="3" hidden="1">{"detail",#N/A,FALSE,"mfg";"summary",#N/A,FALSE,"mfg"}</definedName>
    <definedName name="name213" hidden="1">{"detail",#N/A,FALSE,"mfg";"summary",#N/A,FALSE,"mfg"}</definedName>
    <definedName name="name3">#REF!</definedName>
    <definedName name="name31" localSheetId="3" hidden="1">{"detail",#N/A,FALSE,"mfg";"summary",#N/A,FALSE,"mfg"}</definedName>
    <definedName name="name31" hidden="1">{"detail",#N/A,FALSE,"mfg";"summary",#N/A,FALSE,"mfg"}</definedName>
    <definedName name="name32" localSheetId="3" hidden="1">{"detail",#N/A,FALSE,"mfg";"summary",#N/A,FALSE,"mfg"}</definedName>
    <definedName name="name32" hidden="1">{"detail",#N/A,FALSE,"mfg";"summary",#N/A,FALSE,"mfg"}</definedName>
    <definedName name="name34" localSheetId="3" hidden="1">{"detail",#N/A,FALSE,"mfg";"summary",#N/A,FALSE,"mfg"}</definedName>
    <definedName name="name34" hidden="1">{"detail",#N/A,FALSE,"mfg";"summary",#N/A,FALSE,"mfg"}</definedName>
    <definedName name="name35" localSheetId="3" hidden="1">{"detail",#N/A,FALSE,"mfg";"summary",#N/A,FALSE,"mfg"}</definedName>
    <definedName name="name35" hidden="1">{"detail",#N/A,FALSE,"mfg";"summary",#N/A,FALSE,"mfg"}</definedName>
    <definedName name="NAME41" localSheetId="3" hidden="1">{"detail",#N/A,FALSE,"mfg";"summary",#N/A,FALSE,"mfg"}</definedName>
    <definedName name="NAME41" hidden="1">{"detail",#N/A,FALSE,"mfg";"summary",#N/A,FALSE,"mfg"}</definedName>
    <definedName name="name412" localSheetId="3" hidden="1">{"detail",#N/A,FALSE,"mfg";"summary",#N/A,FALSE,"mfg"}</definedName>
    <definedName name="name412" hidden="1">{"detail",#N/A,FALSE,"mfg";"summary",#N/A,FALSE,"mfg"}</definedName>
    <definedName name="name413" localSheetId="3" hidden="1">{"detail",#N/A,FALSE,"mfg";"summary",#N/A,FALSE,"mfg"}</definedName>
    <definedName name="name413" hidden="1">{"detail",#N/A,FALSE,"mfg";"summary",#N/A,FALSE,"mfg"}</definedName>
    <definedName name="name42" localSheetId="3" hidden="1">{"detail",#N/A,FALSE,"mfg";"summary",#N/A,FALSE,"mfg"}</definedName>
    <definedName name="name42" hidden="1">{"detail",#N/A,FALSE,"mfg";"summary",#N/A,FALSE,"mfg"}</definedName>
    <definedName name="name45" localSheetId="3" hidden="1">{"detail",#N/A,FALSE,"mfg";"summary",#N/A,FALSE,"mfg"}</definedName>
    <definedName name="name45" hidden="1">{"detail",#N/A,FALSE,"mfg";"summary",#N/A,FALSE,"mfg"}</definedName>
    <definedName name="name51" localSheetId="3" hidden="1">{"detail",#N/A,FALSE,"mfg";"summary",#N/A,FALSE,"mfg"}</definedName>
    <definedName name="name51" hidden="1">{"detail",#N/A,FALSE,"mfg";"summary",#N/A,FALSE,"mfg"}</definedName>
    <definedName name="name54ghs" localSheetId="3" hidden="1">{"detail",#N/A,FALSE,"mfg";"summary",#N/A,FALSE,"mfg"}</definedName>
    <definedName name="name54ghs" hidden="1">{"detail",#N/A,FALSE,"mfg";"summary",#N/A,FALSE,"mfg"}</definedName>
    <definedName name="name56a" localSheetId="3" hidden="1">{"detail",#N/A,FALSE,"mfg";"summary",#N/A,FALSE,"mfg"}</definedName>
    <definedName name="name56a" hidden="1">{"detail",#N/A,FALSE,"mfg";"summary",#N/A,FALSE,"mfg"}</definedName>
    <definedName name="name56a56" localSheetId="3" hidden="1">{"detail",#N/A,FALSE,"mfg";"summary",#N/A,FALSE,"mfg"}</definedName>
    <definedName name="name56a56" hidden="1">{"detail",#N/A,FALSE,"mfg";"summary",#N/A,FALSE,"mfg"}</definedName>
    <definedName name="name61" localSheetId="3" hidden="1">{"detail",#N/A,FALSE,"mfg";"summary",#N/A,FALSE,"mfg"}</definedName>
    <definedName name="name61" hidden="1">{"detail",#N/A,FALSE,"mfg";"summary",#N/A,FALSE,"mfg"}</definedName>
    <definedName name="name71" localSheetId="3" hidden="1">{"detail",#N/A,FALSE,"mfg";"summary",#N/A,FALSE,"mfg"}</definedName>
    <definedName name="name71" hidden="1">{"detail",#N/A,FALSE,"mfg";"summary",#N/A,FALSE,"mfg"}</definedName>
    <definedName name="name89shj" localSheetId="3" hidden="1">{"detail",#N/A,FALSE,"mfg";"summary",#N/A,FALSE,"mfg"}</definedName>
    <definedName name="name89shj" hidden="1">{"detail",#N/A,FALSE,"mfg";"summary",#N/A,FALSE,"mfg"}</definedName>
    <definedName name="namea101" localSheetId="3" hidden="1">{"detail",#N/A,FALSE,"mfg";"summary",#N/A,FALSE,"mfg"}</definedName>
    <definedName name="namea101" hidden="1">{"detail",#N/A,FALSE,"mfg";"summary",#N/A,FALSE,"mfg"}</definedName>
    <definedName name="nameb45" localSheetId="3" hidden="1">{"detail",#N/A,FALSE,"mfg";"summary",#N/A,FALSE,"mfg"}</definedName>
    <definedName name="nameb45" hidden="1">{"detail",#N/A,FALSE,"mfg";"summary",#N/A,FALSE,"mfg"}</definedName>
    <definedName name="nameiges" localSheetId="3" hidden="1">{"detail",#N/A,FALSE,"mfg";"summary",#N/A,FALSE,"mfg"}</definedName>
    <definedName name="nameiges" hidden="1">{"detail",#N/A,FALSE,"mfg";"summary",#N/A,FALSE,"mfg"}</definedName>
    <definedName name="Namelist">#REF!</definedName>
    <definedName name="Names">#REF!</definedName>
    <definedName name="NamesNotes">#REF!</definedName>
    <definedName name="NamesUser1">#REF!</definedName>
    <definedName name="NamesUser10">#REF!</definedName>
    <definedName name="NamesUser2">#REF!</definedName>
    <definedName name="NamesUser3">#REF!</definedName>
    <definedName name="NamesUser4">#REF!</definedName>
    <definedName name="NamesUser5">#REF!</definedName>
    <definedName name="NamesUser6">#REF!</definedName>
    <definedName name="NamesUser7">#REF!</definedName>
    <definedName name="NamesUser8">#REF!</definedName>
    <definedName name="NamesUser9">#REF!</definedName>
    <definedName name="Nanox">#REF!</definedName>
    <definedName name="NANOX_ARC_USA_G_A">'[48]GL-PC'!#REF!</definedName>
    <definedName name="NANOX_ARC_USA_R_D">'[48]GL-PC'!#REF!</definedName>
    <definedName name="NANOX_ARC_USA_S_M">'[48]GL-PC'!#REF!</definedName>
    <definedName name="Napok_2004_egesz">#REF!</definedName>
    <definedName name="navneet" localSheetId="3">{"'Sheet3'!$A$1:$B$30"}</definedName>
    <definedName name="navneet">{"'Sheet3'!$A$1:$B$30"}</definedName>
    <definedName name="nbhj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R_Vlookup">#REF!</definedName>
    <definedName name="NBSRelatedParties" localSheetId="4">[79]Notes!#REF!</definedName>
    <definedName name="NBSRelatedParties">#REF!</definedName>
    <definedName name="NBSRP1" localSheetId="4">[79]Notes!#REF!</definedName>
    <definedName name="NBSRP1">#REF!</definedName>
    <definedName name="NBSRP2" localSheetId="4">[79]Notes!#REF!</definedName>
    <definedName name="NBSRP2">#REF!</definedName>
    <definedName name="nbv">#REF!</definedName>
    <definedName name="nbv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xz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gh" localSheetId="3" hidden="1">{#N/A,#N/A,FALSE,"PMTABB";#N/A,#N/A,FALSE,"PMTABB"}</definedName>
    <definedName name="nbvgh" hidden="1">{#N/A,#N/A,FALSE,"PMTABB";#N/A,#N/A,FALSE,"PMTABB"}</definedName>
    <definedName name="NCapitalizedExpense" localSheetId="4">[178]Notes!$B$230:$F$297+[178]Notes!$B$494:$D$527</definedName>
    <definedName name="NCapitalizedExpense">#REF!+#REF!</definedName>
    <definedName name="NCC">#REF!</definedName>
    <definedName name="nc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istd1">#REF!</definedName>
    <definedName name="NDistd2">#REF!</definedName>
    <definedName name="NDistdd1">#REF!</definedName>
    <definedName name="NDistdd2">#REF!</definedName>
    <definedName name="ne" hidden="1">#REF!</definedName>
    <definedName name="NE_COL">#REF!</definedName>
    <definedName name="NE_ROW">#REF!</definedName>
    <definedName name="NE_TAB">#REF!</definedName>
    <definedName name="NEN_COL">#REF!</definedName>
    <definedName name="NEN_ROW">#REF!</definedName>
    <definedName name="NEN_TAB">#REF!</definedName>
    <definedName name="neptfmv">#REF!</definedName>
    <definedName name="neptrul">#REF!</definedName>
    <definedName name="Net_Alliance_Sales_Maintenance">#REF!</definedName>
    <definedName name="Net_Current_Assets">#REF!</definedName>
    <definedName name="Net_Income">#REF!</definedName>
    <definedName name="Net_proceeds">#REF!</definedName>
    <definedName name="Net_Total_Assets">#REF!</definedName>
    <definedName name="NetDebt">#REF!</definedName>
    <definedName name="NetDebtBook">#REF!</definedName>
    <definedName name="NetDebtBookCapitalization">#REF!</definedName>
    <definedName name="NetDebtEBITDA">#REF!</definedName>
    <definedName name="NetDebtEnt">#REF!</definedName>
    <definedName name="NETHERLANDSWEEK">#REF!</definedName>
    <definedName name="NetInc">#REF!</definedName>
    <definedName name="NetIncGrowth">#REF!</definedName>
    <definedName name="NetIncHigh">#REF!</definedName>
    <definedName name="NetIncLow">#REF!</definedName>
    <definedName name="NetIncMargin">#REF!</definedName>
    <definedName name="NetIncomeToCommon">#REF!</definedName>
    <definedName name="NetIncomeToCommonGrowth">#REF!</definedName>
    <definedName name="NetIncomeToCommonMargin">#REF!</definedName>
    <definedName name="NETPAY">#REF!</definedName>
    <definedName name="NetPropertyPlantAndEquipment">#REF!</definedName>
    <definedName name="NetRevenues">#REF!</definedName>
    <definedName name="NetRevenuesGrowth">#REF!</definedName>
    <definedName name="NetWorkingCapital">#REF!</definedName>
    <definedName name="NetWorkingCapitalMargin">#REF!</definedName>
    <definedName name="new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">41311.7832407407</definedName>
    <definedName name="new_1" localSheetId="3" hidden="1">{#N/A,#N/A,FALSE,"Pharm";#N/A,#N/A,FALSE,"WWCM"}</definedName>
    <definedName name="new_1" hidden="1">{#N/A,#N/A,FALSE,"Pharm";#N/A,#N/A,FALSE,"WWCM"}</definedName>
    <definedName name="new_2" localSheetId="3" hidden="1">{#N/A,#N/A,FALSE,"Pharm";#N/A,#N/A,FALSE,"WWCM"}</definedName>
    <definedName name="new_2" hidden="1">{#N/A,#N/A,FALSE,"Pharm";#N/A,#N/A,FALSE,"WWCM"}</definedName>
    <definedName name="new_3" localSheetId="3" hidden="1">{#N/A,#N/A,FALSE,"Pharm";#N/A,#N/A,FALSE,"WWCM"}</definedName>
    <definedName name="new_3" hidden="1">{#N/A,#N/A,FALSE,"Pharm";#N/A,#N/A,FALSE,"WWCM"}</definedName>
    <definedName name="new_4" localSheetId="3" hidden="1">{#N/A,#N/A,FALSE,"Pharm";#N/A,#N/A,FALSE,"WWCM"}</definedName>
    <definedName name="new_4" hidden="1">{#N/A,#N/A,FALSE,"Pharm";#N/A,#N/A,FALSE,"WWCM"}</definedName>
    <definedName name="New_accounts_payable">#REF!</definedName>
    <definedName name="new_assets">#REF!</definedName>
    <definedName name="New_assets_summery">#REF!</definedName>
    <definedName name="new_dfs" localSheetId="3" hidden="1">{#N/A,#N/A,FALSE,"inc state";#N/A,#N/A,FALSE,"Products";#N/A,#N/A,FALSE,"bal sht"}</definedName>
    <definedName name="new_dfs" hidden="1">{#N/A,#N/A,FALSE,"inc state";#N/A,#N/A,FALSE,"Products";#N/A,#N/A,FALSE,"bal sht"}</definedName>
    <definedName name="new_mk" localSheetId="3" hidden="1">{#N/A,#N/A,FALSE,"inc state";#N/A,#N/A,FALSE,"Products";#N/A,#N/A,FALSE,"bal sht"}</definedName>
    <definedName name="new_mk" hidden="1">{#N/A,#N/A,FALSE,"inc state";#N/A,#N/A,FALSE,"Products";#N/A,#N/A,FALSE,"bal sht"}</definedName>
    <definedName name="new_name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report" localSheetId="3" hidden="1">{#N/A,#N/A,FALSE,"inc state";#N/A,#N/A,FALSE,"Products";#N/A,#N/A,FALSE,"bal sht"}</definedName>
    <definedName name="new_report" hidden="1">{#N/A,#N/A,FALSE,"inc state";#N/A,#N/A,FALSE,"Products";#N/A,#N/A,FALSE,"bal sht"}</definedName>
    <definedName name="new_wrn.All._.Models." localSheetId="3" hidden="1">{#N/A,#N/A,FALSE,"inc state";#N/A,#N/A,FALSE,"Products";#N/A,#N/A,FALSE,"bal sht"}</definedName>
    <definedName name="new_wrn.All._.Models." hidden="1">{#N/A,#N/A,FALSE,"inc state";#N/A,#N/A,FALSE,"Products";#N/A,#N/A,FALSE,"bal sht"}</definedName>
    <definedName name="new_wrn.Income._.and._Cogs." localSheetId="3" hidden="1">{"Income sources",#N/A,FALSE,"budget Format - Peachtree"}</definedName>
    <definedName name="new_wrn.Income._.and._Cogs." hidden="1">{"Income sources",#N/A,FALSE,"budget Format - Peachtree"}</definedName>
    <definedName name="new_wrn.PRo._.Forma." localSheetId="3" hidden="1">{"Pro Forma",#N/A,FALSE,"budget Format - Peachtree"}</definedName>
    <definedName name="new_wrn.PRo._.Forma." hidden="1">{"Pro Forma",#N/A,FALSE,"budget Format - Peachtree"}</definedName>
    <definedName name="new_wrn.מאזן_בוחן_כללי." localSheetId="3" hidden="1">{#N/A,#N/A,FALSE,"מאזן בוחן";"כל_מאזן_בוחן",#N/A,FALSE,"מאזן בוחן"}</definedName>
    <definedName name="new_wrn.מאזן_בוחן_כללי." hidden="1">{#N/A,#N/A,FALSE,"מאזן בוחן";"כל_מאזן_בוחן",#N/A,FALSE,"מאזן בוחן"}</definedName>
    <definedName name="new_wrn.סעיפי_מאזן_בוחן.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 localSheetId="3" hidden="1">{#N/A,#N/A,FALSE,"מאזן בוחן";"כל_מאזן_בוחן",#N/A,FALSE,"מאזן בוחן"}</definedName>
    <definedName name="new_אאא" hidden="1">{#N/A,#N/A,FALSE,"מאזן בוחן";"כל_מאזן_בוחן",#N/A,FALSE,"מאזן בוחן"}</definedName>
    <definedName name="new_אאא1" localSheetId="3" hidden="1">{#N/A,#N/A,FALSE,"מאזן בוחן";"כל_מאזן_בוחן",#N/A,FALSE,"מאזן בוחן"}</definedName>
    <definedName name="new_אאא1" hidden="1">{#N/A,#N/A,FALSE,"מאזן בוחן";"כל_מאזן_בוחן",#N/A,FALSE,"מאזן בוחן"}</definedName>
    <definedName name="new_בככ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 localSheetId="3" hidden="1">{#N/A,#N/A,FALSE,"מאזן בוחן";"כל_מאזן_בוחן",#N/A,FALSE,"מאזן בוחן"}</definedName>
    <definedName name="new_מאזן" hidden="1">{#N/A,#N/A,FALSE,"מאזן בוחן";"כל_מאזן_בוחן",#N/A,FALSE,"מאזן בוחן"}</definedName>
    <definedName name="new_מאזן_בוחן_כללי_1" localSheetId="3" hidden="1">{#N/A,#N/A,FALSE,"מאזן בוחן";"כל_מאזן_בוחן",#N/A,FALSE,"מאזן בוחן"}</definedName>
    <definedName name="new_מאזן_בוחן_כללי_1" hidden="1">{#N/A,#N/A,FALSE,"מאזן בוחן";"כל_מאזן_בוחן",#N/A,FALSE,"מאזן בוחן"}</definedName>
    <definedName name="new_מאזן_בוחן_כללי1" localSheetId="3" hidden="1">{#N/A,#N/A,FALSE,"מאזן בוחן";"כל_מאזן_בוחן",#N/A,FALSE,"מאזן בוחן"}</definedName>
    <definedName name="new_מאזן_בוחן_כללי1" hidden="1">{#N/A,#N/A,FALSE,"מאזן בוחן";"כל_מאזן_בוחן",#N/A,FALSE,"מאזן בוחן"}</definedName>
    <definedName name="new_סעיפי_מאזן_בוחן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1SAP" hidden="1">"3T6D7IXBNOGRT8OF1NK2FLTWZ"</definedName>
    <definedName name="NEWBALANCE">#REF!</definedName>
    <definedName name="newbel" localSheetId="3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_1" localSheetId="3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1_1" localSheetId="3" hidden="1">{"IS",#N/A,FALSE,"IS";"RPTIS",#N/A,FALSE,"RPTIS";"STATS",#N/A,FALSE,"STATS";"CELL",#N/A,FALSE,"CELL";"BS",#N/A,FALSE,"BS"}</definedName>
    <definedName name="newbel_1_1" hidden="1">{"IS",#N/A,FALSE,"IS";"RPTIS",#N/A,FALSE,"RPTIS";"STATS",#N/A,FALSE,"STATS";"CELL",#N/A,FALSE,"CELL";"BS",#N/A,FALSE,"BS"}</definedName>
    <definedName name="newbel_1_2" localSheetId="3" hidden="1">{"IS",#N/A,FALSE,"IS";"RPTIS",#N/A,FALSE,"RPTIS";"STATS",#N/A,FALSE,"STATS";"CELL",#N/A,FALSE,"CELL";"BS",#N/A,FALSE,"BS"}</definedName>
    <definedName name="newbel_1_2" hidden="1">{"IS",#N/A,FALSE,"IS";"RPTIS",#N/A,FALSE,"RPTIS";"STATS",#N/A,FALSE,"STATS";"CELL",#N/A,FALSE,"CELL";"BS",#N/A,FALSE,"BS"}</definedName>
    <definedName name="newbel_1_3" localSheetId="3" hidden="1">{"IS",#N/A,FALSE,"IS";"RPTIS",#N/A,FALSE,"RPTIS";"STATS",#N/A,FALSE,"STATS";"CELL",#N/A,FALSE,"CELL";"BS",#N/A,FALSE,"BS"}</definedName>
    <definedName name="newbel_1_3" hidden="1">{"IS",#N/A,FALSE,"IS";"RPTIS",#N/A,FALSE,"RPTIS";"STATS",#N/A,FALSE,"STATS";"CELL",#N/A,FALSE,"CELL";"BS",#N/A,FALSE,"BS"}</definedName>
    <definedName name="newbel_1_4" localSheetId="3" hidden="1">{"IS",#N/A,FALSE,"IS";"RPTIS",#N/A,FALSE,"RPTIS";"STATS",#N/A,FALSE,"STATS";"CELL",#N/A,FALSE,"CELL";"BS",#N/A,FALSE,"BS"}</definedName>
    <definedName name="newbel_1_4" hidden="1">{"IS",#N/A,FALSE,"IS";"RPTIS",#N/A,FALSE,"RPTIS";"STATS",#N/A,FALSE,"STATS";"CELL",#N/A,FALSE,"CELL";"BS",#N/A,FALSE,"BS"}</definedName>
    <definedName name="newbel_1_5" localSheetId="3" hidden="1">{"IS",#N/A,FALSE,"IS";"RPTIS",#N/A,FALSE,"RPTIS";"STATS",#N/A,FALSE,"STATS";"CELL",#N/A,FALSE,"CELL";"BS",#N/A,FALSE,"BS"}</definedName>
    <definedName name="newbel_1_5" hidden="1">{"IS",#N/A,FALSE,"IS";"RPTIS",#N/A,FALSE,"RPTIS";"STATS",#N/A,FALSE,"STATS";"CELL",#N/A,FALSE,"CELL";"BS",#N/A,FALSE,"BS"}</definedName>
    <definedName name="newbel_2" localSheetId="3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_2_1" localSheetId="3" hidden="1">{"IS",#N/A,FALSE,"IS";"RPTIS",#N/A,FALSE,"RPTIS";"STATS",#N/A,FALSE,"STATS";"CELL",#N/A,FALSE,"CELL";"BS",#N/A,FALSE,"BS"}</definedName>
    <definedName name="newbel_2_1" hidden="1">{"IS",#N/A,FALSE,"IS";"RPTIS",#N/A,FALSE,"RPTIS";"STATS",#N/A,FALSE,"STATS";"CELL",#N/A,FALSE,"CELL";"BS",#N/A,FALSE,"BS"}</definedName>
    <definedName name="newbel_2_2" localSheetId="3" hidden="1">{"IS",#N/A,FALSE,"IS";"RPTIS",#N/A,FALSE,"RPTIS";"STATS",#N/A,FALSE,"STATS";"CELL",#N/A,FALSE,"CELL";"BS",#N/A,FALSE,"BS"}</definedName>
    <definedName name="newbel_2_2" hidden="1">{"IS",#N/A,FALSE,"IS";"RPTIS",#N/A,FALSE,"RPTIS";"STATS",#N/A,FALSE,"STATS";"CELL",#N/A,FALSE,"CELL";"BS",#N/A,FALSE,"BS"}</definedName>
    <definedName name="newbel_2_3" localSheetId="3" hidden="1">{"IS",#N/A,FALSE,"IS";"RPTIS",#N/A,FALSE,"RPTIS";"STATS",#N/A,FALSE,"STATS";"CELL",#N/A,FALSE,"CELL";"BS",#N/A,FALSE,"BS"}</definedName>
    <definedName name="newbel_2_3" hidden="1">{"IS",#N/A,FALSE,"IS";"RPTIS",#N/A,FALSE,"RPTIS";"STATS",#N/A,FALSE,"STATS";"CELL",#N/A,FALSE,"CELL";"BS",#N/A,FALSE,"BS"}</definedName>
    <definedName name="newbel_2_4" localSheetId="3" hidden="1">{"IS",#N/A,FALSE,"IS";"RPTIS",#N/A,FALSE,"RPTIS";"STATS",#N/A,FALSE,"STATS";"CELL",#N/A,FALSE,"CELL";"BS",#N/A,FALSE,"BS"}</definedName>
    <definedName name="newbel_2_4" hidden="1">{"IS",#N/A,FALSE,"IS";"RPTIS",#N/A,FALSE,"RPTIS";"STATS",#N/A,FALSE,"STATS";"CELL",#N/A,FALSE,"CELL";"BS",#N/A,FALSE,"BS"}</definedName>
    <definedName name="newbel_2_5" localSheetId="3" hidden="1">{"IS",#N/A,FALSE,"IS";"RPTIS",#N/A,FALSE,"RPTIS";"STATS",#N/A,FALSE,"STATS";"CELL",#N/A,FALSE,"CELL";"BS",#N/A,FALSE,"BS"}</definedName>
    <definedName name="newbel_2_5" hidden="1">{"IS",#N/A,FALSE,"IS";"RPTIS",#N/A,FALSE,"RPTIS";"STATS",#N/A,FALSE,"STATS";"CELL",#N/A,FALSE,"CELL";"BS",#N/A,FALSE,"BS"}</definedName>
    <definedName name="newbel_3" localSheetId="3" hidden="1">{"IS",#N/A,FALSE,"IS";"RPTIS",#N/A,FALSE,"RPTIS";"STATS",#N/A,FALSE,"STATS";"CELL",#N/A,FALSE,"CELL";"BS",#N/A,FALSE,"BS"}</definedName>
    <definedName name="newbel_3" hidden="1">{"IS",#N/A,FALSE,"IS";"RPTIS",#N/A,FALSE,"RPTIS";"STATS",#N/A,FALSE,"STATS";"CELL",#N/A,FALSE,"CELL";"BS",#N/A,FALSE,"BS"}</definedName>
    <definedName name="newbel_3_1" localSheetId="3" hidden="1">{"IS",#N/A,FALSE,"IS";"RPTIS",#N/A,FALSE,"RPTIS";"STATS",#N/A,FALSE,"STATS";"CELL",#N/A,FALSE,"CELL";"BS",#N/A,FALSE,"BS"}</definedName>
    <definedName name="newbel_3_1" hidden="1">{"IS",#N/A,FALSE,"IS";"RPTIS",#N/A,FALSE,"RPTIS";"STATS",#N/A,FALSE,"STATS";"CELL",#N/A,FALSE,"CELL";"BS",#N/A,FALSE,"BS"}</definedName>
    <definedName name="newbel_3_2" localSheetId="3" hidden="1">{"IS",#N/A,FALSE,"IS";"RPTIS",#N/A,FALSE,"RPTIS";"STATS",#N/A,FALSE,"STATS";"CELL",#N/A,FALSE,"CELL";"BS",#N/A,FALSE,"BS"}</definedName>
    <definedName name="newbel_3_2" hidden="1">{"IS",#N/A,FALSE,"IS";"RPTIS",#N/A,FALSE,"RPTIS";"STATS",#N/A,FALSE,"STATS";"CELL",#N/A,FALSE,"CELL";"BS",#N/A,FALSE,"BS"}</definedName>
    <definedName name="newbel_3_3" localSheetId="3" hidden="1">{"IS",#N/A,FALSE,"IS";"RPTIS",#N/A,FALSE,"RPTIS";"STATS",#N/A,FALSE,"STATS";"CELL",#N/A,FALSE,"CELL";"BS",#N/A,FALSE,"BS"}</definedName>
    <definedName name="newbel_3_3" hidden="1">{"IS",#N/A,FALSE,"IS";"RPTIS",#N/A,FALSE,"RPTIS";"STATS",#N/A,FALSE,"STATS";"CELL",#N/A,FALSE,"CELL";"BS",#N/A,FALSE,"BS"}</definedName>
    <definedName name="newbel_3_4" localSheetId="3" hidden="1">{"IS",#N/A,FALSE,"IS";"RPTIS",#N/A,FALSE,"RPTIS";"STATS",#N/A,FALSE,"STATS";"CELL",#N/A,FALSE,"CELL";"BS",#N/A,FALSE,"BS"}</definedName>
    <definedName name="newbel_3_4" hidden="1">{"IS",#N/A,FALSE,"IS";"RPTIS",#N/A,FALSE,"RPTIS";"STATS",#N/A,FALSE,"STATS";"CELL",#N/A,FALSE,"CELL";"BS",#N/A,FALSE,"BS"}</definedName>
    <definedName name="newbel_3_5" localSheetId="3" hidden="1">{"IS",#N/A,FALSE,"IS";"RPTIS",#N/A,FALSE,"RPTIS";"STATS",#N/A,FALSE,"STATS";"CELL",#N/A,FALSE,"CELL";"BS",#N/A,FALSE,"BS"}</definedName>
    <definedName name="newbel_3_5" hidden="1">{"IS",#N/A,FALSE,"IS";"RPTIS",#N/A,FALSE,"RPTIS";"STATS",#N/A,FALSE,"STATS";"CELL",#N/A,FALSE,"CELL";"BS",#N/A,FALSE,"BS"}</definedName>
    <definedName name="newbel_4" localSheetId="3" hidden="1">{"IS",#N/A,FALSE,"IS";"RPTIS",#N/A,FALSE,"RPTIS";"STATS",#N/A,FALSE,"STATS";"CELL",#N/A,FALSE,"CELL";"BS",#N/A,FALSE,"BS"}</definedName>
    <definedName name="newbel_4" hidden="1">{"IS",#N/A,FALSE,"IS";"RPTIS",#N/A,FALSE,"RPTIS";"STATS",#N/A,FALSE,"STATS";"CELL",#N/A,FALSE,"CELL";"BS",#N/A,FALSE,"BS"}</definedName>
    <definedName name="newbel_4_1" localSheetId="3" hidden="1">{"IS",#N/A,FALSE,"IS";"RPTIS",#N/A,FALSE,"RPTIS";"STATS",#N/A,FALSE,"STATS";"CELL",#N/A,FALSE,"CELL";"BS",#N/A,FALSE,"BS"}</definedName>
    <definedName name="newbel_4_1" hidden="1">{"IS",#N/A,FALSE,"IS";"RPTIS",#N/A,FALSE,"RPTIS";"STATS",#N/A,FALSE,"STATS";"CELL",#N/A,FALSE,"CELL";"BS",#N/A,FALSE,"BS"}</definedName>
    <definedName name="newbel_4_2" localSheetId="3" hidden="1">{"IS",#N/A,FALSE,"IS";"RPTIS",#N/A,FALSE,"RPTIS";"STATS",#N/A,FALSE,"STATS";"CELL",#N/A,FALSE,"CELL";"BS",#N/A,FALSE,"BS"}</definedName>
    <definedName name="newbel_4_2" hidden="1">{"IS",#N/A,FALSE,"IS";"RPTIS",#N/A,FALSE,"RPTIS";"STATS",#N/A,FALSE,"STATS";"CELL",#N/A,FALSE,"CELL";"BS",#N/A,FALSE,"BS"}</definedName>
    <definedName name="newbel_4_3" localSheetId="3" hidden="1">{"IS",#N/A,FALSE,"IS";"RPTIS",#N/A,FALSE,"RPTIS";"STATS",#N/A,FALSE,"STATS";"CELL",#N/A,FALSE,"CELL";"BS",#N/A,FALSE,"BS"}</definedName>
    <definedName name="newbel_4_3" hidden="1">{"IS",#N/A,FALSE,"IS";"RPTIS",#N/A,FALSE,"RPTIS";"STATS",#N/A,FALSE,"STATS";"CELL",#N/A,FALSE,"CELL";"BS",#N/A,FALSE,"BS"}</definedName>
    <definedName name="newbel_4_4" localSheetId="3" hidden="1">{"IS",#N/A,FALSE,"IS";"RPTIS",#N/A,FALSE,"RPTIS";"STATS",#N/A,FALSE,"STATS";"CELL",#N/A,FALSE,"CELL";"BS",#N/A,FALSE,"BS"}</definedName>
    <definedName name="newbel_4_4" hidden="1">{"IS",#N/A,FALSE,"IS";"RPTIS",#N/A,FALSE,"RPTIS";"STATS",#N/A,FALSE,"STATS";"CELL",#N/A,FALSE,"CELL";"BS",#N/A,FALSE,"BS"}</definedName>
    <definedName name="newbel_4_5" localSheetId="3" hidden="1">{"IS",#N/A,FALSE,"IS";"RPTIS",#N/A,FALSE,"RPTIS";"STATS",#N/A,FALSE,"STATS";"CELL",#N/A,FALSE,"CELL";"BS",#N/A,FALSE,"BS"}</definedName>
    <definedName name="newbel_4_5" hidden="1">{"IS",#N/A,FALSE,"IS";"RPTIS",#N/A,FALSE,"RPTIS";"STATS",#N/A,FALSE,"STATS";"CELL",#N/A,FALSE,"CELL";"BS",#N/A,FALSE,"BS"}</definedName>
    <definedName name="newbel_5" localSheetId="3" hidden="1">{"IS",#N/A,FALSE,"IS";"RPTIS",#N/A,FALSE,"RPTIS";"STATS",#N/A,FALSE,"STATS";"CELL",#N/A,FALSE,"CELL";"BS",#N/A,FALSE,"BS"}</definedName>
    <definedName name="newbel_5" hidden="1">{"IS",#N/A,FALSE,"IS";"RPTIS",#N/A,FALSE,"RPTIS";"STATS",#N/A,FALSE,"STATS";"CELL",#N/A,FALSE,"CELL";"BS",#N/A,FALSE,"BS"}</definedName>
    <definedName name="newbel_5_1" localSheetId="3" hidden="1">{"IS",#N/A,FALSE,"IS";"RPTIS",#N/A,FALSE,"RPTIS";"STATS",#N/A,FALSE,"STATS";"CELL",#N/A,FALSE,"CELL";"BS",#N/A,FALSE,"BS"}</definedName>
    <definedName name="newbel_5_1" hidden="1">{"IS",#N/A,FALSE,"IS";"RPTIS",#N/A,FALSE,"RPTIS";"STATS",#N/A,FALSE,"STATS";"CELL",#N/A,FALSE,"CELL";"BS",#N/A,FALSE,"BS"}</definedName>
    <definedName name="newbel_5_2" localSheetId="3" hidden="1">{"IS",#N/A,FALSE,"IS";"RPTIS",#N/A,FALSE,"RPTIS";"STATS",#N/A,FALSE,"STATS";"CELL",#N/A,FALSE,"CELL";"BS",#N/A,FALSE,"BS"}</definedName>
    <definedName name="newbel_5_2" hidden="1">{"IS",#N/A,FALSE,"IS";"RPTIS",#N/A,FALSE,"RPTIS";"STATS",#N/A,FALSE,"STATS";"CELL",#N/A,FALSE,"CELL";"BS",#N/A,FALSE,"BS"}</definedName>
    <definedName name="newbel_5_3" localSheetId="3" hidden="1">{"IS",#N/A,FALSE,"IS";"RPTIS",#N/A,FALSE,"RPTIS";"STATS",#N/A,FALSE,"STATS";"CELL",#N/A,FALSE,"CELL";"BS",#N/A,FALSE,"BS"}</definedName>
    <definedName name="newbel_5_3" hidden="1">{"IS",#N/A,FALSE,"IS";"RPTIS",#N/A,FALSE,"RPTIS";"STATS",#N/A,FALSE,"STATS";"CELL",#N/A,FALSE,"CELL";"BS",#N/A,FALSE,"BS"}</definedName>
    <definedName name="newbel_5_4" localSheetId="3" hidden="1">{"IS",#N/A,FALSE,"IS";"RPTIS",#N/A,FALSE,"RPTIS";"STATS",#N/A,FALSE,"STATS";"CELL",#N/A,FALSE,"CELL";"BS",#N/A,FALSE,"BS"}</definedName>
    <definedName name="newbel_5_4" hidden="1">{"IS",#N/A,FALSE,"IS";"RPTIS",#N/A,FALSE,"RPTIS";"STATS",#N/A,FALSE,"STATS";"CELL",#N/A,FALSE,"CELL";"BS",#N/A,FALSE,"BS"}</definedName>
    <definedName name="newbel_5_5" localSheetId="3" hidden="1">{"IS",#N/A,FALSE,"IS";"RPTIS",#N/A,FALSE,"RPTIS";"STATS",#N/A,FALSE,"STATS";"CELL",#N/A,FALSE,"CELL";"BS",#N/A,FALSE,"BS"}</definedName>
    <definedName name="newbel_5_5" hidden="1">{"IS",#N/A,FALSE,"IS";"RPTIS",#N/A,FALSE,"RPTIS";"STATS",#N/A,FALSE,"STATS";"CELL",#N/A,FALSE,"CELL";"BS",#N/A,FALSE,"BS"}</definedName>
    <definedName name="Newcap" localSheetId="3" hidden="1">{"'2ND_QUAR'!$A$1:$P$106"}</definedName>
    <definedName name="Newcap" hidden="1">{"'2ND_QUAR'!$A$1:$P$106"}</definedName>
    <definedName name="Newcap_1" localSheetId="3" hidden="1">{"'2ND_QUAR'!$A$1:$P$106"}</definedName>
    <definedName name="Newcap_1" hidden="1">{"'2ND_QUAR'!$A$1:$P$106"}</definedName>
    <definedName name="Newcap_1_1" localSheetId="3" hidden="1">{"'2ND_QUAR'!$A$1:$P$106"}</definedName>
    <definedName name="Newcap_1_1" hidden="1">{"'2ND_QUAR'!$A$1:$P$106"}</definedName>
    <definedName name="Newcap_1_2" localSheetId="3" hidden="1">{"'2ND_QUAR'!$A$1:$P$106"}</definedName>
    <definedName name="Newcap_1_2" hidden="1">{"'2ND_QUAR'!$A$1:$P$106"}</definedName>
    <definedName name="Newcap_1_3" localSheetId="3" hidden="1">{"'2ND_QUAR'!$A$1:$P$106"}</definedName>
    <definedName name="Newcap_1_3" hidden="1">{"'2ND_QUAR'!$A$1:$P$106"}</definedName>
    <definedName name="Newcap_1_4" localSheetId="3" hidden="1">{"'2ND_QUAR'!$A$1:$P$106"}</definedName>
    <definedName name="Newcap_1_4" hidden="1">{"'2ND_QUAR'!$A$1:$P$106"}</definedName>
    <definedName name="Newcap_1_5" localSheetId="3" hidden="1">{"'2ND_QUAR'!$A$1:$P$106"}</definedName>
    <definedName name="Newcap_1_5" hidden="1">{"'2ND_QUAR'!$A$1:$P$106"}</definedName>
    <definedName name="Newcap_2" localSheetId="3" hidden="1">{"'2ND_QUAR'!$A$1:$P$106"}</definedName>
    <definedName name="Newcap_2" hidden="1">{"'2ND_QUAR'!$A$1:$P$106"}</definedName>
    <definedName name="Newcap_2_1" localSheetId="3" hidden="1">{"'2ND_QUAR'!$A$1:$P$106"}</definedName>
    <definedName name="Newcap_2_1" hidden="1">{"'2ND_QUAR'!$A$1:$P$106"}</definedName>
    <definedName name="Newcap_2_2" localSheetId="3" hidden="1">{"'2ND_QUAR'!$A$1:$P$106"}</definedName>
    <definedName name="Newcap_2_2" hidden="1">{"'2ND_QUAR'!$A$1:$P$106"}</definedName>
    <definedName name="Newcap_2_3" localSheetId="3" hidden="1">{"'2ND_QUAR'!$A$1:$P$106"}</definedName>
    <definedName name="Newcap_2_3" hidden="1">{"'2ND_QUAR'!$A$1:$P$106"}</definedName>
    <definedName name="Newcap_2_4" localSheetId="3" hidden="1">{"'2ND_QUAR'!$A$1:$P$106"}</definedName>
    <definedName name="Newcap_2_4" hidden="1">{"'2ND_QUAR'!$A$1:$P$106"}</definedName>
    <definedName name="Newcap_2_5" localSheetId="3" hidden="1">{"'2ND_QUAR'!$A$1:$P$106"}</definedName>
    <definedName name="Newcap_2_5" hidden="1">{"'2ND_QUAR'!$A$1:$P$106"}</definedName>
    <definedName name="Newcap_3" localSheetId="3" hidden="1">{"'2ND_QUAR'!$A$1:$P$106"}</definedName>
    <definedName name="Newcap_3" hidden="1">{"'2ND_QUAR'!$A$1:$P$106"}</definedName>
    <definedName name="Newcap_3_1" localSheetId="3" hidden="1">{"'2ND_QUAR'!$A$1:$P$106"}</definedName>
    <definedName name="Newcap_3_1" hidden="1">{"'2ND_QUAR'!$A$1:$P$106"}</definedName>
    <definedName name="Newcap_3_2" localSheetId="3" hidden="1">{"'2ND_QUAR'!$A$1:$P$106"}</definedName>
    <definedName name="Newcap_3_2" hidden="1">{"'2ND_QUAR'!$A$1:$P$106"}</definedName>
    <definedName name="Newcap_3_3" localSheetId="3" hidden="1">{"'2ND_QUAR'!$A$1:$P$106"}</definedName>
    <definedName name="Newcap_3_3" hidden="1">{"'2ND_QUAR'!$A$1:$P$106"}</definedName>
    <definedName name="Newcap_3_4" localSheetId="3" hidden="1">{"'2ND_QUAR'!$A$1:$P$106"}</definedName>
    <definedName name="Newcap_3_4" hidden="1">{"'2ND_QUAR'!$A$1:$P$106"}</definedName>
    <definedName name="Newcap_3_5" localSheetId="3" hidden="1">{"'2ND_QUAR'!$A$1:$P$106"}</definedName>
    <definedName name="Newcap_3_5" hidden="1">{"'2ND_QUAR'!$A$1:$P$106"}</definedName>
    <definedName name="Newcap_4" localSheetId="3" hidden="1">{"'2ND_QUAR'!$A$1:$P$106"}</definedName>
    <definedName name="Newcap_4" hidden="1">{"'2ND_QUAR'!$A$1:$P$106"}</definedName>
    <definedName name="Newcap_4_1" localSheetId="3" hidden="1">{"'2ND_QUAR'!$A$1:$P$106"}</definedName>
    <definedName name="Newcap_4_1" hidden="1">{"'2ND_QUAR'!$A$1:$P$106"}</definedName>
    <definedName name="Newcap_4_2" localSheetId="3" hidden="1">{"'2ND_QUAR'!$A$1:$P$106"}</definedName>
    <definedName name="Newcap_4_2" hidden="1">{"'2ND_QUAR'!$A$1:$P$106"}</definedName>
    <definedName name="Newcap_4_3" localSheetId="3" hidden="1">{"'2ND_QUAR'!$A$1:$P$106"}</definedName>
    <definedName name="Newcap_4_3" hidden="1">{"'2ND_QUAR'!$A$1:$P$106"}</definedName>
    <definedName name="Newcap_4_4" localSheetId="3" hidden="1">{"'2ND_QUAR'!$A$1:$P$106"}</definedName>
    <definedName name="Newcap_4_4" hidden="1">{"'2ND_QUAR'!$A$1:$P$106"}</definedName>
    <definedName name="Newcap_4_5" localSheetId="3" hidden="1">{"'2ND_QUAR'!$A$1:$P$106"}</definedName>
    <definedName name="Newcap_4_5" hidden="1">{"'2ND_QUAR'!$A$1:$P$106"}</definedName>
    <definedName name="Newcap_5" localSheetId="3" hidden="1">{"'2ND_QUAR'!$A$1:$P$106"}</definedName>
    <definedName name="Newcap_5" hidden="1">{"'2ND_QUAR'!$A$1:$P$106"}</definedName>
    <definedName name="Newcap_5_1" localSheetId="3" hidden="1">{"'2ND_QUAR'!$A$1:$P$106"}</definedName>
    <definedName name="Newcap_5_1" hidden="1">{"'2ND_QUAR'!$A$1:$P$106"}</definedName>
    <definedName name="Newcap_5_2" localSheetId="3" hidden="1">{"'2ND_QUAR'!$A$1:$P$106"}</definedName>
    <definedName name="Newcap_5_2" hidden="1">{"'2ND_QUAR'!$A$1:$P$106"}</definedName>
    <definedName name="Newcap_5_3" localSheetId="3" hidden="1">{"'2ND_QUAR'!$A$1:$P$106"}</definedName>
    <definedName name="Newcap_5_3" hidden="1">{"'2ND_QUAR'!$A$1:$P$106"}</definedName>
    <definedName name="Newcap_5_4" localSheetId="3" hidden="1">{"'2ND_QUAR'!$A$1:$P$106"}</definedName>
    <definedName name="Newcap_5_4" hidden="1">{"'2ND_QUAR'!$A$1:$P$106"}</definedName>
    <definedName name="Newcap_5_5" localSheetId="3" hidden="1">{"'2ND_QUAR'!$A$1:$P$106"}</definedName>
    <definedName name="Newcap_5_5" hidden="1">{"'2ND_QUAR'!$A$1:$P$106"}</definedName>
    <definedName name="NewCosts">#REF!</definedName>
    <definedName name="newdata" localSheetId="4" hidden="1">{"PAGE 1",#N/A,FALSE,"WEST_OT"}</definedName>
    <definedName name="newdata" localSheetId="3" hidden="1">{"PAGE 1",#N/A,FALSE,"WEST_OT"}</definedName>
    <definedName name="newdata" hidden="1">{"PAGE 1",#N/A,FALSE,"WEST_OT"}</definedName>
    <definedName name="newdata2" localSheetId="4" hidden="1">{"PAGE 1",#N/A,FALSE,"WEST_OT"}</definedName>
    <definedName name="newdata2" localSheetId="3" hidden="1">{"PAGE 1",#N/A,FALSE,"WEST_OT"}</definedName>
    <definedName name="newdata2" hidden="1">{"PAGE 1",#N/A,FALSE,"WEST_OT"}</definedName>
    <definedName name="NewEconomyPRNPage1">#REF!</definedName>
    <definedName name="NewEconomyPRNPage2">#REF!</definedName>
    <definedName name="NewInvest" localSheetId="4">[179]Data!$B$1</definedName>
    <definedName name="NewInvest">#REF!</definedName>
    <definedName name="newname" localSheetId="4" hidden="1">[180]Greylock!#REF!</definedName>
    <definedName name="newname" hidden="1">#REF!</definedName>
    <definedName name="NewName14" hidden="1">-4135</definedName>
    <definedName name="NewName2" hidden="1">255</definedName>
    <definedName name="newnewnew" localSheetId="3" hidden="1">{#N/A,#N/A,FALSE,"Pharm";#N/A,#N/A,FALSE,"WWCM"}</definedName>
    <definedName name="newnewnew" hidden="1">{#N/A,#N/A,FALSE,"Pharm";#N/A,#N/A,FALSE,"WWCM"}</definedName>
    <definedName name="newnewnew_1" localSheetId="3" hidden="1">{#N/A,#N/A,FALSE,"Pharm";#N/A,#N/A,FALSE,"WWCM"}</definedName>
    <definedName name="newnewnew_1" hidden="1">{#N/A,#N/A,FALSE,"Pharm";#N/A,#N/A,FALSE,"WWCM"}</definedName>
    <definedName name="newnewnew_2" localSheetId="3" hidden="1">{#N/A,#N/A,FALSE,"Pharm";#N/A,#N/A,FALSE,"WWCM"}</definedName>
    <definedName name="newnewnew_2" hidden="1">{#N/A,#N/A,FALSE,"Pharm";#N/A,#N/A,FALSE,"WWCM"}</definedName>
    <definedName name="newnewnew_3" localSheetId="3" hidden="1">{#N/A,#N/A,FALSE,"Pharm";#N/A,#N/A,FALSE,"WWCM"}</definedName>
    <definedName name="newnewnew_3" hidden="1">{#N/A,#N/A,FALSE,"Pharm";#N/A,#N/A,FALSE,"WWCM"}</definedName>
    <definedName name="newnewnew_4" localSheetId="3" hidden="1">{#N/A,#N/A,FALSE,"Pharm";#N/A,#N/A,FALSE,"WWCM"}</definedName>
    <definedName name="newnewnew_4" hidden="1">{#N/A,#N/A,FALSE,"Pharm";#N/A,#N/A,FALSE,"WWCM"}</definedName>
    <definedName name="NewOrders" localSheetId="3" hidden="1">{#N/A,#N/A,FALSE,"Sheet1";#N/A,#N/A,FALSE,"Sheet1 (2)"}</definedName>
    <definedName name="NewOrders" hidden="1">{#N/A,#N/A,FALSE,"Sheet1";#N/A,#N/A,FALSE,"Sheet1 (2)"}</definedName>
    <definedName name="NewPPS" localSheetId="4">[179]Data!$B$2</definedName>
    <definedName name="NewPPS">#REF!</definedName>
    <definedName name="NewPrint">#REF!</definedName>
    <definedName name="NewRange" hidden="1">#REF!</definedName>
    <definedName name="newsales">#REF!</definedName>
    <definedName name="newSAP" hidden="1">6</definedName>
    <definedName name="newtables">#REF!</definedName>
    <definedName name="next_gross">#REF!</definedName>
    <definedName name="next_net">#REF!</definedName>
    <definedName name="next_wgt_gross">#REF!</definedName>
    <definedName name="next_wgt_net">#REF!</definedName>
    <definedName name="NextFY">#REF!</definedName>
    <definedName name="NextFY2">#REF!</definedName>
    <definedName name="nfhy" localSheetId="3" hidden="1">{#N/A,#N/A,FALSE,"Detailed";#N/A,#N/A,FALSE,"Total";#N/A,#N/A,FALSE,"Detailed (2)"}</definedName>
    <definedName name="nfhy" hidden="1">{#N/A,#N/A,FALSE,"Detailed";#N/A,#N/A,FALSE,"Total";#N/A,#N/A,FALSE,"Detailed (2)"}</definedName>
    <definedName name="nfhy_1" localSheetId="3" hidden="1">{#N/A,#N/A,FALSE,"Detailed";#N/A,#N/A,FALSE,"Total";#N/A,#N/A,FALSE,"Detailed (2)"}</definedName>
    <definedName name="nfhy_1" hidden="1">{#N/A,#N/A,FALSE,"Detailed";#N/A,#N/A,FALSE,"Total";#N/A,#N/A,FALSE,"Detailed (2)"}</definedName>
    <definedName name="NGAS_DIST_EARN">#REF!</definedName>
    <definedName name="NGFHFG" localSheetId="3" hidden="1">{#N/A,#N/A,FALSE,"PGW"}</definedName>
    <definedName name="NGFHFG" hidden="1">{#N/A,#N/A,FALSE,"PGW"}</definedName>
    <definedName name="nh" localSheetId="3" hidden="1">{"AS REP",#N/A,FALSE,"EEFSNAP2";"PROP",#N/A,FALSE,"EEFSNAP2";"RISKS",#N/A,FALSE,"EEFSNAP2";"VIEW ALL",#N/A,FALSE,"EEFSNAP2"}</definedName>
    <definedName name="nh" hidden="1">{"AS REP",#N/A,FALSE,"EEFSNAP2";"PROP",#N/A,FALSE,"EEFSNAP2";"RISKS",#N/A,FALSE,"EEFSNAP2";"VIEW ALL",#N/A,FALSE,"EEFSNAP2"}</definedName>
    <definedName name="nhgiso" localSheetId="3">{"'1-TheatreBkgs'!$A$1:$L$102"}</definedName>
    <definedName name="nhgiso">{"'1-TheatreBkgs'!$A$1:$L$102"}</definedName>
    <definedName name="NHistBS" localSheetId="4">[79]Notes!#REF!</definedName>
    <definedName name="NHistBS">#REF!</definedName>
    <definedName name="NHistEquity" localSheetId="4">[79]Notes!#REF!</definedName>
    <definedName name="NHistEquity">#REF!</definedName>
    <definedName name="NHistPL" localSheetId="4">[79]Notes!#REF!</definedName>
    <definedName name="NHistPL">#REF!</definedName>
    <definedName name="nhjythh" localSheetId="3">{"DCF","UPSIDE CASE",FALSE,"Sheet1";"DCF","BASE CASE",FALSE,"Sheet1";"DCF","DOWNSIDE CASE",FALSE,"Sheet1"}</definedName>
    <definedName name="nhjythh">{"DCF","UPSIDE CASE",FALSE,"Sheet1";"DCF","BASE CASE",FALSE,"Sheet1";"DCF","DOWNSIDE CASE",FALSE,"Sheet1"}</definedName>
    <definedName name="nhmyt" hidden="1">#REF!</definedName>
    <definedName name="NHSX_Project_Expense">'[48]GL-PC'!#REF!</definedName>
    <definedName name="nhu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 localSheetId="4">[78]Sheet1!$M$55</definedName>
    <definedName name="ni">#REF!</definedName>
    <definedName name="NIAROT">'[1]טורים 98'!$GT$145</definedName>
    <definedName name="NIARTA">'[14]שמ"מ מ"ה'!#REF!</definedName>
    <definedName name="NIATA">'[14]שמ"מ מ"ה'!#REF!</definedName>
    <definedName name="Nickname">#REF!</definedName>
    <definedName name="NICOLA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S">#REF!</definedName>
    <definedName name="nijnsh" localSheetId="3" hidden="1">{"detail",#N/A,FALSE,"mfg";"summary",#N/A,FALSE,"mfg"}</definedName>
    <definedName name="nijnsh" hidden="1">{"detail",#N/A,FALSE,"mfg";"summary",#N/A,FALSE,"mfg"}</definedName>
    <definedName name="nik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ne" hidden="1">#REF!,#REF!,#REF!,#REF!</definedName>
    <definedName name="NIS">'[1]טורים 98'!$BQ$1:$CR$333</definedName>
    <definedName name="NIS_1">#REF!</definedName>
    <definedName name="NIS_10">#REF!</definedName>
    <definedName name="NIS_2">#REF!</definedName>
    <definedName name="NIS_3">#REF!</definedName>
    <definedName name="NIS_4">#REF!</definedName>
    <definedName name="NIS_5">#REF!</definedName>
    <definedName name="NIS_6">#REF!</definedName>
    <definedName name="NIS_7">#REF!</definedName>
    <definedName name="NIS_8">#REF!</definedName>
    <definedName name="NIS_9">#REF!</definedName>
    <definedName name="niv2stb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j9km" localSheetId="3" hidden="1">{"detail",#N/A,FALSE,"mfg";"summary",#N/A,FALSE,"mfg"}</definedName>
    <definedName name="nj9km" hidden="1">{"detail",#N/A,FALSE,"mfg";"summary",#N/A,FALSE,"mfg"}</definedName>
    <definedName name="njhfds" localSheetId="3" hidden="1">{#N/A,"PURCHM",FALSE,"Business Analysis";#N/A,"SPADD",FALSE,"Business Analysis"}</definedName>
    <definedName name="njhfds" hidden="1">{#N/A,"PURCHM",FALSE,"Business Analysis";#N/A,"SPADD",FALSE,"Business Analysis"}</definedName>
    <definedName name="njis76" localSheetId="3" hidden="1">{"detail",#N/A,FALSE,"mfg";"summary",#N/A,FALSE,"mfg"}</definedName>
    <definedName name="njis76" hidden="1">{"detail",#N/A,FALSE,"mfg";"summary",#N/A,FALSE,"mfg"}</definedName>
    <definedName name="njkjsh" localSheetId="3" hidden="1">{"detail",#N/A,FALSE,"mfg";"summary",#N/A,FALSE,"mfg"}</definedName>
    <definedName name="njkjsh" hidden="1">{"detail",#N/A,FALSE,"mfg";"summary",#N/A,FALSE,"mfg"}</definedName>
    <definedName name="nkmi9c" localSheetId="3" hidden="1">{#N/A,"PURCHM",FALSE,"Business Analysis";#N/A,"SPADD",FALSE,"Business Analysis"}</definedName>
    <definedName name="nkmi9c" hidden="1">{#N/A,"PURCHM",FALSE,"Business Analysis";#N/A,"SPADD",FALSE,"Business Analysis"}</definedName>
    <definedName name="NLG">#REF!</definedName>
    <definedName name="ñlkj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localSheetId="3" hidden="1">{"pro_view",#N/A,FALSE,"EEFSNAP2";"rep_view",#N/A,FALSE,"EEFSNAP2"}</definedName>
    <definedName name="ñlñl" hidden="1">{"pro_view",#N/A,FALSE,"EEFSNAP2";"rep_view",#N/A,FALSE,"EEFSNAP2"}</definedName>
    <definedName name="nm">#REF!</definedName>
    <definedName name="nmnm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n" localSheetId="3" hidden="1">{"fdb1_Rapport_Report",#N/A,FALSE,"Report"}</definedName>
    <definedName name="nn" hidden="1">{"fdb1_Rapport_Report",#N/A,FALSE,"Report"}</definedName>
    <definedName name="NND" localSheetId="3" hidden="1">{#N/A,#N/A,FALSE,"ALM-ASISC"}</definedName>
    <definedName name="NND" hidden="1">{#N/A,#N/A,FALSE,"ALM-ASISC"}</definedName>
    <definedName name="nne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h" localSheetId="3" hidden="1">{"Pa1",#N/A,FALSE,"OpExYTDvsPY";"Pa2",#N/A,FALSE,"OpExYTDvsPY"}</definedName>
    <definedName name="nnh" hidden="1">{"Pa1",#N/A,FALSE,"OpExYTDvsPY";"Pa2",#N/A,FALSE,"OpExYTDvsPY"}</definedName>
    <definedName name="nnn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_1" localSheetId="3" hidden="1">{#N/A,#N/A,FALSE,"Assessment";#N/A,#N/A,FALSE,"Staffing";#N/A,#N/A,FALSE,"Hires";#N/A,#N/A,FALSE,"Assumptions"}</definedName>
    <definedName name="nnn_1" hidden="1">{#N/A,#N/A,FALSE,"Assessment";#N/A,#N/A,FALSE,"Staffing";#N/A,#N/A,FALSE,"Hires";#N/A,#N/A,FALSE,"Assumptions"}</definedName>
    <definedName name="nnn_1_1" localSheetId="3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2" localSheetId="3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localSheetId="3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localSheetId="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localSheetId="3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localSheetId="3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localSheetId="3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localSheetId="3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localSheetId="3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localSheetId="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localSheetId="3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localSheetId="3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localSheetId="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localSheetId="3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localSheetId="3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localSheetId="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localSheetId="3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localSheetId="3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localSheetId="3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localSheetId="3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localSheetId="3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localSheetId="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localSheetId="3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localSheetId="3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_5_1" localSheetId="3" hidden="1">{#N/A,#N/A,FALSE,"Assessment";#N/A,#N/A,FALSE,"Staffing";#N/A,#N/A,FALSE,"Hires";#N/A,#N/A,FALSE,"Assumptions"}</definedName>
    <definedName name="nnn_5_1" hidden="1">{#N/A,#N/A,FALSE,"Assessment";#N/A,#N/A,FALSE,"Staffing";#N/A,#N/A,FALSE,"Hires";#N/A,#N/A,FALSE,"Assumptions"}</definedName>
    <definedName name="nnn_5_2" localSheetId="3" hidden="1">{#N/A,#N/A,FALSE,"Assessment";#N/A,#N/A,FALSE,"Staffing";#N/A,#N/A,FALSE,"Hires";#N/A,#N/A,FALSE,"Assumptions"}</definedName>
    <definedName name="nnn_5_2" hidden="1">{#N/A,#N/A,FALSE,"Assessment";#N/A,#N/A,FALSE,"Staffing";#N/A,#N/A,FALSE,"Hires";#N/A,#N/A,FALSE,"Assumptions"}</definedName>
    <definedName name="nnn_5_3" localSheetId="3" hidden="1">{#N/A,#N/A,FALSE,"Assessment";#N/A,#N/A,FALSE,"Staffing";#N/A,#N/A,FALSE,"Hires";#N/A,#N/A,FALSE,"Assumptions"}</definedName>
    <definedName name="nnn_5_3" hidden="1">{#N/A,#N/A,FALSE,"Assessment";#N/A,#N/A,FALSE,"Staffing";#N/A,#N/A,FALSE,"Hires";#N/A,#N/A,FALSE,"Assumptions"}</definedName>
    <definedName name="nnn_5_4" localSheetId="3" hidden="1">{#N/A,#N/A,FALSE,"Assessment";#N/A,#N/A,FALSE,"Staffing";#N/A,#N/A,FALSE,"Hires";#N/A,#N/A,FALSE,"Assumptions"}</definedName>
    <definedName name="nnn_5_4" hidden="1">{#N/A,#N/A,FALSE,"Assessment";#N/A,#N/A,FALSE,"Staffing";#N/A,#N/A,FALSE,"Hires";#N/A,#N/A,FALSE,"Assumptions"}</definedName>
    <definedName name="nnn_5_5" localSheetId="3" hidden="1">{#N/A,#N/A,FALSE,"Assessment";#N/A,#N/A,FALSE,"Staffing";#N/A,#N/A,FALSE,"Hires";#N/A,#N/A,FALSE,"Assumptions"}</definedName>
    <definedName name="nnn_5_5" hidden="1">{#N/A,#N/A,FALSE,"Assessment";#N/A,#N/A,FALSE,"Staffing";#N/A,#N/A,FALSE,"Hires";#N/A,#N/A,FALSE,"Assumptions"}</definedName>
    <definedName name="nnnb" localSheetId="3" hidden="1">{"consolidated",#N/A,FALSE,"Sheet1";"cms",#N/A,FALSE,"Sheet1";"fse",#N/A,FALSE,"Sheet1"}</definedName>
    <definedName name="nnnb" hidden="1">{"consolidated",#N/A,FALSE,"Sheet1";"cms",#N/A,FALSE,"Sheet1";"fse",#N/A,FALSE,"Sheet1"}</definedName>
    <definedName name="nnnmmnnnjj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mmnnnjj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n" localSheetId="4" hidden="1">{#N/A,#N/A,FALSE,"Job Sched"}</definedName>
    <definedName name="nnnn" localSheetId="3" hidden="1">{#N/A,#N/A,FALSE,"Job Sched"}</definedName>
    <definedName name="nnnn" hidden="1">{#N/A,#N/A,FALSE,"Job Sched"}</definedName>
    <definedName name="NNNNN" localSheetId="3" hidden="1">{#N/A,#N/A,FALSE,"ALM-ASISC"}</definedName>
    <definedName name="NNNNN" hidden="1">{#N/A,#N/A,FALSE,"ALM-ASISC"}</definedName>
    <definedName name="nnnnnnn" localSheetId="3" hidden="1">{#N/A,#N/A,TRUE,"TS";#N/A,#N/A,TRUE,"Combo";#N/A,#N/A,TRUE,"FAIR";#N/A,#N/A,TRUE,"RBC";#N/A,#N/A,TRUE,"xxxx"}</definedName>
    <definedName name="nnnnnnn" hidden="1">{#N/A,#N/A,TRUE,"TS";#N/A,#N/A,TRUE,"Combo";#N/A,#N/A,TRUE,"FAIR";#N/A,#N/A,TRUE,"RBC";#N/A,#N/A,TRUE,"xxxx"}</definedName>
    <definedName name="nnnnnnnnnnn" localSheetId="3" hidden="1">{"HW",#N/A,FALSE,"1998"}</definedName>
    <definedName name="nnnnnnnnnnn" hidden="1">{"HW",#N/A,FALSE,"1998"}</definedName>
    <definedName name="nnnnnnnnnnnnnnnn" localSheetId="4" hidden="1">{"print 1.6",#N/A,FALSE,"Sheet1";"print 2.6",#N/A,FALSE,"Sheet1";"print 3.6",#N/A,FALSE,"Sheet1";"print 4.6",#N/A,FALSE,"Sheet1";"print 5.6",#N/A,FALSE,"Sheet1";"print 6.6",#N/A,FALSE,"Sheet1"}</definedName>
    <definedName name="nnnnnnnnnnnnnnnn" localSheetId="3" hidden="1">{"print 1.6",#N/A,FALSE,"Sheet1";"print 2.6",#N/A,FALSE,"Sheet1";"print 3.6",#N/A,FALSE,"Sheet1";"print 4.6",#N/A,FALSE,"Sheet1";"print 5.6",#N/A,FALSE,"Sheet1";"print 6.6",#N/A,FALSE,"Sheet1"}</definedName>
    <definedName name="nnnnnnnnnnnnnnnn" hidden="1">{"print 1.6",#N/A,FALSE,"Sheet1";"print 2.6",#N/A,FALSE,"Sheet1";"print 3.6",#N/A,FALSE,"Sheet1";"print 4.6",#N/A,FALSE,"Sheet1";"print 5.6",#N/A,FALSE,"Sheet1";"print 6.6",#N/A,FALSE,"Sheet1"}</definedName>
    <definedName name="nnnnnnnnnnnnnnnn_1" localSheetId="4" hidden="1">{"print 1.6",#N/A,FALSE,"Sheet1";"print 2.6",#N/A,FALSE,"Sheet1";"print 3.6",#N/A,FALSE,"Sheet1";"print 4.6",#N/A,FALSE,"Sheet1";"print 5.6",#N/A,FALSE,"Sheet1";"print 6.6",#N/A,FALSE,"Sheet1"}</definedName>
    <definedName name="nnnnnnnnnnnnnnnn_1" localSheetId="3" hidden="1">{"print 1.6",#N/A,FALSE,"Sheet1";"print 2.6",#N/A,FALSE,"Sheet1";"print 3.6",#N/A,FALSE,"Sheet1";"print 4.6",#N/A,FALSE,"Sheet1";"print 5.6",#N/A,FALSE,"Sheet1";"print 6.6",#N/A,FALSE,"Sheet1"}</definedName>
    <definedName name="nnnnnnnnnnnnnnnn_1" hidden="1">{"print 1.6",#N/A,FALSE,"Sheet1";"print 2.6",#N/A,FALSE,"Sheet1";"print 3.6",#N/A,FALSE,"Sheet1";"print 4.6",#N/A,FALSE,"Sheet1";"print 5.6",#N/A,FALSE,"Sheet1";"print 6.6",#N/A,FALSE,"Sheet1"}</definedName>
    <definedName name="nnr" localSheetId="3" hidden="1">{"Frequency Graph",#N/A,FALSE,"Trend";"Loss Cost Graph",#N/A,FALSE,"Trend";"Severity Trend Graph",#N/A,FALSE,"Trend"}</definedName>
    <definedName name="nnr" hidden="1">{"Frequency Graph",#N/A,FALSE,"Trend";"Loss Cost Graph",#N/A,FALSE,"Trend";"Severity Trend Graph",#N/A,FALSE,"Trend"}</definedName>
    <definedName name="nnr_1" localSheetId="3" hidden="1">{"Frequency Graph",#N/A,FALSE,"Trend";"Loss Cost Graph",#N/A,FALSE,"Trend";"Severity Trend Graph",#N/A,FALSE,"Trend"}</definedName>
    <definedName name="nnr_1" hidden="1">{"Frequency Graph",#N/A,FALSE,"Trend";"Loss Cost Graph",#N/A,FALSE,"Trend";"Severity Trend Graph",#N/A,FALSE,"Trend"}</definedName>
    <definedName name="nnr_1_1" localSheetId="3" hidden="1">{"Frequency Graph",#N/A,FALSE,"Trend";"Loss Cost Graph",#N/A,FALSE,"Trend";"Severity Trend Graph",#N/A,FALSE,"Trend"}</definedName>
    <definedName name="nnr_1_1" hidden="1">{"Frequency Graph",#N/A,FALSE,"Trend";"Loss Cost Graph",#N/A,FALSE,"Trend";"Severity Trend Graph",#N/A,FALSE,"Trend"}</definedName>
    <definedName name="nnr_1_2" localSheetId="3" hidden="1">{"Frequency Graph",#N/A,FALSE,"Trend";"Loss Cost Graph",#N/A,FALSE,"Trend";"Severity Trend Graph",#N/A,FALSE,"Trend"}</definedName>
    <definedName name="nnr_1_2" hidden="1">{"Frequency Graph",#N/A,FALSE,"Trend";"Loss Cost Graph",#N/A,FALSE,"Trend";"Severity Trend Graph",#N/A,FALSE,"Trend"}</definedName>
    <definedName name="nnr_1_3" localSheetId="3" hidden="1">{"Frequency Graph",#N/A,FALSE,"Trend";"Loss Cost Graph",#N/A,FALSE,"Trend";"Severity Trend Graph",#N/A,FALSE,"Trend"}</definedName>
    <definedName name="nnr_1_3" hidden="1">{"Frequency Graph",#N/A,FALSE,"Trend";"Loss Cost Graph",#N/A,FALSE,"Trend";"Severity Trend Graph",#N/A,FALSE,"Trend"}</definedName>
    <definedName name="nnr_1_4" localSheetId="3" hidden="1">{"Frequency Graph",#N/A,FALSE,"Trend";"Loss Cost Graph",#N/A,FALSE,"Trend";"Severity Trend Graph",#N/A,FALSE,"Trend"}</definedName>
    <definedName name="nnr_1_4" hidden="1">{"Frequency Graph",#N/A,FALSE,"Trend";"Loss Cost Graph",#N/A,FALSE,"Trend";"Severity Trend Graph",#N/A,FALSE,"Trend"}</definedName>
    <definedName name="nnr_1_5" localSheetId="3" hidden="1">{"Frequency Graph",#N/A,FALSE,"Trend";"Loss Cost Graph",#N/A,FALSE,"Trend";"Severity Trend Graph",#N/A,FALSE,"Trend"}</definedName>
    <definedName name="nnr_1_5" hidden="1">{"Frequency Graph",#N/A,FALSE,"Trend";"Loss Cost Graph",#N/A,FALSE,"Trend";"Severity Trend Graph",#N/A,FALSE,"Trend"}</definedName>
    <definedName name="nnr_2" localSheetId="3" hidden="1">{"Frequency Graph",#N/A,FALSE,"Trend";"Loss Cost Graph",#N/A,FALSE,"Trend";"Severity Trend Graph",#N/A,FALSE,"Trend"}</definedName>
    <definedName name="nnr_2" hidden="1">{"Frequency Graph",#N/A,FALSE,"Trend";"Loss Cost Graph",#N/A,FALSE,"Trend";"Severity Trend Graph",#N/A,FALSE,"Trend"}</definedName>
    <definedName name="nnr_2_1" localSheetId="3" hidden="1">{"Frequency Graph",#N/A,FALSE,"Trend";"Loss Cost Graph",#N/A,FALSE,"Trend";"Severity Trend Graph",#N/A,FALSE,"Trend"}</definedName>
    <definedName name="nnr_2_1" hidden="1">{"Frequency Graph",#N/A,FALSE,"Trend";"Loss Cost Graph",#N/A,FALSE,"Trend";"Severity Trend Graph",#N/A,FALSE,"Trend"}</definedName>
    <definedName name="nnr_2_2" localSheetId="3" hidden="1">{"Frequency Graph",#N/A,FALSE,"Trend";"Loss Cost Graph",#N/A,FALSE,"Trend";"Severity Trend Graph",#N/A,FALSE,"Trend"}</definedName>
    <definedName name="nnr_2_2" hidden="1">{"Frequency Graph",#N/A,FALSE,"Trend";"Loss Cost Graph",#N/A,FALSE,"Trend";"Severity Trend Graph",#N/A,FALSE,"Trend"}</definedName>
    <definedName name="nnr_2_3" localSheetId="3" hidden="1">{"Frequency Graph",#N/A,FALSE,"Trend";"Loss Cost Graph",#N/A,FALSE,"Trend";"Severity Trend Graph",#N/A,FALSE,"Trend"}</definedName>
    <definedName name="nnr_2_3" hidden="1">{"Frequency Graph",#N/A,FALSE,"Trend";"Loss Cost Graph",#N/A,FALSE,"Trend";"Severity Trend Graph",#N/A,FALSE,"Trend"}</definedName>
    <definedName name="nnr_2_4" localSheetId="3" hidden="1">{"Frequency Graph",#N/A,FALSE,"Trend";"Loss Cost Graph",#N/A,FALSE,"Trend";"Severity Trend Graph",#N/A,FALSE,"Trend"}</definedName>
    <definedName name="nnr_2_4" hidden="1">{"Frequency Graph",#N/A,FALSE,"Trend";"Loss Cost Graph",#N/A,FALSE,"Trend";"Severity Trend Graph",#N/A,FALSE,"Trend"}</definedName>
    <definedName name="nnr_2_5" localSheetId="3" hidden="1">{"Frequency Graph",#N/A,FALSE,"Trend";"Loss Cost Graph",#N/A,FALSE,"Trend";"Severity Trend Graph",#N/A,FALSE,"Trend"}</definedName>
    <definedName name="nnr_2_5" hidden="1">{"Frequency Graph",#N/A,FALSE,"Trend";"Loss Cost Graph",#N/A,FALSE,"Trend";"Severity Trend Graph",#N/A,FALSE,"Trend"}</definedName>
    <definedName name="nnr_3" localSheetId="3" hidden="1">{"Frequency Graph",#N/A,FALSE,"Trend";"Loss Cost Graph",#N/A,FALSE,"Trend";"Severity Trend Graph",#N/A,FALSE,"Trend"}</definedName>
    <definedName name="nnr_3" hidden="1">{"Frequency Graph",#N/A,FALSE,"Trend";"Loss Cost Graph",#N/A,FALSE,"Trend";"Severity Trend Graph",#N/A,FALSE,"Trend"}</definedName>
    <definedName name="nnr_3_1" localSheetId="3" hidden="1">{"Frequency Graph",#N/A,FALSE,"Trend";"Loss Cost Graph",#N/A,FALSE,"Trend";"Severity Trend Graph",#N/A,FALSE,"Trend"}</definedName>
    <definedName name="nnr_3_1" hidden="1">{"Frequency Graph",#N/A,FALSE,"Trend";"Loss Cost Graph",#N/A,FALSE,"Trend";"Severity Trend Graph",#N/A,FALSE,"Trend"}</definedName>
    <definedName name="nnr_3_2" localSheetId="3" hidden="1">{"Frequency Graph",#N/A,FALSE,"Trend";"Loss Cost Graph",#N/A,FALSE,"Trend";"Severity Trend Graph",#N/A,FALSE,"Trend"}</definedName>
    <definedName name="nnr_3_2" hidden="1">{"Frequency Graph",#N/A,FALSE,"Trend";"Loss Cost Graph",#N/A,FALSE,"Trend";"Severity Trend Graph",#N/A,FALSE,"Trend"}</definedName>
    <definedName name="nnr_3_3" localSheetId="3" hidden="1">{"Frequency Graph",#N/A,FALSE,"Trend";"Loss Cost Graph",#N/A,FALSE,"Trend";"Severity Trend Graph",#N/A,FALSE,"Trend"}</definedName>
    <definedName name="nnr_3_3" hidden="1">{"Frequency Graph",#N/A,FALSE,"Trend";"Loss Cost Graph",#N/A,FALSE,"Trend";"Severity Trend Graph",#N/A,FALSE,"Trend"}</definedName>
    <definedName name="nnr_3_4" localSheetId="3" hidden="1">{"Frequency Graph",#N/A,FALSE,"Trend";"Loss Cost Graph",#N/A,FALSE,"Trend";"Severity Trend Graph",#N/A,FALSE,"Trend"}</definedName>
    <definedName name="nnr_3_4" hidden="1">{"Frequency Graph",#N/A,FALSE,"Trend";"Loss Cost Graph",#N/A,FALSE,"Trend";"Severity Trend Graph",#N/A,FALSE,"Trend"}</definedName>
    <definedName name="nnr_3_5" localSheetId="3" hidden="1">{"Frequency Graph",#N/A,FALSE,"Trend";"Loss Cost Graph",#N/A,FALSE,"Trend";"Severity Trend Graph",#N/A,FALSE,"Trend"}</definedName>
    <definedName name="nnr_3_5" hidden="1">{"Frequency Graph",#N/A,FALSE,"Trend";"Loss Cost Graph",#N/A,FALSE,"Trend";"Severity Trend Graph",#N/A,FALSE,"Trend"}</definedName>
    <definedName name="nnr_4" localSheetId="3" hidden="1">{"Frequency Graph",#N/A,FALSE,"Trend";"Loss Cost Graph",#N/A,FALSE,"Trend";"Severity Trend Graph",#N/A,FALSE,"Trend"}</definedName>
    <definedName name="nnr_4" hidden="1">{"Frequency Graph",#N/A,FALSE,"Trend";"Loss Cost Graph",#N/A,FALSE,"Trend";"Severity Trend Graph",#N/A,FALSE,"Trend"}</definedName>
    <definedName name="nnr_4_1" localSheetId="3" hidden="1">{"Frequency Graph",#N/A,FALSE,"Trend";"Loss Cost Graph",#N/A,FALSE,"Trend";"Severity Trend Graph",#N/A,FALSE,"Trend"}</definedName>
    <definedName name="nnr_4_1" hidden="1">{"Frequency Graph",#N/A,FALSE,"Trend";"Loss Cost Graph",#N/A,FALSE,"Trend";"Severity Trend Graph",#N/A,FALSE,"Trend"}</definedName>
    <definedName name="nnr_4_2" localSheetId="3" hidden="1">{"Frequency Graph",#N/A,FALSE,"Trend";"Loss Cost Graph",#N/A,FALSE,"Trend";"Severity Trend Graph",#N/A,FALSE,"Trend"}</definedName>
    <definedName name="nnr_4_2" hidden="1">{"Frequency Graph",#N/A,FALSE,"Trend";"Loss Cost Graph",#N/A,FALSE,"Trend";"Severity Trend Graph",#N/A,FALSE,"Trend"}</definedName>
    <definedName name="nnr_4_3" localSheetId="3" hidden="1">{"Frequency Graph",#N/A,FALSE,"Trend";"Loss Cost Graph",#N/A,FALSE,"Trend";"Severity Trend Graph",#N/A,FALSE,"Trend"}</definedName>
    <definedName name="nnr_4_3" hidden="1">{"Frequency Graph",#N/A,FALSE,"Trend";"Loss Cost Graph",#N/A,FALSE,"Trend";"Severity Trend Graph",#N/A,FALSE,"Trend"}</definedName>
    <definedName name="nnr_4_4" localSheetId="3" hidden="1">{"Frequency Graph",#N/A,FALSE,"Trend";"Loss Cost Graph",#N/A,FALSE,"Trend";"Severity Trend Graph",#N/A,FALSE,"Trend"}</definedName>
    <definedName name="nnr_4_4" hidden="1">{"Frequency Graph",#N/A,FALSE,"Trend";"Loss Cost Graph",#N/A,FALSE,"Trend";"Severity Trend Graph",#N/A,FALSE,"Trend"}</definedName>
    <definedName name="nnr_4_5" localSheetId="3" hidden="1">{"Frequency Graph",#N/A,FALSE,"Trend";"Loss Cost Graph",#N/A,FALSE,"Trend";"Severity Trend Graph",#N/A,FALSE,"Trend"}</definedName>
    <definedName name="nnr_4_5" hidden="1">{"Frequency Graph",#N/A,FALSE,"Trend";"Loss Cost Graph",#N/A,FALSE,"Trend";"Severity Trend Graph",#N/A,FALSE,"Trend"}</definedName>
    <definedName name="nnr_5" localSheetId="3" hidden="1">{"Frequency Graph",#N/A,FALSE,"Trend";"Loss Cost Graph",#N/A,FALSE,"Trend";"Severity Trend Graph",#N/A,FALSE,"Trend"}</definedName>
    <definedName name="nnr_5" hidden="1">{"Frequency Graph",#N/A,FALSE,"Trend";"Loss Cost Graph",#N/A,FALSE,"Trend";"Severity Trend Graph",#N/A,FALSE,"Trend"}</definedName>
    <definedName name="nnr_5_1" localSheetId="3" hidden="1">{"Frequency Graph",#N/A,FALSE,"Trend";"Loss Cost Graph",#N/A,FALSE,"Trend";"Severity Trend Graph",#N/A,FALSE,"Trend"}</definedName>
    <definedName name="nnr_5_1" hidden="1">{"Frequency Graph",#N/A,FALSE,"Trend";"Loss Cost Graph",#N/A,FALSE,"Trend";"Severity Trend Graph",#N/A,FALSE,"Trend"}</definedName>
    <definedName name="nnr_5_2" localSheetId="3" hidden="1">{"Frequency Graph",#N/A,FALSE,"Trend";"Loss Cost Graph",#N/A,FALSE,"Trend";"Severity Trend Graph",#N/A,FALSE,"Trend"}</definedName>
    <definedName name="nnr_5_2" hidden="1">{"Frequency Graph",#N/A,FALSE,"Trend";"Loss Cost Graph",#N/A,FALSE,"Trend";"Severity Trend Graph",#N/A,FALSE,"Trend"}</definedName>
    <definedName name="nnr_5_3" localSheetId="3" hidden="1">{"Frequency Graph",#N/A,FALSE,"Trend";"Loss Cost Graph",#N/A,FALSE,"Trend";"Severity Trend Graph",#N/A,FALSE,"Trend"}</definedName>
    <definedName name="nnr_5_3" hidden="1">{"Frequency Graph",#N/A,FALSE,"Trend";"Loss Cost Graph",#N/A,FALSE,"Trend";"Severity Trend Graph",#N/A,FALSE,"Trend"}</definedName>
    <definedName name="nnr_5_4" localSheetId="3" hidden="1">{"Frequency Graph",#N/A,FALSE,"Trend";"Loss Cost Graph",#N/A,FALSE,"Trend";"Severity Trend Graph",#N/A,FALSE,"Trend"}</definedName>
    <definedName name="nnr_5_4" hidden="1">{"Frequency Graph",#N/A,FALSE,"Trend";"Loss Cost Graph",#N/A,FALSE,"Trend";"Severity Trend Graph",#N/A,FALSE,"Trend"}</definedName>
    <definedName name="nnr_5_5" localSheetId="3" hidden="1">{"Frequency Graph",#N/A,FALSE,"Trend";"Loss Cost Graph",#N/A,FALSE,"Trend";"Severity Trend Graph",#N/A,FALSE,"Trend"}</definedName>
    <definedName name="nnr_5_5" hidden="1">{"Frequency Graph",#N/A,FALSE,"Trend";"Loss Cost Graph",#N/A,FALSE,"Trend";"Severity Trend Graph",#N/A,FALSE,"Trend"}</definedName>
    <definedName name="No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 localSheetId="3" hidden="1">{"PR1","pr1",TRUE,"Sch PR-1"}</definedName>
    <definedName name="no" hidden="1">{"PR1","pr1",TRUE,"Sch PR-1"}</definedName>
    <definedName name="NO_BH_BOB_Data" hidden="1">#REF!</definedName>
    <definedName name="NO_BOB_Data" hidden="1">#REF!</definedName>
    <definedName name="No_Empl">#REF!</definedName>
    <definedName name="NO_Member_Data" hidden="1">#REF!</definedName>
    <definedName name="NO_Member_Dental_Data" hidden="1">#REF!</definedName>
    <definedName name="No_periods">#REF!</definedName>
    <definedName name="No_Rollover">#REF!</definedName>
    <definedName name="noam" localSheetId="4" hidden="1">{#N/A,#N/A,FALSE,"מאזן בוחן";"כל_מאזן_בוחן",#N/A,FALSE,"מאזן בוחן"}</definedName>
    <definedName name="noam" localSheetId="3" hidden="1">{#N/A,#N/A,FALSE,"מאזן בוחן";"כל_מאזן_בוחן",#N/A,FALSE,"מאזן בוחן"}</definedName>
    <definedName name="noam" hidden="1">{#N/A,#N/A,FALSE,"מאזן בוחן";"כל_מאזן_בוחן",#N/A,FALSE,"מאזן בוחן"}</definedName>
    <definedName name="nohy?">#REF!</definedName>
    <definedName name="noidea" localSheetId="4" hidden="1">{#N/A,#N/A,FALSE,"Calc";#N/A,#N/A,FALSE,"Sensitivity";#N/A,#N/A,FALSE,"LT Earn.Dil.";#N/A,#N/A,FALSE,"Dil. AVP"}</definedName>
    <definedName name="noidea" localSheetId="3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3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" localSheetId="4" hidden="1">{#N/A,#N/A,FALSE,"91NOLCB";#N/A,#N/A,FALSE,"92NOLCB";#N/A,#N/A,FALSE,"93NOLCB"}</definedName>
    <definedName name="nol" localSheetId="3" hidden="1">{#N/A,#N/A,FALSE,"91NOLCB";#N/A,#N/A,FALSE,"92NOLCB";#N/A,#N/A,FALSE,"93NOLCB"}</definedName>
    <definedName name="nol" hidden="1">{#N/A,#N/A,FALSE,"91NOLCB";#N/A,#N/A,FALSE,"92NOLCB";#N/A,#N/A,FALSE,"93NOLCB"}</definedName>
    <definedName name="NOMO">#REF!</definedName>
    <definedName name="Nomohy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nCashInterestExpense">#REF!</definedName>
    <definedName name="NONCOMPETE_FLETCHER" localSheetId="3" hidden="1">{#N/A,#N/A,TRUE,"MAIN FT TERM";#N/A,#N/A,TRUE,"MCI  FT TERM ";#N/A,#N/A,TRUE,"OC12 EQV"}</definedName>
    <definedName name="NONCOMPETE_FLETCHER" hidden="1">{#N/A,#N/A,TRUE,"MAIN FT TERM";#N/A,#N/A,TRUE,"MCI  FT TERM ";#N/A,#N/A,TRUE,"OC12 EQV"}</definedName>
    <definedName name="none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" hidden="1">{#N/A,#N/A,FALSE,"Antony Financials";#N/A,#N/A,FALSE,"Cowboy Financials";#N/A,#N/A,FALSE,"Combined";#N/A,#N/A,FALSE,"Valuematrix";#N/A,#N/A,FALSE,"DCFAntony";#N/A,#N/A,FALSE,"DCFCowboy";#N/A,#N/A,FALSE,"DCFCombined"}</definedName>
    <definedName name="none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" hidden="1">{#N/A,#N/A,FALSE,"Antony Financials";#N/A,#N/A,FALSE,"Cowboy Financials";#N/A,#N/A,FALSE,"Combined";#N/A,#N/A,FALSE,"Valuematrix";#N/A,#N/A,FALSE,"DCFAntony";#N/A,#N/A,FALSE,"DCFCowboy";#N/A,#N/A,FALSE,"DCFCombined"}</definedName>
    <definedName name="none_1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1" hidden="1">{#N/A,#N/A,FALSE,"Antony Financials";#N/A,#N/A,FALSE,"Cowboy Financials";#N/A,#N/A,FALSE,"Combined";#N/A,#N/A,FALSE,"Valuematrix";#N/A,#N/A,FALSE,"DCFAntony";#N/A,#N/A,FALSE,"DCFCowboy";#N/A,#N/A,FALSE,"DCFCombined"}</definedName>
    <definedName name="none_1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2" hidden="1">{#N/A,#N/A,FALSE,"Antony Financials";#N/A,#N/A,FALSE,"Cowboy Financials";#N/A,#N/A,FALSE,"Combined";#N/A,#N/A,FALSE,"Valuematrix";#N/A,#N/A,FALSE,"DCFAntony";#N/A,#N/A,FALSE,"DCFCowboy";#N/A,#N/A,FALSE,"DCFCombined"}</definedName>
    <definedName name="none_1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3" hidden="1">{#N/A,#N/A,FALSE,"Antony Financials";#N/A,#N/A,FALSE,"Cowboy Financials";#N/A,#N/A,FALSE,"Combined";#N/A,#N/A,FALSE,"Valuematrix";#N/A,#N/A,FALSE,"DCFAntony";#N/A,#N/A,FALSE,"DCFCowboy";#N/A,#N/A,FALSE,"DCFCombined"}</definedName>
    <definedName name="none_1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4" hidden="1">{#N/A,#N/A,FALSE,"Antony Financials";#N/A,#N/A,FALSE,"Cowboy Financials";#N/A,#N/A,FALSE,"Combined";#N/A,#N/A,FALSE,"Valuematrix";#N/A,#N/A,FALSE,"DCFAntony";#N/A,#N/A,FALSE,"DCFCowboy";#N/A,#N/A,FALSE,"DCFCombined"}</definedName>
    <definedName name="none_1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5" hidden="1">{#N/A,#N/A,FALSE,"Antony Financials";#N/A,#N/A,FALSE,"Cowboy Financials";#N/A,#N/A,FALSE,"Combined";#N/A,#N/A,FALSE,"Valuematrix";#N/A,#N/A,FALSE,"DCFAntony";#N/A,#N/A,FALSE,"DCFCowboy";#N/A,#N/A,FALSE,"DCFCombined"}</definedName>
    <definedName name="none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" hidden="1">{#N/A,#N/A,FALSE,"Antony Financials";#N/A,#N/A,FALSE,"Cowboy Financials";#N/A,#N/A,FALSE,"Combined";#N/A,#N/A,FALSE,"Valuematrix";#N/A,#N/A,FALSE,"DCFAntony";#N/A,#N/A,FALSE,"DCFCowboy";#N/A,#N/A,FALSE,"DCFCombined"}</definedName>
    <definedName name="none_2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1" hidden="1">{#N/A,#N/A,FALSE,"Antony Financials";#N/A,#N/A,FALSE,"Cowboy Financials";#N/A,#N/A,FALSE,"Combined";#N/A,#N/A,FALSE,"Valuematrix";#N/A,#N/A,FALSE,"DCFAntony";#N/A,#N/A,FALSE,"DCFCowboy";#N/A,#N/A,FALSE,"DCFCombined"}</definedName>
    <definedName name="none_2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2" hidden="1">{#N/A,#N/A,FALSE,"Antony Financials";#N/A,#N/A,FALSE,"Cowboy Financials";#N/A,#N/A,FALSE,"Combined";#N/A,#N/A,FALSE,"Valuematrix";#N/A,#N/A,FALSE,"DCFAntony";#N/A,#N/A,FALSE,"DCFCowboy";#N/A,#N/A,FALSE,"DCFCombined"}</definedName>
    <definedName name="none_2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3" hidden="1">{#N/A,#N/A,FALSE,"Antony Financials";#N/A,#N/A,FALSE,"Cowboy Financials";#N/A,#N/A,FALSE,"Combined";#N/A,#N/A,FALSE,"Valuematrix";#N/A,#N/A,FALSE,"DCFAntony";#N/A,#N/A,FALSE,"DCFCowboy";#N/A,#N/A,FALSE,"DCFCombined"}</definedName>
    <definedName name="none_2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4" hidden="1">{#N/A,#N/A,FALSE,"Antony Financials";#N/A,#N/A,FALSE,"Cowboy Financials";#N/A,#N/A,FALSE,"Combined";#N/A,#N/A,FALSE,"Valuematrix";#N/A,#N/A,FALSE,"DCFAntony";#N/A,#N/A,FALSE,"DCFCowboy";#N/A,#N/A,FALSE,"DCFCombined"}</definedName>
    <definedName name="none_2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5" hidden="1">{#N/A,#N/A,FALSE,"Antony Financials";#N/A,#N/A,FALSE,"Cowboy Financials";#N/A,#N/A,FALSE,"Combined";#N/A,#N/A,FALSE,"Valuematrix";#N/A,#N/A,FALSE,"DCFAntony";#N/A,#N/A,FALSE,"DCFCowboy";#N/A,#N/A,FALSE,"DCFCombined"}</definedName>
    <definedName name="none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" hidden="1">{#N/A,#N/A,FALSE,"Antony Financials";#N/A,#N/A,FALSE,"Cowboy Financials";#N/A,#N/A,FALSE,"Combined";#N/A,#N/A,FALSE,"Valuematrix";#N/A,#N/A,FALSE,"DCFAntony";#N/A,#N/A,FALSE,"DCFCowboy";#N/A,#N/A,FALSE,"DCFCombined"}</definedName>
    <definedName name="none_3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1" hidden="1">{#N/A,#N/A,FALSE,"Antony Financials";#N/A,#N/A,FALSE,"Cowboy Financials";#N/A,#N/A,FALSE,"Combined";#N/A,#N/A,FALSE,"Valuematrix";#N/A,#N/A,FALSE,"DCFAntony";#N/A,#N/A,FALSE,"DCFCowboy";#N/A,#N/A,FALSE,"DCFCombined"}</definedName>
    <definedName name="none_3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2" hidden="1">{#N/A,#N/A,FALSE,"Antony Financials";#N/A,#N/A,FALSE,"Cowboy Financials";#N/A,#N/A,FALSE,"Combined";#N/A,#N/A,FALSE,"Valuematrix";#N/A,#N/A,FALSE,"DCFAntony";#N/A,#N/A,FALSE,"DCFCowboy";#N/A,#N/A,FALSE,"DCFCombined"}</definedName>
    <definedName name="none_3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3" hidden="1">{#N/A,#N/A,FALSE,"Antony Financials";#N/A,#N/A,FALSE,"Cowboy Financials";#N/A,#N/A,FALSE,"Combined";#N/A,#N/A,FALSE,"Valuematrix";#N/A,#N/A,FALSE,"DCFAntony";#N/A,#N/A,FALSE,"DCFCowboy";#N/A,#N/A,FALSE,"DCFCombined"}</definedName>
    <definedName name="none_3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4" hidden="1">{#N/A,#N/A,FALSE,"Antony Financials";#N/A,#N/A,FALSE,"Cowboy Financials";#N/A,#N/A,FALSE,"Combined";#N/A,#N/A,FALSE,"Valuematrix";#N/A,#N/A,FALSE,"DCFAntony";#N/A,#N/A,FALSE,"DCFCowboy";#N/A,#N/A,FALSE,"DCFCombined"}</definedName>
    <definedName name="none_3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5" hidden="1">{#N/A,#N/A,FALSE,"Antony Financials";#N/A,#N/A,FALSE,"Cowboy Financials";#N/A,#N/A,FALSE,"Combined";#N/A,#N/A,FALSE,"Valuematrix";#N/A,#N/A,FALSE,"DCFAntony";#N/A,#N/A,FALSE,"DCFCowboy";#N/A,#N/A,FALSE,"DCFCombined"}</definedName>
    <definedName name="none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" hidden="1">{#N/A,#N/A,FALSE,"Antony Financials";#N/A,#N/A,FALSE,"Cowboy Financials";#N/A,#N/A,FALSE,"Combined";#N/A,#N/A,FALSE,"Valuematrix";#N/A,#N/A,FALSE,"DCFAntony";#N/A,#N/A,FALSE,"DCFCowboy";#N/A,#N/A,FALSE,"DCFCombined"}</definedName>
    <definedName name="none_4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1" hidden="1">{#N/A,#N/A,FALSE,"Antony Financials";#N/A,#N/A,FALSE,"Cowboy Financials";#N/A,#N/A,FALSE,"Combined";#N/A,#N/A,FALSE,"Valuematrix";#N/A,#N/A,FALSE,"DCFAntony";#N/A,#N/A,FALSE,"DCFCowboy";#N/A,#N/A,FALSE,"DCFCombined"}</definedName>
    <definedName name="none_4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2" hidden="1">{#N/A,#N/A,FALSE,"Antony Financials";#N/A,#N/A,FALSE,"Cowboy Financials";#N/A,#N/A,FALSE,"Combined";#N/A,#N/A,FALSE,"Valuematrix";#N/A,#N/A,FALSE,"DCFAntony";#N/A,#N/A,FALSE,"DCFCowboy";#N/A,#N/A,FALSE,"DCFCombined"}</definedName>
    <definedName name="none_4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3" hidden="1">{#N/A,#N/A,FALSE,"Antony Financials";#N/A,#N/A,FALSE,"Cowboy Financials";#N/A,#N/A,FALSE,"Combined";#N/A,#N/A,FALSE,"Valuematrix";#N/A,#N/A,FALSE,"DCFAntony";#N/A,#N/A,FALSE,"DCFCowboy";#N/A,#N/A,FALSE,"DCFCombined"}</definedName>
    <definedName name="none_4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4" hidden="1">{#N/A,#N/A,FALSE,"Antony Financials";#N/A,#N/A,FALSE,"Cowboy Financials";#N/A,#N/A,FALSE,"Combined";#N/A,#N/A,FALSE,"Valuematrix";#N/A,#N/A,FALSE,"DCFAntony";#N/A,#N/A,FALSE,"DCFCowboy";#N/A,#N/A,FALSE,"DCFCombined"}</definedName>
    <definedName name="none_4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5" hidden="1">{#N/A,#N/A,FALSE,"Antony Financials";#N/A,#N/A,FALSE,"Cowboy Financials";#N/A,#N/A,FALSE,"Combined";#N/A,#N/A,FALSE,"Valuematrix";#N/A,#N/A,FALSE,"DCFAntony";#N/A,#N/A,FALSE,"DCFCowboy";#N/A,#N/A,FALSE,"DCFCombined"}</definedName>
    <definedName name="none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" hidden="1">{#N/A,#N/A,FALSE,"Antony Financials";#N/A,#N/A,FALSE,"Cowboy Financials";#N/A,#N/A,FALSE,"Combined";#N/A,#N/A,FALSE,"Valuematrix";#N/A,#N/A,FALSE,"DCFAntony";#N/A,#N/A,FALSE,"DCFCowboy";#N/A,#N/A,FALSE,"DCFCombined"}</definedName>
    <definedName name="none_5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1" hidden="1">{#N/A,#N/A,FALSE,"Antony Financials";#N/A,#N/A,FALSE,"Cowboy Financials";#N/A,#N/A,FALSE,"Combined";#N/A,#N/A,FALSE,"Valuematrix";#N/A,#N/A,FALSE,"DCFAntony";#N/A,#N/A,FALSE,"DCFCowboy";#N/A,#N/A,FALSE,"DCFCombined"}</definedName>
    <definedName name="none_5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2" hidden="1">{#N/A,#N/A,FALSE,"Antony Financials";#N/A,#N/A,FALSE,"Cowboy Financials";#N/A,#N/A,FALSE,"Combined";#N/A,#N/A,FALSE,"Valuematrix";#N/A,#N/A,FALSE,"DCFAntony";#N/A,#N/A,FALSE,"DCFCowboy";#N/A,#N/A,FALSE,"DCFCombined"}</definedName>
    <definedName name="none_5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3" hidden="1">{#N/A,#N/A,FALSE,"Antony Financials";#N/A,#N/A,FALSE,"Cowboy Financials";#N/A,#N/A,FALSE,"Combined";#N/A,#N/A,FALSE,"Valuematrix";#N/A,#N/A,FALSE,"DCFAntony";#N/A,#N/A,FALSE,"DCFCowboy";#N/A,#N/A,FALSE,"DCFCombined"}</definedName>
    <definedName name="none_5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4" hidden="1">{#N/A,#N/A,FALSE,"Antony Financials";#N/A,#N/A,FALSE,"Cowboy Financials";#N/A,#N/A,FALSE,"Combined";#N/A,#N/A,FALSE,"Valuematrix";#N/A,#N/A,FALSE,"DCFAntony";#N/A,#N/A,FALSE,"DCFCowboy";#N/A,#N/A,FALSE,"DCFCombined"}</definedName>
    <definedName name="none_5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5" hidden="1">{#N/A,#N/A,FALSE,"Antony Financials";#N/A,#N/A,FALSE,"Cowboy Financials";#N/A,#N/A,FALSE,"Combined";#N/A,#N/A,FALSE,"Valuematrix";#N/A,#N/A,FALSE,"DCFAntony";#N/A,#N/A,FALSE,"DCFCowboy";#N/A,#N/A,FALSE,"DCFCombined"}</definedName>
    <definedName name="NonExemptCarAllowance" localSheetId="4">'[181]Nonexempt Employees'!#REF!</definedName>
    <definedName name="NonExemptCarAllowance">#REF!</definedName>
    <definedName name="NonExemptLastHours" localSheetId="4">'[181]Nonexempt Employees'!#REF!</definedName>
    <definedName name="NonExemptLastHours">#REF!</definedName>
    <definedName name="nono" localSheetId="3">#N/A</definedName>
    <definedName name="nono">#N/A</definedName>
    <definedName name="NonOpExp">#REF!</definedName>
    <definedName name="nor">#REF!</definedName>
    <definedName name="NORDICWEEK">#REF!</definedName>
    <definedName name="norm">#REF!</definedName>
    <definedName name="NORTEL_BOOK">#REF!</definedName>
    <definedName name="NORTEL_NAME">#REF!</definedName>
    <definedName name="NORTEL_TYPE">#REF!</definedName>
    <definedName name="not" localSheetId="4">#REF!</definedName>
    <definedName name="not" localSheetId="3" hidden="1">{"International Total",#N/A,FALSE,"Sheet1";"Mexico (5)",#N/A,FALSE,"Sheet1";"Mexico (37)",#N/A,FALSE,"Sheet1";"Puerto Rico (10)",#N/A,FALSE,"Sheet1"}</definedName>
    <definedName name="not" hidden="1">{"International Total",#N/A,FALSE,"Sheet1";"Mexico (5)",#N/A,FALSE,"Sheet1";"Mexico (37)",#N/A,FALSE,"Sheet1";"Puerto Rico (10)",#N/A,FALSE,"Sheet1"}</definedName>
    <definedName name="Note\1">#REF!</definedName>
    <definedName name="Note\2">#REF!</definedName>
    <definedName name="Note\3" localSheetId="4">[95]consolidation!#REF!</definedName>
    <definedName name="Note\3">#REF!</definedName>
    <definedName name="Note\4" localSheetId="4">[95]consolidation!#REF!</definedName>
    <definedName name="Note\4">#REF!</definedName>
    <definedName name="notes" localSheetId="4">'[182]העמסת הוצאות משותפות'!#REF!</definedName>
    <definedName name="notes">#REF!</definedName>
    <definedName name="notes_con">'[62]דוח מתכונת הגשה מאוחד'!$H$80:$L$168</definedName>
    <definedName name="Notes_FooterType">"INTERNAL"</definedName>
    <definedName name="Notes_Rec">#REF!</definedName>
    <definedName name="NOtherAssets" localSheetId="4">[79]Notes!#REF!</definedName>
    <definedName name="NOtherAssets">#REF!</definedName>
    <definedName name="nothing">#REF!</definedName>
    <definedName name="nothing2" localSheetId="4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hing2" localSheetId="3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hing2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re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tre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uv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_1" localSheetId="3" hidden="1">{#N/A,#N/A,FALSE,"Pharm";#N/A,#N/A,FALSE,"WWCM"}</definedName>
    <definedName name="nouv_1" hidden="1">{#N/A,#N/A,FALSE,"Pharm";#N/A,#N/A,FALSE,"WWCM"}</definedName>
    <definedName name="nouv_2" localSheetId="3" hidden="1">{#N/A,#N/A,FALSE,"Pharm";#N/A,#N/A,FALSE,"WWCM"}</definedName>
    <definedName name="nouv_2" hidden="1">{#N/A,#N/A,FALSE,"Pharm";#N/A,#N/A,FALSE,"WWCM"}</definedName>
    <definedName name="nouv_3" localSheetId="3" hidden="1">{#N/A,#N/A,FALSE,"Pharm";#N/A,#N/A,FALSE,"WWCM"}</definedName>
    <definedName name="nouv_3" hidden="1">{#N/A,#N/A,FALSE,"Pharm";#N/A,#N/A,FALSE,"WWCM"}</definedName>
    <definedName name="nouv_4" localSheetId="3" hidden="1">{#N/A,#N/A,FALSE,"Pharm";#N/A,#N/A,FALSE,"WWCM"}</definedName>
    <definedName name="nouv_4" hidden="1">{#N/A,#N/A,FALSE,"Pharm";#N/A,#N/A,FALSE,"WWCM"}</definedName>
    <definedName name="nov">#REF!</definedName>
    <definedName name="NOV_ACT">#REF!</definedName>
    <definedName name="NOV_AOP">#REF!</definedName>
    <definedName name="NOV_BUD" localSheetId="4">'[43]P&amp;L Breakdown'!$S:$S</definedName>
    <definedName name="NOV_BUD">#REF!</definedName>
    <definedName name="NOV_TB">#REF!</definedName>
    <definedName name="NOV_Vlookup">#REF!</definedName>
    <definedName name="noviembre">#REF!</definedName>
    <definedName name="ñp" localSheetId="3" hidden="1">{#N/A,"PURCHM",FALSE,"Business Analysis";#N/A,"SPADD",FALSE,"Business Analysis"}</definedName>
    <definedName name="ñp" hidden="1">{#N/A,"PURCHM",FALSE,"Business Analysis";#N/A,"SPADD",FALSE,"Business Analysis"}</definedName>
    <definedName name="npat">#REF!</definedName>
    <definedName name="npc">#REF!</definedName>
    <definedName name="NPLRP" localSheetId="4">[79]Notes!#REF!</definedName>
    <definedName name="NPLRP">#REF!</definedName>
    <definedName name="NPV_calc">#REF!</definedName>
    <definedName name="NQUIRE_BOOK">#REF!</definedName>
    <definedName name="NQUIRE_NAME">#REF!</definedName>
    <definedName name="NQUIRE_TYPE">#REF!</definedName>
    <definedName name="NR">#REF!</definedName>
    <definedName name="NRestCash" localSheetId="4">[79]Notes!#REF!</definedName>
    <definedName name="NRestCash">#REF!</definedName>
    <definedName name="nsa" localSheetId="3" hidden="1">{#N/A,#N/A,FALSE,"Sheet1";#N/A,#N/A,FALSE,"STATUS"}</definedName>
    <definedName name="nsa" hidden="1">{#N/A,#N/A,FALSE,"Sheet1";#N/A,#N/A,FALSE,"STATUS"}</definedName>
    <definedName name="NSF_FEE_INCOME">#REF!</definedName>
    <definedName name="NSN" localSheetId="3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N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ProjectionMethodIndex" localSheetId="4">'[183]Non-Statistical Sampling Master'!$C$63</definedName>
    <definedName name="NSProjectionMethodIndex">#REF!</definedName>
    <definedName name="NSRequiredLevelOfEvidenceItems" localSheetId="4">'[183]Non-Statistical Sampling Master'!$C$50:$C$53</definedName>
    <definedName name="NSRequiredLevelOfEvidenceItems">#REF!</definedName>
    <definedName name="NSTargetedTestingItems" localSheetId="4">'[184]Two Step Revenue Testing Master'!$E$47</definedName>
    <definedName name="NSTargetedTestingItems">#REF!</definedName>
    <definedName name="NTA">#REF!</definedName>
    <definedName name="NTYHBTR" localSheetId="3" hidden="1">{#N/A,#N/A,FALSE,"ALM-ASISC"}</definedName>
    <definedName name="NTYHBTR" hidden="1">{#N/A,#N/A,FALSE,"ALM-ASISC"}</definedName>
    <definedName name="nu">#REF!</definedName>
    <definedName name="nuijh467" localSheetId="3" hidden="1">{"detail",#N/A,FALSE,"mfg";"summary",#N/A,FALSE,"mfg"}</definedName>
    <definedName name="nuijh467" hidden="1">{"detail",#N/A,FALSE,"mfg";"summary",#N/A,FALSE,"mfg"}</definedName>
    <definedName name="num">#N/A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DOCS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brand_specialty_curr" hidden="1">#REF!</definedName>
    <definedName name="num_rx_claims_brand_specialty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mac_specialty_curr" hidden="1">#REF!</definedName>
    <definedName name="num_rx_claims_mac_specialty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rx_claims_non_mac_specialty_curr" hidden="1">#REF!</definedName>
    <definedName name="num_rx_claims_non_mac_specialty_prior" hidden="1">#REF!</definedName>
    <definedName name="num_specialty_brand_formulary_claims_curr" hidden="1">#REF!</definedName>
    <definedName name="num_specialty_brand_formulary_claims_prior" hidden="1">#REF!</definedName>
    <definedName name="num_specialty_generic_claims_curr" hidden="1">#REF!</definedName>
    <definedName name="num_specialty_generic_claims_prior" hidden="1">#REF!</definedName>
    <definedName name="num_specialty_non_brand_formulary_claims_curr" hidden="1">#REF!</definedName>
    <definedName name="num_specialty_non_brand_formulary_claims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">#REF!</definedName>
    <definedName name="Number_of_Payments" localSheetId="3">MATCH(0.01,[0]!End_Bal,-1)+1</definedName>
    <definedName name="Number_of_Payments">MATCH(0.01,[0]!End_Bal,-1)+1</definedName>
    <definedName name="Number_of_Projections">#REF!</definedName>
    <definedName name="Number_of_Selections">'[185]חישובי המדגם'!$F$1241</definedName>
    <definedName name="NumberAuthorized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SubGroupsSelected" hidden="1">#REF!</definedName>
    <definedName name="Numeric">#REF!</definedName>
    <definedName name="nuovo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>#REF!</definedName>
    <definedName name="nv_act">#REF!</definedName>
    <definedName name="nv_pas">#REF!</definedName>
    <definedName name="nvs_SFD_QOU">"RDC - ORDC SHENZHEN"</definedName>
    <definedName name="nvs_SFV_QOU">"300563"</definedName>
    <definedName name="NvsASD">"V2007-12-31"</definedName>
    <definedName name="NvsAutoDrillOk">"VN"</definedName>
    <definedName name="NVSDEFAULTDRILL">"\\HOUFPS26A\FINPACK\DRILLDOWN\LEDGER_DRILLDOWN"</definedName>
    <definedName name="NvsElapsedTime">0.0218865740753245</definedName>
    <definedName name="NvsEndTime">39125.4490625</definedName>
    <definedName name="NvsInstanceHook">"CloseNplosion"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"VEPPCO"</definedName>
    <definedName name="NvsReqBU">"V654"</definedName>
    <definedName name="NvsReqBUOnly">"VN"</definedName>
    <definedName name="NvsSkipDetailStyle" hidden="1">1</definedName>
    <definedName name="NvsStyleNme" hidden="1">"Amt_000s.xls"</definedName>
    <definedName name="NvsTransLed">"VN"</definedName>
    <definedName name="NvsTreeASD">"V2007-12-31"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 hidden="1">"OPER_UNIT_TBL"</definedName>
    <definedName name="NvsValTbl.PRODUCT">"PRODUCT_TBL"</definedName>
    <definedName name="NWC">#REF!</definedName>
    <definedName name="nwc_rate">#REF!</definedName>
    <definedName name="nwc_requirement">#REF!</definedName>
    <definedName name="NWCMargin">#REF!</definedName>
    <definedName name="ny">#REF!</definedName>
    <definedName name="NYJTK7I6" localSheetId="3" hidden="1">{#N/A,#N/A,FALSE,"ALM-ASISC"}</definedName>
    <definedName name="NYJTK7I6" hidden="1">{#N/A,#N/A,FALSE,"ALM-ASISC"}</definedName>
    <definedName name="o" localSheetId="3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_1" localSheetId="3" hidden="1">{#N/A,#N/A,FALSE,"New Depr Sch-150% DB";#N/A,#N/A,FALSE,"Cash Flows RLP";#N/A,#N/A,FALSE,"IRR";#N/A,#N/A,FALSE,"Proforma IS";#N/A,#N/A,FALSE,"Assumptions"}</definedName>
    <definedName name="o_1" hidden="1">{#N/A,#N/A,FALSE,"New Depr Sch-150% DB";#N/A,#N/A,FALSE,"Cash Flows RLP";#N/A,#N/A,FALSE,"IRR";#N/A,#N/A,FALSE,"Proforma IS";#N/A,#N/A,FALSE,"Assumptions"}</definedName>
    <definedName name="Object_ID">#REF!</definedName>
    <definedName name="Objekte">#REF!</definedName>
    <definedName name="obl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A">#REF!</definedName>
    <definedName name="OBSAFI">#REF!</definedName>
    <definedName name="oc">#REF!</definedName>
    <definedName name="ocase">#REF!</definedName>
    <definedName name="Occupation">#REF!</definedName>
    <definedName name="OCS___Subcontractors___Clalit_64727">'[48]GL-PC'!#REF!</definedName>
    <definedName name="OCT_ACT">#REF!</definedName>
    <definedName name="OCT_AOP">#REF!</definedName>
    <definedName name="OCT_BUD" localSheetId="4">'[43]P&amp;L Breakdown'!$R:$R</definedName>
    <definedName name="OCT_BUD">#REF!</definedName>
    <definedName name="OCT_TB_18" localSheetId="4">[43]TB!#REF!</definedName>
    <definedName name="OCT_TB_18">#REF!</definedName>
    <definedName name="OD">#REF!</definedName>
    <definedName name="ode">#REF!</definedName>
    <definedName name="oem">#REF!</definedName>
    <definedName name="OFFER">#REF!</definedName>
    <definedName name="office">#REF!</definedName>
    <definedName name="office_dbf">#REF!</definedName>
    <definedName name="Office_Expense">'[48]GL-PC'!#REF!</definedName>
    <definedName name="office_rcn">#REF!</definedName>
    <definedName name="Office_Supplies">'[48]GL-PC'!#REF!</definedName>
    <definedName name="officers_compensation">#REF!</definedName>
    <definedName name="OFFICES">#REF!</definedName>
    <definedName name="offpr">#REF!</definedName>
    <definedName name="OFFSHORE">#REF!</definedName>
    <definedName name="OFJGIQ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XCom">#REF!</definedName>
    <definedName name="OFXdep">#REF!</definedName>
    <definedName name="OFXfac">#REF!</definedName>
    <definedName name="oggie" localSheetId="4" hidden="1">{#N/A,#N/A,FALSE,"Taxblinc";#N/A,#N/A,FALSE,"Rsvsacls"}</definedName>
    <definedName name="oggie" localSheetId="3" hidden="1">{#N/A,#N/A,FALSE,"Taxblinc";#N/A,#N/A,FALSE,"Rsvsacls"}</definedName>
    <definedName name="oggie" hidden="1">{#N/A,#N/A,FALSE,"Taxblinc";#N/A,#N/A,FALSE,"Rsvsacls"}</definedName>
    <definedName name="ogkvsfj" localSheetId="3" hidden="1">{#N/A,#N/A,FALSE,"Model";#N/A,#N/A,FALSE,"Division"}</definedName>
    <definedName name="ogkvsfj" hidden="1">{#N/A,#N/A,FALSE,"Model";#N/A,#N/A,FALSE,"Division"}</definedName>
    <definedName name="oi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fd" localSheetId="3" hidden="1">{"detail",#N/A,FALSE,"mfg";"summary",#N/A,FALSE,"mfg"}</definedName>
    <definedName name="oifd" hidden="1">{"detail",#N/A,FALSE,"mfg";"summary",#N/A,FALSE,"mfg"}</definedName>
    <definedName name="oiirx" localSheetId="3" hidden="1">{"net assets",#N/A,FALSE,"summary";"asset turnover",#N/A,FALSE,"summary";"orona",#N/A,FALSE,"summary"}</definedName>
    <definedName name="oiirx" hidden="1">{"net assets",#N/A,FALSE,"summary";"asset turnover",#N/A,FALSE,"summary";"orona",#N/A,FALSE,"summary"}</definedName>
    <definedName name="OILKULY" localSheetId="3" hidden="1">{#N/A,#N/A,FALSE,"PMTABB";#N/A,#N/A,FALSE,"PMTABB"}</definedName>
    <definedName name="OILKULY" hidden="1">{#N/A,#N/A,FALSE,"PMTABB";#N/A,#N/A,FALSE,"PMTABB"}</definedName>
    <definedName name="OIM">#REF!</definedName>
    <definedName name="oimn" localSheetId="3" hidden="1">{"QTD_PRS",#N/A,FALSE,"QTD"}</definedName>
    <definedName name="oimn" hidden="1">{"QTD_PRS",#N/A,FALSE,"QTD"}</definedName>
    <definedName name="oins" localSheetId="3" hidden="1">{"detail",#N/A,FALSE,"mfg";"summary",#N/A,FALSE,"mfg"}</definedName>
    <definedName name="oins" hidden="1">{"detail",#N/A,FALSE,"mfg";"summary",#N/A,FALSE,"mfg"}</definedName>
    <definedName name="oity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localSheetId="3" hidden="1">{"AS REP",#N/A,FALSE,"EEFSNAP2";"PROP",#N/A,FALSE,"EEFSNAP2";"RISKS",#N/A,FALSE,"EEFSNAP2";"VIEW ALL",#N/A,FALSE,"EEFSNAP2"}</definedName>
    <definedName name="oiu" hidden="1">{"AS REP",#N/A,FALSE,"EEFSNAP2";"PROP",#N/A,FALSE,"EEFSNAP2";"RISKS",#N/A,FALSE,"EEFSNAP2";"VIEW ALL",#N/A,FALSE,"EEFSNAP2"}</definedName>
    <definedName name="oiup" localSheetId="3" hidden="1">{#N/A,"PURCHM",FALSE,"Business Analysis";#N/A,"SPADD",FALSE,"Business Analysis"}</definedName>
    <definedName name="oiup" hidden="1">{#N/A,"PURCHM",FALSE,"Business Analysis";#N/A,"SPADD",FALSE,"Business Analysis"}</definedName>
    <definedName name="oiuy" localSheetId="3" hidden="1">{"Polymers Details",#N/A,FALSE,"Current Yr";"Polymer Details",#N/A,FALSE,"Budget";"Polymer Details",#N/A,FALSE,"Prior Year"}</definedName>
    <definedName name="oiuy" hidden="1">{"Polymers Details",#N/A,FALSE,"Current Yr";"Polymer Details",#N/A,FALSE,"Budget";"Polymer Details",#N/A,FALSE,"Prior Year"}</definedName>
    <definedName name="OJJSML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hidden="1">#REF!</definedName>
    <definedName name="OK_1" localSheetId="3" hidden="1">{#N/A,#N/A,FALSE,"REPORT"}</definedName>
    <definedName name="OK_1" hidden="1">{#N/A,#N/A,FALSE,"REPORT"}</definedName>
    <definedName name="OK_2" localSheetId="3" hidden="1">{#N/A,#N/A,FALSE,"REPORT"}</definedName>
    <definedName name="OK_2" hidden="1">{#N/A,#N/A,FALSE,"REPORT"}</definedName>
    <definedName name="OK_3" localSheetId="3" hidden="1">{#N/A,#N/A,FALSE,"REPORT"}</definedName>
    <definedName name="OK_3" hidden="1">{#N/A,#N/A,FALSE,"REPORT"}</definedName>
    <definedName name="OK_4" localSheetId="3" hidden="1">{#N/A,#N/A,FALSE,"REPORT"}</definedName>
    <definedName name="OK_4" hidden="1">{#N/A,#N/A,FALSE,"REPORT"}</definedName>
    <definedName name="okay" localSheetId="3" hidden="1">{#N/A,#N/A,FALSE,"QTD";#N/A,#N/A,FALSE,"Lic Fees";#N/A,#N/A,FALSE,"Unapproved";#N/A,#N/A,FALSE,"Wkly Notes"}</definedName>
    <definedName name="okay" hidden="1">{#N/A,#N/A,FALSE,"QTD";#N/A,#N/A,FALSE,"Lic Fees";#N/A,#N/A,FALSE,"Unapproved";#N/A,#N/A,FALSE,"Wkly Notes"}</definedName>
    <definedName name="okay2" localSheetId="3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jfnfn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" localSheetId="3" hidden="1">{"vol data",#N/A,FALSE,"Datasheet";"vol graph",#N/A,FALSE,"Volume";"price data",#N/A,FALSE,"Datasheet";"price graph",#N/A,FALSE,"Price";"dp data",#N/A,FALSE,"Datasheet";"dp graph",#N/A,FALSE,"DirectProfit"}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localSheetId="4">'[186]ביצוע שנתי 97'!#REF!</definedName>
    <definedName name="old">#REF!</definedName>
    <definedName name="old2stb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data" localSheetId="4" hidden="1">{"PAGE 1",#N/A,FALSE,"WEST_OT"}</definedName>
    <definedName name="olddata" localSheetId="3" hidden="1">{"PAGE 1",#N/A,FALSE,"WEST_OT"}</definedName>
    <definedName name="olddata" hidden="1">{"PAGE 1",#N/A,FALSE,"WEST_OT"}</definedName>
    <definedName name="olddata1" localSheetId="4" hidden="1">{"PAGE 1",#N/A,FALSE,"WEST_OT"}</definedName>
    <definedName name="olddata1" localSheetId="3" hidden="1">{"PAGE 1",#N/A,FALSE,"WEST_OT"}</definedName>
    <definedName name="olddata1" hidden="1">{"PAGE 1",#N/A,FALSE,"WEST_OT"}</definedName>
    <definedName name="olddata2" localSheetId="4" hidden="1">{"PAGE 1",#N/A,FALSE,"WEST_OT"}</definedName>
    <definedName name="olddata2" localSheetId="3" hidden="1">{"PAGE 1",#N/A,FALSE,"WEST_OT"}</definedName>
    <definedName name="olddata2" hidden="1">{"PAGE 1",#N/A,FALSE,"WEST_OT"}</definedName>
    <definedName name="olddata3" localSheetId="4" hidden="1">{"PAGE 1",#N/A,FALSE,"WEST_OT"}</definedName>
    <definedName name="olddata3" localSheetId="3" hidden="1">{"PAGE 1",#N/A,FALSE,"WEST_OT"}</definedName>
    <definedName name="olddata3" hidden="1">{"PAGE 1",#N/A,FALSE,"WEST_OT"}</definedName>
    <definedName name="OldPPS" localSheetId="4">[179]Data!$B$3</definedName>
    <definedName name="OldPPS">#REF!</definedName>
    <definedName name="oldscen">#REF!</definedName>
    <definedName name="OLE_LINK1">#REF!</definedName>
    <definedName name="olk" localSheetId="3" hidden="1">{"summary",#N/A,FALSE,"2000 vs 1999";"detail",#N/A,FALSE,"2000 vs 1999"}</definedName>
    <definedName name="olk" hidden="1">{"summary",#N/A,FALSE,"2000 vs 1999";"detail",#N/A,FALSE,"2000 vs 1999"}</definedName>
    <definedName name="OLRESCONTRACT">#REF!</definedName>
    <definedName name="OLRESDEPT">#REF!</definedName>
    <definedName name="OLRESRET1">#REF!</definedName>
    <definedName name="OMG">#REF!</definedName>
    <definedName name="ON">#REF!</definedName>
    <definedName name="one" hidden="1">#REF!,#REF!</definedName>
    <definedName name="onex">#REF!</definedName>
    <definedName name="onj" localSheetId="3" hidden="1">{"Pa1",#N/A,FALSE,"OpExYTDvsPY";"Pa2",#N/A,FALSE,"OpExYTDvsPY"}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>#REF!</definedName>
    <definedName name="oo.l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""</definedName>
    <definedName name="OO_Book_Settings_Destination" hidden="1">"\\secweb01\reports\TM1NetPlan.xml"</definedName>
    <definedName name="OO_Book_Settings_Footer" hidden="1">""</definedName>
    <definedName name="OO_Book_Settings_Header" hidden="1">""</definedName>
    <definedName name="OO_Book_Settings_HorizontalCenter" hidden="1">"0"</definedName>
    <definedName name="OO_Book_Settings_IgnoreNoPublishWarning" hidden="1">"0"</definedName>
    <definedName name="OO_Book_Settings_Menu" hidden="1">"menu_NewScoreCard.xml"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"0"</definedName>
    <definedName name="OO_Book_Settings_TBUpdate" hidden="1">"0"</definedName>
    <definedName name="OO_Book_Settings_TBWorksheets" hidden="1">"0"</definedName>
    <definedName name="OO_Book_Settings_TBZoomIn" hidden="1">"0"</definedName>
    <definedName name="OO_Book_Settings_TBZoomOut" hidden="1">"0"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"D:\OlapObjectsReports\Reports\TM1NetPlan_xCelsius.xls"</definedName>
    <definedName name="ooioiop" localSheetId="3">{"'NPCGUIDELINES'!$A$1:$J$41"}</definedName>
    <definedName name="ooioiop">{"'NPCGUIDELINES'!$A$1:$J$41"}</definedName>
    <definedName name="ööl" localSheetId="3" hidden="1">{#N/A,#N/A,FALSE,"KA CH  (2)"}</definedName>
    <definedName name="ööl" hidden="1">{#N/A,#N/A,FALSE,"KA CH  (2)"}</definedName>
    <definedName name="öölälkk" localSheetId="3" hidden="1">{#N/A,#N/A,FALSE,"Umsatz 99";#N/A,#N/A,FALSE,"ER 99 "}</definedName>
    <definedName name="öölälkk" hidden="1">{#N/A,#N/A,FALSE,"Umsatz 99";#N/A,#N/A,FALSE,"ER 99 "}</definedName>
    <definedName name="öölk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localSheetId="3" hidden="1">{#N/A,#N/A,FALSE,"Umsatz 99";#N/A,#N/A,FALSE,"ER 99 "}</definedName>
    <definedName name="oolo.lll" hidden="1">{#N/A,#N/A,FALSE,"Umsatz 99";#N/A,#N/A,FALSE,"ER 99 "}</definedName>
    <definedName name="OOO" localSheetId="4">'[187]עצי מוצר'!$D$15:$E$110</definedName>
    <definedName name="ooo">#REF!</definedName>
    <definedName name="ööö" localSheetId="3" hidden="1">{#N/A,#N/A,FALSE,"Produkte Erw.";#N/A,#N/A,FALSE,"Produkte Plan";#N/A,#N/A,FALSE,"Leistungen Erw.";#N/A,#N/A,FALSE,"Leistungen Plan";#N/A,#N/A,FALSE,"KA Allg.Kosten (2)";#N/A,#N/A,FALSE,"KA All.Kosten"}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localSheetId="3" hidden="1">{#N/A,#N/A,FALSE,"REPORT"}</definedName>
    <definedName name="ooo_1" hidden="1">{#N/A,#N/A,FALSE,"REPORT"}</definedName>
    <definedName name="ooo_2" localSheetId="3" hidden="1">{#N/A,#N/A,FALSE,"REPORT"}</definedName>
    <definedName name="ooo_2" hidden="1">{#N/A,#N/A,FALSE,"REPORT"}</definedName>
    <definedName name="ooo_3" localSheetId="3" hidden="1">{#N/A,#N/A,FALSE,"REPORT"}</definedName>
    <definedName name="ooo_3" hidden="1">{#N/A,#N/A,FALSE,"REPORT"}</definedName>
    <definedName name="ooo_4" localSheetId="3" hidden="1">{#N/A,#N/A,FALSE,"REPORT"}</definedName>
    <definedName name="ooo_4" hidden="1">{#N/A,#N/A,FALSE,"REPORT"}</definedName>
    <definedName name="oooe" localSheetId="3" hidden="1">{#N/A,#N/A,FALSE,"Detailed";#N/A,#N/A,FALSE,"Total";#N/A,#N/A,FALSE,"Detailed (2)"}</definedName>
    <definedName name="oooe" hidden="1">{#N/A,#N/A,FALSE,"Detailed";#N/A,#N/A,FALSE,"Total";#N/A,#N/A,FALSE,"Detailed (2)"}</definedName>
    <definedName name="oooe_1" localSheetId="3" hidden="1">{#N/A,#N/A,FALSE,"Detailed";#N/A,#N/A,FALSE,"Total";#N/A,#N/A,FALSE,"Detailed (2)"}</definedName>
    <definedName name="oooe_1" hidden="1">{#N/A,#N/A,FALSE,"Detailed";#N/A,#N/A,FALSE,"Total";#N/A,#N/A,FALSE,"Detailed (2)"}</definedName>
    <definedName name="OOOO" localSheetId="3" hidden="1">{#N/A,#N/A,FALSE,"Aging Summary";#N/A,#N/A,FALSE,"Ratio Analysis";#N/A,#N/A,FALSE,"Test 120 Day Accts";#N/A,#N/A,FALSE,"Tickmarks"}</definedName>
    <definedName name="OOOO" hidden="1">{#N/A,#N/A,FALSE,"Aging Summary";#N/A,#N/A,FALSE,"Ratio Analysis";#N/A,#N/A,FALSE,"Test 120 Day Accts";#N/A,#N/A,FALSE,"Tickmarks"}</definedName>
    <definedName name="OOOOO" localSheetId="3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O" localSheetId="3" hidden="1">{#N/A,#N/A,FALSE,"Aging Summary";#N/A,#N/A,FALSE,"Ratio Analysis";#N/A,#N/A,FALSE,"Test 120 Day Accts";#N/A,#N/A,FALSE,"Tickmarks"}</definedName>
    <definedName name="OOOOOO" hidden="1">{#N/A,#N/A,FALSE,"Aging Summary";#N/A,#N/A,FALSE,"Ratio Analysis";#N/A,#N/A,FALSE,"Test 120 Day Accts";#N/A,#N/A,FALSE,"Tickmarks"}</definedName>
    <definedName name="OOOOOOOO" localSheetId="3" hidden="1">{#N/A,#N/A,FALSE,"Aging Summary";#N/A,#N/A,FALSE,"Ratio Analysis";#N/A,#N/A,FALSE,"Test 120 Day Accts";#N/A,#N/A,FALSE,"Tickmarks"}</definedName>
    <definedName name="OOOOOOOO" hidden="1">{#N/A,#N/A,FALSE,"Aging Summary";#N/A,#N/A,FALSE,"Ratio Analysis";#N/A,#N/A,FALSE,"Test 120 Day Accts";#N/A,#N/A,FALSE,"Tickmarks"}</definedName>
    <definedName name="OOOOOOOOOO" localSheetId="3" hidden="1">{#N/A,#N/A,FALSE,"Aging Summary";#N/A,#N/A,FALSE,"Ratio Analysis";#N/A,#N/A,FALSE,"Test 120 Day Accts";#N/A,#N/A,FALSE,"Tickmarks"}</definedName>
    <definedName name="OOOOOOOOOO" hidden="1">{#N/A,#N/A,FALSE,"Aging Summary";#N/A,#N/A,FALSE,"Ratio Analysis";#N/A,#N/A,FALSE,"Test 120 Day Accts";#N/A,#N/A,FALSE,"Tickmarks"}</definedName>
    <definedName name="oooooooooooo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P" localSheetId="4">'[65]Budget New'!#REF!</definedName>
    <definedName name="OP">#REF!</definedName>
    <definedName name="op_case">#REF!</definedName>
    <definedName name="op_cash">#REF!</definedName>
    <definedName name="Op_Margin">#REF!</definedName>
    <definedName name="op_switch">#REF!</definedName>
    <definedName name="opcase">#REF!</definedName>
    <definedName name="OPEB">#REF!</definedName>
    <definedName name="Open_Click" localSheetId="3">'Neptune COGS+OPEX Build'!Open_Click</definedName>
    <definedName name="Open_Click">[0]!Open_Click</definedName>
    <definedName name="open_file">[130]!open_file</definedName>
    <definedName name="open_page">#REF!</definedName>
    <definedName name="Open_Price">#REF!</definedName>
    <definedName name="opendbs" localSheetId="3">{"fis.dbo.r1_datasum"}</definedName>
    <definedName name="opendbs">{"fis.dbo.r1_datasum"}</definedName>
    <definedName name="opendbs1" localSheetId="3">{"fis.dbo.r1_datasum"}</definedName>
    <definedName name="opendbs1">{"fis.dbo.r1_datasum"}</definedName>
    <definedName name="opening_balance">#REF!</definedName>
    <definedName name="opening_years">#REF!</definedName>
    <definedName name="OpenMadad">#REF!</definedName>
    <definedName name="OPERATE">#REF!</definedName>
    <definedName name="Operating_HP">#REF!</definedName>
    <definedName name="operating_losses">#REF!</definedName>
    <definedName name="OperatingAvg_HP">#REF!</definedName>
    <definedName name="Operation" localSheetId="4">'[80]Customer Support Group'!$A$97:$F$116</definedName>
    <definedName name="Operation">#REF!</definedName>
    <definedName name="Operations" localSheetId="4">'[65]Budget New'!#REF!</definedName>
    <definedName name="Operations">#REF!</definedName>
    <definedName name="OperMarginTable">#REF!</definedName>
    <definedName name="OPEX1">#REF!</definedName>
    <definedName name="OPEX2">#REF!</definedName>
    <definedName name="opex3">#REF!</definedName>
    <definedName name="OPEX4">#REF!</definedName>
    <definedName name="OPEX5">#REF!</definedName>
    <definedName name="OPEXP_Region">#REF!</definedName>
    <definedName name="OPEXP_Region2">#REF!</definedName>
    <definedName name="OPEXPVARIABLE">#REF!</definedName>
    <definedName name="OpIncHigh">#REF!</definedName>
    <definedName name="OpIncLow">#REF!</definedName>
    <definedName name="opinion_toggle">#REF!</definedName>
    <definedName name="opiu" localSheetId="3" hidden="1">{"Comp_of_Price_Effect",#N/A,FALSE,"QTRDPVAR"}</definedName>
    <definedName name="opiu" hidden="1">{"Comp_of_Price_Effect",#N/A,FALSE,"QTRDPVAR"}</definedName>
    <definedName name="oplk" localSheetId="3" hidden="1">{"Page1",#N/A,FALSE,"OpExJanvsBud";"Page2",#N/A,FALSE,"OpExJanvsBud"}</definedName>
    <definedName name="oplk" hidden="1">{"Page1",#N/A,FALSE,"OpExJanvsBud";"Page2",#N/A,FALSE,"OpExJanvsBud"}</definedName>
    <definedName name="opndixm" localSheetId="3" hidden="1">{"detail",#N/A,FALSE,"mfg";"summary",#N/A,FALSE,"mfg"}</definedName>
    <definedName name="opndixm" hidden="1">{"detail",#N/A,FALSE,"mfg";"summary",#N/A,FALSE,"mfg"}</definedName>
    <definedName name="ops_hc">#REF!</definedName>
    <definedName name="OpsExpenses">#REF!</definedName>
    <definedName name="OPSTMT">#REF!</definedName>
    <definedName name="opt">#REF!</definedName>
    <definedName name="OPTexponents">"0 3 3 6"</definedName>
    <definedName name="option">#REF!,#REF!,#REF!,#REF!,#REF!,#REF!,#REF!,#REF!,#REF!,#REF!</definedName>
    <definedName name="Option_value">#REF!</definedName>
    <definedName name="OptionPrice">#REF!</definedName>
    <definedName name="OptionPrice1">#REF!</definedName>
    <definedName name="OptionPrice2">#REF!</definedName>
    <definedName name="OptionPrice3">#REF!</definedName>
    <definedName name="OptionPrice4">#REF!</definedName>
    <definedName name="OptionProceeds">#REF!</definedName>
    <definedName name="Options">#REF!</definedName>
    <definedName name="Options_Balance">#REF!</definedName>
    <definedName name="Options_Exercised">#REF!</definedName>
    <definedName name="Options_Exercised_WA" localSheetId="4">[92]Options!#REF!</definedName>
    <definedName name="Options_Exercised_WA">#REF!</definedName>
    <definedName name="Options_Exercised_Year" localSheetId="4">[92]Options!#REF!</definedName>
    <definedName name="Options_Exercised_Year">#REF!</definedName>
    <definedName name="Options_Granted">#REF!</definedName>
    <definedName name="Options1">#REF!</definedName>
    <definedName name="Options2">#REF!</definedName>
    <definedName name="Options3">#REF!</definedName>
    <definedName name="Options4">#REF!</definedName>
    <definedName name="OptionsToggle">#REF!</definedName>
    <definedName name="OptionsTrig">#REF!</definedName>
    <definedName name="OptionType">#REF!</definedName>
    <definedName name="OPTvec">"1 1 5 1 2 0 0 0 0 0 0 8 8 2 19 30 1 1 0 1 1 0 1 0 1 0 0 0 0 2 1 0 100 300 2 0 0 0 12 ý1 0 0 2"</definedName>
    <definedName name="ORA">#REF!</definedName>
    <definedName name="ORAFI">#REF!</definedName>
    <definedName name="orders">#N/A</definedName>
    <definedName name="OrderTable" hidden="1">#REF!</definedName>
    <definedName name="orig.incomestmt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INAL">#REF!</definedName>
    <definedName name="Original_COS">#REF!</definedName>
    <definedName name="Original_Revenue_Rollup">#REF!</definedName>
    <definedName name="ORIGLESS">#REF!</definedName>
    <definedName name="oRTRONICS">#REF!</definedName>
    <definedName name="oss" localSheetId="4" hidden="1">{"Monthly 1999 Stats",#N/A,FALSE,"Months";"Monthly 1999 IS",#N/A,FALSE,"Months"}</definedName>
    <definedName name="oss" localSheetId="3" hidden="1">{"Monthly 1999 Stats",#N/A,FALSE,"Months";"Monthly 1999 IS",#N/A,FALSE,"Months"}</definedName>
    <definedName name="oss" hidden="1">{"Monthly 1999 Stats",#N/A,FALSE,"Months";"Monthly 1999 IS",#N/A,FALSE,"Months"}</definedName>
    <definedName name="OTHCOS">#REF!</definedName>
    <definedName name="other">#REF!</definedName>
    <definedName name="Other_1">#REF!</definedName>
    <definedName name="Other_2">#REF!</definedName>
    <definedName name="Other_3">#REF!</definedName>
    <definedName name="Other_4">#REF!</definedName>
    <definedName name="Other_5">#REF!</definedName>
    <definedName name="other_assets">#REF!</definedName>
    <definedName name="Other_Assets_1">#REF!</definedName>
    <definedName name="Other_Assets_2">#REF!</definedName>
    <definedName name="Other_Assets_2002">#REF!</definedName>
    <definedName name="Other_Assets_3">#REF!</definedName>
    <definedName name="Other_Assets_4">#REF!</definedName>
    <definedName name="Other_Assets_5">#REF!</definedName>
    <definedName name="other_assets_rate">#REF!</definedName>
    <definedName name="Other_Current_1">#REF!</definedName>
    <definedName name="Other_Current_2">#REF!</definedName>
    <definedName name="Other_Current_3">#REF!</definedName>
    <definedName name="Other_Current_4">#REF!</definedName>
    <definedName name="Other_Current_5">#REF!</definedName>
    <definedName name="other_dep">#REF!</definedName>
    <definedName name="other_dep_appl1">#REF!</definedName>
    <definedName name="other_dep_appl2">#REF!</definedName>
    <definedName name="other_dep_pmt1">#REF!</definedName>
    <definedName name="other_dep_pmt2">#REF!</definedName>
    <definedName name="other_discrate1">#REF!</definedName>
    <definedName name="other_discrate2">#REF!</definedName>
    <definedName name="other_discrate3">#REF!</definedName>
    <definedName name="other_discrate4">#REF!</definedName>
    <definedName name="other_discrate5">#REF!</definedName>
    <definedName name="Other_EBIT_Margin">#REF!</definedName>
    <definedName name="Other_EBITDA">#REF!</definedName>
    <definedName name="Other_EKY">#REF!</definedName>
    <definedName name="Other_legal_services">'[48]GL-PC'!#REF!</definedName>
    <definedName name="Other_Margin">#REF!</definedName>
    <definedName name="Other_Noncurrent_1">#REF!</definedName>
    <definedName name="Other_Noncurrent_2">#REF!</definedName>
    <definedName name="Other_Noncurrent_3">#REF!</definedName>
    <definedName name="Other_Noncurrent_4">#REF!</definedName>
    <definedName name="Other_Noncurrent_5">#REF!</definedName>
    <definedName name="other_payables">#REF!</definedName>
    <definedName name="Other_R_D_Expenses">'[48]GL-PC'!#REF!</definedName>
    <definedName name="Other_Revenue">#REF!</definedName>
    <definedName name="Other_Sales">#REF!</definedName>
    <definedName name="other_value1">#REF!</definedName>
    <definedName name="other_value2">#REF!</definedName>
    <definedName name="other_value3">#REF!</definedName>
    <definedName name="other_value4">#REF!</definedName>
    <definedName name="other_value5">#REF!</definedName>
    <definedName name="Other_WKY">#REF!</definedName>
    <definedName name="OTHER1">#REF!</definedName>
    <definedName name="other2">#REF!</definedName>
    <definedName name="other33" localSheetId="3" hidden="1">{#N/A,#N/A,FALSE,"Pharm";#N/A,#N/A,FALSE,"WWCM"}</definedName>
    <definedName name="other33" hidden="1">{#N/A,#N/A,FALSE,"Pharm";#N/A,#N/A,FALSE,"WWCM"}</definedName>
    <definedName name="other33_1" localSheetId="3" hidden="1">{#N/A,#N/A,FALSE,"Pharm";#N/A,#N/A,FALSE,"WWCM"}</definedName>
    <definedName name="other33_1" hidden="1">{#N/A,#N/A,FALSE,"Pharm";#N/A,#N/A,FALSE,"WWCM"}</definedName>
    <definedName name="other33_2" localSheetId="3" hidden="1">{#N/A,#N/A,FALSE,"Pharm";#N/A,#N/A,FALSE,"WWCM"}</definedName>
    <definedName name="other33_2" hidden="1">{#N/A,#N/A,FALSE,"Pharm";#N/A,#N/A,FALSE,"WWCM"}</definedName>
    <definedName name="other33_3" localSheetId="3" hidden="1">{#N/A,#N/A,FALSE,"Pharm";#N/A,#N/A,FALSE,"WWCM"}</definedName>
    <definedName name="other33_3" hidden="1">{#N/A,#N/A,FALSE,"Pharm";#N/A,#N/A,FALSE,"WWCM"}</definedName>
    <definedName name="other33_4" localSheetId="3" hidden="1">{#N/A,#N/A,FALSE,"Pharm";#N/A,#N/A,FALSE,"WWCM"}</definedName>
    <definedName name="other33_4" hidden="1">{#N/A,#N/A,FALSE,"Pharm";#N/A,#N/A,FALSE,"WWCM"}</definedName>
    <definedName name="OtherA">#REF!</definedName>
    <definedName name="OtherAssets">#REF!</definedName>
    <definedName name="OtherB">#REF!</definedName>
    <definedName name="othercost">#REF!</definedName>
    <definedName name="OtherCurrentAssets">#REF!</definedName>
    <definedName name="OtherCurrentLiabilities">#REF!</definedName>
    <definedName name="OtherLabel1">#REF!</definedName>
    <definedName name="OtherLabel2">#REF!</definedName>
    <definedName name="OtherLabel3">#REF!</definedName>
    <definedName name="OtherLiabilities" localSheetId="4">[95]consolidation!#REF!</definedName>
    <definedName name="OtherLiabilities">#REF!</definedName>
    <definedName name="OtherLongTermAssets">#REF!</definedName>
    <definedName name="OtherLongTermLiabilities">#REF!</definedName>
    <definedName name="othermar" localSheetId="3" hidden="1">{#N/A,#N/A,FALSE,"Pharm";#N/A,#N/A,FALSE,"WWCM"}</definedName>
    <definedName name="othermar" hidden="1">{#N/A,#N/A,FALSE,"Pharm";#N/A,#N/A,FALSE,"WWCM"}</definedName>
    <definedName name="othermar_1" localSheetId="3" hidden="1">{#N/A,#N/A,FALSE,"Pharm";#N/A,#N/A,FALSE,"WWCM"}</definedName>
    <definedName name="othermar_1" hidden="1">{#N/A,#N/A,FALSE,"Pharm";#N/A,#N/A,FALSE,"WWCM"}</definedName>
    <definedName name="othermar_2" localSheetId="3" hidden="1">{#N/A,#N/A,FALSE,"Pharm";#N/A,#N/A,FALSE,"WWCM"}</definedName>
    <definedName name="othermar_2" hidden="1">{#N/A,#N/A,FALSE,"Pharm";#N/A,#N/A,FALSE,"WWCM"}</definedName>
    <definedName name="othermar_3" localSheetId="3" hidden="1">{#N/A,#N/A,FALSE,"Pharm";#N/A,#N/A,FALSE,"WWCM"}</definedName>
    <definedName name="othermar_3" hidden="1">{#N/A,#N/A,FALSE,"Pharm";#N/A,#N/A,FALSE,"WWCM"}</definedName>
    <definedName name="othermar_4" localSheetId="3" hidden="1">{#N/A,#N/A,FALSE,"Pharm";#N/A,#N/A,FALSE,"WWCM"}</definedName>
    <definedName name="othermar_4" hidden="1">{#N/A,#N/A,FALSE,"Pharm";#N/A,#N/A,FALSE,"WWCM"}</definedName>
    <definedName name="othername1">#REF!</definedName>
    <definedName name="othername2">#REF!</definedName>
    <definedName name="othername3">#REF!</definedName>
    <definedName name="othername4">#REF!</definedName>
    <definedName name="othername5">#REF!</definedName>
    <definedName name="othernbv">#REF!</definedName>
    <definedName name="OtherNonCashItems">#REF!</definedName>
    <definedName name="OtherNonOperatingExpense">#REF!</definedName>
    <definedName name="OtherOperatingExpense">#REF!</definedName>
    <definedName name="OtherOpExp">#REF!</definedName>
    <definedName name="OtherReceivables" localSheetId="4">[95]consolidation!#REF!</definedName>
    <definedName name="OtherReceivables">#REF!</definedName>
    <definedName name="OtherRev_Aus">#REF!</definedName>
    <definedName name="OtherRev_Canada">#REF!</definedName>
    <definedName name="OtherRev_USA">#REF!</definedName>
    <definedName name="OtherRiskPremium">#REF!</definedName>
    <definedName name="Others" localSheetId="3" hidden="1">{"Page 1",#N/A,FALSE,"Sheet1";"Page 2",#N/A,FALSE,"Sheet1"}</definedName>
    <definedName name="Others" hidden="1">{"Page 1",#N/A,FALSE,"Sheet1";"Page 2",#N/A,FALSE,"Sheet1"}</definedName>
    <definedName name="Others2009">#REF!</definedName>
    <definedName name="Others2010">#REF!</definedName>
    <definedName name="OTHTOT">#REF!</definedName>
    <definedName name="ou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going_Freight___Other_Delivery_Costs">'[48]GL-PC'!#REF!</definedName>
    <definedName name="Outgoing_Freight_and_shipping_Expense">'[48]GL-PC'!#REF!</definedName>
    <definedName name="OUTLKCOSTDEPT">#REF!</definedName>
    <definedName name="OUTLKEXPDEPT">#REF!</definedName>
    <definedName name="OUTLKEXPMTHS">#REF!</definedName>
    <definedName name="OUTLKEXPRET">#REF!</definedName>
    <definedName name="OUTLKNONREGHC">#REF!</definedName>
    <definedName name="OUTLKREGHC">#REF!</definedName>
    <definedName name="Output">#REF!</definedName>
    <definedName name="OUTPUT1">#REF!</definedName>
    <definedName name="OUTPUT2">#REF!</definedName>
    <definedName name="OutputCurrencyUnitsIn" localSheetId="4">[45]Inputs!$B$4</definedName>
    <definedName name="OutputCurrencyUnitsIn">#REF!</definedName>
    <definedName name="outstanding">#REF!</definedName>
    <definedName name="OVAT">#REF!</definedName>
    <definedName name="over">#REF!</definedName>
    <definedName name="Overhead_COGS">'[48]GL-PC'!#REF!</definedName>
    <definedName name="Overhead_S_M">'[48]GL-PC'!#REF!</definedName>
    <definedName name="owmkib" localSheetId="3" hidden="1">{"detail",#N/A,FALSE,"mfg";"summary",#N/A,FALSE,"mfg"}</definedName>
    <definedName name="owmkib" hidden="1">{"detail",#N/A,FALSE,"mfg";"summary",#N/A,FALSE,"mfg"}</definedName>
    <definedName name="owner">#REF!</definedName>
    <definedName name="Ownership">#REF!</definedName>
    <definedName name="OwnerType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kh" localSheetId="3" hidden="1">{#N/A,#N/A,FALSE,"Heat";#N/A,#N/A,FALSE,"DCF";#N/A,#N/A,FALSE,"LBO";#N/A,#N/A,FALSE,"A";#N/A,#N/A,FALSE,"C";#N/A,#N/A,FALSE,"impd";#N/A,#N/A,FALSE,"Accr-Dilu"}</definedName>
    <definedName name="p.kh" hidden="1">{#N/A,#N/A,FALSE,"Heat";#N/A,#N/A,FALSE,"DCF";#N/A,#N/A,FALSE,"LBO";#N/A,#N/A,FALSE,"A";#N/A,#N/A,FALSE,"C";#N/A,#N/A,FALSE,"impd";#N/A,#N/A,FALSE,"Accr-Dilu"}</definedName>
    <definedName name="p.ratio">#REF!</definedName>
    <definedName name="P.Returns">#REF!</definedName>
    <definedName name="p_1">#REF!</definedName>
    <definedName name="p_acq_BS" localSheetId="4">[188]Lancelot_Merlin!#REF!</definedName>
    <definedName name="p_acq_BS">#REF!</definedName>
    <definedName name="p_acq_CFS" localSheetId="4">[188]Lancelot_Merlin!#REF!</definedName>
    <definedName name="p_acq_CFS">#REF!</definedName>
    <definedName name="P_and_L">#REF!</definedName>
    <definedName name="p_Assump">#REF!</definedName>
    <definedName name="p_BSadj">#REF!</definedName>
    <definedName name="p_Contrib">#REF!</definedName>
    <definedName name="p_DAadj">#REF!</definedName>
    <definedName name="p_DAadj2">#REF!</definedName>
    <definedName name="P_L">#REF!</definedName>
    <definedName name="P_L_Dept_yr2">#REF!</definedName>
    <definedName name="P_L_Exp_yr2">#REF!</definedName>
    <definedName name="p_PF_BS">#REF!</definedName>
    <definedName name="p_PF_PL1">#REF!</definedName>
    <definedName name="p_PF_PL2">#REF!</definedName>
    <definedName name="p_PFcfs">#REF!</definedName>
    <definedName name="p_PLadj">#REF!</definedName>
    <definedName name="p_PurchAcc">#REF!</definedName>
    <definedName name="p_recon1">#REF!</definedName>
    <definedName name="p_recon2">#REF!</definedName>
    <definedName name="p_recon3">#REF!</definedName>
    <definedName name="p_redemption1">#REF!</definedName>
    <definedName name="p_redemption2">#REF!</definedName>
    <definedName name="p_Revolver">#REF!</definedName>
    <definedName name="p_S_U">#REF!</definedName>
    <definedName name="p_summary">#REF!</definedName>
    <definedName name="p_Synergies">#REF!</definedName>
    <definedName name="p_tar_BS">#REF!</definedName>
    <definedName name="p_tar_CFS">#REF!</definedName>
    <definedName name="p_tar_PL">#REF!</definedName>
    <definedName name="p09i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localSheetId="3" hidden="1">{#N/A,"PURCHM",FALSE,"Business Analysis";#N/A,"SPADD",FALSE,"Business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IFIC_NET">#REF!,#REF!,#REF!</definedName>
    <definedName name="pack" localSheetId="3" hidden="1">{"table",#N/A,FALSE,"COVER";"income_statement",#N/A,FALSE,"COVER"}</definedName>
    <definedName name="pack" hidden="1">{"table",#N/A,FALSE,"COVER";"income_statement",#N/A,FALSE,"COVER"}</definedName>
    <definedName name="Packaging">#REF!</definedName>
    <definedName name="PAEGJMLFK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_acq_1">#REF!</definedName>
    <definedName name="page_acq_2">#REF!</definedName>
    <definedName name="page_bs">#REF!</definedName>
    <definedName name="page_capstructure">#REF!</definedName>
    <definedName name="page_captable">#REF!</definedName>
    <definedName name="page_captable2">#REF!</definedName>
    <definedName name="page_cashflow">#REF!</definedName>
    <definedName name="page_creditstats">#REF!</definedName>
    <definedName name="page_depcapex">#REF!</definedName>
    <definedName name="page_is">#REF!</definedName>
    <definedName name="page_isgrowth">#REF!</definedName>
    <definedName name="page_ismargin">#REF!</definedName>
    <definedName name="page_proforma_bs">#REF!</definedName>
    <definedName name="page_returns">#REF!</definedName>
    <definedName name="page_returns2">#REF!</definedName>
    <definedName name="page_returnscal">#REF!</definedName>
    <definedName name="page_salesanalysis">#REF!</definedName>
    <definedName name="page_sensitivity">#REF!</definedName>
    <definedName name="page_summary">#REF!</definedName>
    <definedName name="page_taxsched">#REF!</definedName>
    <definedName name="page_toc">#REF!</definedName>
    <definedName name="Page1">#REF!</definedName>
    <definedName name="page10">#REF!</definedName>
    <definedName name="Page12">#REF!</definedName>
    <definedName name="Page13">#REF!</definedName>
    <definedName name="PAGE1A">#REF!</definedName>
    <definedName name="Page2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6f3">#REF!</definedName>
    <definedName name="page6i">#REF!</definedName>
    <definedName name="page6k">#REF!</definedName>
    <definedName name="page6l">#REF!</definedName>
    <definedName name="Page7">#REF!</definedName>
    <definedName name="Page8">#REF!</definedName>
    <definedName name="page9">#REF!</definedName>
    <definedName name="PageNum">#REF!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aige">#REF!</definedName>
    <definedName name="pakhak" localSheetId="3" hidden="1">{#N/A,#N/A,FALSE,"PMTABB";#N/A,#N/A,FALSE,"PMTABB"}</definedName>
    <definedName name="pakhak" hidden="1">{#N/A,#N/A,FALSE,"PMTABB";#N/A,#N/A,FALSE,"PMTABB"}</definedName>
    <definedName name="Pal_Workbook_GUID">"4LMCEKUSMS3SHX5QNPEA6WVE"</definedName>
    <definedName name="pallav" localSheetId="3" hidden="1">{#N/A,#N/A,FALSE,"PMTABB";#N/A,#N/A,FALSE,"PMTABB"}</definedName>
    <definedName name="pallav" hidden="1">{#N/A,#N/A,FALSE,"PMTABB";#N/A,#N/A,FALSE,"PMTABB"}</definedName>
    <definedName name="PAOKGFKBGK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RAMETERS">#REF!</definedName>
    <definedName name="Parent">#REF!</definedName>
    <definedName name="ParetoBaseCell">#REF!</definedName>
    <definedName name="part">#REF!</definedName>
    <definedName name="PART_I.__FINANCIAL_INFORMATION">#REF!</definedName>
    <definedName name="Partial_or_Full_First_Period">#REF!</definedName>
    <definedName name="PartialBarrier">#REF!</definedName>
    <definedName name="PartialYear">#REF!</definedName>
    <definedName name="partIVa" localSheetId="3" hidden="1">{#N/A,#N/A,FALSE,"Aging Summary";#N/A,#N/A,FALSE,"Ratio Analysis";#N/A,#N/A,FALSE,"Test 120 Day Accts";#N/A,#N/A,FALSE,"Tickmarks"}</definedName>
    <definedName name="partIVa" hidden="1">{#N/A,#N/A,FALSE,"Aging Summary";#N/A,#N/A,FALSE,"Ratio Analysis";#N/A,#N/A,FALSE,"Test 120 Day Accts";#N/A,#N/A,FALSE,"Tickmarks"}</definedName>
    <definedName name="PARTNERS_INITIALS">#REF!</definedName>
    <definedName name="PAS">#REF!</definedName>
    <definedName name="PAS_SH">#REF!</definedName>
    <definedName name="pasimistic">#REF!</definedName>
    <definedName name="PASIV">#REF!</definedName>
    <definedName name="PASMAD">'[1]טורים 98'!$FC$152:$GH$245</definedName>
    <definedName name="PassportNumber">#REF!</definedName>
    <definedName name="paste">#REF!</definedName>
    <definedName name="PasteSpecial">#REF!</definedName>
    <definedName name="Pat" localSheetId="4">[45]Workings!$D$1012:$O$1012</definedName>
    <definedName name="Pat">#REF!</definedName>
    <definedName name="Patent_life">#REF!</definedName>
    <definedName name="Patents_Expense">'[48]GL-PC'!#REF!</definedName>
    <definedName name="Patents_return">#REF!</definedName>
    <definedName name="patty" localSheetId="4" hidden="1">{"PAGE 1",#N/A,FALSE,"WEST_OT"}</definedName>
    <definedName name="patty" localSheetId="3" hidden="1">{"PAGE 1",#N/A,FALSE,"WEST_OT"}</definedName>
    <definedName name="patty" hidden="1">{"PAGE 1",#N/A,FALSE,"WEST_OT"}</definedName>
    <definedName name="Paul_Print_Area">#REF!</definedName>
    <definedName name="paulname">#REF!</definedName>
    <definedName name="PAWHELP" localSheetId="3" hidden="1">{"'Page 2-4'!$A$1:$O$47","'Page 2-2'!$A$1:$P$58"}</definedName>
    <definedName name="PAWHELP" hidden="1">{"'Page 2-4'!$A$1:$O$47","'Page 2-2'!$A$1:$P$58"}</definedName>
    <definedName name="PayableOtherDays" localSheetId="4">[45]Workings!$D$532:$O$532</definedName>
    <definedName name="PayableOtherDays">#REF!</definedName>
    <definedName name="PayableTradeDays" localSheetId="4">[45]Workings!$D$524:$O$524</definedName>
    <definedName name="PayableTradeDays">#REF!</definedName>
    <definedName name="PayDebt">#REF!</definedName>
    <definedName name="PAYE">#REF!</definedName>
    <definedName name="Payment_Date" localSheetId="3">DATE(YEAR([0]!Loan_Start),MONTH([0]!Loan_Start)+Payment_Number,DAY([0]!Loan_Start))</definedName>
    <definedName name="Payment_Date">DATE(YEAR([0]!Loan_Start),MONTH([0]!Loan_Start)+Payment_Number,DAY([0]!Loan_Start))</definedName>
    <definedName name="Payment_Days">#REF!</definedName>
    <definedName name="PaymentCalcDate">#REF!</definedName>
    <definedName name="Payroll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_Expense">#REF!</definedName>
    <definedName name="pb" localSheetId="3" hidden="1">{"net assets",#N/A,FALSE,"summary";"asset turnover",#N/A,FALSE,"summary";"orona",#N/A,FALSE,"summary"}</definedName>
    <definedName name="pb" hidden="1">{"net assets",#N/A,FALSE,"summary";"asset turnover",#N/A,FALSE,"summary";"orona",#N/A,FALSE,"summary"}</definedName>
    <definedName name="PBBCol">#REF!</definedName>
    <definedName name="PBCol">#REF!</definedName>
    <definedName name="pbStartPageNumber">1</definedName>
    <definedName name="pbUpdatePageNumbering">TRUE</definedName>
    <definedName name="PBV">#REF!</definedName>
    <definedName name="PC" localSheetId="4">'[112]Data Carlsrom'!$AA$7:$AB$270</definedName>
    <definedName name="PC">#REF!</definedName>
    <definedName name="PC_Card_BU" localSheetId="4">'[80]Customer Support Group'!$A$20:$F$36</definedName>
    <definedName name="PC_Card_BU">#REF!</definedName>
    <definedName name="PCA" hidden="1">"BL7FKFTY6NDALOTZZF8PFRAS6"</definedName>
    <definedName name="PcntRank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T">#REF!</definedName>
    <definedName name="PC수" localSheetId="4">[189]분담기준!$E$4</definedName>
    <definedName name="PC수">#REF!</definedName>
    <definedName name="pd" localSheetId="3" hidden="1">{"detail",#N/A,FALSE,"mfg";"summary",#N/A,FALSE,"mfg"}</definedName>
    <definedName name="pd" hidden="1">{"detail",#N/A,FALSE,"mfg";"summary",#N/A,FALSE,"mfg"}</definedName>
    <definedName name="PDA">#REF!</definedName>
    <definedName name="PDATables">#REF!</definedName>
    <definedName name="PE">#REF!</definedName>
    <definedName name="PEBITDACol">#REF!</definedName>
    <definedName name="Pechous" localSheetId="3" hidden="1">{"FY01_Assets",#N/A,FALSE,"Fin Stmt Budget";"FY01_Liabilities",#N/A,FALSE,"Fin Stmt Budget";"FY01_Inc_Stmt",#N/A,FALSE,"Fin Stmt Budget";"FY01_SOCF",#N/A,FALSE,"Fin Stmt Budget"}</definedName>
    <definedName name="Pechous" hidden="1">{"FY01_Assets",#N/A,FALSE,"Fin Stmt Budget";"FY01_Liabilities",#N/A,FALSE,"Fin Stmt Budget";"FY01_Inc_Stmt",#N/A,FALSE,"Fin Stmt Budget";"FY01_SOCF",#N/A,FALSE,"Fin Stmt Budget"}</definedName>
    <definedName name="PECol">#REF!</definedName>
    <definedName name="PEflag">#REF!</definedName>
    <definedName name="PEHigh">#REF!</definedName>
    <definedName name="PELow">#REF!</definedName>
    <definedName name="PELTM">#REF!</definedName>
    <definedName name="Pension">#REF!</definedName>
    <definedName name="PENSION_EXP" localSheetId="4">[190]WP!#REF!</definedName>
    <definedName name="PENSION_EXP">#REF!</definedName>
    <definedName name="PensionB">#REF!</definedName>
    <definedName name="peoble" localSheetId="3" hidden="1">{"sales",#N/A,FALSE,"Sales";"sales existing",#N/A,FALSE,"Sales";"sales rd1",#N/A,FALSE,"Sales";"sales rd2",#N/A,FALSE,"Sales"}</definedName>
    <definedName name="peoble" hidden="1">{"sales",#N/A,FALSE,"Sales";"sales existing",#N/A,FALSE,"Sales";"sales rd1",#N/A,FALSE,"Sales";"sales rd2",#N/A,FALSE,"Sales"}</definedName>
    <definedName name="PEOGKJMKA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ple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ople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pe" localSheetId="3" hidden="1">{#N/A,#N/A,FALSE,"Pharm";#N/A,#N/A,FALSE,"WWCM"}</definedName>
    <definedName name="pepe" hidden="1">{#N/A,#N/A,FALSE,"Pharm";#N/A,#N/A,FALSE,"WWCM"}</definedName>
    <definedName name="pepe_1" localSheetId="3" hidden="1">{#N/A,#N/A,FALSE,"Pharm";#N/A,#N/A,FALSE,"WWCM"}</definedName>
    <definedName name="pepe_1" hidden="1">{#N/A,#N/A,FALSE,"Pharm";#N/A,#N/A,FALSE,"WWCM"}</definedName>
    <definedName name="pepe_2" localSheetId="3" hidden="1">{#N/A,#N/A,FALSE,"Pharm";#N/A,#N/A,FALSE,"WWCM"}</definedName>
    <definedName name="pepe_2" hidden="1">{#N/A,#N/A,FALSE,"Pharm";#N/A,#N/A,FALSE,"WWCM"}</definedName>
    <definedName name="pepe_3" localSheetId="3" hidden="1">{#N/A,#N/A,FALSE,"Pharm";#N/A,#N/A,FALSE,"WWCM"}</definedName>
    <definedName name="pepe_3" hidden="1">{#N/A,#N/A,FALSE,"Pharm";#N/A,#N/A,FALSE,"WWCM"}</definedName>
    <definedName name="pepe_4" localSheetId="3" hidden="1">{#N/A,#N/A,FALSE,"Pharm";#N/A,#N/A,FALSE,"WWCM"}</definedName>
    <definedName name="pepe_4" hidden="1">{#N/A,#N/A,FALSE,"Pharm";#N/A,#N/A,FALSE,"WWCM"}</definedName>
    <definedName name="PEPE4" localSheetId="3" hidden="1">{#N/A,#N/A,FALSE,"Pharm";#N/A,#N/A,FALSE,"WWCM"}</definedName>
    <definedName name="PEPE4" hidden="1">{#N/A,#N/A,FALSE,"Pharm";#N/A,#N/A,FALSE,"WWCM"}</definedName>
    <definedName name="PEPE4_1" localSheetId="3" hidden="1">{#N/A,#N/A,FALSE,"Pharm";#N/A,#N/A,FALSE,"WWCM"}</definedName>
    <definedName name="PEPE4_1" hidden="1">{#N/A,#N/A,FALSE,"Pharm";#N/A,#N/A,FALSE,"WWCM"}</definedName>
    <definedName name="PEPE4_2" localSheetId="3" hidden="1">{#N/A,#N/A,FALSE,"Pharm";#N/A,#N/A,FALSE,"WWCM"}</definedName>
    <definedName name="PEPE4_2" hidden="1">{#N/A,#N/A,FALSE,"Pharm";#N/A,#N/A,FALSE,"WWCM"}</definedName>
    <definedName name="PEPE4_3" localSheetId="3" hidden="1">{#N/A,#N/A,FALSE,"Pharm";#N/A,#N/A,FALSE,"WWCM"}</definedName>
    <definedName name="PEPE4_3" hidden="1">{#N/A,#N/A,FALSE,"Pharm";#N/A,#N/A,FALSE,"WWCM"}</definedName>
    <definedName name="PEPE4_4" localSheetId="3" hidden="1">{#N/A,#N/A,FALSE,"Pharm";#N/A,#N/A,FALSE,"WWCM"}</definedName>
    <definedName name="PEPE4_4" hidden="1">{#N/A,#N/A,FALSE,"Pharm";#N/A,#N/A,FALSE,"WWCM"}</definedName>
    <definedName name="PEPE5" localSheetId="3" hidden="1">{#N/A,#N/A,FALSE,"Pharm";#N/A,#N/A,FALSE,"WWCM"}</definedName>
    <definedName name="PEPE5" hidden="1">{#N/A,#N/A,FALSE,"Pharm";#N/A,#N/A,FALSE,"WWCM"}</definedName>
    <definedName name="PEPE5_1" localSheetId="3" hidden="1">{#N/A,#N/A,FALSE,"Pharm";#N/A,#N/A,FALSE,"WWCM"}</definedName>
    <definedName name="PEPE5_1" hidden="1">{#N/A,#N/A,FALSE,"Pharm";#N/A,#N/A,FALSE,"WWCM"}</definedName>
    <definedName name="PEPE5_2" localSheetId="3" hidden="1">{#N/A,#N/A,FALSE,"Pharm";#N/A,#N/A,FALSE,"WWCM"}</definedName>
    <definedName name="PEPE5_2" hidden="1">{#N/A,#N/A,FALSE,"Pharm";#N/A,#N/A,FALSE,"WWCM"}</definedName>
    <definedName name="PEPE5_3" localSheetId="3" hidden="1">{#N/A,#N/A,FALSE,"Pharm";#N/A,#N/A,FALSE,"WWCM"}</definedName>
    <definedName name="PEPE5_3" hidden="1">{#N/A,#N/A,FALSE,"Pharm";#N/A,#N/A,FALSE,"WWCM"}</definedName>
    <definedName name="PEPE5_4" localSheetId="3" hidden="1">{#N/A,#N/A,FALSE,"Pharm";#N/A,#N/A,FALSE,"WWCM"}</definedName>
    <definedName name="PEPE5_4" hidden="1">{#N/A,#N/A,FALSE,"Pharm";#N/A,#N/A,FALSE,"WWCM"}</definedName>
    <definedName name="per_beg">#REF!</definedName>
    <definedName name="percent_soft_cost">#REF!</definedName>
    <definedName name="Percent_Threshold">#REF!</definedName>
    <definedName name="Perform">#REF!</definedName>
    <definedName name="PERFORMANCE_SUMMARY">#REF!</definedName>
    <definedName name="PerfTemplate" localSheetId="3" hidden="1">{#N/A,#N/A,FALSE,"QTD";#N/A,#N/A,FALSE,"Lic Fees";#N/A,#N/A,FALSE,"Unapproved";#N/A,#N/A,FALSE,"Wkly Notes"}</definedName>
    <definedName name="PerfTemplate" hidden="1">{#N/A,#N/A,FALSE,"QTD";#N/A,#N/A,FALSE,"Lic Fees";#N/A,#N/A,FALSE,"Unapproved";#N/A,#N/A,FALSE,"Wkly Notes"}</definedName>
    <definedName name="perftemplate2" localSheetId="3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 localSheetId="4">#REF!</definedName>
    <definedName name="period">12</definedName>
    <definedName name="Period_Data">#REF!</definedName>
    <definedName name="PeriodEnd">#REF!</definedName>
    <definedName name="perm" localSheetId="4" hidden="1">{"PAGE 1",#N/A,FALSE,"WEST_OT"}</definedName>
    <definedName name="perm" localSheetId="3" hidden="1">{"PAGE 1",#N/A,FALSE,"WEST_OT"}</definedName>
    <definedName name="perm" hidden="1">{"PAGE 1",#N/A,FALSE,"WEST_OT"}</definedName>
    <definedName name="perm1" localSheetId="4" hidden="1">{"PAGE 1",#N/A,FALSE,"WEST_OT"}</definedName>
    <definedName name="perm1" localSheetId="3" hidden="1">{"PAGE 1",#N/A,FALSE,"WEST_OT"}</definedName>
    <definedName name="perm1" hidden="1">{"PAGE 1",#N/A,FALSE,"WEST_OT"}</definedName>
    <definedName name="perm3" localSheetId="4" hidden="1">{"PAGE 1",#N/A,FALSE,"WEST_OT"}</definedName>
    <definedName name="perm3" localSheetId="3" hidden="1">{"PAGE 1",#N/A,FALSE,"WEST_OT"}</definedName>
    <definedName name="perm3" hidden="1">{"PAGE 1",#N/A,FALSE,"WEST_OT"}</definedName>
    <definedName name="perm4" localSheetId="4" hidden="1">{"PAGE 1",#N/A,FALSE,"WEST_OT"}</definedName>
    <definedName name="perm4" localSheetId="3" hidden="1">{"PAGE 1",#N/A,FALSE,"WEST_OT"}</definedName>
    <definedName name="perm4" hidden="1">{"PAGE 1",#N/A,FALSE,"WEST_OT"}</definedName>
    <definedName name="perm5" localSheetId="4" hidden="1">{"PAGE 2",#N/A,FALSE,"WEST_OT"}</definedName>
    <definedName name="perm5" localSheetId="3" hidden="1">{"PAGE 2",#N/A,FALSE,"WEST_OT"}</definedName>
    <definedName name="perm5" hidden="1">{"PAGE 2",#N/A,FALSE,"WEST_OT"}</definedName>
    <definedName name="perm6" localSheetId="4" hidden="1">{"PAGE 2",#N/A,FALSE,"WEST_OT"}</definedName>
    <definedName name="perm6" localSheetId="3" hidden="1">{"PAGE 2",#N/A,FALSE,"WEST_OT"}</definedName>
    <definedName name="perm6" hidden="1">{"PAGE 2",#N/A,FALSE,"WEST_OT"}</definedName>
    <definedName name="perm7" localSheetId="4" hidden="1">{"PAGE 1",#N/A,FALSE,"WEST_OT"}</definedName>
    <definedName name="perm7" localSheetId="3" hidden="1">{"PAGE 1",#N/A,FALSE,"WEST_OT"}</definedName>
    <definedName name="perm7" hidden="1">{"PAGE 1",#N/A,FALSE,"WEST_OT"}</definedName>
    <definedName name="Perp_Growth">#REF!</definedName>
    <definedName name="pers_steuersatz">#REF!</definedName>
    <definedName name="Personal_Computer_and_SW">#REF!</definedName>
    <definedName name="PERSONAL_FINANCIAL">#REF!</definedName>
    <definedName name="Personal_Furniture">#REF!</definedName>
    <definedName name="PERT" localSheetId="3" hidden="1">{#N/A,#N/A,FALSE,"ALM-ASISC"}</definedName>
    <definedName name="PERT" hidden="1">{#N/A,#N/A,FALSE,"ALM-ASISC"}</definedName>
    <definedName name="pes">#REF!</definedName>
    <definedName name="PES_Vlookup">#REF!</definedName>
    <definedName name="pesi">#REF!</definedName>
    <definedName name="peso">#REF!</definedName>
    <definedName name="PeterTEST" localSheetId="3" hidden="1">{#N/A,#N/A,TRUE,"Acq-Ass";#N/A,#N/A,TRUE,"Acq-IS";#N/A,#N/A,TRUE,"Acq-BS";#N/A,#N/A,TRUE,"Acq-CF"}</definedName>
    <definedName name="PeterTEST" hidden="1">{#N/A,#N/A,TRUE,"Acq-Ass";#N/A,#N/A,TRUE,"Acq-IS";#N/A,#N/A,TRUE,"Acq-BS";#N/A,#N/A,TRUE,"Acq-CF"}</definedName>
    <definedName name="petko" localSheetId="3" hidden="1">{"glc1",#N/A,FALSE,"GLC";"glc2",#N/A,FALSE,"GLC";"glc3",#N/A,FALSE,"GLC";"glc4",#N/A,FALSE,"GLC";"glc5",#N/A,FALSE,"GLC"}</definedName>
    <definedName name="petko" hidden="1">{"glc1",#N/A,FALSE,"GLC";"glc2",#N/A,FALSE,"GLC";"glc3",#N/A,FALSE,"GLC";"glc4",#N/A,FALSE,"GLC";"glc5",#N/A,FALSE,"GLC"}</definedName>
    <definedName name="PFPRICE">#REF!</definedName>
    <definedName name="PFPRICE2">#REF!</definedName>
    <definedName name="PFQ">#REF!</definedName>
    <definedName name="pg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AAP">#REF!</definedName>
    <definedName name="ph">#REF!</definedName>
    <definedName name="pharma" localSheetId="3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harma_1" localSheetId="3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localSheetId="3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localSheetId="3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localSheetId="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il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il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il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one">#REF!</definedName>
    <definedName name="Phone2">#REF!</definedName>
    <definedName name="Phone3">#REF!</definedName>
    <definedName name="Phone4">#REF!</definedName>
    <definedName name="physical_curable">#REF!</definedName>
    <definedName name="physical_depreciation">#REF!</definedName>
    <definedName name="physical_incurable">#REF!</definedName>
    <definedName name="physical_longlife">#REF!</definedName>
    <definedName name="pi" localSheetId="3" hidden="1">{"oct_res_comm",#N/A,FALSE,"VarToBud"}</definedName>
    <definedName name="pi" hidden="1">{"oct_res_comm",#N/A,FALSE,"VarToBud"}</definedName>
    <definedName name="PIE" localSheetId="4">'[184]Two Step Revenue Testing Master'!$C$87</definedName>
    <definedName name="PIE">#REF!</definedName>
    <definedName name="pig" localSheetId="3" hidden="1">{"histincome",#N/A,FALSE,"hyfins";"closing balance",#N/A,FALSE,"hyfins"}</definedName>
    <definedName name="pig" hidden="1">{"histincome",#N/A,FALSE,"hyfins";"closing balance",#N/A,FALSE,"hyfins"}</definedName>
    <definedName name="pik">#REF!</definedName>
    <definedName name="PIKrate">#REF!</definedName>
    <definedName name="PILAR" localSheetId="3" hidden="1">{"detail",#N/A,FALSE,"mfg";"summary",#N/A,FALSE,"mfg"}</definedName>
    <definedName name="PILAR" hidden="1">{"detail",#N/A,FALSE,"mfg";"summary",#N/A,FALSE,"mfg"}</definedName>
    <definedName name="pilk" localSheetId="3" hidden="1">{"YD LPH2",#N/A,FALSE,"YTD"}</definedName>
    <definedName name="pilk" hidden="1">{"YD LPH2",#N/A,FALSE,"YTD"}</definedName>
    <definedName name="PipeLine">#REF!</definedName>
    <definedName name="Pipeline2_range">#REF!</definedName>
    <definedName name="PipelineFlag">#REF!</definedName>
    <definedName name="Piper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p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p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tch" localSheetId="3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ITTWAY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v_Carlsrom">#REF!</definedName>
    <definedName name="Piv_URB">#REF!</definedName>
    <definedName name="pk">#REF!</definedName>
    <definedName name="PKUDOT">#REF!</definedName>
    <definedName name="PL" localSheetId="4">[95]consolidation!#REF!</definedName>
    <definedName name="PL">#REF!</definedName>
    <definedName name="pl_1" localSheetId="3" hidden="1">{#N/A,#N/A,FALSE,"REPORT"}</definedName>
    <definedName name="pl_1" hidden="1">{#N/A,#N/A,FALSE,"REPORT"}</definedName>
    <definedName name="pl_13">#REF!</definedName>
    <definedName name="pl_2" localSheetId="3" hidden="1">{#N/A,#N/A,FALSE,"REPORT"}</definedName>
    <definedName name="pl_2" hidden="1">{#N/A,#N/A,FALSE,"REPORT"}</definedName>
    <definedName name="pl_3" localSheetId="3" hidden="1">{#N/A,#N/A,FALSE,"REPORT"}</definedName>
    <definedName name="pl_3" hidden="1">{#N/A,#N/A,FALSE,"REPORT"}</definedName>
    <definedName name="pl_4" localSheetId="3" hidden="1">{#N/A,#N/A,FALSE,"REPORT"}</definedName>
    <definedName name="pl_4" hidden="1">{#N/A,#N/A,FALSE,"REPORT"}</definedName>
    <definedName name="PL_BSG">#REF!</definedName>
    <definedName name="PL_ByQ_ACT" localSheetId="4">'[43]P&amp;L Breakdown'!$AX$3:$BA$202</definedName>
    <definedName name="PL_ByQ_ACT">#REF!</definedName>
    <definedName name="PL_ByQ_BUD" localSheetId="4">'[43]P&amp;L Breakdown'!$Y$3:$AB$202</definedName>
    <definedName name="PL_ByQ_BUD">#REF!</definedName>
    <definedName name="PL_con">'[62]דוח מתכונת הגשה מאוחד'!$I$45:$M$78</definedName>
    <definedName name="PL_ESG">#REF!</definedName>
    <definedName name="pl_il">#REF!</definedName>
    <definedName name="PL_INDEX" localSheetId="4">'[43]P&amp;L Breakdown'!$G$3:$G$202</definedName>
    <definedName name="PL_INDEX">#REF!</definedName>
    <definedName name="PL_ING">#REF!</definedName>
    <definedName name="PL_Intl">#REF!</definedName>
    <definedName name="PL_Item">#REF!</definedName>
    <definedName name="PL_Other">#REF!</definedName>
    <definedName name="PL_Q1">#REF!</definedName>
    <definedName name="PL_Solo">'[62]דוח מתכונת הגשה סולו ישראל'!$I$79:$M$167</definedName>
    <definedName name="PL_TSG">#REF!</definedName>
    <definedName name="pl_usa">#REF!</definedName>
    <definedName name="PL1a" localSheetId="3" hidden="1">{#N/A,#N/A,FALSE,"Umsatz 99";#N/A,#N/A,FALSE,"ER 99 "}</definedName>
    <definedName name="PL1a" hidden="1">{#N/A,#N/A,FALSE,"Umsatz 99";#N/A,#N/A,FALSE,"ER 99 "}</definedName>
    <definedName name="PL5YRP" localSheetId="3" hidden="1">{"ebitda",#N/A,FALSE,"EBITDA";"consolidated",#N/A,FALSE,"CCC PL";"divisions",#N/A,FALSE,"Divisions"}</definedName>
    <definedName name="PL5YRP" hidden="1">{"ebitda",#N/A,FALSE,"EBITDA";"consolidated",#N/A,FALSE,"CCC PL";"divisions",#N/A,FALSE,"Divisions"}</definedName>
    <definedName name="plact">#N/A</definedName>
    <definedName name="plan">#REF!</definedName>
    <definedName name="Plan_2000">#REF!</definedName>
    <definedName name="Plan_20001">#REF!</definedName>
    <definedName name="PLAN12">#REF!</definedName>
    <definedName name="plan2">#REF!</definedName>
    <definedName name="planning" localSheetId="3" hidden="1">{#N/A,#N/A,FALSE,"BalSheet 0899";#N/A,#N/A,FALSE,"ytdpl899";#N/A,#N/A,FALSE,"Aug PL";#N/A,#N/A,FALSE,"Minority Int";#N/A,#N/A,FALSE,"Equity Roll Forward";#N/A,#N/A,FALSE,"Book Equity Test"}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localSheetId="4" hidden="1">{"'Expense Details'!$A$1:$AM$222"}</definedName>
    <definedName name="Planning_for_Q4" localSheetId="3" hidden="1">{"'Expense Details'!$A$1:$AM$222"}</definedName>
    <definedName name="Planning_for_Q4" hidden="1">{"'Expense Details'!$A$1:$AM$222"}</definedName>
    <definedName name="PlanVLE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bs">#REF!,#REF!,#REF!</definedName>
    <definedName name="plbud">#N/A</definedName>
    <definedName name="PLCepi" localSheetId="3" hidden="1">{#N/A,#N/A,FALSE,"REPORT"}</definedName>
    <definedName name="PLCepi" hidden="1">{#N/A,#N/A,FALSE,"REPORT"}</definedName>
    <definedName name="PLCepi_1" localSheetId="3" hidden="1">{#N/A,#N/A,FALSE,"REPORT"}</definedName>
    <definedName name="PLCepi_1" hidden="1">{#N/A,#N/A,FALSE,"REPORT"}</definedName>
    <definedName name="PLCepi_2" localSheetId="3" hidden="1">{#N/A,#N/A,FALSE,"REPORT"}</definedName>
    <definedName name="PLCepi_2" hidden="1">{#N/A,#N/A,FALSE,"REPORT"}</definedName>
    <definedName name="PLCepi_3" localSheetId="3" hidden="1">{#N/A,#N/A,FALSE,"REPORT"}</definedName>
    <definedName name="PLCepi_3" hidden="1">{#N/A,#N/A,FALSE,"REPORT"}</definedName>
    <definedName name="PLCepi_4" localSheetId="3" hidden="1">{#N/A,#N/A,FALSE,"REPORT"}</definedName>
    <definedName name="PLCepi_4" hidden="1">{#N/A,#N/A,FALSE,"REPORT"}</definedName>
    <definedName name="PLCHG">#REF!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Fcst_table">#REF!</definedName>
    <definedName name="plhist" localSheetId="4">[79]Notes!#REF!</definedName>
    <definedName name="plhist">#REF!</definedName>
    <definedName name="PLhistEUR" localSheetId="4">[79]Notes!#REF!</definedName>
    <definedName name="PLhistEUR">#REF!</definedName>
    <definedName name="PLMAD">'[1]טורים 98'!$FC$250:$GH$333</definedName>
    <definedName name="ploi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lp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lp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rocef" localSheetId="3" hidden="1">{#N/A,#N/A,FALSE,"REPORT"}</definedName>
    <definedName name="PLProcef" hidden="1">{#N/A,#N/A,FALSE,"REPORT"}</definedName>
    <definedName name="PLProcef_1" localSheetId="3" hidden="1">{#N/A,#N/A,FALSE,"REPORT"}</definedName>
    <definedName name="PLProcef_1" hidden="1">{#N/A,#N/A,FALSE,"REPORT"}</definedName>
    <definedName name="PLProcef_2" localSheetId="3" hidden="1">{#N/A,#N/A,FALSE,"REPORT"}</definedName>
    <definedName name="PLProcef_2" hidden="1">{#N/A,#N/A,FALSE,"REPORT"}</definedName>
    <definedName name="PLProcef_3" localSheetId="3" hidden="1">{#N/A,#N/A,FALSE,"REPORT"}</definedName>
    <definedName name="PLProcef_3" hidden="1">{#N/A,#N/A,FALSE,"REPORT"}</definedName>
    <definedName name="PLProcef_4" localSheetId="3" hidden="1">{#N/A,#N/A,FALSE,"REPORT"}</definedName>
    <definedName name="PLProcef_4" hidden="1">{#N/A,#N/A,FALSE,"REPORT"}</definedName>
    <definedName name="PLQ">#REF!</definedName>
    <definedName name="PLTaxol" localSheetId="3" hidden="1">{#N/A,#N/A,FALSE,"REPORT"}</definedName>
    <definedName name="PLTaxol" hidden="1">{#N/A,#N/A,FALSE,"REPORT"}</definedName>
    <definedName name="PLTaxol_1" localSheetId="3" hidden="1">{#N/A,#N/A,FALSE,"REPORT"}</definedName>
    <definedName name="PLTaxol_1" hidden="1">{#N/A,#N/A,FALSE,"REPORT"}</definedName>
    <definedName name="PLTaxol_2" localSheetId="3" hidden="1">{#N/A,#N/A,FALSE,"REPORT"}</definedName>
    <definedName name="PLTaxol_2" hidden="1">{#N/A,#N/A,FALSE,"REPORT"}</definedName>
    <definedName name="PLTaxol_3" localSheetId="3" hidden="1">{#N/A,#N/A,FALSE,"REPORT"}</definedName>
    <definedName name="PLTaxol_3" hidden="1">{#N/A,#N/A,FALSE,"REPORT"}</definedName>
    <definedName name="PLTaxol_4" localSheetId="3" hidden="1">{#N/A,#N/A,FALSE,"REPORT"}</definedName>
    <definedName name="PLTaxol_4" hidden="1">{#N/A,#N/A,FALSE,"REPORT"}</definedName>
    <definedName name="PLVersionReportDate">#REF!</definedName>
    <definedName name="PLVersionReportStartDate">#REF!</definedName>
    <definedName name="pmc" localSheetId="3" hidden="1">{#N/A,#N/A,FALSE,"PMTABB";#N/A,#N/A,FALSE,"PMTABB"}</definedName>
    <definedName name="pmc" hidden="1">{#N/A,#N/A,FALSE,"PMTABB";#N/A,#N/A,FALSE,"PMTABB"}</definedName>
    <definedName name="pmcf" localSheetId="3" hidden="1">{#N/A,#N/A,FALSE,"PMTABB";#N/A,#N/A,FALSE,"PMTABB"}</definedName>
    <definedName name="pmcf" hidden="1">{#N/A,#N/A,FALSE,"PMTABB";#N/A,#N/A,FALSE,"PMTABB"}</definedName>
    <definedName name="PMT10A">#REF!</definedName>
    <definedName name="PMT10B">#REF!</definedName>
    <definedName name="PMT10C">#REF!</definedName>
    <definedName name="PMT10D">#REF!</definedName>
    <definedName name="PMT10E">#REF!</definedName>
    <definedName name="PMT10F">#REF!</definedName>
    <definedName name="PMT10G">#REF!</definedName>
    <definedName name="PN">#REF!</definedName>
    <definedName name="pn_bv">#REF!</definedName>
    <definedName name="pn_con">#REF!</definedName>
    <definedName name="pn_nv">#REF!</definedName>
    <definedName name="pn_proform">#REF!</definedName>
    <definedName name="PNL">#REF!</definedName>
    <definedName name="Pnl_1" localSheetId="3" hidden="1">{#N/A,#N/A,FALSE,"Pharm";#N/A,#N/A,FALSE,"WWCM"}</definedName>
    <definedName name="Pnl_1" hidden="1">{#N/A,#N/A,FALSE,"Pharm";#N/A,#N/A,FALSE,"WWCM"}</definedName>
    <definedName name="Pnl_2" localSheetId="3" hidden="1">{#N/A,#N/A,FALSE,"Pharm";#N/A,#N/A,FALSE,"WWCM"}</definedName>
    <definedName name="Pnl_2" hidden="1">{#N/A,#N/A,FALSE,"Pharm";#N/A,#N/A,FALSE,"WWCM"}</definedName>
    <definedName name="Pnl_3" localSheetId="3" hidden="1">{#N/A,#N/A,FALSE,"Pharm";#N/A,#N/A,FALSE,"WWCM"}</definedName>
    <definedName name="Pnl_3" hidden="1">{#N/A,#N/A,FALSE,"Pharm";#N/A,#N/A,FALSE,"WWCM"}</definedName>
    <definedName name="Pnl_4" localSheetId="3" hidden="1">{#N/A,#N/A,FALSE,"Pharm";#N/A,#N/A,FALSE,"WWCM"}</definedName>
    <definedName name="Pnl_4" hidden="1">{#N/A,#N/A,FALSE,"Pharm";#N/A,#N/A,FALSE,"WWCM"}</definedName>
    <definedName name="PNP">#REF!</definedName>
    <definedName name="pnsji5" localSheetId="3" hidden="1">{#N/A,"PURCHM",FALSE,"Business Analysis";#N/A,"SPADD",FALSE,"Business Analysis"}</definedName>
    <definedName name="pnsji5" hidden="1">{#N/A,"PURCHM",FALSE,"Business Analysis";#N/A,"SPADD",FALSE,"Business Analysis"}</definedName>
    <definedName name="po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c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FGKMK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" localSheetId="3" hidden="1">{#N/A,#N/A,FALSE,"Detailed";#N/A,#N/A,FALSE,"Total";#N/A,#N/A,FALSE,"Detailed (2)"}</definedName>
    <definedName name="poi" hidden="1">{#N/A,#N/A,FALSE,"Detailed";#N/A,#N/A,FALSE,"Total";#N/A,#N/A,FALSE,"Detailed (2)"}</definedName>
    <definedName name="poi_1" localSheetId="3" hidden="1">{#N/A,#N/A,FALSE,"Detailed";#N/A,#N/A,FALSE,"Total";#N/A,#N/A,FALSE,"Detailed (2)"}</definedName>
    <definedName name="poi_1" hidden="1">{#N/A,#N/A,FALSE,"Detailed";#N/A,#N/A,FALSE,"Total";#N/A,#N/A,FALSE,"Detailed (2)"}</definedName>
    <definedName name="poiopiopik" localSheetId="3">#N/A</definedName>
    <definedName name="poiopiopik">#N/A</definedName>
    <definedName name="poiu" localSheetId="3" hidden="1">{"Performance Details",#N/A,FALSE,"Current Yr";"Performance Details",#N/A,FALSE,"Budget";"Performance Details",#N/A,FALSE,"Prior Year"}</definedName>
    <definedName name="poiu" hidden="1">{"Performance Details",#N/A,FALSE,"Current Yr";"Performance Details",#N/A,FALSE,"Budget";"Performance Details",#N/A,FALSE,"Prior Year"}</definedName>
    <definedName name="POJFGO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kj" localSheetId="3" hidden="1">{"QTD_LOUISIANA",#N/A,FALSE,"QTD"}</definedName>
    <definedName name="pokj" hidden="1">{"QTD_LOUISIANA",#N/A,FALSE,"QTD"}</definedName>
    <definedName name="PoliticalRiskPremium">#REF!</definedName>
    <definedName name="PONL" localSheetId="3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o" localSheetId="3" hidden="1">Main.SAPF4Help()</definedName>
    <definedName name="poo" hidden="1">Main.SAPF4Help()</definedName>
    <definedName name="POOL">#REF!</definedName>
    <definedName name="Pooling">#REF!</definedName>
    <definedName name="pooling_Premium">25%</definedName>
    <definedName name="PoolingPt" hidden="1">#REF!</definedName>
    <definedName name="poop">39776.3847569444</definedName>
    <definedName name="PopCache_GL_INTERFACE_REFERENCE7" hidden="1">#REF!</definedName>
    <definedName name="popopd" localSheetId="3">{"'NPCGUIDELINES'!$A$1:$J$41"}</definedName>
    <definedName name="popopd">{"'NPCGUIDELINES'!$A$1:$J$41"}</definedName>
    <definedName name="port29" localSheetId="3" hidden="1">{#N/A,#N/A,FALSE,"Pharm";#N/A,#N/A,FALSE,"WWCM"}</definedName>
    <definedName name="port29" hidden="1">{#N/A,#N/A,FALSE,"Pharm";#N/A,#N/A,FALSE,"WWCM"}</definedName>
    <definedName name="port29_1" localSheetId="3" hidden="1">{#N/A,#N/A,FALSE,"Pharm";#N/A,#N/A,FALSE,"WWCM"}</definedName>
    <definedName name="port29_1" hidden="1">{#N/A,#N/A,FALSE,"Pharm";#N/A,#N/A,FALSE,"WWCM"}</definedName>
    <definedName name="port29_2" localSheetId="3" hidden="1">{#N/A,#N/A,FALSE,"Pharm";#N/A,#N/A,FALSE,"WWCM"}</definedName>
    <definedName name="port29_2" hidden="1">{#N/A,#N/A,FALSE,"Pharm";#N/A,#N/A,FALSE,"WWCM"}</definedName>
    <definedName name="port29_3" localSheetId="3" hidden="1">{#N/A,#N/A,FALSE,"Pharm";#N/A,#N/A,FALSE,"WWCM"}</definedName>
    <definedName name="port29_3" hidden="1">{#N/A,#N/A,FALSE,"Pharm";#N/A,#N/A,FALSE,"WWCM"}</definedName>
    <definedName name="port29_4" localSheetId="3" hidden="1">{#N/A,#N/A,FALSE,"Pharm";#N/A,#N/A,FALSE,"WWCM"}</definedName>
    <definedName name="port29_4" hidden="1">{#N/A,#N/A,FALSE,"Pharm";#N/A,#N/A,FALSE,"WWCM"}</definedName>
    <definedName name="Portails" localSheetId="3" hidden="1">{"' calendrier 2000'!$A$1:$Q$38"}</definedName>
    <definedName name="Portails" hidden="1">{"' calendrier 2000'!$A$1:$Q$38"}</definedName>
    <definedName name="Portfolio_Cashflow">#REF!</definedName>
    <definedName name="Position">#REF!</definedName>
    <definedName name="positions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und">#REF!</definedName>
    <definedName name="power">#REF!</definedName>
    <definedName name="Power_dual" localSheetId="3" hidden="1">{#N/A,#N/A,FALSE,"ALM-ASISC"}</definedName>
    <definedName name="Power_dual" hidden="1">{#N/A,#N/A,FALSE,"ALM-ASISC"}</definedName>
    <definedName name="Power_Pro" localSheetId="3" hidden="1">{#N/A,#N/A,FALSE,"ALM-ASISC"}</definedName>
    <definedName name="Power_Pro" hidden="1">{#N/A,#N/A,FALSE,"ALM-ASISC"}</definedName>
    <definedName name="powerass">#REF!</definedName>
    <definedName name="powq" localSheetId="3" hidden="1">{#N/A,"PURCHM",FALSE,"Business Analysis";#N/A,"SPADD",FALSE,"Business Analysis"}</definedName>
    <definedName name="powq" hidden="1">{#N/A,"PURCHM",FALSE,"Business Analysis";#N/A,"SPADD",FALSE,"Business Analysis"}</definedName>
    <definedName name="pp" localSheetId="4" hidden="1">{#N/A,#N/A,FALSE,"contents";#N/A,#N/A,FALSE,"bal. sheet";#N/A,#N/A,FALSE,"income";#N/A,#N/A,FALSE,"cashflow";#N/A,#N/A,FALSE,"equity";#N/A,#N/A,FALSE,"notes";#N/A,#N/A,FALSE,"supplemental"}</definedName>
    <definedName name="PP">#REF!</definedName>
    <definedName name="PP_and_E">#REF!</definedName>
    <definedName name="PP_and_E2">#REF!</definedName>
    <definedName name="PPE_FMV">#REF!</definedName>
    <definedName name="ppl" localSheetId="3" hidden="1">{#N/A,#N/A,FALSE,"מערך הלוגיסטיקה"}</definedName>
    <definedName name="ppl" hidden="1">{#N/A,#N/A,FALSE,"מערך הלוגיסטיקה"}</definedName>
    <definedName name="ppo" localSheetId="3" hidden="1">{#N/A,#N/A,FALSE,"מערך הלוגיסטיקה"}</definedName>
    <definedName name="ppo" hidden="1">{#N/A,#N/A,FALSE,"מערך הלוגיסטיקה"}</definedName>
    <definedName name="PPP" localSheetId="3" hidden="1">{#N/A,#N/A,FALSE,"Aging Summary";#N/A,#N/A,FALSE,"Ratio Analysis";#N/A,#N/A,FALSE,"Test 120 Day Accts";#N/A,#N/A,FALSE,"Tickmarks"}</definedName>
    <definedName name="PPP" hidden="1">{#N/A,#N/A,FALSE,"Aging Summary";#N/A,#N/A,FALSE,"Ratio Analysis";#N/A,#N/A,FALSE,"Test 120 Day Accts";#N/A,#N/A,FALSE,"Tickmarks"}</definedName>
    <definedName name="PPPP" localSheetId="3" hidden="1">{#N/A,#N/A,FALSE,"Aging Summary";#N/A,#N/A,FALSE,"Ratio Analysis";#N/A,#N/A,FALSE,"Test 120 Day Accts";#N/A,#N/A,FALSE,"Tickmarks"}</definedName>
    <definedName name="PPPP" hidden="1">{#N/A,#N/A,FALSE,"Aging Summary";#N/A,#N/A,FALSE,"Ratio Analysis";#N/A,#N/A,FALSE,"Test 120 Day Accts";#N/A,#N/A,FALSE,"Tickmarks"}</definedName>
    <definedName name="ppppp" localSheetId="3" hidden="1">{"glc1",#N/A,FALSE,"GLC";"glc2",#N/A,FALSE,"GLC";"glc3",#N/A,FALSE,"GLC";"glc4",#N/A,FALSE,"GLC";"glc5",#N/A,FALSE,"GLC"}</definedName>
    <definedName name="ppppp" hidden="1">{"glc1",#N/A,FALSE,"GLC";"glc2",#N/A,FALSE,"GLC";"glc3",#N/A,FALSE,"GLC";"glc4",#N/A,FALSE,"GLC";"glc5",#N/A,FALSE,"GLC"}</definedName>
    <definedName name="ppppppppppppppppppppppppppppp" localSheetId="3" hidden="1">{"FTSE100","COMPANIES",TRUE}</definedName>
    <definedName name="ppppppppppppppppppppppppppppp" hidden="1">{"FTSE100","COMPANIES",TRUE}</definedName>
    <definedName name="PPrice">#REF!</definedName>
    <definedName name="PPS_C" localSheetId="4">'[191]C Round'!$C$54</definedName>
    <definedName name="PPS_C">#REF!</definedName>
    <definedName name="PPtMatrix">#REF!</definedName>
    <definedName name="pqmjuz" localSheetId="3" hidden="1">{"detail",#N/A,FALSE,"mfg";"summary",#N/A,FALSE,"mfg"}</definedName>
    <definedName name="pqmjuz" hidden="1">{"detail",#N/A,FALSE,"mfg";"summary",#N/A,FALSE,"mfg"}</definedName>
    <definedName name="PR">#REF!</definedName>
    <definedName name="pr_2003">#REF!</definedName>
    <definedName name="pre" localSheetId="3" hidden="1">{#N/A,#N/A,FALSE,"CMN_FE"}</definedName>
    <definedName name="pre" hidden="1">{#N/A,#N/A,FALSE,"CMN_FE"}</definedName>
    <definedName name="Pre_tax_materiality">#REF!</definedName>
    <definedName name="pre_total">#REF!</definedName>
    <definedName name="pref">#REF!</definedName>
    <definedName name="Pref_Space">#REF!</definedName>
    <definedName name="PrefDivPaid">#REF!</definedName>
    <definedName name="Preferred">#REF!</definedName>
    <definedName name="PreferredConvertPrice1">#REF!</definedName>
    <definedName name="PreferredConvertPrice2">#REF!</definedName>
    <definedName name="PreferredDividendsPaid">#REF!</definedName>
    <definedName name="PreferredToggle">#REF!</definedName>
    <definedName name="Prefix">#REF!</definedName>
    <definedName name="PrefPrice1">#REF!</definedName>
    <definedName name="PrefPrice2">#REF!</definedName>
    <definedName name="PrefShares1">#REF!</definedName>
    <definedName name="PrefShares2">#REF!</definedName>
    <definedName name="prefyes" hidden="1">#REF!</definedName>
    <definedName name="Premium">#REF!</definedName>
    <definedName name="PremiumPaidSUmmary" localSheetId="3" hidden="1">{#N/A,#N/A,FALSE,"Projections";#N/A,#N/A,FALSE,"Multiples Valuation";#N/A,#N/A,FALSE,"LBO";#N/A,#N/A,FALSE,"Multiples_Sensitivity";#N/A,#N/A,FALSE,"Summary"}</definedName>
    <definedName name="PremiumPaidSUmmary" hidden="1">{#N/A,#N/A,FALSE,"Projections";#N/A,#N/A,FALSE,"Multiples Valuation";#N/A,#N/A,FALSE,"LBO";#N/A,#N/A,FALSE,"Multiples_Sensitivity";#N/A,#N/A,FALSE,"Summary"}</definedName>
    <definedName name="PREMIUMS">#REF!</definedName>
    <definedName name="Prepaid_1">#REF!</definedName>
    <definedName name="Prepaid_2">#REF!</definedName>
    <definedName name="Prepaid_3">#REF!</definedName>
    <definedName name="Prepaid_4">#REF!</definedName>
    <definedName name="Prepaid_5">#REF!</definedName>
    <definedName name="PreparedBy">#REF!</definedName>
    <definedName name="prepay" localSheetId="3" hidden="1">{#N/A,#N/A,FALSE,"PMTABB";#N/A,#N/A,FALSE,"PMTABB"}</definedName>
    <definedName name="prepay" hidden="1">{#N/A,#N/A,FALSE,"PMTABB";#N/A,#N/A,FALSE,"PMTABB"}</definedName>
    <definedName name="Pres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localSheetId="4">#REF!</definedName>
    <definedName name="Presentation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surePumping_GrossProfit">#REF!</definedName>
    <definedName name="PressurePumping_Rev">#REF!</definedName>
    <definedName name="pretax">#REF!</definedName>
    <definedName name="pretax_profit">#REF!</definedName>
    <definedName name="pretaxall">#REF!</definedName>
    <definedName name="PretaxInc">#REF!</definedName>
    <definedName name="PretaxIncMargin">#REF!</definedName>
    <definedName name="PretaxIncome">#REF!</definedName>
    <definedName name="PretaxInterestCoverage">#REF!</definedName>
    <definedName name="PreTaxItems">#REF!</definedName>
    <definedName name="PretaxItems1">#REF!</definedName>
    <definedName name="PretaxItems2">#REF!</definedName>
    <definedName name="PretaxItems3">#REF!</definedName>
    <definedName name="PretaxItems4">#REF!</definedName>
    <definedName name="PreTaxItemsLQ">#REF!</definedName>
    <definedName name="PreTaxItemsLQA">#REF!</definedName>
    <definedName name="PreviousFY">#REF!</definedName>
    <definedName name="Price" localSheetId="4">#REF!</definedName>
    <definedName name="Price">OFFSET(#REF!,0,0,#REF!)</definedName>
    <definedName name="price4" localSheetId="4">[18]Sensetivities!#REF!</definedName>
    <definedName name="price4">#REF!</definedName>
    <definedName name="PriceA">#REF!</definedName>
    <definedName name="PriceActualEPS0">#REF!</definedName>
    <definedName name="PriceActualEPS1">#REF!</definedName>
    <definedName name="PriceActualEPS2">#REF!</definedName>
    <definedName name="PriceActualEPS3">#REF!</definedName>
    <definedName name="PriceActualFFPS0">#REF!</definedName>
    <definedName name="PriceActualFFPS1">#REF!</definedName>
    <definedName name="PriceActualFFPS2">#REF!</definedName>
    <definedName name="PriceActualFFPS3">#REF!</definedName>
    <definedName name="PriceB">#REF!</definedName>
    <definedName name="pricebook_col" localSheetId="4" hidden="1">'[176]Exb II.1_Summary Taira'!#REF!</definedName>
    <definedName name="pricebook_col" hidden="1">#REF!</definedName>
    <definedName name="PriceBookValuePerShare">#REF!</definedName>
    <definedName name="PriceCalendarEPS1">#REF!</definedName>
    <definedName name="PriceCalendarEPS2">#REF!</definedName>
    <definedName name="PriceCalendarEPS3">#REF!</definedName>
    <definedName name="PriceCalendarFFPS1">#REF!</definedName>
    <definedName name="PriceCalendarFFPS2">#REF!</definedName>
    <definedName name="PriceCalendarFFPS3">#REF!</definedName>
    <definedName name="PriceDate">"10/10/05"</definedName>
    <definedName name="PriceDateA">#REF!</definedName>
    <definedName name="PriceDateB">#REF!</definedName>
    <definedName name="priceearnings_col" localSheetId="4" hidden="1">'[176]Exb II.1_Summary Taira'!#REF!</definedName>
    <definedName name="priceearnings_col" hidden="1">#REF!</definedName>
    <definedName name="Prices">#REF!</definedName>
    <definedName name="PricesDate">#REF!</definedName>
    <definedName name="PriceTangibleBVPerShare">#REF!</definedName>
    <definedName name="Pricing" localSheetId="3" hidden="1">{#N/A,#N/A,FALSE,"ALM-ASISC"}</definedName>
    <definedName name="Pricing" hidden="1">{#N/A,#N/A,FALSE,"ALM-ASISC"}</definedName>
    <definedName name="Prics">#REF!</definedName>
    <definedName name="PRIMARY">#REF!</definedName>
    <definedName name="primary_payor_ind" hidden="1">#REF!</definedName>
    <definedName name="PrimaryEPS">#REF!</definedName>
    <definedName name="PrimaryEPSGrowth">#REF!</definedName>
    <definedName name="PrimaryIdentifiers">#REF!</definedName>
    <definedName name="PrimaryWeightedAverageShares">#REF!</definedName>
    <definedName name="primtbl">#REF!</definedName>
    <definedName name="PRINCE_BOOK">#REF!</definedName>
    <definedName name="PRINCE_NAME">#REF!</definedName>
    <definedName name="PRINCE_TYPE">#REF!</definedName>
    <definedName name="PRINT">#REF!</definedName>
    <definedName name="print_2003">#REF!</definedName>
    <definedName name="print_2004">#REF!</definedName>
    <definedName name="print_2005">#REF!</definedName>
    <definedName name="PRINT_4I">#REF!</definedName>
    <definedName name="PRINT_ALL">#REF!</definedName>
    <definedName name="print_all_stat">#REF!,#REF!,#REF!</definedName>
    <definedName name="Print_All2" localSheetId="3">'Neptune COGS+OPEX Build'!Print_All2</definedName>
    <definedName name="Print_All2">[0]!Print_All2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_Reset" localSheetId="3">#N/A</definedName>
    <definedName name="Print_Area_Reset">#N/A</definedName>
    <definedName name="Print_Area1">#REF!</definedName>
    <definedName name="PRINT_B2">#REF!</definedName>
    <definedName name="PRINT_B21">#REF!</definedName>
    <definedName name="PRINT_B21a">#REF!</definedName>
    <definedName name="PRINT_B22">#REF!</definedName>
    <definedName name="PRINT_B22a">#REF!</definedName>
    <definedName name="PRINT_B23">#REF!</definedName>
    <definedName name="PRINT_B23a">#REF!</definedName>
    <definedName name="PRINT_B2a">#REF!</definedName>
    <definedName name="PRINT_B3">#REF!</definedName>
    <definedName name="PRINT_B4">#REF!</definedName>
    <definedName name="PRINT_B5">#REF!</definedName>
    <definedName name="PRINT_B5a">#REF!</definedName>
    <definedName name="PRINT_B6">#REF!</definedName>
    <definedName name="PRINT_B7">#REF!</definedName>
    <definedName name="Print_BookDep">#REF!</definedName>
    <definedName name="Print_BS">#REF!</definedName>
    <definedName name="Print_Capex">#REF!</definedName>
    <definedName name="PRINT_CONSOL_BS">#REF!</definedName>
    <definedName name="PRINT_CONSOL_IS">#REF!</definedName>
    <definedName name="Print_CS">#REF!</definedName>
    <definedName name="Print_CSC_Report_2" localSheetId="4" hidden="1">{"CSC_1",#N/A,FALSE,"CSC Outputs";"CSC_2",#N/A,FALSE,"CSC Outputs"}</definedName>
    <definedName name="Print_CSC_Report_2" localSheetId="3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3" hidden="1">{"CSC_1",#N/A,FALSE,"CSC Outputs";"CSC_2",#N/A,FALSE,"CSC Outputs"}</definedName>
    <definedName name="Print_CSC_Report_3" hidden="1">{"CSC_1",#N/A,FALSE,"CSC Outputs";"CSC_2",#N/A,FALSE,"CSC Outputs"}</definedName>
    <definedName name="PRINT_CSUM">#REF!</definedName>
    <definedName name="Print_DCF">#REF!</definedName>
    <definedName name="Print_FMVbs">#REF!</definedName>
    <definedName name="Print_functionality" localSheetId="4">[192]!Print_functionality</definedName>
    <definedName name="Print_functionality">#REF!</definedName>
    <definedName name="PRINT_GEO">#REF!</definedName>
    <definedName name="Print_global">#REF!</definedName>
    <definedName name="PRINT_GOODWILL">#REF!</definedName>
    <definedName name="PRINT_I6">#REF!</definedName>
    <definedName name="print_Internet">#REF!</definedName>
    <definedName name="PRINT_INVESTOR">#REF!</definedName>
    <definedName name="Print_IS">#REF!</definedName>
    <definedName name="Print_Macro_Buttons">#REF!</definedName>
    <definedName name="PRINT_PGAAP">#REF!</definedName>
    <definedName name="PRINT_PREMIUMS">#REF!</definedName>
    <definedName name="Print_Proj">#REF!</definedName>
    <definedName name="print_range_warning">#REF!</definedName>
    <definedName name="Print_Ratios">#REF!</definedName>
    <definedName name="Print_Sens">#REF!</definedName>
    <definedName name="Print_Summary">#REF!</definedName>
    <definedName name="Print_Sup">#REF!</definedName>
    <definedName name="Print_TaxCalc">#REF!</definedName>
    <definedName name="Print_TaxDep">#REF!</definedName>
    <definedName name="_xlnm.Print_Titles">#REF!</definedName>
    <definedName name="Print_Titles_MI">#REF!</definedName>
    <definedName name="Print_Trend">#REF!</definedName>
    <definedName name="PRINT_WACC">#REF!</definedName>
    <definedName name="Print_Wedge">#REF!</definedName>
    <definedName name="PRINT_WNL_COMP">#REF!</definedName>
    <definedName name="PRINT_WNL_IS">#REF!</definedName>
    <definedName name="Print_WorkingCap">#REF!</definedName>
    <definedName name="print1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Start">#REF!</definedName>
    <definedName name="Print1Stop">#REF!</definedName>
    <definedName name="print2001">#REF!</definedName>
    <definedName name="print2003">#REF!</definedName>
    <definedName name="print2004">#REF!</definedName>
    <definedName name="print2005">#REF!</definedName>
    <definedName name="Print2Start">#REF!</definedName>
    <definedName name="Print2Stop">#REF!</definedName>
    <definedName name="Print3Start">#REF!</definedName>
    <definedName name="Print3Stop">#REF!</definedName>
    <definedName name="print4" localSheetId="3" hidden="1">{#N/A,#N/A,FALSE,"Operations";#N/A,#N/A,FALSE,"Financials"}</definedName>
    <definedName name="print4" hidden="1">{#N/A,#N/A,FALSE,"Operations";#N/A,#N/A,FALSE,"Financials"}</definedName>
    <definedName name="PrintAll">#REF!</definedName>
    <definedName name="printarea">#REF!</definedName>
    <definedName name="printarea2">#REF!</definedName>
    <definedName name="PRINTER">#REF!</definedName>
    <definedName name="PrintGlobal">#REF!</definedName>
    <definedName name="PrintLTP">#REF!</definedName>
    <definedName name="PrintManagerQuery">#REF!</definedName>
    <definedName name="PrintoutofInputData" localSheetId="4">'[193]Input &amp; Output'!$A$1:$W$46</definedName>
    <definedName name="PrintoutofInputData">#REF!</definedName>
    <definedName name="PrintoutofReport" localSheetId="4">'[193]Input &amp; Output'!$Y$1:$AW$59</definedName>
    <definedName name="PrintoutofReport">#REF!</definedName>
    <definedName name="printoutput">#REF!</definedName>
    <definedName name="PrintPage">#REF!</definedName>
    <definedName name="PrintSelectedSheetsMacroButton">#REF!</definedName>
    <definedName name="Prior">#REF!</definedName>
    <definedName name="prior_yyyymmdd_incurred_end_date" hidden="1">#REF!</definedName>
    <definedName name="prior_yyyymmdd_processed_end_date" hidden="1">#REF!</definedName>
    <definedName name="PriorBigPic">#REF!</definedName>
    <definedName name="PriorBS">#REF!</definedName>
    <definedName name="PriorCOGS" localSheetId="4">'[54]Assumptions-COGS'!#REF!</definedName>
    <definedName name="PriorCOGS">#REF!</definedName>
    <definedName name="PriorGA">#REF!</definedName>
    <definedName name="PriorMarketing">#REF!</definedName>
    <definedName name="PriorMthColumn">#REF!</definedName>
    <definedName name="PriorPrice">#REF!</definedName>
    <definedName name="PriorRD">#REF!</definedName>
    <definedName name="prive4" localSheetId="4">[18]Sensetivities!#REF!</definedName>
    <definedName name="prive4">#REF!</definedName>
    <definedName name="prkstş">#REF!</definedName>
    <definedName name="PRN">#REF!</definedName>
    <definedName name="PRND">#REF!</definedName>
    <definedName name="pro">#REF!</definedName>
    <definedName name="Prob_life">#REF!</definedName>
    <definedName name="Probability">#REF!</definedName>
    <definedName name="Procef" localSheetId="3" hidden="1">{#N/A,#N/A,FALSE,"Pharm";#N/A,#N/A,FALSE,"WWCM"}</definedName>
    <definedName name="Procef" hidden="1">{#N/A,#N/A,FALSE,"Pharm";#N/A,#N/A,FALSE,"WWCM"}</definedName>
    <definedName name="Procef_1" localSheetId="3" hidden="1">{#N/A,#N/A,FALSE,"Pharm";#N/A,#N/A,FALSE,"WWCM"}</definedName>
    <definedName name="Procef_1" hidden="1">{#N/A,#N/A,FALSE,"Pharm";#N/A,#N/A,FALSE,"WWCM"}</definedName>
    <definedName name="Procef_2" localSheetId="3" hidden="1">{#N/A,#N/A,FALSE,"Pharm";#N/A,#N/A,FALSE,"WWCM"}</definedName>
    <definedName name="Procef_2" hidden="1">{#N/A,#N/A,FALSE,"Pharm";#N/A,#N/A,FALSE,"WWCM"}</definedName>
    <definedName name="Procef_3" localSheetId="3" hidden="1">{#N/A,#N/A,FALSE,"Pharm";#N/A,#N/A,FALSE,"WWCM"}</definedName>
    <definedName name="Procef_3" hidden="1">{#N/A,#N/A,FALSE,"Pharm";#N/A,#N/A,FALSE,"WWCM"}</definedName>
    <definedName name="Procef_4" localSheetId="3" hidden="1">{#N/A,#N/A,FALSE,"Pharm";#N/A,#N/A,FALSE,"WWCM"}</definedName>
    <definedName name="Procef_4" hidden="1">{#N/A,#N/A,FALSE,"Pharm";#N/A,#N/A,FALSE,"WWCM"}</definedName>
    <definedName name="ProcEndDateCurr" hidden="1">#REF!</definedName>
    <definedName name="ProcEndDatePrior" hidden="1">#REF!</definedName>
    <definedName name="process" localSheetId="3" hidden="1">{#N/A,#N/A,FALSE,"PMTABB";#N/A,#N/A,FALSE,"PMTABB"}</definedName>
    <definedName name="process" hidden="1">{#N/A,#N/A,FALSE,"PMTABB";#N/A,#N/A,FALSE,"PMTABB"}</definedName>
    <definedName name="ProcStartDateCurr" hidden="1">#REF!</definedName>
    <definedName name="ProcStartDatePrior" hidden="1">#REF!</definedName>
    <definedName name="prod" localSheetId="3" hidden="1">{#N/A,#N/A,FALSE,"Pharm";#N/A,#N/A,FALSE,"WWCM"}</definedName>
    <definedName name="prod" hidden="1">{#N/A,#N/A,FALSE,"Pharm";#N/A,#N/A,FALSE,"WWCM"}</definedName>
    <definedName name="prod_1" localSheetId="3" hidden="1">{#N/A,#N/A,FALSE,"Pharm";#N/A,#N/A,FALSE,"WWCM"}</definedName>
    <definedName name="prod_1" hidden="1">{#N/A,#N/A,FALSE,"Pharm";#N/A,#N/A,FALSE,"WWCM"}</definedName>
    <definedName name="prod_2" localSheetId="3" hidden="1">{#N/A,#N/A,FALSE,"Pharm";#N/A,#N/A,FALSE,"WWCM"}</definedName>
    <definedName name="prod_2" hidden="1">{#N/A,#N/A,FALSE,"Pharm";#N/A,#N/A,FALSE,"WWCM"}</definedName>
    <definedName name="prod_3" localSheetId="3" hidden="1">{#N/A,#N/A,FALSE,"Pharm";#N/A,#N/A,FALSE,"WWCM"}</definedName>
    <definedName name="prod_3" hidden="1">{#N/A,#N/A,FALSE,"Pharm";#N/A,#N/A,FALSE,"WWCM"}</definedName>
    <definedName name="prod_4" localSheetId="3" hidden="1">{#N/A,#N/A,FALSE,"Pharm";#N/A,#N/A,FALSE,"WWCM"}</definedName>
    <definedName name="prod_4" hidden="1">{#N/A,#N/A,FALSE,"Pharm";#N/A,#N/A,FALSE,"WWCM"}</definedName>
    <definedName name="ProdForm" hidden="1">#REF!</definedName>
    <definedName name="ProdPayRelated">#REF!</definedName>
    <definedName name="produa" localSheetId="3" hidden="1">{"'Trend_Total'!$A$7:$V$10","'Trend_Total'!$A$1:$V$4"}</definedName>
    <definedName name="produa" hidden="1">{"'Trend_Total'!$A$7:$V$10","'Trend_Total'!$A$1:$V$4"}</definedName>
    <definedName name="product">'[89]Receipts and Disbursements'!#REF!</definedName>
    <definedName name="Product_">#REF!</definedName>
    <definedName name="Product_Check" hidden="1">#REF!</definedName>
    <definedName name="Product_GMPerc">#REF!</definedName>
    <definedName name="Product_GrossMargins">#REF!</definedName>
    <definedName name="Product_Line2">#REF!</definedName>
    <definedName name="Product_Line3">#REF!</definedName>
    <definedName name="Product_Lines_Description">#REF!</definedName>
    <definedName name="Product_Name" hidden="1">#REF!</definedName>
    <definedName name="Product_Rev">#REF!</definedName>
    <definedName name="product_set" localSheetId="3" hidden="1">{"'Trend_Total'!$A$7:$V$10","'Trend_Total'!$A$1:$V$4"}</definedName>
    <definedName name="product_set" hidden="1">{"'Trend_Total'!$A$7:$V$10","'Trend_Total'!$A$1:$V$4"}</definedName>
    <definedName name="Product18_or_22" hidden="1">#REF!</definedName>
    <definedName name="PRODUCTION">#REF!</definedName>
    <definedName name="Production_EBIT_Margin">#REF!</definedName>
    <definedName name="Production_EBITDA">#REF!</definedName>
    <definedName name="production_manp">#REF!</definedName>
    <definedName name="Production_Revenue">#REF!</definedName>
    <definedName name="ProductLineOnly">#REF!</definedName>
    <definedName name="Products">#REF!</definedName>
    <definedName name="PRODUCTSAL">#REF!</definedName>
    <definedName name="Professional_liability_insurance_Expense">'[48]GL-PC'!#REF!</definedName>
    <definedName name="Professional_Service_Expense">'[194]GL-PC'!$B$8</definedName>
    <definedName name="Professional_Service_Expense_R_D">'[48]GL-PC'!#REF!</definedName>
    <definedName name="Proff._Services___CMG" localSheetId="4">'[103]Revenue detailed Projection'!#REF!</definedName>
    <definedName name="Proff._Services___CMG">#REF!</definedName>
    <definedName name="Proff._Services___Ericsson___global" localSheetId="4">'[103]Revenue detailed Projection'!#REF!</definedName>
    <definedName name="Proff._Services___Ericsson___global">#REF!</definedName>
    <definedName name="Proff._Services___Ericsson_Italy" localSheetId="4">'[103]Revenue detailed Projection'!#REF!</definedName>
    <definedName name="Proff._Services___Ericsson_Italy">#REF!</definedName>
    <definedName name="Proff._Services___Ericsson_Spain" localSheetId="4">'[103]Revenue detailed Projection'!#REF!</definedName>
    <definedName name="Proff._Services___Ericsson_Spain">#REF!</definedName>
    <definedName name="Proff._Services___Excem_France" localSheetId="4">'[103]Revenue detailed Projection'!#REF!</definedName>
    <definedName name="Proff._Services___Excem_France">#REF!</definedName>
    <definedName name="Proff._Services___Excem_Spain" localSheetId="4">'[103]Revenue detailed Projection'!#REF!</definedName>
    <definedName name="Proff._Services___Excem_Spain">#REF!</definedName>
    <definedName name="Proff._Services___Mitsui__BSI" localSheetId="4">'[103]Revenue detailed Projection'!#REF!</definedName>
    <definedName name="Proff._Services___Mitsui__BSI">#REF!</definedName>
    <definedName name="Proff._Services___Other_1" localSheetId="4">'[103]Revenue detailed Projection'!#REF!</definedName>
    <definedName name="Proff._Services___Other_1">#REF!</definedName>
    <definedName name="Proff._Services___Other_2" localSheetId="4">'[103]Revenue detailed Projection'!#REF!</definedName>
    <definedName name="Proff._Services___Other_2">#REF!</definedName>
    <definedName name="Proff._Services___Other_3" localSheetId="4">'[103]Revenue detailed Projection'!#REF!</definedName>
    <definedName name="Proff._Services___Other_3">#REF!</definedName>
    <definedName name="Proff._Services___SchlumbergerSema" localSheetId="4">'[103]Revenue detailed Projection'!#REF!</definedName>
    <definedName name="Proff._Services___SchlumbergerSema">#REF!</definedName>
    <definedName name="Proff._Services___Sony__NSBCE" localSheetId="4">'[103]Revenue detailed Projection'!#REF!</definedName>
    <definedName name="Proff._Services___Sony__NSBCE">#REF!</definedName>
    <definedName name="Proff._Services___Technomen" localSheetId="4">'[103]Revenue detailed Projection'!#REF!</definedName>
    <definedName name="Proff._Services___Technomen">#REF!</definedName>
    <definedName name="Proff._Services___Unisys" localSheetId="4">'[103]Revenue detailed Projection'!#REF!</definedName>
    <definedName name="Proff._Services___Unisys">#REF!</definedName>
    <definedName name="Proficol_Discount_Rate">#REF!</definedName>
    <definedName name="profimp2" localSheetId="4" hidden="1">{"PAGE 1",#N/A,FALSE,"WEST_OT"}</definedName>
    <definedName name="profimp2" localSheetId="3" hidden="1">{"PAGE 1",#N/A,FALSE,"WEST_OT"}</definedName>
    <definedName name="profimp2" hidden="1">{"PAGE 1",#N/A,FALSE,"WEST_OT"}</definedName>
    <definedName name="profimp3" localSheetId="4" hidden="1">{"PAGE 2",#N/A,FALSE,"WEST_OT"}</definedName>
    <definedName name="profimp3" localSheetId="3" hidden="1">{"PAGE 2",#N/A,FALSE,"WEST_OT"}</definedName>
    <definedName name="profimp3" hidden="1">{"PAGE 2",#N/A,FALSE,"WEST_OT"}</definedName>
    <definedName name="profimp5" localSheetId="4" hidden="1">{"PAGE 1",#N/A,FALSE,"WEST_OT"}</definedName>
    <definedName name="profimp5" localSheetId="3" hidden="1">{"PAGE 1",#N/A,FALSE,"WEST_OT"}</definedName>
    <definedName name="profimp5" hidden="1">{"PAGE 1",#N/A,FALSE,"WEST_OT"}</definedName>
    <definedName name="profimptest" localSheetId="4" hidden="1">{"PAGE 2",#N/A,FALSE,"WEST_OT"}</definedName>
    <definedName name="profimptest" localSheetId="3" hidden="1">{"PAGE 2",#N/A,FALSE,"WEST_OT"}</definedName>
    <definedName name="profimptest" hidden="1">{"PAGE 2",#N/A,FALSE,"WEST_OT"}</definedName>
    <definedName name="PROFIT">#REF!</definedName>
    <definedName name="profit1">#REF!</definedName>
    <definedName name="Profit2">#REF!</definedName>
    <definedName name="PROFITABILITY">#REF!</definedName>
    <definedName name="progass_rate">#REF!</definedName>
    <definedName name="proj">#REF!</definedName>
    <definedName name="Proj.ROA">#REF!</definedName>
    <definedName name="Proj_BS">#REF!</definedName>
    <definedName name="proj_stub">#REF!</definedName>
    <definedName name="PROJ_SURV_RATE">#REF!</definedName>
    <definedName name="proj_title">#REF!</definedName>
    <definedName name="PROJ1">#REF!</definedName>
    <definedName name="ProjBetaDate">#REF!</definedName>
    <definedName name="Project" localSheetId="4">[53]data!$T$3</definedName>
    <definedName name="PROJECT">#REF!</definedName>
    <definedName name="Project.Name.1">#REF!</definedName>
    <definedName name="Project.Name.2">#REF!</definedName>
    <definedName name="Project.Name.3">#REF!</definedName>
    <definedName name="Project.Name.4">#REF!</definedName>
    <definedName name="Project.Name.5">#REF!</definedName>
    <definedName name="Project.Name.6">#REF!</definedName>
    <definedName name="Project.Name.7">#REF!</definedName>
    <definedName name="Project.Name.8">#REF!</definedName>
    <definedName name="Project1">'[195]Xtend 8dig Budget Code (Short)'!#REF!</definedName>
    <definedName name="project4">'[195]Xtend 8dig Budget Code (Short)'!#REF!</definedName>
    <definedName name="PROJECTED">#REF!</definedName>
    <definedName name="Projection_Title">#REF!</definedName>
    <definedName name="projectmatrix_exhibit_letter">#REF!</definedName>
    <definedName name="projectmatrix1">#REF!</definedName>
    <definedName name="projectmatrix2">#REF!</definedName>
    <definedName name="ProjectName" localSheetId="3">{"Client Name or Project Name"}</definedName>
    <definedName name="ProjectName">{"Client Name or Project Name"}</definedName>
    <definedName name="ProjectName_1" localSheetId="3">{"Client Name or Project Name"}</definedName>
    <definedName name="ProjectName_1">{"Client Name or Project Name"}</definedName>
    <definedName name="ProjectName_2" localSheetId="3">{"Client Name or Project Name"}</definedName>
    <definedName name="ProjectName_2">{"Client Name or Project Name"}</definedName>
    <definedName name="ProjectName_3" localSheetId="3">{"Client Name or Project Name"}</definedName>
    <definedName name="ProjectName_3">{"Client Name or Project Name"}</definedName>
    <definedName name="ProjectName_4" localSheetId="3">{"Client Name or Project Name"}</definedName>
    <definedName name="ProjectName_4">{"Client Name or Project Name"}</definedName>
    <definedName name="ProjectName_5" localSheetId="3">{"Client Name or Project Name"}</definedName>
    <definedName name="ProjectName_5">{"Client Name or Project Name"}</definedName>
    <definedName name="ProjectsList">[127]Parameters!$C$3:$C$31</definedName>
    <definedName name="ProjectValidation">[108]!Project[ProjectName]</definedName>
    <definedName name="ProjROA97">#REF!</definedName>
    <definedName name="prolinks_23ba783ed4614728b229b2d4a64d21d7" hidden="1">#REF!</definedName>
    <definedName name="prolinks_406c9f1283164e20bd17cebec19edc7c" hidden="1">#REF!</definedName>
    <definedName name="prolinks_416be251102b48bda3c818670771902a" hidden="1">#REF!</definedName>
    <definedName name="prolinks_4edba5ab199941bd8d69abd154e5385a" hidden="1">#REF!</definedName>
    <definedName name="prolinks_54abf20250cf4a6abb88d83461a7c240" hidden="1">#REF!</definedName>
    <definedName name="prolinks_5886e3b23c2c49adaafcd918ad4165fb" hidden="1">#REF!</definedName>
    <definedName name="prolinks_58deb4cc3a104085833a805f0c21451d" hidden="1">#REF!</definedName>
    <definedName name="prolinks_594067246ae84155aa7f4206b600a719" hidden="1">#REF!</definedName>
    <definedName name="prolinks_5fe617c09e54428385baf17937144c4e" hidden="1">#REF!</definedName>
    <definedName name="prolinks_67ebb9197859415dbf3991e7acb8ef5c" hidden="1">#REF!</definedName>
    <definedName name="prolinks_6897a5aeca2949a998a80d613db6795e" hidden="1">#REF!</definedName>
    <definedName name="prolinks_6b26dff6999c433cbb8d08306d5f66e0" hidden="1">#REF!</definedName>
    <definedName name="prolinks_73dd84b992b2402b9cc9cad05a8ce48c" hidden="1">#REF!</definedName>
    <definedName name="prolinks_759ee6aa893c46c59b9221d551f0601f" hidden="1">#REF!</definedName>
    <definedName name="prolinks_7704e117320242a394211a484abcf1f4" hidden="1">#REF!</definedName>
    <definedName name="prolinks_8779f1465e194aa7b8670ed61fa462f8" hidden="1">#REF!</definedName>
    <definedName name="prolinks_8b877413055e458cb20d5d3ab76199ba" hidden="1">#REF!</definedName>
    <definedName name="prolinks_94bd9c6f1dea4b9c80e45e29a99d4c30" hidden="1">#REF!</definedName>
    <definedName name="prolinks_a2b61f21f2164841a5d0064678946fc9" hidden="1">#REF!</definedName>
    <definedName name="prolinks_a3f42829264c40a1801e12cc7d04ce97" hidden="1">#REF!</definedName>
    <definedName name="prolinks_a4393043f0c943e6a61554b934673eca" hidden="1">#REF!</definedName>
    <definedName name="prolinks_a831bae80f804c19b0f0dcb2fd4d8ba2" hidden="1">#REF!</definedName>
    <definedName name="prolinks_ba235a5fb09244d9b09d66503ac07b0f" hidden="1">#REF!</definedName>
    <definedName name="prolinks_d237a5fa332c49a69ccea6c67cf98065" hidden="1">#REF!</definedName>
    <definedName name="prolinks_ecdcefa143fc4ee9a3b545b720dbf067" hidden="1">#REF!</definedName>
    <definedName name="prolinks_f54fb1da54164e4fa4b0cb87d8e96017" hidden="1">#REF!</definedName>
    <definedName name="PROMOTE">#REF!</definedName>
    <definedName name="property_and_equipment">#REF!</definedName>
    <definedName name="Property_ID">#REF!</definedName>
    <definedName name="Property_tax__Arnona">'[48]GL-PC'!#REF!</definedName>
    <definedName name="ProTech">#REF!</definedName>
    <definedName name="prov" localSheetId="3" hidden="1">{"Ergebnisbericht_UBA",#N/A,FALSE,"MB"}</definedName>
    <definedName name="prov" hidden="1">{"Ergebnisbericht_UBA",#N/A,FALSE,"MB"}</definedName>
    <definedName name="prov_1" localSheetId="3" hidden="1">{"Ergebnisbericht_UBA",#N/A,FALSE,"MB"}</definedName>
    <definedName name="prov_1" hidden="1">{"Ergebnisbericht_UBA",#N/A,FALSE,"MB"}</definedName>
    <definedName name="prov_2" localSheetId="3" hidden="1">{"Ergebnisbericht_UBA",#N/A,FALSE,"MB"}</definedName>
    <definedName name="prov_2" hidden="1">{"Ergebnisbericht_UBA",#N/A,FALSE,"MB"}</definedName>
    <definedName name="prov_3" localSheetId="3" hidden="1">{"Ergebnisbericht_UBA",#N/A,FALSE,"MB"}</definedName>
    <definedName name="prov_3" hidden="1">{"Ergebnisbericht_UBA",#N/A,FALSE,"MB"}</definedName>
    <definedName name="prov_4" localSheetId="3" hidden="1">{"Ergebnisbericht_UBA",#N/A,FALSE,"MB"}</definedName>
    <definedName name="prov_4" hidden="1">{"Ergebnisbericht_UBA",#N/A,FALSE,"MB"}</definedName>
    <definedName name="prov_5" localSheetId="3" hidden="1">{"Ergebnisbericht_UBA",#N/A,FALSE,"MB"}</definedName>
    <definedName name="prov_5" hidden="1">{"Ergebnisbericht_UBA",#N/A,FALSE,"MB"}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a" localSheetId="3" hidden="1">{"Ergebnisbericht_UBA",#N/A,FALSE,"MB"}</definedName>
    <definedName name="Prova" hidden="1">{"Ergebnisbericht_UBA",#N/A,FALSE,"MB"}</definedName>
    <definedName name="Prova_1" localSheetId="3" hidden="1">{"Ergebnisbericht_UBA",#N/A,FALSE,"MB"}</definedName>
    <definedName name="Prova_1" hidden="1">{"Ergebnisbericht_UBA",#N/A,FALSE,"MB"}</definedName>
    <definedName name="Prova_2" localSheetId="3" hidden="1">{"Ergebnisbericht_UBA",#N/A,FALSE,"MB"}</definedName>
    <definedName name="Prova_2" hidden="1">{"Ergebnisbericht_UBA",#N/A,FALSE,"MB"}</definedName>
    <definedName name="Prova_3" localSheetId="3" hidden="1">{"Ergebnisbericht_UBA",#N/A,FALSE,"MB"}</definedName>
    <definedName name="Prova_3" hidden="1">{"Ergebnisbericht_UBA",#N/A,FALSE,"MB"}</definedName>
    <definedName name="Prova_4" localSheetId="3" hidden="1">{"Ergebnisbericht_UBA",#N/A,FALSE,"MB"}</definedName>
    <definedName name="Prova_4" hidden="1">{"Ergebnisbericht_UBA",#N/A,FALSE,"MB"}</definedName>
    <definedName name="Prova_5" localSheetId="3" hidden="1">{"Ergebnisbericht_UBA",#N/A,FALSE,"MB"}</definedName>
    <definedName name="Prova_5" hidden="1">{"Ergebnisbericht_UBA",#N/A,FALSE,"MB"}</definedName>
    <definedName name="ps">#REF!</definedName>
    <definedName name="PSUName" hidden="1">#REF!</definedName>
    <definedName name="PSUNumber" hidden="1">#REF!</definedName>
    <definedName name="PTBV">#REF!</definedName>
    <definedName name="PTC_BOOK">#REF!</definedName>
    <definedName name="PTC_NAME">#REF!</definedName>
    <definedName name="PTC_TYPE">#REF!</definedName>
    <definedName name="PTEN_Vlookup">#REF!</definedName>
    <definedName name="ptHelp">#REF!</definedName>
    <definedName name="ptHide">#REF!</definedName>
    <definedName name="PTI_CAM">#REF!</definedName>
    <definedName name="PTI_Drilling">#REF!</definedName>
    <definedName name="PTI_EuropeAfrica">#REF!</definedName>
    <definedName name="PTI_LatinAmer">#REF!</definedName>
    <definedName name="PTI_MiddleEast_Asia">#REF!</definedName>
    <definedName name="PTI_NAmer">#REF!</definedName>
    <definedName name="PTI_Other">#REF!</definedName>
    <definedName name="PTI_Other_Geo">#REF!</definedName>
    <definedName name="PTI_Production">#REF!</definedName>
    <definedName name="PTI_Reservoir">#REF!</definedName>
    <definedName name="PTI_Total_Geo">#REF!</definedName>
    <definedName name="ptich" localSheetId="3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TIMargin_CAM">#REF!</definedName>
    <definedName name="PTIMargin_Drilling">#REF!</definedName>
    <definedName name="PTIMargin_EuropeAfrica">#REF!</definedName>
    <definedName name="PTIMargin_LatinAmer">#REF!</definedName>
    <definedName name="PTIMargin_MiddleEast_Asia">#REF!</definedName>
    <definedName name="PTIMargin_NAmer">#REF!</definedName>
    <definedName name="PTIMargin_Production">#REF!</definedName>
    <definedName name="PTIMargin_Reservoir">#REF!</definedName>
    <definedName name="PTIMargin_Total_Geo">#REF!</definedName>
    <definedName name="PTIMargin_Total_Group">#REF!</definedName>
    <definedName name="ptModel">#REF!</definedName>
    <definedName name="ptVali">#REF!</definedName>
    <definedName name="PU" localSheetId="4">'[112]Data URB'!$AA$7:$AB$270</definedName>
    <definedName name="PU">#REF!</definedName>
    <definedName name="Pub_Data">#REF!</definedName>
    <definedName name="PUB_FileID">"L10004026.xls"</definedName>
    <definedName name="Pub_Name_Data">#REF!</definedName>
    <definedName name="Pub_name_data_delete">#REF!</definedName>
    <definedName name="PUB_UserID">"MAYERX"</definedName>
    <definedName name="Public__Relations">'[48]GL-PC'!#REF!</definedName>
    <definedName name="pucspadd42" localSheetId="3" hidden="1">{#N/A,"PURCHM",FALSE,"Business Analysis";#N/A,"SPADD",FALSE,"Business Analysis"}</definedName>
    <definedName name="pucspadd42" hidden="1">{#N/A,"PURCHM",FALSE,"Business Analysis";#N/A,"SPADD",FALSE,"Business Analysis"}</definedName>
    <definedName name="PUD">#REF!</definedName>
    <definedName name="pupi" localSheetId="3" hidden="1">{"YD OTHER",#N/A,FALSE,"YTD"}</definedName>
    <definedName name="pupi" hidden="1">{"YD OTHER",#N/A,FALSE,"YTD"}</definedName>
    <definedName name="püpoüpoüpo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localSheetId="3" hidden="1">{#N/A,#N/A,FALSE,"Umsatz 99";#N/A,#N/A,FALSE,"ER 99 "}</definedName>
    <definedName name="püpü" hidden="1">{#N/A,#N/A,FALSE,"Umsatz 99";#N/A,#N/A,FALSE,"ER 99 "}</definedName>
    <definedName name="Purchase">#REF!</definedName>
    <definedName name="purchase_assets" localSheetId="4">'[128]מעגל רכוש קבוע'!$L$11</definedName>
    <definedName name="purchase_assets">#REF!</definedName>
    <definedName name="Purchase_Premium_A">25%</definedName>
    <definedName name="Purchase_Premium_B">0.25</definedName>
    <definedName name="Purchase_Price">#REF!</definedName>
    <definedName name="PURCHASING">#REF!</definedName>
    <definedName name="PV">#REF!</definedName>
    <definedName name="pv_factor_stub">#REF!</definedName>
    <definedName name="pv_factor_year1">#REF!</definedName>
    <definedName name="pv_factor_year2">#REF!</definedName>
    <definedName name="pv_factor_year3">#REF!</definedName>
    <definedName name="pv_factor_year4">#REF!</definedName>
    <definedName name="pv_factor_year5">#REF!</definedName>
    <definedName name="pv_factor_year6">#REF!</definedName>
    <definedName name="pv_factor_year7">#REF!</definedName>
    <definedName name="pv_factor_year8">#REF!</definedName>
    <definedName name="pva" localSheetId="3" hidden="1">{"calcul",#N/A,FALSE,"Special Emissions"}</definedName>
    <definedName name="pva" hidden="1">{"calcul",#N/A,FALSE,"Special Emissions"}</definedName>
    <definedName name="PVOther">#REF!</definedName>
    <definedName name="PVOther1">#REF!</definedName>
    <definedName name="PVOther2">#REF!</definedName>
    <definedName name="PVOther3">#REF!</definedName>
    <definedName name="PVs">#REF!</definedName>
    <definedName name="pwpt">#REF!</definedName>
    <definedName name="PWTABLE">#REF!</definedName>
    <definedName name="PWאקטיב">#REF!</definedName>
    <definedName name="PWפאסיב">#REF!</definedName>
    <definedName name="PWרוח">#REF!</definedName>
    <definedName name="PY_all_Equity">#REF!</definedName>
    <definedName name="PY_all_Income">#REF!</definedName>
    <definedName name="PY_all_RetEarn">#REF!</definedName>
    <definedName name="PY_Depreciation">#REF!</definedName>
    <definedName name="PY_Intangible_Assets">#REF!</definedName>
    <definedName name="PY_Interest_Expense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ME">#REF!</definedName>
    <definedName name="PYr">#REF!</definedName>
    <definedName name="PYrCurMth">#REF!</definedName>
    <definedName name="PYrCurQtr">#REF!</definedName>
    <definedName name="pz" localSheetId="3" hidden="1">{"Month Summary",#N/A,FALSE,"Summary";"Total Details",#N/A,FALSE,"Current Yr";"Polymers Details",#N/A,FALSE,"Current Yr";"Performance Details",#N/A,FALSE,"Current Yr";"ICD Details",#N/A,FALSE,"Current Yr"}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localSheetId="4" hidden="1">{"OM Visits",#N/A,TRUE,"Optimal";"OM Dollars per Hour",#N/A,TRUE,"Optimal";"OM Hours per Visit",#N/A,TRUE,"Optimal";"OM Dollars per Visit",#N/A,TRUE,"Optimal";"OM Total Visits",#N/A,TRUE,"Optimal";"OM PMPM",#N/A,TRUE,"Optimal"}</definedName>
    <definedName name="q" localSheetId="3" hidden="1">{"OM Visits",#N/A,TRUE,"Optimal";"OM Dollars per Hour",#N/A,TRUE,"Optimal";"OM Hours per Visit",#N/A,TRUE,"Optimal";"OM Dollars per Visit",#N/A,TRUE,"Optimal";"OM Total Visits",#N/A,TRUE,"Optimal";"OM PMPM",#N/A,TRUE,"Optimal"}</definedName>
    <definedName name="q" hidden="1">{"OM Visits",#N/A,TRUE,"Optimal";"OM Dollars per Hour",#N/A,TRUE,"Optimal";"OM Hours per Visit",#N/A,TRUE,"Optimal";"OM Dollars per Visit",#N/A,TRUE,"Optimal";"OM Total Visits",#N/A,TRUE,"Optimal";"OM PMPM",#N/A,TRUE,"Optimal"}</definedName>
    <definedName name="Q1_19_ACT">#REF!</definedName>
    <definedName name="Q1_19_AOP">#REF!</definedName>
    <definedName name="Q1_ACT">#REF!</definedName>
    <definedName name="Q1_AOP">#REF!</definedName>
    <definedName name="Q1_Range">#REF!</definedName>
    <definedName name="q195swsales">SUM(#REF!)</definedName>
    <definedName name="Q1Actuals">#REF!</definedName>
    <definedName name="Q1BL">#REF!</definedName>
    <definedName name="Q1COGS">#REF!</definedName>
    <definedName name="Q1FLX">#REF!</definedName>
    <definedName name="Q1List">#REF!</definedName>
    <definedName name="Q1Mgn">#REF!</definedName>
    <definedName name="Q1Net">#REF!</definedName>
    <definedName name="Q1Ord">#REF!</definedName>
    <definedName name="Q1Units">#REF!</definedName>
    <definedName name="Q2_19_ACT">#REF!</definedName>
    <definedName name="Q2_19_AOP">#REF!</definedName>
    <definedName name="Q2_ACT">#REF!</definedName>
    <definedName name="Q2_AOP">#REF!</definedName>
    <definedName name="Q2_Range">#REF!</definedName>
    <definedName name="q2Price">#REF!</definedName>
    <definedName name="Q3_19_ACT">#REF!</definedName>
    <definedName name="Q3_19_AOP">#REF!</definedName>
    <definedName name="Q3_ACT">#REF!</definedName>
    <definedName name="Q3_AOP">#REF!</definedName>
    <definedName name="Q3_Range">#REF!</definedName>
    <definedName name="Q3BL">#REF!</definedName>
    <definedName name="Q3COGS">#REF!</definedName>
    <definedName name="Q3List">#REF!</definedName>
    <definedName name="Q3Mgn">#REF!</definedName>
    <definedName name="Q3Net">#REF!</definedName>
    <definedName name="Q3Ord">#REF!</definedName>
    <definedName name="Q3Units">#REF!</definedName>
    <definedName name="Q4_19_ACT">#REF!</definedName>
    <definedName name="Q4_19_AOP">#REF!</definedName>
    <definedName name="Q4_2006">#REF!</definedName>
    <definedName name="Q4_ACT">#REF!</definedName>
    <definedName name="Q4_AOP">#REF!</definedName>
    <definedName name="Q4_Range">#REF!</definedName>
    <definedName name="Q42002EPS">#REF!</definedName>
    <definedName name="q4NIvsplan" localSheetId="3" hidden="1">{#N/A,#N/A,FALSE,"BalSheet 0899";#N/A,#N/A,FALSE,"ytdpl899";#N/A,#N/A,FALSE,"Aug PL";#N/A,#N/A,FALSE,"Minority Int";#N/A,#N/A,FALSE,"Equity Roll Forward";#N/A,#N/A,FALSE,"Book Equity Test"}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W5" hidden="1">#REF!</definedName>
    <definedName name="QA" localSheetId="4">'[65]Budget New'!#REF!</definedName>
    <definedName name="QA">#REF!</definedName>
    <definedName name="qaaaa" localSheetId="3" hidden="1">{"detail",#N/A,FALSE,"mfg";"summary",#N/A,FALSE,"mfg"}</definedName>
    <definedName name="qaaaa" hidden="1">{"detail",#N/A,FALSE,"mfg";"summary",#N/A,FALSE,"mfg"}</definedName>
    <definedName name="qarere" localSheetId="3">{"'1-TheatreBkgs'!$A$1:$L$102"}</definedName>
    <definedName name="qarere">{"'1-TheatreBkgs'!$A$1:$L$102"}</definedName>
    <definedName name="qasbg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w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w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z" localSheetId="3" hidden="1">{#N/A,#N/A,FALSE,"Pharm";#N/A,#N/A,FALSE,"WWCM"}</definedName>
    <definedName name="qaz" hidden="1">{#N/A,#N/A,FALSE,"Pharm";#N/A,#N/A,FALSE,"WWCM"}</definedName>
    <definedName name="qaz_1" localSheetId="3" hidden="1">{#N/A,#N/A,FALSE,"Pharm";#N/A,#N/A,FALSE,"WWCM"}</definedName>
    <definedName name="qaz_1" hidden="1">{#N/A,#N/A,FALSE,"Pharm";#N/A,#N/A,FALSE,"WWCM"}</definedName>
    <definedName name="qaz_2" localSheetId="3" hidden="1">{#N/A,#N/A,FALSE,"Pharm";#N/A,#N/A,FALSE,"WWCM"}</definedName>
    <definedName name="qaz_2" hidden="1">{#N/A,#N/A,FALSE,"Pharm";#N/A,#N/A,FALSE,"WWCM"}</definedName>
    <definedName name="qaz_3" localSheetId="3" hidden="1">{#N/A,#N/A,FALSE,"Pharm";#N/A,#N/A,FALSE,"WWCM"}</definedName>
    <definedName name="qaz_3" hidden="1">{#N/A,#N/A,FALSE,"Pharm";#N/A,#N/A,FALSE,"WWCM"}</definedName>
    <definedName name="qaz_4" localSheetId="3" hidden="1">{#N/A,#N/A,FALSE,"Pharm";#N/A,#N/A,FALSE,"WWCM"}</definedName>
    <definedName name="qaz_4" hidden="1">{#N/A,#N/A,FALSE,"Pharm";#N/A,#N/A,FALSE,"WWCM"}</definedName>
    <definedName name="qdewffhh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fdv" localSheetId="3" hidden="1">{"quarterly",#N/A,FALSE,"Income Statement";#N/A,#N/A,FALSE,"print segment";#N/A,#N/A,FALSE,"Balance Sheet";#N/A,#N/A,FALSE,"Annl Inc";#N/A,#N/A,FALSE,"Cash Flow"}</definedName>
    <definedName name="Qdfdv" hidden="1">{"quarterly",#N/A,FALSE,"Income Statement";#N/A,#N/A,FALSE,"print segment";#N/A,#N/A,FALSE,"Balance Sheet";#N/A,#N/A,FALSE,"Annl Inc";#N/A,#N/A,FALSE,"Cash Flow"}</definedName>
    <definedName name="Qdwrn.Earnings_.Model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localSheetId="3" hidden="1">{"quarterly",#N/A,FALSE,"Income Statement New CPB";"annual",#N/A,FALSE,"Income Statement New CPB";"cash flow",#N/A,FALSE,"Cash Flow";"balance",#N/A,FALSE,"Balance Sheet";"seg",#N/A,FALSE,"New Segment Breakout"}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localSheetId="3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5yh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f" localSheetId="3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qee" localSheetId="3" hidden="1">{#N/A,#N/A,FALSE,"Produkte Erw.";#N/A,#N/A,FALSE,"Produkte Plan";#N/A,#N/A,FALSE,"Leistungen Erw.";#N/A,#N/A,FALSE,"Leistungen Plan";#N/A,#N/A,FALSE,"KA Allg.Kosten (2)";#N/A,#N/A,FALSE,"KA All.Kosten"}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tweyu" localSheetId="3" hidden="1">{#N/A,#N/A,FALSE,"REPORT"}</definedName>
    <definedName name="qertweyu" hidden="1">{#N/A,#N/A,FALSE,"REPORT"}</definedName>
    <definedName name="qertweyu_1" localSheetId="3" hidden="1">{#N/A,#N/A,FALSE,"REPORT"}</definedName>
    <definedName name="qertweyu_1" hidden="1">{#N/A,#N/A,FALSE,"REPORT"}</definedName>
    <definedName name="qertweyu_2" localSheetId="3" hidden="1">{#N/A,#N/A,FALSE,"REPORT"}</definedName>
    <definedName name="qertweyu_2" hidden="1">{#N/A,#N/A,FALSE,"REPORT"}</definedName>
    <definedName name="qertweyu_3" localSheetId="3" hidden="1">{#N/A,#N/A,FALSE,"REPORT"}</definedName>
    <definedName name="qertweyu_3" hidden="1">{#N/A,#N/A,FALSE,"REPORT"}</definedName>
    <definedName name="qertweyu_4" localSheetId="3" hidden="1">{#N/A,#N/A,FALSE,"REPORT"}</definedName>
    <definedName name="qertweyu_4" hidden="1">{#N/A,#N/A,FALSE,"REPORT"}</definedName>
    <definedName name="qesd" localSheetId="3" hidden="1">{"Page 1",#N/A,FALSE,"OpExJanVsPY";"Page 2",#N/A,FALSE,"OpExJanVsPY"}</definedName>
    <definedName name="qesd" hidden="1">{"Page 1",#N/A,FALSE,"OpExJanVsPY";"Page 2",#N/A,FALSE,"OpExJanVsPY"}</definedName>
    <definedName name="qetryywt" localSheetId="3" hidden="1">{#N/A,#N/A,FALSE,"REPORT"}</definedName>
    <definedName name="qetryywt" hidden="1">{#N/A,#N/A,FALSE,"REPORT"}</definedName>
    <definedName name="qetryywt_1" localSheetId="3" hidden="1">{#N/A,#N/A,FALSE,"REPORT"}</definedName>
    <definedName name="qetryywt_1" hidden="1">{#N/A,#N/A,FALSE,"REPORT"}</definedName>
    <definedName name="qetryywt_2" localSheetId="3" hidden="1">{#N/A,#N/A,FALSE,"REPORT"}</definedName>
    <definedName name="qetryywt_2" hidden="1">{#N/A,#N/A,FALSE,"REPORT"}</definedName>
    <definedName name="qetryywt_3" localSheetId="3" hidden="1">{#N/A,#N/A,FALSE,"REPORT"}</definedName>
    <definedName name="qetryywt_3" hidden="1">{#N/A,#N/A,FALSE,"REPORT"}</definedName>
    <definedName name="qetryywt_4" localSheetId="3" hidden="1">{#N/A,#N/A,FALSE,"REPORT"}</definedName>
    <definedName name="qetryywt_4" hidden="1">{#N/A,#N/A,FALSE,"REPORT"}</definedName>
    <definedName name="qewqeqw" localSheetId="3" hidden="1">{#N/A,#N/A,FALSE,"Aging Summary";#N/A,#N/A,FALSE,"Ratio Analysis";#N/A,#N/A,FALSE,"Test 120 Day Accts";#N/A,#N/A,FALSE,"Tickmarks"}</definedName>
    <definedName name="qewqeqw" hidden="1">{#N/A,#N/A,FALSE,"Aging Summary";#N/A,#N/A,FALSE,"Ratio Analysis";#N/A,#N/A,FALSE,"Test 120 Day Accts";#N/A,#N/A,FALSE,"Tickmarks"}</definedName>
    <definedName name="QEWR" localSheetId="3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ff" localSheetId="3">{"'1-TheatreBkgs'!$A$1:$L$102"}</definedName>
    <definedName name="qff">{"'1-TheatreBkgs'!$A$1:$L$102"}</definedName>
    <definedName name="qg" hidden="1">#REF!</definedName>
    <definedName name="qgfqerg" localSheetId="3" hidden="1">{#N/A,#N/A,FALSE,"PMTABB";#N/A,#N/A,FALSE,"PMTABB"}</definedName>
    <definedName name="qgfqerg" hidden="1">{#N/A,#N/A,FALSE,"PMTABB";#N/A,#N/A,FALSE,"PMTABB"}</definedName>
    <definedName name="qi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COME">#REF!</definedName>
    <definedName name="qink" localSheetId="3" hidden="1">{#N/A,"PURCHM",FALSE,"Business Analysis";#N/A,"SPADD",FALSE,"Business Analysis"}</definedName>
    <definedName name="qink" hidden="1">{#N/A,"PURCHM",FALSE,"Business Analysis";#N/A,"SPADD",FALSE,"Business Analysis"}</definedName>
    <definedName name="qlk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p" localSheetId="3" hidden="1">{"incomemth",#N/A,TRUE,"forecast00";"incomepercentmth",#N/A,TRUE,"forecast00";"balancemth",#N/A,TRUE,"forecast00";"cashmth",#N/A,TRUE,"forecast00";"covenantmth",#N/A,TRUE,"forecast00"}</definedName>
    <definedName name="qp" hidden="1">{"incomemth",#N/A,TRUE,"forecast00";"incomepercentmth",#N/A,TRUE,"forecast00";"balancemth",#N/A,TRUE,"forecast00";"cashmth",#N/A,TRUE,"forecast00";"covenantmth",#N/A,TRUE,"forecast00"}</definedName>
    <definedName name="qq" localSheetId="4" hidden="1">{"Outflow 1",#N/A,FALSE,"Outflows-Inflows";"Outflow 2",#N/A,FALSE,"Outflows-Inflows";"Inflow 1",#N/A,FALSE,"Outflows-Inflows";"Inflow 2",#N/A,FALSE,"Outflows-Inflows"}</definedName>
    <definedName name="qq" localSheetId="3" hidden="1">{"Outflow 1",#N/A,FALSE,"Outflows-Inflows";"Outflow 2",#N/A,FALSE,"Outflows-Inflows";"Inflow 1",#N/A,FALSE,"Outflows-Inflows";"Inflow 2",#N/A,FALSE,"Outflows-Inflows"}</definedName>
    <definedName name="qq" hidden="1">{"Outflow 1",#N/A,FALSE,"Outflows-Inflows";"Outflow 2",#N/A,FALSE,"Outflows-Inflows";"Inflow 1",#N/A,FALSE,"Outflows-Inflows";"Inflow 2",#N/A,FALSE,"Outflows-Inflows"}</definedName>
    <definedName name="qq_1" localSheetId="4" hidden="1">{"Outflow 1",#N/A,FALSE,"Outflows-Inflows";"Outflow 2",#N/A,FALSE,"Outflows-Inflows";"Inflow 1",#N/A,FALSE,"Outflows-Inflows";"Inflow 2",#N/A,FALSE,"Outflows-Inflows"}</definedName>
    <definedName name="qq_1" localSheetId="3" hidden="1">{"Outflow 1",#N/A,FALSE,"Outflows-Inflows";"Outflow 2",#N/A,FALSE,"Outflows-Inflows";"Inflow 1",#N/A,FALSE,"Outflows-Inflows";"Inflow 2",#N/A,FALSE,"Outflows-Inflows"}</definedName>
    <definedName name="qq_1" hidden="1">{"Outflow 1",#N/A,FALSE,"Outflows-Inflows";"Outflow 2",#N/A,FALSE,"Outflows-Inflows";"Inflow 1",#N/A,FALSE,"Outflows-Inflows";"Inflow 2",#N/A,FALSE,"Outflows-Inflows"}</definedName>
    <definedName name="qqkkkkk" localSheetId="3" hidden="1">{#N/A,"PURCHM",FALSE,"Business Analysis";#N/A,"SPADD",FALSE,"Business Analysis"}</definedName>
    <definedName name="qqkkkkk" hidden="1">{#N/A,"PURCHM",FALSE,"Business Analysis";#N/A,"SPADD",FALSE,"Business Analysis"}</definedName>
    <definedName name="qqq" localSheetId="4" hidden="1">{"Outflow 1",#N/A,FALSE,"Outflows-Inflows";"Outflow 2",#N/A,FALSE,"Outflows-Inflows";"Inflow 1",#N/A,FALSE,"Outflows-Inflows";"Inflow 2",#N/A,FALSE,"Outflows-Inflows"}</definedName>
    <definedName name="qqq" localSheetId="3" hidden="1">{"Outflow 1",#N/A,FALSE,"Outflows-Inflows";"Outflow 2",#N/A,FALSE,"Outflows-Inflows";"Inflow 1",#N/A,FALSE,"Outflows-Inflows";"Inflow 2",#N/A,FALSE,"Outflows-Inflows"}</definedName>
    <definedName name="qqq" hidden="1">{"Outflow 1",#N/A,FALSE,"Outflows-Inflows";"Outflow 2",#N/A,FALSE,"Outflows-Inflows";"Inflow 1",#N/A,FALSE,"Outflows-Inflows";"Inflow 2",#N/A,FALSE,"Outflows-Inflows"}</definedName>
    <definedName name="qqq_1" localSheetId="4" hidden="1">{"Outflow 1",#N/A,FALSE,"Outflows-Inflows";"Outflow 2",#N/A,FALSE,"Outflows-Inflows";"Inflow 1",#N/A,FALSE,"Outflows-Inflows";"Inflow 2",#N/A,FALSE,"Outflows-Inflows"}</definedName>
    <definedName name="qqq_1" localSheetId="3" hidden="1">{"Outflow 1",#N/A,FALSE,"Outflows-Inflows";"Outflow 2",#N/A,FALSE,"Outflows-Inflows";"Inflow 1",#N/A,FALSE,"Outflows-Inflows";"Inflow 2",#N/A,FALSE,"Outflows-Inflows"}</definedName>
    <definedName name="qqq_1" hidden="1">{"Outflow 1",#N/A,FALSE,"Outflows-Inflows";"Outflow 2",#N/A,FALSE,"Outflows-Inflows";"Inflow 1",#N/A,FALSE,"Outflows-Inflows";"Inflow 2",#N/A,FALSE,"Outflows-Inflows"}</definedName>
    <definedName name="qqq_2" localSheetId="3" hidden="1">{#N/A,#N/A,FALSE,"Pharm";#N/A,#N/A,FALSE,"WWCM"}</definedName>
    <definedName name="qqq_2" hidden="1">{#N/A,#N/A,FALSE,"Pharm";#N/A,#N/A,FALSE,"WWCM"}</definedName>
    <definedName name="qqq_3" localSheetId="3" hidden="1">{#N/A,#N/A,FALSE,"Pharm";#N/A,#N/A,FALSE,"WWCM"}</definedName>
    <definedName name="qqq_3" hidden="1">{#N/A,#N/A,FALSE,"Pharm";#N/A,#N/A,FALSE,"WWCM"}</definedName>
    <definedName name="qqq_4" localSheetId="3" hidden="1">{#N/A,#N/A,FALSE,"Pharm";#N/A,#N/A,FALSE,"WWCM"}</definedName>
    <definedName name="qqq_4" hidden="1">{#N/A,#N/A,FALSE,"Pharm";#N/A,#N/A,FALSE,"WWCM"}</definedName>
    <definedName name="qqqaa" localSheetId="3" hidden="1">{"detail",#N/A,FALSE,"mfg";"summary",#N/A,FALSE,"mfg"}</definedName>
    <definedName name="qqqaa" hidden="1">{"detail",#N/A,FALSE,"mfg";"summary",#N/A,FALSE,"mfg"}</definedName>
    <definedName name="qqqq" localSheetId="4" hidden="1">{"print 1.6",#N/A,FALSE,"Sheet1";"print 2.6",#N/A,FALSE,"Sheet1";"print 3.6",#N/A,FALSE,"Sheet1";"print 4.6",#N/A,FALSE,"Sheet1";"print 5.6",#N/A,FALSE,"Sheet1";"print 6.6",#N/A,FALSE,"Sheet1"}</definedName>
    <definedName name="qqqq" localSheetId="3" hidden="1">{"print 1.6",#N/A,FALSE,"Sheet1";"print 2.6",#N/A,FALSE,"Sheet1";"print 3.6",#N/A,FALSE,"Sheet1";"print 4.6",#N/A,FALSE,"Sheet1";"print 5.6",#N/A,FALSE,"Sheet1";"print 6.6",#N/A,FALSE,"Sheet1"}</definedName>
    <definedName name="qqqq" hidden="1">{"print 1.6",#N/A,FALSE,"Sheet1";"print 2.6",#N/A,FALSE,"Sheet1";"print 3.6",#N/A,FALSE,"Sheet1";"print 4.6",#N/A,FALSE,"Sheet1";"print 5.6",#N/A,FALSE,"Sheet1";"print 6.6",#N/A,FALSE,"Sheet1"}</definedName>
    <definedName name="qqqq_1" localSheetId="4" hidden="1">{"print 1.6",#N/A,FALSE,"Sheet1";"print 2.6",#N/A,FALSE,"Sheet1";"print 3.6",#N/A,FALSE,"Sheet1";"print 4.6",#N/A,FALSE,"Sheet1";"print 5.6",#N/A,FALSE,"Sheet1";"print 6.6",#N/A,FALSE,"Sheet1"}</definedName>
    <definedName name="qqqq_1" localSheetId="3" hidden="1">{"print 1.6",#N/A,FALSE,"Sheet1";"print 2.6",#N/A,FALSE,"Sheet1";"print 3.6",#N/A,FALSE,"Sheet1";"print 4.6",#N/A,FALSE,"Sheet1";"print 5.6",#N/A,FALSE,"Sheet1";"print 6.6",#N/A,FALSE,"Sheet1"}</definedName>
    <definedName name="qqqq_1" hidden="1">{"print 1.6",#N/A,FALSE,"Sheet1";"print 2.6",#N/A,FALSE,"Sheet1";"print 3.6",#N/A,FALSE,"Sheet1";"print 4.6",#N/A,FALSE,"Sheet1";"print 5.6",#N/A,FALSE,"Sheet1";"print 6.6",#N/A,FALSE,"Sheet1"}</definedName>
    <definedName name="qqqqq" localSheetId="3" hidden="1">{#N/A,"PURCHM",FALSE,"Business Analysis";#N/A,"SPADD",FALSE,"Business Analysis"}</definedName>
    <definedName name="qqqqq" hidden="1">{#N/A,"PURCHM",FALSE,"Business Analysis";#N/A,"SPADD",FALSE,"Business Analysis"}</definedName>
    <definedName name="qqqqqq" localSheetId="3" hidden="1">{"QTD_PRS",#N/A,FALSE,"QTD"}</definedName>
    <definedName name="qqqqqq" hidden="1">{"QTD_PRS",#N/A,FALSE,"QTD"}</definedName>
    <definedName name="QQQQQQQQQ" localSheetId="3" hidden="1">{#N/A,#N/A,FALSE,"CMN_FE"}</definedName>
    <definedName name="QQQQQQQQQ" hidden="1">{#N/A,#N/A,FALSE,"CMN_FE"}</definedName>
    <definedName name="qqqqqqqqqq" localSheetId="3">{"'12690-8951'!$A$1:$L$58"}</definedName>
    <definedName name="qqqqqqqqqq">{"'12690-8951'!$A$1:$L$58"}</definedName>
    <definedName name="qqqqqqqqqqqqqq" localSheetId="3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localSheetId="3" hidden="1">{"detail",#N/A,FALSE,"mfg";"summary",#N/A,FALSE,"mfg"}</definedName>
    <definedName name="qqqqqqqqqqqqqqqqqqq" hidden="1">{"detail",#N/A,FALSE,"mfg";"summary",#N/A,FALSE,"mfg"}</definedName>
    <definedName name="qqqqqqqqqqqqqqqqqqqq" localSheetId="3" hidden="1">{"PA1",#N/A,FALSE,"BORDMW";"pa2",#N/A,FALSE,"BORDMW";"PA3",#N/A,FALSE,"BORDMW";"PA4",#N/A,FALSE,"BORDMW"}</definedName>
    <definedName name="qqqqqqqqqqqqqqqqqqqq" hidden="1">{"PA1",#N/A,FALSE,"BORDMW";"pa2",#N/A,FALSE,"BORDMW";"PA3",#N/A,FALSE,"BORDMW";"PA4",#N/A,FALSE,"BORDMW"}</definedName>
    <definedName name="qqqqqqqqqqqqqqqqqqqqqqq" localSheetId="3" hidden="1">{"Five Year Record",#N/A,FALSE,"Front and Back"}</definedName>
    <definedName name="qqqqqqqqqqqqqqqqqqqqqqq" hidden="1">{"Five Year Record",#N/A,FALSE,"Front and Back"}</definedName>
    <definedName name="qqqqqqqqqqqqqqqqqqqqqqqq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" localSheetId="3" hidden="1">{"Front Page",#N/A,FALSE,"Front and Back"}</definedName>
    <definedName name="qqqqqqqqqqqqqqqqqqqqqqqqqqq" hidden="1">{"Front Page",#N/A,FALSE,"Front and Back"}</definedName>
    <definedName name="qqqqqqqqqqqqqqqqqqqqqqqqqqqqqqqqq" localSheetId="3" hidden="1">{"Five Year Record",#N/A,FALSE,"Front and Back"}</definedName>
    <definedName name="qqqqqqqqqqqqqqqqqqqqqqqqqqqqqqqqq" hidden="1">{"Five Year Record",#N/A,FALSE,"Front and Back"}</definedName>
    <definedName name="qqqqqqqqqqqqqqqqqqqqqqqqqqqqqqqqqqq" localSheetId="3" hidden="1">{"Geographic P1",#N/A,FALSE,"Division &amp; Geog"}</definedName>
    <definedName name="qqqqqqqqqqqqqqqqqqqqqqqqqqqqqqqqqqq" hidden="1">{"Geographic P1",#N/A,FALSE,"Division &amp; Geog"}</definedName>
    <definedName name="qqqqqqqqqqqqqqqqqqqqqqqqqqqqqqqqqqqq" localSheetId="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qqqqqqqqqqqqqqqqqq" localSheetId="3" hidden="1">{"TXO2N2_SLS",#N/A,FALSE,"MTHLYSLES";"TXH2_SLS",#N/A,FALSE,"MTHLYSLES";"LOUIS_SLS",#N/A,FALSE,"MTHLYSLES";"H2_SLS",#N/A,FALSE,"MTHLYSLES";"O2N2_SLS",#N/A,FALSE,"MTHLYSLES";"PACKAGE_SLS",#N/A,FALSE,"MTHLYSLES"}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sdsvgbfggj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wtweryey" localSheetId="3" hidden="1">{#N/A,#N/A,FALSE,"REPORT"}</definedName>
    <definedName name="qqwtweryey" hidden="1">{#N/A,#N/A,FALSE,"REPORT"}</definedName>
    <definedName name="qqwtweryey_1" localSheetId="3" hidden="1">{#N/A,#N/A,FALSE,"REPORT"}</definedName>
    <definedName name="qqwtweryey_1" hidden="1">{#N/A,#N/A,FALSE,"REPORT"}</definedName>
    <definedName name="qqwtweryey_2" localSheetId="3" hidden="1">{#N/A,#N/A,FALSE,"REPORT"}</definedName>
    <definedName name="qqwtweryey_2" hidden="1">{#N/A,#N/A,FALSE,"REPORT"}</definedName>
    <definedName name="qqwtweryey_3" localSheetId="3" hidden="1">{#N/A,#N/A,FALSE,"REPORT"}</definedName>
    <definedName name="qqwtweryey_3" hidden="1">{#N/A,#N/A,FALSE,"REPORT"}</definedName>
    <definedName name="qqwtweryey_4" localSheetId="3" hidden="1">{#N/A,#N/A,FALSE,"REPORT"}</definedName>
    <definedName name="qqwtweryey_4" hidden="1">{#N/A,#N/A,FALSE,"REPORT"}</definedName>
    <definedName name="qr" localSheetId="3" hidden="1">{"detail",#N/A,FALSE,"mfg";"summary",#N/A,FALSE,"mfg"}</definedName>
    <definedName name="qr" hidden="1">{"detail",#N/A,FALSE,"mfg";"summary",#N/A,FALSE,"mfg"}</definedName>
    <definedName name="qrewqw" hidden="1">"c1166"</definedName>
    <definedName name="qrewrqwerqw3e" localSheetId="4" hidden="1">{"Outflow 1",#N/A,FALSE,"Outflows-Inflows";"Outflow 2",#N/A,FALSE,"Outflows-Inflows";"Inflow 1",#N/A,FALSE,"Outflows-Inflows";"Inflow 2",#N/A,FALSE,"Outflows-Inflows"}</definedName>
    <definedName name="qrewrqwerqw3e" localSheetId="3" hidden="1">{"Outflow 1",#N/A,FALSE,"Outflows-Inflows";"Outflow 2",#N/A,FALSE,"Outflows-Inflows";"Inflow 1",#N/A,FALSE,"Outflows-Inflows";"Inflow 2",#N/A,FALSE,"Outflows-Inflows"}</definedName>
    <definedName name="qrewrqwerqw3e" hidden="1">{"Outflow 1",#N/A,FALSE,"Outflows-Inflows";"Outflow 2",#N/A,FALSE,"Outflows-Inflows";"Inflow 1",#N/A,FALSE,"Outflows-Inflows";"Inflow 2",#N/A,FALSE,"Outflows-Inflows"}</definedName>
    <definedName name="qrewrqwerqw3e_1" localSheetId="4" hidden="1">{"Outflow 1",#N/A,FALSE,"Outflows-Inflows";"Outflow 2",#N/A,FALSE,"Outflows-Inflows";"Inflow 1",#N/A,FALSE,"Outflows-Inflows";"Inflow 2",#N/A,FALSE,"Outflows-Inflows"}</definedName>
    <definedName name="qrewrqwerqw3e_1" localSheetId="3" hidden="1">{"Outflow 1",#N/A,FALSE,"Outflows-Inflows";"Outflow 2",#N/A,FALSE,"Outflows-Inflows";"Inflow 1",#N/A,FALSE,"Outflows-Inflows";"Inflow 2",#N/A,FALSE,"Outflows-Inflows"}</definedName>
    <definedName name="qrewrqwerqw3e_1" hidden="1">{"Outflow 1",#N/A,FALSE,"Outflows-Inflows";"Outflow 2",#N/A,FALSE,"Outflows-Inflows";"Inflow 1",#N/A,FALSE,"Outflows-Inflows";"Inflow 2",#N/A,FALSE,"Outflows-Inflows"}</definedName>
    <definedName name="qrqer" localSheetId="3" hidden="1">{"'IG3Q99'!$A$306:$I$356"}</definedName>
    <definedName name="qrqer" hidden="1">{"'IG3Q99'!$A$306:$I$356"}</definedName>
    <definedName name="qry_pipeline">#REF!</definedName>
    <definedName name="qs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SQD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sss" localSheetId="3" hidden="1">{#N/A,"PURCHM",FALSE,"Business Analysis";#N/A,"SPADD",FALSE,"Business Analysis"}</definedName>
    <definedName name="qssss" hidden="1">{#N/A,"PURCHM",FALSE,"Business Analysis";#N/A,"SPADD",FALSE,"Business Analysis"}</definedName>
    <definedName name="qt" localSheetId="3" hidden="1">{"oct_res_comm",#N/A,FALSE,"VarToBud"}</definedName>
    <definedName name="qt" hidden="1">{"oct_res_comm",#N/A,FALSE,"VarToBud"}</definedName>
    <definedName name="QTY">#REF!</definedName>
    <definedName name="QUALITY">#REF!</definedName>
    <definedName name="Quarter">#REF!</definedName>
    <definedName name="quarter_3">'[196]רו''ה ריכוז לפי קבוצות 7-12.02'!$A$2:$O$14</definedName>
    <definedName name="quarter_4">'[196]רו''ה ריכוז לפי קבוצות 7-12.02'!$A$17:$O$29</definedName>
    <definedName name="Quarter_Year">#REF!</definedName>
    <definedName name="Quarter_Year_Earnings">#REF!</definedName>
    <definedName name="Quarter_Year_Geo">#REF!</definedName>
    <definedName name="Quarter_Year_Group">#REF!</definedName>
    <definedName name="quarter1_2002">#REF!</definedName>
    <definedName name="quarter1_2006">#REF!</definedName>
    <definedName name="quarter2_2002">#REF!</definedName>
    <definedName name="quarter4_2001">#REF!</definedName>
    <definedName name="quarter4_2005">#REF!</definedName>
    <definedName name="quarter4year2001">#REF!</definedName>
    <definedName name="Quarterly" localSheetId="4" hidden="1">{"Annual",#N/A,FALSE,"Sales &amp; Market";"Quarterly",#N/A,FALSE,"Sales &amp; Market"}</definedName>
    <definedName name="Quarterly" localSheetId="3" hidden="1">{"Annual",#N/A,FALSE,"Sales &amp; Market";"Quarterly",#N/A,FALSE,"Sales &amp; Market"}</definedName>
    <definedName name="Quarterly" hidden="1">{"Annual",#N/A,FALSE,"Sales &amp; Market";"Quarterly",#N/A,FALSE,"Sales &amp; Market"}</definedName>
    <definedName name="quarterly1" localSheetId="4" hidden="1">{"Annual",#N/A,FALSE,"Sales &amp; Market";"Quarterly",#N/A,FALSE,"Sales &amp; Market"}</definedName>
    <definedName name="quarterly1" localSheetId="3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arterlybs" localSheetId="3" hidden="1">{#N/A,#N/A,FALSE,"JKFLASH2";#N/A,#N/A,FALSE,"Page 4";#N/A,#N/A,FALSE,"page 3"}</definedName>
    <definedName name="quarterlybs" hidden="1">{#N/A,#N/A,FALSE,"JKFLASH2";#N/A,#N/A,FALSE,"Page 4";#N/A,#N/A,FALSE,"page 3"}</definedName>
    <definedName name="QUERY_NAME">#REF!</definedName>
    <definedName name="Query1">#REF!</definedName>
    <definedName name="Question">#REF!</definedName>
    <definedName name="QuickBooksData" hidden="1">#REF!</definedName>
    <definedName name="QuickRatio">#REF!</definedName>
    <definedName name="quit" localSheetId="4" hidden="1">{"rtn",#N/A,FALSE,"RTN";"tables",#N/A,FALSE,"RTN";"cf",#N/A,FALSE,"CF";"stats",#N/A,FALSE,"Stats";"prop",#N/A,FALSE,"Prop"}</definedName>
    <definedName name="quit" localSheetId="3" hidden="1">{"rtn",#N/A,FALSE,"RTN";"tables",#N/A,FALSE,"RTN";"cf",#N/A,FALSE,"CF";"stats",#N/A,FALSE,"Stats";"prop",#N/A,FALSE,"Prop"}</definedName>
    <definedName name="quit" hidden="1">{"rtn",#N/A,FALSE,"RTN";"tables",#N/A,FALSE,"RTN";"cf",#N/A,FALSE,"CF";"stats",#N/A,FALSE,"Stats";"prop",#N/A,FALSE,"Prop"}</definedName>
    <definedName name="quit_1" localSheetId="4" hidden="1">{"rtn",#N/A,FALSE,"RTN";"tables",#N/A,FALSE,"RTN";"cf",#N/A,FALSE,"CF";"stats",#N/A,FALSE,"Stats";"prop",#N/A,FALSE,"Prop"}</definedName>
    <definedName name="quit_1" localSheetId="3" hidden="1">{"rtn",#N/A,FALSE,"RTN";"tables",#N/A,FALSE,"RTN";"cf",#N/A,FALSE,"CF";"stats",#N/A,FALSE,"Stats";"prop",#N/A,FALSE,"Prop"}</definedName>
    <definedName name="quit_1" hidden="1">{"rtn",#N/A,FALSE,"RTN";"tables",#N/A,FALSE,"RTN";"cf",#N/A,FALSE,"CF";"stats",#N/A,FALSE,"Stats";"prop",#N/A,FALSE,"Prop"}</definedName>
    <definedName name="qw" localSheetId="3" hidden="1">{#N/A,#N/A,FALSE,"REPORT"}</definedName>
    <definedName name="qw" hidden="1">{#N/A,#N/A,FALSE,"REPORT"}</definedName>
    <definedName name="qw_1" localSheetId="3" hidden="1">{#N/A,#N/A,FALSE,"REPORT"}</definedName>
    <definedName name="qw_1" hidden="1">{#N/A,#N/A,FALSE,"REPORT"}</definedName>
    <definedName name="qw_2" localSheetId="3" hidden="1">{#N/A,#N/A,FALSE,"REPORT"}</definedName>
    <definedName name="qw_2" hidden="1">{#N/A,#N/A,FALSE,"REPORT"}</definedName>
    <definedName name="qw_3" localSheetId="3" hidden="1">{#N/A,#N/A,FALSE,"REPORT"}</definedName>
    <definedName name="qw_3" hidden="1">{#N/A,#N/A,FALSE,"REPORT"}</definedName>
    <definedName name="qw_4" localSheetId="3" hidden="1">{#N/A,#N/A,FALSE,"REPORT"}</definedName>
    <definedName name="qw_4" hidden="1">{#N/A,#N/A,FALSE,"REPORT"}</definedName>
    <definedName name="qwdewqkfd" localSheetId="3" hidden="1">{#N/A,#N/A,FALSE,"Assessment";#N/A,#N/A,FALSE,"Staffing";#N/A,#N/A,FALSE,"Hires";#N/A,#N/A,FALSE,"Assumptions"}</definedName>
    <definedName name="qwdewqkfd" hidden="1">{#N/A,#N/A,FALSE,"Assessment";#N/A,#N/A,FALSE,"Staffing";#N/A,#N/A,FALSE,"Hires";#N/A,#N/A,FALSE,"Assumptions"}</definedName>
    <definedName name="qwe" localSheetId="3" hidden="1">{#N/A,#N/A,FALSE,"Detailed";#N/A,#N/A,FALSE,"Total";#N/A,#N/A,FALSE,"Detailed (2)"}</definedName>
    <definedName name="qwe" hidden="1">{#N/A,#N/A,FALSE,"Detailed";#N/A,#N/A,FALSE,"Total";#N/A,#N/A,FALSE,"Detailed (2)"}</definedName>
    <definedName name="qwe_1" localSheetId="3" hidden="1">{#N/A,#N/A,FALSE,"Detailed";#N/A,#N/A,FALSE,"Total";#N/A,#N/A,FALSE,"Detailed (2)"}</definedName>
    <definedName name="qwe_1" hidden="1">{#N/A,#N/A,FALSE,"Detailed";#N/A,#N/A,FALSE,"Total";#N/A,#N/A,FALSE,"Detailed (2)"}</definedName>
    <definedName name="qwef" localSheetId="3" hidden="1">{#N/A,#N/A,FALSE,"EW"}</definedName>
    <definedName name="qwef" hidden="1">{#N/A,#N/A,FALSE,"EW"}</definedName>
    <definedName name="qweqwes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localSheetId="4">[77]COVER!#REF!</definedName>
    <definedName name="qwer">#REF!</definedName>
    <definedName name="qwer_1" localSheetId="3" hidden="1">{#N/A,#N/A,FALSE,"Detailed";#N/A,#N/A,FALSE,"Total";#N/A,#N/A,FALSE,"Detailed (2)"}</definedName>
    <definedName name="qwer_1" hidden="1">{#N/A,#N/A,FALSE,"Detailed";#N/A,#N/A,FALSE,"Total";#N/A,#N/A,FALSE,"Detailed (2)"}</definedName>
    <definedName name="qwer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tqry" localSheetId="3" hidden="1">{#N/A,#N/A,FALSE,"REPORT"}</definedName>
    <definedName name="qwertqry" hidden="1">{#N/A,#N/A,FALSE,"REPORT"}</definedName>
    <definedName name="qwertqry_1" localSheetId="3" hidden="1">{#N/A,#N/A,FALSE,"REPORT"}</definedName>
    <definedName name="qwertqry_1" hidden="1">{#N/A,#N/A,FALSE,"REPORT"}</definedName>
    <definedName name="qwertqry_2" localSheetId="3" hidden="1">{#N/A,#N/A,FALSE,"REPORT"}</definedName>
    <definedName name="qwertqry_2" hidden="1">{#N/A,#N/A,FALSE,"REPORT"}</definedName>
    <definedName name="qwertqry_3" localSheetId="3" hidden="1">{#N/A,#N/A,FALSE,"REPORT"}</definedName>
    <definedName name="qwertqry_3" hidden="1">{#N/A,#N/A,FALSE,"REPORT"}</definedName>
    <definedName name="qwertqry_4" localSheetId="3" hidden="1">{#N/A,#N/A,FALSE,"REPORT"}</definedName>
    <definedName name="qwertqry_4" hidden="1">{#N/A,#N/A,FALSE,"REPORT"}</definedName>
    <definedName name="qwetqryetytu" localSheetId="3" hidden="1">{#N/A,#N/A,FALSE,"Pharm";#N/A,#N/A,FALSE,"WWCM"}</definedName>
    <definedName name="qwetqryetytu" hidden="1">{#N/A,#N/A,FALSE,"Pharm";#N/A,#N/A,FALSE,"WWCM"}</definedName>
    <definedName name="qwetqryetytu_1" localSheetId="3" hidden="1">{#N/A,#N/A,FALSE,"Pharm";#N/A,#N/A,FALSE,"WWCM"}</definedName>
    <definedName name="qwetqryetytu_1" hidden="1">{#N/A,#N/A,FALSE,"Pharm";#N/A,#N/A,FALSE,"WWCM"}</definedName>
    <definedName name="qwetqryetytu_2" localSheetId="3" hidden="1">{#N/A,#N/A,FALSE,"Pharm";#N/A,#N/A,FALSE,"WWCM"}</definedName>
    <definedName name="qwetqryetytu_2" hidden="1">{#N/A,#N/A,FALSE,"Pharm";#N/A,#N/A,FALSE,"WWCM"}</definedName>
    <definedName name="qwetqryetytu_3" localSheetId="3" hidden="1">{#N/A,#N/A,FALSE,"Pharm";#N/A,#N/A,FALSE,"WWCM"}</definedName>
    <definedName name="qwetqryetytu_3" hidden="1">{#N/A,#N/A,FALSE,"Pharm";#N/A,#N/A,FALSE,"WWCM"}</definedName>
    <definedName name="qwetqryetytu_4" localSheetId="3" hidden="1">{#N/A,#N/A,FALSE,"Pharm";#N/A,#N/A,FALSE,"WWCM"}</definedName>
    <definedName name="qwetqryetytu_4" hidden="1">{#N/A,#N/A,FALSE,"Pharm";#N/A,#N/A,FALSE,"WWCM"}</definedName>
    <definedName name="qwewqe" localSheetId="3">{"'1-TheatreBkgs'!$A$1:$L$102"}</definedName>
    <definedName name="qwewqe">{"'1-TheatreBkgs'!$A$1:$L$102"}</definedName>
    <definedName name="qwfdq" localSheetId="3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fdq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pp" localSheetId="3" hidden="1">{"incomemth",#N/A,TRUE,"forecast00";"incomepercentmth",#N/A,TRUE,"forecast00";"balancemth",#N/A,TRUE,"forecast00";"cashmth",#N/A,TRUE,"forecast00";"covenantmth",#N/A,TRUE,"forecast00"}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#REF!</definedName>
    <definedName name="qwqeqd" localSheetId="3" hidden="1">{#N/A,#N/A,FALSE,"ALM-ASISC"}</definedName>
    <definedName name="qwqeqd" hidden="1">{#N/A,#N/A,FALSE,"ALM-ASISC"}</definedName>
    <definedName name="qwqw" localSheetId="3" hidden="1">{#N/A,#N/A,FALSE,"Créances";#N/A,#N/A,FALSE,"Effectifs";#N/A,#N/A,FALSE,"SI"}</definedName>
    <definedName name="qwqw" hidden="1">{#N/A,#N/A,FALSE,"Créances";#N/A,#N/A,FALSE,"Effectifs";#N/A,#N/A,FALSE,"SI"}</definedName>
    <definedName name="qwqwqw" localSheetId="3" hidden="1">{"AT","COMPANIES",TRUE}</definedName>
    <definedName name="qwqwqw" hidden="1">{"AT","COMPANIES",TRUE}</definedName>
    <definedName name="qwrd" localSheetId="3" hidden="1">{"ACT",#N/A,FALSE,"Q3Elec P&amp;L fy 99  ";"BUD",#N/A,FALSE,"Q3Elec P&amp;L fy 99  ";"PRIOR",#N/A,FALSE,"Q3Elec P&amp;L fy 99  "}</definedName>
    <definedName name="qwrd" hidden="1">{"ACT",#N/A,FALSE,"Q3Elec P&amp;L fy 99  ";"BUD",#N/A,FALSE,"Q3Elec P&amp;L fy 99  ";"PRIOR",#N/A,FALSE,"Q3Elec P&amp;L fy 99  "}</definedName>
    <definedName name="qws" localSheetId="3" hidden="1">{"QTD_OTHER",#N/A,FALSE,"QTD"}</definedName>
    <definedName name="qws" hidden="1">{"QTD_OTHER",#N/A,FALSE,"QTD"}</definedName>
    <definedName name="qwsa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_1" localSheetId="3" hidden="1">{"'2ND_QUAR'!$A$1:$P$106"}</definedName>
    <definedName name="qwsd_1" hidden="1">{"'2ND_QUAR'!$A$1:$P$106"}</definedName>
    <definedName name="qwsd_1_1" localSheetId="3" hidden="1">{"'2ND_QUAR'!$A$1:$P$106"}</definedName>
    <definedName name="qwsd_1_1" hidden="1">{"'2ND_QUAR'!$A$1:$P$106"}</definedName>
    <definedName name="qwsd_1_2" localSheetId="3" hidden="1">{"'2ND_QUAR'!$A$1:$P$106"}</definedName>
    <definedName name="qwsd_1_2" hidden="1">{"'2ND_QUAR'!$A$1:$P$106"}</definedName>
    <definedName name="qwsd_1_3" localSheetId="3" hidden="1">{"'2ND_QUAR'!$A$1:$P$106"}</definedName>
    <definedName name="qwsd_1_3" hidden="1">{"'2ND_QUAR'!$A$1:$P$106"}</definedName>
    <definedName name="qwsd_1_4" localSheetId="3" hidden="1">{"'2ND_QUAR'!$A$1:$P$106"}</definedName>
    <definedName name="qwsd_1_4" hidden="1">{"'2ND_QUAR'!$A$1:$P$106"}</definedName>
    <definedName name="qwsd_1_5" localSheetId="3" hidden="1">{"'2ND_QUAR'!$A$1:$P$106"}</definedName>
    <definedName name="qwsd_1_5" hidden="1">{"'2ND_QUAR'!$A$1:$P$106"}</definedName>
    <definedName name="qwsd_2" localSheetId="3" hidden="1">{"'2ND_QUAR'!$A$1:$P$106"}</definedName>
    <definedName name="qwsd_2" hidden="1">{"'2ND_QUAR'!$A$1:$P$106"}</definedName>
    <definedName name="qwsd_2_1" localSheetId="3" hidden="1">{"'2ND_QUAR'!$A$1:$P$106"}</definedName>
    <definedName name="qwsd_2_1" hidden="1">{"'2ND_QUAR'!$A$1:$P$106"}</definedName>
    <definedName name="qwsd_2_2" localSheetId="3" hidden="1">{"'2ND_QUAR'!$A$1:$P$106"}</definedName>
    <definedName name="qwsd_2_2" hidden="1">{"'2ND_QUAR'!$A$1:$P$106"}</definedName>
    <definedName name="qwsd_2_3" localSheetId="3" hidden="1">{"'2ND_QUAR'!$A$1:$P$106"}</definedName>
    <definedName name="qwsd_2_3" hidden="1">{"'2ND_QUAR'!$A$1:$P$106"}</definedName>
    <definedName name="qwsd_2_4" localSheetId="3" hidden="1">{"'2ND_QUAR'!$A$1:$P$106"}</definedName>
    <definedName name="qwsd_2_4" hidden="1">{"'2ND_QUAR'!$A$1:$P$106"}</definedName>
    <definedName name="qwsd_2_5" localSheetId="3" hidden="1">{"'2ND_QUAR'!$A$1:$P$106"}</definedName>
    <definedName name="qwsd_2_5" hidden="1">{"'2ND_QUAR'!$A$1:$P$106"}</definedName>
    <definedName name="qwsd_3" localSheetId="3" hidden="1">{"'2ND_QUAR'!$A$1:$P$106"}</definedName>
    <definedName name="qwsd_3" hidden="1">{"'2ND_QUAR'!$A$1:$P$106"}</definedName>
    <definedName name="qwsd_3_1" localSheetId="3" hidden="1">{"'2ND_QUAR'!$A$1:$P$106"}</definedName>
    <definedName name="qwsd_3_1" hidden="1">{"'2ND_QUAR'!$A$1:$P$106"}</definedName>
    <definedName name="qwsd_3_2" localSheetId="3" hidden="1">{"'2ND_QUAR'!$A$1:$P$106"}</definedName>
    <definedName name="qwsd_3_2" hidden="1">{"'2ND_QUAR'!$A$1:$P$106"}</definedName>
    <definedName name="qwsd_3_3" localSheetId="3" hidden="1">{"'2ND_QUAR'!$A$1:$P$106"}</definedName>
    <definedName name="qwsd_3_3" hidden="1">{"'2ND_QUAR'!$A$1:$P$106"}</definedName>
    <definedName name="qwsd_3_4" localSheetId="3" hidden="1">{"'2ND_QUAR'!$A$1:$P$106"}</definedName>
    <definedName name="qwsd_3_4" hidden="1">{"'2ND_QUAR'!$A$1:$P$106"}</definedName>
    <definedName name="qwsd_3_5" localSheetId="3" hidden="1">{"'2ND_QUAR'!$A$1:$P$106"}</definedName>
    <definedName name="qwsd_3_5" hidden="1">{"'2ND_QUAR'!$A$1:$P$106"}</definedName>
    <definedName name="qwsd_4" localSheetId="3" hidden="1">{"'2ND_QUAR'!$A$1:$P$106"}</definedName>
    <definedName name="qwsd_4" hidden="1">{"'2ND_QUAR'!$A$1:$P$106"}</definedName>
    <definedName name="qwsd_4_1" localSheetId="3" hidden="1">{"'2ND_QUAR'!$A$1:$P$106"}</definedName>
    <definedName name="qwsd_4_1" hidden="1">{"'2ND_QUAR'!$A$1:$P$106"}</definedName>
    <definedName name="qwsd_4_2" localSheetId="3" hidden="1">{"'2ND_QUAR'!$A$1:$P$106"}</definedName>
    <definedName name="qwsd_4_2" hidden="1">{"'2ND_QUAR'!$A$1:$P$106"}</definedName>
    <definedName name="qwsd_4_3" localSheetId="3" hidden="1">{"'2ND_QUAR'!$A$1:$P$106"}</definedName>
    <definedName name="qwsd_4_3" hidden="1">{"'2ND_QUAR'!$A$1:$P$106"}</definedName>
    <definedName name="qwsd_4_4" localSheetId="3" hidden="1">{"'2ND_QUAR'!$A$1:$P$106"}</definedName>
    <definedName name="qwsd_4_4" hidden="1">{"'2ND_QUAR'!$A$1:$P$106"}</definedName>
    <definedName name="qwsd_4_5" localSheetId="3" hidden="1">{"'2ND_QUAR'!$A$1:$P$106"}</definedName>
    <definedName name="qwsd_4_5" hidden="1">{"'2ND_QUAR'!$A$1:$P$106"}</definedName>
    <definedName name="qwsd_5" localSheetId="3" hidden="1">{"'2ND_QUAR'!$A$1:$P$106"}</definedName>
    <definedName name="qwsd_5" hidden="1">{"'2ND_QUAR'!$A$1:$P$106"}</definedName>
    <definedName name="qwsd_5_1" localSheetId="3" hidden="1">{"'2ND_QUAR'!$A$1:$P$106"}</definedName>
    <definedName name="qwsd_5_1" hidden="1">{"'2ND_QUAR'!$A$1:$P$106"}</definedName>
    <definedName name="qwsd_5_2" localSheetId="3" hidden="1">{"'2ND_QUAR'!$A$1:$P$106"}</definedName>
    <definedName name="qwsd_5_2" hidden="1">{"'2ND_QUAR'!$A$1:$P$106"}</definedName>
    <definedName name="qwsd_5_3" localSheetId="3" hidden="1">{"'2ND_QUAR'!$A$1:$P$106"}</definedName>
    <definedName name="qwsd_5_3" hidden="1">{"'2ND_QUAR'!$A$1:$P$106"}</definedName>
    <definedName name="qwsd_5_4" localSheetId="3" hidden="1">{"'2ND_QUAR'!$A$1:$P$106"}</definedName>
    <definedName name="qwsd_5_4" hidden="1">{"'2ND_QUAR'!$A$1:$P$106"}</definedName>
    <definedName name="qwsd_5_5" localSheetId="3" hidden="1">{"'2ND_QUAR'!$A$1:$P$106"}</definedName>
    <definedName name="qwsd_5_5" hidden="1">{"'2ND_QUAR'!$A$1:$P$106"}</definedName>
    <definedName name="qww" localSheetId="4" hidden="1">{#N/A,#N/A,FALSE,"Aging Summary";#N/A,#N/A,FALSE,"Ratio Analysis";#N/A,#N/A,FALSE,"Test 120 Day Accts";#N/A,#N/A,FALSE,"Tickmarks"}</definedName>
    <definedName name="qww" localSheetId="3" hidden="1">{#N/A,#N/A,FALSE,"Aging Summary";#N/A,#N/A,FALSE,"Ratio Analysis";#N/A,#N/A,FALSE,"Test 120 Day Accts";#N/A,#N/A,FALSE,"Tickmarks"}</definedName>
    <definedName name="qww" hidden="1">{#N/A,#N/A,FALSE,"Aging Summary";#N/A,#N/A,FALSE,"Ratio Analysis";#N/A,#N/A,FALSE,"Test 120 Day Accts";#N/A,#N/A,FALSE,"Tickmarks"}</definedName>
    <definedName name="qwz" localSheetId="3" hidden="1">{"QTD_HYCO",#N/A,FALSE,"QTD"}</definedName>
    <definedName name="qwz" hidden="1">{"QTD_HYCO",#N/A,FALSE,"QTD"}</definedName>
    <definedName name="qxg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" localSheetId="4">'[90]Page 300'!$B$6</definedName>
    <definedName name="r_">#REF!</definedName>
    <definedName name="R_D__Property_and_facility_Expense">'[48]GL-PC'!#REF!</definedName>
    <definedName name="R_D__Repair_and_Maintenance_Expense">'[48]GL-PC'!#REF!</definedName>
    <definedName name="R_D_Consulting__Expense">#REF!</definedName>
    <definedName name="R_D_Expense">#REF!</definedName>
    <definedName name="R_D_Materials">'[48]GL-PC'!#REF!</definedName>
    <definedName name="R_D_Process">'[48]GL-PC'!#REF!</definedName>
    <definedName name="R_D_Supply">'[48]GL-PC'!#REF!</definedName>
    <definedName name="R_D_Utilities_Expense">'[48]GL-PC'!#REF!</definedName>
    <definedName name="R_D_Vehicle_Expenses">'[48]GL-PC'!#REF!</definedName>
    <definedName name="r_printfunction">#REF!</definedName>
    <definedName name="ra" localSheetId="3" hidden="1">{"bs",#N/A,FALSE,"SCF"}</definedName>
    <definedName name="ra" hidden="1">{"bs",#N/A,FALSE,"SCF"}</definedName>
    <definedName name="rab">[104]rabintex!$1:$1048576</definedName>
    <definedName name="rad" localSheetId="3" hidden="1">{"PACKAGE",#N/A,FALSE,"CM"}</definedName>
    <definedName name="rad" hidden="1">{"PACKAGE",#N/A,FALSE,"CM"}</definedName>
    <definedName name="RADIO" localSheetId="3" hidden="1">{"HW",#N/A,FALSE,"1998"}</definedName>
    <definedName name="RADIO" hidden="1">{"HW",#N/A,FALSE,"1998"}</definedName>
    <definedName name="Rafi" localSheetId="3" hidden="1">{#N/A,#N/A,FALSE,"AD_Purchase";#N/A,#N/A,FALSE,"Credit";#N/A,#N/A,FALSE,"PF Acquisition";#N/A,#N/A,FALSE,"PF Offering"}</definedName>
    <definedName name="Rafi" hidden="1">{#N/A,#N/A,FALSE,"AD_Purchase";#N/A,#N/A,FALSE,"Credit";#N/A,#N/A,FALSE,"PF Acquisition";#N/A,#N/A,FALSE,"PF Offering"}</definedName>
    <definedName name="rag">#REF!</definedName>
    <definedName name="ragg">#REF!</definedName>
    <definedName name="ram" localSheetId="3" hidden="1">{"Fcst by Qtr Full",#N/A,FALSE,"Tot PalmPalm";"Fcst by Qtr Full",#N/A,FALSE,"Tot Device";"Fcst by Qtr Full",#N/A,FALSE,"Platform";"Fcst by Qtr Full",#N/A,FALSE,"Palm.Net";"Fcst by Qtr Full",#N/A,FALSE,"Elim"}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mp" localSheetId="4" hidden="1">{"rtn",#N/A,FALSE,"RTN";"tables",#N/A,FALSE,"RTN";"cf",#N/A,FALSE,"CF";"stats",#N/A,FALSE,"Stats";"prop",#N/A,FALSE,"Prop"}</definedName>
    <definedName name="Ramp" localSheetId="3" hidden="1">{"rtn",#N/A,FALSE,"RTN";"tables",#N/A,FALSE,"RTN";"cf",#N/A,FALSE,"CF";"stats",#N/A,FALSE,"Stats";"prop",#N/A,FALSE,"Prop"}</definedName>
    <definedName name="Ramp" hidden="1">{"rtn",#N/A,FALSE,"RTN";"tables",#N/A,FALSE,"RTN";"cf",#N/A,FALSE,"CF";"stats",#N/A,FALSE,"Stats";"prop",#N/A,FALSE,"Prop"}</definedName>
    <definedName name="Ramp_1" localSheetId="4" hidden="1">{"rtn",#N/A,FALSE,"RTN";"tables",#N/A,FALSE,"RTN";"cf",#N/A,FALSE,"CF";"stats",#N/A,FALSE,"Stats";"prop",#N/A,FALSE,"Prop"}</definedName>
    <definedName name="Ramp_1" localSheetId="3" hidden="1">{"rtn",#N/A,FALSE,"RTN";"tables",#N/A,FALSE,"RTN";"cf",#N/A,FALSE,"CF";"stats",#N/A,FALSE,"Stats";"prop",#N/A,FALSE,"Prop"}</definedName>
    <definedName name="Ramp_1" hidden="1">{"rtn",#N/A,FALSE,"RTN";"tables",#N/A,FALSE,"RTN";"cf",#N/A,FALSE,"CF";"stats",#N/A,FALSE,"Stats";"prop",#N/A,FALSE,"Prop"}</definedName>
    <definedName name="Range">#REF!</definedName>
    <definedName name="Range_Names">#REF!</definedName>
    <definedName name="RangeChange" hidden="1">#N/A</definedName>
    <definedName name="RANGENAMES">#REF!</definedName>
    <definedName name="RANGODINAMICO">OFFSET(#REF!,COUNT(#REF!),COUNT(#REF!),0,0)</definedName>
    <definedName name="rankanal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S_NAME">#REF!</definedName>
    <definedName name="RAS_TYPE">#REF!</definedName>
    <definedName name="RAT_A">#REF!</definedName>
    <definedName name="RAT_T">#REF!</definedName>
    <definedName name="rate" localSheetId="4">'[30]Temp 2'!#REF!</definedName>
    <definedName name="rate">#REF!</definedName>
    <definedName name="rate_bank">#REF!</definedName>
    <definedName name="Rate_other">#REF!</definedName>
    <definedName name="rate_work_mgr">#REF!</definedName>
    <definedName name="Rate09">1.905</definedName>
    <definedName name="rate1">#REF!</definedName>
    <definedName name="rate2" localSheetId="4">'[30]Temp 2'!#REF!</definedName>
    <definedName name="RATE2">#REF!</definedName>
    <definedName name="RATE3">#REF!</definedName>
    <definedName name="rateinput">#REF!</definedName>
    <definedName name="rates">#REF!</definedName>
    <definedName name="Ratings">#REF!</definedName>
    <definedName name="Ratio" localSheetId="4">[95]consolidation!#REF!</definedName>
    <definedName name="Ratio">#REF!</definedName>
    <definedName name="RATIONAL_BOOK">#REF!</definedName>
    <definedName name="RATIONAL_NAME">#REF!</definedName>
    <definedName name="RATIONAL_TYPE">#REF!</definedName>
    <definedName name="Ratios">#REF!</definedName>
    <definedName name="rave" localSheetId="4">[197]נתונים!$A$250:$F$438</definedName>
    <definedName name="rave">#REF!</definedName>
    <definedName name="ray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cn">#REF!</definedName>
    <definedName name="rcn_site">#REF!</definedName>
    <definedName name="rCSPresetsPPt">#REF!</definedName>
    <definedName name="RD" localSheetId="4">[95]consolidation!#REF!</definedName>
    <definedName name="RD">#REF!</definedName>
    <definedName name="rd_2005">#REF!</definedName>
    <definedName name="rd_2006">#REF!</definedName>
    <definedName name="RD_EMP">#REF!</definedName>
    <definedName name="rd_rates">#REF!</definedName>
    <definedName name="rd_sum">#REF!</definedName>
    <definedName name="RDHigh">#REF!</definedName>
    <definedName name="RDLow">#REF!</definedName>
    <definedName name="RDMargin">#REF!</definedName>
    <definedName name="rdx" localSheetId="3" hidden="1">{"oct_res_comm",#N/A,FALSE,"VarToBud"}</definedName>
    <definedName name="rdx" hidden="1">{"oct_res_comm",#N/A,FALSE,"VarToBud"}</definedName>
    <definedName name="re" localSheetId="3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a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f" hidden="1">#REF!</definedName>
    <definedName name="real">#REF!</definedName>
    <definedName name="real_estate">#REF!</definedName>
    <definedName name="Reason_for_Refund">#REF!</definedName>
    <definedName name="REBEL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ap">#REF!</definedName>
    <definedName name="recap_dividend">"Picture 69"</definedName>
    <definedName name="recap_repurchase">"Picture 64"</definedName>
    <definedName name="Receipts_and_Disbursements">#REF!</definedName>
    <definedName name="ReceivableDays" localSheetId="4">[45]Workings!$D$510:$O$510</definedName>
    <definedName name="ReceivableDays">#REF!</definedName>
    <definedName name="reco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g">#REF!</definedName>
    <definedName name="recommendation">#REF!</definedName>
    <definedName name="Recons" localSheetId="3" hidden="1">{#N/A,#N/A,FALSE,"COMP"}</definedName>
    <definedName name="Recons" hidden="1">{#N/A,#N/A,FALSE,"COMP"}</definedName>
    <definedName name="Record1">#REF!</definedName>
    <definedName name="_xlnm.Recorder">#REF!</definedName>
    <definedName name="RECRIATION_COST" localSheetId="4">[190]WP!#REF!</definedName>
    <definedName name="RECRIATION_COST">#REF!</definedName>
    <definedName name="Recruit_Field">#REF!</definedName>
    <definedName name="Recruit_Other">#REF!</definedName>
    <definedName name="Recruiting">#REF!</definedName>
    <definedName name="RecruitingTopLevel">#REF!</definedName>
    <definedName name="Recruitment_expense">'[48]GL-PC'!#REF!</definedName>
    <definedName name="Redeem_MI">#REF!</definedName>
    <definedName name="RedefinePrintTableRange" hidden="1">#REF!</definedName>
    <definedName name="redo" localSheetId="3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">#REF!</definedName>
    <definedName name="reear" localSheetId="3" hidden="1">{#N/A,#N/A,FALSE,"Sheet1"}</definedName>
    <definedName name="reear" hidden="1">{#N/A,#N/A,FALSE,"Sheet1"}</definedName>
    <definedName name="Reference">#REF!</definedName>
    <definedName name="refg" localSheetId="3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freshments_Expense">'[48]GL-PC'!#REF!</definedName>
    <definedName name="refurb">#REF!</definedName>
    <definedName name="Reg">#REF!</definedName>
    <definedName name="reggie" localSheetId="3" hidden="1">{#N/A,#N/A,FALSE,"Pharm";#N/A,#N/A,FALSE,"WWCM"}</definedName>
    <definedName name="reggie" hidden="1">{#N/A,#N/A,FALSE,"Pharm";#N/A,#N/A,FALSE,"WWCM"}</definedName>
    <definedName name="reggie_1" localSheetId="3" hidden="1">{#N/A,#N/A,FALSE,"Pharm";#N/A,#N/A,FALSE,"WWCM"}</definedName>
    <definedName name="reggie_1" hidden="1">{#N/A,#N/A,FALSE,"Pharm";#N/A,#N/A,FALSE,"WWCM"}</definedName>
    <definedName name="reggie_2" localSheetId="3" hidden="1">{#N/A,#N/A,FALSE,"Pharm";#N/A,#N/A,FALSE,"WWCM"}</definedName>
    <definedName name="reggie_2" hidden="1">{#N/A,#N/A,FALSE,"Pharm";#N/A,#N/A,FALSE,"WWCM"}</definedName>
    <definedName name="reggie_3" localSheetId="3" hidden="1">{#N/A,#N/A,FALSE,"Pharm";#N/A,#N/A,FALSE,"WWCM"}</definedName>
    <definedName name="reggie_3" hidden="1">{#N/A,#N/A,FALSE,"Pharm";#N/A,#N/A,FALSE,"WWCM"}</definedName>
    <definedName name="reggie_4" localSheetId="3" hidden="1">{#N/A,#N/A,FALSE,"Pharm";#N/A,#N/A,FALSE,"WWCM"}</definedName>
    <definedName name="reggie_4" hidden="1">{#N/A,#N/A,FALSE,"Pharm";#N/A,#N/A,FALSE,"WWCM"}</definedName>
    <definedName name="Region">#REF!</definedName>
    <definedName name="Region_Abbv">#REF!</definedName>
    <definedName name="Region_Corp">#REF!</definedName>
    <definedName name="Region_Descrip2">#REF!</definedName>
    <definedName name="Region_Descriptions">#REF!</definedName>
    <definedName name="Region_MgmtUnit">#REF!</definedName>
    <definedName name="RegisteredUsers" localSheetId="3" hidden="1">{"'Customer Support Trends'!$A$1:$AB$13"}</definedName>
    <definedName name="RegisteredUsers" hidden="1">{"'Customer Support Trends'!$A$1:$AB$13"}</definedName>
    <definedName name="RegisteredUsers2" localSheetId="3" hidden="1">{"'Customer Support Trends'!$A$1:$AB$13"}</definedName>
    <definedName name="RegisteredUsers2" hidden="1">{"'Customer Support Trends'!$A$1:$AB$13"}</definedName>
    <definedName name="RegistrationRights">#REF!</definedName>
    <definedName name="regmult" hidden="1">#REF!</definedName>
    <definedName name="regtrr" localSheetId="3">{0}</definedName>
    <definedName name="regtrr">{0}</definedName>
    <definedName name="Regulation">#REF!</definedName>
    <definedName name="Regulation_consulting_Expense">'[48]GL-PC'!#REF!</definedName>
    <definedName name="REID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D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mbursement_Travel_abroad_R_D">#REF!</definedName>
    <definedName name="Related" localSheetId="4" hidden="1">{#N/A,#N/A,FALSE,"Job Sched"}</definedName>
    <definedName name="Related" localSheetId="3" hidden="1">{#N/A,#N/A,FALSE,"Job Sched"}</definedName>
    <definedName name="Related" hidden="1">{#N/A,#N/A,FALSE,"Job Sched"}</definedName>
    <definedName name="RelatedEmployee">#REF!</definedName>
    <definedName name="rem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sum">#REF!</definedName>
    <definedName name="remtcc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rough">#REF!</definedName>
    <definedName name="rename_of_wrn.CSC" localSheetId="3" hidden="1">{"page1",#N/A,TRUE,"CSC";"page2",#N/A,TRUE,"CSC"}</definedName>
    <definedName name="rename_of_wrn.CSC" hidden="1">{"page1",#N/A,TRUE,"CSC";"page2",#N/A,TRUE,"CSC"}</definedName>
    <definedName name="Rene" localSheetId="3" hidden="1">{"'Customer Support Trends'!$A$1:$AB$13"}</definedName>
    <definedName name="Rene" hidden="1">{"'Customer Support Trends'!$A$1:$AB$13"}</definedName>
    <definedName name="rene_registered3" localSheetId="3" hidden="1">{"'Customer Support Trends'!$A$1:$AB$13"}</definedName>
    <definedName name="rene_registered3" hidden="1">{"'Customer Support Trends'!$A$1:$AB$13"}</definedName>
    <definedName name="rene_registeredusers2" localSheetId="3" hidden="1">{"'Customer Support Trends'!$A$1:$AB$13"}</definedName>
    <definedName name="rene_registeredusers2" hidden="1">{"'Customer Support Trends'!$A$1:$AB$13"}</definedName>
    <definedName name="Rene2" localSheetId="3" hidden="1">{"'Customer Support Trends'!$A$1:$AB$13"}</definedName>
    <definedName name="Rene2" hidden="1">{"'Customer Support Trends'!$A$1:$AB$13"}</definedName>
    <definedName name="renewal">#REF!</definedName>
    <definedName name="Rent">#REF!</definedName>
    <definedName name="Rent____COGS">'[48]GL-PC'!#REF!</definedName>
    <definedName name="Rent_A" localSheetId="4">[155]Wells!#REF!</definedName>
    <definedName name="Rent_A">#REF!</definedName>
    <definedName name="Rent_and_Taxes">#REF!</definedName>
    <definedName name="RENT_CONCESSIONS">#REF!</definedName>
    <definedName name="Rent_Expense">'[48]GL-PC'!#REF!</definedName>
    <definedName name="rental_changes">#REF!</definedName>
    <definedName name="rental_fee">#REF!</definedName>
    <definedName name="RentExpense">#REF!</definedName>
    <definedName name="REP" hidden="1">#REF!</definedName>
    <definedName name="Rep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air_and_Maintenance_Expense">'[48]GL-PC'!#REF!</definedName>
    <definedName name="RepairedName0679" hidden="1">"iQShowAnnual"</definedName>
    <definedName name="REPAY">#REF!</definedName>
    <definedName name="Repay_Debt">#REF!</definedName>
    <definedName name="Report_Basis">#REF!</definedName>
    <definedName name="Report_Criteria_Home" hidden="1">#REF!</definedName>
    <definedName name="Report_Criteria_Range" hidden="1">#REF!</definedName>
    <definedName name="report_id" hidden="1">#REF!</definedName>
    <definedName name="Report_Rollup_Name">#REF!</definedName>
    <definedName name="Report_Title">[105]Params!$B$1</definedName>
    <definedName name="report_type">#REF!</definedName>
    <definedName name="REPORT1">#REF!</definedName>
    <definedName name="REPORT2">#REF!</definedName>
    <definedName name="ReportCreated">TRUE</definedName>
    <definedName name="ReportedNetIncome">#REF!</definedName>
    <definedName name="ReportedNetIncomeLQ">#REF!</definedName>
    <definedName name="ReportedNetIncomeLQA">#REF!</definedName>
    <definedName name="ReportEPS">#REF!</definedName>
    <definedName name="ReportEPSLTM">#REF!</definedName>
    <definedName name="ReportGroup">0</definedName>
    <definedName name="ReportNetInc">#REF!</definedName>
    <definedName name="ReportPage1" localSheetId="3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portPELTM">#REF!</definedName>
    <definedName name="Reports_To">#REF!</definedName>
    <definedName name="ReportsTo">#REF!</definedName>
    <definedName name="ReportVersion">#REF!</definedName>
    <definedName name="RepurchShares">#REF!</definedName>
    <definedName name="Request_ID" hidden="1">#REF!</definedName>
    <definedName name="rer" localSheetId="3" hidden="1">{#N/A,#N/A,FALSE,"Projections";#N/A,#N/A,FALSE,"Multiples Valuation";#N/A,#N/A,FALSE,"LBO";#N/A,#N/A,FALSE,"Multiples_Sensitivity";#N/A,#N/A,FALSE,"Summary"}</definedName>
    <definedName name="rer" hidden="1">{#N/A,#N/A,FALSE,"Projections";#N/A,#N/A,FALSE,"Multiples Valuation";#N/A,#N/A,FALSE,"LBO";#N/A,#N/A,FALSE,"Multiples_Sensitivity";#N/A,#N/A,FALSE,"Summary"}</definedName>
    <definedName name="rerer" localSheetId="3" hidden="1">{#N/A,#N/A,FALSE,"puboff";#N/A,#N/A,FALSE,"valuation";#N/A,#N/A,FALSE,"finanalsis";#N/A,#N/A,FALSE,"split";#N/A,#N/A,FALSE,"ownership"}</definedName>
    <definedName name="rerer" hidden="1">{#N/A,#N/A,FALSE,"puboff";#N/A,#N/A,FALSE,"valuation";#N/A,#N/A,FALSE,"finanalsis";#N/A,#N/A,FALSE,"split";#N/A,#N/A,FALSE,"ownership"}</definedName>
    <definedName name="rererer" localSheetId="3" hidden="1">{#N/A,#N/A,FALSE,"Full";#N/A,#N/A,FALSE,"Half";#N/A,#N/A,FALSE,"Op Expenses";#N/A,#N/A,FALSE,"Cap Charge";#N/A,#N/A,FALSE,"Cost C";#N/A,#N/A,FALSE,"PP&amp;E";#N/A,#N/A,FALSE,"R&amp;D"}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search" localSheetId="4">'[65]Budget New'!#REF!</definedName>
    <definedName name="Research">#REF!</definedName>
    <definedName name="ResearchAndDevelopment">#REF!</definedName>
    <definedName name="ResearchAndDevelopmentMargin">#REF!</definedName>
    <definedName name="ResearchAndDevelopmentMarginLQ">#REF!</definedName>
    <definedName name="ResearchAndDevelopmentMarginLQA">#REF!</definedName>
    <definedName name="ResearchSource">#REF!</definedName>
    <definedName name="Reserve">#REF!</definedName>
    <definedName name="RESERVED">#REF!</definedName>
    <definedName name="Residual">#REF!</definedName>
    <definedName name="Residual_Depreciation">#REF!</definedName>
    <definedName name="Residual_Type">#REF!</definedName>
    <definedName name="resources" localSheetId="3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ources_1" localSheetId="3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localSheetId="3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2" localSheetId="3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localSheetId="3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localSheetId="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localSheetId="3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localSheetId="3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localSheetId="3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localSheetId="3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localSheetId="3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localSheetId="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localSheetId="3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localSheetId="3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localSheetId="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localSheetId="3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localSheetId="3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localSheetId="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localSheetId="3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localSheetId="3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localSheetId="3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localSheetId="3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localSheetId="3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localSheetId="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localSheetId="3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localSheetId="3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ources_5_1" localSheetId="3" hidden="1">{#N/A,#N/A,FALSE,"Assessment";#N/A,#N/A,FALSE,"Staffing";#N/A,#N/A,FALSE,"Hires";#N/A,#N/A,FALSE,"Assumptions"}</definedName>
    <definedName name="resources_5_1" hidden="1">{#N/A,#N/A,FALSE,"Assessment";#N/A,#N/A,FALSE,"Staffing";#N/A,#N/A,FALSE,"Hires";#N/A,#N/A,FALSE,"Assumptions"}</definedName>
    <definedName name="resources_5_2" localSheetId="3" hidden="1">{#N/A,#N/A,FALSE,"Assessment";#N/A,#N/A,FALSE,"Staffing";#N/A,#N/A,FALSE,"Hires";#N/A,#N/A,FALSE,"Assumptions"}</definedName>
    <definedName name="resources_5_2" hidden="1">{#N/A,#N/A,FALSE,"Assessment";#N/A,#N/A,FALSE,"Staffing";#N/A,#N/A,FALSE,"Hires";#N/A,#N/A,FALSE,"Assumptions"}</definedName>
    <definedName name="resources_5_3" localSheetId="3" hidden="1">{#N/A,#N/A,FALSE,"Assessment";#N/A,#N/A,FALSE,"Staffing";#N/A,#N/A,FALSE,"Hires";#N/A,#N/A,FALSE,"Assumptions"}</definedName>
    <definedName name="resources_5_3" hidden="1">{#N/A,#N/A,FALSE,"Assessment";#N/A,#N/A,FALSE,"Staffing";#N/A,#N/A,FALSE,"Hires";#N/A,#N/A,FALSE,"Assumptions"}</definedName>
    <definedName name="resources_5_4" localSheetId="3" hidden="1">{#N/A,#N/A,FALSE,"Assessment";#N/A,#N/A,FALSE,"Staffing";#N/A,#N/A,FALSE,"Hires";#N/A,#N/A,FALSE,"Assumptions"}</definedName>
    <definedName name="resources_5_4" hidden="1">{#N/A,#N/A,FALSE,"Assessment";#N/A,#N/A,FALSE,"Staffing";#N/A,#N/A,FALSE,"Hires";#N/A,#N/A,FALSE,"Assumptions"}</definedName>
    <definedName name="resources_5_5" localSheetId="3" hidden="1">{#N/A,#N/A,FALSE,"Assessment";#N/A,#N/A,FALSE,"Staffing";#N/A,#N/A,FALSE,"Hires";#N/A,#N/A,FALSE,"Assumptions"}</definedName>
    <definedName name="resources_5_5" hidden="1">{#N/A,#N/A,FALSE,"Assessment";#N/A,#N/A,FALSE,"Staffing";#N/A,#N/A,FALSE,"Hires";#N/A,#N/A,FALSE,"Assumptions"}</definedName>
    <definedName name="resp." localSheetId="3" hidden="1">{#N/A,#N/A,FALSE,"Pharm";#N/A,#N/A,FALSE,"WWCM"}</definedName>
    <definedName name="resp." hidden="1">{#N/A,#N/A,FALSE,"Pharm";#N/A,#N/A,FALSE,"WWCM"}</definedName>
    <definedName name="resp._1" localSheetId="3" hidden="1">{#N/A,#N/A,FALSE,"Pharm";#N/A,#N/A,FALSE,"WWCM"}</definedName>
    <definedName name="resp._1" hidden="1">{#N/A,#N/A,FALSE,"Pharm";#N/A,#N/A,FALSE,"WWCM"}</definedName>
    <definedName name="resp._2" localSheetId="3" hidden="1">{#N/A,#N/A,FALSE,"Pharm";#N/A,#N/A,FALSE,"WWCM"}</definedName>
    <definedName name="resp._2" hidden="1">{#N/A,#N/A,FALSE,"Pharm";#N/A,#N/A,FALSE,"WWCM"}</definedName>
    <definedName name="resp._3" localSheetId="3" hidden="1">{#N/A,#N/A,FALSE,"Pharm";#N/A,#N/A,FALSE,"WWCM"}</definedName>
    <definedName name="resp._3" hidden="1">{#N/A,#N/A,FALSE,"Pharm";#N/A,#N/A,FALSE,"WWCM"}</definedName>
    <definedName name="resp._4" localSheetId="3" hidden="1">{#N/A,#N/A,FALSE,"Pharm";#N/A,#N/A,FALSE,"WWCM"}</definedName>
    <definedName name="resp._4" hidden="1">{#N/A,#N/A,FALSE,"Pharm";#N/A,#N/A,FALSE,"WWCM"}</definedName>
    <definedName name="Restricted">#REF!</definedName>
    <definedName name="Results" localSheetId="3" hidden="1">{"FCB_ALL",#N/A,FALSE,"FCB"}</definedName>
    <definedName name="Results" hidden="1">{"FCB_ALL",#N/A,FALSE,"FCB"}</definedName>
    <definedName name="results_of_operations">#REF!</definedName>
    <definedName name="results1">#REF!</definedName>
    <definedName name="results96">#REF!</definedName>
    <definedName name="resultscomp" localSheetId="3" hidden="1">{"FCB_ALL",#N/A,FALSE,"FCB"}</definedName>
    <definedName name="resultscomp" hidden="1">{"FCB_ALL",#N/A,FALSE,"FCB"}</definedName>
    <definedName name="ret">#REF!</definedName>
    <definedName name="RETAIL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etChar" hidden="1">"
"</definedName>
    <definedName name="RETDT">#REF!</definedName>
    <definedName name="retired">#REF!</definedName>
    <definedName name="Retrieve_Fcst" localSheetId="3" hidden="1">{"legalsumm",#N/A,FALSE,"Forecast (no FAW)";"legaldetail",#N/A,FALSE,"Forecast (no FAW)"}</definedName>
    <definedName name="Retrieve_Fcst" hidden="1">{"legalsumm",#N/A,FALSE,"Forecast (no FAW)";"legaldetail",#N/A,FALSE,"Forecast (no FAW)"}</definedName>
    <definedName name="Retrieve_Fct" localSheetId="3" hidden="1">{"legalsumm",#N/A,FALSE,"Forecast (no FAW)";"legaldetail",#N/A,FALSE,"Forecast (no FAW)"}</definedName>
    <definedName name="Retrieve_Fct" hidden="1">{"legalsumm",#N/A,FALSE,"Forecast (no FAW)";"legaldetail",#N/A,FALSE,"Forecast (no FAW)"}</definedName>
    <definedName name="retrievew">#REF!</definedName>
    <definedName name="rets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_on_CapAsset_10">#REF!</definedName>
    <definedName name="Return_on_CapAsset_11">#REF!</definedName>
    <definedName name="Return_on_CapAsset_12">#REF!</definedName>
    <definedName name="Return_on_CapAsset_13">#REF!</definedName>
    <definedName name="Return_on_CapAsset_14">#REF!</definedName>
    <definedName name="Return_on_CapAsset_15">#REF!</definedName>
    <definedName name="Return_on_CapAsset_3">#REF!</definedName>
    <definedName name="Return_on_CapAsset_4">#REF!</definedName>
    <definedName name="Return_on_CapAsset_5">#REF!</definedName>
    <definedName name="Return_on_CapAsset_6">#REF!</definedName>
    <definedName name="Return_on_CapAsset_7">#REF!</definedName>
    <definedName name="Return_on_CapAsset_8">#REF!</definedName>
    <definedName name="Return_on_CapAsset_9">#REF!</definedName>
    <definedName name="Return_on_Fixed_Assets">#REF!</definedName>
    <definedName name="Return_On_NTA">#REF!</definedName>
    <definedName name="Return_on_Working_Capital">#REF!</definedName>
    <definedName name="returnNTA">#REF!</definedName>
    <definedName name="RETURNS">#REF!</definedName>
    <definedName name="retyu" localSheetId="3" hidden="1">{#N/A,#N/A,FALSE,"AD_Purchase";#N/A,#N/A,FALSE,"Credit";#N/A,#N/A,FALSE,"PF Acquisition";#N/A,#N/A,FALSE,"PF Offering"}</definedName>
    <definedName name="retyu" hidden="1">{#N/A,#N/A,FALSE,"AD_Purchase";#N/A,#N/A,FALSE,"Credit";#N/A,#N/A,FALSE,"PF Acquisition";#N/A,#N/A,FALSE,"PF Offering"}</definedName>
    <definedName name="REUT">{"סעיף",0,"Auto","Auto",""}</definedName>
    <definedName name="REV">#REF!</definedName>
    <definedName name="Rev_Aus">#REF!</definedName>
    <definedName name="Rev_CAM">#REF!</definedName>
    <definedName name="Rev_Canada">#REF!</definedName>
    <definedName name="Rev_Completion">#REF!</definedName>
    <definedName name="Rev_ContractDrilling">#REF!</definedName>
    <definedName name="Rev_DomDrilling">#REF!</definedName>
    <definedName name="Rev_Drilling">#REF!</definedName>
    <definedName name="Rev_EuropeAfrica">#REF!</definedName>
    <definedName name="Rev_EuropeWAfrica">#REF!</definedName>
    <definedName name="Rev_FluidServices">#REF!</definedName>
    <definedName name="Rev_IndustrialOther">#REF!</definedName>
    <definedName name="Rev_IntlDrilling">#REF!</definedName>
    <definedName name="Rev_LatinAmer">#REF!</definedName>
    <definedName name="Rev_MiddleEast_Asia">#REF!</definedName>
    <definedName name="Rev_MiddleEast_AsiaNAfrica">#REF!</definedName>
    <definedName name="Rev_NAmer">#REF!</definedName>
    <definedName name="Rev_Other">#REF!</definedName>
    <definedName name="Rev_Other_Geo">#REF!</definedName>
    <definedName name="Rev_ProdServ">#REF!</definedName>
    <definedName name="Rev_ProductEnhance">#REF!</definedName>
    <definedName name="Rev_Production">#REF!</definedName>
    <definedName name="Rev_RealEstate">#REF!</definedName>
    <definedName name="Rev_Reservoir">#REF!</definedName>
    <definedName name="Rev_ReservoirMan">#REF!</definedName>
    <definedName name="REV_SH">#REF!</definedName>
    <definedName name="Rev_Share">#REF!</definedName>
    <definedName name="Rev_Share_High">#REF!</definedName>
    <definedName name="Rev_Share_Low">#REF!</definedName>
    <definedName name="Rev_Total">#REF!</definedName>
    <definedName name="Rev_USA">#REF!</definedName>
    <definedName name="Rev_WellServicing">#REF!</definedName>
    <definedName name="REVAH">#REF!</definedName>
    <definedName name="Revah_merged">#REF!</definedName>
    <definedName name="RevCol">#REF!</definedName>
    <definedName name="revds">#REF!</definedName>
    <definedName name="revenue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nue_Units_by_Device_Type_and_Family">#REF!</definedName>
    <definedName name="revenue1">#REF!</definedName>
    <definedName name="revenue1bucket">#REF!</definedName>
    <definedName name="revenue5bucket">#REF!</definedName>
    <definedName name="revenuebucket">#REF!</definedName>
    <definedName name="revenuegraph">#REF!</definedName>
    <definedName name="RevenueGrowth">#REF!</definedName>
    <definedName name="Revenues">#REF!</definedName>
    <definedName name="revenues2" localSheetId="4">[18]Sensetivities!#REF!</definedName>
    <definedName name="revenues2">#REF!</definedName>
    <definedName name="reveunes2" localSheetId="4">[18]Sensetivities!#REF!</definedName>
    <definedName name="reveunes2">#REF!</definedName>
    <definedName name="revinp">#REF!</definedName>
    <definedName name="Revised_Plan">#REF!</definedName>
    <definedName name="Revised_Plan1">#REF!</definedName>
    <definedName name="RevisedDate">#REF!</definedName>
    <definedName name="REVLOST">#REF!</definedName>
    <definedName name="RevModel">#REF!</definedName>
    <definedName name="revolver">#REF!</definedName>
    <definedName name="RevRig_EuropeAfrica">#REF!</definedName>
    <definedName name="RevRig_EuropeWAfrica">#REF!</definedName>
    <definedName name="RevRig_LatinAmer">#REF!</definedName>
    <definedName name="RevRig_MiddleEast_Asia">#REF!</definedName>
    <definedName name="RevRig_MiddleEast_AsiaNAfrica">#REF!</definedName>
    <definedName name="RevRig_NAmer">#REF!</definedName>
    <definedName name="revs">#REF!</definedName>
    <definedName name="revsup">#REF!</definedName>
    <definedName name="rewq" localSheetId="3" hidden="1">{"sales growth",#N/A,FALSE,"summary";"oper income",#N/A,FALSE,"summary";"oros rank",#N/A,FALSE,"summary";"net assets",#N/A,FALSE,"summary";"asset turnover",#N/A,FALSE,"summary";"orona",#N/A,FALSE,"summary"}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localSheetId="3" hidden="1">{#N/A,#N/A,FALSE,"Umsatz 99";#N/A,#N/A,FALSE,"ER 99 "}</definedName>
    <definedName name="rewtet" hidden="1">{#N/A,#N/A,FALSE,"Umsatz 99";#N/A,#N/A,FALSE,"ER 99 "}</definedName>
    <definedName name="rewwer" hidden="1">#REF!</definedName>
    <definedName name="Rf">#REF!</definedName>
    <definedName name="Rf_cb">#REF!</definedName>
    <definedName name="rf_compounding">#REF!</definedName>
    <definedName name="rf2e" localSheetId="3" hidden="1">{#N/A,#N/A,FALSE,"Pharm";#N/A,#N/A,FALSE,"WWCM"}</definedName>
    <definedName name="rf2e" hidden="1">{#N/A,#N/A,FALSE,"Pharm";#N/A,#N/A,FALSE,"WWCM"}</definedName>
    <definedName name="rf2e_1" localSheetId="3" hidden="1">{#N/A,#N/A,FALSE,"Pharm";#N/A,#N/A,FALSE,"WWCM"}</definedName>
    <definedName name="rf2e_1" hidden="1">{#N/A,#N/A,FALSE,"Pharm";#N/A,#N/A,FALSE,"WWCM"}</definedName>
    <definedName name="rf2e_2" localSheetId="3" hidden="1">{#N/A,#N/A,FALSE,"Pharm";#N/A,#N/A,FALSE,"WWCM"}</definedName>
    <definedName name="rf2e_2" hidden="1">{#N/A,#N/A,FALSE,"Pharm";#N/A,#N/A,FALSE,"WWCM"}</definedName>
    <definedName name="rf2e_3" localSheetId="3" hidden="1">{#N/A,#N/A,FALSE,"Pharm";#N/A,#N/A,FALSE,"WWCM"}</definedName>
    <definedName name="rf2e_3" hidden="1">{#N/A,#N/A,FALSE,"Pharm";#N/A,#N/A,FALSE,"WWCM"}</definedName>
    <definedName name="rf2e_4" localSheetId="3" hidden="1">{#N/A,#N/A,FALSE,"Pharm";#N/A,#N/A,FALSE,"WWCM"}</definedName>
    <definedName name="rf2e_4" hidden="1">{#N/A,#N/A,FALSE,"Pharm";#N/A,#N/A,FALSE,"WWCM"}</definedName>
    <definedName name="rfdg">#REF!</definedName>
    <definedName name="rfgg" localSheetId="3" hidden="1">{#N/A,#N/A,FALSE,"sum-don";#N/A,#N/A,FALSE,"inc-don"}</definedName>
    <definedName name="rfgg" hidden="1">{#N/A,#N/A,FALSE,"sum-don";#N/A,#N/A,FALSE,"inc-don"}</definedName>
    <definedName name="rfr">#REF!</definedName>
    <definedName name="rFSPresets">#REF!</definedName>
    <definedName name="RG" localSheetId="3" hidden="1">{#N/A,#N/A,FALSE,"ALM-ASISC"}</definedName>
    <definedName name="RG" hidden="1">{#N/A,#N/A,FALSE,"ALM-ASISC"}</definedName>
    <definedName name="RGBRTFGB" localSheetId="3" hidden="1">{#N/A,#N/A,FALSE,"ALM-ASISC"}</definedName>
    <definedName name="RGBRTFGB" hidden="1">{#N/A,#N/A,FALSE,"ALM-ASISC"}</definedName>
    <definedName name="rgeger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ger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rgeger" localSheetId="3" hidden="1">{#N/A,#N/A,FALSE,"PGW"}</definedName>
    <definedName name="rgergeger" hidden="1">{#N/A,#N/A,FALSE,"PGW"}</definedName>
    <definedName name="rgh" localSheetId="3" hidden="1">{"Test",#N/A,FALSE,"Index";#N/A,"RISK",FALSE,"MarketProjection"}</definedName>
    <definedName name="rgh" hidden="1">{"Test",#N/A,FALSE,"Index";#N/A,"RISK",FALSE,"MarketProjection"}</definedName>
    <definedName name="rgh_1" localSheetId="3" hidden="1">{"Test",#N/A,FALSE,"Index";#N/A,"RISK",FALSE,"MarketProjection"}</definedName>
    <definedName name="rgh_1" hidden="1">{"Test",#N/A,FALSE,"Index";#N/A,"RISK",FALSE,"MarketProjection"}</definedName>
    <definedName name="rh" localSheetId="3" hidden="1">{#N/A,#N/A,FALSE,"FREE"}</definedName>
    <definedName name="rh" hidden="1">{#N/A,#N/A,FALSE,"FREE"}</definedName>
    <definedName name="RHKPRTH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w" localSheetId="3" hidden="1">{#N/A,#N/A,FALSE,"FREE"}</definedName>
    <definedName name="rhw" hidden="1">{#N/A,#N/A,FALSE,"FREE"}</definedName>
    <definedName name="rhw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e_Co_Ownership">#REF!</definedName>
    <definedName name="Rick" localSheetId="3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uz">#REF!</definedName>
    <definedName name="RID">#REF!</definedName>
    <definedName name="Rig_51_Operator_1">#REF!</definedName>
    <definedName name="Rig_51_Operator_1_Class">#REF!</definedName>
    <definedName name="Rig_51_Region">#REF!</definedName>
    <definedName name="Rig_51_Subtype">#REF!</definedName>
    <definedName name="Rig_51_Type">#REF!</definedName>
    <definedName name="Rig_52_Operator_1">#REF!</definedName>
    <definedName name="Rig_52_Operator_1_Class">#REF!</definedName>
    <definedName name="Rig_52_Region">#REF!</definedName>
    <definedName name="Rig_52_Subtype">#REF!</definedName>
    <definedName name="Rig_52_Type">#REF!</definedName>
    <definedName name="Rig_53_Operator_1">#REF!</definedName>
    <definedName name="Rig_53_Operator_1_Class">#REF!</definedName>
    <definedName name="Rig_53_Region">#REF!</definedName>
    <definedName name="Rig_53_Subtype">#REF!</definedName>
    <definedName name="Rig_53_Type">#REF!</definedName>
    <definedName name="Rig_54_Operator_1">#REF!</definedName>
    <definedName name="Rig_54_Operator_1_Class">#REF!</definedName>
    <definedName name="Rig_54_Region">#REF!</definedName>
    <definedName name="Rig_54_Subtype">#REF!</definedName>
    <definedName name="Rig_54_Type">#REF!</definedName>
    <definedName name="Rig_55_Operator_1">#REF!</definedName>
    <definedName name="Rig_55_Operator_1_Class">#REF!</definedName>
    <definedName name="Rig_55_Region">#REF!</definedName>
    <definedName name="Rig_55_Subtype">#REF!</definedName>
    <definedName name="Rig_55_Type">#REF!</definedName>
    <definedName name="RigCount_Asia">#REF!</definedName>
    <definedName name="RigCount_Canada">#REF!</definedName>
    <definedName name="RigCount_EuropeAfrica">#REF!</definedName>
    <definedName name="Rigcount_FarEast">#REF!</definedName>
    <definedName name="RigCount_LAmer">#REF!</definedName>
    <definedName name="RigCount_LatinAmer">#REF!</definedName>
    <definedName name="RigCount_MiddleEast">#REF!</definedName>
    <definedName name="RigCount_MiddleEast_Asia">#REF!</definedName>
    <definedName name="Rigcount_MiddleEast_AsiaNAfrica">#REF!</definedName>
    <definedName name="RigCount_NAmer">#REF!</definedName>
    <definedName name="Rigcount_Total">#REF!</definedName>
    <definedName name="RigCount_US">#REF!</definedName>
    <definedName name="RigServ_EBIT_Margin">#REF!</definedName>
    <definedName name="RigServices_EBITDA">#REF!</definedName>
    <definedName name="RigServices_Revenue">#REF!</definedName>
    <definedName name="ris" localSheetId="4" hidden="1">{"BALANCE SHEET",#N/A,FALSE,"FINANCIALS";"INCOME",#N/A,FALSE,"FINANCIALS";"RETAINED EARNINGS",#N/A,FALSE,"FINANCIALS";"SOCFP",#N/A,FALSE,"FINANCIALS";"TRIAL BALANCE",#N/A,FALSE,"FINANCIALS"}</definedName>
    <definedName name="ris" localSheetId="3" hidden="1">{"BALANCE SHEET",#N/A,FALSE,"FINANCIALS";"INCOME",#N/A,FALSE,"FINANCIALS";"RETAINED EARNINGS",#N/A,FALSE,"FINANCIALS";"SOCFP",#N/A,FALSE,"FINANCIALS";"TRIAL BALANCE",#N/A,FALSE,"FINANCIALS"}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D_Total">#REF!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able">#REF!</definedName>
    <definedName name="Risk_total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REE">#REF!</definedName>
    <definedName name="RiskFreeRate">#REF!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Premium">#REF!</definedName>
    <definedName name="RiskRealTimeResults" hidden="1">FALSE</definedName>
    <definedName name="RiskResultsUpdateFreq" hidden="1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 localSheetId="3">{"'1-TheatreBkgs'!$A$1:$L$102"}</definedName>
    <definedName name="Risks">{"'1-TheatreBkgs'!$A$1:$L$102"}</definedName>
    <definedName name="RiskSamplingType">3</definedName>
    <definedName name="RiskStandardRecalc">2</definedName>
    <definedName name="RiskStatFunctionsUpdateFreq" hidden="1">1</definedName>
    <definedName name="RiskUpdateDisplay">FALSE</definedName>
    <definedName name="RiskUpdateStatFunctions" hidden="1">TRUE</definedName>
    <definedName name="RiskUseDifferentSeedForEachSim">FALSE</definedName>
    <definedName name="RiskUseFixedSeed">FALSE</definedName>
    <definedName name="RiskUseMultipleCPUs">TRUE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ixi" localSheetId="3" hidden="1">{"oct_res_comm",#N/A,FALSE,"VarToBud"}</definedName>
    <definedName name="rixi" hidden="1">{"oct_res_comm",#N/A,FALSE,"VarToBud"}</definedName>
    <definedName name="rjod" localSheetId="3" hidden="1">{"detail",#N/A,FALSE,"mfg";"summary",#N/A,FALSE,"mfg"}</definedName>
    <definedName name="rjod" hidden="1">{"detail",#N/A,FALSE,"mfg";"summary",#N/A,FALSE,"mfg"}</definedName>
    <definedName name="rkods" localSheetId="3" hidden="1">{"detail",#N/A,FALSE,"mfg";"summary",#N/A,FALSE,"mfg"}</definedName>
    <definedName name="rkods" hidden="1">{"detail",#N/A,FALSE,"mfg";"summary",#N/A,FALSE,"mfg"}</definedName>
    <definedName name="RLD">#REF!</definedName>
    <definedName name="Rm">#REF!</definedName>
    <definedName name="RMC_XL_SYS">1</definedName>
    <definedName name="rmcAccount">300400</definedName>
    <definedName name="rmcApplication">"RTST"</definedName>
    <definedName name="rmcCategory" hidden="1">"NEWBUD"</definedName>
    <definedName name="rmcFrequency">"YTD"</definedName>
    <definedName name="rmcName">"SABEU"</definedName>
    <definedName name="RMCOptions">"*110000000000000"</definedName>
    <definedName name="rmcPeriod" hidden="1">9301</definedName>
    <definedName name="RN">#REF!</definedName>
    <definedName name="rngAnalystResearch">#REF!</definedName>
    <definedName name="rngCoeeCashFlowCalc">#REF!</definedName>
    <definedName name="rngComments" hidden="1">#REF!</definedName>
    <definedName name="rngDates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">#REF!</definedName>
    <definedName name="ROA_Share" localSheetId="4">'[99]Overall market'!#REF!</definedName>
    <definedName name="ROA_Share">#REF!</definedName>
    <definedName name="rob" localSheetId="3" hidden="1">{"GLI-Income Statement",#N/A,FALSE,"gli";"GLI - Balance Sheet Wksht",#N/A,FALSE,"gli";"GLI-Cash Flow",#N/A,FALSE,"gli";"GLI Qtrly Stats",#N/A,FALSE,"gli"}</definedName>
    <definedName name="rob" hidden="1">{"GLI-Income Statement",#N/A,FALSE,"gli";"GLI - Balance Sheet Wksht",#N/A,FALSE,"gli";"GLI-Cash Flow",#N/A,FALSE,"gli";"GLI Qtrly Stats",#N/A,FALSE,"gli"}</definedName>
    <definedName name="Robert">#REF!</definedName>
    <definedName name="Roberta" localSheetId="4" hidden="1">{"SCH44",#N/A,FALSE,"5b5f";"SCH45",#N/A,FALSE,"5b5f"}</definedName>
    <definedName name="Roberta" localSheetId="3" hidden="1">{"SCH44",#N/A,FALSE,"5b5f";"SCH45",#N/A,FALSE,"5b5f"}</definedName>
    <definedName name="Roberta" hidden="1">{"SCH44",#N/A,FALSE,"5b5f";"SCH45",#N/A,FALSE,"5b5f"}</definedName>
    <definedName name="Rock2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localSheetId="3" hidden="1">{"LBO Summary",#N/A,FALSE,"Summary"}</definedName>
    <definedName name="Rockwell" hidden="1">{"LBO Summary",#N/A,FALSE,"Summary"}</definedName>
    <definedName name="ROE">#REF!</definedName>
    <definedName name="ROE_calc">#REF!</definedName>
    <definedName name="roe_equity_vs_audited_equity">#REF!</definedName>
    <definedName name="ROIC">#REF!</definedName>
    <definedName name="roll">#REF!</definedName>
    <definedName name="Romania">#REF!</definedName>
    <definedName name="Roof">#REF!</definedName>
    <definedName name="ROR">#REF!</definedName>
    <definedName name="rOSTOV" localSheetId="3" hidden="1">{"comp1",#N/A,FALSE,"COMPS";"footnotes",#N/A,FALSE,"COMPS"}</definedName>
    <definedName name="rOSTOV" hidden="1">{"comp1",#N/A,FALSE,"COMPS";"footnotes",#N/A,FALSE,"COMPS"}</definedName>
    <definedName name="Roulage" localSheetId="3" hidden="1">{"'ID(2)'!$E$1:$N$4"}</definedName>
    <definedName name="Roulage" hidden="1">{"'ID(2)'!$E$1:$N$4"}</definedName>
    <definedName name="round" localSheetId="4">#REF!</definedName>
    <definedName name="round">1</definedName>
    <definedName name="Rounding">#REF!</definedName>
    <definedName name="row" localSheetId="3">#N/A</definedName>
    <definedName name="row">#N/A</definedName>
    <definedName name="ROW_Share" localSheetId="4">'[99]Overall market'!#REF!</definedName>
    <definedName name="ROW_Share">#REF!</definedName>
    <definedName name="rowgroup">#REF!</definedName>
    <definedName name="rownum">#REF!</definedName>
    <definedName name="rows_array" localSheetId="4">{"סעיף",0,"Auto","Auto",""}</definedName>
    <definedName name="rows_array" localSheetId="3">{"סעיף",0,"Auto","Auto",""}</definedName>
    <definedName name="rows_array">{"סעיף",0,"Auto","Auto",""}</definedName>
    <definedName name="rows_array_1" localSheetId="3">{"סעיף",0,"Auto","Auto",""}</definedName>
    <definedName name="rows_array_1">{"סעיף",0,"Auto","Auto",""}</definedName>
    <definedName name="rows_array00" localSheetId="4">{"סעיף",0,"Auto","Auto",""}</definedName>
    <definedName name="rows_array00" localSheetId="3">{"סעיף",0,"Auto","Auto",""}</definedName>
    <definedName name="rows_array00">{"סעיף",0,"Auto","Auto",""}</definedName>
    <definedName name="rows_array00_1" localSheetId="3">{"סעיף",0,"Auto","Auto",""}</definedName>
    <definedName name="rows_array00_1">{"סעיף",0,"Auto","Auto",""}</definedName>
    <definedName name="rows_arrayB" localSheetId="4">{"סעיף",0,"Auto","Auto",""}</definedName>
    <definedName name="rows_arrayB" localSheetId="3">{"סעיף",0,"Auto","Auto",""}</definedName>
    <definedName name="rows_arrayB">{"סעיף",0,"Auto","Auto",""}</definedName>
    <definedName name="rowsa">{"סעיף",0,"Auto","Auto",""}</definedName>
    <definedName name="rowsegment">#REF!</definedName>
    <definedName name="roy" localSheetId="4">{"חובה","SUM(חובה)","YNNNN",FALSE}</definedName>
    <definedName name="roy" localSheetId="3">{"חובה","SUM(חובה)","YNNNN",FALSE}</definedName>
    <definedName name="roy">{"חובה","SUM(חובה)","YNNNN",FALSE}</definedName>
    <definedName name="roy_roy" localSheetId="4">{"סעיף",0,"Auto","Auto",""}</definedName>
    <definedName name="roy_roy" localSheetId="3">{"סעיף",0,"Auto","Auto",""}</definedName>
    <definedName name="roy_roy">{"סעיף",0,"Auto","Auto",""}</definedName>
    <definedName name="Royalties">#REF!</definedName>
    <definedName name="ROYALTY">#REF!</definedName>
    <definedName name="Royalty_Asset_1">#REF!</definedName>
    <definedName name="Royalty_Asset_2">#REF!</definedName>
    <definedName name="Royalty_Asset_3">#REF!</definedName>
    <definedName name="Royalty_Asset_4">#REF!</definedName>
    <definedName name="Royalty_Asset_5">#REF!</definedName>
    <definedName name="Royalty_Asset_Life_1">#REF!</definedName>
    <definedName name="Royalty_Asset_Life_2">#REF!</definedName>
    <definedName name="Royalty_Asset_Life_3">#REF!</definedName>
    <definedName name="Royalty_Asset_Life_4">#REF!</definedName>
    <definedName name="Royalty_Asset_Life_5">#REF!</definedName>
    <definedName name="Royalty_Asset_Rate_1">#REF!</definedName>
    <definedName name="Royalty_Asset_Rate_2">#REF!</definedName>
    <definedName name="Royalty_Asset_Rate_3">#REF!</definedName>
    <definedName name="Royalty_Asset_Rate_4">#REF!</definedName>
    <definedName name="Royalty_Asset_Rate_5">#REF!</definedName>
    <definedName name="Royalty_Asset_Return_1">#REF!</definedName>
    <definedName name="Royalty_Asset_Return_2">#REF!</definedName>
    <definedName name="Royalty_Asset_Return_3">#REF!</definedName>
    <definedName name="Royalty_Asset_Return_4">#REF!</definedName>
    <definedName name="Royalty_Asset_Return_5">#REF!</definedName>
    <definedName name="Royalty_Rate">#REF!</definedName>
    <definedName name="Royaltyrate">#REF!</definedName>
    <definedName name="RoyaltyrateTable">#REF!</definedName>
    <definedName name="Rpage1">#REF!</definedName>
    <definedName name="Rpage2">#REF!</definedName>
    <definedName name="Rpage3">#REF!</definedName>
    <definedName name="Rpage5">#REF!</definedName>
    <definedName name="Rpage7" localSheetId="4">'[198]Debt Schedule'!$A$4:$S$40</definedName>
    <definedName name="Rpage7">#REF!</definedName>
    <definedName name="Rpage8" localSheetId="4">'[198]Debt Schedule'!$A$44:$S$89</definedName>
    <definedName name="Rpage8">#REF!</definedName>
    <definedName name="RPE">#REF!</definedName>
    <definedName name="RPT">#N/A</definedName>
    <definedName name="rq">#REF!</definedName>
    <definedName name="rqw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q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r" localSheetId="4">#REF!</definedName>
    <definedName name="RR" localSheetId="3" hidden="1">{#N/A,#N/A,FALSE,"מערך הלוגיסטיקה"}</definedName>
    <definedName name="RR" hidden="1">{#N/A,#N/A,FALSE,"מערך הלוגיסטיקה"}</definedName>
    <definedName name="rr.k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localSheetId="3" hidden="1">{#N/A,#N/A,FALSE,"NAI Cash Flow"}</definedName>
    <definedName name="rrr" hidden="1">{#N/A,#N/A,FALSE,"NAI Cash Flow"}</definedName>
    <definedName name="rrrr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r" localSheetId="3" hidden="1">{"GTI monthly IS",#N/A,FALSE,"gti";#N/A,#N/A,FALSE,"gti"}</definedName>
    <definedName name="rrrrr" hidden="1">{"GTI monthly IS",#N/A,FALSE,"gti";#N/A,#N/A,FALSE,"gti"}</definedName>
    <definedName name="rrrrr_1" localSheetId="3" hidden="1">{#N/A,#N/A,FALSE,"Pharm";#N/A,#N/A,FALSE,"WWCM"}</definedName>
    <definedName name="rrrrr_1" hidden="1">{#N/A,#N/A,FALSE,"Pharm";#N/A,#N/A,FALSE,"WWCM"}</definedName>
    <definedName name="rrrrr_2" localSheetId="3" hidden="1">{#N/A,#N/A,FALSE,"Pharm";#N/A,#N/A,FALSE,"WWCM"}</definedName>
    <definedName name="rrrrr_2" hidden="1">{#N/A,#N/A,FALSE,"Pharm";#N/A,#N/A,FALSE,"WWCM"}</definedName>
    <definedName name="rrrrr_3" localSheetId="3" hidden="1">{#N/A,#N/A,FALSE,"Pharm";#N/A,#N/A,FALSE,"WWCM"}</definedName>
    <definedName name="rrrrr_3" hidden="1">{#N/A,#N/A,FALSE,"Pharm";#N/A,#N/A,FALSE,"WWCM"}</definedName>
    <definedName name="rrrrr_4" localSheetId="3" hidden="1">{#N/A,#N/A,FALSE,"Pharm";#N/A,#N/A,FALSE,"WWCM"}</definedName>
    <definedName name="rrrrr_4" hidden="1">{#N/A,#N/A,FALSE,"Pharm";#N/A,#N/A,FALSE,"WWCM"}</definedName>
    <definedName name="rrrrrr" localSheetId="3" hidden="1">{"cash plan",#N/A,FALSE,"fccashflow"}</definedName>
    <definedName name="rrrrrr" hidden="1">{"cash plan",#N/A,FALSE,"fccashflow"}</definedName>
    <definedName name="rrrrrrffvv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" localSheetId="3" hidden="1">{#N/A,#N/A,FALSE,"Aging Summary";#N/A,#N/A,FALSE,"Ratio Analysis";#N/A,#N/A,FALSE,"Test 120 Day Accts";#N/A,#N/A,FALSE,"Tickmarks"}</definedName>
    <definedName name="rrrrrrrr" hidden="1">{#N/A,#N/A,FALSE,"Aging Summary";#N/A,#N/A,FALSE,"Ratio Analysis";#N/A,#N/A,FALSE,"Test 120 Day Accts";#N/A,#N/A,FALSE,"Tickmarks"}</definedName>
    <definedName name="rrrrrrrrrrrrrrrrrrrrrr" localSheetId="3" hidden="1">{"Back Page",#N/A,FALSE,"Front and Back"}</definedName>
    <definedName name="rrrrrrrrrrrrrrrrrrrrrr" hidden="1">{"Back Page",#N/A,FALSE,"Front and Back"}</definedName>
    <definedName name="rsac" localSheetId="3" hidden="1">{"PAGE 1",#N/A,FALSE,"COS Excluding Geismar";"PAGE 2",#N/A,FALSE,"COS Excluding Geismar";"PAGE 3",#N/A,FALSE,"COS Excluding Geismar"}</definedName>
    <definedName name="rsac" hidden="1">{"PAGE 1",#N/A,FALSE,"COS Excluding Geismar";"PAGE 2",#N/A,FALSE,"COS Excluding Geismar";"PAGE 3",#N/A,FALSE,"COS Excluding Geismar"}</definedName>
    <definedName name="Rsceario">#REF!</definedName>
    <definedName name="rsem" localSheetId="3" hidden="1">{#N/A,#N/A,FALSE,"1996";#N/A,#N/A,FALSE,"1995";#N/A,#N/A,FALSE,"1994"}</definedName>
    <definedName name="rsem" hidden="1">{#N/A,#N/A,FALSE,"1996";#N/A,#N/A,FALSE,"1995";#N/A,#N/A,FALSE,"1994"}</definedName>
    <definedName name="rsfrow">#REF!</definedName>
    <definedName name="RST_Royalty">#REF!</definedName>
    <definedName name="rt" localSheetId="3" hidden="1">{#N/A,#N/A,FALSE,"Second";#N/A,#N/A,FALSE,"ownership";#N/A,#N/A,FALSE,"Valuation";#N/A,#N/A,FALSE,"Eqiv";#N/A,#N/A,FALSE,"Mults";#N/A,#N/A,FALSE,"ISCG Graphics"}</definedName>
    <definedName name="rt" hidden="1">{#N/A,#N/A,FALSE,"Second";#N/A,#N/A,FALSE,"ownership";#N/A,#N/A,FALSE,"Valuation";#N/A,#N/A,FALSE,"Eqiv";#N/A,#N/A,FALSE,"Mults";#N/A,#N/A,FALSE,"ISCG Graphics"}</definedName>
    <definedName name="rtds" localSheetId="3" hidden="1">{"ICD Details",#N/A,FALSE,"Current Yr";"ICD Details",#N/A,FALSE,"Budget";"ICD Details",#N/A,FALSE,"Prior Year"}</definedName>
    <definedName name="rtds" hidden="1">{"ICD Details",#N/A,FALSE,"Current Yr";"ICD Details",#N/A,FALSE,"Budget";"ICD Details",#N/A,FALSE,"Prior Year"}</definedName>
    <definedName name="rtfg" localSheetId="3" hidden="1">{"LAPO2N2",#N/A,FALSE,"CM";"TOTTEXAS",#N/A,FALSE,"CM";"LOUISIANA",#N/A,FALSE,"CM";"GENERALH2",#N/A,FALSE,"CM";"PRS",#N/A,FALSE,"CM";"PACKAGE",#N/A,FALSE,"CM";"OTHER",#N/A,FALSE,"CM"}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localSheetId="3" hidden="1">{#N/A,#N/A,FALSE,"PMTABB";#N/A,#N/A,FALSE,"PMTABB"}</definedName>
    <definedName name="rtgdsfgdsrhdf" hidden="1">{#N/A,#N/A,FALSE,"PMTABB";#N/A,#N/A,FALSE,"PMTABB"}</definedName>
    <definedName name="rtgh" localSheetId="3" hidden="1">{#N/A,#N/A,TRUE,"Sheet1";#N/A,#N/A,TRUE,"Sheet2";#N/A,#N/A,TRUE,"Sheet3";#N/A,#N/A,TRUE,"Sheet4";#N/A,#N/A,TRUE,"Sheet5";#N/A,#N/A,TRUE,"Sheet6";#N/A,#N/A,TRUE,"Sheet7"}</definedName>
    <definedName name="rtgh" hidden="1">{#N/A,#N/A,TRUE,"Sheet1";#N/A,#N/A,TRUE,"Sheet2";#N/A,#N/A,TRUE,"Sheet3";#N/A,#N/A,TRUE,"Sheet4";#N/A,#N/A,TRUE,"Sheet5";#N/A,#N/A,TRUE,"Sheet6";#N/A,#N/A,TRUE,"Sheet7"}</definedName>
    <definedName name="rtht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localSheetId="3" hidden="1">{"vol data",#N/A,FALSE,"Datasheet";"vol graph",#N/A,FALSE,"Volume";"price data",#N/A,FALSE,"Datasheet";"price graph",#N/A,FALSE,"Price";"dp data",#N/A,FALSE,"Datasheet";"dp graph",#N/A,FALSE,"DirectProfit"}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t">#REF!</definedName>
    <definedName name="rty" hidden="1">#REF!</definedName>
    <definedName name="RTYERTYER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ERTY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u" localSheetId="3" hidden="1">{"BA detail",#N/A,FALSE,"Q3YTD "}</definedName>
    <definedName name="rtyu" hidden="1">{"BA detail",#N/A,FALSE,"Q3YTD "}</definedName>
    <definedName name="rtyui" localSheetId="3">{"'1-TheatreBkgs'!$A$1:$L$102"}</definedName>
    <definedName name="rtyui">{"'1-TheatreBkgs'!$A$1:$L$102"}</definedName>
    <definedName name="RUL">#REF!</definedName>
    <definedName name="Rule144Date">#REF!</definedName>
    <definedName name="Rule701Date">#REF!</definedName>
    <definedName name="rulfinal">#REF!</definedName>
    <definedName name="RUN">#REF!</definedName>
    <definedName name="run_date">#REF!</definedName>
    <definedName name="Run_Downloads" localSheetId="3">'Neptune COGS+OPEX Build'!Run_Downloads</definedName>
    <definedName name="Run_Downloads">[0]!Run_Downloads</definedName>
    <definedName name="run_time">#REF!</definedName>
    <definedName name="Run_TOC_Switch" hidden="1">#REF!</definedName>
    <definedName name="ruufo" localSheetId="3" hidden="1">{"detail",#N/A,FALSE,"mfg";"summary",#N/A,FALSE,"mfg"}</definedName>
    <definedName name="ruufo" hidden="1">{"detail",#N/A,FALSE,"mfg";"summary",#N/A,FALSE,"mfg"}</definedName>
    <definedName name="rv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localSheetId="3" hidden="1">{"TEXO2N2_VOL",#N/A,FALSE,"MTHLYVOL";"TEXH2_VOL",#N/A,FALSE,"MTHLYVOL";"LOUIS_VOL",#N/A,FALSE,"MTHLYVOL";"H2_VOL",#N/A,FALSE,"MTHLYVOL";"O2N2_VOL",#N/A,FALSE,"MTHLYVOL";"PACKAGE_VOL",#N/A,FALSE,"MTHLYVOL"}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localSheetId="3" hidden="1">{#N/A,#N/A,FALSE,"Pharm";#N/A,#N/A,FALSE,"WWCM"}</definedName>
    <definedName name="rwert" hidden="1">{#N/A,#N/A,FALSE,"Pharm";#N/A,#N/A,FALSE,"WWCM"}</definedName>
    <definedName name="rwert_1" localSheetId="3" hidden="1">{#N/A,#N/A,FALSE,"Pharm";#N/A,#N/A,FALSE,"WWCM"}</definedName>
    <definedName name="rwert_1" hidden="1">{#N/A,#N/A,FALSE,"Pharm";#N/A,#N/A,FALSE,"WWCM"}</definedName>
    <definedName name="rwert_2" localSheetId="3" hidden="1">{#N/A,#N/A,FALSE,"Pharm";#N/A,#N/A,FALSE,"WWCM"}</definedName>
    <definedName name="rwert_2" hidden="1">{#N/A,#N/A,FALSE,"Pharm";#N/A,#N/A,FALSE,"WWCM"}</definedName>
    <definedName name="rwert_3" localSheetId="3" hidden="1">{#N/A,#N/A,FALSE,"Pharm";#N/A,#N/A,FALSE,"WWCM"}</definedName>
    <definedName name="rwert_3" hidden="1">{#N/A,#N/A,FALSE,"Pharm";#N/A,#N/A,FALSE,"WWCM"}</definedName>
    <definedName name="rwert_4" localSheetId="3" hidden="1">{#N/A,#N/A,FALSE,"Pharm";#N/A,#N/A,FALSE,"WWCM"}</definedName>
    <definedName name="rwert_4" hidden="1">{#N/A,#N/A,FALSE,"Pharm";#N/A,#N/A,FALSE,"WWCM"}</definedName>
    <definedName name="rwerwr" localSheetId="3">{"'NPCGUIDELINES'!$A$1:$J$41"}</definedName>
    <definedName name="rwerwr">{"'NPCGUIDELINES'!$A$1:$J$41"}</definedName>
    <definedName name="rwew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localSheetId="3" hidden="1">{#N/A,#N/A,FALSE,"PGW"}</definedName>
    <definedName name="rwh" hidden="1">{#N/A,#N/A,FALSE,"PGW"}</definedName>
    <definedName name="rwhwr" localSheetId="3" hidden="1">{#N/A,#N/A,FALSE,"PGW"}</definedName>
    <definedName name="rwhwr" hidden="1">{#N/A,#N/A,FALSE,"PGW"}</definedName>
    <definedName name="rwsz" localSheetId="3" hidden="1">{"Commentary",#N/A,FALSE,"May"}</definedName>
    <definedName name="rwsz" hidden="1">{"Commentary",#N/A,FALSE,"May"}</definedName>
    <definedName name="Rwvu._Current_." hidden="1">#REF!</definedName>
    <definedName name="Rwvu.FRP_backlog2." hidden="1">#REF!</definedName>
    <definedName name="Rwvu.GuV_Gesamtkosten_mit_Prozentspalte." hidden="1">#N/A</definedName>
    <definedName name="Rwvu.GuV_Gesamtkosten_ohne_Prozentspalte." hidden="1">#N/A</definedName>
    <definedName name="Rwvu.GuV_Kurzform_quer." hidden="1">#N/A</definedName>
    <definedName name="Rwvu.MLAIM._.PER._.THUM." hidden="1">#REF!</definedName>
    <definedName name="Rwvu.REGULAR." hidden="1">#REF!</definedName>
    <definedName name="Rwvu.טוביה." hidden="1">#REF!</definedName>
    <definedName name="rwxz" localSheetId="3" hidden="1">{"TXO2N2_SLS",#N/A,FALSE,"MTHLYSLES";"TXH2_SLS",#N/A,FALSE,"MTHLYSLES";"LOUIS_SLS",#N/A,FALSE,"MTHLYSLES";"H2_SLS",#N/A,FALSE,"MTHLYSLES";"O2N2_SLS",#N/A,FALSE,"MTHLYSLES";"PACKAGE_SLS",#N/A,FALSE,"MTHLYSLES"}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t" localSheetId="3">{"'1-TheatreBkgs'!$A$1:$L$102"}</definedName>
    <definedName name="rwyt">{"'1-TheatreBkgs'!$A$1:$L$102"}</definedName>
    <definedName name="rwytt" localSheetId="3">{"'1-TheatreBkgs'!$A$1:$L$102"}</definedName>
    <definedName name="rwytt">{"'1-TheatreBkgs'!$A$1:$L$102"}</definedName>
    <definedName name="rwytwr" localSheetId="3">{"'1-TheatreBkgs'!$A$1:$L$102"}</definedName>
    <definedName name="rwytwr">{"'1-TheatreBkgs'!$A$1:$L$102"}</definedName>
    <definedName name="rwyty" localSheetId="3">{"'1-TheatreBkgs'!$A$1:$L$102"}</definedName>
    <definedName name="rwyty">{"'1-TheatreBkgs'!$A$1:$L$102"}</definedName>
    <definedName name="rwytyt" localSheetId="3">{"'1-TheatreBkgs'!$A$1:$L$102"}</definedName>
    <definedName name="rwytyt">{"'1-TheatreBkgs'!$A$1:$L$102"}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KeyStats_Footnote_BOB" hidden="1">#REF!</definedName>
    <definedName name="rxs" localSheetId="3" hidden="1">{"Month Summary",#N/A,FALSE,"Summary";"Total Details",#N/A,FALSE,"Current Yr";"Polymers Details",#N/A,FALSE,"Current Yr";"Performance Details",#N/A,FALSE,"Current Yr";"ICD Details",#N/A,FALSE,"Current Yr"}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ir" localSheetId="3">{"'1-TheatreBkgs'!$A$1:$L$102"}</definedName>
    <definedName name="ryir">{"'1-TheatreBkgs'!$A$1:$L$102"}</definedName>
    <definedName name="ryiuyriu" localSheetId="3">{"'1-TheatreBkgs'!$A$1:$L$102"}</definedName>
    <definedName name="ryiuyriu">{"'1-TheatreBkgs'!$A$1:$L$102"}</definedName>
    <definedName name="RYKITIUYI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ITIU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t" localSheetId="3">{"'1-TheatreBkgs'!$A$1:$L$102"}</definedName>
    <definedName name="ryt">{"'1-TheatreBkgs'!$A$1:$L$102"}</definedName>
    <definedName name="RYUKRYU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UKR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zAccounts" hidden="1">#REF!</definedName>
    <definedName name="RzAccounts1" hidden="1">#REF!</definedName>
    <definedName name="RzGroups" hidden="1">#REF!</definedName>
    <definedName name="S" localSheetId="4">'[90]Page 300'!$B$3</definedName>
    <definedName name="s" localSheetId="3">{"'NPCGUIDELINES'!$A$1:$J$41"}</definedName>
    <definedName name="s">{"'NPCGUIDELINES'!$A$1:$J$41"}</definedName>
    <definedName name="s.sss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_1" localSheetId="4" hidden="1">{"Outflow 1",#N/A,FALSE,"Outflows-Inflows";"Outflow 2",#N/A,FALSE,"Outflows-Inflows";"Inflow 1",#N/A,FALSE,"Outflows-Inflows";"Inflow 2",#N/A,FALSE,"Outflows-Inflows"}</definedName>
    <definedName name="s_1" localSheetId="3" hidden="1">{"Outflow 1",#N/A,FALSE,"Outflows-Inflows";"Outflow 2",#N/A,FALSE,"Outflows-Inflows";"Inflow 1",#N/A,FALSE,"Outflows-Inflows";"Inflow 2",#N/A,FALSE,"Outflows-Inflows"}</definedName>
    <definedName name="s_1" hidden="1">{"Outflow 1",#N/A,FALSE,"Outflows-Inflows";"Outflow 2",#N/A,FALSE,"Outflows-Inflows";"Inflow 1",#N/A,FALSE,"Outflows-Inflows";"Inflow 2",#N/A,FALSE,"Outflows-Inflows"}</definedName>
    <definedName name="s_2">#REF!</definedName>
    <definedName name="s_3">#REF!</definedName>
    <definedName name="S_AcctDes">#REF!</definedName>
    <definedName name="S_adj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b">#REF!</definedName>
    <definedName name="S_COL">#REF!</definedName>
    <definedName name="S_CompNum">#REF!</definedName>
    <definedName name="S_Corp_s_h_tax_dist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_Training">'[48]GL-PC'!#REF!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">#REF!</definedName>
    <definedName name="S_RowNum">#REF!</definedName>
    <definedName name="S_TAB">#REF!</definedName>
    <definedName name="S_U">#REF!</definedName>
    <definedName name="S0">#REF!</definedName>
    <definedName name="Sa">#REF!</definedName>
    <definedName name="saa" localSheetId="4" hidden="1">{"rtn",#N/A,FALSE,"RTN";"tables",#N/A,FALSE,"RTN";"cf",#N/A,FALSE,"CF";"stats",#N/A,FALSE,"Stats";"prop",#N/A,FALSE,"Prop"}</definedName>
    <definedName name="saa">41083.7121412037</definedName>
    <definedName name="saa_1" localSheetId="4" hidden="1">{"rtn",#N/A,FALSE,"RTN";"tables",#N/A,FALSE,"RTN";"cf",#N/A,FALSE,"CF";"stats",#N/A,FALSE,"Stats";"prop",#N/A,FALSE,"Prop"}</definedName>
    <definedName name="saa_1" localSheetId="3" hidden="1">{"rtn",#N/A,FALSE,"RTN";"tables",#N/A,FALSE,"RTN";"cf",#N/A,FALSE,"CF";"stats",#N/A,FALSE,"Stats";"prop",#N/A,FALSE,"Prop"}</definedName>
    <definedName name="saa_1" hidden="1">{"rtn",#N/A,FALSE,"RTN";"tables",#N/A,FALSE,"RTN";"cf",#N/A,FALSE,"CF";"stats",#N/A,FALSE,"Stats";"prop",#N/A,FALSE,"Prop"}</definedName>
    <definedName name="sabs">#REF!</definedName>
    <definedName name="SAC">'[1]טורים 98'!$AZ$1:$CX$151</definedName>
    <definedName name="sadd" localSheetId="3">{"DCF","UPSIDE CASE",FALSE,"Sheet1";"DCF","BASE CASE",FALSE,"Sheet1";"DCF","DOWNSIDE CASE",FALSE,"Sheet1"}</definedName>
    <definedName name="sadd">{"DCF","UPSIDE CASE",FALSE,"Sheet1";"DCF","BASE CASE",FALSE,"Sheet1";"DCF","DOWNSIDE CASE",FALSE,"Sheet1"}</definedName>
    <definedName name="saddadasdadas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dadasdada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f" localSheetId="3" hidden="1">{"incomemth",#N/A,TRUE,"forecast00";"incomepercentmth",#N/A,TRUE,"forecast00";"balancemth",#N/A,TRUE,"forecast00";"cashmth",#N/A,TRUE,"forecast00";"covenantmth",#N/A,TRUE,"forecast00"}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ds" localSheetId="3" hidden="1">{"'Trend_Total'!$A$7:$V$10","'Trend_Total'!$A$1:$V$4"}</definedName>
    <definedName name="sadfds" hidden="1">{"'Trend_Total'!$A$7:$V$10","'Trend_Total'!$A$1:$V$4"}</definedName>
    <definedName name="sadgtdrt" localSheetId="3" hidden="1">{#N/A,#N/A,FALSE,"PMTABB";#N/A,#N/A,FALSE,"PMTABB"}</definedName>
    <definedName name="sadgtdrt" hidden="1">{#N/A,#N/A,FALSE,"PMTABB";#N/A,#N/A,FALSE,"PMTABB"}</definedName>
    <definedName name="sadoio" localSheetId="3">{"'NPCGUIDELINES'!$A$1:$J$41"}</definedName>
    <definedName name="sadoio">{"'NPCGUIDELINES'!$A$1:$J$41"}</definedName>
    <definedName name="sads" hidden="1">#REF!</definedName>
    <definedName name="saf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" localSheetId="3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FDS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GASFDGAFGSA" localSheetId="3" hidden="1">{#N/A,#N/A,FALSE,"Aging Summary";#N/A,#N/A,FALSE,"Ratio Analysis";#N/A,#N/A,FALSE,"Test 120 Day Accts";#N/A,#N/A,FALSE,"Tickmarks"}</definedName>
    <definedName name="SAGASFDGAFGSA" hidden="1">{#N/A,#N/A,FALSE,"Aging Summary";#N/A,#N/A,FALSE,"Ratio Analysis";#N/A,#N/A,FALSE,"Test 120 Day Accts";#N/A,#N/A,FALSE,"Tickmarks"}</definedName>
    <definedName name="SAGENT_AIX_BOOK">#REF!</definedName>
    <definedName name="SAGENT_AIX_NAME">#REF!</definedName>
    <definedName name="SAGENT_AIX_TYPE">#REF!</definedName>
    <definedName name="sal">#REF!</definedName>
    <definedName name="Salaries_Expense__Officers">'[48]GL-PC'!#REF!</definedName>
    <definedName name="Salaries_Paid_1">#REF!</definedName>
    <definedName name="Salaries_Paid_2">#REF!</definedName>
    <definedName name="Salary_Grade">#REF!</definedName>
    <definedName name="Salary_Summary">#REF!</definedName>
    <definedName name="sale" hidden="1">#REF!</definedName>
    <definedName name="sale_cbu">#REF!</definedName>
    <definedName name="SALE_CONT">#REF!</definedName>
    <definedName name="Sales" localSheetId="4">[95]consolidation!#REF!</definedName>
    <definedName name="SALES">#REF!</definedName>
    <definedName name="Sales___Administration_Expenses">#REF!</definedName>
    <definedName name="Sales___Marketiong_professional_service">'[48]GL-PC'!#REF!</definedName>
    <definedName name="sales_2008">#REF!</definedName>
    <definedName name="sales_2009">#REF!</definedName>
    <definedName name="sales_2010">#REF!</definedName>
    <definedName name="sales_2011">#REF!</definedName>
    <definedName name="sales_2012">#REF!</definedName>
    <definedName name="SALES_ANALYSIS">#REF!</definedName>
    <definedName name="sales_and_marketing">#REF!</definedName>
    <definedName name="SALES_BSG">#REF!</definedName>
    <definedName name="Sales_by_Regions">#REF!</definedName>
    <definedName name="SALES_ESG">#REF!</definedName>
    <definedName name="SALES_ING">#REF!</definedName>
    <definedName name="SALES_Intl">#REF!</definedName>
    <definedName name="Sales_Matrix">#REF!</definedName>
    <definedName name="Sales_on_credit">#REF!</definedName>
    <definedName name="Sales_Other">#REF!</definedName>
    <definedName name="Sales_price_2007">#REF!</definedName>
    <definedName name="Sales_price_2008">#REF!</definedName>
    <definedName name="Sales_price_2009">#REF!</definedName>
    <definedName name="Sales_price_2010">#REF!</definedName>
    <definedName name="Sales_price_2011">#REF!</definedName>
    <definedName name="Sales_price_2012">#REF!</definedName>
    <definedName name="Sales_Realisation" localSheetId="3" hidden="1">{#N/A,#N/A,FALSE,"CMN_FE"}</definedName>
    <definedName name="Sales_Realisation" hidden="1">{#N/A,#N/A,FALSE,"CMN_FE"}</definedName>
    <definedName name="Sales_summary">#REF!</definedName>
    <definedName name="Sales_Syn_Start">#REF!</definedName>
    <definedName name="sales_table">#REF!</definedName>
    <definedName name="SALES_TSG">#REF!</definedName>
    <definedName name="sales1" localSheetId="4">[18]Sensetivities!#REF!</definedName>
    <definedName name="sales1">#REF!</definedName>
    <definedName name="sales1_hc">#REF!</definedName>
    <definedName name="sales10">#REF!</definedName>
    <definedName name="sales2">#REF!</definedName>
    <definedName name="sales2_hc">#REF!</definedName>
    <definedName name="sales2007">#REF!</definedName>
    <definedName name="sales3" localSheetId="4">[18]Sensetivities!#REF!</definedName>
    <definedName name="sales3">#REF!</definedName>
    <definedName name="sales3_hc">#REF!</definedName>
    <definedName name="sales30">#REF!</definedName>
    <definedName name="sales4" localSheetId="4">[18]Sensetivities!#REF!</definedName>
    <definedName name="sales4">#REF!</definedName>
    <definedName name="SalesData">#REF!</definedName>
    <definedName name="salesebitda" localSheetId="4">[18]Model!#REF!</definedName>
    <definedName name="salesebitda">#REF!</definedName>
    <definedName name="SalesGrowth1">#REF!</definedName>
    <definedName name="SalesGrowth2">#REF!</definedName>
    <definedName name="SalesGrowth3">#REF!</definedName>
    <definedName name="SalesGrowth4">#REF!</definedName>
    <definedName name="SalesGrowth5">#REF!</definedName>
    <definedName name="SalesOffice">#REF!</definedName>
    <definedName name="SalesPerEmp">#REF!</definedName>
    <definedName name="Salesperson">#REF!</definedName>
    <definedName name="Salespp" localSheetId="3" hidden="1">{"detail",#N/A,FALSE,"mfg";"summary",#N/A,FALSE,"mfg"}</definedName>
    <definedName name="Salespp" hidden="1">{"detail",#N/A,FALSE,"mfg";"summary",#N/A,FALSE,"mfg"}</definedName>
    <definedName name="Salesqtrallergy" localSheetId="3" hidden="1">{"2004 Inc For",#N/A,FALSE,"2004 Income-Forecast";"2004 Bal For",#N/A,FALSE,"2004 Bal Sheet Forecast";"2004 Cash For",#N/A,FALSE,"2004 Forecast Cash Flow";"2004 Wells For",#N/A,FALSE,"Wells Fargo Covnts Forecast"}</definedName>
    <definedName name="Salesqtrallergy" hidden="1">{"2004 Inc For",#N/A,FALSE,"2004 Income-Forecast";"2004 Bal For",#N/A,FALSE,"2004 Bal Sheet Forecast";"2004 Cash For",#N/A,FALSE,"2004 Forecast Cash Flow";"2004 Wells For",#N/A,FALSE,"Wells Fargo Covnts Forecast"}</definedName>
    <definedName name="SalesSalary">#REF!</definedName>
    <definedName name="SalesSource">#REF!</definedName>
    <definedName name="salestot">#REF!</definedName>
    <definedName name="salist">#REF!</definedName>
    <definedName name="salll" localSheetId="3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localSheetId="3" hidden="1">{#N/A,#N/A,FALSE,"Pharm";#N/A,#N/A,FALSE,"WWCM"}</definedName>
    <definedName name="sally" hidden="1">{#N/A,#N/A,FALSE,"Pharm";#N/A,#N/A,FALSE,"WWCM"}</definedName>
    <definedName name="sally_1" localSheetId="3" hidden="1">{#N/A,#N/A,FALSE,"Pharm";#N/A,#N/A,FALSE,"WWCM"}</definedName>
    <definedName name="sally_1" hidden="1">{#N/A,#N/A,FALSE,"Pharm";#N/A,#N/A,FALSE,"WWCM"}</definedName>
    <definedName name="sally_2" localSheetId="3" hidden="1">{#N/A,#N/A,FALSE,"Pharm";#N/A,#N/A,FALSE,"WWCM"}</definedName>
    <definedName name="sally_2" hidden="1">{#N/A,#N/A,FALSE,"Pharm";#N/A,#N/A,FALSE,"WWCM"}</definedName>
    <definedName name="sally_3" localSheetId="3" hidden="1">{#N/A,#N/A,FALSE,"Pharm";#N/A,#N/A,FALSE,"WWCM"}</definedName>
    <definedName name="sally_3" hidden="1">{#N/A,#N/A,FALSE,"Pharm";#N/A,#N/A,FALSE,"WWCM"}</definedName>
    <definedName name="sally_4" localSheetId="3" hidden="1">{#N/A,#N/A,FALSE,"Pharm";#N/A,#N/A,FALSE,"WWCM"}</definedName>
    <definedName name="sally_4" hidden="1">{#N/A,#N/A,FALSE,"Pharm";#N/A,#N/A,FALSE,"WWCM"}</definedName>
    <definedName name="Salse_by_product">#REF!</definedName>
    <definedName name="Salutation">#REF!</definedName>
    <definedName name="SAM">#REF!</definedName>
    <definedName name="SAP">"44NES2OEMN111GAJVG0WBN9OK"</definedName>
    <definedName name="SAPBEXdnldView">"4GO0O7FTHU7UFZ3GDIGGWMS5U"</definedName>
    <definedName name="SAPBEXdnldView_1" hidden="1">"3ZQ45J40RM9XWUH3QJ623GN6W"</definedName>
    <definedName name="SAPBEXhrIndnt" localSheetId="4" hidden="1">2</definedName>
    <definedName name="SAPBEXhrIndnt">1</definedName>
    <definedName name="SAPBEXrevision" localSheetId="4" hidden="1">1</definedName>
    <definedName name="SAPBEXrevision">2</definedName>
    <definedName name="SAPBEXsysID" localSheetId="4" hidden="1">"MLB"</definedName>
    <definedName name="SAPBEXsysID">"BWP"</definedName>
    <definedName name="SAPBEXwbID" localSheetId="4" hidden="1">"3LDMR45EAITNEBZIEMP8UE9D4"</definedName>
    <definedName name="SAPBEXwbID">"3ONVMAG3B0FHSVRJCC7H9XQP8"</definedName>
    <definedName name="SAPFuncF4Help" localSheetId="3" hidden="1">Main.SAPF4Help()</definedName>
    <definedName name="SAPFuncF4Help" hidden="1">Main.SAPF4Help()</definedName>
    <definedName name="sapl">#REF!</definedName>
    <definedName name="SAPsysID">"708C5W7SBKP804JT78WJ0JNKI"</definedName>
    <definedName name="SAPView">"00O2TSABR6I6KOC9J1S7PQ703"</definedName>
    <definedName name="SAPwbID">"ARS"</definedName>
    <definedName name="Sara" localSheetId="3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localSheetId="3" hidden="1">{#N/A,#N/A,TRUE,"10 Yr Hold";#N/A,#N/A,TRUE,"7 Yr Hold";#N/A,#N/A,TRUE,"5 Yr Hold";#N/A,#N/A,TRUE,"3 Yr Hold"}</definedName>
    <definedName name="Sara_2" hidden="1">{#N/A,#N/A,TRUE,"10 Yr Hold";#N/A,#N/A,TRUE,"7 Yr Hold";#N/A,#N/A,TRUE,"5 Yr Hold";#N/A,#N/A,TRUE,"3 Yr Hold"}</definedName>
    <definedName name="SARPrice">#REF!</definedName>
    <definedName name="SARs">#REF!</definedName>
    <definedName name="saryder" localSheetId="3" hidden="1">{#N/A,#N/A,FALSE,"PGW"}</definedName>
    <definedName name="saryder" hidden="1">{#N/A,#N/A,FALSE,"PGW"}</definedName>
    <definedName name="sas" localSheetId="4" hidden="1">{"Outflow 1",#N/A,FALSE,"Outflows-Inflows";"Outflow 2",#N/A,FALSE,"Outflows-Inflows";"Inflow 1",#N/A,FALSE,"Outflows-Inflows";"Inflow 2",#N/A,FALSE,"Outflows-Inflows"}</definedName>
    <definedName name="sas" localSheetId="3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as_1" localSheetId="4" hidden="1">{"Outflow 1",#N/A,FALSE,"Outflows-Inflows";"Outflow 2",#N/A,FALSE,"Outflows-Inflows";"Inflow 1",#N/A,FALSE,"Outflows-Inflows";"Inflow 2",#N/A,FALSE,"Outflows-Inflows"}</definedName>
    <definedName name="sas_1" localSheetId="3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a" localSheetId="3">{"'NPCGUIDELINES'!$A$1:$J$41"}</definedName>
    <definedName name="sasa">{"'NPCGUIDELINES'!$A$1:$J$41"}</definedName>
    <definedName name="sasd" localSheetId="3" hidden="1">{#N/A,#N/A,FALSE,"Status of Projects";#N/A,#N/A,FALSE,"CEA-TEC";#N/A,#N/A,FALSE,"U-Constr.";#N/A,#N/A,FALSE,"summary";#N/A,#N/A,FALSE,"PPP-3 yrs"}</definedName>
    <definedName name="sasd" hidden="1">{#N/A,#N/A,FALSE,"Status of Projects";#N/A,#N/A,FALSE,"CEA-TEC";#N/A,#N/A,FALSE,"U-Constr.";#N/A,#N/A,FALSE,"summary";#N/A,#N/A,FALSE,"PPP-3 yrs"}</definedName>
    <definedName name="sasdetwerterte" localSheetId="3" hidden="1">{#N/A,#N/A,FALSE,"PMTABB";#N/A,#N/A,FALSE,"PMTABB"}</definedName>
    <definedName name="sasdetwerterte" hidden="1">{#N/A,#N/A,FALSE,"PMTABB";#N/A,#N/A,FALSE,"PMTABB"}</definedName>
    <definedName name="sash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sh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to" localSheetId="3" hidden="1">{"Flash Result",#N/A,FALSE,"Flash Result"}</definedName>
    <definedName name="Sato" hidden="1">{"Flash Result",#N/A,FALSE,"Flash Result"}</definedName>
    <definedName name="Satoh" localSheetId="3" hidden="1">{"Summ",#N/A,FALSE,"Summary";"PL",#N/A,FALSE,"PL";"BS",#N/A,FALSE,"BS";"Varrep1",#N/A,FALSE,"Var Rep";"CashFl",#N/A,FALSE,"CashFlow";"Varrep2",#N/A,FALSE,"Var Rep";"Invent",#N/A,FALSE,"Invent"}</definedName>
    <definedName name="Satoh" hidden="1">{"Summ",#N/A,FALSE,"Summary";"PL",#N/A,FALSE,"PL";"BS",#N/A,FALSE,"BS";"Varrep1",#N/A,FALSE,"Var Rep";"CashFl",#N/A,FALSE,"CashFlow";"Varrep2",#N/A,FALSE,"Var Rep";"Invent",#N/A,FALSE,"Invent"}</definedName>
    <definedName name="SAWTELL" localSheetId="3" hidden="1">{#N/A,#N/A,TRUE,"MAIN FT TERM";#N/A,#N/A,TRUE,"MCI  FT TERM ";#N/A,#N/A,TRUE,"OC12 EQV"}</definedName>
    <definedName name="SAWTELL" hidden="1">{#N/A,#N/A,TRUE,"MAIN FT TERM";#N/A,#N/A,TRUE,"MCI  FT TERM ";#N/A,#N/A,TRUE,"OC12 EQV"}</definedName>
    <definedName name="sb" localSheetId="3" hidden="1">{"bs",#N/A,FALSE,"SCF"}</definedName>
    <definedName name="sb" hidden="1">{"bs",#N/A,FALSE,"SCF"}</definedName>
    <definedName name="SBEName">#REF!</definedName>
    <definedName name="SB세부내역" localSheetId="3" hidden="1">{#N/A,#N/A,FALSE,"3가";#N/A,#N/A,FALSE,"3나";#N/A,#N/A,FALSE,"3다"}</definedName>
    <definedName name="SB세부내역" hidden="1">{#N/A,#N/A,FALSE,"3가";#N/A,#N/A,FALSE,"3나";#N/A,#N/A,FALSE,"3다"}</definedName>
    <definedName name="SC_Share">#REF!</definedName>
    <definedName name="ScaleUp">((90%*2/1.96)+10%*1)</definedName>
    <definedName name="Scanner" localSheetId="3" hidden="1">{"Page1",#N/A,FALSE,"CompCo";"Page2",#N/A,FALSE,"CompCo"}</definedName>
    <definedName name="Scanner" hidden="1">{"Page1",#N/A,FALSE,"CompCo";"Page2",#N/A,FALSE,"CompCo"}</definedName>
    <definedName name="scen">#REF!</definedName>
    <definedName name="scen_switch">#REF!</definedName>
    <definedName name="scenario" localSheetId="3">#REF!</definedName>
    <definedName name="scenario">#REF!</definedName>
    <definedName name="scenario.1">#REF!</definedName>
    <definedName name="scenario.2">#REF!</definedName>
    <definedName name="scenario.3">#REF!</definedName>
    <definedName name="scenario.4">#REF!</definedName>
    <definedName name="Scenario1">#REF!</definedName>
    <definedName name="Scenario1A">#REF!</definedName>
    <definedName name="Scenario1B">#REF!</definedName>
    <definedName name="scenario2">#REF!</definedName>
    <definedName name="Scenario2A">#REF!</definedName>
    <definedName name="Scenario2B">#REF!</definedName>
    <definedName name="Scenario3A">#REF!</definedName>
    <definedName name="Scenario3B">#REF!</definedName>
    <definedName name="Scenario4A">#REF!</definedName>
    <definedName name="Scenario4B">#REF!</definedName>
    <definedName name="Scenario5A">#REF!</definedName>
    <definedName name="Scenario5B">#REF!</definedName>
    <definedName name="Scenario6A">#REF!</definedName>
    <definedName name="Scenario6B">#REF!</definedName>
    <definedName name="Scenario7A">#REF!</definedName>
    <definedName name="Scenario7B">#REF!</definedName>
    <definedName name="Scenario8A">#REF!</definedName>
    <definedName name="Scenario8B">#REF!</definedName>
    <definedName name="Scenario9A">#REF!</definedName>
    <definedName name="Scenario9B">#REF!</definedName>
    <definedName name="SCHED_2B">#REF!</definedName>
    <definedName name="SCHED_2C">#REF!</definedName>
    <definedName name="SCHED_2D">#REF!</definedName>
    <definedName name="SCHED_2E">#REF!</definedName>
    <definedName name="SCHED_2F">#REF!</definedName>
    <definedName name="SCHED_3_PG_1_5">#REF!</definedName>
    <definedName name="SCHED_3_PG_2_4">#REF!</definedName>
    <definedName name="SCHED_3_PG_3_4">#REF!</definedName>
    <definedName name="SCHED_3_PG_4_4">#REF!</definedName>
    <definedName name="SCHED_3_PG_5_5">#REF!</definedName>
    <definedName name="Schedule">#REF!</definedName>
    <definedName name="SCHEDULE_1">#REF!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1">#REF!</definedName>
    <definedName name="Schedule10">#REF!</definedName>
    <definedName name="Schedule10a">#REF!</definedName>
    <definedName name="Schedule11">#REF!</definedName>
    <definedName name="Schedule11a">#REF!</definedName>
    <definedName name="Schedule12">#REF!</definedName>
    <definedName name="Schedule12a">#REF!</definedName>
    <definedName name="Schedule13">#REF!</definedName>
    <definedName name="Schedule13a">#REF!</definedName>
    <definedName name="Schedule1a">#REF!</definedName>
    <definedName name="schedule2">#REF!</definedName>
    <definedName name="Schedule20a">#REF!</definedName>
    <definedName name="Schedule20ab">#REF!</definedName>
    <definedName name="schedule20b">#REF!</definedName>
    <definedName name="schedule20bb">#REF!</definedName>
    <definedName name="Schedule21a">#REF!</definedName>
    <definedName name="Schedule21ab">#REF!</definedName>
    <definedName name="schedule21b">#REF!</definedName>
    <definedName name="schedule21bb">#REF!</definedName>
    <definedName name="schedule2aa">#REF!</definedName>
    <definedName name="Schedule3">#REF!</definedName>
    <definedName name="Schedule3aa">#REF!</definedName>
    <definedName name="Schedule4">#REF!</definedName>
    <definedName name="Schedule4a">#REF!</definedName>
    <definedName name="Schedule5">#REF!</definedName>
    <definedName name="Schedule6">#REF!</definedName>
    <definedName name="Schedule7">#REF!</definedName>
    <definedName name="Schedule8">#REF!</definedName>
    <definedName name="Schedule9">#REF!</definedName>
    <definedName name="SchF1" hidden="1">#REF!</definedName>
    <definedName name="SCM">'[48]GL-PC'!#REF!</definedName>
    <definedName name="score" localSheetId="3" hidden="1">{"detail",#N/A,FALSE,"mfg";"summary",#N/A,FALSE,"mfg"}</definedName>
    <definedName name="score" hidden="1">{"detail",#N/A,FALSE,"mfg";"summary",#N/A,FALSE,"mfg"}</definedName>
    <definedName name="scorecardfy00" localSheetId="3" hidden="1">{"Comp_of_Price_Effect",#N/A,FALSE,"QTRDPVAR"}</definedName>
    <definedName name="scorecardfy00" hidden="1">{"Comp_of_Price_Effect",#N/A,FALSE,"QTRDPVAR"}</definedName>
    <definedName name="scot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RAP" localSheetId="3" hidden="1">{"'subnets'!$A$1:$F$20"}</definedName>
    <definedName name="SCRAP" hidden="1">{"'subnets'!$A$1:$F$20"}</definedName>
    <definedName name="sd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_1" localSheetId="3" hidden="1">{#N/A,#N/A,FALSE,"Pharm";#N/A,#N/A,FALSE,"WWCM"}</definedName>
    <definedName name="SD_1" hidden="1">{#N/A,#N/A,FALSE,"Pharm";#N/A,#N/A,FALSE,"WWCM"}</definedName>
    <definedName name="SD_2" localSheetId="3" hidden="1">{#N/A,#N/A,FALSE,"Pharm";#N/A,#N/A,FALSE,"WWCM"}</definedName>
    <definedName name="SD_2" hidden="1">{#N/A,#N/A,FALSE,"Pharm";#N/A,#N/A,FALSE,"WWCM"}</definedName>
    <definedName name="SD_3" localSheetId="3" hidden="1">{#N/A,#N/A,FALSE,"Pharm";#N/A,#N/A,FALSE,"WWCM"}</definedName>
    <definedName name="SD_3" hidden="1">{#N/A,#N/A,FALSE,"Pharm";#N/A,#N/A,FALSE,"WWCM"}</definedName>
    <definedName name="SD_4" localSheetId="3" hidden="1">{#N/A,#N/A,FALSE,"Pharm";#N/A,#N/A,FALSE,"WWCM"}</definedName>
    <definedName name="SD_4" hidden="1">{#N/A,#N/A,FALSE,"Pharm";#N/A,#N/A,FALSE,"WWCM"}</definedName>
    <definedName name="sda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d" localSheetId="3">{"'NPCGUIDELINES'!$A$1:$J$41"}</definedName>
    <definedName name="sdadd">{"'NPCGUIDELINES'!$A$1:$J$41"}</definedName>
    <definedName name="sdaf" localSheetId="3" hidden="1">{#N/A,#N/A,FALSE,"P&amp;L";#N/A,#N/A,FALSE,"BalSheet";#N/A,#N/A,FALSE,"EBITDA";#N/A,#N/A,FALSE,"Assumptions";#N/A,#N/A,FALSE,"CashFlows"}</definedName>
    <definedName name="sdaf" hidden="1">{#N/A,#N/A,FALSE,"P&amp;L";#N/A,#N/A,FALSE,"BalSheet";#N/A,#N/A,FALSE,"EBITDA";#N/A,#N/A,FALSE,"Assumptions";#N/A,#N/A,FALSE,"CashFlows"}</definedName>
    <definedName name="sdafgs" localSheetId="3" hidden="1">{#N/A,#N/A,FALSE,"Pharm";#N/A,#N/A,FALSE,"WWCM"}</definedName>
    <definedName name="sdafgs" hidden="1">{#N/A,#N/A,FALSE,"Pharm";#N/A,#N/A,FALSE,"WWCM"}</definedName>
    <definedName name="sdafgs_1" localSheetId="3" hidden="1">{#N/A,#N/A,FALSE,"Pharm";#N/A,#N/A,FALSE,"WWCM"}</definedName>
    <definedName name="sdafgs_1" hidden="1">{#N/A,#N/A,FALSE,"Pharm";#N/A,#N/A,FALSE,"WWCM"}</definedName>
    <definedName name="sdafgs_2" localSheetId="3" hidden="1">{#N/A,#N/A,FALSE,"Pharm";#N/A,#N/A,FALSE,"WWCM"}</definedName>
    <definedName name="sdafgs_2" hidden="1">{#N/A,#N/A,FALSE,"Pharm";#N/A,#N/A,FALSE,"WWCM"}</definedName>
    <definedName name="sdafgs_3" localSheetId="3" hidden="1">{#N/A,#N/A,FALSE,"Pharm";#N/A,#N/A,FALSE,"WWCM"}</definedName>
    <definedName name="sdafgs_3" hidden="1">{#N/A,#N/A,FALSE,"Pharm";#N/A,#N/A,FALSE,"WWCM"}</definedName>
    <definedName name="sdafgs_4" localSheetId="3" hidden="1">{#N/A,#N/A,FALSE,"Pharm";#N/A,#N/A,FALSE,"WWCM"}</definedName>
    <definedName name="sdafgs_4" hidden="1">{#N/A,#N/A,FALSE,"Pharm";#N/A,#N/A,FALSE,"WWCM"}</definedName>
    <definedName name="sdafsdfzSDfasdf" localSheetId="3" hidden="1">{#N/A,#N/A,FALSE,"Sheet1"}</definedName>
    <definedName name="sdafsdfzSDfasdf" hidden="1">{#N/A,#N/A,FALSE,"Sheet1"}</definedName>
    <definedName name="sdas" localSheetId="3" hidden="1">{"Total",#N/A,FALSE,"Six Fields";"PDP",#N/A,FALSE,"Six Fields";"PNP",#N/A,FALSE,"Six Fields";"PUD",#N/A,FALSE,"Six Fields";"Prob",#N/A,FALSE,"Six Fields"}</definedName>
    <definedName name="sdas" hidden="1">{"Total",#N/A,FALSE,"Six Fields";"PDP",#N/A,FALSE,"Six Fields";"PNP",#N/A,FALSE,"Six Fields";"PUD",#N/A,FALSE,"Six Fields";"Prob",#N/A,FALSE,"Six Fields"}</definedName>
    <definedName name="sdasd" localSheetId="3">{"EVA",#N/A,FALSE,"EVA";"WACC",#N/A,FALSE,"WACC"}</definedName>
    <definedName name="sdasd">{"EVA",#N/A,FALSE,"EVA";"WACC",#N/A,FALSE,"WACC"}</definedName>
    <definedName name="sdbbsdkbfgbsdk.fj" localSheetId="3" hidden="1">{#N/A,#N/A,FALSE,"PMTABB";#N/A,#N/A,FALSE,"PMTABB"}</definedName>
    <definedName name="sdbbsdkbfgbsdk.fj" hidden="1">{#N/A,#N/A,FALSE,"PMTABB";#N/A,#N/A,FALSE,"PMTABB"}</definedName>
    <definedName name="SDCAmort14">#REF!</definedName>
    <definedName name="SdCAmort18">#REF!</definedName>
    <definedName name="SdCAmort23">#REF!</definedName>
    <definedName name="sdD" localSheetId="3" hidden="1">{#N/A,#N/A,TRUE,"Cover";#N/A,#N/A,TRUE,"Header (eu)";#N/A,#N/A,TRUE,"Region Charts";#N/A,#N/A,TRUE,"T&amp;O By Region";#N/A,#N/A,TRUE,"AD Report"}</definedName>
    <definedName name="sdD" hidden="1">{#N/A,#N/A,TRUE,"Cover";#N/A,#N/A,TRUE,"Header (eu)";#N/A,#N/A,TRUE,"Region Charts";#N/A,#N/A,TRUE,"T&amp;O By Region";#N/A,#N/A,TRUE,"AD Report"}</definedName>
    <definedName name="sddd" localSheetId="3" hidden="1">{"bs",#N/A,FALSE,"SCF"}</definedName>
    <definedName name="sddd" hidden="1">{"bs",#N/A,FALSE,"SCF"}</definedName>
    <definedName name="sdddd" localSheetId="3" hidden="1">{#N/A,#N/A,FALSE,"Créances";#N/A,#N/A,FALSE,"Effectifs";#N/A,#N/A,FALSE,"SI"}</definedName>
    <definedName name="sdddd" hidden="1">{#N/A,#N/A,FALSE,"Créances";#N/A,#N/A,FALSE,"Effectifs";#N/A,#N/A,FALSE,"SI"}</definedName>
    <definedName name="sdes" localSheetId="3" hidden="1">{"PACKAGE",#N/A,FALSE,"CM"}</definedName>
    <definedName name="sdes" hidden="1">{"PACKAGE",#N/A,FALSE,"CM"}</definedName>
    <definedName name="sdf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g" localSheetId="3" hidden="1">{#N/A,#N/A,FALSE,"FREE"}</definedName>
    <definedName name="sdfag" hidden="1">{#N/A,#N/A,FALSE,"FREE"}</definedName>
    <definedName name="sdfasdfas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s" localSheetId="4" hidden="1">{"Outflow 1",#N/A,FALSE,"Outflows-Inflows";"Outflow 2",#N/A,FALSE,"Outflows-Inflows";"Inflow 1",#N/A,FALSE,"Outflows-Inflows";"Inflow 2",#N/A,FALSE,"Outflows-Inflows"}</definedName>
    <definedName name="sdfass" localSheetId="3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ass_1" localSheetId="4" hidden="1">{"Outflow 1",#N/A,FALSE,"Outflows-Inflows";"Outflow 2",#N/A,FALSE,"Outflows-Inflows";"Inflow 1",#N/A,FALSE,"Outflows-Inflows";"Inflow 2",#N/A,FALSE,"Outflows-Inflows"}</definedName>
    <definedName name="sdfass_1" localSheetId="3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dsa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localSheetId="3" hidden="1">{#N/A,#N/A,FALSE,"KA CH  (2)"}</definedName>
    <definedName name="sdfdsf" hidden="1">{#N/A,#N/A,FALSE,"KA CH  (2)"}</definedName>
    <definedName name="sdfdsfsdfsdfsdfsdf" localSheetId="3" hidden="1">{"' calendrier 2000'!$A$1:$Q$38"}</definedName>
    <definedName name="sdfdsfsdfsdfsdfsdf" hidden="1">{"' calendrier 2000'!$A$1:$Q$38"}</definedName>
    <definedName name="sdfg" localSheetId="3" hidden="1">{#N/A,#N/A,FALSE,"Sheet1"}</definedName>
    <definedName name="sdfg" hidden="1">{#N/A,#N/A,FALSE,"Sheet1"}</definedName>
    <definedName name="sdfg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dfg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dfg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HFRT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GHF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h" localSheetId="3" hidden="1">{#N/A,#N/A,FALSE,"Pharm";#N/A,#N/A,FALSE,"WWCM"}</definedName>
    <definedName name="sdfh" hidden="1">{#N/A,#N/A,FALSE,"Pharm";#N/A,#N/A,FALSE,"WWCM"}</definedName>
    <definedName name="sdfh_1" localSheetId="3" hidden="1">{#N/A,#N/A,FALSE,"Pharm";#N/A,#N/A,FALSE,"WWCM"}</definedName>
    <definedName name="sdfh_1" hidden="1">{#N/A,#N/A,FALSE,"Pharm";#N/A,#N/A,FALSE,"WWCM"}</definedName>
    <definedName name="sdfh_2" localSheetId="3" hidden="1">{#N/A,#N/A,FALSE,"Pharm";#N/A,#N/A,FALSE,"WWCM"}</definedName>
    <definedName name="sdfh_2" hidden="1">{#N/A,#N/A,FALSE,"Pharm";#N/A,#N/A,FALSE,"WWCM"}</definedName>
    <definedName name="sdfh_3" localSheetId="3" hidden="1">{#N/A,#N/A,FALSE,"Pharm";#N/A,#N/A,FALSE,"WWCM"}</definedName>
    <definedName name="sdfh_3" hidden="1">{#N/A,#N/A,FALSE,"Pharm";#N/A,#N/A,FALSE,"WWCM"}</definedName>
    <definedName name="sdfh_4" localSheetId="3" hidden="1">{#N/A,#N/A,FALSE,"Pharm";#N/A,#N/A,FALSE,"WWCM"}</definedName>
    <definedName name="sdfh_4" hidden="1">{#N/A,#N/A,FALSE,"Pharm";#N/A,#N/A,FALSE,"WWCM"}</definedName>
    <definedName name="SDFHG" localSheetId="3" hidden="1">{"Agg Output",#N/A,FALSE,"Operational Drivers Output";"NW Output",#N/A,FALSE,"Operational Drivers Output";"South Output",#N/A,FALSE,"Operational Drivers Output";"Central Output",#N/A,FALSE,"Operational Drivers Output"}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j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localSheetId="3" hidden="1">{"SchG1",#N/A,FALSE,"Schedules";"SchG2",#N/A,FALSE,"Schedules"}</definedName>
    <definedName name="sdfs" hidden="1">{"SchG1",#N/A,FALSE,"Schedules";"SchG2",#N/A,FALSE,"Schedules"}</definedName>
    <definedName name="sdfsaf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af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" hidden="1">38833.6525810185</definedName>
    <definedName name="sdfsddsf" localSheetId="3" hidden="1">{#N/A,#N/A,FALSE,"Créances";#N/A,#N/A,FALSE,"Effectifs";#N/A,#N/A,FALSE,"SI"}</definedName>
    <definedName name="sdfsddsf" hidden="1">{#N/A,#N/A,FALSE,"Créances";#N/A,#N/A,FALSE,"Effectifs";#N/A,#N/A,FALSE,"SI"}</definedName>
    <definedName name="sdfsdf" localSheetId="3" hidden="1">{#N/A,#N/A,FALSE,"Créances";#N/A,#N/A,FALSE,"Effectifs";#N/A,#N/A,FALSE,"SI"}</definedName>
    <definedName name="sdfsdf" hidden="1">{#N/A,#N/A,FALSE,"Créances";#N/A,#N/A,FALSE,"Effectifs";#N/A,#N/A,FALSE,"SI"}</definedName>
    <definedName name="sdfsdfd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adf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adf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d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s" localSheetId="3" hidden="1">{#N/A,#N/A,FALSE,"PMTABB";#N/A,#N/A,FALSE,"PMTABB"}</definedName>
    <definedName name="sdfsdfsdfs" hidden="1">{#N/A,#N/A,FALSE,"PMTABB";#N/A,#N/A,FALSE,"PMTABB"}</definedName>
    <definedName name="sdfskdfskdf" localSheetId="3" hidden="1">{#N/A,#N/A,FALSE,"TOWNSHIP"}</definedName>
    <definedName name="sdfskdfskdf" hidden="1">{#N/A,#N/A,FALSE,"TOWNSHIP"}</definedName>
    <definedName name="sdft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localSheetId="3" hidden="1">{#N/A,#N/A,FALSE,"Aging Summary";#N/A,#N/A,FALSE,"Ratio Analysis";#N/A,#N/A,FALSE,"Test 120 Day Accts";#N/A,#N/A,FALSE,"Tickmarks"}</definedName>
    <definedName name="sdfvsdfv" hidden="1">{#N/A,#N/A,FALSE,"Aging Summary";#N/A,#N/A,FALSE,"Ratio Analysis";#N/A,#N/A,FALSE,"Test 120 Day Accts";#N/A,#N/A,FALSE,"Tickmarks"}</definedName>
    <definedName name="sdg" localSheetId="3">{"'All AERs-2000-2001'!$A$5:$K$39"}</definedName>
    <definedName name="sdg">{"'All AERs-2000-2001'!$A$5:$K$39"}</definedName>
    <definedName name="sdgagf" localSheetId="3" hidden="1">{#N/A,#N/A,FALSE,"Pharm";#N/A,#N/A,FALSE,"WWCM"}</definedName>
    <definedName name="sdgagf" hidden="1">{#N/A,#N/A,FALSE,"Pharm";#N/A,#N/A,FALSE,"WWCM"}</definedName>
    <definedName name="sdgagf_1" localSheetId="3" hidden="1">{#N/A,#N/A,FALSE,"Pharm";#N/A,#N/A,FALSE,"WWCM"}</definedName>
    <definedName name="sdgagf_1" hidden="1">{#N/A,#N/A,FALSE,"Pharm";#N/A,#N/A,FALSE,"WWCM"}</definedName>
    <definedName name="sdgagf_2" localSheetId="3" hidden="1">{#N/A,#N/A,FALSE,"Pharm";#N/A,#N/A,FALSE,"WWCM"}</definedName>
    <definedName name="sdgagf_2" hidden="1">{#N/A,#N/A,FALSE,"Pharm";#N/A,#N/A,FALSE,"WWCM"}</definedName>
    <definedName name="sdgagf_3" localSheetId="3" hidden="1">{#N/A,#N/A,FALSE,"Pharm";#N/A,#N/A,FALSE,"WWCM"}</definedName>
    <definedName name="sdgagf_3" hidden="1">{#N/A,#N/A,FALSE,"Pharm";#N/A,#N/A,FALSE,"WWCM"}</definedName>
    <definedName name="sdgagf_4" localSheetId="3" hidden="1">{#N/A,#N/A,FALSE,"Pharm";#N/A,#N/A,FALSE,"WWCM"}</definedName>
    <definedName name="sdgagf_4" hidden="1">{#N/A,#N/A,FALSE,"Pharm";#N/A,#N/A,FALSE,"WWCM"}</definedName>
    <definedName name="sdgh" localSheetId="3" hidden="1">{"qty and inventory value",#N/A,FALSE,"MPartners";"general ledger entries",#N/A,FALSE,"MPartners"}</definedName>
    <definedName name="sdgh" hidden="1">{"qty and inventory value",#N/A,FALSE,"MPartners";"general ledger entries",#N/A,FALSE,"MPartners"}</definedName>
    <definedName name="sdghgfr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hgfr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hdhfdfhh" localSheetId="3" hidden="1">{#N/A,#N/A,FALSE,"Balance Sheet";#N/A,#N/A,FALSE,"Income Statement";#N/A,#N/A,FALSE,"Changes in Financial Position"}</definedName>
    <definedName name="sdhdhfdfhh" hidden="1">{#N/A,#N/A,FALSE,"Balance Sheet";#N/A,#N/A,FALSE,"Income Statement";#N/A,#N/A,FALSE,"Changes in Financial Position"}</definedName>
    <definedName name="sdkasdka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kasdka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rf" localSheetId="3" hidden="1">{#N/A,#N/A,FALSE,"FREE"}</definedName>
    <definedName name="sdrf" hidden="1">{#N/A,#N/A,FALSE,"FREE"}</definedName>
    <definedName name="sds" hidden="1">#REF!</definedName>
    <definedName name="sdsadasd" localSheetId="3" hidden="1">{#N/A,#N/A,FALSE,"Pharm";#N/A,#N/A,FALSE,"WWCM"}</definedName>
    <definedName name="sdsadasd" hidden="1">{#N/A,#N/A,FALSE,"Pharm";#N/A,#N/A,FALSE,"WWCM"}</definedName>
    <definedName name="sdsadasd_1" localSheetId="3" hidden="1">{#N/A,#N/A,FALSE,"Pharm";#N/A,#N/A,FALSE,"WWCM"}</definedName>
    <definedName name="sdsadasd_1" hidden="1">{#N/A,#N/A,FALSE,"Pharm";#N/A,#N/A,FALSE,"WWCM"}</definedName>
    <definedName name="sdsadasd_2" localSheetId="3" hidden="1">{#N/A,#N/A,FALSE,"Pharm";#N/A,#N/A,FALSE,"WWCM"}</definedName>
    <definedName name="sdsadasd_2" hidden="1">{#N/A,#N/A,FALSE,"Pharm";#N/A,#N/A,FALSE,"WWCM"}</definedName>
    <definedName name="sdsadasd_3" localSheetId="3" hidden="1">{#N/A,#N/A,FALSE,"Pharm";#N/A,#N/A,FALSE,"WWCM"}</definedName>
    <definedName name="sdsadasd_3" hidden="1">{#N/A,#N/A,FALSE,"Pharm";#N/A,#N/A,FALSE,"WWCM"}</definedName>
    <definedName name="sdsadasd_4" localSheetId="3" hidden="1">{#N/A,#N/A,FALSE,"Pharm";#N/A,#N/A,FALSE,"WWCM"}</definedName>
    <definedName name="sdsadasd_4" hidden="1">{#N/A,#N/A,FALSE,"Pharm";#N/A,#N/A,FALSE,"WWCM"}</definedName>
    <definedName name="sdsd" localSheetId="3" hidden="1">{#N/A,#N/A,FALSE,"REPORT"}</definedName>
    <definedName name="sdsd" hidden="1">{#N/A,#N/A,FALSE,"REPORT"}</definedName>
    <definedName name="sdsd_1" localSheetId="3" hidden="1">{#N/A,#N/A,FALSE,"REPORT"}</definedName>
    <definedName name="sdsd_1" hidden="1">{#N/A,#N/A,FALSE,"REPORT"}</definedName>
    <definedName name="sdsd_2" localSheetId="3" hidden="1">{#N/A,#N/A,FALSE,"REPORT"}</definedName>
    <definedName name="sdsd_2" hidden="1">{#N/A,#N/A,FALSE,"REPORT"}</definedName>
    <definedName name="sdsd_3" localSheetId="3" hidden="1">{#N/A,#N/A,FALSE,"REPORT"}</definedName>
    <definedName name="sdsd_3" hidden="1">{#N/A,#N/A,FALSE,"REPORT"}</definedName>
    <definedName name="sdsd_4" localSheetId="3" hidden="1">{#N/A,#N/A,FALSE,"REPORT"}</definedName>
    <definedName name="sdsd_4" hidden="1">{#N/A,#N/A,FALSE,"REPORT"}</definedName>
    <definedName name="sdsdfsdfsdf" localSheetId="3" hidden="1">{#N/A,#N/A,FALSE,"Créances";#N/A,#N/A,FALSE,"Effectifs";#N/A,#N/A,FALSE,"SI"}</definedName>
    <definedName name="sdsdfsdfsdf" hidden="1">{#N/A,#N/A,FALSE,"Créances";#N/A,#N/A,FALSE,"Effectifs";#N/A,#N/A,FALSE,"SI"}</definedName>
    <definedName name="sdsdksdk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ksd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s" localSheetId="3" hidden="1">{"PR1","pr1",TRUE,"Sch PR-1"}</definedName>
    <definedName name="sdsds" hidden="1">{"PR1","pr1",TRUE,"Sch PR-1"}</definedName>
    <definedName name="sdsjdsjd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jds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WED" localSheetId="3" hidden="1">{#N/A,#N/A,FALSE,"ALM-ASISC"}</definedName>
    <definedName name="SDWED" hidden="1">{#N/A,#N/A,FALSE,"ALM-ASISC"}</definedName>
    <definedName name="SE_1">#REF!</definedName>
    <definedName name="SE_2">#REF!</definedName>
    <definedName name="SE_3">#REF!</definedName>
    <definedName name="SE_4">#REF!</definedName>
    <definedName name="SE_5">#REF!</definedName>
    <definedName name="sea" localSheetId="3" hidden="1">{"oct_res_comm",#N/A,FALSE,"VarToBud"}</definedName>
    <definedName name="sea" hidden="1">{"oct_res_comm",#N/A,FALSE,"VarToBud"}</definedName>
    <definedName name="SearchTable">#REF!</definedName>
    <definedName name="Seasonality" localSheetId="4">[84]Seasonalization!$A$6:$A$29</definedName>
    <definedName name="Seasonality">#REF!</definedName>
    <definedName name="SEC_IPRD_Discount_Rate_2">#REF!</definedName>
    <definedName name="SEC_IPRD_Discount_Rate_5">#REF!</definedName>
    <definedName name="SEC_IPRD_Discount_Rate_7">#REF!</definedName>
    <definedName name="SEC197_Tax_Rate">#REF!</definedName>
    <definedName name="secondaries" localSheetId="3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yIdentifiers">#REF!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TION6">#REF!</definedName>
    <definedName name="SECTION7">#REF!</definedName>
    <definedName name="SECTION8">#REF!</definedName>
    <definedName name="Section83bDate">#REF!</definedName>
    <definedName name="Security">#N/A</definedName>
    <definedName name="Security_Notes">#REF!</definedName>
    <definedName name="Security_User1">#REF!</definedName>
    <definedName name="Security_User10">#REF!</definedName>
    <definedName name="Security_User2">#REF!</definedName>
    <definedName name="Security_User3">#REF!</definedName>
    <definedName name="Security_User4">#REF!</definedName>
    <definedName name="Security_User5">#REF!</definedName>
    <definedName name="Security_User6">#REF!</definedName>
    <definedName name="Security_User7">#REF!</definedName>
    <definedName name="Security_User8">#REF!</definedName>
    <definedName name="Security_User9">#REF!</definedName>
    <definedName name="see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e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e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g" hidden="1">#REF!</definedName>
    <definedName name="Seg_LBO_Summ" localSheetId="3" hidden="1">{"LBO Summary",#N/A,FALSE,"Summary"}</definedName>
    <definedName name="Seg_LBO_Summ" hidden="1">{"LBO Summary",#N/A,FALSE,"Summary"}</definedName>
    <definedName name="segfsdvgfsd" localSheetId="3">{"page1",#N/A,FALSE,"BHCOMPC5";"page2",#N/A,FALSE,"BHCOMPC5";"page3",#N/A,FALSE,"BHCOMPC5";"page4",#N/A,FALSE,"BHCOMPC5"}</definedName>
    <definedName name="segfsdvgfsd">{"page1",#N/A,FALSE,"BHCOMPC5";"page2",#N/A,FALSE,"BHCOMPC5";"page3",#N/A,FALSE,"BHCOMPC5";"page4",#N/A,FALSE,"BHCOMPC5"}</definedName>
    <definedName name="SEGMENT">#REF!</definedName>
    <definedName name="SegmentBudget" localSheetId="3" hidden="1">{"oct_res_comm",#N/A,FALSE,"VarToBud"}</definedName>
    <definedName name="SegmentBudget" hidden="1">{"oct_res_comm",#N/A,FALSE,"VarToBud"}</definedName>
    <definedName name="SelectCreditRatios">#REF!</definedName>
    <definedName name="selected">#REF!</definedName>
    <definedName name="selecting_touch">"לחצן 4"</definedName>
    <definedName name="selection">#REF!</definedName>
    <definedName name="SelectSheet">#REF!</definedName>
    <definedName name="Self_invoice">'[48]GL-PC'!#REF!</definedName>
    <definedName name="Sell">#REF!</definedName>
    <definedName name="seller">#REF!</definedName>
    <definedName name="SellFactor">#REF!</definedName>
    <definedName name="Selling" localSheetId="4">[95]consolidation!#REF!</definedName>
    <definedName name="Selling">#REF!</definedName>
    <definedName name="SellingGeneralAndAdministrative">#REF!</definedName>
    <definedName name="SellingGeneralAndAdministrativeMargin">#REF!</definedName>
    <definedName name="selrange" localSheetId="4" hidden="1">'[176]Exb II.1_Summary Taira'!#REF!</definedName>
    <definedName name="selrange" hidden="1">#REF!</definedName>
    <definedName name="Semiconductor_Cost_of_Sales">#REF!</definedName>
    <definedName name="SENA" localSheetId="3" hidden="1">{"SchH1",#N/A,FALSE,"Schedules";"SchH2",#N/A,FALSE,"Schedules"}</definedName>
    <definedName name="SENA" hidden="1">{"SchH1",#N/A,FALSE,"Schedules";"SchH2",#N/A,FALSE,"Schedules"}</definedName>
    <definedName name="sencount" localSheetId="4" hidden="1">4</definedName>
    <definedName name="sencount">2</definedName>
    <definedName name="SENIOR">#REF!</definedName>
    <definedName name="SENIORFI">#REF!</definedName>
    <definedName name="sens">#REF!</definedName>
    <definedName name="sensitivity" localSheetId="4">[199]ASSUMPTIONS!$E$16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 localSheetId="4">{"חובה","SUM(חובה)","YNNNN",FALSE}</definedName>
    <definedName name="Sep" localSheetId="3">{"חובה","SUM(חובה)","YNNNN",FALSE}</definedName>
    <definedName name="Sep">{"חובה","SUM(חובה)","YNNNN",FALSE}</definedName>
    <definedName name="SEP_ACT">#REF!</definedName>
    <definedName name="SEP_AOP">#REF!</definedName>
    <definedName name="Sep_BUD" localSheetId="4">'[43]P&amp;L Breakdown'!$Q:$Q</definedName>
    <definedName name="Sep_BUD">#REF!</definedName>
    <definedName name="sep_detail">#REF!</definedName>
    <definedName name="SEP_TB_18" localSheetId="4">[43]TB!#REF!</definedName>
    <definedName name="SEP_TB_18">#REF!</definedName>
    <definedName name="sepadic">#REF!</definedName>
    <definedName name="sept" localSheetId="4">'[200]9.99'!$A$4:$K$111</definedName>
    <definedName name="sept">#REF!</definedName>
    <definedName name="SEPTDB" hidden="1">#REF!</definedName>
    <definedName name="Sequential_Group">#REF!</definedName>
    <definedName name="Sequential_Segment">#REF!</definedName>
    <definedName name="Sequential_Sort">#REF!</definedName>
    <definedName name="series_a">#REF!</definedName>
    <definedName name="series_b">#REF!</definedName>
    <definedName name="SERP">#REF!</definedName>
    <definedName name="Service">#REF!</definedName>
    <definedName name="Service_calls___Maintenance">'[48]GL-PC'!#REF!</definedName>
    <definedName name="ServiceCost">[201]Basis!$B$6</definedName>
    <definedName name="services">#REF!</definedName>
    <definedName name="Services_GMPerc">#REF!</definedName>
    <definedName name="Services_GrossMargin">#REF!</definedName>
    <definedName name="Services_Rev">#REF!</definedName>
    <definedName name="ServicesPct">#REF!</definedName>
    <definedName name="Set">" "</definedName>
    <definedName name="Setting">#REF!</definedName>
    <definedName name="Settlement_for_class_actions">'[48]GL-PC'!#REF!</definedName>
    <definedName name="sety" localSheetId="3" hidden="1">{"LAPO2N2",#N/A,FALSE,"CM"}</definedName>
    <definedName name="sety" hidden="1">{"LAPO2N2",#N/A,FALSE,"CM"}</definedName>
    <definedName name="SeverancePay">#REF!</definedName>
    <definedName name="sex" localSheetId="3">{"'1-TheatreBkgs'!$A$1:$L$102"}</definedName>
    <definedName name="sex">{"'1-TheatreBkgs'!$A$1:$L$102"}</definedName>
    <definedName name="sf" localSheetId="3" hidden="1">{#N/A,#N/A,FALSE,"Sales Graph";#N/A,#N/A,FALSE,"BUC Graph";#N/A,#N/A,FALSE,"P&amp;L - YTD"}</definedName>
    <definedName name="sf" hidden="1">{#N/A,#N/A,FALSE,"Sales Graph";#N/A,#N/A,FALSE,"BUC Graph";#N/A,#N/A,FALSE,"P&amp;L - YTD"}</definedName>
    <definedName name="sf_1" localSheetId="3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localSheetId="3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localSheetId="3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localSheetId="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 localSheetId="3">{"EVA",#N/A,FALSE,"EVA";"WACC",#N/A,FALSE,"WACC"}</definedName>
    <definedName name="sfads">{"EVA",#N/A,FALSE,"EVA";"WACC",#N/A,FALSE,"WACC"}</definedName>
    <definedName name="sfdgfgg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localSheetId="3" hidden="1">{#N/A,#N/A,FALSE,"REPORT"}</definedName>
    <definedName name="sfdirect" hidden="1">{#N/A,#N/A,FALSE,"REPORT"}</definedName>
    <definedName name="sfdirect_1" localSheetId="3" hidden="1">{#N/A,#N/A,FALSE,"REPORT"}</definedName>
    <definedName name="sfdirect_1" hidden="1">{#N/A,#N/A,FALSE,"REPORT"}</definedName>
    <definedName name="sfdirect_2" localSheetId="3" hidden="1">{#N/A,#N/A,FALSE,"REPORT"}</definedName>
    <definedName name="sfdirect_2" hidden="1">{#N/A,#N/A,FALSE,"REPORT"}</definedName>
    <definedName name="sfdirect_3" localSheetId="3" hidden="1">{#N/A,#N/A,FALSE,"REPORT"}</definedName>
    <definedName name="sfdirect_3" hidden="1">{#N/A,#N/A,FALSE,"REPORT"}</definedName>
    <definedName name="sfdirect_4" localSheetId="3" hidden="1">{#N/A,#N/A,FALSE,"REPORT"}</definedName>
    <definedName name="sfdirect_4" hidden="1">{#N/A,#N/A,FALSE,"REPORT"}</definedName>
    <definedName name="sfdsdfdf" localSheetId="3" hidden="1">{#N/A,#N/A,FALSE,"Créances";#N/A,#N/A,FALSE,"Effectifs";#N/A,#N/A,FALSE,"SI"}</definedName>
    <definedName name="sfdsdfdf" hidden="1">{#N/A,#N/A,FALSE,"Créances";#N/A,#N/A,FALSE,"Effectifs";#N/A,#N/A,FALSE,"SI"}</definedName>
    <definedName name="sfdsf" hidden="1">#REF!</definedName>
    <definedName name="SFEWSFFEW" localSheetId="3" hidden="1">{#N/A,#N/A,FALSE,"ALM-ASISC"}</definedName>
    <definedName name="SFEWSFFEW" hidden="1">{#N/A,#N/A,FALSE,"ALM-ASISC"}</definedName>
    <definedName name="SFG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" localSheetId="3" hidden="1">{#N/A,#N/A,FALSE,"Card";#N/A,#N/A,FALSE,"Prav";#N/A,#N/A,FALSE,"Irbe";#N/A,#N/A,FALSE,"Plavix";#N/A,#N/A,FALSE,"Capt";#N/A,#N/A,FALSE,"Fosi"}</definedName>
    <definedName name="sfgfd" hidden="1">{#N/A,#N/A,FALSE,"Card";#N/A,#N/A,FALSE,"Prav";#N/A,#N/A,FALSE,"Irbe";#N/A,#N/A,FALSE,"Plavix";#N/A,#N/A,FALSE,"Capt";#N/A,#N/A,FALSE,"Fosi"}</definedName>
    <definedName name="sfgsdfg" hidden="1">#REF!</definedName>
    <definedName name="sfgv" localSheetId="3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HS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H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jewgj" localSheetId="3" hidden="1">{#N/A,#N/A,FALSE,"Model";#N/A,#N/A,FALSE,"Division"}</definedName>
    <definedName name="sfjewgj" hidden="1">{#N/A,#N/A,FALSE,"Model";#N/A,#N/A,FALSE,"Division"}</definedName>
    <definedName name="sfq" localSheetId="3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df" localSheetId="4" hidden="1">{"CSC_1",#N/A,FALSE,"CSC Outputs";"CSC_2",#N/A,FALSE,"CSC Outputs"}</definedName>
    <definedName name="sfsdf" localSheetId="3" hidden="1">{"CSC_1",#N/A,FALSE,"CSC Outputs";"CSC_2",#N/A,FALSE,"CSC Outputs"}</definedName>
    <definedName name="sfsdf" hidden="1">{"CSC_1",#N/A,FALSE,"CSC Outputs";"CSC_2",#N/A,FALSE,"CSC Outputs"}</definedName>
    <definedName name="sfsdfsd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V">#REF!</definedName>
    <definedName name="s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>#REF!</definedName>
    <definedName name="sga_2005">#REF!</definedName>
    <definedName name="sga_2006">#REF!</definedName>
    <definedName name="SGA_License">#REF!</definedName>
    <definedName name="sgag" localSheetId="3">{"page1",#N/A,FALSE,"BHCOMPC5";"page2",#N/A,FALSE,"BHCOMPC5";"page3",#N/A,FALSE,"BHCOMPC5";"page4",#N/A,FALSE,"BHCOMPC5"}</definedName>
    <definedName name="sgag">{"page1",#N/A,FALSE,"BHCOMPC5";"page2",#N/A,FALSE,"BHCOMPC5";"page3",#N/A,FALSE,"BHCOMPC5";"page4",#N/A,FALSE,"BHCOMPC5"}</definedName>
    <definedName name="SGAHigh">#REF!</definedName>
    <definedName name="SGALow">#REF!</definedName>
    <definedName name="SGAMargin">#REF!</definedName>
    <definedName name="sgd" localSheetId="3" hidden="1">{#N/A,#N/A,FALSE,"Calc";#N/A,#N/A,FALSE,"Sensitivity";#N/A,#N/A,FALSE,"LT Earn.Dil.";#N/A,#N/A,FALSE,"Dil. AVP"}</definedName>
    <definedName name="sgd" hidden="1">{#N/A,#N/A,FALSE,"Calc";#N/A,#N/A,FALSE,"Sensitivity";#N/A,#N/A,FALSE,"LT Earn.Dil.";#N/A,#N/A,FALSE,"Dil. AVP"}</definedName>
    <definedName name="sgddfg" localSheetId="3" hidden="1">{#N/A,#N/A,FALSE,"PMTABB";#N/A,#N/A,FALSE,"PMTABB"}</definedName>
    <definedName name="sgddfg" hidden="1">{#N/A,#N/A,FALSE,"PMTABB";#N/A,#N/A,FALSE,"PMTABB"}</definedName>
    <definedName name="sgdg" localSheetId="3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h" localSheetId="4" hidden="1">{#N/A,#N/A,FALSE,"Comp Co";#N/A,#N/A,FALSE,"Debt &amp; Competitive Analysis";#N/A,#N/A,FALSE,"Grove Model";#N/A,#N/A,FALSE,"T&amp;C Model"}</definedName>
    <definedName name="sgdh" localSheetId="3" hidden="1">{#N/A,#N/A,FALSE,"Comp Co";#N/A,#N/A,FALSE,"Debt &amp; Competitive Analysis";#N/A,#N/A,FALSE,"Grove Model";#N/A,#N/A,FALSE,"T&amp;C Model"}</definedName>
    <definedName name="sgdh" hidden="1">{#N/A,#N/A,FALSE,"Comp Co";#N/A,#N/A,FALSE,"Debt &amp; Competitive Analysis";#N/A,#N/A,FALSE,"Grove Model";#N/A,#N/A,FALSE,"T&amp;C Model"}</definedName>
    <definedName name="sgdh1" localSheetId="4" hidden="1">{#N/A,#N/A,FALSE,"Comp Co";#N/A,#N/A,FALSE,"Debt &amp; Competitive Analysis";#N/A,#N/A,FALSE,"Grove Model";#N/A,#N/A,FALSE,"T&amp;C Model"}</definedName>
    <definedName name="sgdh1" localSheetId="3" hidden="1">{#N/A,#N/A,FALSE,"Comp Co";#N/A,#N/A,FALSE,"Debt &amp; Competitive Analysis";#N/A,#N/A,FALSE,"Grove Model";#N/A,#N/A,FALSE,"T&amp;C Model"}</definedName>
    <definedName name="sgdh1" hidden="1">{#N/A,#N/A,FALSE,"Comp Co";#N/A,#N/A,FALSE,"Debt &amp; Competitive Analysis";#N/A,#N/A,FALSE,"Grove Model";#N/A,#N/A,FALSE,"T&amp;C Model"}</definedName>
    <definedName name="SGH" hidden="1">#REF!</definedName>
    <definedName name="SGI" localSheetId="3" hidden="1">{#N/A,#N/A,FALSE,"Sheet1"}</definedName>
    <definedName name="SGI" hidden="1">{#N/A,#N/A,FALSE,"Sheet1"}</definedName>
    <definedName name="sgsx" localSheetId="3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_DATA">#REF!</definedName>
    <definedName name="sha">#REF!</definedName>
    <definedName name="Shape">#REF!</definedName>
    <definedName name="share">#REF!</definedName>
    <definedName name="Share_Price">#REF!</definedName>
    <definedName name="Sharechart">#REF!</definedName>
    <definedName name="ShareholdersEquity">#REF!</definedName>
    <definedName name="shareoutltm" localSheetId="4" hidden="1">'[122]WP_Hist ABC'!#REF!</definedName>
    <definedName name="shareoutltm" hidden="1">#REF!</definedName>
    <definedName name="SharePrice">#REF!</definedName>
    <definedName name="sharepriceltm" localSheetId="4" hidden="1">'[122]WP_Hist ABC'!#REF!</definedName>
    <definedName name="sharepriceltm" hidden="1">#REF!</definedName>
    <definedName name="shares" localSheetId="4">'[202]Comparables Analysis'!$C$10</definedName>
    <definedName name="shares">#REF!</definedName>
    <definedName name="Shares_Outstanding">#REF!</definedName>
    <definedName name="shares2" localSheetId="4">[78]Sheet1!$M$56</definedName>
    <definedName name="shares2">#REF!</definedName>
    <definedName name="SharesA">#REF!</definedName>
    <definedName name="SharesAPP">#REF!</definedName>
    <definedName name="SharesB">#REF!</definedName>
    <definedName name="SharesConv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Ness">#REF!</definedName>
    <definedName name="SharesOptions">#REF!</definedName>
    <definedName name="SharesOS" localSheetId="4">'[54]Basic Assumptions'!$B$10</definedName>
    <definedName name="SharesOS">#REF!</definedName>
    <definedName name="SharesOutstanding">#REF!</definedName>
    <definedName name="SharesOutstandingBalanceSheet">#REF!</definedName>
    <definedName name="sheet2">#REF!</definedName>
    <definedName name="sheet3">#N/A</definedName>
    <definedName name="SHEET4" hidden="1">#REF!</definedName>
    <definedName name="SHEET6" hidden="1">#REF!</definedName>
    <definedName name="SHEET9" hidden="1">#REF!</definedName>
    <definedName name="SheetState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FIAJD" localSheetId="3" hidden="1">{"Curves","Chart 3","Curves Graphique 3"}</definedName>
    <definedName name="SHFIAJD" hidden="1">{"Curves","Chart 3","Curves Graphique 3"}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ft">#REF!</definedName>
    <definedName name="SHIPPING">#REF!</definedName>
    <definedName name="Shipping_Expense_MSaaS">'[48]GL-PC'!#REF!</definedName>
    <definedName name="SHOO" localSheetId="3" hidden="1">{#N/A,#N/A,FALSE,"Sheet1"}</definedName>
    <definedName name="SHOO" hidden="1">{#N/A,#N/A,FALSE,"Sheet1"}</definedName>
    <definedName name="Shoot" localSheetId="3" hidden="1">{"Page1",#N/A,FALSE,"CompCo";"Page2",#N/A,FALSE,"CompCo"}</definedName>
    <definedName name="Shoot" hidden="1">{"Page1",#N/A,FALSE,"CompCo";"Page2",#N/A,FALSE,"CompCo"}</definedName>
    <definedName name="shop18">#REF!</definedName>
    <definedName name="ShortTermDebt">#REF!</definedName>
    <definedName name="SHR" localSheetId="3" hidden="1">{"formulas",#N/A,FALSE,"Key Indicators"}</definedName>
    <definedName name="SHR" hidden="1">{"formulas",#N/A,FALSE,"Key Indicators"}</definedName>
    <definedName name="shs30days">#REF!</definedName>
    <definedName name="shs60days">#REF!</definedName>
    <definedName name="shs90days">#REF!</definedName>
    <definedName name="SHSDcurrent">#REF!</definedName>
    <definedName name="SI_FI_SBP_product_count" hidden="1">#REF!</definedName>
    <definedName name="SI_Rx_Key_Stats_Demographics_Header_June_08" hidden="1">#REF!</definedName>
    <definedName name="SI_SBP_product_count" hidden="1">#REF!</definedName>
    <definedName name="SI_SBP_Total_Prior_Members" hidden="1">#REF!</definedName>
    <definedName name="SIC">#REF!</definedName>
    <definedName name="SICCodeNames">#REF!</definedName>
    <definedName name="SIEBEL_SSL_BOOK">#REF!</definedName>
    <definedName name="SIEBEL_SSL_NAME">#REF!</definedName>
    <definedName name="SIEBEL_SSL_TYPE">#REF!</definedName>
    <definedName name="SIEMENS" localSheetId="3" hidden="1">{"PL",#N/A,FALSE,"Flash PL"}</definedName>
    <definedName name="SIEMENS" hidden="1">{"PL",#N/A,FALSE,"Flash PL"}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gma" localSheetId="4">'[90]Page 300'!$B$7</definedName>
    <definedName name="sigma">#REF!</definedName>
    <definedName name="sigma_cb">#REF!</definedName>
    <definedName name="singd">#REF!</definedName>
    <definedName name="Single_Gain_Profile_Map___Full_resolution__MB">#REF!</definedName>
    <definedName name="Single_Gain_Profile_Map___Predicate_resolution__MB">#REF!</definedName>
    <definedName name="Single_Mask_Volume__MB">#REF!</definedName>
    <definedName name="singlechrg">#REF!</definedName>
    <definedName name="singlesource_util_curr" hidden="1">#REF!</definedName>
    <definedName name="singlesource_util_prior" hidden="1">#REF!</definedName>
    <definedName name="SINTETICO">#REF!</definedName>
    <definedName name="sis">#REF!</definedName>
    <definedName name="sisass">#REF!</definedName>
    <definedName name="sk">#REF!</definedName>
    <definedName name="SKIP">#REF!</definedName>
    <definedName name="skldkdkdkdkd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ldkdkdkdkd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sdidike" localSheetId="3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TC">#REF!</definedName>
    <definedName name="SKTC03">#REF!</definedName>
    <definedName name="SKTC용역비">#REF!</definedName>
    <definedName name="SKTE">#REF!</definedName>
    <definedName name="SKTE03">#REF!</definedName>
    <definedName name="SKTE용역비">#REF!</definedName>
    <definedName name="SKTI">#REF!</definedName>
    <definedName name="SKTI03">#REF!</definedName>
    <definedName name="SKTI용역비">#REF!</definedName>
    <definedName name="SKUSA">#REF!</definedName>
    <definedName name="SKUSA03">#REF!</definedName>
    <definedName name="SKUSA용역비">#REF!</definedName>
    <definedName name="Sl" localSheetId="3" hidden="1">{"kricash",#N/A,FALSE,"INC";"kriinc",#N/A,FALSE,"INC";"krimiami",#N/A,FALSE,"INC";"kriother",#N/A,FALSE,"INC";"kripapers",#N/A,FALSE,"INC"}</definedName>
    <definedName name="Sl" hidden="1">{"kricash",#N/A,FALSE,"INC";"kriinc",#N/A,FALSE,"INC";"krimiami",#N/A,FALSE,"INC";"kriother",#N/A,FALSE,"INC";"kripapers",#N/A,FALSE,"INC"}</definedName>
    <definedName name="SLB_Vlookup">#REF!</definedName>
    <definedName name="sldfkj" localSheetId="3" hidden="1">{#N/A,#N/A,FALSE,"Model";#N/A,#N/A,FALSE,"Division"}</definedName>
    <definedName name="sldfkj" hidden="1">{#N/A,#N/A,FALSE,"Model";#N/A,#N/A,FALSE,"Division"}</definedName>
    <definedName name="sldfks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dfk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eepmasterIncome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jslfj" localSheetId="3" hidden="1">{#N/A,#N/A,FALSE,"Model";#N/A,#N/A,FALSE,"Division"}</definedName>
    <definedName name="slfjslfj" hidden="1">{#N/A,#N/A,FALSE,"Model";#N/A,#N/A,FALSE,"Division"}</definedName>
    <definedName name="sll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_Miscellaneous">'[48]GL-PC'!#REF!</definedName>
    <definedName name="SM_STOCK_PREM">#REF!</definedName>
    <definedName name="SM_Subcontractors">#REF!</definedName>
    <definedName name="Smartcaps" localSheetId="4">'[65]Budget New'!#REF!</definedName>
    <definedName name="Smartcaps">#REF!</definedName>
    <definedName name="SMHigh">#REF!</definedName>
    <definedName name="Smith">#REF!</definedName>
    <definedName name="smk" localSheetId="3" hidden="1">{"QTD_GENERALH2",#N/A,FALSE,"QTD"}</definedName>
    <definedName name="smk" hidden="1">{"QTD_GENERALH2",#N/A,FALSE,"QTD"}</definedName>
    <definedName name="SMLow">#REF!</definedName>
    <definedName name="SMM">'[1]טורים 98'!$GT$20</definedName>
    <definedName name="SMPS" localSheetId="3" hidden="1">{#N/A,#N/A,FALSE,"AD_Purchase";#N/A,#N/A,FALSE,"Credit";#N/A,#N/A,FALSE,"PF Acquisition";#N/A,#N/A,FALSE,"PF Offering"}</definedName>
    <definedName name="SMPS" hidden="1">{#N/A,#N/A,FALSE,"AD_Purchase";#N/A,#N/A,FALSE,"Credit";#N/A,#N/A,FALSE,"PF Acquisition";#N/A,#N/A,FALSE,"PF Offering"}</definedName>
    <definedName name="SMRYPL">#REF!</definedName>
    <definedName name="SN_COL">#REF!</definedName>
    <definedName name="SN_ROW">#REF!</definedName>
    <definedName name="SN_TAB">#REF!</definedName>
    <definedName name="sName" localSheetId="4">[203]!sName</definedName>
    <definedName name="sName">#REF!</definedName>
    <definedName name="SNPS_RH71_BOOK">#REF!</definedName>
    <definedName name="SNPS_RH71_NAME">#REF!</definedName>
    <definedName name="SNPS_RH71_TYPE">#REF!</definedName>
    <definedName name="soft_cost">#REF!</definedName>
    <definedName name="softcost">#REF!</definedName>
    <definedName name="softsale">#REF!</definedName>
    <definedName name="Software___Licenses_Expense_COGS_operation">'[48]GL-PC'!#REF!</definedName>
    <definedName name="Software___Licenses_Expense_G_A">#REF!</definedName>
    <definedName name="Software___Licenses_Expense_R_D">'[48]GL-PC'!#REF!</definedName>
    <definedName name="Software___Licenses_Expense_S_M">'[48]GL-PC'!#REF!</definedName>
    <definedName name="solver_adj" hidden="1">#REF!</definedName>
    <definedName name="solver_cvg">0.001</definedName>
    <definedName name="solver_drv">1</definedName>
    <definedName name="solver_est">1</definedName>
    <definedName name="solver_itr">100</definedName>
    <definedName name="solver_lin" hidden="1">0</definedName>
    <definedName name="solver_neg">2</definedName>
    <definedName name="solver_ntri" hidden="1">1000</definedName>
    <definedName name="solver_num" hidden="1">0</definedName>
    <definedName name="solver_nwt">1</definedName>
    <definedName name="solver_opt" hidden="1">#REF!</definedName>
    <definedName name="solver_pre">0.000001</definedName>
    <definedName name="solver_rel1">1</definedName>
    <definedName name="solver_rel2" hidden="1">2</definedName>
    <definedName name="solver_rel3" hidden="1">2</definedName>
    <definedName name="solver_rel4" hidden="1">3</definedName>
    <definedName name="solver_rel5" hidden="1">3</definedName>
    <definedName name="solver_rel6" hidden="1">3</definedName>
    <definedName name="solver_rhs1">0.15</definedName>
    <definedName name="solver_rhs2" hidden="1">0</definedName>
    <definedName name="solver_rhs3" hidden="1">0</definedName>
    <definedName name="solver_rhs4" hidden="1">5320</definedName>
    <definedName name="solver_rhs5" hidden="1">214</definedName>
    <definedName name="solver_rhs6" hidden="1">350</definedName>
    <definedName name="solver_rsmp" hidden="1">2</definedName>
    <definedName name="solver_scl">2</definedName>
    <definedName name="solver_seed" hidden="1">0</definedName>
    <definedName name="solver_sho">2</definedName>
    <definedName name="solver_tim">100</definedName>
    <definedName name="solver_tol">0.05</definedName>
    <definedName name="solver_typ" localSheetId="4" hidden="1">3</definedName>
    <definedName name="solver_typ" hidden="1">1</definedName>
    <definedName name="solver_val" hidden="1">0</definedName>
    <definedName name="sorex">#REF!</definedName>
    <definedName name="SORT" hidden="1">#REF!</definedName>
    <definedName name="sort_product" hidden="1">#REF!</definedName>
    <definedName name="sort2" hidden="1">#REF!</definedName>
    <definedName name="sortcol">#REF!</definedName>
    <definedName name="source">#REF!</definedName>
    <definedName name="source1">#REF!</definedName>
    <definedName name="SP" localSheetId="4">#REF!</definedName>
    <definedName name="SP" localSheetId="3">{"'NPCGUIDELINES'!$A$1:$J$41"}</definedName>
    <definedName name="SP">{"'NPCGUIDELINES'!$A$1:$J$41"}</definedName>
    <definedName name="SPACE">#REF!</definedName>
    <definedName name="SPAINWEEK">#REF!</definedName>
    <definedName name="Spare_Parts">#REF!</definedName>
    <definedName name="Spare_parts_expense">'[48]GL-PC'!#REF!</definedName>
    <definedName name="spclass">#REF!</definedName>
    <definedName name="Special">#REF!</definedName>
    <definedName name="SpecialPrice" hidden="1">#REF!</definedName>
    <definedName name="specialty_paid_amt_curr" hidden="1">#REF!</definedName>
    <definedName name="specialty_paid_amt_prior" hidden="1">#REF!</definedName>
    <definedName name="spectfdi" localSheetId="3" hidden="1">{"schedule",#N/A,FALSE,"Sum Op's";"input area",#N/A,FALSE,"Sum Op's"}</definedName>
    <definedName name="spectfdi" hidden="1">{"schedule",#N/A,FALSE,"Sum Op's";"input area",#N/A,FALSE,"Sum Op's"}</definedName>
    <definedName name="SPINCF">#REF!</definedName>
    <definedName name="SPINCF2">#REF!</definedName>
    <definedName name="SPININC">#REF!</definedName>
    <definedName name="SPININC2">#REF!</definedName>
    <definedName name="split">#REF!</definedName>
    <definedName name="Split_at_Flip">#REF!</definedName>
    <definedName name="spoc" localSheetId="3" hidden="1">{"Page 1",#N/A,FALSE,"Sheet1";"Page 2",#N/A,FALSE,"Sheet1"}</definedName>
    <definedName name="spoc" hidden="1">{"Page 1",#N/A,FALSE,"Sheet1";"Page 2",#N/A,FALSE,"Sheet1"}</definedName>
    <definedName name="sponsor">#REF!</definedName>
    <definedName name="SpouseName">#REF!</definedName>
    <definedName name="SpouseSSN">#REF!</definedName>
    <definedName name="SPR">'[1]טורים 98'!$AZ$250:$CX$336</definedName>
    <definedName name="sprache">#REF!</definedName>
    <definedName name="SPRING">#REF!</definedName>
    <definedName name="SPRINGSTD">#REF!</definedName>
    <definedName name="SPS">'[1]טורים 98'!$AZ$154:$CX$246</definedName>
    <definedName name="spsales" localSheetId="4">[18]Sensetivities!#REF!</definedName>
    <definedName name="spsales">#REF!</definedName>
    <definedName name="SPSet">"current"</definedName>
    <definedName name="SPVerticalAccountName" localSheetId="3">{"'1-TheatreBkgs'!$A$1:$L$102"}</definedName>
    <definedName name="SPVerticalAccountName">{"'1-TheatreBkgs'!$A$1:$L$102"}</definedName>
    <definedName name="SPWS_WBID" localSheetId="4">"F1754E3C-8B33-11D3-B915-000086369788"</definedName>
    <definedName name="SPWS_WBID">"0D145571-4AA7-4C6E-B8EB-4DF0FED2B8BC"</definedName>
    <definedName name="spws2">"1A97CD9F-CC4A-11D5-9D28-0010A4C68674"</definedName>
    <definedName name="sq" localSheetId="3" hidden="1">{"bs",#N/A,FALSE,"SCF"}</definedName>
    <definedName name="sq" hidden="1">{"bs",#N/A,FALSE,"SCF"}</definedName>
    <definedName name="sqfs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t">#REF!</definedName>
    <definedName name="sql_statement">"select distinct acct_cat,sum(cyr),sum(lyr),sum(cbd),mult_x000D_
from r1_datasum_x000D_
group by acct_cat_x000D_
_x000D_
"</definedName>
    <definedName name="sqm">#REF!</definedName>
    <definedName name="sqm_95">#REF!</definedName>
    <definedName name="sqsqe" localSheetId="3" hidden="1">{#N/A,#N/A,FALSE,"ALM-ASISC"}</definedName>
    <definedName name="sqsqe" hidden="1">{#N/A,#N/A,FALSE,"ALM-ASISC"}</definedName>
    <definedName name="Square_Ft_400">#REF!</definedName>
    <definedName name="sr">#REF!</definedName>
    <definedName name="srdfg" localSheetId="3" hidden="1">{#N/A,#N/A,FALSE,"Aging Summary";#N/A,#N/A,FALSE,"Ratio Analysis";#N/A,#N/A,FALSE,"Test 120 Day Accts";#N/A,#N/A,FALSE,"Tickmarks"}</definedName>
    <definedName name="srdfg" hidden="1">{#N/A,#N/A,FALSE,"Aging Summary";#N/A,#N/A,FALSE,"Ratio Analysis";#N/A,#N/A,FALSE,"Test 120 Day Accts";#N/A,#N/A,FALSE,"Tickmarks"}</definedName>
    <definedName name="sre" localSheetId="3" hidden="1">{"vol data",#N/A,FALSE,"Datasheet";"vol graph",#N/A,FALSE,"Volume";"price data",#N/A,FALSE,"Datasheet";"price graph",#N/A,FALSE,"Price";"dp data",#N/A,FALSE,"Datasheet";"dp graph",#N/A,FALSE,"DirectProfit"}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S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TH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TH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V" localSheetId="4">#REF!</definedName>
    <definedName name="SRV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PM">#REF!</definedName>
    <definedName name="SRVREV">#REF!</definedName>
    <definedName name="sryryty" localSheetId="3">{0}</definedName>
    <definedName name="sryryty">{0}</definedName>
    <definedName name="ss" localSheetId="4" hidden="1">#REF!</definedName>
    <definedName name="ss" localSheetId="3">{"DCF1",#N/A,FALSE,"SIERRA DCF";"MATRIX1",#N/A,FALSE,"SIERRA DCF"}</definedName>
    <definedName name="ss">{"DCF1",#N/A,FALSE,"SIERRA DCF";"MATRIX1",#N/A,FALSE,"SIERRA DCF"}</definedName>
    <definedName name="ss_1" localSheetId="4" hidden="1">{"rtn",#N/A,FALSE,"RTN";"tables",#N/A,FALSE,"RTN";"cf",#N/A,FALSE,"CF";"stats",#N/A,FALSE,"Stats";"prop",#N/A,FALSE,"Prop"}</definedName>
    <definedName name="ss_1" localSheetId="3" hidden="1">{"rtn",#N/A,FALSE,"RTN";"tables",#N/A,FALSE,"RTN";"cf",#N/A,FALSE,"CF";"stats",#N/A,FALSE,"Stats";"prop",#N/A,FALSE,"Prop"}</definedName>
    <definedName name="ss_1" hidden="1">{"rtn",#N/A,FALSE,"RTN";"tables",#N/A,FALSE,"RTN";"cf",#N/A,FALSE,"CF";"stats",#N/A,FALSE,"Stats";"prop",#N/A,FALSE,"Prop"}</definedName>
    <definedName name="ssadsad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b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b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D" localSheetId="4">'[65]Budget New'!#REF!</definedName>
    <definedName name="SSD">#REF!</definedName>
    <definedName name="SSD_1" localSheetId="3" hidden="1">{#N/A,#N/A,FALSE,"REPORT"}</definedName>
    <definedName name="SSD_1" hidden="1">{#N/A,#N/A,FALSE,"REPORT"}</definedName>
    <definedName name="SSD_2" localSheetId="3" hidden="1">{#N/A,#N/A,FALSE,"REPORT"}</definedName>
    <definedName name="SSD_2" hidden="1">{#N/A,#N/A,FALSE,"REPORT"}</definedName>
    <definedName name="SSD_3" localSheetId="3" hidden="1">{#N/A,#N/A,FALSE,"REPORT"}</definedName>
    <definedName name="SSD_3" hidden="1">{#N/A,#N/A,FALSE,"REPORT"}</definedName>
    <definedName name="SSD_4" localSheetId="3" hidden="1">{#N/A,#N/A,FALSE,"REPORT"}</definedName>
    <definedName name="SSD_4" hidden="1">{#N/A,#N/A,FALSE,"REPORT"}</definedName>
    <definedName name="SSD_BU" localSheetId="4">'[80]Customer Support Group'!$A$38:$F$48</definedName>
    <definedName name="SSD_BU">#REF!</definedName>
    <definedName name="ssdfg" hidden="1">#REF!</definedName>
    <definedName name="ssdsa" localSheetId="3" hidden="1">{#N/A,#N/A,FALSE,"FREE"}</definedName>
    <definedName name="ssdsa" hidden="1">{#N/A,#N/A,FALSE,"FREE"}</definedName>
    <definedName name="sse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L" localSheetId="3" hidden="1">{"quarterly",#N/A,FALSE,"Income Statement";#N/A,#N/A,FALSE,"print segment";#N/A,#N/A,FALSE,"Balance Sheet";#N/A,#N/A,FALSE,"Annl Inc";#N/A,#N/A,FALSE,"Cash Flow"}</definedName>
    <definedName name="SSL" hidden="1">{"quarterly",#N/A,FALSE,"Income Statement";#N/A,#N/A,FALSE,"print segment";#N/A,#N/A,FALSE,"Balance Sheet";#N/A,#N/A,FALSE,"Annl Inc";#N/A,#N/A,FALSE,"Cash Flow"}</definedName>
    <definedName name="SSN">#REF!</definedName>
    <definedName name="SSQ">#REF!</definedName>
    <definedName name="ssr" localSheetId="3" hidden="1">{"bs",#N/A,FALSE,"SCF"}</definedName>
    <definedName name="ssr" hidden="1">{"bs",#N/A,FALSE,"SCF"}</definedName>
    <definedName name="sss" localSheetId="4" hidden="1">{"Outflow 1",#N/A,FALSE,"Outflows-Inflows";"Outflow 2",#N/A,FALSE,"Outflows-Inflows";"Inflow 1",#N/A,FALSE,"Outflows-Inflows";"Inflow 2",#N/A,FALSE,"Outflows-Inflows"}</definedName>
    <definedName name="sss" localSheetId="3" hidden="1">{"Outflow 1",#N/A,FALSE,"Outflows-Inflows";"Outflow 2",#N/A,FALSE,"Outflows-Inflows";"Inflow 1",#N/A,FALSE,"Outflows-Inflows";"Inflow 2",#N/A,FALSE,"Outflows-Inflows"}</definedName>
    <definedName name="sss" hidden="1">{"Outflow 1",#N/A,FALSE,"Outflows-Inflows";"Outflow 2",#N/A,FALSE,"Outflows-Inflows";"Inflow 1",#N/A,FALSE,"Outflows-Inflows";"Inflow 2",#N/A,FALSE,"Outflows-Inflows"}</definedName>
    <definedName name="sss_1" localSheetId="4" hidden="1">{"Outflow 1",#N/A,FALSE,"Outflows-Inflows";"Outflow 2",#N/A,FALSE,"Outflows-Inflows";"Inflow 1",#N/A,FALSE,"Outflows-Inflows";"Inflow 2",#N/A,FALSE,"Outflows-Inflows"}</definedName>
    <definedName name="sss_1" localSheetId="3" hidden="1">{"Outflow 1",#N/A,FALSE,"Outflows-Inflows";"Outflow 2",#N/A,FALSE,"Outflows-Inflows";"Inflow 1",#N/A,FALSE,"Outflows-Inflows";"Inflow 2",#N/A,FALSE,"Outflows-Inflows"}</definedName>
    <definedName name="sss_1" hidden="1">{"Outflow 1",#N/A,FALSE,"Outflows-Inflows";"Outflow 2",#N/A,FALSE,"Outflows-Inflows";"Inflow 1",#N/A,FALSE,"Outflows-Inflows";"Inflow 2",#N/A,FALSE,"Outflows-Inflows"}</definedName>
    <definedName name="sss_2" localSheetId="3" hidden="1">{#N/A,#N/A,FALSE,"Pharm";#N/A,#N/A,FALSE,"WWCM"}</definedName>
    <definedName name="sss_2" hidden="1">{#N/A,#N/A,FALSE,"Pharm";#N/A,#N/A,FALSE,"WWCM"}</definedName>
    <definedName name="sss_3" localSheetId="3" hidden="1">{#N/A,#N/A,FALSE,"Pharm";#N/A,#N/A,FALSE,"WWCM"}</definedName>
    <definedName name="sss_3" hidden="1">{#N/A,#N/A,FALSE,"Pharm";#N/A,#N/A,FALSE,"WWCM"}</definedName>
    <definedName name="sss_4" localSheetId="3" hidden="1">{#N/A,#N/A,FALSE,"Pharm";#N/A,#N/A,FALSE,"WWCM"}</definedName>
    <definedName name="sss_4" hidden="1">{#N/A,#N/A,FALSE,"Pharm";#N/A,#N/A,FALSE,"WWCM"}</definedName>
    <definedName name="SSSD" localSheetId="3" hidden="1">{#N/A,#N/A,FALSE,"ALM-ASISC"}</definedName>
    <definedName name="SSSD" hidden="1">{#N/A,#N/A,FALSE,"ALM-ASISC"}</definedName>
    <definedName name="ssss" localSheetId="4" hidden="1">{"print 1.6",#N/A,FALSE,"Sheet1";"print 2.6",#N/A,FALSE,"Sheet1";"print 3.6",#N/A,FALSE,"Sheet1";"print 4.6",#N/A,FALSE,"Sheet1";"print 5.6",#N/A,FALSE,"Sheet1";"print 6.6",#N/A,FALSE,"Sheet1"}</definedName>
    <definedName name="ssss" localSheetId="3" hidden="1">{"print 1.6",#N/A,FALSE,"Sheet1";"print 2.6",#N/A,FALSE,"Sheet1";"print 3.6",#N/A,FALSE,"Sheet1";"print 4.6",#N/A,FALSE,"Sheet1";"print 5.6",#N/A,FALSE,"Sheet1";"print 6.6",#N/A,FALSE,"Sheet1"}</definedName>
    <definedName name="ssss" hidden="1">{"print 1.6",#N/A,FALSE,"Sheet1";"print 2.6",#N/A,FALSE,"Sheet1";"print 3.6",#N/A,FALSE,"Sheet1";"print 4.6",#N/A,FALSE,"Sheet1";"print 5.6",#N/A,FALSE,"Sheet1";"print 6.6",#N/A,FALSE,"Sheet1"}</definedName>
    <definedName name="ssss_1" localSheetId="4" hidden="1">{"print 1.6",#N/A,FALSE,"Sheet1";"print 2.6",#N/A,FALSE,"Sheet1";"print 3.6",#N/A,FALSE,"Sheet1";"print 4.6",#N/A,FALSE,"Sheet1";"print 5.6",#N/A,FALSE,"Sheet1";"print 6.6",#N/A,FALSE,"Sheet1"}</definedName>
    <definedName name="ssss_1" localSheetId="3" hidden="1">{"print 1.6",#N/A,FALSE,"Sheet1";"print 2.6",#N/A,FALSE,"Sheet1";"print 3.6",#N/A,FALSE,"Sheet1";"print 4.6",#N/A,FALSE,"Sheet1";"print 5.6",#N/A,FALSE,"Sheet1";"print 6.6",#N/A,FALSE,"Sheet1"}</definedName>
    <definedName name="ssss_1" hidden="1">{"print 1.6",#N/A,FALSE,"Sheet1";"print 2.6",#N/A,FALSE,"Sheet1";"print 3.6",#N/A,FALSE,"Sheet1";"print 4.6",#N/A,FALSE,"Sheet1";"print 5.6",#N/A,FALSE,"Sheet1";"print 6.6",#N/A,FALSE,"Sheet1"}</definedName>
    <definedName name="sssss" localSheetId="4" hidden="1">{"print 1.6",#N/A,FALSE,"Sheet1";"print 2.6",#N/A,FALSE,"Sheet1";"print 3.6",#N/A,FALSE,"Sheet1";"print 4.6",#N/A,FALSE,"Sheet1";"print 5.6",#N/A,FALSE,"Sheet1";"print 6.6",#N/A,FALSE,"Sheet1"}</definedName>
    <definedName name="sssss" localSheetId="3" hidden="1">{"print 1.6",#N/A,FALSE,"Sheet1";"print 2.6",#N/A,FALSE,"Sheet1";"print 3.6",#N/A,FALSE,"Sheet1";"print 4.6",#N/A,FALSE,"Sheet1";"print 5.6",#N/A,FALSE,"Sheet1";"print 6.6",#N/A,FALSE,"Sheet1"}</definedName>
    <definedName name="sssss" hidden="1">{"print 1.6",#N/A,FALSE,"Sheet1";"print 2.6",#N/A,FALSE,"Sheet1";"print 3.6",#N/A,FALSE,"Sheet1";"print 4.6",#N/A,FALSE,"Sheet1";"print 5.6",#N/A,FALSE,"Sheet1";"print 6.6",#N/A,FALSE,"Sheet1"}</definedName>
    <definedName name="sssss_1" localSheetId="4" hidden="1">{"print 1.6",#N/A,FALSE,"Sheet1";"print 2.6",#N/A,FALSE,"Sheet1";"print 3.6",#N/A,FALSE,"Sheet1";"print 4.6",#N/A,FALSE,"Sheet1";"print 5.6",#N/A,FALSE,"Sheet1";"print 6.6",#N/A,FALSE,"Sheet1"}</definedName>
    <definedName name="sssss_1" localSheetId="3" hidden="1">{"print 1.6",#N/A,FALSE,"Sheet1";"print 2.6",#N/A,FALSE,"Sheet1";"print 3.6",#N/A,FALSE,"Sheet1";"print 4.6",#N/A,FALSE,"Sheet1";"print 5.6",#N/A,FALSE,"Sheet1";"print 6.6",#N/A,FALSE,"Sheet1"}</definedName>
    <definedName name="sssss_1" hidden="1">{"print 1.6",#N/A,FALSE,"Sheet1";"print 2.6",#N/A,FALSE,"Sheet1";"print 3.6",#N/A,FALSE,"Sheet1";"print 4.6",#N/A,FALSE,"Sheet1";"print 5.6",#N/A,FALSE,"Sheet1";"print 6.6",#N/A,FALSE,"Sheet1"}</definedName>
    <definedName name="ssssss" localSheetId="4" hidden="1">{"rtn",#N/A,FALSE,"RTN";"tables",#N/A,FALSE,"RTN";"cf",#N/A,FALSE,"CF";"stats",#N/A,FALSE,"Stats";"prop",#N/A,FALSE,"Prop"}</definedName>
    <definedName name="ssssss" localSheetId="3" hidden="1">{"rtn",#N/A,FALSE,"RTN";"tables",#N/A,FALSE,"RTN";"cf",#N/A,FALSE,"CF";"stats",#N/A,FALSE,"Stats";"prop",#N/A,FALSE,"Prop"}</definedName>
    <definedName name="ssssss" hidden="1">{"rtn",#N/A,FALSE,"RTN";"tables",#N/A,FALSE,"RTN";"cf",#N/A,FALSE,"CF";"stats",#N/A,FALSE,"Stats";"prop",#N/A,FALSE,"Prop"}</definedName>
    <definedName name="ssssss_1" localSheetId="4" hidden="1">{"rtn",#N/A,FALSE,"RTN";"tables",#N/A,FALSE,"RTN";"cf",#N/A,FALSE,"CF";"stats",#N/A,FALSE,"Stats";"prop",#N/A,FALSE,"Prop"}</definedName>
    <definedName name="ssssss_1" localSheetId="3" hidden="1">{"rtn",#N/A,FALSE,"RTN";"tables",#N/A,FALSE,"RTN";"cf",#N/A,FALSE,"CF";"stats",#N/A,FALSE,"Stats";"prop",#N/A,FALSE,"Prop"}</definedName>
    <definedName name="ssssss_1" hidden="1">{"rtn",#N/A,FALSE,"RTN";"tables",#N/A,FALSE,"RTN";"cf",#N/A,FALSE,"CF";"stats",#N/A,FALSE,"Stats";"prop",#N/A,FALSE,"Prop"}</definedName>
    <definedName name="sssssss" localSheetId="4" hidden="1">{"print 1.6",#N/A,FALSE,"Sheet1";"print 2.6",#N/A,FALSE,"Sheet1";"print 3.6",#N/A,FALSE,"Sheet1";"print 4.6",#N/A,FALSE,"Sheet1";"print 5.6",#N/A,FALSE,"Sheet1";"print 6.6",#N/A,FALSE,"Sheet1"}</definedName>
    <definedName name="sssssss" localSheetId="3" hidden="1">{"PR1","pr1",TRUE,"Sch PR-1"}</definedName>
    <definedName name="sssssss" hidden="1">{"PR1","pr1",TRUE,"Sch PR-1"}</definedName>
    <definedName name="sssssss_1" localSheetId="4" hidden="1">{"print 1.6",#N/A,FALSE,"Sheet1";"print 2.6",#N/A,FALSE,"Sheet1";"print 3.6",#N/A,FALSE,"Sheet1";"print 4.6",#N/A,FALSE,"Sheet1";"print 5.6",#N/A,FALSE,"Sheet1";"print 6.6",#N/A,FALSE,"Sheet1"}</definedName>
    <definedName name="sssssss_1" localSheetId="3" hidden="1">{"print 1.6",#N/A,FALSE,"Sheet1";"print 2.6",#N/A,FALSE,"Sheet1";"print 3.6",#N/A,FALSE,"Sheet1";"print 4.6",#N/A,FALSE,"Sheet1";"print 5.6",#N/A,FALSE,"Sheet1";"print 6.6",#N/A,FALSE,"Sheet1"}</definedName>
    <definedName name="sssssss_1" hidden="1">{"print 1.6",#N/A,FALSE,"Sheet1";"print 2.6",#N/A,FALSE,"Sheet1";"print 3.6",#N/A,FALSE,"Sheet1";"print 4.6",#N/A,FALSE,"Sheet1";"print 5.6",#N/A,FALSE,"Sheet1";"print 6.6",#N/A,FALSE,"Sheet1"}</definedName>
    <definedName name="ssssssss" localSheetId="4" hidden="1">{"rtn",#N/A,FALSE,"RTN";"tables",#N/A,FALSE,"RTN";"cf",#N/A,FALSE,"CF";"stats",#N/A,FALSE,"Stats";"prop",#N/A,FALSE,"Prop"}</definedName>
    <definedName name="ssssssss" localSheetId="3" hidden="1">{"rtn",#N/A,FALSE,"RTN";"tables",#N/A,FALSE,"RTN";"cf",#N/A,FALSE,"CF";"stats",#N/A,FALSE,"Stats";"prop",#N/A,FALSE,"Prop"}</definedName>
    <definedName name="ssssssss" hidden="1">{"rtn",#N/A,FALSE,"RTN";"tables",#N/A,FALSE,"RTN";"cf",#N/A,FALSE,"CF";"stats",#N/A,FALSE,"Stats";"prop",#N/A,FALSE,"Prop"}</definedName>
    <definedName name="ssssssss_1" localSheetId="4" hidden="1">{"rtn",#N/A,FALSE,"RTN";"tables",#N/A,FALSE,"RTN";"cf",#N/A,FALSE,"CF";"stats",#N/A,FALSE,"Stats";"prop",#N/A,FALSE,"Prop"}</definedName>
    <definedName name="ssssssss_1" localSheetId="3" hidden="1">{"rtn",#N/A,FALSE,"RTN";"tables",#N/A,FALSE,"RTN";"cf",#N/A,FALSE,"CF";"stats",#N/A,FALSE,"Stats";"prop",#N/A,FALSE,"Prop"}</definedName>
    <definedName name="ssssssss_1" hidden="1">{"rtn",#N/A,FALSE,"RTN";"tables",#N/A,FALSE,"RTN";"cf",#N/A,FALSE,"CF";"stats",#N/A,FALSE,"Stats";"prop",#N/A,FALSE,"Prop"}</definedName>
    <definedName name="sssssssss" localSheetId="4" hidden="1">{"rtn",#N/A,FALSE,"RTN";"tables",#N/A,FALSE,"RTN";"cf",#N/A,FALSE,"CF";"stats",#N/A,FALSE,"Stats";"prop",#N/A,FALSE,"Prop"}</definedName>
    <definedName name="sssssssss" localSheetId="3" hidden="1">{"rtn",#N/A,FALSE,"RTN";"tables",#N/A,FALSE,"RTN";"cf",#N/A,FALSE,"CF";"stats",#N/A,FALSE,"Stats";"prop",#N/A,FALSE,"Prop"}</definedName>
    <definedName name="sssssssss" hidden="1">{"rtn",#N/A,FALSE,"RTN";"tables",#N/A,FALSE,"RTN";"cf",#N/A,FALSE,"CF";"stats",#N/A,FALSE,"Stats";"prop",#N/A,FALSE,"Prop"}</definedName>
    <definedName name="sssssssss_1" localSheetId="4" hidden="1">{"rtn",#N/A,FALSE,"RTN";"tables",#N/A,FALSE,"RTN";"cf",#N/A,FALSE,"CF";"stats",#N/A,FALSE,"Stats";"prop",#N/A,FALSE,"Prop"}</definedName>
    <definedName name="sssssssss_1" localSheetId="3" hidden="1">{"rtn",#N/A,FALSE,"RTN";"tables",#N/A,FALSE,"RTN";"cf",#N/A,FALSE,"CF";"stats",#N/A,FALSE,"Stats";"prop",#N/A,FALSE,"Prop"}</definedName>
    <definedName name="sssssssss_1" hidden="1">{"rtn",#N/A,FALSE,"RTN";"tables",#N/A,FALSE,"RTN";"cf",#N/A,FALSE,"CF";"stats",#N/A,FALSE,"Stats";"prop",#N/A,FALSE,"Prop"}</definedName>
    <definedName name="ssssssssss" localSheetId="3" hidden="1">{#N/A,#N/A,FALSE,"TSUM";#N/A,#N/A,FALSE,"shares";#N/A,#N/A,FALSE,"earnout";#N/A,#N/A,FALSE,"Heaty";#N/A,#N/A,FALSE,"self-tend";#N/A,#N/A,FALSE,"self-sum"}</definedName>
    <definedName name="ssssssssss" hidden="1">{#N/A,#N/A,FALSE,"TSUM";#N/A,#N/A,FALSE,"shares";#N/A,#N/A,FALSE,"earnout";#N/A,#N/A,FALSE,"Heaty";#N/A,#N/A,FALSE,"self-tend";#N/A,#N/A,FALSE,"self-sum"}</definedName>
    <definedName name="ssssssssssss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sss" localSheetId="3" hidden="1">{"detail",#N/A,FALSE,"mfg";"summary",#N/A,FALSE,"mfg"}</definedName>
    <definedName name="sssssssssssssssss" hidden="1">{"detail",#N/A,FALSE,"mfg";"summary",#N/A,FALSE,"mfg"}</definedName>
    <definedName name="sssswwww" localSheetId="3" hidden="1">{#N/A,"PURCHM",FALSE,"Business Analysis";#N/A,"SPADD",FALSE,"Business Analysis"}</definedName>
    <definedName name="sssswwww" hidden="1">{#N/A,"PURCHM",FALSE,"Business Analysis";#N/A,"SPADD",FALSE,"Business Analysis"}</definedName>
    <definedName name="sstart">#REF!</definedName>
    <definedName name="stabilized_occupancy">#REF!</definedName>
    <definedName name="staff">'[89]Receipts and Disbursements'!#REF!</definedName>
    <definedName name="Staffing_Plan_1">#REF!</definedName>
    <definedName name="Staffing_Plan_2">#REF!</definedName>
    <definedName name="staffing2" localSheetId="3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2_1" localSheetId="3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localSheetId="3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2" localSheetId="3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localSheetId="3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localSheetId="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localSheetId="3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localSheetId="3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localSheetId="3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localSheetId="3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localSheetId="3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localSheetId="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localSheetId="3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localSheetId="3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localSheetId="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localSheetId="3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localSheetId="3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localSheetId="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localSheetId="3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localSheetId="3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localSheetId="3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localSheetId="3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localSheetId="3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localSheetId="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localSheetId="3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localSheetId="3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2_5_1" localSheetId="3" hidden="1">{#N/A,#N/A,FALSE,"Assessment";#N/A,#N/A,FALSE,"Staffing";#N/A,#N/A,FALSE,"Hires";#N/A,#N/A,FALSE,"Assumptions"}</definedName>
    <definedName name="staffing2_5_1" hidden="1">{#N/A,#N/A,FALSE,"Assessment";#N/A,#N/A,FALSE,"Staffing";#N/A,#N/A,FALSE,"Hires";#N/A,#N/A,FALSE,"Assumptions"}</definedName>
    <definedName name="staffing2_5_2" localSheetId="3" hidden="1">{#N/A,#N/A,FALSE,"Assessment";#N/A,#N/A,FALSE,"Staffing";#N/A,#N/A,FALSE,"Hires";#N/A,#N/A,FALSE,"Assumptions"}</definedName>
    <definedName name="staffing2_5_2" hidden="1">{#N/A,#N/A,FALSE,"Assessment";#N/A,#N/A,FALSE,"Staffing";#N/A,#N/A,FALSE,"Hires";#N/A,#N/A,FALSE,"Assumptions"}</definedName>
    <definedName name="staffing2_5_3" localSheetId="3" hidden="1">{#N/A,#N/A,FALSE,"Assessment";#N/A,#N/A,FALSE,"Staffing";#N/A,#N/A,FALSE,"Hires";#N/A,#N/A,FALSE,"Assumptions"}</definedName>
    <definedName name="staffing2_5_3" hidden="1">{#N/A,#N/A,FALSE,"Assessment";#N/A,#N/A,FALSE,"Staffing";#N/A,#N/A,FALSE,"Hires";#N/A,#N/A,FALSE,"Assumptions"}</definedName>
    <definedName name="staffing2_5_4" localSheetId="3" hidden="1">{#N/A,#N/A,FALSE,"Assessment";#N/A,#N/A,FALSE,"Staffing";#N/A,#N/A,FALSE,"Hires";#N/A,#N/A,FALSE,"Assumptions"}</definedName>
    <definedName name="staffing2_5_4" hidden="1">{#N/A,#N/A,FALSE,"Assessment";#N/A,#N/A,FALSE,"Staffing";#N/A,#N/A,FALSE,"Hires";#N/A,#N/A,FALSE,"Assumptions"}</definedName>
    <definedName name="staffing2_5_5" localSheetId="3" hidden="1">{#N/A,#N/A,FALSE,"Assessment";#N/A,#N/A,FALSE,"Staffing";#N/A,#N/A,FALSE,"Hires";#N/A,#N/A,FALSE,"Assumptions"}</definedName>
    <definedName name="staffing2_5_5" hidden="1">{#N/A,#N/A,FALSE,"Assessment";#N/A,#N/A,FALSE,"Staffing";#N/A,#N/A,FALSE,"Hires";#N/A,#N/A,FALSE,"Assumptions"}</definedName>
    <definedName name="Staffing3" localSheetId="3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localSheetId="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localSheetId="3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2" localSheetId="3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localSheetId="3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localSheetId="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localSheetId="3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localSheetId="3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localSheetId="3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localSheetId="3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localSheetId="3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localSheetId="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localSheetId="3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localSheetId="3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localSheetId="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localSheetId="3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localSheetId="3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localSheetId="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localSheetId="3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localSheetId="3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localSheetId="3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localSheetId="3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localSheetId="3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localSheetId="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localSheetId="3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localSheetId="3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ffing3_5_1" localSheetId="3" hidden="1">{#N/A,#N/A,FALSE,"Assessment";#N/A,#N/A,FALSE,"Staffing";#N/A,#N/A,FALSE,"Hires";#N/A,#N/A,FALSE,"Assumptions"}</definedName>
    <definedName name="Staffing3_5_1" hidden="1">{#N/A,#N/A,FALSE,"Assessment";#N/A,#N/A,FALSE,"Staffing";#N/A,#N/A,FALSE,"Hires";#N/A,#N/A,FALSE,"Assumptions"}</definedName>
    <definedName name="Staffing3_5_2" localSheetId="3" hidden="1">{#N/A,#N/A,FALSE,"Assessment";#N/A,#N/A,FALSE,"Staffing";#N/A,#N/A,FALSE,"Hires";#N/A,#N/A,FALSE,"Assumptions"}</definedName>
    <definedName name="Staffing3_5_2" hidden="1">{#N/A,#N/A,FALSE,"Assessment";#N/A,#N/A,FALSE,"Staffing";#N/A,#N/A,FALSE,"Hires";#N/A,#N/A,FALSE,"Assumptions"}</definedName>
    <definedName name="Staffing3_5_3" localSheetId="3" hidden="1">{#N/A,#N/A,FALSE,"Assessment";#N/A,#N/A,FALSE,"Staffing";#N/A,#N/A,FALSE,"Hires";#N/A,#N/A,FALSE,"Assumptions"}</definedName>
    <definedName name="Staffing3_5_3" hidden="1">{#N/A,#N/A,FALSE,"Assessment";#N/A,#N/A,FALSE,"Staffing";#N/A,#N/A,FALSE,"Hires";#N/A,#N/A,FALSE,"Assumptions"}</definedName>
    <definedName name="Staffing3_5_4" localSheetId="3" hidden="1">{#N/A,#N/A,FALSE,"Assessment";#N/A,#N/A,FALSE,"Staffing";#N/A,#N/A,FALSE,"Hires";#N/A,#N/A,FALSE,"Assumptions"}</definedName>
    <definedName name="Staffing3_5_4" hidden="1">{#N/A,#N/A,FALSE,"Assessment";#N/A,#N/A,FALSE,"Staffing";#N/A,#N/A,FALSE,"Hires";#N/A,#N/A,FALSE,"Assumptions"}</definedName>
    <definedName name="Staffing3_5_5" localSheetId="3" hidden="1">{#N/A,#N/A,FALSE,"Assessment";#N/A,#N/A,FALSE,"Staffing";#N/A,#N/A,FALSE,"Hires";#N/A,#N/A,FALSE,"Assumptions"}</definedName>
    <definedName name="Staffing3_5_5" hidden="1">{#N/A,#N/A,FALSE,"Assessment";#N/A,#N/A,FALSE,"Staffing";#N/A,#N/A,FALSE,"Hires";#N/A,#N/A,FALSE,"Assumptions"}</definedName>
    <definedName name="Staril" localSheetId="3" hidden="1">{#N/A,#N/A,FALSE,"REPORT"}</definedName>
    <definedName name="Staril" hidden="1">{#N/A,#N/A,FALSE,"REPORT"}</definedName>
    <definedName name="Staril_1" localSheetId="3" hidden="1">{#N/A,#N/A,FALSE,"REPORT"}</definedName>
    <definedName name="Staril_1" hidden="1">{#N/A,#N/A,FALSE,"REPORT"}</definedName>
    <definedName name="Staril_2" localSheetId="3" hidden="1">{#N/A,#N/A,FALSE,"REPORT"}</definedName>
    <definedName name="Staril_2" hidden="1">{#N/A,#N/A,FALSE,"REPORT"}</definedName>
    <definedName name="Staril_3" localSheetId="3" hidden="1">{#N/A,#N/A,FALSE,"REPORT"}</definedName>
    <definedName name="Staril_3" hidden="1">{#N/A,#N/A,FALSE,"REPORT"}</definedName>
    <definedName name="Staril_4" localSheetId="3" hidden="1">{#N/A,#N/A,FALSE,"REPORT"}</definedName>
    <definedName name="Staril_4" hidden="1">{#N/A,#N/A,FALSE,"REPORT"}</definedName>
    <definedName name="start">#REF!</definedName>
    <definedName name="start_date">#REF!</definedName>
    <definedName name="Start_MLA" localSheetId="4">'[66]1.3 Input_MLA'!$R$2</definedName>
    <definedName name="Start_MLA">#REF!</definedName>
    <definedName name="Start_Year">#REF!</definedName>
    <definedName name="START2">#REF!</definedName>
    <definedName name="START3">#REF!</definedName>
    <definedName name="startcell">#REF!</definedName>
    <definedName name="Starting_FA_Balance">#REF!</definedName>
    <definedName name="Starting_month">#REF!</definedName>
    <definedName name="Starting_year">#REF!</definedName>
    <definedName name="StartOfPeriod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e">#REF!</definedName>
    <definedName name="State2">#REF!</definedName>
    <definedName name="StateExemption">#REF!</definedName>
    <definedName name="Statement_of_Cash_Flows">#REF!</definedName>
    <definedName name="statement_of_income" localSheetId="4">'[204]statement of income'!#REF!</definedName>
    <definedName name="statement_of_income">#REF!</definedName>
    <definedName name="Statistics" localSheetId="4">[205]Rev!#REF!</definedName>
    <definedName name="Statistics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>#REF!</definedName>
    <definedName name="STATUS1">#REF!</definedName>
    <definedName name="STATUS2">#REF!</definedName>
    <definedName name="STATUS3">#REF!</definedName>
    <definedName name="STATUS40">#REF!</definedName>
    <definedName name="std_BS" localSheetId="3">'Neptune COGS+OPEX Build'!std_BS</definedName>
    <definedName name="std_BS">[0]!std_BS</definedName>
    <definedName name="std_BS2" localSheetId="3">'Neptune COGS+OPEX Build'!std_BS2</definedName>
    <definedName name="std_BS2">[0]!std_BS2</definedName>
    <definedName name="std_IS" localSheetId="3">'Neptune COGS+OPEX Build'!std_IS</definedName>
    <definedName name="std_IS">[0]!std_IS</definedName>
    <definedName name="std_IS2" localSheetId="3">'Neptune COGS+OPEX Build'!std_IS2</definedName>
    <definedName name="std_IS2">[0]!std_IS2</definedName>
    <definedName name="STDebt">#REF!</definedName>
    <definedName name="stdhg" localSheetId="3" hidden="1">{#N/A,#N/A,FALSE,"Aging Summary";#N/A,#N/A,FALSE,"Ratio Analysis";#N/A,#N/A,FALSE,"Test 120 Day Accts";#N/A,#N/A,FALSE,"Tickmarks"}</definedName>
    <definedName name="stdhg" hidden="1">{#N/A,#N/A,FALSE,"Aging Summary";#N/A,#N/A,FALSE,"Ratio Analysis";#N/A,#N/A,FALSE,"Test 120 Day Accts";#N/A,#N/A,FALSE,"Tickmarks"}</definedName>
    <definedName name="stef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">#REF!</definedName>
    <definedName name="step2">#REF!</definedName>
    <definedName name="STILLUPI">#REF!</definedName>
    <definedName name="stk_30.6" hidden="1">#REF!</definedName>
    <definedName name="STOCK" localSheetId="4">'[85]Expected Term'!STOCK</definedName>
    <definedName name="STOCK">#REF!</definedName>
    <definedName name="Stock_Premium">#REF!</definedName>
    <definedName name="Stock_Price" localSheetId="4">'[206]Binomial Model'!$R$2</definedName>
    <definedName name="Stock_Price">#REF!</definedName>
    <definedName name="STOCK1">#REF!</definedName>
    <definedName name="StockExch">#REF!</definedName>
    <definedName name="StockExchange">#REF!</definedName>
    <definedName name="STOCKLIST">#REF!</definedName>
    <definedName name="StockPremium">#REF!</definedName>
    <definedName name="StockPrice">#REF!</definedName>
    <definedName name="StockPriceBalanceSheet">#REF!</definedName>
    <definedName name="STOP">#REF!</definedName>
    <definedName name="STOP2">#REF!</definedName>
    <definedName name="STOP3">#REF!</definedName>
    <definedName name="Storage___Wearhouse">'[48]GL-PC'!#REF!</definedName>
    <definedName name="Storis">#REF!</definedName>
    <definedName name="StraightLongTermDebt">#REF!</definedName>
    <definedName name="StraightPreferredBookValue">#REF!</definedName>
    <definedName name="StraightPreferredLiquidValue">#REF!</definedName>
    <definedName name="strange" localSheetId="3" hidden="1">{#N/A,#N/A,FALSE,"Sheet1"}</definedName>
    <definedName name="strange" hidden="1">{#N/A,#N/A,FALSE,"Sheet1"}</definedName>
    <definedName name="strange\" localSheetId="3" hidden="1">{#N/A,#N/A,FALSE,"Sheet1"}</definedName>
    <definedName name="strange\" hidden="1">{#N/A,#N/A,FALSE,"Sheet1"}</definedName>
    <definedName name="strange2" localSheetId="3" hidden="1">{#N/A,#N/A,FALSE,"Sheet1"}</definedName>
    <definedName name="strange2" hidden="1">{#N/A,#N/A,FALSE,"Sheet1"}</definedName>
    <definedName name="StratPlanAP" localSheetId="3" hidden="1">{#N/A,#N/A,FALSE,"Pharm";#N/A,#N/A,FALSE,"WWCM"}</definedName>
    <definedName name="StratPlanAP" hidden="1">{#N/A,#N/A,FALSE,"Pharm";#N/A,#N/A,FALSE,"WWCM"}</definedName>
    <definedName name="StratPlanAP_1" localSheetId="3" hidden="1">{#N/A,#N/A,FALSE,"Pharm";#N/A,#N/A,FALSE,"WWCM"}</definedName>
    <definedName name="StratPlanAP_1" hidden="1">{#N/A,#N/A,FALSE,"Pharm";#N/A,#N/A,FALSE,"WWCM"}</definedName>
    <definedName name="StratPlanAP_2" localSheetId="3" hidden="1">{#N/A,#N/A,FALSE,"Pharm";#N/A,#N/A,FALSE,"WWCM"}</definedName>
    <definedName name="StratPlanAP_2" hidden="1">{#N/A,#N/A,FALSE,"Pharm";#N/A,#N/A,FALSE,"WWCM"}</definedName>
    <definedName name="StratPlanAP_3" localSheetId="3" hidden="1">{#N/A,#N/A,FALSE,"Pharm";#N/A,#N/A,FALSE,"WWCM"}</definedName>
    <definedName name="StratPlanAP_3" hidden="1">{#N/A,#N/A,FALSE,"Pharm";#N/A,#N/A,FALSE,"WWCM"}</definedName>
    <definedName name="StratPlanAP_4" localSheetId="3" hidden="1">{#N/A,#N/A,FALSE,"Pharm";#N/A,#N/A,FALSE,"WWCM"}</definedName>
    <definedName name="StratPlanAP_4" hidden="1">{#N/A,#N/A,FALSE,"Pharm";#N/A,#N/A,FALSE,"WWCM"}</definedName>
    <definedName name="STREET">#REF!</definedName>
    <definedName name="strh" localSheetId="3">{0}</definedName>
    <definedName name="strh">{0}</definedName>
    <definedName name="strike">#REF!</definedName>
    <definedName name="Strip_Mine_EKY">#REF!</definedName>
    <definedName name="Strip_Mine_WKY">#REF!</definedName>
    <definedName name="StrLTDebt">#REF!</definedName>
    <definedName name="STRM_dil_shares">#REF!</definedName>
    <definedName name="STRM_EBITDA95">#REF!</definedName>
    <definedName name="STRM_EBITDA95_m">#REF!</definedName>
    <definedName name="STRM_EBITDA96">#REF!</definedName>
    <definedName name="STRM_EBITDA96_m">#REF!</definedName>
    <definedName name="STRM_equity_mcap">#REF!</definedName>
    <definedName name="STRM_lev_mcap">#REF!</definedName>
    <definedName name="STRM_total_dt">#REF!</definedName>
    <definedName name="StrPref">#REF!</definedName>
    <definedName name="StrPrefLiq">#REF!</definedName>
    <definedName name="strtt" localSheetId="3">{0}</definedName>
    <definedName name="strtt">{0}</definedName>
    <definedName name="stsg" localSheetId="3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>#REF!</definedName>
    <definedName name="Stub_Header2" hidden="1">#REF!</definedName>
    <definedName name="stub_header22" hidden="1">#REF!</definedName>
    <definedName name="Stub_Header3" hidden="1">#REF!</definedName>
    <definedName name="stub_header33" hidden="1">#REF!</definedName>
    <definedName name="stub_header43" hidden="1">#REF!</definedName>
    <definedName name="stub_months">#REF!</definedName>
    <definedName name="stub_period">#REF!</definedName>
    <definedName name="stub1" hidden="1">#REF!</definedName>
    <definedName name="stub1h24" localSheetId="3">'Neptune COGS+OPEX Build'!$T$2</definedName>
    <definedName name="stub1h24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bName">#REF!</definedName>
    <definedName name="stud13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localSheetId="3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TWBD_StatToolsHistogram_BinMaximum">" 1.01E+300"</definedName>
    <definedName name="STWBD_StatToolsHistogram_BinMinimum">" 1.01E+300"</definedName>
    <definedName name="STWBD_StatToolsHistogram_DefaultDataFormat">" 0"</definedName>
    <definedName name="STWBD_StatToolsHistogram_HasDefaultInfo">"TRUE"</definedName>
    <definedName name="STWBD_StatToolsHistogram_NumBins">"-32767"</definedName>
    <definedName name="STWBD_StatToolsHistogram_VariableList">1</definedName>
    <definedName name="STWBD_StatToolsHistogram_VariableList_1">"U_x0001_VG2A833B21_x0001_"</definedName>
    <definedName name="STWBD_StatToolsHistogram_VarSelectorDefaultDataSet">"DG1BACFB23"</definedName>
    <definedName name="STWBD_StatToolsHistogram_XAxisStyle">" 0"</definedName>
    <definedName name="STWBD_StatToolsHistogram_YAxisStyle">" 0"</definedName>
    <definedName name="STWBD_StatToolsOneVarSummary_Count">"FALSE"</definedName>
    <definedName name="STWBD_StatToolsOneVarSummary_DefaultDataFormat">" 0"</definedName>
    <definedName name="STWBD_StatToolsOneVarSummary_FirstQuartile">"FALSE"</definedName>
    <definedName name="STWBD_StatToolsOneVarSummary_HasDefaultInfo">"TRUE"</definedName>
    <definedName name="STWBD_StatToolsOneVarSummary_InterQuartileRange">"FALSE"</definedName>
    <definedName name="STWBD_StatToolsOneVarSummary_Kurtosis">"FALSE"</definedName>
    <definedName name="STWBD_StatToolsOneVarSummary_Maximum">"TRUE"</definedName>
    <definedName name="STWBD_StatToolsOneVarSummary_Mean">"TRUE"</definedName>
    <definedName name="STWBD_StatToolsOneVarSummary_MeanAbsDeviation">"FALSE"</definedName>
    <definedName name="STWBD_StatToolsOneVarSummary_Median">"TRUE"</definedName>
    <definedName name="STWBD_StatToolsOneVarSummary_Minimum">"TRUE"</definedName>
    <definedName name="STWBD_StatToolsOneVarSummary_OtherPercentiles">"TRUE"</definedName>
    <definedName name="STWBD_StatToolsOneVarSummary_PercentileList">" .01, .025, .05, .1, .2, .3, .4, .5, .6, .7, .8, .9, .95"</definedName>
    <definedName name="STWBD_StatToolsOneVarSummary_Range">"FALSE"</definedName>
    <definedName name="STWBD_StatToolsOneVarSummary_Skewness">"FALSE"</definedName>
    <definedName name="STWBD_StatToolsOneVarSummary_StandardDeviation">"TRUE"</definedName>
    <definedName name="STWBD_StatToolsOneVarSummary_Sum">"FALSE"</definedName>
    <definedName name="STWBD_StatToolsOneVarSummary_ThirdQuartile">"FALSE"</definedName>
    <definedName name="STWBD_StatToolsOneVarSummary_VariableList">1</definedName>
    <definedName name="STWBD_StatToolsOneVarSummary_VariableList_1">"U_x0001_VG2A833B21_x0001_"</definedName>
    <definedName name="STWBD_StatToolsOneVarSummary_Variance">"TRUE"</definedName>
    <definedName name="STWBD_StatToolsOneVarSummary_VarSelectorDefaultDataSet">"DG1BACFB23"</definedName>
    <definedName name="STYLENAME" localSheetId="3">'Neptune COGS+OPEX Build'!________________________wrn7</definedName>
    <definedName name="STYLENAME">________________________wrn7</definedName>
    <definedName name="su">#REF!</definedName>
    <definedName name="sub" hidden="1">#REF!</definedName>
    <definedName name="SUB_LIST">#REF!</definedName>
    <definedName name="SUBABAND">#REF!</definedName>
    <definedName name="subadd">#REF!</definedName>
    <definedName name="Subcontractor__Expense">'[48]GL-PC'!#REF!</definedName>
    <definedName name="Subcontractor_Expense_COGS">#REF!</definedName>
    <definedName name="Subcontractor_Expense_R_D">'[48]GL-PC'!#REF!</definedName>
    <definedName name="subdownkey">#REF!</definedName>
    <definedName name="subfinancials">#REF!</definedName>
    <definedName name="subject2">#REF!</definedName>
    <definedName name="SubjectCompany" hidden="1">#REF!</definedName>
    <definedName name="SubjectToForfeiture">#REF!</definedName>
    <definedName name="subpart" localSheetId="4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part" localSheetId="3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Quarters">OFFSET(#REF!,0,1,1,COUNT(#REF!))</definedName>
    <definedName name="Subscriber___Country_Summary">#REF!</definedName>
    <definedName name="SubsTables">#REF!</definedName>
    <definedName name="subtitle" localSheetId="4">[164]ASSUMPTIONS!$A$3</definedName>
    <definedName name="subtitle">#REF!</definedName>
    <definedName name="subtotals">#REF!</definedName>
    <definedName name="SubUnitsSold">OFFSET(#REF!,0,1,1,COUNT(#REF!))</definedName>
    <definedName name="SUBVALUE">#REF!</definedName>
    <definedName name="SubWarrants">#REF!</definedName>
    <definedName name="such" localSheetId="3" hidden="1">{"FCB_ALL",#N/A,FALSE,"FCB"}</definedName>
    <definedName name="such" hidden="1">{"FCB_ALL",#N/A,FALSE,"FCB"}</definedName>
    <definedName name="sucker" localSheetId="3" hidden="1">{#N/A,#N/A,FALSE,"Sheet1"}</definedName>
    <definedName name="sucker" hidden="1">{#N/A,#N/A,FALSE,"Sheet1"}</definedName>
    <definedName name="sucker2" localSheetId="3" hidden="1">{#N/A,#N/A,FALSE,"Sheet1"}</definedName>
    <definedName name="sucker2" hidden="1">{#N/A,#N/A,FALSE,"Sheet1"}</definedName>
    <definedName name="Suffix">#REF!</definedName>
    <definedName name="sukuarc" localSheetId="4">[55]contahal!$A$1:$N$96,[55]contahal!$A$98:$N$159</definedName>
    <definedName name="sukuarc">#REF!,#REF!</definedName>
    <definedName name="Sum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brand_specialty_curr" hidden="1">#REF!</definedName>
    <definedName name="sum_awp_amt_brand_specialty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mac_specialty_curr" hidden="1">#REF!</definedName>
    <definedName name="sum_awp_amt_mac_specialty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awp_amt_non_mac_specialty_curr" hidden="1">#REF!</definedName>
    <definedName name="sum_awp_amt_non_mac_specialty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brand_specialty_curr" hidden="1">#REF!</definedName>
    <definedName name="sum_calcing_cost_amt_brand_specialty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mac_specialty_curr" hidden="1">#REF!</definedName>
    <definedName name="sum_calcing_cost_amt_mac_specialty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alcing_cost_amt_non_mac_specialty_curr" hidden="1">#REF!</definedName>
    <definedName name="sum_calcing_cost_amt_non_mac_specialty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brand_specialty_curr" hidden="1">#REF!</definedName>
    <definedName name="sum_prof_fee_amt_brand_specialty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mac_specialty_curr" hidden="1">#REF!</definedName>
    <definedName name="sum_prof_fee_amt_mac_specialty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prof_fee_amt_non_mac_specialty_curr" hidden="1">#REF!</definedName>
    <definedName name="sum_prof_fee_amt_non_mac_specialty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brand_specialty_curr" hidden="1">#REF!</definedName>
    <definedName name="sum_salestax_amt_brand_specialty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mac_specialty_curr" hidden="1">#REF!</definedName>
    <definedName name="sum_salestax_amt_mac_specialty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alestax_amt_non_mac_specialty_curr" hidden="1">#REF!</definedName>
    <definedName name="sum_salestax_amt_non_mac_specialty_prior" hidden="1">#REF!</definedName>
    <definedName name="sum_specialty_brand_formulary_copay_amt_curr" hidden="1">#REF!</definedName>
    <definedName name="sum_specialty_brand_formulary_copay_amt_prior" hidden="1">#REF!</definedName>
    <definedName name="sum_specialty_brand_formulary_paid_amt_curr" hidden="1">#REF!</definedName>
    <definedName name="sum_specialty_brand_formulary_paid_amt_prior" hidden="1">#REF!</definedName>
    <definedName name="sum_specialty_brand_formulary_plan_paid_amt_curr" hidden="1">#REF!</definedName>
    <definedName name="sum_specialty_brand_formulary_plan_paid_amt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laims_prior" hidden="1">#REF!</definedName>
    <definedName name="sum_specialty_copay_amt_curr" hidden="1">#REF!</definedName>
    <definedName name="sum_specialty_copay_amt_prior" hidden="1">#REF!</definedName>
    <definedName name="sum_specialty_generic_copay_amt_curr" hidden="1">#REF!</definedName>
    <definedName name="sum_specialty_generic_copay_amt_prior" hidden="1">#REF!</definedName>
    <definedName name="sum_specialty_generic_paid_amt_curr" hidden="1">#REF!</definedName>
    <definedName name="sum_specialty_generic_paid_amt_prior" hidden="1">#REF!</definedName>
    <definedName name="sum_specialty_generic_plan_paid_amt_curr" hidden="1">#REF!</definedName>
    <definedName name="sum_specialty_generic_plan_paid_amt_prior" hidden="1">#REF!</definedName>
    <definedName name="sum_specialty_non_brand_formulary_copay_amt_curr" hidden="1">#REF!</definedName>
    <definedName name="sum_specialty_non_brand_formulary_copay_amt_prior" hidden="1">#REF!</definedName>
    <definedName name="sum_specialty_non_brand_formulary_paid_amt_curr" hidden="1">#REF!</definedName>
    <definedName name="sum_specialty_non_brand_formulary_paid_amt_prior" hidden="1">#REF!</definedName>
    <definedName name="sum_specialty_non_brand_formulary_plan_paid_amt_curr" hidden="1">#REF!</definedName>
    <definedName name="sum_specialty_non_brand_formulary_plan_paid_amt_prior" hidden="1">#REF!</definedName>
    <definedName name="sum_specialty_plan_paid_amt_curr" hidden="1">#REF!</definedName>
    <definedName name="sum_specialty_plan_paid_amt_prio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brand_specialty_curr" hidden="1">#REF!</definedName>
    <definedName name="sum_svc_copay_amt_brand_specialty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mac_specialty_curr" hidden="1">#REF!</definedName>
    <definedName name="sum_svc_copay_amt_mac_specialty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svc_copay_amt_non_mac_specialty_curr" hidden="1">#REF!</definedName>
    <definedName name="sum_svc_copay_amt_non_mac_specialty_prior" hidden="1">#REF!</definedName>
    <definedName name="sum_total_days_curr" hidden="1">#REF!</definedName>
    <definedName name="sum_total_days_prior" hidden="1">#REF!</definedName>
    <definedName name="SUMc38c43">#REF!</definedName>
    <definedName name="SUMFIN">#REF!</definedName>
    <definedName name="SUMM">#REF!</definedName>
    <definedName name="SUMMARY" localSheetId="4">#REF!</definedName>
    <definedName name="Summary">"DGKQYRHSHFAH3VMRNIFU7L0DK"</definedName>
    <definedName name="SUMMARY_BOOK" localSheetId="4" hidden="1">{"page1",#N/A,FALSE,"GIRLBO";"page2",#N/A,FALSE,"GIRLBO";"page3",#N/A,FALSE,"GIRLBO";"page4",#N/A,FALSE,"GIRLBO";"page5",#N/A,FALSE,"GIRLBO"}</definedName>
    <definedName name="SUMMARY_BOOK" localSheetId="3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_BOOK_1" localSheetId="3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localSheetId="3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2" localSheetId="3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localSheetId="3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localSheetId="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localSheetId="3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localSheetId="3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localSheetId="3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localSheetId="3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localSheetId="3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localSheetId="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localSheetId="3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localSheetId="3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localSheetId="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localSheetId="3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localSheetId="3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localSheetId="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localSheetId="3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localSheetId="3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localSheetId="3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localSheetId="3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localSheetId="3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localSheetId="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localSheetId="3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localSheetId="3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OOK_5_1" localSheetId="3" hidden="1">{"page1",#N/A,FALSE,"GIRLBO";"page2",#N/A,FALSE,"GIRLBO";"page3",#N/A,FALSE,"GIRLBO";"page4",#N/A,FALSE,"GIRLBO";"page5",#N/A,FALSE,"GIRLBO"}</definedName>
    <definedName name="SUMMARY_BOOK_5_1" hidden="1">{"page1",#N/A,FALSE,"GIRLBO";"page2",#N/A,FALSE,"GIRLBO";"page3",#N/A,FALSE,"GIRLBO";"page4",#N/A,FALSE,"GIRLBO";"page5",#N/A,FALSE,"GIRLBO"}</definedName>
    <definedName name="SUMMARY_BOOK_5_2" localSheetId="3" hidden="1">{"page1",#N/A,FALSE,"GIRLBO";"page2",#N/A,FALSE,"GIRLBO";"page3",#N/A,FALSE,"GIRLBO";"page4",#N/A,FALSE,"GIRLBO";"page5",#N/A,FALSE,"GIRLBO"}</definedName>
    <definedName name="SUMMARY_BOOK_5_2" hidden="1">{"page1",#N/A,FALSE,"GIRLBO";"page2",#N/A,FALSE,"GIRLBO";"page3",#N/A,FALSE,"GIRLBO";"page4",#N/A,FALSE,"GIRLBO";"page5",#N/A,FALSE,"GIRLBO"}</definedName>
    <definedName name="SUMMARY_BOOK_5_3" localSheetId="3" hidden="1">{"page1",#N/A,FALSE,"GIRLBO";"page2",#N/A,FALSE,"GIRLBO";"page3",#N/A,FALSE,"GIRLBO";"page4",#N/A,FALSE,"GIRLBO";"page5",#N/A,FALSE,"GIRLBO"}</definedName>
    <definedName name="SUMMARY_BOOK_5_3" hidden="1">{"page1",#N/A,FALSE,"GIRLBO";"page2",#N/A,FALSE,"GIRLBO";"page3",#N/A,FALSE,"GIRLBO";"page4",#N/A,FALSE,"GIRLBO";"page5",#N/A,FALSE,"GIRLBO"}</definedName>
    <definedName name="SUMMARY_BOOK_5_4" localSheetId="3" hidden="1">{"page1",#N/A,FALSE,"GIRLBO";"page2",#N/A,FALSE,"GIRLBO";"page3",#N/A,FALSE,"GIRLBO";"page4",#N/A,FALSE,"GIRLBO";"page5",#N/A,FALSE,"GIRLBO"}</definedName>
    <definedName name="SUMMARY_BOOK_5_4" hidden="1">{"page1",#N/A,FALSE,"GIRLBO";"page2",#N/A,FALSE,"GIRLBO";"page3",#N/A,FALSE,"GIRLBO";"page4",#N/A,FALSE,"GIRLBO";"page5",#N/A,FALSE,"GIRLBO"}</definedName>
    <definedName name="SUMMARY_BOOK_5_5" localSheetId="3" hidden="1">{"page1",#N/A,FALSE,"GIRLBO";"page2",#N/A,FALSE,"GIRLBO";"page3",#N/A,FALSE,"GIRLBO";"page4",#N/A,FALSE,"GIRLBO";"page5",#N/A,FALSE,"GIRLBO"}</definedName>
    <definedName name="SUMMARY_BOOK_5_5" hidden="1">{"page1",#N/A,FALSE,"GIRLBO";"page2",#N/A,FALSE,"GIRLBO";"page3",#N/A,FALSE,"GIRLBO";"page4",#N/A,FALSE,"GIRLBO";"page5",#N/A,FALSE,"GIRLBO"}</definedName>
    <definedName name="Summary_Date">#REF!</definedName>
    <definedName name="Summary_Discount_Rate">#REF!</definedName>
    <definedName name="Summary_IS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08" localSheetId="3" hidden="1">{"'subnets'!$A$1:$F$20"}</definedName>
    <definedName name="Summary08" hidden="1">{"'subnets'!$A$1:$F$20"}</definedName>
    <definedName name="SUMMARY1">#REF!</definedName>
    <definedName name="SUMMARY2">#REF!</definedName>
    <definedName name="sumval" localSheetId="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brand">#REF!</definedName>
    <definedName name="super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CENTSGA">#REF!</definedName>
    <definedName name="Supplemental_filter">#REF!</definedName>
    <definedName name="Suppliers" localSheetId="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s_Exp_Production">'[48]GL-PC'!#REF!</definedName>
    <definedName name="supply" localSheetId="3" hidden="1">{#N/A,#N/A,FALSE,"PMTABB";#N/A,#N/A,FALSE,"PMTABB"}</definedName>
    <definedName name="supply" hidden="1">{#N/A,#N/A,FALSE,"PMTABB";#N/A,#N/A,FALSE,"PMTABB"}</definedName>
    <definedName name="support">#REF!</definedName>
    <definedName name="SURVIVAL">#REF!</definedName>
    <definedName name="SurviveFuture">#REF!</definedName>
    <definedName name="SurviveFuture2">#REF!</definedName>
    <definedName name="Susan" localSheetId="3" hidden="1">{#N/A,#N/A,FALSE,"Revised cover";#N/A,#N/A,FALSE,"Trends";"main view",#N/A,FALSE,"As Reported";#N/A,#N/A,FALSE,"delegations";#N/A,#N/A,FALSE,"(un) Commited"}</definedName>
    <definedName name="Susan" hidden="1">{#N/A,#N/A,FALSE,"Revised cover";#N/A,#N/A,FALSE,"Trends";"main view",#N/A,FALSE,"As Reported";#N/A,#N/A,FALSE,"delegations";#N/A,#N/A,FALSE,"(un) Commited"}</definedName>
    <definedName name="SV">#REF!</definedName>
    <definedName name="SV_AUTO_CONN_CATALOG">"ABRCOM"</definedName>
    <definedName name="SV_AUTO_CONN_CATALOG_1">"NRPCOM"</definedName>
    <definedName name="SV_AUTO_CONN_SERVER">"ABR-LSQL-001\URSLSQL001"</definedName>
    <definedName name="SV_AUTO_CONN_SERVER_1">"ABR-LSQL-001\URSLSQL001"</definedName>
    <definedName name="SV_ENCPT_AUTO_CONN_PASSWORD">"083096084083070089082077067100113107110117057048052060"</definedName>
    <definedName name="SV_ENCPT_AUTO_CONN_PASSWORD_1">"083096084083070089082077067100113107110117057048052060"</definedName>
    <definedName name="SV_ENCPT_AUTO_CONN_USER">"095094088070084121098"</definedName>
    <definedName name="SV_ENCPT_AUTO_CONN_USER_1">"095094088070084121098"</definedName>
    <definedName name="SV_ENCPT_LOGON_PWD" hidden="1">"078104085088070084080079071"</definedName>
    <definedName name="SV_ENCPT_LOGON_USER" hidden="1">"095094088070084078066083081076072034040089091041"</definedName>
    <definedName name="SVC">#REF!</definedName>
    <definedName name="SW" localSheetId="4">'[80]Customer Support Group'!$A$50:$F$56</definedName>
    <definedName name="SW">#REF!</definedName>
    <definedName name="swa">#REF!</definedName>
    <definedName name="Swap1">#REF!</definedName>
    <definedName name="Swap2">#REF!</definedName>
    <definedName name="swaw" localSheetId="3" hidden="1">{"TEXO2N2_VOL",#N/A,FALSE,"MTHLYVOL";"TEXH2_VOL",#N/A,FALSE,"MTHLYVOL";"LOUIS_VOL",#N/A,FALSE,"MTHLYVOL";"H2_VOL",#N/A,FALSE,"MTHLYVOL";"O2N2_VOL",#N/A,FALSE,"MTHLYVOL";"PACKAGE_VOL",#N/A,FALSE,"MTHLYVOL"}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den">#REF!</definedName>
    <definedName name="sweep">#REF!</definedName>
    <definedName name="sweepa">#REF!</definedName>
    <definedName name="sweepb">#REF!</definedName>
    <definedName name="swingcogs" localSheetId="4">[18]Model!#REF!</definedName>
    <definedName name="swingcogs">#REF!</definedName>
    <definedName name="swinggross" localSheetId="4">[18]Model!#REF!</definedName>
    <definedName name="swinggross">#REF!</definedName>
    <definedName name="swingop" localSheetId="4">[18]Model!#REF!</definedName>
    <definedName name="swingop">#REF!</definedName>
    <definedName name="switch">#REF!</definedName>
    <definedName name="swp">#REF!</definedName>
    <definedName name="swq" localSheetId="3" hidden="1">{#N/A,"PURCHM",FALSE,"Business Analysis";#N/A,"SPADD",FALSE,"Business Analysis"}</definedName>
    <definedName name="swq" hidden="1">{#N/A,"PURCHM",FALSE,"Business Analysis";#N/A,"SPADD",FALSE,"Business Analysis"}</definedName>
    <definedName name="swr" localSheetId="3" hidden="1">{"Polymers Details",#N/A,FALSE,"Current Yr";"Polymer Details",#N/A,FALSE,"Budget";"Polymer Details",#N/A,FALSE,"Prior Year"}</definedName>
    <definedName name="swr" hidden="1">{"Polymers Details",#N/A,FALSE,"Current Yr";"Polymer Details",#N/A,FALSE,"Budget";"Polymer Details",#N/A,FALSE,"Prior Year"}</definedName>
    <definedName name="Swvu.FRP_BACKLOG1." hidden="1">#REF!</definedName>
    <definedName name="Swvu.FRP_backlog2." hidden="1">#REF!</definedName>
    <definedName name="Swvu.FULL." hidden="1">#REF!</definedName>
    <definedName name="Swvu.GuV_Gesamtkosten_mit_Prozentspalte." hidden="1">#N/A</definedName>
    <definedName name="Swvu.GuV_Gesamtkosten_ohne_Prozentspalte." hidden="1">#N/A</definedName>
    <definedName name="Swvu.GuV_Kurzform_quer." hidden="1">#N/A</definedName>
    <definedName name="Swvu.MLAIM._.PER._.THUM." hidden="1">#REF!</definedName>
    <definedName name="Swvu.monthly._.inc._.stmt." hidden="1">#REF!</definedName>
    <definedName name="Swvu.portrait._.look." hidden="1">#REF!</definedName>
    <definedName name="Swvu.PROJECTS._.INV_ADV." hidden="1">#REF!</definedName>
    <definedName name="Swvu.QUARTERLY._.PROFITS." hidden="1">#REF!</definedName>
    <definedName name="Swvu.REGULAR." hidden="1">#REF!</definedName>
    <definedName name="Swvu.טוביה." hidden="1">#REF!</definedName>
    <definedName name="SX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localSheetId="3" hidden="1">{#N/A,#N/A,FALSE,"PGW"}</definedName>
    <definedName name="sxcg" hidden="1">{#N/A,#N/A,FALSE,"PGW"}</definedName>
    <definedName name="Symbol">#REF!</definedName>
    <definedName name="syn" localSheetId="4" hidden="1">{#N/A,#N/A,FALSE,"Cover";#N/A,#N/A,FALSE,"Assumptions";#N/A,#N/A,FALSE,"Acquirer";#N/A,#N/A,FALSE,"Target";#N/A,#N/A,FALSE,"Income Statement";#N/A,#N/A,FALSE,"Summary Tables"}</definedName>
    <definedName name="syn" localSheetId="3" hidden="1">{#N/A,#N/A,FALSE,"Cover";#N/A,#N/A,FALSE,"Assumptions";#N/A,#N/A,FALSE,"Acquirer";#N/A,#N/A,FALSE,"Target";#N/A,#N/A,FALSE,"Income Statement";#N/A,#N/A,FALSE,"Summary Tables"}</definedName>
    <definedName name="syn" hidden="1">{#N/A,#N/A,FALSE,"Cover";#N/A,#N/A,FALSE,"Assumptions";#N/A,#N/A,FALSE,"Acquirer";#N/A,#N/A,FALSE,"Target";#N/A,#N/A,FALSE,"Income Statement";#N/A,#N/A,FALSE,"Summary Tables"}</definedName>
    <definedName name="synergies" localSheetId="3">#REF!</definedName>
    <definedName name="synergies">#REF!</definedName>
    <definedName name="sz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_inputs">#REF!</definedName>
    <definedName name="szdfkasfk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dfkasfk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x" localSheetId="3" hidden="1">{"LAPO2N2",#N/A,FALSE,"CM"}</definedName>
    <definedName name="szx" hidden="1">{"LAPO2N2",#N/A,FALSE,"CM"}</definedName>
    <definedName name="T" localSheetId="4">'[90]Page 300'!$B$5</definedName>
    <definedName name="t">#REF!</definedName>
    <definedName name="t.2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receivables" localSheetId="4">[95]consolidation!#REF!</definedName>
    <definedName name="T.receivables">#REF!</definedName>
    <definedName name="t_05">#REF!</definedName>
    <definedName name="t_07">#REF!</definedName>
    <definedName name="T_5_yr_est">#REF!</definedName>
    <definedName name="T_52_wk">#REF!</definedName>
    <definedName name="T_BACKLOG">#REF!</definedName>
    <definedName name="T_beta">#REF!</definedName>
    <definedName name="t_cb">#REF!</definedName>
    <definedName name="T_curr">#REF!</definedName>
    <definedName name="T_dil_shares">#REF!</definedName>
    <definedName name="T_EBITDA95">#REF!</definedName>
    <definedName name="T_EBITDA95_m">#REF!</definedName>
    <definedName name="T_EBITDA95_res">#REF!</definedName>
    <definedName name="T_EBITDA96">#REF!</definedName>
    <definedName name="T_EBITDA96_m">#REF!</definedName>
    <definedName name="T_EBITDA96_res">#REF!</definedName>
    <definedName name="T_EPS_year_1" localSheetId="4">'[207]USI Assumptions'!$E$30</definedName>
    <definedName name="T_EPS_year_1">#REF!</definedName>
    <definedName name="T_eps95">#REF!</definedName>
    <definedName name="T_eps96">#REF!</definedName>
    <definedName name="T_eps97">#REF!</definedName>
    <definedName name="T_equity_mcap">#REF!</definedName>
    <definedName name="T_lev_mcap">#REF!</definedName>
    <definedName name="T_pr">#REF!</definedName>
    <definedName name="T_ticker">#REF!</definedName>
    <definedName name="T_total_dt">#REF!</definedName>
    <definedName name="T1_">'[14]שמ"מ מ"ה'!#REF!</definedName>
    <definedName name="T2_">'[14]שמ"מ מ"ה'!#REF!</definedName>
    <definedName name="T3_">'[14]שמ"מ מ"ה'!#REF!</definedName>
    <definedName name="T5_">'[14]שמ"מ מ"ה'!#REF!</definedName>
    <definedName name="T6_">'[14]שמ"מ מ"ה'!#REF!</definedName>
    <definedName name="TA">#REF!</definedName>
    <definedName name="tab_report_name" hidden="1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A">#REF!</definedName>
    <definedName name="table">#REF!</definedName>
    <definedName name="Table_1_1">#REF!</definedName>
    <definedName name="Table_3">#REF!</definedName>
    <definedName name="Table_5_4">#REF!</definedName>
    <definedName name="Table_for_filter">#REF!</definedName>
    <definedName name="TABLE1">#REF!</definedName>
    <definedName name="TABLE10">#REF!</definedName>
    <definedName name="TABLE11">#REF!</definedName>
    <definedName name="TABLE12">#REF!</definedName>
    <definedName name="table12.00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List">#REF!</definedName>
    <definedName name="TableName">"Dummy"</definedName>
    <definedName name="tablepos96">#REF!</definedName>
    <definedName name="Tables">#REF!</definedName>
    <definedName name="tables22222" localSheetId="4">[208]TableList!$A$10:$E$177</definedName>
    <definedName name="tables22222">#REF!</definedName>
    <definedName name="TABPROY">'[186]TAB-SALES-97'!$S$3:$Z$98</definedName>
    <definedName name="TabStop1">"&lt;TSL*0.8,C*1.1+7,C*1.1+12,C*0.8,C*1.3,C*0.8+9,C*1.3+12,C*1.1+12,C*1,C*1,C*1,C*1,C*1,C*0.8&gt;"</definedName>
    <definedName name="TabStop2">"&lt;TSL*0.8,C*1.1+7,C*1.1+12,C*0.8,C*1.3,C*0.8+9,C*1.3+12,C*2+12,C*1,C*1,C*1,C*1,C*0.8&gt;"</definedName>
    <definedName name="TabStop3">"&lt;TSL*0.8,C*1.1+7,C*1.1+12,C*0.8,C*1.3,C*0.8+9,C*1.3+12,C*1.1+12,C*1,C*1,C*1,C*1,C*1,C*0.8&gt;"</definedName>
    <definedName name="TabStop4">"&lt;TSL*0.7,R*1+9,R*1+12,C*0.8,R*1.1+11,C*0.8,R*1.2+12,R*1+13,R*0.9,R*1,R*1,R*1,R*1,R*0.8&gt;"</definedName>
    <definedName name="tadirgan">[104]tadirgan!$1:$1048576</definedName>
    <definedName name="Tagging_expenses">'[48]GL-PC'!#REF!</definedName>
    <definedName name="tai.v4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localSheetId="3" hidden="1">{#N/A,#N/A,FALSE,"KA CH  (2)"}</definedName>
    <definedName name="Tail.2" hidden="1">{#N/A,#N/A,FALSE,"KA CH  (2)"}</definedName>
    <definedName name="tali">#REF!</definedName>
    <definedName name="TangibleBookValuePerShare">#REF!</definedName>
    <definedName name="tar">#REF!</definedName>
    <definedName name="targ">#REF!</definedName>
    <definedName name="Target">#REF!</definedName>
    <definedName name="target_call_price" localSheetId="4">'[90]Page 304'!$B$11</definedName>
    <definedName name="target_call_price">#REF!</definedName>
    <definedName name="target_debt_to_equity">#REF!</definedName>
    <definedName name="target_month">#REF!</definedName>
    <definedName name="target_name" localSheetId="4">'[209]Primary Drivers'!$D$5</definedName>
    <definedName name="target_name">#REF!</definedName>
    <definedName name="target_preferred_to_equity">#REF!</definedName>
    <definedName name="TargetDCF2" localSheetId="3" hidden="1">{#N/A,#N/A,FALSE,"Sheet1"}</definedName>
    <definedName name="TargetDCF2" hidden="1">{#N/A,#N/A,FALSE,"Sheet1"}</definedName>
    <definedName name="TargetName">#REF!</definedName>
    <definedName name="TargetTaxRate">#REF!</definedName>
    <definedName name="TargetToggle">#REF!</definedName>
    <definedName name="tarif">#REF!</definedName>
    <definedName name="tavlaind">#REF!</definedName>
    <definedName name="Tax" localSheetId="4">'[210]OPEX IL'!#REF!</definedName>
    <definedName name="Tax">#REF!</definedName>
    <definedName name="Tax___Feinchemie">#REF!</definedName>
    <definedName name="Tax_Agan">#REF!</definedName>
    <definedName name="tax_amort">#REF!</definedName>
    <definedName name="Tax_Biomark">#REF!</definedName>
    <definedName name="Tax_CS">#REF!</definedName>
    <definedName name="Tax_depreciation_factor">#REF!</definedName>
    <definedName name="Tax_Effect_Income">#REF!</definedName>
    <definedName name="Tax_Effect_Liabs">#REF!</definedName>
    <definedName name="Tax_Effect_RetEarn">#REF!</definedName>
    <definedName name="Tax_Farmoz">#REF!</definedName>
    <definedName name="Tax_Life">#REF!</definedName>
    <definedName name="Tax_Mabeno">#REF!</definedName>
    <definedName name="tax_rate">#REF!</definedName>
    <definedName name="Tax_Rate_Adj">#REF!</definedName>
    <definedName name="Tax_Rice_Co">#REF!</definedName>
    <definedName name="Tax_USA">#REF!</definedName>
    <definedName name="tax_years_depr">#REF!</definedName>
    <definedName name="Taxable_Transaction__Y_N">#REF!</definedName>
    <definedName name="TAXCALC">#REF!</definedName>
    <definedName name="Taxcust97">#REF!</definedName>
    <definedName name="taxdep">#REF!</definedName>
    <definedName name="taxes">#REF!</definedName>
    <definedName name="taxol" localSheetId="3" hidden="1">{#N/A,#N/A,FALSE,"Pharm";#N/A,#N/A,FALSE,"WWCM"}</definedName>
    <definedName name="taxol" hidden="1">{#N/A,#N/A,FALSE,"Pharm";#N/A,#N/A,FALSE,"WWCM"}</definedName>
    <definedName name="taxol_1" localSheetId="3" hidden="1">{#N/A,#N/A,FALSE,"Pharm";#N/A,#N/A,FALSE,"WWCM"}</definedName>
    <definedName name="taxol_1" hidden="1">{#N/A,#N/A,FALSE,"Pharm";#N/A,#N/A,FALSE,"WWCM"}</definedName>
    <definedName name="taxol_2" localSheetId="3" hidden="1">{#N/A,#N/A,FALSE,"Pharm";#N/A,#N/A,FALSE,"WWCM"}</definedName>
    <definedName name="taxol_2" hidden="1">{#N/A,#N/A,FALSE,"Pharm";#N/A,#N/A,FALSE,"WWCM"}</definedName>
    <definedName name="taxol_3" localSheetId="3" hidden="1">{#N/A,#N/A,FALSE,"Pharm";#N/A,#N/A,FALSE,"WWCM"}</definedName>
    <definedName name="taxol_3" hidden="1">{#N/A,#N/A,FALSE,"Pharm";#N/A,#N/A,FALSE,"WWCM"}</definedName>
    <definedName name="taxol_4" localSheetId="3" hidden="1">{#N/A,#N/A,FALSE,"Pharm";#N/A,#N/A,FALSE,"WWCM"}</definedName>
    <definedName name="taxol_4" hidden="1">{#N/A,#N/A,FALSE,"Pharm";#N/A,#N/A,FALSE,"WWCM"}</definedName>
    <definedName name="TAXR">#REF!</definedName>
    <definedName name="TAXRATE">#REF!</definedName>
    <definedName name="TaxRate1">#REF!</definedName>
    <definedName name="TaxRate2">#REF!</definedName>
    <definedName name="TaxRate3">#REF!</definedName>
    <definedName name="taxrate35" localSheetId="4">[164]ASSUMPTIONS!$E$25</definedName>
    <definedName name="taxrate35">#REF!</definedName>
    <definedName name="TaxRate4">#REF!</definedName>
    <definedName name="Taxtech97">#REF!</definedName>
    <definedName name="TaxToggle">#REF!</definedName>
    <definedName name="TB">#REF!</definedName>
    <definedName name="tbl_ProdInfo" hidden="1">#REF!</definedName>
    <definedName name="tblExchangeRates">#REF!</definedName>
    <definedName name="tblExchangeRates_1">#REF!</definedName>
    <definedName name="TBV">#REF!</definedName>
    <definedName name="tcase">#REF!</definedName>
    <definedName name="Tcomp">#REF!</definedName>
    <definedName name="Td" localSheetId="4">'[98]Parameters '!$M$4</definedName>
    <definedName name="Td">#REF!</definedName>
    <definedName name="tdc" localSheetId="3" hidden="1">{"'April 24'!$J$11"}</definedName>
    <definedName name="tdc" hidden="1">{"'April 24'!$J$11"}</definedName>
    <definedName name="tdep">#REF!</definedName>
    <definedName name="TDGJT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DGJT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e">#REF!</definedName>
    <definedName name="Team">#REF!</definedName>
    <definedName name="Tech_Know_return">#REF!</definedName>
    <definedName name="TECh_WRTUP" localSheetId="3" hidden="1">{"CASH FLOW",#N/A,FALSE,"A"}</definedName>
    <definedName name="TECh_WRTUP" hidden="1">{"CASH FLOW",#N/A,FALSE,"A"}</definedName>
    <definedName name="Technology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Tax">#REF!</definedName>
    <definedName name="techpubs">#REF!</definedName>
    <definedName name="tej" localSheetId="3">{0,0,0,0;0,0,0,0}</definedName>
    <definedName name="tej">{0,0,0,0;0,0,0,0}</definedName>
    <definedName name="tele">#REF!</definedName>
    <definedName name="Telephone">#REF!</definedName>
    <definedName name="Telephone___Telecommunication_Expense">'[194]GL-PC'!$B$4</definedName>
    <definedName name="Teleradiology_Services_costs">'[48]GL-PC'!#REF!</definedName>
    <definedName name="Tem" localSheetId="3" hidden="1">{#N/A,#N/A,FALSE,"Pharm";#N/A,#N/A,FALSE,"WWCM"}</definedName>
    <definedName name="Tem" hidden="1">{#N/A,#N/A,FALSE,"Pharm";#N/A,#N/A,FALSE,"WWCM"}</definedName>
    <definedName name="Tem_1" localSheetId="3" hidden="1">{#N/A,#N/A,FALSE,"Pharm";#N/A,#N/A,FALSE,"WWCM"}</definedName>
    <definedName name="Tem_1" hidden="1">{#N/A,#N/A,FALSE,"Pharm";#N/A,#N/A,FALSE,"WWCM"}</definedName>
    <definedName name="Tem_2" localSheetId="3" hidden="1">{#N/A,#N/A,FALSE,"Pharm";#N/A,#N/A,FALSE,"WWCM"}</definedName>
    <definedName name="Tem_2" hidden="1">{#N/A,#N/A,FALSE,"Pharm";#N/A,#N/A,FALSE,"WWCM"}</definedName>
    <definedName name="Tem_3" localSheetId="3" hidden="1">{#N/A,#N/A,FALSE,"Pharm";#N/A,#N/A,FALSE,"WWCM"}</definedName>
    <definedName name="Tem_3" hidden="1">{#N/A,#N/A,FALSE,"Pharm";#N/A,#N/A,FALSE,"WWCM"}</definedName>
    <definedName name="Tem_4" localSheetId="3" hidden="1">{#N/A,#N/A,FALSE,"Pharm";#N/A,#N/A,FALSE,"WWCM"}</definedName>
    <definedName name="Tem_4" hidden="1">{#N/A,#N/A,FALSE,"Pharm";#N/A,#N/A,FALSE,"WWCM"}</definedName>
    <definedName name="temp" localSheetId="4">{"סעיף",0,"Auto","Auto",""}</definedName>
    <definedName name="temp" localSheetId="3">{"'NPCGUIDELINES'!$A$1:$J$41"}</definedName>
    <definedName name="temp">{"'NPCGUIDELINES'!$A$1:$J$41"}</definedName>
    <definedName name="temp_1" localSheetId="4" hidden="1">{"Outflow 1",#N/A,FALSE,"Outflows-Inflows";"Outflow 2",#N/A,FALSE,"Outflows-Inflows";"Inflow 1",#N/A,FALSE,"Outflows-Inflows";"Inflow 2",#N/A,FALSE,"Outflows-Inflows"}</definedName>
    <definedName name="temp_1" localSheetId="3" hidden="1">{"Outflow 1",#N/A,FALSE,"Outflows-Inflows";"Outflow 2",#N/A,FALSE,"Outflows-Inflows";"Inflow 1",#N/A,FALSE,"Outflows-Inflows";"Inflow 2",#N/A,FALSE,"Outflows-Inflows"}</definedName>
    <definedName name="temp_1" hidden="1">{"Outflow 1",#N/A,FALSE,"Outflows-Inflows";"Outflow 2",#N/A,FALSE,"Outflows-Inflows";"Inflow 1",#N/A,FALSE,"Outflows-Inflows";"Inflow 2",#N/A,FALSE,"Outflows-Inflows"}</definedName>
    <definedName name="TEMP_1_CrosstabREVENUE">#REF!</definedName>
    <definedName name="Temp_2" localSheetId="3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2_1" localSheetId="3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localSheetId="3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2" localSheetId="3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localSheetId="3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localSheetId="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localSheetId="3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localSheetId="3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localSheetId="3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localSheetId="3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localSheetId="3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localSheetId="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localSheetId="3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localSheetId="3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localSheetId="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localSheetId="3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localSheetId="3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localSheetId="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localSheetId="3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localSheetId="3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localSheetId="3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localSheetId="3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localSheetId="3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localSheetId="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localSheetId="3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localSheetId="3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2_5_1" localSheetId="3" hidden="1">{#N/A,#N/A,FALSE,"Assessment";#N/A,#N/A,FALSE,"Staffing";#N/A,#N/A,FALSE,"Hires";#N/A,#N/A,FALSE,"Assumptions"}</definedName>
    <definedName name="Temp_2_5_1" hidden="1">{#N/A,#N/A,FALSE,"Assessment";#N/A,#N/A,FALSE,"Staffing";#N/A,#N/A,FALSE,"Hires";#N/A,#N/A,FALSE,"Assumptions"}</definedName>
    <definedName name="Temp_2_5_2" localSheetId="3" hidden="1">{#N/A,#N/A,FALSE,"Assessment";#N/A,#N/A,FALSE,"Staffing";#N/A,#N/A,FALSE,"Hires";#N/A,#N/A,FALSE,"Assumptions"}</definedName>
    <definedName name="Temp_2_5_2" hidden="1">{#N/A,#N/A,FALSE,"Assessment";#N/A,#N/A,FALSE,"Staffing";#N/A,#N/A,FALSE,"Hires";#N/A,#N/A,FALSE,"Assumptions"}</definedName>
    <definedName name="Temp_2_5_3" localSheetId="3" hidden="1">{#N/A,#N/A,FALSE,"Assessment";#N/A,#N/A,FALSE,"Staffing";#N/A,#N/A,FALSE,"Hires";#N/A,#N/A,FALSE,"Assumptions"}</definedName>
    <definedName name="Temp_2_5_3" hidden="1">{#N/A,#N/A,FALSE,"Assessment";#N/A,#N/A,FALSE,"Staffing";#N/A,#N/A,FALSE,"Hires";#N/A,#N/A,FALSE,"Assumptions"}</definedName>
    <definedName name="Temp_2_5_4" localSheetId="3" hidden="1">{#N/A,#N/A,FALSE,"Assessment";#N/A,#N/A,FALSE,"Staffing";#N/A,#N/A,FALSE,"Hires";#N/A,#N/A,FALSE,"Assumptions"}</definedName>
    <definedName name="Temp_2_5_4" hidden="1">{#N/A,#N/A,FALSE,"Assessment";#N/A,#N/A,FALSE,"Staffing";#N/A,#N/A,FALSE,"Hires";#N/A,#N/A,FALSE,"Assumptions"}</definedName>
    <definedName name="Temp_2_5_5" localSheetId="3" hidden="1">{#N/A,#N/A,FALSE,"Assessment";#N/A,#N/A,FALSE,"Staffing";#N/A,#N/A,FALSE,"Hires";#N/A,#N/A,FALSE,"Assumptions"}</definedName>
    <definedName name="Temp_2_5_5" hidden="1">{#N/A,#N/A,FALSE,"Assessment";#N/A,#N/A,FALSE,"Staffing";#N/A,#N/A,FALSE,"Hires";#N/A,#N/A,FALSE,"Assumptions"}</definedName>
    <definedName name="Temp_3" localSheetId="3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localSheetId="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localSheetId="3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2" localSheetId="3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localSheetId="3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localSheetId="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localSheetId="3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localSheetId="3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localSheetId="3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localSheetId="3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localSheetId="3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localSheetId="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localSheetId="3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localSheetId="3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localSheetId="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localSheetId="3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localSheetId="3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localSheetId="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localSheetId="3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localSheetId="3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localSheetId="3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localSheetId="3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localSheetId="3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localSheetId="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localSheetId="3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localSheetId="3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_3_5_1" localSheetId="3" hidden="1">{#N/A,#N/A,FALSE,"Assessment";#N/A,#N/A,FALSE,"Staffing";#N/A,#N/A,FALSE,"Hires";#N/A,#N/A,FALSE,"Assumptions"}</definedName>
    <definedName name="Temp_3_5_1" hidden="1">{#N/A,#N/A,FALSE,"Assessment";#N/A,#N/A,FALSE,"Staffing";#N/A,#N/A,FALSE,"Hires";#N/A,#N/A,FALSE,"Assumptions"}</definedName>
    <definedName name="Temp_3_5_2" localSheetId="3" hidden="1">{#N/A,#N/A,FALSE,"Assessment";#N/A,#N/A,FALSE,"Staffing";#N/A,#N/A,FALSE,"Hires";#N/A,#N/A,FALSE,"Assumptions"}</definedName>
    <definedName name="Temp_3_5_2" hidden="1">{#N/A,#N/A,FALSE,"Assessment";#N/A,#N/A,FALSE,"Staffing";#N/A,#N/A,FALSE,"Hires";#N/A,#N/A,FALSE,"Assumptions"}</definedName>
    <definedName name="Temp_3_5_3" localSheetId="3" hidden="1">{#N/A,#N/A,FALSE,"Assessment";#N/A,#N/A,FALSE,"Staffing";#N/A,#N/A,FALSE,"Hires";#N/A,#N/A,FALSE,"Assumptions"}</definedName>
    <definedName name="Temp_3_5_3" hidden="1">{#N/A,#N/A,FALSE,"Assessment";#N/A,#N/A,FALSE,"Staffing";#N/A,#N/A,FALSE,"Hires";#N/A,#N/A,FALSE,"Assumptions"}</definedName>
    <definedName name="Temp_3_5_4" localSheetId="3" hidden="1">{#N/A,#N/A,FALSE,"Assessment";#N/A,#N/A,FALSE,"Staffing";#N/A,#N/A,FALSE,"Hires";#N/A,#N/A,FALSE,"Assumptions"}</definedName>
    <definedName name="Temp_3_5_4" hidden="1">{#N/A,#N/A,FALSE,"Assessment";#N/A,#N/A,FALSE,"Staffing";#N/A,#N/A,FALSE,"Hires";#N/A,#N/A,FALSE,"Assumptions"}</definedName>
    <definedName name="Temp_3_5_5" localSheetId="3" hidden="1">{#N/A,#N/A,FALSE,"Assessment";#N/A,#N/A,FALSE,"Staffing";#N/A,#N/A,FALSE,"Hires";#N/A,#N/A,FALSE,"Assumptions"}</definedName>
    <definedName name="Temp_3_5_5" hidden="1">{#N/A,#N/A,FALSE,"Assessment";#N/A,#N/A,FALSE,"Staffing";#N/A,#N/A,FALSE,"Hires";#N/A,#N/A,FALSE,"Assumptions"}</definedName>
    <definedName name="temp1" localSheetId="4">{"חובה","SUM(חובה)","YNNNN",FALSE}</definedName>
    <definedName name="temp1" localSheetId="3" hidden="1">{"PAGE 1",#N/A,FALSE,"WEST_OT"}</definedName>
    <definedName name="temp1" hidden="1">{"PAGE 1",#N/A,FALSE,"WEST_OT"}</definedName>
    <definedName name="temp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localSheetId="4" hidden="1">{"PAGE 1",#N/A,FALSE,"WEST_OT"}</definedName>
    <definedName name="temp2" localSheetId="3" hidden="1">{"PAGE 1",#N/A,FALSE,"WEST_OT"}</definedName>
    <definedName name="temp2" hidden="1">{"PAGE 1",#N/A,FALSE,"WEST_OT"}</definedName>
    <definedName name="temp2_1" localSheetId="3" hidden="1">{"Frequency Graph",#N/A,FALSE,"Trend";"Loss Cost Graph",#N/A,FALSE,"Trend";"Severity Trend Graph",#N/A,FALSE,"Trend"}</definedName>
    <definedName name="temp2_1" hidden="1">{"Frequency Graph",#N/A,FALSE,"Trend";"Loss Cost Graph",#N/A,FALSE,"Trend";"Severity Trend Graph",#N/A,FALSE,"Trend"}</definedName>
    <definedName name="temp2_1_1" localSheetId="3" hidden="1">{"Frequency Graph",#N/A,FALSE,"Trend";"Loss Cost Graph",#N/A,FALSE,"Trend";"Severity Trend Graph",#N/A,FALSE,"Trend"}</definedName>
    <definedName name="temp2_1_1" hidden="1">{"Frequency Graph",#N/A,FALSE,"Trend";"Loss Cost Graph",#N/A,FALSE,"Trend";"Severity Trend Graph",#N/A,FALSE,"Trend"}</definedName>
    <definedName name="temp2_1_2" localSheetId="3" hidden="1">{"Frequency Graph",#N/A,FALSE,"Trend";"Loss Cost Graph",#N/A,FALSE,"Trend";"Severity Trend Graph",#N/A,FALSE,"Trend"}</definedName>
    <definedName name="temp2_1_2" hidden="1">{"Frequency Graph",#N/A,FALSE,"Trend";"Loss Cost Graph",#N/A,FALSE,"Trend";"Severity Trend Graph",#N/A,FALSE,"Trend"}</definedName>
    <definedName name="temp2_1_3" localSheetId="3" hidden="1">{"Frequency Graph",#N/A,FALSE,"Trend";"Loss Cost Graph",#N/A,FALSE,"Trend";"Severity Trend Graph",#N/A,FALSE,"Trend"}</definedName>
    <definedName name="temp2_1_3" hidden="1">{"Frequency Graph",#N/A,FALSE,"Trend";"Loss Cost Graph",#N/A,FALSE,"Trend";"Severity Trend Graph",#N/A,FALSE,"Trend"}</definedName>
    <definedName name="temp2_1_4" localSheetId="3" hidden="1">{"Frequency Graph",#N/A,FALSE,"Trend";"Loss Cost Graph",#N/A,FALSE,"Trend";"Severity Trend Graph",#N/A,FALSE,"Trend"}</definedName>
    <definedName name="temp2_1_4" hidden="1">{"Frequency Graph",#N/A,FALSE,"Trend";"Loss Cost Graph",#N/A,FALSE,"Trend";"Severity Trend Graph",#N/A,FALSE,"Trend"}</definedName>
    <definedName name="temp2_1_5" localSheetId="3" hidden="1">{"Frequency Graph",#N/A,FALSE,"Trend";"Loss Cost Graph",#N/A,FALSE,"Trend";"Severity Trend Graph",#N/A,FALSE,"Trend"}</definedName>
    <definedName name="temp2_1_5" hidden="1">{"Frequency Graph",#N/A,FALSE,"Trend";"Loss Cost Graph",#N/A,FALSE,"Trend";"Severity Trend Graph",#N/A,FALSE,"Trend"}</definedName>
    <definedName name="temp2_2" localSheetId="3" hidden="1">{"Frequency Graph",#N/A,FALSE,"Trend";"Loss Cost Graph",#N/A,FALSE,"Trend";"Severity Trend Graph",#N/A,FALSE,"Trend"}</definedName>
    <definedName name="temp2_2" hidden="1">{"Frequency Graph",#N/A,FALSE,"Trend";"Loss Cost Graph",#N/A,FALSE,"Trend";"Severity Trend Graph",#N/A,FALSE,"Trend"}</definedName>
    <definedName name="temp2_2_1" localSheetId="3" hidden="1">{"Frequency Graph",#N/A,FALSE,"Trend";"Loss Cost Graph",#N/A,FALSE,"Trend";"Severity Trend Graph",#N/A,FALSE,"Trend"}</definedName>
    <definedName name="temp2_2_1" hidden="1">{"Frequency Graph",#N/A,FALSE,"Trend";"Loss Cost Graph",#N/A,FALSE,"Trend";"Severity Trend Graph",#N/A,FALSE,"Trend"}</definedName>
    <definedName name="temp2_2_2" localSheetId="3" hidden="1">{"Frequency Graph",#N/A,FALSE,"Trend";"Loss Cost Graph",#N/A,FALSE,"Trend";"Severity Trend Graph",#N/A,FALSE,"Trend"}</definedName>
    <definedName name="temp2_2_2" hidden="1">{"Frequency Graph",#N/A,FALSE,"Trend";"Loss Cost Graph",#N/A,FALSE,"Trend";"Severity Trend Graph",#N/A,FALSE,"Trend"}</definedName>
    <definedName name="temp2_2_3" localSheetId="3" hidden="1">{"Frequency Graph",#N/A,FALSE,"Trend";"Loss Cost Graph",#N/A,FALSE,"Trend";"Severity Trend Graph",#N/A,FALSE,"Trend"}</definedName>
    <definedName name="temp2_2_3" hidden="1">{"Frequency Graph",#N/A,FALSE,"Trend";"Loss Cost Graph",#N/A,FALSE,"Trend";"Severity Trend Graph",#N/A,FALSE,"Trend"}</definedName>
    <definedName name="temp2_2_4" localSheetId="3" hidden="1">{"Frequency Graph",#N/A,FALSE,"Trend";"Loss Cost Graph",#N/A,FALSE,"Trend";"Severity Trend Graph",#N/A,FALSE,"Trend"}</definedName>
    <definedName name="temp2_2_4" hidden="1">{"Frequency Graph",#N/A,FALSE,"Trend";"Loss Cost Graph",#N/A,FALSE,"Trend";"Severity Trend Graph",#N/A,FALSE,"Trend"}</definedName>
    <definedName name="temp2_2_5" localSheetId="3" hidden="1">{"Frequency Graph",#N/A,FALSE,"Trend";"Loss Cost Graph",#N/A,FALSE,"Trend";"Severity Trend Graph",#N/A,FALSE,"Trend"}</definedName>
    <definedName name="temp2_2_5" hidden="1">{"Frequency Graph",#N/A,FALSE,"Trend";"Loss Cost Graph",#N/A,FALSE,"Trend";"Severity Trend Graph",#N/A,FALSE,"Trend"}</definedName>
    <definedName name="temp2_3" localSheetId="3" hidden="1">{"Frequency Graph",#N/A,FALSE,"Trend";"Loss Cost Graph",#N/A,FALSE,"Trend";"Severity Trend Graph",#N/A,FALSE,"Trend"}</definedName>
    <definedName name="temp2_3" hidden="1">{"Frequency Graph",#N/A,FALSE,"Trend";"Loss Cost Graph",#N/A,FALSE,"Trend";"Severity Trend Graph",#N/A,FALSE,"Trend"}</definedName>
    <definedName name="temp2_3_1" localSheetId="3" hidden="1">{"Frequency Graph",#N/A,FALSE,"Trend";"Loss Cost Graph",#N/A,FALSE,"Trend";"Severity Trend Graph",#N/A,FALSE,"Trend"}</definedName>
    <definedName name="temp2_3_1" hidden="1">{"Frequency Graph",#N/A,FALSE,"Trend";"Loss Cost Graph",#N/A,FALSE,"Trend";"Severity Trend Graph",#N/A,FALSE,"Trend"}</definedName>
    <definedName name="temp2_3_2" localSheetId="3" hidden="1">{"Frequency Graph",#N/A,FALSE,"Trend";"Loss Cost Graph",#N/A,FALSE,"Trend";"Severity Trend Graph",#N/A,FALSE,"Trend"}</definedName>
    <definedName name="temp2_3_2" hidden="1">{"Frequency Graph",#N/A,FALSE,"Trend";"Loss Cost Graph",#N/A,FALSE,"Trend";"Severity Trend Graph",#N/A,FALSE,"Trend"}</definedName>
    <definedName name="temp2_3_3" localSheetId="3" hidden="1">{"Frequency Graph",#N/A,FALSE,"Trend";"Loss Cost Graph",#N/A,FALSE,"Trend";"Severity Trend Graph",#N/A,FALSE,"Trend"}</definedName>
    <definedName name="temp2_3_3" hidden="1">{"Frequency Graph",#N/A,FALSE,"Trend";"Loss Cost Graph",#N/A,FALSE,"Trend";"Severity Trend Graph",#N/A,FALSE,"Trend"}</definedName>
    <definedName name="temp2_3_4" localSheetId="3" hidden="1">{"Frequency Graph",#N/A,FALSE,"Trend";"Loss Cost Graph",#N/A,FALSE,"Trend";"Severity Trend Graph",#N/A,FALSE,"Trend"}</definedName>
    <definedName name="temp2_3_4" hidden="1">{"Frequency Graph",#N/A,FALSE,"Trend";"Loss Cost Graph",#N/A,FALSE,"Trend";"Severity Trend Graph",#N/A,FALSE,"Trend"}</definedName>
    <definedName name="temp2_3_5" localSheetId="3" hidden="1">{"Frequency Graph",#N/A,FALSE,"Trend";"Loss Cost Graph",#N/A,FALSE,"Trend";"Severity Trend Graph",#N/A,FALSE,"Trend"}</definedName>
    <definedName name="temp2_3_5" hidden="1">{"Frequency Graph",#N/A,FALSE,"Trend";"Loss Cost Graph",#N/A,FALSE,"Trend";"Severity Trend Graph",#N/A,FALSE,"Trend"}</definedName>
    <definedName name="temp2_4" localSheetId="3" hidden="1">{"Frequency Graph",#N/A,FALSE,"Trend";"Loss Cost Graph",#N/A,FALSE,"Trend";"Severity Trend Graph",#N/A,FALSE,"Trend"}</definedName>
    <definedName name="temp2_4" hidden="1">{"Frequency Graph",#N/A,FALSE,"Trend";"Loss Cost Graph",#N/A,FALSE,"Trend";"Severity Trend Graph",#N/A,FALSE,"Trend"}</definedName>
    <definedName name="temp2_4_1" localSheetId="3" hidden="1">{"Frequency Graph",#N/A,FALSE,"Trend";"Loss Cost Graph",#N/A,FALSE,"Trend";"Severity Trend Graph",#N/A,FALSE,"Trend"}</definedName>
    <definedName name="temp2_4_1" hidden="1">{"Frequency Graph",#N/A,FALSE,"Trend";"Loss Cost Graph",#N/A,FALSE,"Trend";"Severity Trend Graph",#N/A,FALSE,"Trend"}</definedName>
    <definedName name="temp2_4_2" localSheetId="3" hidden="1">{"Frequency Graph",#N/A,FALSE,"Trend";"Loss Cost Graph",#N/A,FALSE,"Trend";"Severity Trend Graph",#N/A,FALSE,"Trend"}</definedName>
    <definedName name="temp2_4_2" hidden="1">{"Frequency Graph",#N/A,FALSE,"Trend";"Loss Cost Graph",#N/A,FALSE,"Trend";"Severity Trend Graph",#N/A,FALSE,"Trend"}</definedName>
    <definedName name="temp2_4_3" localSheetId="3" hidden="1">{"Frequency Graph",#N/A,FALSE,"Trend";"Loss Cost Graph",#N/A,FALSE,"Trend";"Severity Trend Graph",#N/A,FALSE,"Trend"}</definedName>
    <definedName name="temp2_4_3" hidden="1">{"Frequency Graph",#N/A,FALSE,"Trend";"Loss Cost Graph",#N/A,FALSE,"Trend";"Severity Trend Graph",#N/A,FALSE,"Trend"}</definedName>
    <definedName name="temp2_4_4" localSheetId="3" hidden="1">{"Frequency Graph",#N/A,FALSE,"Trend";"Loss Cost Graph",#N/A,FALSE,"Trend";"Severity Trend Graph",#N/A,FALSE,"Trend"}</definedName>
    <definedName name="temp2_4_4" hidden="1">{"Frequency Graph",#N/A,FALSE,"Trend";"Loss Cost Graph",#N/A,FALSE,"Trend";"Severity Trend Graph",#N/A,FALSE,"Trend"}</definedName>
    <definedName name="temp2_4_5" localSheetId="3" hidden="1">{"Frequency Graph",#N/A,FALSE,"Trend";"Loss Cost Graph",#N/A,FALSE,"Trend";"Severity Trend Graph",#N/A,FALSE,"Trend"}</definedName>
    <definedName name="temp2_4_5" hidden="1">{"Frequency Graph",#N/A,FALSE,"Trend";"Loss Cost Graph",#N/A,FALSE,"Trend";"Severity Trend Graph",#N/A,FALSE,"Trend"}</definedName>
    <definedName name="temp2_5" localSheetId="3" hidden="1">{"Frequency Graph",#N/A,FALSE,"Trend";"Loss Cost Graph",#N/A,FALSE,"Trend";"Severity Trend Graph",#N/A,FALSE,"Trend"}</definedName>
    <definedName name="temp2_5" hidden="1">{"Frequency Graph",#N/A,FALSE,"Trend";"Loss Cost Graph",#N/A,FALSE,"Trend";"Severity Trend Graph",#N/A,FALSE,"Trend"}</definedName>
    <definedName name="temp2_5_1" localSheetId="3" hidden="1">{"Frequency Graph",#N/A,FALSE,"Trend";"Loss Cost Graph",#N/A,FALSE,"Trend";"Severity Trend Graph",#N/A,FALSE,"Trend"}</definedName>
    <definedName name="temp2_5_1" hidden="1">{"Frequency Graph",#N/A,FALSE,"Trend";"Loss Cost Graph",#N/A,FALSE,"Trend";"Severity Trend Graph",#N/A,FALSE,"Trend"}</definedName>
    <definedName name="temp2_5_2" localSheetId="3" hidden="1">{"Frequency Graph",#N/A,FALSE,"Trend";"Loss Cost Graph",#N/A,FALSE,"Trend";"Severity Trend Graph",#N/A,FALSE,"Trend"}</definedName>
    <definedName name="temp2_5_2" hidden="1">{"Frequency Graph",#N/A,FALSE,"Trend";"Loss Cost Graph",#N/A,FALSE,"Trend";"Severity Trend Graph",#N/A,FALSE,"Trend"}</definedName>
    <definedName name="temp2_5_3" localSheetId="3" hidden="1">{"Frequency Graph",#N/A,FALSE,"Trend";"Loss Cost Graph",#N/A,FALSE,"Trend";"Severity Trend Graph",#N/A,FALSE,"Trend"}</definedName>
    <definedName name="temp2_5_3" hidden="1">{"Frequency Graph",#N/A,FALSE,"Trend";"Loss Cost Graph",#N/A,FALSE,"Trend";"Severity Trend Graph",#N/A,FALSE,"Trend"}</definedName>
    <definedName name="temp2_5_4" localSheetId="3" hidden="1">{"Frequency Graph",#N/A,FALSE,"Trend";"Loss Cost Graph",#N/A,FALSE,"Trend";"Severity Trend Graph",#N/A,FALSE,"Trend"}</definedName>
    <definedName name="temp2_5_4" hidden="1">{"Frequency Graph",#N/A,FALSE,"Trend";"Loss Cost Graph",#N/A,FALSE,"Trend";"Severity Trend Graph",#N/A,FALSE,"Trend"}</definedName>
    <definedName name="temp2_5_5" localSheetId="3" hidden="1">{"Frequency Graph",#N/A,FALSE,"Trend";"Loss Cost Graph",#N/A,FALSE,"Trend";"Severity Trend Graph",#N/A,FALSE,"Trend"}</definedName>
    <definedName name="temp2_5_5" hidden="1">{"Frequency Graph",#N/A,FALSE,"Trend";"Loss Cost Graph",#N/A,FALSE,"Trend";"Severity Trend Graph",#N/A,FALSE,"Trend"}</definedName>
    <definedName name="temp3" localSheetId="4" hidden="1">{"PAGE 1",#N/A,FALSE,"WEST_OT"}</definedName>
    <definedName name="temp3" localSheetId="3" hidden="1">{"PAGE 1",#N/A,FALSE,"WEST_OT"}</definedName>
    <definedName name="temp3" hidden="1">{"PAGE 1",#N/A,FALSE,"WEST_OT"}</definedName>
    <definedName name="temp3_1" localSheetId="3" hidden="1">{"Reported Interpolated Dev Factors",#N/A,FALSE,"Interpolation";"Paid Interpolated Dev Factors",#N/A,FALSE,"Interpolation";"Reported Claim Interpolated Dev Factors",#N/A,FALSE,"Interpolation"}</definedName>
    <definedName name="temp3_1" hidden="1">{"Reported Interpolated Dev Factors",#N/A,FALSE,"Interpolation";"Paid Interpolated Dev Factors",#N/A,FALSE,"Interpolation";"Reported Claim Interpolated Dev Factors",#N/A,FALSE,"Interpolation"}</definedName>
    <definedName name="temp3_1_1" localSheetId="3" hidden="1">{"Reported Interpolated Dev Factors",#N/A,FALSE,"Interpolation";"Paid Interpolated Dev Factors",#N/A,FALSE,"Interpolation";"Reported Claim Interpolated Dev Factors",#N/A,FALSE,"Interpolation"}</definedName>
    <definedName name="temp3_1_1" hidden="1">{"Reported Interpolated Dev Factors",#N/A,FALSE,"Interpolation";"Paid Interpolated Dev Factors",#N/A,FALSE,"Interpolation";"Reported Claim Interpolated Dev Factors",#N/A,FALSE,"Interpolation"}</definedName>
    <definedName name="temp3_1_2" localSheetId="3" hidden="1">{"Reported Interpolated Dev Factors",#N/A,FALSE,"Interpolation";"Paid Interpolated Dev Factors",#N/A,FALSE,"Interpolation";"Reported Claim Interpolated Dev Factors",#N/A,FALSE,"Interpolation"}</definedName>
    <definedName name="temp3_1_2" hidden="1">{"Reported Interpolated Dev Factors",#N/A,FALSE,"Interpolation";"Paid Interpolated Dev Factors",#N/A,FALSE,"Interpolation";"Reported Claim Interpolated Dev Factors",#N/A,FALSE,"Interpolation"}</definedName>
    <definedName name="temp3_1_3" localSheetId="3" hidden="1">{"Reported Interpolated Dev Factors",#N/A,FALSE,"Interpolation";"Paid Interpolated Dev Factors",#N/A,FALSE,"Interpolation";"Reported Claim Interpolated Dev Factors",#N/A,FALSE,"Interpolation"}</definedName>
    <definedName name="temp3_1_3" hidden="1">{"Reported Interpolated Dev Factors",#N/A,FALSE,"Interpolation";"Paid Interpolated Dev Factors",#N/A,FALSE,"Interpolation";"Reported Claim Interpolated Dev Factors",#N/A,FALSE,"Interpolation"}</definedName>
    <definedName name="temp3_1_4" localSheetId="3" hidden="1">{"Reported Interpolated Dev Factors",#N/A,FALSE,"Interpolation";"Paid Interpolated Dev Factors",#N/A,FALSE,"Interpolation";"Reported Claim Interpolated Dev Factors",#N/A,FALSE,"Interpolation"}</definedName>
    <definedName name="temp3_1_4" hidden="1">{"Reported Interpolated Dev Factors",#N/A,FALSE,"Interpolation";"Paid Interpolated Dev Factors",#N/A,FALSE,"Interpolation";"Reported Claim Interpolated Dev Factors",#N/A,FALSE,"Interpolation"}</definedName>
    <definedName name="temp3_1_5" localSheetId="3" hidden="1">{"Reported Interpolated Dev Factors",#N/A,FALSE,"Interpolation";"Paid Interpolated Dev Factors",#N/A,FALSE,"Interpolation";"Reported Claim Interpolated Dev Factors",#N/A,FALSE,"Interpolation"}</definedName>
    <definedName name="temp3_1_5" hidden="1">{"Reported Interpolated Dev Factors",#N/A,FALSE,"Interpolation";"Paid Interpolated Dev Factors",#N/A,FALSE,"Interpolation";"Reported Claim Interpolated Dev Factors",#N/A,FALSE,"Interpolation"}</definedName>
    <definedName name="temp3_2" localSheetId="3" hidden="1">{"Reported Interpolated Dev Factors",#N/A,FALSE,"Interpolation";"Paid Interpolated Dev Factors",#N/A,FALSE,"Interpolation";"Reported Claim Interpolated Dev Factors",#N/A,FALSE,"Interpolation"}</definedName>
    <definedName name="temp3_2" hidden="1">{"Reported Interpolated Dev Factors",#N/A,FALSE,"Interpolation";"Paid Interpolated Dev Factors",#N/A,FALSE,"Interpolation";"Reported Claim Interpolated Dev Factors",#N/A,FALSE,"Interpolation"}</definedName>
    <definedName name="temp3_2_1" localSheetId="3" hidden="1">{"Reported Interpolated Dev Factors",#N/A,FALSE,"Interpolation";"Paid Interpolated Dev Factors",#N/A,FALSE,"Interpolation";"Reported Claim Interpolated Dev Factors",#N/A,FALSE,"Interpolation"}</definedName>
    <definedName name="temp3_2_1" hidden="1">{"Reported Interpolated Dev Factors",#N/A,FALSE,"Interpolation";"Paid Interpolated Dev Factors",#N/A,FALSE,"Interpolation";"Reported Claim Interpolated Dev Factors",#N/A,FALSE,"Interpolation"}</definedName>
    <definedName name="temp3_2_2" localSheetId="3" hidden="1">{"Reported Interpolated Dev Factors",#N/A,FALSE,"Interpolation";"Paid Interpolated Dev Factors",#N/A,FALSE,"Interpolation";"Reported Claim Interpolated Dev Factors",#N/A,FALSE,"Interpolation"}</definedName>
    <definedName name="temp3_2_2" hidden="1">{"Reported Interpolated Dev Factors",#N/A,FALSE,"Interpolation";"Paid Interpolated Dev Factors",#N/A,FALSE,"Interpolation";"Reported Claim Interpolated Dev Factors",#N/A,FALSE,"Interpolation"}</definedName>
    <definedName name="temp3_2_3" localSheetId="3" hidden="1">{"Reported Interpolated Dev Factors",#N/A,FALSE,"Interpolation";"Paid Interpolated Dev Factors",#N/A,FALSE,"Interpolation";"Reported Claim Interpolated Dev Factors",#N/A,FALSE,"Interpolation"}</definedName>
    <definedName name="temp3_2_3" hidden="1">{"Reported Interpolated Dev Factors",#N/A,FALSE,"Interpolation";"Paid Interpolated Dev Factors",#N/A,FALSE,"Interpolation";"Reported Claim Interpolated Dev Factors",#N/A,FALSE,"Interpolation"}</definedName>
    <definedName name="temp3_2_4" localSheetId="3" hidden="1">{"Reported Interpolated Dev Factors",#N/A,FALSE,"Interpolation";"Paid Interpolated Dev Factors",#N/A,FALSE,"Interpolation";"Reported Claim Interpolated Dev Factors",#N/A,FALSE,"Interpolation"}</definedName>
    <definedName name="temp3_2_4" hidden="1">{"Reported Interpolated Dev Factors",#N/A,FALSE,"Interpolation";"Paid Interpolated Dev Factors",#N/A,FALSE,"Interpolation";"Reported Claim Interpolated Dev Factors",#N/A,FALSE,"Interpolation"}</definedName>
    <definedName name="temp3_2_5" localSheetId="3" hidden="1">{"Reported Interpolated Dev Factors",#N/A,FALSE,"Interpolation";"Paid Interpolated Dev Factors",#N/A,FALSE,"Interpolation";"Reported Claim Interpolated Dev Factors",#N/A,FALSE,"Interpolation"}</definedName>
    <definedName name="temp3_2_5" hidden="1">{"Reported Interpolated Dev Factors",#N/A,FALSE,"Interpolation";"Paid Interpolated Dev Factors",#N/A,FALSE,"Interpolation";"Reported Claim Interpolated Dev Factors",#N/A,FALSE,"Interpolation"}</definedName>
    <definedName name="temp3_3" localSheetId="3" hidden="1">{"Reported Interpolated Dev Factors",#N/A,FALSE,"Interpolation";"Paid Interpolated Dev Factors",#N/A,FALSE,"Interpolation";"Reported Claim Interpolated Dev Factors",#N/A,FALSE,"Interpolation"}</definedName>
    <definedName name="temp3_3" hidden="1">{"Reported Interpolated Dev Factors",#N/A,FALSE,"Interpolation";"Paid Interpolated Dev Factors",#N/A,FALSE,"Interpolation";"Reported Claim Interpolated Dev Factors",#N/A,FALSE,"Interpolation"}</definedName>
    <definedName name="temp3_3_1" localSheetId="3" hidden="1">{"Reported Interpolated Dev Factors",#N/A,FALSE,"Interpolation";"Paid Interpolated Dev Factors",#N/A,FALSE,"Interpolation";"Reported Claim Interpolated Dev Factors",#N/A,FALSE,"Interpolation"}</definedName>
    <definedName name="temp3_3_1" hidden="1">{"Reported Interpolated Dev Factors",#N/A,FALSE,"Interpolation";"Paid Interpolated Dev Factors",#N/A,FALSE,"Interpolation";"Reported Claim Interpolated Dev Factors",#N/A,FALSE,"Interpolation"}</definedName>
    <definedName name="temp3_3_2" localSheetId="3" hidden="1">{"Reported Interpolated Dev Factors",#N/A,FALSE,"Interpolation";"Paid Interpolated Dev Factors",#N/A,FALSE,"Interpolation";"Reported Claim Interpolated Dev Factors",#N/A,FALSE,"Interpolation"}</definedName>
    <definedName name="temp3_3_2" hidden="1">{"Reported Interpolated Dev Factors",#N/A,FALSE,"Interpolation";"Paid Interpolated Dev Factors",#N/A,FALSE,"Interpolation";"Reported Claim Interpolated Dev Factors",#N/A,FALSE,"Interpolation"}</definedName>
    <definedName name="temp3_3_3" localSheetId="3" hidden="1">{"Reported Interpolated Dev Factors",#N/A,FALSE,"Interpolation";"Paid Interpolated Dev Factors",#N/A,FALSE,"Interpolation";"Reported Claim Interpolated Dev Factors",#N/A,FALSE,"Interpolation"}</definedName>
    <definedName name="temp3_3_3" hidden="1">{"Reported Interpolated Dev Factors",#N/A,FALSE,"Interpolation";"Paid Interpolated Dev Factors",#N/A,FALSE,"Interpolation";"Reported Claim Interpolated Dev Factors",#N/A,FALSE,"Interpolation"}</definedName>
    <definedName name="temp3_3_4" localSheetId="3" hidden="1">{"Reported Interpolated Dev Factors",#N/A,FALSE,"Interpolation";"Paid Interpolated Dev Factors",#N/A,FALSE,"Interpolation";"Reported Claim Interpolated Dev Factors",#N/A,FALSE,"Interpolation"}</definedName>
    <definedName name="temp3_3_4" hidden="1">{"Reported Interpolated Dev Factors",#N/A,FALSE,"Interpolation";"Paid Interpolated Dev Factors",#N/A,FALSE,"Interpolation";"Reported Claim Interpolated Dev Factors",#N/A,FALSE,"Interpolation"}</definedName>
    <definedName name="temp3_3_5" localSheetId="3" hidden="1">{"Reported Interpolated Dev Factors",#N/A,FALSE,"Interpolation";"Paid Interpolated Dev Factors",#N/A,FALSE,"Interpolation";"Reported Claim Interpolated Dev Factors",#N/A,FALSE,"Interpolation"}</definedName>
    <definedName name="temp3_3_5" hidden="1">{"Reported Interpolated Dev Factors",#N/A,FALSE,"Interpolation";"Paid Interpolated Dev Factors",#N/A,FALSE,"Interpolation";"Reported Claim Interpolated Dev Factors",#N/A,FALSE,"Interpolation"}</definedName>
    <definedName name="temp3_4" localSheetId="3" hidden="1">{"Reported Interpolated Dev Factors",#N/A,FALSE,"Interpolation";"Paid Interpolated Dev Factors",#N/A,FALSE,"Interpolation";"Reported Claim Interpolated Dev Factors",#N/A,FALSE,"Interpolation"}</definedName>
    <definedName name="temp3_4" hidden="1">{"Reported Interpolated Dev Factors",#N/A,FALSE,"Interpolation";"Paid Interpolated Dev Factors",#N/A,FALSE,"Interpolation";"Reported Claim Interpolated Dev Factors",#N/A,FALSE,"Interpolation"}</definedName>
    <definedName name="temp3_4_1" localSheetId="3" hidden="1">{"Reported Interpolated Dev Factors",#N/A,FALSE,"Interpolation";"Paid Interpolated Dev Factors",#N/A,FALSE,"Interpolation";"Reported Claim Interpolated Dev Factors",#N/A,FALSE,"Interpolation"}</definedName>
    <definedName name="temp3_4_1" hidden="1">{"Reported Interpolated Dev Factors",#N/A,FALSE,"Interpolation";"Paid Interpolated Dev Factors",#N/A,FALSE,"Interpolation";"Reported Claim Interpolated Dev Factors",#N/A,FALSE,"Interpolation"}</definedName>
    <definedName name="temp3_4_2" localSheetId="3" hidden="1">{"Reported Interpolated Dev Factors",#N/A,FALSE,"Interpolation";"Paid Interpolated Dev Factors",#N/A,FALSE,"Interpolation";"Reported Claim Interpolated Dev Factors",#N/A,FALSE,"Interpolation"}</definedName>
    <definedName name="temp3_4_2" hidden="1">{"Reported Interpolated Dev Factors",#N/A,FALSE,"Interpolation";"Paid Interpolated Dev Factors",#N/A,FALSE,"Interpolation";"Reported Claim Interpolated Dev Factors",#N/A,FALSE,"Interpolation"}</definedName>
    <definedName name="temp3_4_3" localSheetId="3" hidden="1">{"Reported Interpolated Dev Factors",#N/A,FALSE,"Interpolation";"Paid Interpolated Dev Factors",#N/A,FALSE,"Interpolation";"Reported Claim Interpolated Dev Factors",#N/A,FALSE,"Interpolation"}</definedName>
    <definedName name="temp3_4_3" hidden="1">{"Reported Interpolated Dev Factors",#N/A,FALSE,"Interpolation";"Paid Interpolated Dev Factors",#N/A,FALSE,"Interpolation";"Reported Claim Interpolated Dev Factors",#N/A,FALSE,"Interpolation"}</definedName>
    <definedName name="temp3_4_4" localSheetId="3" hidden="1">{"Reported Interpolated Dev Factors",#N/A,FALSE,"Interpolation";"Paid Interpolated Dev Factors",#N/A,FALSE,"Interpolation";"Reported Claim Interpolated Dev Factors",#N/A,FALSE,"Interpolation"}</definedName>
    <definedName name="temp3_4_4" hidden="1">{"Reported Interpolated Dev Factors",#N/A,FALSE,"Interpolation";"Paid Interpolated Dev Factors",#N/A,FALSE,"Interpolation";"Reported Claim Interpolated Dev Factors",#N/A,FALSE,"Interpolation"}</definedName>
    <definedName name="temp3_4_5" localSheetId="3" hidden="1">{"Reported Interpolated Dev Factors",#N/A,FALSE,"Interpolation";"Paid Interpolated Dev Factors",#N/A,FALSE,"Interpolation";"Reported Claim Interpolated Dev Factors",#N/A,FALSE,"Interpolation"}</definedName>
    <definedName name="temp3_4_5" hidden="1">{"Reported Interpolated Dev Factors",#N/A,FALSE,"Interpolation";"Paid Interpolated Dev Factors",#N/A,FALSE,"Interpolation";"Reported Claim Interpolated Dev Factors",#N/A,FALSE,"Interpolation"}</definedName>
    <definedName name="temp3_5" localSheetId="3" hidden="1">{"Reported Interpolated Dev Factors",#N/A,FALSE,"Interpolation";"Paid Interpolated Dev Factors",#N/A,FALSE,"Interpolation";"Reported Claim Interpolated Dev Factors",#N/A,FALSE,"Interpolation"}</definedName>
    <definedName name="temp3_5" hidden="1">{"Reported Interpolated Dev Factors",#N/A,FALSE,"Interpolation";"Paid Interpolated Dev Factors",#N/A,FALSE,"Interpolation";"Reported Claim Interpolated Dev Factors",#N/A,FALSE,"Interpolation"}</definedName>
    <definedName name="temp3_5_1" localSheetId="3" hidden="1">{"Reported Interpolated Dev Factors",#N/A,FALSE,"Interpolation";"Paid Interpolated Dev Factors",#N/A,FALSE,"Interpolation";"Reported Claim Interpolated Dev Factors",#N/A,FALSE,"Interpolation"}</definedName>
    <definedName name="temp3_5_1" hidden="1">{"Reported Interpolated Dev Factors",#N/A,FALSE,"Interpolation";"Paid Interpolated Dev Factors",#N/A,FALSE,"Interpolation";"Reported Claim Interpolated Dev Factors",#N/A,FALSE,"Interpolation"}</definedName>
    <definedName name="temp3_5_2" localSheetId="3" hidden="1">{"Reported Interpolated Dev Factors",#N/A,FALSE,"Interpolation";"Paid Interpolated Dev Factors",#N/A,FALSE,"Interpolation";"Reported Claim Interpolated Dev Factors",#N/A,FALSE,"Interpolation"}</definedName>
    <definedName name="temp3_5_2" hidden="1">{"Reported Interpolated Dev Factors",#N/A,FALSE,"Interpolation";"Paid Interpolated Dev Factors",#N/A,FALSE,"Interpolation";"Reported Claim Interpolated Dev Factors",#N/A,FALSE,"Interpolation"}</definedName>
    <definedName name="temp3_5_3" localSheetId="3" hidden="1">{"Reported Interpolated Dev Factors",#N/A,FALSE,"Interpolation";"Paid Interpolated Dev Factors",#N/A,FALSE,"Interpolation";"Reported Claim Interpolated Dev Factors",#N/A,FALSE,"Interpolation"}</definedName>
    <definedName name="temp3_5_3" hidden="1">{"Reported Interpolated Dev Factors",#N/A,FALSE,"Interpolation";"Paid Interpolated Dev Factors",#N/A,FALSE,"Interpolation";"Reported Claim Interpolated Dev Factors",#N/A,FALSE,"Interpolation"}</definedName>
    <definedName name="temp3_5_4" localSheetId="3" hidden="1">{"Reported Interpolated Dev Factors",#N/A,FALSE,"Interpolation";"Paid Interpolated Dev Factors",#N/A,FALSE,"Interpolation";"Reported Claim Interpolated Dev Factors",#N/A,FALSE,"Interpolation"}</definedName>
    <definedName name="temp3_5_4" hidden="1">{"Reported Interpolated Dev Factors",#N/A,FALSE,"Interpolation";"Paid Interpolated Dev Factors",#N/A,FALSE,"Interpolation";"Reported Claim Interpolated Dev Factors",#N/A,FALSE,"Interpolation"}</definedName>
    <definedName name="temp3_5_5" localSheetId="3" hidden="1">{"Reported Interpolated Dev Factors",#N/A,FALSE,"Interpolation";"Paid Interpolated Dev Factors",#N/A,FALSE,"Interpolation";"Reported Claim Interpolated Dev Factors",#N/A,FALSE,"Interpolation"}</definedName>
    <definedName name="temp3_5_5" hidden="1">{"Reported Interpolated Dev Factors",#N/A,FALSE,"Interpolation";"Paid Interpolated Dev Factors",#N/A,FALSE,"Interpolation";"Reported Claim Interpolated Dev Factors",#N/A,FALSE,"Interpolation"}</definedName>
    <definedName name="temp4" localSheetId="3" hidden="1">{"Reported Loss Inverse Power Curve",#N/A,FALSE,"IPC";"Paid Inverse Power Curve",#N/A,FALSE,"IPC";"Reported Claim Inverse Power Curve",#N/A,FALSE,"IPC"}</definedName>
    <definedName name="temp4" hidden="1">{"Reported Loss Inverse Power Curve",#N/A,FALSE,"IPC";"Paid Inverse Power Curve",#N/A,FALSE,"IPC";"Reported Claim Inverse Power Curve",#N/A,FALSE,"IPC"}</definedName>
    <definedName name="temp4_1" localSheetId="3" hidden="1">{"Reported Loss Inverse Power Curve",#N/A,FALSE,"IPC";"Paid Inverse Power Curve",#N/A,FALSE,"IPC";"Reported Claim Inverse Power Curve",#N/A,FALSE,"IPC"}</definedName>
    <definedName name="temp4_1" hidden="1">{"Reported Loss Inverse Power Curve",#N/A,FALSE,"IPC";"Paid Inverse Power Curve",#N/A,FALSE,"IPC";"Reported Claim Inverse Power Curve",#N/A,FALSE,"IPC"}</definedName>
    <definedName name="temp4_1_1" localSheetId="3" hidden="1">{"Reported Loss Inverse Power Curve",#N/A,FALSE,"IPC";"Paid Inverse Power Curve",#N/A,FALSE,"IPC";"Reported Claim Inverse Power Curve",#N/A,FALSE,"IPC"}</definedName>
    <definedName name="temp4_1_1" hidden="1">{"Reported Loss Inverse Power Curve",#N/A,FALSE,"IPC";"Paid Inverse Power Curve",#N/A,FALSE,"IPC";"Reported Claim Inverse Power Curve",#N/A,FALSE,"IPC"}</definedName>
    <definedName name="temp4_1_2" localSheetId="3" hidden="1">{"Reported Loss Inverse Power Curve",#N/A,FALSE,"IPC";"Paid Inverse Power Curve",#N/A,FALSE,"IPC";"Reported Claim Inverse Power Curve",#N/A,FALSE,"IPC"}</definedName>
    <definedName name="temp4_1_2" hidden="1">{"Reported Loss Inverse Power Curve",#N/A,FALSE,"IPC";"Paid Inverse Power Curve",#N/A,FALSE,"IPC";"Reported Claim Inverse Power Curve",#N/A,FALSE,"IPC"}</definedName>
    <definedName name="temp4_1_3" localSheetId="3" hidden="1">{"Reported Loss Inverse Power Curve",#N/A,FALSE,"IPC";"Paid Inverse Power Curve",#N/A,FALSE,"IPC";"Reported Claim Inverse Power Curve",#N/A,FALSE,"IPC"}</definedName>
    <definedName name="temp4_1_3" hidden="1">{"Reported Loss Inverse Power Curve",#N/A,FALSE,"IPC";"Paid Inverse Power Curve",#N/A,FALSE,"IPC";"Reported Claim Inverse Power Curve",#N/A,FALSE,"IPC"}</definedName>
    <definedName name="temp4_1_4" localSheetId="3" hidden="1">{"Reported Loss Inverse Power Curve",#N/A,FALSE,"IPC";"Paid Inverse Power Curve",#N/A,FALSE,"IPC";"Reported Claim Inverse Power Curve",#N/A,FALSE,"IPC"}</definedName>
    <definedName name="temp4_1_4" hidden="1">{"Reported Loss Inverse Power Curve",#N/A,FALSE,"IPC";"Paid Inverse Power Curve",#N/A,FALSE,"IPC";"Reported Claim Inverse Power Curve",#N/A,FALSE,"IPC"}</definedName>
    <definedName name="temp4_1_5" localSheetId="3" hidden="1">{"Reported Loss Inverse Power Curve",#N/A,FALSE,"IPC";"Paid Inverse Power Curve",#N/A,FALSE,"IPC";"Reported Claim Inverse Power Curve",#N/A,FALSE,"IPC"}</definedName>
    <definedName name="temp4_1_5" hidden="1">{"Reported Loss Inverse Power Curve",#N/A,FALSE,"IPC";"Paid Inverse Power Curve",#N/A,FALSE,"IPC";"Reported Claim Inverse Power Curve",#N/A,FALSE,"IPC"}</definedName>
    <definedName name="temp4_2" localSheetId="3" hidden="1">{"Reported Loss Inverse Power Curve",#N/A,FALSE,"IPC";"Paid Inverse Power Curve",#N/A,FALSE,"IPC";"Reported Claim Inverse Power Curve",#N/A,FALSE,"IPC"}</definedName>
    <definedName name="temp4_2" hidden="1">{"Reported Loss Inverse Power Curve",#N/A,FALSE,"IPC";"Paid Inverse Power Curve",#N/A,FALSE,"IPC";"Reported Claim Inverse Power Curve",#N/A,FALSE,"IPC"}</definedName>
    <definedName name="temp4_2_1" localSheetId="3" hidden="1">{"Reported Loss Inverse Power Curve",#N/A,FALSE,"IPC";"Paid Inverse Power Curve",#N/A,FALSE,"IPC";"Reported Claim Inverse Power Curve",#N/A,FALSE,"IPC"}</definedName>
    <definedName name="temp4_2_1" hidden="1">{"Reported Loss Inverse Power Curve",#N/A,FALSE,"IPC";"Paid Inverse Power Curve",#N/A,FALSE,"IPC";"Reported Claim Inverse Power Curve",#N/A,FALSE,"IPC"}</definedName>
    <definedName name="temp4_2_2" localSheetId="3" hidden="1">{"Reported Loss Inverse Power Curve",#N/A,FALSE,"IPC";"Paid Inverse Power Curve",#N/A,FALSE,"IPC";"Reported Claim Inverse Power Curve",#N/A,FALSE,"IPC"}</definedName>
    <definedName name="temp4_2_2" hidden="1">{"Reported Loss Inverse Power Curve",#N/A,FALSE,"IPC";"Paid Inverse Power Curve",#N/A,FALSE,"IPC";"Reported Claim Inverse Power Curve",#N/A,FALSE,"IPC"}</definedName>
    <definedName name="temp4_2_3" localSheetId="3" hidden="1">{"Reported Loss Inverse Power Curve",#N/A,FALSE,"IPC";"Paid Inverse Power Curve",#N/A,FALSE,"IPC";"Reported Claim Inverse Power Curve",#N/A,FALSE,"IPC"}</definedName>
    <definedName name="temp4_2_3" hidden="1">{"Reported Loss Inverse Power Curve",#N/A,FALSE,"IPC";"Paid Inverse Power Curve",#N/A,FALSE,"IPC";"Reported Claim Inverse Power Curve",#N/A,FALSE,"IPC"}</definedName>
    <definedName name="temp4_2_4" localSheetId="3" hidden="1">{"Reported Loss Inverse Power Curve",#N/A,FALSE,"IPC";"Paid Inverse Power Curve",#N/A,FALSE,"IPC";"Reported Claim Inverse Power Curve",#N/A,FALSE,"IPC"}</definedName>
    <definedName name="temp4_2_4" hidden="1">{"Reported Loss Inverse Power Curve",#N/A,FALSE,"IPC";"Paid Inverse Power Curve",#N/A,FALSE,"IPC";"Reported Claim Inverse Power Curve",#N/A,FALSE,"IPC"}</definedName>
    <definedName name="temp4_2_5" localSheetId="3" hidden="1">{"Reported Loss Inverse Power Curve",#N/A,FALSE,"IPC";"Paid Inverse Power Curve",#N/A,FALSE,"IPC";"Reported Claim Inverse Power Curve",#N/A,FALSE,"IPC"}</definedName>
    <definedName name="temp4_2_5" hidden="1">{"Reported Loss Inverse Power Curve",#N/A,FALSE,"IPC";"Paid Inverse Power Curve",#N/A,FALSE,"IPC";"Reported Claim Inverse Power Curve",#N/A,FALSE,"IPC"}</definedName>
    <definedName name="temp4_3" localSheetId="3" hidden="1">{"Reported Loss Inverse Power Curve",#N/A,FALSE,"IPC";"Paid Inverse Power Curve",#N/A,FALSE,"IPC";"Reported Claim Inverse Power Curve",#N/A,FALSE,"IPC"}</definedName>
    <definedName name="temp4_3" hidden="1">{"Reported Loss Inverse Power Curve",#N/A,FALSE,"IPC";"Paid Inverse Power Curve",#N/A,FALSE,"IPC";"Reported Claim Inverse Power Curve",#N/A,FALSE,"IPC"}</definedName>
    <definedName name="temp4_3_1" localSheetId="3" hidden="1">{"Reported Loss Inverse Power Curve",#N/A,FALSE,"IPC";"Paid Inverse Power Curve",#N/A,FALSE,"IPC";"Reported Claim Inverse Power Curve",#N/A,FALSE,"IPC"}</definedName>
    <definedName name="temp4_3_1" hidden="1">{"Reported Loss Inverse Power Curve",#N/A,FALSE,"IPC";"Paid Inverse Power Curve",#N/A,FALSE,"IPC";"Reported Claim Inverse Power Curve",#N/A,FALSE,"IPC"}</definedName>
    <definedName name="temp4_3_2" localSheetId="3" hidden="1">{"Reported Loss Inverse Power Curve",#N/A,FALSE,"IPC";"Paid Inverse Power Curve",#N/A,FALSE,"IPC";"Reported Claim Inverse Power Curve",#N/A,FALSE,"IPC"}</definedName>
    <definedName name="temp4_3_2" hidden="1">{"Reported Loss Inverse Power Curve",#N/A,FALSE,"IPC";"Paid Inverse Power Curve",#N/A,FALSE,"IPC";"Reported Claim Inverse Power Curve",#N/A,FALSE,"IPC"}</definedName>
    <definedName name="temp4_3_3" localSheetId="3" hidden="1">{"Reported Loss Inverse Power Curve",#N/A,FALSE,"IPC";"Paid Inverse Power Curve",#N/A,FALSE,"IPC";"Reported Claim Inverse Power Curve",#N/A,FALSE,"IPC"}</definedName>
    <definedName name="temp4_3_3" hidden="1">{"Reported Loss Inverse Power Curve",#N/A,FALSE,"IPC";"Paid Inverse Power Curve",#N/A,FALSE,"IPC";"Reported Claim Inverse Power Curve",#N/A,FALSE,"IPC"}</definedName>
    <definedName name="temp4_3_4" localSheetId="3" hidden="1">{"Reported Loss Inverse Power Curve",#N/A,FALSE,"IPC";"Paid Inverse Power Curve",#N/A,FALSE,"IPC";"Reported Claim Inverse Power Curve",#N/A,FALSE,"IPC"}</definedName>
    <definedName name="temp4_3_4" hidden="1">{"Reported Loss Inverse Power Curve",#N/A,FALSE,"IPC";"Paid Inverse Power Curve",#N/A,FALSE,"IPC";"Reported Claim Inverse Power Curve",#N/A,FALSE,"IPC"}</definedName>
    <definedName name="temp4_3_5" localSheetId="3" hidden="1">{"Reported Loss Inverse Power Curve",#N/A,FALSE,"IPC";"Paid Inverse Power Curve",#N/A,FALSE,"IPC";"Reported Claim Inverse Power Curve",#N/A,FALSE,"IPC"}</definedName>
    <definedName name="temp4_3_5" hidden="1">{"Reported Loss Inverse Power Curve",#N/A,FALSE,"IPC";"Paid Inverse Power Curve",#N/A,FALSE,"IPC";"Reported Claim Inverse Power Curve",#N/A,FALSE,"IPC"}</definedName>
    <definedName name="temp4_4" localSheetId="3" hidden="1">{"Reported Loss Inverse Power Curve",#N/A,FALSE,"IPC";"Paid Inverse Power Curve",#N/A,FALSE,"IPC";"Reported Claim Inverse Power Curve",#N/A,FALSE,"IPC"}</definedName>
    <definedName name="temp4_4" hidden="1">{"Reported Loss Inverse Power Curve",#N/A,FALSE,"IPC";"Paid Inverse Power Curve",#N/A,FALSE,"IPC";"Reported Claim Inverse Power Curve",#N/A,FALSE,"IPC"}</definedName>
    <definedName name="temp4_4_1" localSheetId="3" hidden="1">{"Reported Loss Inverse Power Curve",#N/A,FALSE,"IPC";"Paid Inverse Power Curve",#N/A,FALSE,"IPC";"Reported Claim Inverse Power Curve",#N/A,FALSE,"IPC"}</definedName>
    <definedName name="temp4_4_1" hidden="1">{"Reported Loss Inverse Power Curve",#N/A,FALSE,"IPC";"Paid Inverse Power Curve",#N/A,FALSE,"IPC";"Reported Claim Inverse Power Curve",#N/A,FALSE,"IPC"}</definedName>
    <definedName name="temp4_4_2" localSheetId="3" hidden="1">{"Reported Loss Inverse Power Curve",#N/A,FALSE,"IPC";"Paid Inverse Power Curve",#N/A,FALSE,"IPC";"Reported Claim Inverse Power Curve",#N/A,FALSE,"IPC"}</definedName>
    <definedName name="temp4_4_2" hidden="1">{"Reported Loss Inverse Power Curve",#N/A,FALSE,"IPC";"Paid Inverse Power Curve",#N/A,FALSE,"IPC";"Reported Claim Inverse Power Curve",#N/A,FALSE,"IPC"}</definedName>
    <definedName name="temp4_4_3" localSheetId="3" hidden="1">{"Reported Loss Inverse Power Curve",#N/A,FALSE,"IPC";"Paid Inverse Power Curve",#N/A,FALSE,"IPC";"Reported Claim Inverse Power Curve",#N/A,FALSE,"IPC"}</definedName>
    <definedName name="temp4_4_3" hidden="1">{"Reported Loss Inverse Power Curve",#N/A,FALSE,"IPC";"Paid Inverse Power Curve",#N/A,FALSE,"IPC";"Reported Claim Inverse Power Curve",#N/A,FALSE,"IPC"}</definedName>
    <definedName name="temp4_4_4" localSheetId="3" hidden="1">{"Reported Loss Inverse Power Curve",#N/A,FALSE,"IPC";"Paid Inverse Power Curve",#N/A,FALSE,"IPC";"Reported Claim Inverse Power Curve",#N/A,FALSE,"IPC"}</definedName>
    <definedName name="temp4_4_4" hidden="1">{"Reported Loss Inverse Power Curve",#N/A,FALSE,"IPC";"Paid Inverse Power Curve",#N/A,FALSE,"IPC";"Reported Claim Inverse Power Curve",#N/A,FALSE,"IPC"}</definedName>
    <definedName name="temp4_4_5" localSheetId="3" hidden="1">{"Reported Loss Inverse Power Curve",#N/A,FALSE,"IPC";"Paid Inverse Power Curve",#N/A,FALSE,"IPC";"Reported Claim Inverse Power Curve",#N/A,FALSE,"IPC"}</definedName>
    <definedName name="temp4_4_5" hidden="1">{"Reported Loss Inverse Power Curve",#N/A,FALSE,"IPC";"Paid Inverse Power Curve",#N/A,FALSE,"IPC";"Reported Claim Inverse Power Curve",#N/A,FALSE,"IPC"}</definedName>
    <definedName name="temp4_5" localSheetId="3" hidden="1">{"Reported Loss Inverse Power Curve",#N/A,FALSE,"IPC";"Paid Inverse Power Curve",#N/A,FALSE,"IPC";"Reported Claim Inverse Power Curve",#N/A,FALSE,"IPC"}</definedName>
    <definedName name="temp4_5" hidden="1">{"Reported Loss Inverse Power Curve",#N/A,FALSE,"IPC";"Paid Inverse Power Curve",#N/A,FALSE,"IPC";"Reported Claim Inverse Power Curve",#N/A,FALSE,"IPC"}</definedName>
    <definedName name="temp4_5_1" localSheetId="3" hidden="1">{"Reported Loss Inverse Power Curve",#N/A,FALSE,"IPC";"Paid Inverse Power Curve",#N/A,FALSE,"IPC";"Reported Claim Inverse Power Curve",#N/A,FALSE,"IPC"}</definedName>
    <definedName name="temp4_5_1" hidden="1">{"Reported Loss Inverse Power Curve",#N/A,FALSE,"IPC";"Paid Inverse Power Curve",#N/A,FALSE,"IPC";"Reported Claim Inverse Power Curve",#N/A,FALSE,"IPC"}</definedName>
    <definedName name="temp4_5_2" localSheetId="3" hidden="1">{"Reported Loss Inverse Power Curve",#N/A,FALSE,"IPC";"Paid Inverse Power Curve",#N/A,FALSE,"IPC";"Reported Claim Inverse Power Curve",#N/A,FALSE,"IPC"}</definedName>
    <definedName name="temp4_5_2" hidden="1">{"Reported Loss Inverse Power Curve",#N/A,FALSE,"IPC";"Paid Inverse Power Curve",#N/A,FALSE,"IPC";"Reported Claim Inverse Power Curve",#N/A,FALSE,"IPC"}</definedName>
    <definedName name="temp4_5_3" localSheetId="3" hidden="1">{"Reported Loss Inverse Power Curve",#N/A,FALSE,"IPC";"Paid Inverse Power Curve",#N/A,FALSE,"IPC";"Reported Claim Inverse Power Curve",#N/A,FALSE,"IPC"}</definedName>
    <definedName name="temp4_5_3" hidden="1">{"Reported Loss Inverse Power Curve",#N/A,FALSE,"IPC";"Paid Inverse Power Curve",#N/A,FALSE,"IPC";"Reported Claim Inverse Power Curve",#N/A,FALSE,"IPC"}</definedName>
    <definedName name="temp4_5_4" localSheetId="3" hidden="1">{"Reported Loss Inverse Power Curve",#N/A,FALSE,"IPC";"Paid Inverse Power Curve",#N/A,FALSE,"IPC";"Reported Claim Inverse Power Curve",#N/A,FALSE,"IPC"}</definedName>
    <definedName name="temp4_5_4" hidden="1">{"Reported Loss Inverse Power Curve",#N/A,FALSE,"IPC";"Paid Inverse Power Curve",#N/A,FALSE,"IPC";"Reported Claim Inverse Power Curve",#N/A,FALSE,"IPC"}</definedName>
    <definedName name="temp4_5_5" localSheetId="3" hidden="1">{"Reported Loss Inverse Power Curve",#N/A,FALSE,"IPC";"Paid Inverse Power Curve",#N/A,FALSE,"IPC";"Reported Claim Inverse Power Curve",#N/A,FALSE,"IPC"}</definedName>
    <definedName name="temp4_5_5" hidden="1">{"Reported Loss Inverse Power Curve",#N/A,FALSE,"IPC";"Paid Inverse Power Curve",#N/A,FALSE,"IPC";"Reported Claim Inverse Power Curve",#N/A,FALSE,"IPC"}</definedName>
    <definedName name="temp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" hidden="1">{"PAIDLOSS",#N/A,FALSE,"PAIDLOSS";"INCLOSS",#N/A,FALSE,"INCLOSS";"pdcts",#N/A,FALSE,"PAIDCTS";"INCCTS",#N/A,FALSE,"INCCTS";"AVGCASE",#N/A,FALSE,"AVG CASE";"SUM",#N/A,FALSE,"SUM STAT";"UNPAID",#N/A,FALSE,"AVG UNPD 2"}</definedName>
    <definedName name="temp5_1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1" hidden="1">{"PAIDLOSS",#N/A,FALSE,"PAIDLOSS";"INCLOSS",#N/A,FALSE,"INCLOSS";"pdcts",#N/A,FALSE,"PAIDCTS";"INCCTS",#N/A,FALSE,"INCCTS";"AVGCASE",#N/A,FALSE,"AVG CASE";"SUM",#N/A,FALSE,"SUM STAT";"UNPAID",#N/A,FALSE,"AVG UNPD 2"}</definedName>
    <definedName name="temp5_1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2" hidden="1">{"PAIDLOSS",#N/A,FALSE,"PAIDLOSS";"INCLOSS",#N/A,FALSE,"INCLOSS";"pdcts",#N/A,FALSE,"PAIDCTS";"INCCTS",#N/A,FALSE,"INCCTS";"AVGCASE",#N/A,FALSE,"AVG CASE";"SUM",#N/A,FALSE,"SUM STAT";"UNPAID",#N/A,FALSE,"AVG UNPD 2"}</definedName>
    <definedName name="temp5_1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3" hidden="1">{"PAIDLOSS",#N/A,FALSE,"PAIDLOSS";"INCLOSS",#N/A,FALSE,"INCLOSS";"pdcts",#N/A,FALSE,"PAIDCTS";"INCCTS",#N/A,FALSE,"INCCTS";"AVGCASE",#N/A,FALSE,"AVG CASE";"SUM",#N/A,FALSE,"SUM STAT";"UNPAID",#N/A,FALSE,"AVG UNPD 2"}</definedName>
    <definedName name="temp5_1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4" hidden="1">{"PAIDLOSS",#N/A,FALSE,"PAIDLOSS";"INCLOSS",#N/A,FALSE,"INCLOSS";"pdcts",#N/A,FALSE,"PAIDCTS";"INCCTS",#N/A,FALSE,"INCCTS";"AVGCASE",#N/A,FALSE,"AVG CASE";"SUM",#N/A,FALSE,"SUM STAT";"UNPAID",#N/A,FALSE,"AVG UNPD 2"}</definedName>
    <definedName name="temp5_1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5" hidden="1">{"PAIDLOSS",#N/A,FALSE,"PAIDLOSS";"INCLOSS",#N/A,FALSE,"INCLOSS";"pdcts",#N/A,FALSE,"PAIDCTS";"INCCTS",#N/A,FALSE,"INCCTS";"AVGCASE",#N/A,FALSE,"AVG CASE";"SUM",#N/A,FALSE,"SUM STAT";"UNPAID",#N/A,FALSE,"AVG UNPD 2"}</definedName>
    <definedName name="temp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" hidden="1">{"PAIDLOSS",#N/A,FALSE,"PAIDLOSS";"INCLOSS",#N/A,FALSE,"INCLOSS";"pdcts",#N/A,FALSE,"PAIDCTS";"INCCTS",#N/A,FALSE,"INCCTS";"AVGCASE",#N/A,FALSE,"AVG CASE";"SUM",#N/A,FALSE,"SUM STAT";"UNPAID",#N/A,FALSE,"AVG UNPD 2"}</definedName>
    <definedName name="temp5_2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1" hidden="1">{"PAIDLOSS",#N/A,FALSE,"PAIDLOSS";"INCLOSS",#N/A,FALSE,"INCLOSS";"pdcts",#N/A,FALSE,"PAIDCTS";"INCCTS",#N/A,FALSE,"INCCTS";"AVGCASE",#N/A,FALSE,"AVG CASE";"SUM",#N/A,FALSE,"SUM STAT";"UNPAID",#N/A,FALSE,"AVG UNPD 2"}</definedName>
    <definedName name="temp5_2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2" hidden="1">{"PAIDLOSS",#N/A,FALSE,"PAIDLOSS";"INCLOSS",#N/A,FALSE,"INCLOSS";"pdcts",#N/A,FALSE,"PAIDCTS";"INCCTS",#N/A,FALSE,"INCCTS";"AVGCASE",#N/A,FALSE,"AVG CASE";"SUM",#N/A,FALSE,"SUM STAT";"UNPAID",#N/A,FALSE,"AVG UNPD 2"}</definedName>
    <definedName name="temp5_2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3" hidden="1">{"PAIDLOSS",#N/A,FALSE,"PAIDLOSS";"INCLOSS",#N/A,FALSE,"INCLOSS";"pdcts",#N/A,FALSE,"PAIDCTS";"INCCTS",#N/A,FALSE,"INCCTS";"AVGCASE",#N/A,FALSE,"AVG CASE";"SUM",#N/A,FALSE,"SUM STAT";"UNPAID",#N/A,FALSE,"AVG UNPD 2"}</definedName>
    <definedName name="temp5_2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4" hidden="1">{"PAIDLOSS",#N/A,FALSE,"PAIDLOSS";"INCLOSS",#N/A,FALSE,"INCLOSS";"pdcts",#N/A,FALSE,"PAIDCTS";"INCCTS",#N/A,FALSE,"INCCTS";"AVGCASE",#N/A,FALSE,"AVG CASE";"SUM",#N/A,FALSE,"SUM STAT";"UNPAID",#N/A,FALSE,"AVG UNPD 2"}</definedName>
    <definedName name="temp5_2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5" hidden="1">{"PAIDLOSS",#N/A,FALSE,"PAIDLOSS";"INCLOSS",#N/A,FALSE,"INCLOSS";"pdcts",#N/A,FALSE,"PAIDCTS";"INCCTS",#N/A,FALSE,"INCCTS";"AVGCASE",#N/A,FALSE,"AVG CASE";"SUM",#N/A,FALSE,"SUM STAT";"UNPAID",#N/A,FALSE,"AVG UNPD 2"}</definedName>
    <definedName name="temp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" hidden="1">{"PAIDLOSS",#N/A,FALSE,"PAIDLOSS";"INCLOSS",#N/A,FALSE,"INCLOSS";"pdcts",#N/A,FALSE,"PAIDCTS";"INCCTS",#N/A,FALSE,"INCCTS";"AVGCASE",#N/A,FALSE,"AVG CASE";"SUM",#N/A,FALSE,"SUM STAT";"UNPAID",#N/A,FALSE,"AVG UNPD 2"}</definedName>
    <definedName name="temp5_3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1" hidden="1">{"PAIDLOSS",#N/A,FALSE,"PAIDLOSS";"INCLOSS",#N/A,FALSE,"INCLOSS";"pdcts",#N/A,FALSE,"PAIDCTS";"INCCTS",#N/A,FALSE,"INCCTS";"AVGCASE",#N/A,FALSE,"AVG CASE";"SUM",#N/A,FALSE,"SUM STAT";"UNPAID",#N/A,FALSE,"AVG UNPD 2"}</definedName>
    <definedName name="temp5_3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2" hidden="1">{"PAIDLOSS",#N/A,FALSE,"PAIDLOSS";"INCLOSS",#N/A,FALSE,"INCLOSS";"pdcts",#N/A,FALSE,"PAIDCTS";"INCCTS",#N/A,FALSE,"INCCTS";"AVGCASE",#N/A,FALSE,"AVG CASE";"SUM",#N/A,FALSE,"SUM STAT";"UNPAID",#N/A,FALSE,"AVG UNPD 2"}</definedName>
    <definedName name="temp5_3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3" hidden="1">{"PAIDLOSS",#N/A,FALSE,"PAIDLOSS";"INCLOSS",#N/A,FALSE,"INCLOSS";"pdcts",#N/A,FALSE,"PAIDCTS";"INCCTS",#N/A,FALSE,"INCCTS";"AVGCASE",#N/A,FALSE,"AVG CASE";"SUM",#N/A,FALSE,"SUM STAT";"UNPAID",#N/A,FALSE,"AVG UNPD 2"}</definedName>
    <definedName name="temp5_3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4" hidden="1">{"PAIDLOSS",#N/A,FALSE,"PAIDLOSS";"INCLOSS",#N/A,FALSE,"INCLOSS";"pdcts",#N/A,FALSE,"PAIDCTS";"INCCTS",#N/A,FALSE,"INCCTS";"AVGCASE",#N/A,FALSE,"AVG CASE";"SUM",#N/A,FALSE,"SUM STAT";"UNPAID",#N/A,FALSE,"AVG UNPD 2"}</definedName>
    <definedName name="temp5_3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5" hidden="1">{"PAIDLOSS",#N/A,FALSE,"PAIDLOSS";"INCLOSS",#N/A,FALSE,"INCLOSS";"pdcts",#N/A,FALSE,"PAIDCTS";"INCCTS",#N/A,FALSE,"INCCTS";"AVGCASE",#N/A,FALSE,"AVG CASE";"SUM",#N/A,FALSE,"SUM STAT";"UNPAID",#N/A,FALSE,"AVG UNPD 2"}</definedName>
    <definedName name="temp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" hidden="1">{"PAIDLOSS",#N/A,FALSE,"PAIDLOSS";"INCLOSS",#N/A,FALSE,"INCLOSS";"pdcts",#N/A,FALSE,"PAIDCTS";"INCCTS",#N/A,FALSE,"INCCTS";"AVGCASE",#N/A,FALSE,"AVG CASE";"SUM",#N/A,FALSE,"SUM STAT";"UNPAID",#N/A,FALSE,"AVG UNPD 2"}</definedName>
    <definedName name="temp5_4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1" hidden="1">{"PAIDLOSS",#N/A,FALSE,"PAIDLOSS";"INCLOSS",#N/A,FALSE,"INCLOSS";"pdcts",#N/A,FALSE,"PAIDCTS";"INCCTS",#N/A,FALSE,"INCCTS";"AVGCASE",#N/A,FALSE,"AVG CASE";"SUM",#N/A,FALSE,"SUM STAT";"UNPAID",#N/A,FALSE,"AVG UNPD 2"}</definedName>
    <definedName name="temp5_4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2" hidden="1">{"PAIDLOSS",#N/A,FALSE,"PAIDLOSS";"INCLOSS",#N/A,FALSE,"INCLOSS";"pdcts",#N/A,FALSE,"PAIDCTS";"INCCTS",#N/A,FALSE,"INCCTS";"AVGCASE",#N/A,FALSE,"AVG CASE";"SUM",#N/A,FALSE,"SUM STAT";"UNPAID",#N/A,FALSE,"AVG UNPD 2"}</definedName>
    <definedName name="temp5_4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3" hidden="1">{"PAIDLOSS",#N/A,FALSE,"PAIDLOSS";"INCLOSS",#N/A,FALSE,"INCLOSS";"pdcts",#N/A,FALSE,"PAIDCTS";"INCCTS",#N/A,FALSE,"INCCTS";"AVGCASE",#N/A,FALSE,"AVG CASE";"SUM",#N/A,FALSE,"SUM STAT";"UNPAID",#N/A,FALSE,"AVG UNPD 2"}</definedName>
    <definedName name="temp5_4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4" hidden="1">{"PAIDLOSS",#N/A,FALSE,"PAIDLOSS";"INCLOSS",#N/A,FALSE,"INCLOSS";"pdcts",#N/A,FALSE,"PAIDCTS";"INCCTS",#N/A,FALSE,"INCCTS";"AVGCASE",#N/A,FALSE,"AVG CASE";"SUM",#N/A,FALSE,"SUM STAT";"UNPAID",#N/A,FALSE,"AVG UNPD 2"}</definedName>
    <definedName name="temp5_4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5" hidden="1">{"PAIDLOSS",#N/A,FALSE,"PAIDLOSS";"INCLOSS",#N/A,FALSE,"INCLOSS";"pdcts",#N/A,FALSE,"PAIDCTS";"INCCTS",#N/A,FALSE,"INCCTS";"AVGCASE",#N/A,FALSE,"AVG CASE";"SUM",#N/A,FALSE,"SUM STAT";"UNPAID",#N/A,FALSE,"AVG UNPD 2"}</definedName>
    <definedName name="temp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" hidden="1">{"PAIDLOSS",#N/A,FALSE,"PAIDLOSS";"INCLOSS",#N/A,FALSE,"INCLOSS";"pdcts",#N/A,FALSE,"PAIDCTS";"INCCTS",#N/A,FALSE,"INCCTS";"AVGCASE",#N/A,FALSE,"AVG CASE";"SUM",#N/A,FALSE,"SUM STAT";"UNPAID",#N/A,FALSE,"AVG UNPD 2"}</definedName>
    <definedName name="temp5_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1" hidden="1">{"PAIDLOSS",#N/A,FALSE,"PAIDLOSS";"INCLOSS",#N/A,FALSE,"INCLOSS";"pdcts",#N/A,FALSE,"PAIDCTS";"INCCTS",#N/A,FALSE,"INCCTS";"AVGCASE",#N/A,FALSE,"AVG CASE";"SUM",#N/A,FALSE,"SUM STAT";"UNPAID",#N/A,FALSE,"AVG UNPD 2"}</definedName>
    <definedName name="temp5_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2" hidden="1">{"PAIDLOSS",#N/A,FALSE,"PAIDLOSS";"INCLOSS",#N/A,FALSE,"INCLOSS";"pdcts",#N/A,FALSE,"PAIDCTS";"INCCTS",#N/A,FALSE,"INCCTS";"AVGCASE",#N/A,FALSE,"AVG CASE";"SUM",#N/A,FALSE,"SUM STAT";"UNPAID",#N/A,FALSE,"AVG UNPD 2"}</definedName>
    <definedName name="temp5_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3" hidden="1">{"PAIDLOSS",#N/A,FALSE,"PAIDLOSS";"INCLOSS",#N/A,FALSE,"INCLOSS";"pdcts",#N/A,FALSE,"PAIDCTS";"INCCTS",#N/A,FALSE,"INCCTS";"AVGCASE",#N/A,FALSE,"AVG CASE";"SUM",#N/A,FALSE,"SUM STAT";"UNPAID",#N/A,FALSE,"AVG UNPD 2"}</definedName>
    <definedName name="temp5_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4" hidden="1">{"PAIDLOSS",#N/A,FALSE,"PAIDLOSS";"INCLOSS",#N/A,FALSE,"INCLOSS";"pdcts",#N/A,FALSE,"PAIDCTS";"INCCTS",#N/A,FALSE,"INCCTS";"AVGCASE",#N/A,FALSE,"AVG CASE";"SUM",#N/A,FALSE,"SUM STAT";"UNPAID",#N/A,FALSE,"AVG UNPD 2"}</definedName>
    <definedName name="temp5_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5" hidden="1">{"PAIDLOSS",#N/A,FALSE,"PAIDLOSS";"INCLOSS",#N/A,FALSE,"INCLOSS";"pdcts",#N/A,FALSE,"PAIDCTS";"INCCTS",#N/A,FALSE,"INCCTS";"AVGCASE",#N/A,FALSE,"AVG CASE";"SUM",#N/A,FALSE,"SUM STAT";"UNPAID",#N/A,FALSE,"AVG UNPD 2"}</definedName>
    <definedName name="temp6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localSheetId="3" hidden="1">{"Summary",#N/A,FALSE,"Summary";"Summary Diagnotics",#N/A,FALSE,"Summary"}</definedName>
    <definedName name="temp7" hidden="1">{"Summary",#N/A,FALSE,"Summary";"Summary Diagnotics",#N/A,FALSE,"Summary"}</definedName>
    <definedName name="temp7_1" localSheetId="3" hidden="1">{"Summary",#N/A,FALSE,"Summary";"Summary Diagnotics",#N/A,FALSE,"Summary"}</definedName>
    <definedName name="temp7_1" hidden="1">{"Summary",#N/A,FALSE,"Summary";"Summary Diagnotics",#N/A,FALSE,"Summary"}</definedName>
    <definedName name="temp7_1_1" localSheetId="3" hidden="1">{"Summary",#N/A,FALSE,"Summary";"Summary Diagnotics",#N/A,FALSE,"Summary"}</definedName>
    <definedName name="temp7_1_1" hidden="1">{"Summary",#N/A,FALSE,"Summary";"Summary Diagnotics",#N/A,FALSE,"Summary"}</definedName>
    <definedName name="temp7_1_2" localSheetId="3" hidden="1">{"Summary",#N/A,FALSE,"Summary";"Summary Diagnotics",#N/A,FALSE,"Summary"}</definedName>
    <definedName name="temp7_1_2" hidden="1">{"Summary",#N/A,FALSE,"Summary";"Summary Diagnotics",#N/A,FALSE,"Summary"}</definedName>
    <definedName name="temp7_1_3" localSheetId="3" hidden="1">{"Summary",#N/A,FALSE,"Summary";"Summary Diagnotics",#N/A,FALSE,"Summary"}</definedName>
    <definedName name="temp7_1_3" hidden="1">{"Summary",#N/A,FALSE,"Summary";"Summary Diagnotics",#N/A,FALSE,"Summary"}</definedName>
    <definedName name="temp7_1_4" localSheetId="3" hidden="1">{"Summary",#N/A,FALSE,"Summary";"Summary Diagnotics",#N/A,FALSE,"Summary"}</definedName>
    <definedName name="temp7_1_4" hidden="1">{"Summary",#N/A,FALSE,"Summary";"Summary Diagnotics",#N/A,FALSE,"Summary"}</definedName>
    <definedName name="temp7_1_5" localSheetId="3" hidden="1">{"Summary",#N/A,FALSE,"Summary";"Summary Diagnotics",#N/A,FALSE,"Summary"}</definedName>
    <definedName name="temp7_1_5" hidden="1">{"Summary",#N/A,FALSE,"Summary";"Summary Diagnotics",#N/A,FALSE,"Summary"}</definedName>
    <definedName name="temp7_2" localSheetId="3" hidden="1">{"Summary",#N/A,FALSE,"Summary";"Summary Diagnotics",#N/A,FALSE,"Summary"}</definedName>
    <definedName name="temp7_2" hidden="1">{"Summary",#N/A,FALSE,"Summary";"Summary Diagnotics",#N/A,FALSE,"Summary"}</definedName>
    <definedName name="temp7_2_1" localSheetId="3" hidden="1">{"Summary",#N/A,FALSE,"Summary";"Summary Diagnotics",#N/A,FALSE,"Summary"}</definedName>
    <definedName name="temp7_2_1" hidden="1">{"Summary",#N/A,FALSE,"Summary";"Summary Diagnotics",#N/A,FALSE,"Summary"}</definedName>
    <definedName name="temp7_2_2" localSheetId="3" hidden="1">{"Summary",#N/A,FALSE,"Summary";"Summary Diagnotics",#N/A,FALSE,"Summary"}</definedName>
    <definedName name="temp7_2_2" hidden="1">{"Summary",#N/A,FALSE,"Summary";"Summary Diagnotics",#N/A,FALSE,"Summary"}</definedName>
    <definedName name="temp7_2_3" localSheetId="3" hidden="1">{"Summary",#N/A,FALSE,"Summary";"Summary Diagnotics",#N/A,FALSE,"Summary"}</definedName>
    <definedName name="temp7_2_3" hidden="1">{"Summary",#N/A,FALSE,"Summary";"Summary Diagnotics",#N/A,FALSE,"Summary"}</definedName>
    <definedName name="temp7_2_4" localSheetId="3" hidden="1">{"Summary",#N/A,FALSE,"Summary";"Summary Diagnotics",#N/A,FALSE,"Summary"}</definedName>
    <definedName name="temp7_2_4" hidden="1">{"Summary",#N/A,FALSE,"Summary";"Summary Diagnotics",#N/A,FALSE,"Summary"}</definedName>
    <definedName name="temp7_2_5" localSheetId="3" hidden="1">{"Summary",#N/A,FALSE,"Summary";"Summary Diagnotics",#N/A,FALSE,"Summary"}</definedName>
    <definedName name="temp7_2_5" hidden="1">{"Summary",#N/A,FALSE,"Summary";"Summary Diagnotics",#N/A,FALSE,"Summary"}</definedName>
    <definedName name="temp7_3" localSheetId="3" hidden="1">{"Summary",#N/A,FALSE,"Summary";"Summary Diagnotics",#N/A,FALSE,"Summary"}</definedName>
    <definedName name="temp7_3" hidden="1">{"Summary",#N/A,FALSE,"Summary";"Summary Diagnotics",#N/A,FALSE,"Summary"}</definedName>
    <definedName name="temp7_3_1" localSheetId="3" hidden="1">{"Summary",#N/A,FALSE,"Summary";"Summary Diagnotics",#N/A,FALSE,"Summary"}</definedName>
    <definedName name="temp7_3_1" hidden="1">{"Summary",#N/A,FALSE,"Summary";"Summary Diagnotics",#N/A,FALSE,"Summary"}</definedName>
    <definedName name="temp7_3_2" localSheetId="3" hidden="1">{"Summary",#N/A,FALSE,"Summary";"Summary Diagnotics",#N/A,FALSE,"Summary"}</definedName>
    <definedName name="temp7_3_2" hidden="1">{"Summary",#N/A,FALSE,"Summary";"Summary Diagnotics",#N/A,FALSE,"Summary"}</definedName>
    <definedName name="temp7_3_3" localSheetId="3" hidden="1">{"Summary",#N/A,FALSE,"Summary";"Summary Diagnotics",#N/A,FALSE,"Summary"}</definedName>
    <definedName name="temp7_3_3" hidden="1">{"Summary",#N/A,FALSE,"Summary";"Summary Diagnotics",#N/A,FALSE,"Summary"}</definedName>
    <definedName name="temp7_3_4" localSheetId="3" hidden="1">{"Summary",#N/A,FALSE,"Summary";"Summary Diagnotics",#N/A,FALSE,"Summary"}</definedName>
    <definedName name="temp7_3_4" hidden="1">{"Summary",#N/A,FALSE,"Summary";"Summary Diagnotics",#N/A,FALSE,"Summary"}</definedName>
    <definedName name="temp7_3_5" localSheetId="3" hidden="1">{"Summary",#N/A,FALSE,"Summary";"Summary Diagnotics",#N/A,FALSE,"Summary"}</definedName>
    <definedName name="temp7_3_5" hidden="1">{"Summary",#N/A,FALSE,"Summary";"Summary Diagnotics",#N/A,FALSE,"Summary"}</definedName>
    <definedName name="temp7_4" localSheetId="3" hidden="1">{"Summary",#N/A,FALSE,"Summary";"Summary Diagnotics",#N/A,FALSE,"Summary"}</definedName>
    <definedName name="temp7_4" hidden="1">{"Summary",#N/A,FALSE,"Summary";"Summary Diagnotics",#N/A,FALSE,"Summary"}</definedName>
    <definedName name="temp7_4_1" localSheetId="3" hidden="1">{"Summary",#N/A,FALSE,"Summary";"Summary Diagnotics",#N/A,FALSE,"Summary"}</definedName>
    <definedName name="temp7_4_1" hidden="1">{"Summary",#N/A,FALSE,"Summary";"Summary Diagnotics",#N/A,FALSE,"Summary"}</definedName>
    <definedName name="temp7_4_2" localSheetId="3" hidden="1">{"Summary",#N/A,FALSE,"Summary";"Summary Diagnotics",#N/A,FALSE,"Summary"}</definedName>
    <definedName name="temp7_4_2" hidden="1">{"Summary",#N/A,FALSE,"Summary";"Summary Diagnotics",#N/A,FALSE,"Summary"}</definedName>
    <definedName name="temp7_4_3" localSheetId="3" hidden="1">{"Summary",#N/A,FALSE,"Summary";"Summary Diagnotics",#N/A,FALSE,"Summary"}</definedName>
    <definedName name="temp7_4_3" hidden="1">{"Summary",#N/A,FALSE,"Summary";"Summary Diagnotics",#N/A,FALSE,"Summary"}</definedName>
    <definedName name="temp7_4_4" localSheetId="3" hidden="1">{"Summary",#N/A,FALSE,"Summary";"Summary Diagnotics",#N/A,FALSE,"Summary"}</definedName>
    <definedName name="temp7_4_4" hidden="1">{"Summary",#N/A,FALSE,"Summary";"Summary Diagnotics",#N/A,FALSE,"Summary"}</definedName>
    <definedName name="temp7_4_5" localSheetId="3" hidden="1">{"Summary",#N/A,FALSE,"Summary";"Summary Diagnotics",#N/A,FALSE,"Summary"}</definedName>
    <definedName name="temp7_4_5" hidden="1">{"Summary",#N/A,FALSE,"Summary";"Summary Diagnotics",#N/A,FALSE,"Summary"}</definedName>
    <definedName name="temp7_5" localSheetId="3" hidden="1">{"Summary",#N/A,FALSE,"Summary";"Summary Diagnotics",#N/A,FALSE,"Summary"}</definedName>
    <definedName name="temp7_5" hidden="1">{"Summary",#N/A,FALSE,"Summary";"Summary Diagnotics",#N/A,FALSE,"Summary"}</definedName>
    <definedName name="temp7_5_1" localSheetId="3" hidden="1">{"Summary",#N/A,FALSE,"Summary";"Summary Diagnotics",#N/A,FALSE,"Summary"}</definedName>
    <definedName name="temp7_5_1" hidden="1">{"Summary",#N/A,FALSE,"Summary";"Summary Diagnotics",#N/A,FALSE,"Summary"}</definedName>
    <definedName name="temp7_5_2" localSheetId="3" hidden="1">{"Summary",#N/A,FALSE,"Summary";"Summary Diagnotics",#N/A,FALSE,"Summary"}</definedName>
    <definedName name="temp7_5_2" hidden="1">{"Summary",#N/A,FALSE,"Summary";"Summary Diagnotics",#N/A,FALSE,"Summary"}</definedName>
    <definedName name="temp7_5_3" localSheetId="3" hidden="1">{"Summary",#N/A,FALSE,"Summary";"Summary Diagnotics",#N/A,FALSE,"Summary"}</definedName>
    <definedName name="temp7_5_3" hidden="1">{"Summary",#N/A,FALSE,"Summary";"Summary Diagnotics",#N/A,FALSE,"Summary"}</definedName>
    <definedName name="temp7_5_4" localSheetId="3" hidden="1">{"Summary",#N/A,FALSE,"Summary";"Summary Diagnotics",#N/A,FALSE,"Summary"}</definedName>
    <definedName name="temp7_5_4" hidden="1">{"Summary",#N/A,FALSE,"Summary";"Summary Diagnotics",#N/A,FALSE,"Summary"}</definedName>
    <definedName name="temp7_5_5" localSheetId="3" hidden="1">{"Summary",#N/A,FALSE,"Summary";"Summary Diagnotics",#N/A,FALSE,"Summary"}</definedName>
    <definedName name="temp7_5_5" hidden="1">{"Summary",#N/A,FALSE,"Summary";"Summary Diagnotics",#N/A,FALSE,"Summary"}</definedName>
    <definedName name="temp8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late">#REF!</definedName>
    <definedName name="Template_Fil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lateVersion" hidden="1">#REF!</definedName>
    <definedName name="tempq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localSheetId="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localSheetId="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localSheetId="3" hidden="1">{#N/A,#N/A,TRUE,"FD IV Portfolio Summary ";#N/A,#N/A,TRUE,"Western";#N/A,#N/A,TRUE,"Kranson";#N/A,#N/A,TRUE,"ARC";#N/A,#N/A,TRUE,"Precise";#N/A,#N/A,TRUE,"WNA"}</definedName>
    <definedName name="tempq6" hidden="1">{#N/A,#N/A,TRUE,"FD IV Portfolio Summary ";#N/A,#N/A,TRUE,"Western";#N/A,#N/A,TRUE,"Kranson";#N/A,#N/A,TRUE,"ARC";#N/A,#N/A,TRUE,"Precise";#N/A,#N/A,TRUE,"WNA"}</definedName>
    <definedName name="tempq7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localSheetId="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>0</definedName>
    <definedName name="Ten_Cashflow">#REF!</definedName>
    <definedName name="teq" localSheetId="3" hidden="1">{#N/A,#N/A,FALSE,"Pharm";#N/A,#N/A,FALSE,"WWCM"}</definedName>
    <definedName name="teq" hidden="1">{#N/A,#N/A,FALSE,"Pharm";#N/A,#N/A,FALSE,"WWCM"}</definedName>
    <definedName name="teq_1" localSheetId="3" hidden="1">{#N/A,#N/A,FALSE,"Pharm";#N/A,#N/A,FALSE,"WWCM"}</definedName>
    <definedName name="teq_1" hidden="1">{#N/A,#N/A,FALSE,"Pharm";#N/A,#N/A,FALSE,"WWCM"}</definedName>
    <definedName name="teq_2" localSheetId="3" hidden="1">{#N/A,#N/A,FALSE,"Pharm";#N/A,#N/A,FALSE,"WWCM"}</definedName>
    <definedName name="teq_2" hidden="1">{#N/A,#N/A,FALSE,"Pharm";#N/A,#N/A,FALSE,"WWCM"}</definedName>
    <definedName name="teq_3" localSheetId="3" hidden="1">{#N/A,#N/A,FALSE,"Pharm";#N/A,#N/A,FALSE,"WWCM"}</definedName>
    <definedName name="teq_3" hidden="1">{#N/A,#N/A,FALSE,"Pharm";#N/A,#N/A,FALSE,"WWCM"}</definedName>
    <definedName name="teq_4" localSheetId="3" hidden="1">{#N/A,#N/A,FALSE,"Pharm";#N/A,#N/A,FALSE,"WWCM"}</definedName>
    <definedName name="teq_4" hidden="1">{#N/A,#N/A,FALSE,"Pharm";#N/A,#N/A,FALSE,"WWCM"}</definedName>
    <definedName name="Tequin" localSheetId="3" hidden="1">{#N/A,#N/A,FALSE,"Pharm";#N/A,#N/A,FALSE,"WWCM"}</definedName>
    <definedName name="Tequin" hidden="1">{#N/A,#N/A,FALSE,"Pharm";#N/A,#N/A,FALSE,"WWCM"}</definedName>
    <definedName name="Tequin_1" localSheetId="3" hidden="1">{#N/A,#N/A,FALSE,"Pharm";#N/A,#N/A,FALSE,"WWCM"}</definedName>
    <definedName name="Tequin_1" hidden="1">{#N/A,#N/A,FALSE,"Pharm";#N/A,#N/A,FALSE,"WWCM"}</definedName>
    <definedName name="Tequin_2" localSheetId="3" hidden="1">{#N/A,#N/A,FALSE,"Pharm";#N/A,#N/A,FALSE,"WWCM"}</definedName>
    <definedName name="Tequin_2" hidden="1">{#N/A,#N/A,FALSE,"Pharm";#N/A,#N/A,FALSE,"WWCM"}</definedName>
    <definedName name="Tequin_3" localSheetId="3" hidden="1">{#N/A,#N/A,FALSE,"Pharm";#N/A,#N/A,FALSE,"WWCM"}</definedName>
    <definedName name="Tequin_3" hidden="1">{#N/A,#N/A,FALSE,"Pharm";#N/A,#N/A,FALSE,"WWCM"}</definedName>
    <definedName name="Tequin_4" localSheetId="3" hidden="1">{#N/A,#N/A,FALSE,"Pharm";#N/A,#N/A,FALSE,"WWCM"}</definedName>
    <definedName name="Tequin_4" hidden="1">{#N/A,#N/A,FALSE,"Pharm";#N/A,#N/A,FALSE,"WWCM"}</definedName>
    <definedName name="tequinol" localSheetId="3" hidden="1">{#N/A,#N/A,FALSE,"REPORT"}</definedName>
    <definedName name="tequinol" hidden="1">{#N/A,#N/A,FALSE,"REPORT"}</definedName>
    <definedName name="tequinol_1" localSheetId="3" hidden="1">{#N/A,#N/A,FALSE,"REPORT"}</definedName>
    <definedName name="tequinol_1" hidden="1">{#N/A,#N/A,FALSE,"REPORT"}</definedName>
    <definedName name="tequinol_2" localSheetId="3" hidden="1">{#N/A,#N/A,FALSE,"REPORT"}</definedName>
    <definedName name="tequinol_2" hidden="1">{#N/A,#N/A,FALSE,"REPORT"}</definedName>
    <definedName name="tequinol_3" localSheetId="3" hidden="1">{#N/A,#N/A,FALSE,"REPORT"}</definedName>
    <definedName name="tequinol_3" hidden="1">{#N/A,#N/A,FALSE,"REPORT"}</definedName>
    <definedName name="tequinol_4" localSheetId="3" hidden="1">{#N/A,#N/A,FALSE,"REPORT"}</definedName>
    <definedName name="tequinol_4" hidden="1">{#N/A,#N/A,FALSE,"REPORT"}</definedName>
    <definedName name="ter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localSheetId="3" hidden="1">{"YD GENERALH2",#N/A,FALSE,"YTD"}</definedName>
    <definedName name="terc" hidden="1">{"YD GENERALH2",#N/A,FALSE,"YTD"}</definedName>
    <definedName name="term">#REF!</definedName>
    <definedName name="term_cf">#REF!</definedName>
    <definedName name="term_eq">#REF!</definedName>
    <definedName name="Term1">#REF!</definedName>
    <definedName name="Term1a">#REF!</definedName>
    <definedName name="Term1b">#REF!</definedName>
    <definedName name="Terminal">#REF!</definedName>
    <definedName name="Terminal_Growth">#REF!</definedName>
    <definedName name="Terminal_Growth_Rate">#REF!</definedName>
    <definedName name="Terminalrate">#REF!</definedName>
    <definedName name="TerminalValue">#REF!</definedName>
    <definedName name="Termrate">#REF!</definedName>
    <definedName name="tes2stb" localSheetId="3" hidden="1">{#N/A,#N/A,FALSE,"Monthly"}</definedName>
    <definedName name="tes2stb" hidden="1">{#N/A,#N/A,FALSE,"Monthly"}</definedName>
    <definedName name="tesg4" localSheetId="4" hidden="1">{"PAGE 1",#N/A,FALSE,"WEST_OT"}</definedName>
    <definedName name="tesg4" localSheetId="3" hidden="1">{"PAGE 1",#N/A,FALSE,"WEST_OT"}</definedName>
    <definedName name="tesg4" hidden="1">{"PAGE 1",#N/A,FALSE,"WEST_OT"}</definedName>
    <definedName name="test" localSheetId="4">[211]באורים!$A$1:$F$92,[211]באורים!$A$118:$F$131,[211]באורים!$G$68:$P$92,[211]באורים!$G$96:$L$108,[211]באורים!$G$109:$L$134,[211]באורים!$G$161:$L$173,[211]באורים!$Q$1:$V$27,[211]באורים!$Q$118:$V$146,[211]באורים!$X$1:$AE$90</definedName>
    <definedName name="test">#REF!</definedName>
    <definedName name="test_1" localSheetId="3" hidden="1">{#N/A,#N/A,FALSE,"Japan 2003";#N/A,#N/A,FALSE,"Sheet2"}</definedName>
    <definedName name="test_1" hidden="1">{#N/A,#N/A,FALSE,"Japan 2003";#N/A,#N/A,FALSE,"Sheet2"}</definedName>
    <definedName name="test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0">#REF!</definedName>
    <definedName name="test022" localSheetId="3" hidden="1">{#N/A,#N/A,TRUE,"MAIN FT TERM";#N/A,#N/A,TRUE,"MCI  FT TERM ";#N/A,#N/A,TRUE,"OC12 EQV"}</definedName>
    <definedName name="test022" hidden="1">{#N/A,#N/A,TRUE,"MAIN FT TERM";#N/A,#N/A,TRUE,"MCI  FT TERM ";#N/A,#N/A,TRUE,"OC12 EQV"}</definedName>
    <definedName name="TEST1" localSheetId="4">#REF!</definedName>
    <definedName name="test1" localSheetId="3" hidden="1">{"PAGE 1",#N/A,FALSE,"WEST_OT"}</definedName>
    <definedName name="test1" hidden="1">{"PAGE 1",#N/A,FALSE,"WEST_OT"}</definedName>
    <definedName name="test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0" localSheetId="4" hidden="1">{"PAGE 1",#N/A,FALSE,"WEST_OT"}</definedName>
    <definedName name="test10" localSheetId="3" hidden="1">{"PAGE 1",#N/A,FALSE,"WEST_OT"}</definedName>
    <definedName name="test10" hidden="1">{"PAGE 1",#N/A,FALSE,"WEST_OT"}</definedName>
    <definedName name="test11" localSheetId="4" hidden="1">{"PAGE 1",#N/A,FALSE,"WEST_OT"}</definedName>
    <definedName name="test11" localSheetId="3" hidden="1">{"PAGE 1",#N/A,FALSE,"WEST_OT"}</definedName>
    <definedName name="test11" hidden="1">{"PAGE 1",#N/A,FALSE,"WEST_OT"}</definedName>
    <definedName name="test12" localSheetId="4" hidden="1">{"PAGE 2",#N/A,FALSE,"WEST_OT"}</definedName>
    <definedName name="test12" localSheetId="3" hidden="1">{"PAGE 2",#N/A,FALSE,"WEST_OT"}</definedName>
    <definedName name="test12" hidden="1">{"PAGE 2",#N/A,FALSE,"WEST_OT"}</definedName>
    <definedName name="TEST13" localSheetId="4">#REF!</definedName>
    <definedName name="test13" localSheetId="3" hidden="1">{"PAGE 2",#N/A,FALSE,"WEST_OT"}</definedName>
    <definedName name="test13" hidden="1">{"PAGE 2",#N/A,FALSE,"WEST_OT"}</definedName>
    <definedName name="TEST14" localSheetId="4">#REF!</definedName>
    <definedName name="test14" localSheetId="3" hidden="1">{"PAGE 1",#N/A,FALSE,"WEST_OT"}</definedName>
    <definedName name="test14" hidden="1">{"PAGE 1",#N/A,FALSE,"WEST_OT"}</definedName>
    <definedName name="TEST15" localSheetId="4">#REF!</definedName>
    <definedName name="test15" localSheetId="3" hidden="1">{"PAGE 1",#N/A,FALSE,"WEST_OT"}</definedName>
    <definedName name="test15" hidden="1">{"PAGE 1",#N/A,FALSE,"WEST_OT"}</definedName>
    <definedName name="TEST16">#REF!</definedName>
    <definedName name="TEST17">#REF!</definedName>
    <definedName name="TEST18">#REF!</definedName>
    <definedName name="TEST19">#REF!</definedName>
    <definedName name="TEST2" localSheetId="4">[212]מכירות!#REF!</definedName>
    <definedName name="test2" localSheetId="3" hidden="1">{"PAGE 2",#N/A,FALSE,"WEST_OT"}</definedName>
    <definedName name="test2" hidden="1">{"PAGE 2",#N/A,FALSE,"WEST_OT"}</definedName>
    <definedName name="test2_1" localSheetId="3" hidden="1">{#N/A,#N/A,FALSE,"Japan 2003";#N/A,#N/A,FALSE,"Sheet2"}</definedName>
    <definedName name="test2_1" hidden="1">{#N/A,#N/A,FALSE,"Japan 2003";#N/A,#N/A,FALSE,"Sheet2"}</definedName>
    <definedName name="TEST20" localSheetId="4">#REF!</definedName>
    <definedName name="test20" localSheetId="3" hidden="1">{"PAGE 1",#N/A,FALSE,"WEST_OT"}</definedName>
    <definedName name="test20" hidden="1">{"PAGE 1",#N/A,FALSE,"WEST_OT"}</definedName>
    <definedName name="test200" localSheetId="3">{"'1-TheatreBkgs'!$A$1:$L$102"}</definedName>
    <definedName name="test200">{"'1-TheatreBkgs'!$A$1:$L$102"}</definedName>
    <definedName name="TEST21" localSheetId="4">#REF!</definedName>
    <definedName name="test21" localSheetId="3" hidden="1">{"PAGE 1",#N/A,FALSE,"WEST_OT"}</definedName>
    <definedName name="test21" hidden="1">{"PAGE 1",#N/A,FALSE,"WEST_OT"}</definedName>
    <definedName name="TEST22" localSheetId="4">#REF!</definedName>
    <definedName name="test22" localSheetId="3" hidden="1">{"PAGE 1",#N/A,FALSE,"WEST_OT"}</definedName>
    <definedName name="test22" hidden="1">{"PAGE 1",#N/A,FALSE,"WEST_OT"}</definedName>
    <definedName name="TEST23" localSheetId="4">#REF!</definedName>
    <definedName name="test23" localSheetId="3" hidden="1">{"PAGE 1",#N/A,FALSE,"WEST_OT"}</definedName>
    <definedName name="test23" hidden="1">{"PAGE 1",#N/A,FALSE,"WEST_OT"}</definedName>
    <definedName name="TEST24" localSheetId="4">#REF!</definedName>
    <definedName name="test24" localSheetId="3" hidden="1">{"PAGE 1",#N/A,FALSE,"WEST_OT"}</definedName>
    <definedName name="test24" hidden="1">{"PAGE 1",#N/A,FALSE,"WEST_OT"}</definedName>
    <definedName name="TEST25" localSheetId="4">#REF!</definedName>
    <definedName name="test25" localSheetId="3" hidden="1">{"PAGE 1",#N/A,FALSE,"WEST_OT"}</definedName>
    <definedName name="test25" hidden="1">{"PAGE 1",#N/A,FALSE,"WEST_OT"}</definedName>
    <definedName name="TEST26" localSheetId="4">#REF!</definedName>
    <definedName name="test26" localSheetId="3" hidden="1">{"PAGE 1",#N/A,FALSE,"WEST_OT"}</definedName>
    <definedName name="test26" hidden="1">{"PAGE 1",#N/A,FALSE,"WEST_OT"}</definedName>
    <definedName name="TEST27" localSheetId="4">#REF!</definedName>
    <definedName name="test27" localSheetId="3" hidden="1">{"PAGE 1",#N/A,FALSE,"WEST_OT"}</definedName>
    <definedName name="test27" hidden="1">{"PAGE 1",#N/A,FALSE,"WEST_OT"}</definedName>
    <definedName name="TEST28" localSheetId="4">#REF!</definedName>
    <definedName name="test28" localSheetId="3" hidden="1">{"PAGE 1",#N/A,FALSE,"WEST_OT"}</definedName>
    <definedName name="test28" hidden="1">{"PAGE 1",#N/A,FALSE,"WEST_OT"}</definedName>
    <definedName name="TEST29" localSheetId="4">#REF!</definedName>
    <definedName name="test29" localSheetId="3" hidden="1">{"PAGE 1",#N/A,FALSE,"WEST_OT"}</definedName>
    <definedName name="test29" hidden="1">{"PAGE 1",#N/A,FALSE,"WEST_OT"}</definedName>
    <definedName name="test2stb2" localSheetId="3" hidden="1">{#N/A,#N/A,FALSE,"Monthly"}</definedName>
    <definedName name="test2stb2" hidden="1">{#N/A,#N/A,FALSE,"Monthly"}</definedName>
    <definedName name="TEST3" localSheetId="4">[212]מכירות!#REF!</definedName>
    <definedName name="test3" localSheetId="3" hidden="1">{"PAGE 1",#N/A,FALSE,"WEST_OT"}</definedName>
    <definedName name="test3" hidden="1">{"PAGE 1",#N/A,FALSE,"WEST_OT"}</definedName>
    <definedName name="TEST30" localSheetId="4">#REF!</definedName>
    <definedName name="test30" localSheetId="3" hidden="1">{"PAGE 2",#N/A,FALSE,"WEST_OT"}</definedName>
    <definedName name="test30" hidden="1">{"PAGE 2",#N/A,FALSE,"WEST_OT"}</definedName>
    <definedName name="TEST31" localSheetId="4">#REF!</definedName>
    <definedName name="test31" localSheetId="3" hidden="1">{"PAGE 1",#N/A,FALSE,"WEST_OT"}</definedName>
    <definedName name="test31" hidden="1">{"PAGE 1",#N/A,FALSE,"WEST_OT"}</definedName>
    <definedName name="TEST32" localSheetId="4">#REF!</definedName>
    <definedName name="test32" localSheetId="3" hidden="1">{"PAGE 1",#N/A,FALSE,"WEST_OT"}</definedName>
    <definedName name="test32" hidden="1">{"PAGE 1",#N/A,FALSE,"WEST_OT"}</definedName>
    <definedName name="test33" localSheetId="4" hidden="1">{"PAGE 1",#N/A,FALSE,"WEST_OT"}</definedName>
    <definedName name="test33" localSheetId="3" hidden="1">{"PAGE 1",#N/A,FALSE,"WEST_OT"}</definedName>
    <definedName name="test33" hidden="1">{"PAGE 1",#N/A,FALSE,"WEST_OT"}</definedName>
    <definedName name="test34" localSheetId="4" hidden="1">{"PAGE 1",#N/A,FALSE,"WEST_OT"}</definedName>
    <definedName name="test34" localSheetId="3" hidden="1">{"PAGE 1",#N/A,FALSE,"WEST_OT"}</definedName>
    <definedName name="test34" hidden="1">{"PAGE 1",#N/A,FALSE,"WEST_OT"}</definedName>
    <definedName name="test35" localSheetId="4" hidden="1">{"PAGE 1",#N/A,FALSE,"WEST_OT"}</definedName>
    <definedName name="test35" localSheetId="3" hidden="1">{"PAGE 1",#N/A,FALSE,"WEST_OT"}</definedName>
    <definedName name="test35" hidden="1">{"PAGE 1",#N/A,FALSE,"WEST_OT"}</definedName>
    <definedName name="test36" localSheetId="4" hidden="1">{"PAGE 1",#N/A,FALSE,"WEST_OT"}</definedName>
    <definedName name="test36" localSheetId="3" hidden="1">{"PAGE 1",#N/A,FALSE,"WEST_OT"}</definedName>
    <definedName name="test36" hidden="1">{"PAGE 1",#N/A,FALSE,"WEST_OT"}</definedName>
    <definedName name="test37" localSheetId="4" hidden="1">{"PAGE 2",#N/A,FALSE,"WEST_OT"}</definedName>
    <definedName name="test37" localSheetId="3" hidden="1">{"PAGE 2",#N/A,FALSE,"WEST_OT"}</definedName>
    <definedName name="test37" hidden="1">{"PAGE 2",#N/A,FALSE,"WEST_OT"}</definedName>
    <definedName name="test38" localSheetId="4" hidden="1">{"PAGE 1",#N/A,FALSE,"WEST_OT"}</definedName>
    <definedName name="test38" localSheetId="3" hidden="1">{"PAGE 1",#N/A,FALSE,"WEST_OT"}</definedName>
    <definedName name="test38" hidden="1">{"PAGE 1",#N/A,FALSE,"WEST_OT"}</definedName>
    <definedName name="test39" localSheetId="4" hidden="1">{"PAGE 1",#N/A,FALSE,"WEST_OT"}</definedName>
    <definedName name="test39" localSheetId="3" hidden="1">{"PAGE 1",#N/A,FALSE,"WEST_OT"}</definedName>
    <definedName name="test39" hidden="1">{"PAGE 1",#N/A,FALSE,"WEST_OT"}</definedName>
    <definedName name="test4" localSheetId="4" hidden="1">{"PAGE 1",#N/A,FALSE,"WEST_OT"}</definedName>
    <definedName name="test4" localSheetId="3" hidden="1">{"PAGE 1",#N/A,FALSE,"WEST_OT"}</definedName>
    <definedName name="test4" hidden="1">{"PAGE 1",#N/A,FALSE,"WEST_OT"}</definedName>
    <definedName name="test40" localSheetId="4" hidden="1">{"PAGE 2",#N/A,FALSE,"WEST_OT"}</definedName>
    <definedName name="test40" localSheetId="3" hidden="1">{"PAGE 2",#N/A,FALSE,"WEST_OT"}</definedName>
    <definedName name="test40" hidden="1">{"PAGE 2",#N/A,FALSE,"WEST_OT"}</definedName>
    <definedName name="test41" localSheetId="4" hidden="1">{"PAGE 1",#N/A,FALSE,"WEST_OT"}</definedName>
    <definedName name="test41" localSheetId="3" hidden="1">{"PAGE 1",#N/A,FALSE,"WEST_OT"}</definedName>
    <definedName name="test41" hidden="1">{"PAGE 1",#N/A,FALSE,"WEST_OT"}</definedName>
    <definedName name="test42" localSheetId="4" hidden="1">{"PAGE 1",#N/A,FALSE,"WEST_OT"}</definedName>
    <definedName name="test42" localSheetId="3" hidden="1">{"PAGE 1",#N/A,FALSE,"WEST_OT"}</definedName>
    <definedName name="test42" hidden="1">{"PAGE 1",#N/A,FALSE,"WEST_OT"}</definedName>
    <definedName name="test43" localSheetId="4" hidden="1">{"PAGE 2",#N/A,FALSE,"WEST_OT"}</definedName>
    <definedName name="test43" localSheetId="3" hidden="1">{"PAGE 2",#N/A,FALSE,"WEST_OT"}</definedName>
    <definedName name="test43" hidden="1">{"PAGE 2",#N/A,FALSE,"WEST_OT"}</definedName>
    <definedName name="test44" localSheetId="4" hidden="1">{"PAGE 2",#N/A,FALSE,"WEST_OT"}</definedName>
    <definedName name="test44" localSheetId="3" hidden="1">{"PAGE 2",#N/A,FALSE,"WEST_OT"}</definedName>
    <definedName name="test44" hidden="1">{"PAGE 2",#N/A,FALSE,"WEST_OT"}</definedName>
    <definedName name="test45" localSheetId="4" hidden="1">{"PAGE 1",#N/A,FALSE,"WEST_OT"}</definedName>
    <definedName name="test45" localSheetId="3" hidden="1">{"PAGE 1",#N/A,FALSE,"WEST_OT"}</definedName>
    <definedName name="test45" hidden="1">{"PAGE 1",#N/A,FALSE,"WEST_OT"}</definedName>
    <definedName name="test46" localSheetId="4" hidden="1">{"PAGE 1",#N/A,FALSE,"WEST_OT"}</definedName>
    <definedName name="test46" localSheetId="3" hidden="1">{"PAGE 1",#N/A,FALSE,"WEST_OT"}</definedName>
    <definedName name="test46" hidden="1">{"PAGE 1",#N/A,FALSE,"WEST_OT"}</definedName>
    <definedName name="test5" localSheetId="4" hidden="1">{"PAGE 1",#N/A,FALSE,"WEST_OT"}</definedName>
    <definedName name="test5" localSheetId="3" hidden="1">{"PAGE 1",#N/A,FALSE,"WEST_OT"}</definedName>
    <definedName name="test5" hidden="1">{"PAGE 1",#N/A,FALSE,"WEST_OT"}</definedName>
    <definedName name="test6" localSheetId="4" hidden="1">{"PAGE 2",#N/A,FALSE,"WEST_OT"}</definedName>
    <definedName name="test6" localSheetId="3" hidden="1">{"PAGE 2",#N/A,FALSE,"WEST_OT"}</definedName>
    <definedName name="test6" hidden="1">{"PAGE 2",#N/A,FALSE,"WEST_OT"}</definedName>
    <definedName name="test7" localSheetId="4" hidden="1">{"PAGE 2",#N/A,FALSE,"WEST_OT"}</definedName>
    <definedName name="test7" localSheetId="3" hidden="1">{"PAGE 2",#N/A,FALSE,"WEST_OT"}</definedName>
    <definedName name="test7" hidden="1">{"PAGE 2",#N/A,FALSE,"WEST_OT"}</definedName>
    <definedName name="test8" localSheetId="4" hidden="1">{"PAGE 1",#N/A,FALSE,"WEST_OT"}</definedName>
    <definedName name="test8" localSheetId="3" hidden="1">{"PAGE 1",#N/A,FALSE,"WEST_OT"}</definedName>
    <definedName name="test8" hidden="1">{"PAGE 1",#N/A,FALSE,"WEST_OT"}</definedName>
    <definedName name="test9" localSheetId="4" hidden="1">{"PAGE 1",#N/A,FALSE,"WEST_OT"}</definedName>
    <definedName name="test9" localSheetId="3" hidden="1">{"PAGE 1",#N/A,FALSE,"WEST_OT"}</definedName>
    <definedName name="test9" hidden="1">{"PAGE 1",#N/A,FALSE,"WEST_OT"}</definedName>
    <definedName name="TestAdd">"Test RefersTo1"</definedName>
    <definedName name="testcapital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ell1">#REF!</definedName>
    <definedName name="testcell2">#REF!</definedName>
    <definedName name="testcell3">#REF!</definedName>
    <definedName name="teste" localSheetId="3" hidden="1">{#N/A,#N/A,FALSE,"Pharm";#N/A,#N/A,FALSE,"WWCM"}</definedName>
    <definedName name="teste" hidden="1">{#N/A,#N/A,FALSE,"Pharm";#N/A,#N/A,FALSE,"WWCM"}</definedName>
    <definedName name="teste_1" localSheetId="3" hidden="1">{#N/A,#N/A,FALSE,"Pharm";#N/A,#N/A,FALSE,"WWCM"}</definedName>
    <definedName name="teste_1" hidden="1">{#N/A,#N/A,FALSE,"Pharm";#N/A,#N/A,FALSE,"WWCM"}</definedName>
    <definedName name="teste_2" localSheetId="3" hidden="1">{#N/A,#N/A,FALSE,"Pharm";#N/A,#N/A,FALSE,"WWCM"}</definedName>
    <definedName name="teste_2" hidden="1">{#N/A,#N/A,FALSE,"Pharm";#N/A,#N/A,FALSE,"WWCM"}</definedName>
    <definedName name="teste_3" localSheetId="3" hidden="1">{#N/A,#N/A,FALSE,"Pharm";#N/A,#N/A,FALSE,"WWCM"}</definedName>
    <definedName name="teste_3" hidden="1">{#N/A,#N/A,FALSE,"Pharm";#N/A,#N/A,FALSE,"WWCM"}</definedName>
    <definedName name="teste_4" localSheetId="3" hidden="1">{#N/A,#N/A,FALSE,"Pharm";#N/A,#N/A,FALSE,"WWCM"}</definedName>
    <definedName name="teste_4" hidden="1">{#N/A,#N/A,FALSE,"Pharm";#N/A,#N/A,FALSE,"WWCM"}</definedName>
    <definedName name="TESTHKEY">#REF!</definedName>
    <definedName name="TESTKEYS">#REF!</definedName>
    <definedName name="Testssss" localSheetId="3" hidden="1">{#N/A,#N/A,FALSE,"Sheet1"}</definedName>
    <definedName name="Testssss" hidden="1">{#N/A,#N/A,FALSE,"Sheet1"}</definedName>
    <definedName name="testtable">#REF!</definedName>
    <definedName name="TESTVKEY">#REF!</definedName>
    <definedName name="tete" localSheetId="3" hidden="1">{#N/A,#N/A,FALSE,"Calc";#N/A,#N/A,FALSE,"Sensitivity";#N/A,#N/A,FALSE,"LT Earn.Dil.";#N/A,#N/A,FALSE,"Dil. AVP"}</definedName>
    <definedName name="tete" hidden="1">{#N/A,#N/A,FALSE,"Calc";#N/A,#N/A,FALSE,"Sensitivity";#N/A,#N/A,FALSE,"LT Earn.Dil.";#N/A,#N/A,FALSE,"Dil. AVP"}</definedName>
    <definedName name="Texas">#REF!</definedName>
    <definedName name="TextBox1to1OnOff">#REF!</definedName>
    <definedName name="TextMonthNo">#REF!</definedName>
    <definedName name="TextRefCopy1" localSheetId="4">'[213]פקודות נוספות'!#REF!</definedName>
    <definedName name="TextRefCopy1">#REF!</definedName>
    <definedName name="TextRefCopy10" localSheetId="4">'[214]זכאים 2005'!#REF!</definedName>
    <definedName name="TextRefCopy10">#REF!</definedName>
    <definedName name="TextRefCopy11" localSheetId="4">'[215]AP Q2 05'!#REF!</definedName>
    <definedName name="TextRefCopy11">#REF!</definedName>
    <definedName name="TextRefCopy12" localSheetId="4">'[214]זכאים 2005'!#REF!</definedName>
    <definedName name="TextRefCopy12">#REF!</definedName>
    <definedName name="TextRefCopy13" localSheetId="4">'[216]AP q1 05'!#REF!</definedName>
    <definedName name="TextRefCopy13">#REF!</definedName>
    <definedName name="TextRefCopy14">#REF!</definedName>
    <definedName name="TextRefCopy15" localSheetId="4">'[216]AP q1 05'!#REF!</definedName>
    <definedName name="TextRefCopy15">#REF!</definedName>
    <definedName name="TextRefCopy16" localSheetId="4">'[216]AP q1 05'!#REF!</definedName>
    <definedName name="TextRefCopy16">#REF!</definedName>
    <definedName name="TextRefCopy17" localSheetId="4">'[216]AP q1 05'!#REF!</definedName>
    <definedName name="TextRefCopy17">#REF!</definedName>
    <definedName name="TextRefCopy2" localSheetId="4">'[213]פקודות נוספות'!#REF!</definedName>
    <definedName name="TextRefCopy2">#REF!</definedName>
    <definedName name="TextRefCopy3" localSheetId="4">'[213]פקודות נוספות'!#REF!</definedName>
    <definedName name="TextRefCopy3">#REF!</definedName>
    <definedName name="TextRefCopy4" localSheetId="4">'[213]פקודות נוספות'!#REF!</definedName>
    <definedName name="TextRefCopy4">#REF!</definedName>
    <definedName name="TextRefCopy5" localSheetId="4">'[214]זכאים 2005'!#REF!</definedName>
    <definedName name="TextRefCopy5">#REF!</definedName>
    <definedName name="TextRefCopy6" localSheetId="4">'[217]Q-1 2005'!#REF!</definedName>
    <definedName name="TextRefCopy6">#REF!</definedName>
    <definedName name="TextRefCopy7" localSheetId="4">'[215]AP Q2 05'!#REF!</definedName>
    <definedName name="TextRefCopy7">#REF!</definedName>
    <definedName name="TextRefCopy8" localSheetId="4">'[214]זכאים 2005'!#REF!</definedName>
    <definedName name="TextRefCopy8">#REF!</definedName>
    <definedName name="TextRefCopy9" localSheetId="4">'[214]זכאים 2005'!#REF!</definedName>
    <definedName name="TextRefCopy9">#REF!</definedName>
    <definedName name="TextRefCopyRangeCount" localSheetId="4" hidden="1">1</definedName>
    <definedName name="TextRefCopyRangeCount">4</definedName>
    <definedName name="tf" localSheetId="3" hidden="1">{"Performance Details",#N/A,FALSE,"Current Yr";"Performance Details",#N/A,FALSE,"Budget";"Performance Details",#N/A,FALSE,"Prior Year"}</definedName>
    <definedName name="tf" hidden="1">{"Performance Details",#N/A,FALSE,"Current Yr";"Performance Details",#N/A,FALSE,"Budget";"Performance Details",#N/A,FALSE,"Prior Year"}</definedName>
    <definedName name="TF3_E">#REF!</definedName>
    <definedName name="TF3M">#REF!</definedName>
    <definedName name="TF4_E">#REF!</definedName>
    <definedName name="TF6_HD">#REF!</definedName>
    <definedName name="TF7_E">#REF!</definedName>
    <definedName name="TF7_HD">#REF!</definedName>
    <definedName name="TF71_E">#REF!</definedName>
    <definedName name="TF71_HD">#REF!</definedName>
    <definedName name="TF71M">#REF!</definedName>
    <definedName name="TF72_E">#REF!</definedName>
    <definedName name="TF72_HD">#REF!</definedName>
    <definedName name="TF72M">#REF!</definedName>
    <definedName name="TF73_E">#REF!</definedName>
    <definedName name="TF73_HD">#REF!</definedName>
    <definedName name="TF73M">#REF!</definedName>
    <definedName name="TF74_E">#REF!</definedName>
    <definedName name="TF74_HD">#REF!</definedName>
    <definedName name="TF74M">#REF!</definedName>
    <definedName name="TF7M">#REF!</definedName>
    <definedName name="tf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htyh" localSheetId="3" hidden="1">{#N/A,#N/A,FALSE,"Aging Summary";#N/A,#N/A,FALSE,"Ratio Analysis";#N/A,#N/A,FALSE,"Test 120 Day Accts";#N/A,#N/A,FALSE,"Tickmarks"}</definedName>
    <definedName name="tfhtyh" hidden="1">{#N/A,#N/A,FALSE,"Aging Summary";#N/A,#N/A,FALSE,"Ratio Analysis";#N/A,#N/A,FALSE,"Test 120 Day Accts";#N/A,#N/A,FALSE,"Tickmarks"}</definedName>
    <definedName name="TGHG" localSheetId="3" hidden="1">{#N/A,#N/A,FALSE,"SUMMARY";#N/A,#N/A,FALSE,"SUMMARY"}</definedName>
    <definedName name="TGHG" hidden="1">{#N/A,#N/A,FALSE,"SUMMARY";#N/A,#N/A,FALSE,"SUMMARY"}</definedName>
    <definedName name="tgt">#REF!</definedName>
    <definedName name="TGTF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localSheetId="3" hidden="1">{#N/A,#N/A,FALSE,"Produkte Erw.";#N/A,#N/A,FALSE,"Produkte Plan";#N/A,#N/A,FALSE,"Leistungen Erw.";#N/A,#N/A,FALSE,"Leistungen Plan";#N/A,#N/A,FALSE,"KA Allg.Kosten (2)";#N/A,#N/A,FALSE,"KA All.Kosten"}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localSheetId="3" hidden="1">{#N/A,#N/A,FALSE,"KA CH  (2)"}</definedName>
    <definedName name="tha.3" hidden="1">{#N/A,#N/A,FALSE,"KA CH  (2)"}</definedName>
    <definedName name="tha.4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localSheetId="3" hidden="1">{#N/A,#N/A,FALSE,"Umsatz 99";#N/A,#N/A,FALSE,"ER 99 "}</definedName>
    <definedName name="tha.4._99" hidden="1">{#N/A,#N/A,FALSE,"Umsatz 99";#N/A,#N/A,FALSE,"ER 99 "}</definedName>
    <definedName name="Thail.2" localSheetId="3" hidden="1">{#N/A,#N/A,FALSE,"Umsatz 99";#N/A,#N/A,FALSE,"ER 99 "}</definedName>
    <definedName name="Thail.2" hidden="1">{#N/A,#N/A,FALSE,"Umsatz 99";#N/A,#N/A,FALSE,"ER 99 "}</definedName>
    <definedName name="The_offering">#REF!</definedName>
    <definedName name="TheLoGo" hidden="1">"Picture 2"</definedName>
    <definedName name="Thermalex__Inc.">"bs assets"</definedName>
    <definedName name="thi" localSheetId="3" hidden="1">{"'Leading KPI'!$A$1:$P$33","'Leading KPI'!$A$1:$P$33"}</definedName>
    <definedName name="thi" hidden="1">{"'Leading KPI'!$A$1:$P$33","'Leading KPI'!$A$1:$P$33"}</definedName>
    <definedName name="thierry" localSheetId="4" hidden="1">{"Totax",#N/A,FALSE,"Sheet1";#N/A,#N/A,FALSE,"Law Output"}</definedName>
    <definedName name="thierry" localSheetId="3" hidden="1">{"Totax",#N/A,FALSE,"Sheet1";#N/A,#N/A,FALSE,"Law Output"}</definedName>
    <definedName name="thierry" hidden="1">{"Totax",#N/A,FALSE,"Sheet1";#N/A,#N/A,FALSE,"Law Output"}</definedName>
    <definedName name="this_gross">#REF!</definedName>
    <definedName name="this_net">#REF!</definedName>
    <definedName name="this_wgt_gross">#REF!</definedName>
    <definedName name="this_wgt_net">#REF!</definedName>
    <definedName name="Thousand">#REF!</definedName>
    <definedName name="Thousands">#REF!</definedName>
    <definedName name="three" hidden="1">#REF!,#REF!</definedName>
    <definedName name="Threeyr_Data" hidden="1">#REF!</definedName>
    <definedName name="Thru07_sqft_rate">#REF!</definedName>
    <definedName name="Thru10_sqft_rate">#REF!</definedName>
    <definedName name="thth" localSheetId="3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yt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hyt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ick" localSheetId="4">'[202]Comparables Analysis'!$C$6</definedName>
    <definedName name="tick">#REF!</definedName>
    <definedName name="Ticker" localSheetId="4">#REF!</definedName>
    <definedName name="ticker">OFFSET(#REF!,1,0,COUNTA(#REF!)-1,1)</definedName>
    <definedName name="TickerNumber">#REF!</definedName>
    <definedName name="Tickers">#REF!</definedName>
    <definedName name="Tickers1">#REF!,#REF!</definedName>
    <definedName name="tickname" localSheetId="4" hidden="1">'[122]WP_Hist ABC'!#REF!</definedName>
    <definedName name="tickname" hidden="1">#REF!</definedName>
    <definedName name="tim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>#REF!</definedName>
    <definedName name="TimePct">#REF!</definedName>
    <definedName name="timeseries">#REF!</definedName>
    <definedName name="timespanq">#REF!</definedName>
    <definedName name="titel">#REF!</definedName>
    <definedName name="title">#REF!</definedName>
    <definedName name="Title_1">#REF!</definedName>
    <definedName name="Title_2">#REF!</definedName>
    <definedName name="Title_3">#REF!</definedName>
    <definedName name="Title_5">#REF!</definedName>
    <definedName name="TITLE1">#REF!</definedName>
    <definedName name="TITLE2">#REF!</definedName>
    <definedName name="titlep">#REF!</definedName>
    <definedName name="TJUMMEJ">'[186]ביצוע שנתי 97'!$S$9:$S$78,'[186]ביצוע שנתי 97'!$U$9:$U$78,'[186]ביצוע שנתי 97'!$X$9:$AC$78,'[186]ביצוע שנתי 97'!$AJ$9:$AM$78</definedName>
    <definedName name="tjummejir">'[186]ביצוע שנתי 97'!$U$9:$U$78,'[186]ביצוע שנתי 97'!$X$9:$AB$78,'[186]ביצוע שנתי 97'!$AC$9:$AM$78</definedName>
    <definedName name="TK">#REF!</definedName>
    <definedName name="TKH_life">#REF!</definedName>
    <definedName name="tkm">#REF!</definedName>
    <definedName name="TKM_DCF">#REF!</definedName>
    <definedName name="TL">#REF!</definedName>
    <definedName name="TLG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V">#REF!</definedName>
    <definedName name="tm" localSheetId="3" hidden="1">{"ICD Details",#N/A,FALSE,"Current Yr";"ICD Details",#N/A,FALSE,"Budget";"ICD Details",#N/A,FALSE,"Prior Year"}</definedName>
    <definedName name="tm" hidden="1">{"ICD Details",#N/A,FALSE,"Current Yr";"ICD Details",#N/A,FALSE,"Budget";"ICD Details",#N/A,FALSE,"Prior Year"}</definedName>
    <definedName name="TM1REBUILDOPTION">1</definedName>
    <definedName name="tmto" localSheetId="3" hidden="1">{"detail",#N/A,FALSE,"mfg";"summary",#N/A,FALSE,"mfg"}</definedName>
    <definedName name="tmto" hidden="1">{"detail",#N/A,FALSE,"mfg";"summary",#N/A,FALSE,"mfg"}</definedName>
    <definedName name="tn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_Hyp_BS">#REF!,#REF!,#REF!,#REF!,#REF!,#REF!,#REF!,#REF!,#REF!,#REF!,#REF!,#REF!</definedName>
    <definedName name="To_Hyp_PL">#REF!,#REF!,#REF!,#REF!,#REF!,#REF!,#REF!,#REF!,#REF!,#REF!,#REF!,#REF!</definedName>
    <definedName name="toc_correct_report_name" hidden="1">#REF!</definedName>
    <definedName name="ToD">#REF!</definedName>
    <definedName name="Toggle">#REF!</definedName>
    <definedName name="TOJan06" hidden="1">#REF!</definedName>
    <definedName name="ToldPrice">#REF!</definedName>
    <definedName name="tom" localSheetId="4" hidden="1">{#N/A,#N/A,FALSE,"מאזן בוחן";"כל_מאזן_בוחן",#N/A,FALSE,"מאזן בוחן"}</definedName>
    <definedName name="tom" localSheetId="3" hidden="1">{#N/A,#N/A,FALSE,"מאזן בוחן";"כל_מאזן_בוחן",#N/A,FALSE,"מאזן בוחן"}</definedName>
    <definedName name="tom" hidden="1">{#N/A,#N/A,FALSE,"מאזן בוחן";"כל_מאזן_בוחן",#N/A,FALSE,"מאזן בוחן"}</definedName>
    <definedName name="TOP">#REF!</definedName>
    <definedName name="Top_Left_Cell">#REF!</definedName>
    <definedName name="Top_Using_Other">#REF!</definedName>
    <definedName name="Top_Using_Recruiting_Firm">#REF!</definedName>
    <definedName name="TopBonus">#REF!</definedName>
    <definedName name="TOPFBTDEC0506" localSheetId="3" hidden="1">{#N/A,#N/A,FALSE,"PMTABB";#N/A,#N/A,FALSE,"PMTABB"}</definedName>
    <definedName name="TOPFBTDEC0506" hidden="1">{#N/A,#N/A,FALSE,"PMTABB";#N/A,#N/A,FALSE,"PMTABB"}</definedName>
    <definedName name="TopLevelRecruiting">#REF!</definedName>
    <definedName name="Topography">#REF!</definedName>
    <definedName name="TORRES" localSheetId="3" hidden="1">{#N/A,#N/A,FALSE,"Monthly"}</definedName>
    <definedName name="TORRES" hidden="1">{#N/A,#N/A,FALSE,"Monthly"}</definedName>
    <definedName name="torres2" localSheetId="3" hidden="1">{#N/A,#N/A,FALSE,"Monthly"}</definedName>
    <definedName name="torres2" hidden="1">{#N/A,#N/A,FALSE,"Monthly"}</definedName>
    <definedName name="toss">#REF!</definedName>
    <definedName name="toss2">#REF!</definedName>
    <definedName name="TOT.Rcpts">#REF!</definedName>
    <definedName name="Tot_knw_Xfoot">#REF!</definedName>
    <definedName name="Tot_lik_Xfoot">#REF!</definedName>
    <definedName name="Total">#REF!</definedName>
    <definedName name="total.cost.1">#REF!</definedName>
    <definedName name="total.cost.10">#REF!</definedName>
    <definedName name="total.cost.11">#REF!</definedName>
    <definedName name="total.cost.12">#REF!</definedName>
    <definedName name="total.cost.13">#REF!</definedName>
    <definedName name="total.cost.14">#REF!</definedName>
    <definedName name="total.cost.15">#REF!</definedName>
    <definedName name="total.cost.2">#REF!</definedName>
    <definedName name="total.cost.3">#REF!</definedName>
    <definedName name="total.cost.4">#REF!</definedName>
    <definedName name="total.cost.5">#REF!</definedName>
    <definedName name="total.cost.6">#REF!</definedName>
    <definedName name="total.cost.7">#REF!</definedName>
    <definedName name="total.cost.8">#REF!</definedName>
    <definedName name="total.cost.9">#REF!</definedName>
    <definedName name="total.iprd.remaining.revenue">#REF!</definedName>
    <definedName name="Total__US" localSheetId="4">'[218]c.o.s'!#REF!</definedName>
    <definedName name="Total__US">#REF!</definedName>
    <definedName name="total_a">#REF!</definedName>
    <definedName name="total_assets">#REF!</definedName>
    <definedName name="Total_Assets_1">#REF!</definedName>
    <definedName name="Total_Assets_2">#REF!</definedName>
    <definedName name="Total_Assets_3">#REF!</definedName>
    <definedName name="Total_Assets_4">#REF!</definedName>
    <definedName name="Total_Assets_5">#REF!</definedName>
    <definedName name="Total_CapEx">#REF!</definedName>
    <definedName name="Total_Cashflow">#REF!</definedName>
    <definedName name="TOTAL_CBU">#REF!</definedName>
    <definedName name="Total_Consideration_Accounting_Basis">#REF!</definedName>
    <definedName name="Total_cost" localSheetId="3">IFERROR(-(Monthly_payment*Length_of_loan__in_months)+(Down_payment+Trade_in_value), "")</definedName>
    <definedName name="Total_cost">IFERROR(-(Monthly_payment*Length_of_loan__in_months)+(Down_payment+Trade_in_value), "")</definedName>
    <definedName name="Total_cost_of_emplyoment">#REF!</definedName>
    <definedName name="Total_Current_Assets">#REF!</definedName>
    <definedName name="Total_Current_Liabilities">#REF!</definedName>
    <definedName name="Total_Current_Prod._TKH_sales">#REF!</definedName>
    <definedName name="Total_Debt">#REF!</definedName>
    <definedName name="Total_Debts">#REF!</definedName>
    <definedName name="Total_Depreciation">#REF!</definedName>
    <definedName name="Total_Direct_Costs">#REF!</definedName>
    <definedName name="Total_EBIT_Margin">#REF!</definedName>
    <definedName name="Total_employment_cost">#REF!</definedName>
    <definedName name="Total_GMPerc">#REF!</definedName>
    <definedName name="Total_HC_By_Month_Table">#REF!</definedName>
    <definedName name="Total_HP">#REF!</definedName>
    <definedName name="Total_Liabilities_1">#REF!</definedName>
    <definedName name="Total_Liabilities_2">#REF!</definedName>
    <definedName name="Total_Liabilities_3">#REF!</definedName>
    <definedName name="Total_Liabilities_4">#REF!</definedName>
    <definedName name="Total_Liabilities_5">#REF!</definedName>
    <definedName name="Total_Long_Term_assets">#REF!</definedName>
    <definedName name="Total_Long_Term_Liabilities">#REF!</definedName>
    <definedName name="Total_M">#REF!</definedName>
    <definedName name="Total_M_S" localSheetId="4">'[80]Customer Support Group'!$A$195:$F$196</definedName>
    <definedName name="Total_M_S">#REF!</definedName>
    <definedName name="Total_Mobile" localSheetId="4">'[65]Budget New'!#REF!</definedName>
    <definedName name="Total_Mobile">#REF!</definedName>
    <definedName name="Total_no_risk_IPRD_TKH_sales">#REF!</definedName>
    <definedName name="Total_no_risk_TKH_sales">#REF!</definedName>
    <definedName name="Total_OP_MM" localSheetId="4">'[65]Budget New'!#REF!</definedName>
    <definedName name="Total_OP_MM">#REF!</definedName>
    <definedName name="total_outstanding">#REF!</definedName>
    <definedName name="Total_Portfolio_Cashflow">#REF!</definedName>
    <definedName name="Total_Purchase_return">#REF!</definedName>
    <definedName name="total_rcn">#REF!</definedName>
    <definedName name="Total_Revenue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ales_pub">#REF!</definedName>
    <definedName name="Total_sales_pub2">#REF!</definedName>
    <definedName name="Total_Volume__GB">#REF!</definedName>
    <definedName name="Total_Working_Capital">#REF!</definedName>
    <definedName name="TotalAssets">#REF!</definedName>
    <definedName name="TOTALCIA999">#REF!</definedName>
    <definedName name="TotalCredit">#REF!</definedName>
    <definedName name="TotalCurrentAssets">#REF!</definedName>
    <definedName name="TotalCurrentLiabilities">#REF!</definedName>
    <definedName name="TotalDebit">#REF!</definedName>
    <definedName name="TotalDebt">#REF!</definedName>
    <definedName name="TOTALDISCOUNT">#REF!</definedName>
    <definedName name="TotalEquityValue">#REF!</definedName>
    <definedName name="totalgross" localSheetId="4">[18]Model!#REF!</definedName>
    <definedName name="totalgross">#REF!</definedName>
    <definedName name="TotalLiabilities">#REF!</definedName>
    <definedName name="TotalLiabilitiesAndEquity">#REF!</definedName>
    <definedName name="TotalNetUnweighted">#REF!</definedName>
    <definedName name="TotalNetWeighted">#REF!</definedName>
    <definedName name="TotalPref">#REF!</definedName>
    <definedName name="TotalPreferred">#REF!</definedName>
    <definedName name="Totals">#REF!</definedName>
    <definedName name="TotalSharesOutstanding">#REF!</definedName>
    <definedName name="TotalUnweighted">#REF!</definedName>
    <definedName name="TotalWeighted">#REF!</definedName>
    <definedName name="TOTBALANCE">#REF!</definedName>
    <definedName name="totcap" hidden="1">#REF!,#REF!,#REF!,#REF!</definedName>
    <definedName name="TOTCIA98MES">#REF!</definedName>
    <definedName name="TOTCIA99MES">#REF!</definedName>
    <definedName name="totcomp">#REF!</definedName>
    <definedName name="totday">#REF!</definedName>
    <definedName name="tou" localSheetId="3" hidden="1">{#N/A,#N/A,TRUE,"TransPrcd 1";#N/A,#N/A,TRUE,"TransPrcd 2";#N/A,#N/A,TRUE,"TransPrcd 3"}</definedName>
    <definedName name="tou" hidden="1">{#N/A,#N/A,TRUE,"TransPrcd 1";#N/A,#N/A,TRUE,"TransPrcd 2";#N/A,#N/A,TRUE,"TransPrcd 3"}</definedName>
    <definedName name="tp">#REF!</definedName>
    <definedName name="TP_Footer_Path">"S:\53676\05Ret\Valuations\ERISA and FAS results\"</definedName>
    <definedName name="TP_Footer_User">"Dylan Moser"</definedName>
    <definedName name="TP_Footer_Version">"v4.00"</definedName>
    <definedName name="Tq2Price">#REF!</definedName>
    <definedName name="tqmp10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aAbro">#REF!</definedName>
    <definedName name="TraAbroDay">#REF!</definedName>
    <definedName name="TraAbroDom">#REF!</definedName>
    <definedName name="tradcomp" localSheetId="3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compar" localSheetId="3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mark_discrate">#REF!</definedName>
    <definedName name="Trademark_life">#REF!</definedName>
    <definedName name="trademark_taxrate">#REF!</definedName>
    <definedName name="trademark_toggle">#REF!</definedName>
    <definedName name="Trademarks_return">#REF!</definedName>
    <definedName name="trademarkscost">#REF!</definedName>
    <definedName name="trademarksnbv">#REF!</definedName>
    <definedName name="tradename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ingcompar" localSheetId="3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ditionalPRNPage1">#REF!</definedName>
    <definedName name="TraditionalPRNPage2">#REF!</definedName>
    <definedName name="TraditionalPRNPage3">#REF!</definedName>
    <definedName name="Traffilog">#REF!</definedName>
    <definedName name="train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ING">#REF!</definedName>
    <definedName name="Training_COGS">'[48]GL-PC'!#REF!</definedName>
    <definedName name="Training_G_A">'[48]GL-PC'!#REF!</definedName>
    <definedName name="Training_R_D">'[48]GL-PC'!#REF!</definedName>
    <definedName name="TrainSked">#REF!</definedName>
    <definedName name="Trainsked2">#REF!</definedName>
    <definedName name="tran">#REF!</definedName>
    <definedName name="Traneleurope">#REF!</definedName>
    <definedName name="TRANS">#REF!</definedName>
    <definedName name="trans_bank">#REF!</definedName>
    <definedName name="Trans_other">#REF!</definedName>
    <definedName name="trans2">#REF!</definedName>
    <definedName name="Transactions" localSheetId="3">'Neptune COGS+OPEX Build'!Transactions</definedName>
    <definedName name="Transactions">[0]!Transactions</definedName>
    <definedName name="Transcoder_server_no._of_instalations___CMG" localSheetId="4">'[103]Revenue detailed Projection'!#REF!</definedName>
    <definedName name="Transcoder_server_no._of_instalations___CMG">#REF!</definedName>
    <definedName name="Transcoder_server_no._of_instalations___Ericsson___global" localSheetId="4">'[103]Revenue detailed Projection'!#REF!</definedName>
    <definedName name="Transcoder_server_no._of_instalations___Ericsson___global">#REF!</definedName>
    <definedName name="Transcoder_server_no._of_instalations___Ericsson_Italy" localSheetId="4">'[103]Revenue detailed Projection'!#REF!</definedName>
    <definedName name="Transcoder_server_no._of_instalations___Ericsson_Italy">#REF!</definedName>
    <definedName name="Transcoder_server_no._of_instalations___Ericsson_Spain" localSheetId="4">'[103]Revenue detailed Projection'!#REF!</definedName>
    <definedName name="Transcoder_server_no._of_instalations___Ericsson_Spain">#REF!</definedName>
    <definedName name="Transcoder_server_no._of_instalations___Excem_France" localSheetId="4">'[103]Revenue detailed Projection'!#REF!</definedName>
    <definedName name="Transcoder_server_no._of_instalations___Excem_France">#REF!</definedName>
    <definedName name="Transcoder_server_no._of_instalations___Excem_Spain" localSheetId="4">'[103]Revenue detailed Projection'!#REF!</definedName>
    <definedName name="Transcoder_server_no._of_instalations___Excem_Spain">#REF!</definedName>
    <definedName name="Transcoder_server_no._of_instalations___Mitsui__BSI" localSheetId="4">'[103]Revenue detailed Projection'!#REF!</definedName>
    <definedName name="Transcoder_server_no._of_instalations___Mitsui__BSI">#REF!</definedName>
    <definedName name="Transcoder_server_no._of_instalations___Other_1" localSheetId="4">'[103]Revenue detailed Projection'!#REF!</definedName>
    <definedName name="Transcoder_server_no._of_instalations___Other_1">#REF!</definedName>
    <definedName name="Transcoder_server_no._of_instalations___Other_2" localSheetId="4">'[103]Revenue detailed Projection'!#REF!</definedName>
    <definedName name="Transcoder_server_no._of_instalations___Other_2">#REF!</definedName>
    <definedName name="Transcoder_server_no._of_instalations___Other_3" localSheetId="4">'[103]Revenue detailed Projection'!#REF!</definedName>
    <definedName name="Transcoder_server_no._of_instalations___Other_3">#REF!</definedName>
    <definedName name="Transcoder_server_no._of_instalations___SchlumbergerSema" localSheetId="4">'[103]Revenue detailed Projection'!#REF!</definedName>
    <definedName name="Transcoder_server_no._of_instalations___SchlumbergerSema">#REF!</definedName>
    <definedName name="Transcoder_server_no._of_instalations___Sony__NSBCE" localSheetId="4">'[103]Revenue detailed Projection'!#REF!</definedName>
    <definedName name="Transcoder_server_no._of_instalations___Sony__NSBCE">#REF!</definedName>
    <definedName name="Transcoder_server_no._of_instalations___Technomen" localSheetId="4">'[103]Revenue detailed Projection'!#REF!</definedName>
    <definedName name="Transcoder_server_no._of_instalations___Technomen">#REF!</definedName>
    <definedName name="Transcoder_server_no._of_instalations___Unisys" localSheetId="4">'[103]Revenue detailed Projection'!#REF!</definedName>
    <definedName name="Transcoder_server_no._of_instalations___Unisys">#REF!</definedName>
    <definedName name="Transcoder_server_no._of_units___CMG" localSheetId="4">'[103]Revenue detailed Projection'!#REF!</definedName>
    <definedName name="Transcoder_server_no._of_units___CMG">#REF!</definedName>
    <definedName name="Transcoder_server_no._of_units___Ericsson___global" localSheetId="4">'[103]Revenue detailed Projection'!#REF!</definedName>
    <definedName name="Transcoder_server_no._of_units___Ericsson___global">#REF!</definedName>
    <definedName name="Transcoder_server_no._of_units___Ericsson_Italy" localSheetId="4">'[103]Revenue detailed Projection'!#REF!</definedName>
    <definedName name="Transcoder_server_no._of_units___Ericsson_Italy">#REF!</definedName>
    <definedName name="Transcoder_server_no._of_units___Ericsson_Spain" localSheetId="4">'[103]Revenue detailed Projection'!#REF!</definedName>
    <definedName name="Transcoder_server_no._of_units___Ericsson_Spain">#REF!</definedName>
    <definedName name="Transcoder_server_no._of_units___Excem_France" localSheetId="4">'[103]Revenue detailed Projection'!#REF!</definedName>
    <definedName name="Transcoder_server_no._of_units___Excem_France">#REF!</definedName>
    <definedName name="Transcoder_server_no._of_units___Excem_Spain" localSheetId="4">'[103]Revenue detailed Projection'!#REF!</definedName>
    <definedName name="Transcoder_server_no._of_units___Excem_Spain">#REF!</definedName>
    <definedName name="Transcoder_server_no._of_units___Mitsui__BSI" localSheetId="4">'[103]Revenue detailed Projection'!#REF!</definedName>
    <definedName name="Transcoder_server_no._of_units___Mitsui__BSI">#REF!</definedName>
    <definedName name="Transcoder_server_no._of_units___Other_1" localSheetId="4">'[103]Revenue detailed Projection'!#REF!</definedName>
    <definedName name="Transcoder_server_no._of_units___Other_1">#REF!</definedName>
    <definedName name="Transcoder_server_no._of_units___Other_2" localSheetId="4">'[103]Revenue detailed Projection'!#REF!</definedName>
    <definedName name="Transcoder_server_no._of_units___Other_2">#REF!</definedName>
    <definedName name="Transcoder_server_no._of_units___Other_3" localSheetId="4">'[103]Revenue detailed Projection'!#REF!</definedName>
    <definedName name="Transcoder_server_no._of_units___Other_3">#REF!</definedName>
    <definedName name="Transcoder_server_no._of_units___SchlumbergerSema" localSheetId="4">'[103]Revenue detailed Projection'!#REF!</definedName>
    <definedName name="Transcoder_server_no._of_units___SchlumbergerSema">#REF!</definedName>
    <definedName name="Transcoder_server_no._of_units___Sony__NSBCE" localSheetId="4">'[103]Revenue detailed Projection'!#REF!</definedName>
    <definedName name="Transcoder_server_no._of_units___Sony__NSBCE">#REF!</definedName>
    <definedName name="Transcoder_server_no._of_units___Technomen" localSheetId="4">'[103]Revenue detailed Projection'!#REF!</definedName>
    <definedName name="Transcoder_server_no._of_units___Technomen">#REF!</definedName>
    <definedName name="Transcoder_server_no._of_units___Unisys" localSheetId="4">'[103]Revenue detailed Projection'!#REF!</definedName>
    <definedName name="Transcoder_server_no._of_units___Unisys">#REF!</definedName>
    <definedName name="Transportation_expense">'[48]GL-PC'!#REF!</definedName>
    <definedName name="travel">#REF!</definedName>
    <definedName name="Travel___Domestic_COGS">'[48]GL-PC'!#REF!</definedName>
    <definedName name="Travel___Domestic_G_A">'[48]GL-PC'!#REF!</definedName>
    <definedName name="Travel___Domestic_R_D">'[48]GL-PC'!#REF!</definedName>
    <definedName name="Travel___Domestic_S_M">'[48]GL-PC'!#REF!</definedName>
    <definedName name="Travel_abroad_COGS">'[48]GL-PC'!#REF!</definedName>
    <definedName name="Travel_abroad_G_A">'[48]GL-PC'!#REF!</definedName>
    <definedName name="Travel_abroad_R_D">#REF!</definedName>
    <definedName name="Travel_abroad_S_M">'[48]GL-PC'!#REF!</definedName>
    <definedName name="Travel_Cost">#REF!</definedName>
    <definedName name="Travel_G_A">'[48]GL-PC'!#REF!</definedName>
    <definedName name="TravelP2" localSheetId="3" hidden="1">{"yyyy",#N/A,FALSE,"A&amp;M (2)";"uuu",#N/A,FALSE,"A&amp;M (2)"}</definedName>
    <definedName name="TravelP2" hidden="1">{"yyyy",#N/A,FALSE,"A&amp;M (2)";"uuu",#N/A,FALSE,"A&amp;M (2)"}</definedName>
    <definedName name="Travels_Expenxes_Reimbursment">#REF!</definedName>
    <definedName name="travelusa">#REF!</definedName>
    <definedName name="trcde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#REF!</definedName>
    <definedName name="Treasury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juy" localSheetId="3">{0,0,0,0;0,0,0,0;0,0,0,0;0,0,0,0;0,0,0,0}</definedName>
    <definedName name="trejuy">{0,0,0,0;0,0,0,0;0,0,0,0;0,0,0,0;0,0,0,0}</definedName>
    <definedName name="Trend" localSheetId="3">{"'NPCGUIDELINES'!$A$1:$J$41"}</definedName>
    <definedName name="Trend">{"'NPCGUIDELINES'!$A$1:$J$41"}</definedName>
    <definedName name="tres" localSheetId="3" hidden="1">{#N/A,#N/A,FALSE,"Sitio A";#N/A,#N/A,FALSE,"Rack Acceso  102.05";#N/A,#N/A,FALSE,"Rack DSX 102.06";#N/A,#N/A,FALSE,"DSX";#N/A,#N/A,FALSE,"Fuse Panel 102.05";#N/A,#N/A,FALSE,"Fuse Panel 102.06"}</definedName>
    <definedName name="tres" hidden="1">{#N/A,#N/A,FALSE,"Sitio A";#N/A,#N/A,FALSE,"Rack Acceso  102.05";#N/A,#N/A,FALSE,"Rack DSX 102.06";#N/A,#N/A,FALSE,"DSX";#N/A,#N/A,FALSE,"Fuse Panel 102.05";#N/A,#N/A,FALSE,"Fuse Panel 102.06"}</definedName>
    <definedName name="TREW" hidden="1">#REF!</definedName>
    <definedName name="TRHTK" localSheetId="4" hidden="1">{#N/A,#N/A,TRUE,"רבעוני מעודכן";#N/A,#N/A,TRUE,"השוואת תקציבים";#N/A,#N/A,TRUE,"הכנסות";#N/A,#N/A,TRUE,"רגישות"}</definedName>
    <definedName name="TRHTK" localSheetId="3" hidden="1">{#N/A,#N/A,TRUE,"רבעוני מעודכן";#N/A,#N/A,TRUE,"השוואת תקציבים";#N/A,#N/A,TRUE,"הכנסות";#N/A,#N/A,TRUE,"רגישות"}</definedName>
    <definedName name="TRHTK" hidden="1">{#N/A,#N/A,TRUE,"רבעוני מעודכן";#N/A,#N/A,TRUE,"השוואת תקציבים";#N/A,#N/A,TRUE,"הכנסות";#N/A,#N/A,TRUE,"רגישות"}</definedName>
    <definedName name="Trial_Balance" hidden="1">#REF!</definedName>
    <definedName name="trial_balance_active">#REF!</definedName>
    <definedName name="trial_balance_p_l">#REF!</definedName>
    <definedName name="trial_balance_passive">#REF!</definedName>
    <definedName name="TRIAL10" localSheetId="4" hidden="1">{"SCH44",#N/A,FALSE,"5b5f";"SCH45",#N/A,FALSE,"5b5f"}</definedName>
    <definedName name="TRIAL10" localSheetId="3" hidden="1">{"SCH44",#N/A,FALSE,"5b5f";"SCH45",#N/A,FALSE,"5b5f"}</definedName>
    <definedName name="TRIAL10" hidden="1">{"SCH44",#N/A,FALSE,"5b5f";"SCH45",#N/A,FALSE,"5b5f"}</definedName>
    <definedName name="TRIAL11" localSheetId="4" hidden="1">{"sch56",#N/A,FALSE,"savings";"sch64",#N/A,FALSE,"savings"}</definedName>
    <definedName name="TRIAL11" localSheetId="3" hidden="1">{"sch56",#N/A,FALSE,"savings";"sch64",#N/A,FALSE,"savings"}</definedName>
    <definedName name="TRIAL11" hidden="1">{"sch56",#N/A,FALSE,"savings";"sch64",#N/A,FALSE,"savings"}</definedName>
    <definedName name="TRIAL12" localSheetId="4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" localSheetId="3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3" localSheetId="4" hidden="1">{"SCH73",#N/A,FALSE,"eva";"SCH74",#N/A,FALSE,"eva";"SCH75",#N/A,FALSE,"eva"}</definedName>
    <definedName name="TRIAL13" localSheetId="3" hidden="1">{"SCH73",#N/A,FALSE,"eva";"SCH74",#N/A,FALSE,"eva";"SCH75",#N/A,FALSE,"eva"}</definedName>
    <definedName name="TRIAL13" hidden="1">{"SCH73",#N/A,FALSE,"eva";"SCH74",#N/A,FALSE,"eva";"SCH75",#N/A,FALSE,"eva"}</definedName>
    <definedName name="TRIAL14" localSheetId="4" hidden="1">{"SCH49",#N/A,FALSE,"eva"}</definedName>
    <definedName name="TRIAL14" localSheetId="3" hidden="1">{"SCH49",#N/A,FALSE,"eva"}</definedName>
    <definedName name="TRIAL14" hidden="1">{"SCH49",#N/A,FALSE,"eva"}</definedName>
    <definedName name="TRIAL15" localSheetId="4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" localSheetId="3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localSheetId="4" hidden="1">{"SCH15",#N/A,FALSE,"SCH15,16,85,86";"SCH16",#N/A,FALSE,"SCH15,16,85,86";"SCH85",#N/A,FALSE,"SCH15,16,85,86";"SCH86",#N/A,FALSE,"SCH15,16,85,86"}</definedName>
    <definedName name="TRIAL16" localSheetId="3" hidden="1">{"SCH15",#N/A,FALSE,"SCH15,16,85,86";"SCH16",#N/A,FALSE,"SCH15,16,85,86";"SCH85",#N/A,FALSE,"SCH15,16,85,86";"SCH86",#N/A,FALSE,"SCH15,16,85,86"}</definedName>
    <definedName name="TRIAL16" hidden="1">{"SCH15",#N/A,FALSE,"SCH15,16,85,86";"SCH16",#N/A,FALSE,"SCH15,16,85,86";"SCH85",#N/A,FALSE,"SCH15,16,85,86";"SCH86",#N/A,FALSE,"SCH15,16,85,86"}</definedName>
    <definedName name="TRIAL17" localSheetId="4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7" localSheetId="3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localSheetId="4" hidden="1">{"SCH46",#N/A,FALSE,"sch46"}</definedName>
    <definedName name="TRIAL18" localSheetId="3" hidden="1">{"SCH46",#N/A,FALSE,"sch46"}</definedName>
    <definedName name="TRIAL18" hidden="1">{"SCH46",#N/A,FALSE,"sch46"}</definedName>
    <definedName name="TRIAL19" localSheetId="4" hidden="1">{"SCH51",#N/A,FALSE,"monthly"}</definedName>
    <definedName name="TRIAL19" localSheetId="3" hidden="1">{"SCH51",#N/A,FALSE,"monthly"}</definedName>
    <definedName name="TRIAL19" hidden="1">{"SCH51",#N/A,FALSE,"monthly"}</definedName>
    <definedName name="TRIAL20" localSheetId="4" hidden="1">{"SCH52",#N/A,FALSE,"sch52"}</definedName>
    <definedName name="TRIAL20" localSheetId="3" hidden="1">{"SCH52",#N/A,FALSE,"sch52"}</definedName>
    <definedName name="TRIAL20" hidden="1">{"SCH52",#N/A,FALSE,"sch52"}</definedName>
    <definedName name="TRIAL21" localSheetId="4" hidden="1">{"SCH29",#N/A,FALSE,"segments";"SCH30",#N/A,FALSE,"segments"}</definedName>
    <definedName name="TRIAL21" localSheetId="3" hidden="1">{"SCH29",#N/A,FALSE,"segments";"SCH30",#N/A,FALSE,"segments"}</definedName>
    <definedName name="TRIAL21" hidden="1">{"SCH29",#N/A,FALSE,"segments";"SCH30",#N/A,FALSE,"segments"}</definedName>
    <definedName name="TRIAL22" localSheetId="4" hidden="1">{"SCH27",#N/A,FALSE,"summary";"SCH39",#N/A,FALSE,"summary";"SCH41",#N/A,FALSE,"summary"}</definedName>
    <definedName name="TRIAL22" localSheetId="3" hidden="1">{"SCH27",#N/A,FALSE,"summary";"SCH39",#N/A,FALSE,"summary";"SCH41",#N/A,FALSE,"summary"}</definedName>
    <definedName name="TRIAL22" hidden="1">{"SCH27",#N/A,FALSE,"summary";"SCH39",#N/A,FALSE,"summary";"SCH41",#N/A,FALSE,"summary"}</definedName>
    <definedName name="TRIAL23" localSheetId="4" hidden="1">{"SCH54",#N/A,FALSE,"upside";"SCH55",#N/A,FALSE,"upside"}</definedName>
    <definedName name="TRIAL23" localSheetId="3" hidden="1">{"SCH54",#N/A,FALSE,"upside";"SCH55",#N/A,FALSE,"upside"}</definedName>
    <definedName name="TRIAL23" hidden="1">{"SCH54",#N/A,FALSE,"upside";"SCH55",#N/A,FALSE,"upside"}</definedName>
    <definedName name="TRIAL24" localSheetId="4" hidden="1">{"SCH47",#N/A,FALSE,"value";"sch48",#N/A,FALSE,"value"}</definedName>
    <definedName name="TRIAL24" localSheetId="3" hidden="1">{"SCH47",#N/A,FALSE,"value";"sch48",#N/A,FALSE,"value"}</definedName>
    <definedName name="TRIAL24" hidden="1">{"SCH47",#N/A,FALSE,"value";"sch48",#N/A,FALSE,"value"}</definedName>
    <definedName name="TRIAL25" localSheetId="4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25" localSheetId="3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localSheetId="4" hidden="1">{"SCH73",#N/A,FALSE,"eva";"SCH74",#N/A,FALSE,"eva";"SCH75",#N/A,FALSE,"eva"}</definedName>
    <definedName name="trial30" localSheetId="3" hidden="1">{"SCH73",#N/A,FALSE,"eva";"SCH74",#N/A,FALSE,"eva";"SCH75",#N/A,FALSE,"eva"}</definedName>
    <definedName name="trial30" hidden="1">{"SCH73",#N/A,FALSE,"eva";"SCH74",#N/A,FALSE,"eva";"SCH75",#N/A,FALSE,"eva"}</definedName>
    <definedName name="trial31" localSheetId="4" hidden="1">{"SCH44",#N/A,FALSE,"5b5f";"SCH45",#N/A,FALSE,"5b5f"}</definedName>
    <definedName name="trial31" localSheetId="3" hidden="1">{"SCH44",#N/A,FALSE,"5b5f";"SCH45",#N/A,FALSE,"5b5f"}</definedName>
    <definedName name="trial31" hidden="1">{"SCH44",#N/A,FALSE,"5b5f";"SCH45",#N/A,FALSE,"5b5f"}</definedName>
    <definedName name="trial32" localSheetId="4" hidden="1">{"SCH44",#N/A,FALSE,"5b5f";"SCH45",#N/A,FALSE,"5b5f"}</definedName>
    <definedName name="trial32" localSheetId="3" hidden="1">{"SCH44",#N/A,FALSE,"5b5f";"SCH45",#N/A,FALSE,"5b5f"}</definedName>
    <definedName name="trial32" hidden="1">{"SCH44",#N/A,FALSE,"5b5f";"SCH45",#N/A,FALSE,"5b5f"}</definedName>
    <definedName name="trial34" localSheetId="4" hidden="1">{"sch56",#N/A,FALSE,"savings";"sch64",#N/A,FALSE,"savings"}</definedName>
    <definedName name="trial34" localSheetId="3" hidden="1">{"sch56",#N/A,FALSE,"savings";"sch64",#N/A,FALSE,"savings"}</definedName>
    <definedName name="trial34" hidden="1">{"sch56",#N/A,FALSE,"savings";"sch64",#N/A,FALSE,"savings"}</definedName>
    <definedName name="trial35" localSheetId="4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5" localSheetId="3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localSheetId="4" hidden="1">{"SCH73",#N/A,FALSE,"eva";"SCH74",#N/A,FALSE,"eva";"SCH75",#N/A,FALSE,"eva"}</definedName>
    <definedName name="trial36" localSheetId="3" hidden="1">{"SCH73",#N/A,FALSE,"eva";"SCH74",#N/A,FALSE,"eva";"SCH75",#N/A,FALSE,"eva"}</definedName>
    <definedName name="trial36" hidden="1">{"SCH73",#N/A,FALSE,"eva";"SCH74",#N/A,FALSE,"eva";"SCH75",#N/A,FALSE,"eva"}</definedName>
    <definedName name="trial37" localSheetId="4" hidden="1">{"SCH49",#N/A,FALSE,"eva"}</definedName>
    <definedName name="trial37" localSheetId="3" hidden="1">{"SCH49",#N/A,FALSE,"eva"}</definedName>
    <definedName name="trial37" hidden="1">{"SCH49",#N/A,FALSE,"eva"}</definedName>
    <definedName name="trial38" localSheetId="4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8" localSheetId="3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localSheetId="4" hidden="1">{"SCH15",#N/A,FALSE,"SCH15,16,85,86";"SCH16",#N/A,FALSE,"SCH15,16,85,86";"SCH85",#N/A,FALSE,"SCH15,16,85,86";"SCH86",#N/A,FALSE,"SCH15,16,85,86"}</definedName>
    <definedName name="trial39" localSheetId="3" hidden="1">{"SCH15",#N/A,FALSE,"SCH15,16,85,86";"SCH16",#N/A,FALSE,"SCH15,16,85,86";"SCH85",#N/A,FALSE,"SCH15,16,85,86";"SCH86",#N/A,FALSE,"SCH15,16,85,86"}</definedName>
    <definedName name="trial39" hidden="1">{"SCH15",#N/A,FALSE,"SCH15,16,85,86";"SCH16",#N/A,FALSE,"SCH15,16,85,86";"SCH85",#N/A,FALSE,"SCH15,16,85,86";"SCH86",#N/A,FALSE,"SCH15,16,85,86"}</definedName>
    <definedName name="trial40" localSheetId="4" hidden="1">{"SCH15",#N/A,FALSE,"SCH15,16,85,86";"SCH16",#N/A,FALSE,"SCH15,16,85,86";"SCH85",#N/A,FALSE,"SCH15,16,85,86";"SCH86",#N/A,FALSE,"SCH15,16,85,86"}</definedName>
    <definedName name="trial40" localSheetId="3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localSheetId="4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1" localSheetId="3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localSheetId="4" hidden="1">{"SCH46",#N/A,FALSE,"sch46"}</definedName>
    <definedName name="trial42" localSheetId="3" hidden="1">{"SCH46",#N/A,FALSE,"sch46"}</definedName>
    <definedName name="trial42" hidden="1">{"SCH46",#N/A,FALSE,"sch46"}</definedName>
    <definedName name="trial43" localSheetId="4" hidden="1">{"SCH51",#N/A,FALSE,"monthly"}</definedName>
    <definedName name="trial43" localSheetId="3" hidden="1">{"SCH51",#N/A,FALSE,"monthly"}</definedName>
    <definedName name="trial43" hidden="1">{"SCH51",#N/A,FALSE,"monthly"}</definedName>
    <definedName name="trial44" localSheetId="4" hidden="1">{"SCH52",#N/A,FALSE,"sch52"}</definedName>
    <definedName name="trial44" localSheetId="3" hidden="1">{"SCH52",#N/A,FALSE,"sch52"}</definedName>
    <definedName name="trial44" hidden="1">{"SCH52",#N/A,FALSE,"sch52"}</definedName>
    <definedName name="trial45" localSheetId="4" hidden="1">{"SCH29",#N/A,FALSE,"segments";"SCH30",#N/A,FALSE,"segments"}</definedName>
    <definedName name="trial45" localSheetId="3" hidden="1">{"SCH29",#N/A,FALSE,"segments";"SCH30",#N/A,FALSE,"segments"}</definedName>
    <definedName name="trial45" hidden="1">{"SCH29",#N/A,FALSE,"segments";"SCH30",#N/A,FALSE,"segments"}</definedName>
    <definedName name="trial46" localSheetId="4" hidden="1">{"SCH27",#N/A,FALSE,"summary";"SCH39",#N/A,FALSE,"summary";"SCH41",#N/A,FALSE,"summary"}</definedName>
    <definedName name="trial46" localSheetId="3" hidden="1">{"SCH27",#N/A,FALSE,"summary";"SCH39",#N/A,FALSE,"summary";"SCH41",#N/A,FALSE,"summary"}</definedName>
    <definedName name="trial46" hidden="1">{"SCH27",#N/A,FALSE,"summary";"SCH39",#N/A,FALSE,"summary";"SCH41",#N/A,FALSE,"summary"}</definedName>
    <definedName name="trial47" localSheetId="4" hidden="1">{"SCH54",#N/A,FALSE,"upside";"SCH55",#N/A,FALSE,"upside"}</definedName>
    <definedName name="trial47" localSheetId="3" hidden="1">{"SCH54",#N/A,FALSE,"upside";"SCH55",#N/A,FALSE,"upside"}</definedName>
    <definedName name="trial47" hidden="1">{"SCH54",#N/A,FALSE,"upside";"SCH55",#N/A,FALSE,"upside"}</definedName>
    <definedName name="trial48" localSheetId="4" hidden="1">{"SCH47",#N/A,FALSE,"value";"sch48",#N/A,FALSE,"value"}</definedName>
    <definedName name="trial48" localSheetId="3" hidden="1">{"SCH47",#N/A,FALSE,"value";"sch48",#N/A,FALSE,"value"}</definedName>
    <definedName name="trial48" hidden="1">{"SCH47",#N/A,FALSE,"value";"sch48",#N/A,FALSE,"value"}</definedName>
    <definedName name="trial49" localSheetId="4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49" localSheetId="3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ger">[123]PL!$A$86</definedName>
    <definedName name="Trigger_cost">#REF!</definedName>
    <definedName name="Trigger_Cost_Min">#REF!</definedName>
    <definedName name="trigger_cost_np">#REF!</definedName>
    <definedName name="Trigger_Cost_Switching">#REF!</definedName>
    <definedName name="TRNR_015c629378554b2d89c11afea29746bb_664_1" hidden="1">#REF!</definedName>
    <definedName name="TRNR_09767a019a38446fbe55ad7e8f263239_683_1" hidden="1">#REF!</definedName>
    <definedName name="TRNR_0b5b44c4cbae4f159814143916c7a524_662_1" hidden="1">#REF!</definedName>
    <definedName name="TRNR_126f15ebf51a4daa9be4c7cee3e42190_678_1" hidden="1">#REF!</definedName>
    <definedName name="TRNR_1d58d745c23b43c388d34d04fb4d1b73_671_1" hidden="1">#REF!</definedName>
    <definedName name="TRNR_28e43b8e05bf4ed3abbdb0f395f17cad_679_1" hidden="1">#REF!</definedName>
    <definedName name="TRNR_2caeedcf19e6432ab4ab3c94e2c3e813_685_1" hidden="1">#REF!</definedName>
    <definedName name="TRNR_3b22e9dd74a14c86b9cd1f4a16488ab1_676_1" hidden="1">#REF!</definedName>
    <definedName name="TRNR_426233b4470c471dbaa4e79928f517dd_674_1" hidden="1">#REF!</definedName>
    <definedName name="TRNR_4271920ecda749deb27d8e17092d7c8a_673_1" hidden="1">#REF!</definedName>
    <definedName name="TRNR_64010eebf8034d409fdd4c10be755dbe_686_1" hidden="1">#REF!</definedName>
    <definedName name="TRNR_68f8578cb46f40bb85c34171f53ec036_670_1" hidden="1">#REF!</definedName>
    <definedName name="TRNR_6dbdd7e094074fc29205d42f40770b2e_686_1" hidden="1">#REF!</definedName>
    <definedName name="TRNR_845d5cf9f0f647a0af765a25670691d5_675_1" hidden="1">#REF!</definedName>
    <definedName name="TRNR_922cd24d19af46f4982febc160724ec6_669_1" hidden="1">#REF!</definedName>
    <definedName name="TRNR_92fb9ba518dc4610a713475692997e87_682_1" hidden="1">#REF!</definedName>
    <definedName name="TRNR_9e807c3ca0244b029973149e1c91c0db_666_1" hidden="1">#REF!</definedName>
    <definedName name="TRNR_b8675e1940e64dc387081bb75c4a4ed9_663_1" hidden="1">#REF!</definedName>
    <definedName name="TRNR_ccea6f63450e4e6c9eff0ef32602ff40_667_1" hidden="1">#REF!</definedName>
    <definedName name="TRNR_dcaa8da48551435b959a08977ef3c80f_681_1" hidden="1">#REF!</definedName>
    <definedName name="TRNR_dcfb7221585e464993ae2488f9ef34f5_677_1" hidden="1">#REF!</definedName>
    <definedName name="TRNR_ea74a8fc063542ceb7410031b19755a0_672_1" hidden="1">#REF!</definedName>
    <definedName name="TRNR_ecd09381a51f439c9bf790e5de9ea79d_668_1" hidden="1">#REF!</definedName>
    <definedName name="TRNR_ede3f8a7a8574d94bdb00344041202b7_665_1" hidden="1">#REF!</definedName>
    <definedName name="trout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RTR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T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yeuyit" localSheetId="3" hidden="1">{#N/A,#N/A,FALSE,"Pharm";#N/A,#N/A,FALSE,"WWCM"}</definedName>
    <definedName name="tryeuyit" hidden="1">{#N/A,#N/A,FALSE,"Pharm";#N/A,#N/A,FALSE,"WWCM"}</definedName>
    <definedName name="tryeuyit_1" localSheetId="3" hidden="1">{#N/A,#N/A,FALSE,"Pharm";#N/A,#N/A,FALSE,"WWCM"}</definedName>
    <definedName name="tryeuyit_1" hidden="1">{#N/A,#N/A,FALSE,"Pharm";#N/A,#N/A,FALSE,"WWCM"}</definedName>
    <definedName name="tryeuyit_2" localSheetId="3" hidden="1">{#N/A,#N/A,FALSE,"Pharm";#N/A,#N/A,FALSE,"WWCM"}</definedName>
    <definedName name="tryeuyit_2" hidden="1">{#N/A,#N/A,FALSE,"Pharm";#N/A,#N/A,FALSE,"WWCM"}</definedName>
    <definedName name="tryeuyit_3" localSheetId="3" hidden="1">{#N/A,#N/A,FALSE,"Pharm";#N/A,#N/A,FALSE,"WWCM"}</definedName>
    <definedName name="tryeuyit_3" hidden="1">{#N/A,#N/A,FALSE,"Pharm";#N/A,#N/A,FALSE,"WWCM"}</definedName>
    <definedName name="tryeuyit_4" localSheetId="3" hidden="1">{#N/A,#N/A,FALSE,"Pharm";#N/A,#N/A,FALSE,"WWCM"}</definedName>
    <definedName name="tryeuyit_4" hidden="1">{#N/A,#N/A,FALSE,"Pharm";#N/A,#N/A,FALSE,"WWCM"}</definedName>
    <definedName name="tryiuyui" localSheetId="3">{"'1-TheatreBkgs'!$A$1:$L$102"}</definedName>
    <definedName name="tryiuyui">{"'1-TheatreBkgs'!$A$1:$L$102"}</definedName>
    <definedName name="ts" localSheetId="3" hidden="1">{"oct_res_comm",#N/A,FALSE,"VarToBud"}</definedName>
    <definedName name="ts" hidden="1">{"oct_res_comm",#N/A,FALSE,"VarToBud"}</definedName>
    <definedName name="TSM">#REF!</definedName>
    <definedName name="TSq">#REF!</definedName>
    <definedName name="tt" localSheetId="4" hidden="1">{#N/A,#N/A,FALSE,"contents";#N/A,#N/A,FALSE,"Balance sheet";#N/A,#N/A,FALSE,"Cash-flow";#N/A,#N/A,FALSE,"income";#N/A,#N/A,FALSE,"equity";#N/A,#N/A,FALSE,"notes";#N/A,#N/A,FALSE,"supplemental"}</definedName>
    <definedName name="tt" localSheetId="3" hidden="1">{"'ID(2)'!$E$1:$N$4"}</definedName>
    <definedName name="tt" hidden="1">{"'ID(2)'!$E$1:$N$4"}</definedName>
    <definedName name="tt.8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ax">#REF!</definedName>
    <definedName name="ttcase">#REF!</definedName>
    <definedName name="TTDesiredLevelOfEvidenceItems" localSheetId="4">'[183]Global Data'!$B$92:$B$95</definedName>
    <definedName name="TTDesiredLevelOfEvidenceItems">#REF!</definedName>
    <definedName name="tti" localSheetId="3" hidden="1">{"table",#N/A,FALSE,"COVER";"income_statement",#N/A,FALSE,"COVER"}</definedName>
    <definedName name="tti" hidden="1">{"table",#N/A,FALSE,"COVER";"income_statement",#N/A,FALSE,"COVER"}</definedName>
    <definedName name="TtlCOGS">#REF!</definedName>
    <definedName name="TtlMgn">#REF!</definedName>
    <definedName name="TtlMisc">#REF!</definedName>
    <definedName name="TtlRev">#REF!</definedName>
    <definedName name="ttt">#REF!</definedName>
    <definedName name="ttthtr" localSheetId="3" hidden="1">{#N/A,#N/A,FALSE,"TOWNSHIP"}</definedName>
    <definedName name="ttthtr" hidden="1">{#N/A,#N/A,FALSE,"TOWNSHIP"}</definedName>
    <definedName name="tttoo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localSheetId="4" hidden="1">{"PAGE 1",#N/A,FALSE,"WEST_OT"}</definedName>
    <definedName name="TTTT" localSheetId="3" hidden="1">{"PAGE 1",#N/A,FALSE,"WEST_OT"}</definedName>
    <definedName name="TTTT" hidden="1">{"PAGE 1",#N/A,FALSE,"WEST_OT"}</definedName>
    <definedName name="ttttt" localSheetId="3" hidden="1">{"Income",#N/A,FALSE,"income";"Sales",#N/A,FALSE,"income";"Critical",#N/A,FALSE,"income";"Market",#N/A,FALSE,"Market";"Returns",#N/A,FALSE,"returns";"Balance",#N/A,FALSE,"balance";"Cash Flow",#N/A,FALSE,"balance"}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ttttttttttttttttttttttttt" localSheetId="3" hidden="1">{"Geographic P1",#N/A,FALSE,"Division &amp; Geog"}</definedName>
    <definedName name="ttttttttttttttttttttttttttttttt" hidden="1">{"Geographic P1",#N/A,FALSE,"Division &amp; Geog"}</definedName>
    <definedName name="ttttttttttttttttttttttttttttttttttttttttttttttttttttttttt" localSheetId="3" hidden="1">{#N/A,#N/A,FALSE,"P&amp;L";#N/A,#N/A,FALSE,"BalSheet";#N/A,#N/A,FALSE,"EBITDA";#N/A,#N/A,FALSE,"Assumptions";#N/A,#N/A,FALSE,"CashFlows"}</definedName>
    <definedName name="ttttttttttttttttttttttttttttttttttttttttttttttttttttttttt" hidden="1">{#N/A,#N/A,FALSE,"P&amp;L";#N/A,#N/A,FALSE,"BalSheet";#N/A,#N/A,FALSE,"EBITDA";#N/A,#N/A,FALSE,"Assumptions";#N/A,#N/A,FALSE,"CashFlows"}</definedName>
    <definedName name="tttttttttttttttttttttttttttttttttttttttttttttttttttttttttttt" localSheetId="3" hidden="1">{#N/A,#N/A,FALSE,"P&amp;L";#N/A,#N/A,FALSE,"BalSheet";#N/A,#N/A,FALSE,"EBITDA";#N/A,#N/A,FALSE,"Assumptions";#N/A,#N/A,FALSE,"CashFlows"}</definedName>
    <definedName name="tttttttttttttttttttttttttttttttttttttttttttttttttttttttttttt" hidden="1">{#N/A,#N/A,FALSE,"P&amp;L";#N/A,#N/A,FALSE,"BalSheet";#N/A,#N/A,FALSE,"EBITDA";#N/A,#N/A,FALSE,"Assumptions";#N/A,#N/A,FALSE,"CashFlows"}</definedName>
    <definedName name="TTxRate">#REF!</definedName>
    <definedName name="ttzz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localSheetId="3" hidden="1">{"bs",#N/A,FALSE,"SCF"}</definedName>
    <definedName name="tu" hidden="1">{"bs",#N/A,FALSE,"SCF"}</definedName>
    <definedName name="TUILKYU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LKY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o" localSheetId="3">{"'1-TheatreBkgs'!$A$1:$L$102"}</definedName>
    <definedName name="tuio">{"'1-TheatreBkgs'!$A$1:$L$102"}</definedName>
    <definedName name="tuioiuo" localSheetId="3">{"'1-TheatreBkgs'!$A$1:$L$102"}</definedName>
    <definedName name="tuioiuo">{"'1-TheatreBkgs'!$A$1:$L$102"}</definedName>
    <definedName name="tuioo" localSheetId="3">{"'1-TheatreBkgs'!$A$1:$L$102"}</definedName>
    <definedName name="tuioo">{"'1-TheatreBkgs'!$A$1:$L$102"}</definedName>
    <definedName name="Tulsa" localSheetId="3" hidden="1">{#N/A,#N/A,FALSE,"Report Data";#N/A,#N/A,FALSE,"COMP POOL";#N/A,#N/A,FALSE,"COMP POOL NB95";#N/A,#N/A,FALSE,"COMP POOL NB94"}</definedName>
    <definedName name="Tulsa" hidden="1">{#N/A,#N/A,FALSE,"Report Data";#N/A,#N/A,FALSE,"COMP POOL";#N/A,#N/A,FALSE,"COMP POOL NB95";#N/A,#N/A,FALSE,"COMP POOL NB94"}</definedName>
    <definedName name="TUR">#REF!</definedName>
    <definedName name="turd" localSheetId="3" hidden="1">{"detail",#N/A,FALSE,"mfg";"summary",#N/A,FALSE,"mfg"}</definedName>
    <definedName name="turd" hidden="1">{"detail",#N/A,FALSE,"mfg";"summary",#N/A,FALSE,"mfg"}</definedName>
    <definedName name="turind">#REF!</definedName>
    <definedName name="turnover_stub">#REF!</definedName>
    <definedName name="turnover_year1">#REF!</definedName>
    <definedName name="turnover_year2">#REF!</definedName>
    <definedName name="turnover_year3">#REF!</definedName>
    <definedName name="turnover_year4">#REF!</definedName>
    <definedName name="turnover_year5">#REF!</definedName>
    <definedName name="turnover_year6">#REF!</definedName>
    <definedName name="turnover_year7">#REF!</definedName>
    <definedName name="turnover_year8">#REF!</definedName>
    <definedName name="Turns">#REF!</definedName>
    <definedName name="TURPROY">'[186]TAB-SALES-97'!$S$3:$S$98</definedName>
    <definedName name="tv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_Percent">#REF!</definedName>
    <definedName name="tval">#REF!</definedName>
    <definedName name="TVCorrection">#REF!</definedName>
    <definedName name="TVGRflag">#REF!</definedName>
    <definedName name="twe">#REF!</definedName>
    <definedName name="two" hidden="1">#REF!</definedName>
    <definedName name="TwoStepMisstatementIdentified" localSheetId="4">'[184]Two Step Revenue Testing Master'!$C$85</definedName>
    <definedName name="TwoStepMisstatementIdentified">#REF!</definedName>
    <definedName name="TwoStepTolerableEstMisstmtCalc" localSheetId="4">'[184]Two Step Revenue Testing Master'!$T$45</definedName>
    <definedName name="TwoStepTolerableEstMisstmtCalc">#REF!</definedName>
    <definedName name="TWS">#REF!</definedName>
    <definedName name="ty" localSheetId="3" hidden="1">{"'Leading KPI'!$A$1:$P$33","'Leading KPI'!$A$1:$P$33"}</definedName>
    <definedName name="ty" hidden="1">{"'Leading KPI'!$A$1:$P$33","'Leading KPI'!$A$1:$P$33"}</definedName>
    <definedName name="TYERERAG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ERERAG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ff" localSheetId="3" hidden="1">{#N/A,#N/A,FALSE,"PGW"}</definedName>
    <definedName name="tyff" hidden="1">{#N/A,#N/A,FALSE,"PGW"}</definedName>
    <definedName name="TYHTR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HTR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iytiu" localSheetId="3">{"'1-TheatreBkgs'!$A$1:$L$102"}</definedName>
    <definedName name="tyiytiu">{"'1-TheatreBkgs'!$A$1:$L$102"}</definedName>
    <definedName name="tynm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localSheetId="4" hidden="1">'[148]Mult-3yr'!#REF!</definedName>
    <definedName name="tynonasset" hidden="1">#REF!</definedName>
    <definedName name="type">#REF!</definedName>
    <definedName name="Type_of_asset">#REF!</definedName>
    <definedName name="type_vesting" localSheetId="4">[219]index!$A$3:$A$12</definedName>
    <definedName name="type_vesting">#REF!</definedName>
    <definedName name="Type1" localSheetId="4">'[220]Asset requirment'!$H$51:$H$59</definedName>
    <definedName name="Type1">#REF!</definedName>
    <definedName name="typeq">#REF!</definedName>
    <definedName name="tyr" localSheetId="3" hidden="1">{#N/A,#N/A,FALSE,"AD_Purch";#N/A,#N/A,FALSE,"Projections";#N/A,#N/A,FALSE,"DCF";#N/A,#N/A,FALSE,"Mkt Val"}</definedName>
    <definedName name="tyr" hidden="1">{#N/A,#N/A,FALSE,"AD_Purch";#N/A,#N/A,FALSE,"Projections";#N/A,#N/A,FALSE,"DCF";#N/A,#N/A,FALSE,"Mkt Val"}</definedName>
    <definedName name="tyryrt" localSheetId="3" hidden="1">{#N/A,#N/A,FALSE,"REPORT"}</definedName>
    <definedName name="tyryrt" hidden="1">{#N/A,#N/A,FALSE,"REPORT"}</definedName>
    <definedName name="tyryu" localSheetId="3" hidden="1">{#N/A,#N/A,FALSE,"Sheet1";#N/A,#N/A,FALSE,"Summary";#N/A,#N/A,FALSE,"proj1";#N/A,#N/A,FALSE,"proj2"}</definedName>
    <definedName name="tyryu" hidden="1">{#N/A,#N/A,FALSE,"Sheet1";#N/A,#N/A,FALSE,"Summary";#N/A,#N/A,FALSE,"proj1";#N/A,#N/A,FALSE,"proj2"}</definedName>
    <definedName name="tyt" localSheetId="3" hidden="1">{#N/A,#N/A,FALSE,"Detailed";#N/A,#N/A,FALSE,"Total";#N/A,#N/A,FALSE,"Detailed (2)"}</definedName>
    <definedName name="tyt" hidden="1">{#N/A,#N/A,FALSE,"Detailed";#N/A,#N/A,FALSE,"Total";#N/A,#N/A,FALSE,"Detailed (2)"}</definedName>
    <definedName name="tyt_1" localSheetId="3" hidden="1">{#N/A,#N/A,FALSE,"Detailed";#N/A,#N/A,FALSE,"Total";#N/A,#N/A,FALSE,"Detailed (2)"}</definedName>
    <definedName name="tyt_1" hidden="1">{#N/A,#N/A,FALSE,"Detailed";#N/A,#N/A,FALSE,"Total";#N/A,#N/A,FALSE,"Detailed (2)"}</definedName>
    <definedName name="TYTYT">#REF!</definedName>
    <definedName name="tyu" localSheetId="3" hidden="1">{"oct_res_comm",#N/A,FALSE,"VarToBud"}</definedName>
    <definedName name="tyu" hidden="1">{"oct_res_comm",#N/A,FALSE,"VarToBud"}</definedName>
    <definedName name="tyui" localSheetId="3" hidden="1">{"ICD Details",#N/A,FALSE,"Current Yr";"ICD Details",#N/A,FALSE,"Budget";"ICD Details",#N/A,FALSE,"Prior Year"}</definedName>
    <definedName name="tyui" hidden="1">{"ICD Details",#N/A,FALSE,"Current Yr";"ICD Details",#N/A,FALSE,"Budget";"ICD Details",#N/A,FALSE,"Prior Year"}</definedName>
    <definedName name="tyuit" localSheetId="3">{"'1-TheatreBkgs'!$A$1:$L$102"}</definedName>
    <definedName name="tyuit">{"'1-TheatreBkgs'!$A$1:$L$102"}</definedName>
    <definedName name="tyuityui" localSheetId="3">{"'1-TheatreBkgs'!$A$1:$L$102"}</definedName>
    <definedName name="tyuityui">{"'1-TheatreBkgs'!$A$1:$L$102"}</definedName>
    <definedName name="tyuiu" localSheetId="3">{"'1-TheatreBkgs'!$A$1:$L$102"}</definedName>
    <definedName name="tyuiu">{"'1-TheatreBkgs'!$A$1:$L$102"}</definedName>
    <definedName name="tyuiytuo" localSheetId="3">{"'1-TheatreBkgs'!$A$1:$L$102"}</definedName>
    <definedName name="tyuiytuo">{"'1-TheatreBkgs'!$A$1:$L$102"}</definedName>
    <definedName name="tyutytyi" localSheetId="3" hidden="1">{#N/A,#N/A,FALSE,"Pharm";#N/A,#N/A,FALSE,"WWCM"}</definedName>
    <definedName name="tyutytyi" hidden="1">{#N/A,#N/A,FALSE,"Pharm";#N/A,#N/A,FALSE,"WWCM"}</definedName>
    <definedName name="tyutytyi_1" localSheetId="3" hidden="1">{#N/A,#N/A,FALSE,"Pharm";#N/A,#N/A,FALSE,"WWCM"}</definedName>
    <definedName name="tyutytyi_1" hidden="1">{#N/A,#N/A,FALSE,"Pharm";#N/A,#N/A,FALSE,"WWCM"}</definedName>
    <definedName name="tyutytyi_2" localSheetId="3" hidden="1">{#N/A,#N/A,FALSE,"Pharm";#N/A,#N/A,FALSE,"WWCM"}</definedName>
    <definedName name="tyutytyi_2" hidden="1">{#N/A,#N/A,FALSE,"Pharm";#N/A,#N/A,FALSE,"WWCM"}</definedName>
    <definedName name="tyutytyi_3" localSheetId="3" hidden="1">{#N/A,#N/A,FALSE,"Pharm";#N/A,#N/A,FALSE,"WWCM"}</definedName>
    <definedName name="tyutytyi_3" hidden="1">{#N/A,#N/A,FALSE,"Pharm";#N/A,#N/A,FALSE,"WWCM"}</definedName>
    <definedName name="tyutytyi_4" localSheetId="3" hidden="1">{#N/A,#N/A,FALSE,"Pharm";#N/A,#N/A,FALSE,"WWCM"}</definedName>
    <definedName name="tyutytyi_4" hidden="1">{#N/A,#N/A,FALSE,"Pharm";#N/A,#N/A,FALSE,"WWCM"}</definedName>
    <definedName name="tyyufkjkhjd" localSheetId="3" hidden="1">{#N/A,#N/A,FALSE,"Pharm";#N/A,#N/A,FALSE,"WWCM"}</definedName>
    <definedName name="tyyufkjkhjd" hidden="1">{#N/A,#N/A,FALSE,"Pharm";#N/A,#N/A,FALSE,"WWCM"}</definedName>
    <definedName name="tyyufkjkhjd_1" localSheetId="3" hidden="1">{#N/A,#N/A,FALSE,"Pharm";#N/A,#N/A,FALSE,"WWCM"}</definedName>
    <definedName name="tyyufkjkhjd_1" hidden="1">{#N/A,#N/A,FALSE,"Pharm";#N/A,#N/A,FALSE,"WWCM"}</definedName>
    <definedName name="tyyufkjkhjd_2" localSheetId="3" hidden="1">{#N/A,#N/A,FALSE,"Pharm";#N/A,#N/A,FALSE,"WWCM"}</definedName>
    <definedName name="tyyufkjkhjd_2" hidden="1">{#N/A,#N/A,FALSE,"Pharm";#N/A,#N/A,FALSE,"WWCM"}</definedName>
    <definedName name="tyyufkjkhjd_3" localSheetId="3" hidden="1">{#N/A,#N/A,FALSE,"Pharm";#N/A,#N/A,FALSE,"WWCM"}</definedName>
    <definedName name="tyyufkjkhjd_3" hidden="1">{#N/A,#N/A,FALSE,"Pharm";#N/A,#N/A,FALSE,"WWCM"}</definedName>
    <definedName name="tyyufkjkhjd_4" localSheetId="3" hidden="1">{#N/A,#N/A,FALSE,"Pharm";#N/A,#N/A,FALSE,"WWCM"}</definedName>
    <definedName name="tyyufkjkhjd_4" hidden="1">{#N/A,#N/A,FALSE,"Pharm";#N/A,#N/A,FALSE,"WWCM"}</definedName>
    <definedName name="tzt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>#REF!</definedName>
    <definedName name="ufb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Prn20020131182233">#REF!</definedName>
    <definedName name="ugyi" localSheetId="3" hidden="1">{#N/A,#N/A,FALSE,"output";#N/A,#N/A,FALSE,"contrib";#N/A,#N/A,FALSE,"profile";#N/A,#N/A,FALSE,"comps"}</definedName>
    <definedName name="ugyi" hidden="1">{#N/A,#N/A,FALSE,"output";#N/A,#N/A,FALSE,"contrib";#N/A,#N/A,FALSE,"profile";#N/A,#N/A,FALSE,"comps"}</definedName>
    <definedName name="uh" localSheetId="3" hidden="1">{"detail",#N/A,FALSE,"mfg";"summary",#N/A,FALSE,"mfg"}</definedName>
    <definedName name="uh" hidden="1">{"detail",#N/A,FALSE,"mfg";"summary",#N/A,FALSE,"mfg"}</definedName>
    <definedName name="uhgugugug" hidden="1">"c1342"</definedName>
    <definedName name="uiim" localSheetId="3" hidden="1">{"Pg1",#N/A,FALSE,"OpExYTDvsBud";"Pg2",#N/A,FALSE,"OpExYTDvsBud"}</definedName>
    <definedName name="uiim" hidden="1">{"Pg1",#N/A,FALSE,"OpExYTDvsBud";"Pg2",#N/A,FALSE,"OpExYTDvsBud"}</definedName>
    <definedName name="uiknu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LI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L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ooio" localSheetId="3">{"'1-TheatreBkgs'!$A$1:$L$102"}</definedName>
    <definedName name="uiooio">{"'1-TheatreBkgs'!$A$1:$L$102"}</definedName>
    <definedName name="uiui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WEEK">#REF!</definedName>
    <definedName name="umy" localSheetId="3" hidden="1">{"comps",#N/A,FALSE,"comps";"notes",#N/A,FALSE,"comps"}</definedName>
    <definedName name="umy" hidden="1">{"comps",#N/A,FALSE,"comps";"notes",#N/A,FALSE,"comps"}</definedName>
    <definedName name="under" localSheetId="3" hidden="1">{#N/A,#N/A,FALSE,"Adj2BS";#N/A,#N/A,FALSE,"AdjBS";#N/A,#N/A,FALSE,"AdjBS_CS"}</definedName>
    <definedName name="under" hidden="1">{#N/A,#N/A,FALSE,"Adj2BS";#N/A,#N/A,FALSE,"AdjBS";#N/A,#N/A,FALSE,"AdjBS_CS"}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AP" hidden="1">#REF!,#REF!,#REF!</definedName>
    <definedName name="Unique_ID">#REF!</definedName>
    <definedName name="UniqueID">#REF!</definedName>
    <definedName name="UNISK">#REF!</definedName>
    <definedName name="UNISK03">#REF!</definedName>
    <definedName name="UNISK용역비">#REF!</definedName>
    <definedName name="Unit" localSheetId="3" hidden="1">{#N/A,#N/A,FALSE,"Pharm";#N/A,#N/A,FALSE,"WWCM"}</definedName>
    <definedName name="Unit" hidden="1">{#N/A,#N/A,FALSE,"Pharm";#N/A,#N/A,FALSE,"WWCM"}</definedName>
    <definedName name="Unit_1" localSheetId="3" hidden="1">{#N/A,#N/A,FALSE,"Pharm";#N/A,#N/A,FALSE,"WWCM"}</definedName>
    <definedName name="Unit_1" hidden="1">{#N/A,#N/A,FALSE,"Pharm";#N/A,#N/A,FALSE,"WWCM"}</definedName>
    <definedName name="Unit_2" localSheetId="3" hidden="1">{#N/A,#N/A,FALSE,"Pharm";#N/A,#N/A,FALSE,"WWCM"}</definedName>
    <definedName name="Unit_2" hidden="1">{#N/A,#N/A,FALSE,"Pharm";#N/A,#N/A,FALSE,"WWCM"}</definedName>
    <definedName name="Unit_3" localSheetId="3" hidden="1">{#N/A,#N/A,FALSE,"Pharm";#N/A,#N/A,FALSE,"WWCM"}</definedName>
    <definedName name="Unit_3" hidden="1">{#N/A,#N/A,FALSE,"Pharm";#N/A,#N/A,FALSE,"WWCM"}</definedName>
    <definedName name="Unit_4" localSheetId="3" hidden="1">{#N/A,#N/A,FALSE,"Pharm";#N/A,#N/A,FALSE,"WWCM"}</definedName>
    <definedName name="Unit_4" hidden="1">{#N/A,#N/A,FALSE,"Pharm";#N/A,#N/A,FALSE,"WWCM"}</definedName>
    <definedName name="Unit_Price" localSheetId="4">'[218]c.o.s'!#REF!</definedName>
    <definedName name="Unit_Price">#REF!</definedName>
    <definedName name="United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s">#REF!</definedName>
    <definedName name="Units_by_Device_from_CP_Market_Analysis">#REF!</definedName>
    <definedName name="UnitsDB" localSheetId="4">[86]DBData!$A$1:$M$103</definedName>
    <definedName name="UnitsDB">#REF!</definedName>
    <definedName name="unkknown" hidden="1">#REF!</definedName>
    <definedName name="Unknown" localSheetId="3" hidden="1">{#N/A,#N/A,FALSE,"Aging Summary";#N/A,#N/A,FALSE,"Ratio Analysis";#N/A,#N/A,FALSE,"Test 120 Day Accts";#N/A,#N/A,FALSE,"Tickmarks"}</definedName>
    <definedName name="Unknown" hidden="1">{#N/A,#N/A,FALSE,"Aging Summary";#N/A,#N/A,FALSE,"Ratio Analysis";#N/A,#N/A,FALSE,"Test 120 Day Accts";#N/A,#N/A,FALSE,"Tickmarks"}</definedName>
    <definedName name="unknown2" localSheetId="3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localSheetId="3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leveredBetas">#REF!</definedName>
    <definedName name="unpatda">#REF!</definedName>
    <definedName name="up">#REF!</definedName>
    <definedName name="UPDASTE">#REF!</definedName>
    <definedName name="UPDATE">#REF!</definedName>
    <definedName name="updated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By">#REF!</definedName>
    <definedName name="UPDATESUMMARY" localSheetId="3" hidden="1">{#N/A,#N/A,FALSE,"FACTSHEETS";#N/A,#N/A,FALSE,"pump";#N/A,#N/A,FALSE,"filter"}</definedName>
    <definedName name="UPDATESUMMARY" hidden="1">{#N/A,#N/A,FALSE,"FACTSHEETS";#N/A,#N/A,FALSE,"pump";#N/A,#N/A,FALSE,"filter"}</definedName>
    <definedName name="upuh">#REF!</definedName>
    <definedName name="uq" localSheetId="3" hidden="1">{"detail",#N/A,FALSE,"mfg";"summary",#N/A,FALSE,"mfg"}</definedName>
    <definedName name="uq" hidden="1">{"detail",#N/A,FALSE,"mfg";"summary",#N/A,FALSE,"mfg"}</definedName>
    <definedName name="UrbPriceFactor">#REF!</definedName>
    <definedName name="ure" localSheetId="3" hidden="1">{"assets",#N/A,FALSE,"historicBS";"liab",#N/A,FALSE,"historicBS";"is",#N/A,FALSE,"historicIS";"ratios",#N/A,FALSE,"ratios"}</definedName>
    <definedName name="ure" hidden="1">{"assets",#N/A,FALSE,"historicBS";"liab",#N/A,FALSE,"historicBS";"is",#N/A,FALSE,"historicIS";"ratios",#N/A,FALSE,"ratios"}</definedName>
    <definedName name="urur" localSheetId="3" hidden="1">{#N/A,#N/A,FALSE,"Detailed";#N/A,#N/A,FALSE,"Total";#N/A,#N/A,FALSE,"Detailed (2)"}</definedName>
    <definedName name="urur" hidden="1">{#N/A,#N/A,FALSE,"Detailed";#N/A,#N/A,FALSE,"Total";#N/A,#N/A,FALSE,"Detailed (2)"}</definedName>
    <definedName name="urur_1" localSheetId="3" hidden="1">{#N/A,#N/A,FALSE,"Detailed";#N/A,#N/A,FALSE,"Total";#N/A,#N/A,FALSE,"Detailed (2)"}</definedName>
    <definedName name="urur_1" hidden="1">{#N/A,#N/A,FALSE,"Detailed";#N/A,#N/A,FALSE,"Total";#N/A,#N/A,FALSE,"Detailed (2)"}</definedName>
    <definedName name="US" localSheetId="4">'[157]Financial Summary'!$B$37</definedName>
    <definedName name="US">#REF!</definedName>
    <definedName name="US_COL">#REF!</definedName>
    <definedName name="US_Dayrate">#REF!</definedName>
    <definedName name="US_EBIT_Margin">#REF!</definedName>
    <definedName name="US_EBITDA2">#REF!</definedName>
    <definedName name="US_Rev">#REF!</definedName>
    <definedName name="US_ROW">#REF!</definedName>
    <definedName name="US_SalesOffice">#REF!</definedName>
    <definedName name="US_Sallary_Overhead">#REF!</definedName>
    <definedName name="US_Share" localSheetId="4">'[99]Overall market'!#REF!</definedName>
    <definedName name="US_Share">#REF!</definedName>
    <definedName name="US_TAB">#REF!</definedName>
    <definedName name="US_Tax">#REF!</definedName>
    <definedName name="USAlaska_Utilization">#REF!</definedName>
    <definedName name="usbank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ban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d">#REF!</definedName>
    <definedName name="USDollar">#REF!</definedName>
    <definedName name="USDRate">#REF!</definedName>
    <definedName name="USDrilling_Utilization">#REF!</definedName>
    <definedName name="User">#REF!</definedName>
    <definedName name="UserEnteredText1" hidden="1">#REF!</definedName>
    <definedName name="UserEnteredText2" hidden="1">#REF!</definedName>
    <definedName name="UserReportName" hidden="1">#REF!</definedName>
    <definedName name="USLower48_TotalRigs">#REF!</definedName>
    <definedName name="USN_COL">#REF!</definedName>
    <definedName name="USN_ROW">#REF!</definedName>
    <definedName name="USN_TAB">#REF!</definedName>
    <definedName name="USOF">#REF!</definedName>
    <definedName name="USOff_TotalFleet">#REF!</definedName>
    <definedName name="USOffshore_Utilization">#REF!</definedName>
    <definedName name="usoft" localSheetId="4">'[34]TECH BV'!$A$1:$D$97,'[34]TECH BV'!$A$98:$D$122,'[34]TECH BV'!$A$123:$D$197</definedName>
    <definedName name="usoft">#REF!,#REF!,#REF!</definedName>
    <definedName name="USSE" localSheetId="3" hidden="1">{#N/A,#N/A,FALSE,"Aging Summary";#N/A,#N/A,FALSE,"Ratio Analysis";#N/A,#N/A,FALSE,"Test 120 Day Accts";#N/A,#N/A,FALSE,"Tickmarks"}</definedName>
    <definedName name="USSE" hidden="1">{#N/A,#N/A,FALSE,"Aging Summary";#N/A,#N/A,FALSE,"Ratio Analysis";#N/A,#N/A,FALSE,"Test 120 Day Accts";#N/A,#N/A,FALSE,"Tickmarks"}</definedName>
    <definedName name="USSEUR" localSheetId="3" hidden="1">{#N/A,#N/A,FALSE,"Aging Summary";#N/A,#N/A,FALSE,"Ratio Analysis";#N/A,#N/A,FALSE,"Test 120 Day Accts";#N/A,#N/A,FALSE,"Tickmarks"}</definedName>
    <definedName name="USSEUR" hidden="1">{#N/A,#N/A,FALSE,"Aging Summary";#N/A,#N/A,FALSE,"Ratio Analysis";#N/A,#N/A,FALSE,"Test 120 Day Accts";#N/A,#N/A,FALSE,"Tickmarks"}</definedName>
    <definedName name="UST5Year">#REF!</definedName>
    <definedName name="UST5YearDate">#REF!</definedName>
    <definedName name="ut" localSheetId="3" hidden="1">{#N/A,"PURCHM",FALSE,"Business Analysis";#N/A,"SPADD",FALSE,"Business Analysis"}</definedName>
    <definedName name="ut" hidden="1">{#N/A,"PURCHM",FALSE,"Business Analysis";#N/A,"SPADD",FALSE,"Business Analysis"}</definedName>
    <definedName name="uti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ities____COGS">'[48]GL-PC'!#REF!</definedName>
    <definedName name="Utilities__Expense">'[48]GL-PC'!#REF!</definedName>
    <definedName name="Utilization">#REF!</definedName>
    <definedName name="Utilization_HP">#REF!</definedName>
    <definedName name="utilo.version" hidden="1">2.1</definedName>
    <definedName name="UTTFILENAME" localSheetId="3">'Neptune COGS+OPEX Build'!________________________wrn7</definedName>
    <definedName name="UTTFILENAME">________________________wrn7</definedName>
    <definedName name="uu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localSheetId="3" hidden="1">{#N/A,#N/A,FALSE,"KA CH  (2)"}</definedName>
    <definedName name="uu.kk" hidden="1">{#N/A,#N/A,FALSE,"KA CH  (2)"}</definedName>
    <definedName name="üü.l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localSheetId="3" hidden="1">{#N/A,#N/A,FALSE,"TSUM";#N/A,#N/A,FALSE,"shares";#N/A,#N/A,FALSE,"earnout";#N/A,#N/A,FALSE,"Heaty";#N/A,#N/A,FALSE,"self-tend";#N/A,#N/A,FALSE,"self-sum"}</definedName>
    <definedName name="uuu" hidden="1">{#N/A,#N/A,FALSE,"TSUM";#N/A,#N/A,FALSE,"shares";#N/A,#N/A,FALSE,"earnout";#N/A,#N/A,FALSE,"Heaty";#N/A,#N/A,FALSE,"self-tend";#N/A,#N/A,FALSE,"self-sum"}</definedName>
    <definedName name="üüü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uuu" localSheetId="3" hidden="1">{#N/A,#N/A,FALSE,"puboff";#N/A,#N/A,FALSE,"financials";#N/A,#N/A,FALSE,"valuation";#N/A,#N/A,FALSE,"split"}</definedName>
    <definedName name="uuuu" hidden="1">{#N/A,#N/A,FALSE,"puboff";#N/A,#N/A,FALSE,"financials";#N/A,#N/A,FALSE,"valuation";#N/A,#N/A,FALSE,"split"}</definedName>
    <definedName name="üüüü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uuuu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uuuuuuuuuu" hidden="1">{#N/A,#N/A,FALSE,"Summary";#N/A,#N/A,FALSE,"Projections";#N/A,#N/A,FALSE,"Mkt Mults";#N/A,#N/A,FALSE,"DCF";#N/A,#N/A,FALSE,"Accr Dil";#N/A,#N/A,FALSE,"PIC LBO";#N/A,#N/A,FALSE,"MULT10_4";#N/A,#N/A,FALSE,"CBI LBO"}</definedName>
    <definedName name="uuuuuuuuuuu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uuu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uuuuuuuuuuuu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yhg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kuy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t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localSheetId="3" hidden="1">{#N/A,"PURCHM",FALSE,"Business Analysis";#N/A,"SPADD",FALSE,"Business Analysis"}</definedName>
    <definedName name="uytr" hidden="1">{#N/A,"PURCHM",FALSE,"Business Analysis";#N/A,"SPADD",FALSE,"Business Analysis"}</definedName>
    <definedName name="uztuz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uzu" localSheetId="3" hidden="1">{"glc1",#N/A,FALSE,"GLC";"glc2",#N/A,FALSE,"GLC";"glc3",#N/A,FALSE,"GLC";"glc4",#N/A,FALSE,"GLC";"glc5",#N/A,FALSE,"GLC"}</definedName>
    <definedName name="uzuzuzu" hidden="1">{"glc1",#N/A,FALSE,"GLC";"glc2",#N/A,FALSE,"GLC";"glc3",#N/A,FALSE,"GLC";"glc4",#N/A,FALSE,"GLC";"glc5",#N/A,FALSE,"GLC"}</definedName>
    <definedName name="V">#REF!</definedName>
    <definedName name="v.1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localSheetId="3" hidden="1">{#N/A,#N/A,FALSE,"Produkte Erw.";#N/A,#N/A,FALSE,"Produkte Plan";#N/A,#N/A,FALSE,"Leistungen Erw.";#N/A,#N/A,FALSE,"Leistungen Plan";#N/A,#N/A,FALSE,"KA Allg.Kosten (2)";#N/A,#N/A,FALSE,"KA All.Kosten"}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localSheetId="3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localSheetId="3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localSheetId="3" hidden="1">{#N/A,#N/A,FALSE,"Produkte Erw.";#N/A,#N/A,FALSE,"Produkte Plan";#N/A,#N/A,FALSE,"Leistungen Erw.";#N/A,#N/A,FALSE,"Leistungen Plan";#N/A,#N/A,FALSE,"KA Allg.Kosten (2)";#N/A,#N/A,FALSE,"KA All.Kosten"}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localSheetId="4" hidden="1">{"rtn",#N/A,FALSE,"RTN";"tables",#N/A,FALSE,"RTN";"cf",#N/A,FALSE,"CF";"stats",#N/A,FALSE,"Stats";"prop",#N/A,FALSE,"Prop"}</definedName>
    <definedName name="v_1" localSheetId="3" hidden="1">{"rtn",#N/A,FALSE,"RTN";"tables",#N/A,FALSE,"RTN";"cf",#N/A,FALSE,"CF";"stats",#N/A,FALSE,"Stats";"prop",#N/A,FALSE,"Prop"}</definedName>
    <definedName name="v_1" hidden="1">{"rtn",#N/A,FALSE,"RTN";"tables",#N/A,FALSE,"RTN";"cf",#N/A,FALSE,"CF";"stats",#N/A,FALSE,"Stats";"prop",#N/A,FALSE,"Prop"}</definedName>
    <definedName name="vabs">#REF!</definedName>
    <definedName name="VACANCY_ALLOWANCE">#REF!</definedName>
    <definedName name="vacation">#REF!</definedName>
    <definedName name="VACATION_EXP">#REF!</definedName>
    <definedName name="VacationReport" localSheetId="4">'[110]חופשה ופיצויים'!#REF!</definedName>
    <definedName name="VacationReport">#REF!</definedName>
    <definedName name="VacationTable">#REF!</definedName>
    <definedName name="vacpay">#REF!</definedName>
    <definedName name="val" localSheetId="4">{"חובה","SUM(חובה)","YNNNN",FALSE}</definedName>
    <definedName name="val" localSheetId="3" hidden="1">{"detail",#N/A,FALSE,"mfg";"summary",#N/A,FALSE,"mfg"}</definedName>
    <definedName name="val" hidden="1">{"detail",#N/A,FALSE,"mfg";"summary",#N/A,FALSE,"mfg"}</definedName>
    <definedName name="val_date">#REF!</definedName>
    <definedName name="valdate">#REF!</definedName>
    <definedName name="VALEXHIB">#REF!</definedName>
    <definedName name="VALID01234">#REF!,#REF!</definedName>
    <definedName name="VALUATION">#REF!</definedName>
    <definedName name="Valuation_1" localSheetId="3" hidden="1">{"Term Sheet",#N/A,FALSE,"Term Sheet";"Value Summary",#N/A,FALSE,"Value Sum";"Debt Coverage",#N/A,FALSE,"Debt Coverage"}</definedName>
    <definedName name="Valuation_1" hidden="1">{"Term Sheet",#N/A,FALSE,"Term Sheet";"Value Summary",#N/A,FALSE,"Value Sum";"Debt Coverage",#N/A,FALSE,"Debt Coverage"}</definedName>
    <definedName name="Valuation_1_1" localSheetId="3" hidden="1">{"Term Sheet",#N/A,FALSE,"Term Sheet";"Value Summary",#N/A,FALSE,"Value Sum";"Debt Coverage",#N/A,FALSE,"Debt Coverage"}</definedName>
    <definedName name="Valuation_1_1" hidden="1">{"Term Sheet",#N/A,FALSE,"Term Sheet";"Value Summary",#N/A,FALSE,"Value Sum";"Debt Coverage",#N/A,FALSE,"Debt Coverage"}</definedName>
    <definedName name="Valuation_1_2" localSheetId="3" hidden="1">{"Term Sheet",#N/A,FALSE,"Term Sheet";"Value Summary",#N/A,FALSE,"Value Sum";"Debt Coverage",#N/A,FALSE,"Debt Coverage"}</definedName>
    <definedName name="Valuation_1_2" hidden="1">{"Term Sheet",#N/A,FALSE,"Term Sheet";"Value Summary",#N/A,FALSE,"Value Sum";"Debt Coverage",#N/A,FALSE,"Debt Coverage"}</definedName>
    <definedName name="Valuation_1_3" localSheetId="3" hidden="1">{"Term Sheet",#N/A,FALSE,"Term Sheet";"Value Summary",#N/A,FALSE,"Value Sum";"Debt Coverage",#N/A,FALSE,"Debt Coverage"}</definedName>
    <definedName name="Valuation_1_3" hidden="1">{"Term Sheet",#N/A,FALSE,"Term Sheet";"Value Summary",#N/A,FALSE,"Value Sum";"Debt Coverage",#N/A,FALSE,"Debt Coverage"}</definedName>
    <definedName name="Valuation_1_4" localSheetId="3" hidden="1">{"Term Sheet",#N/A,FALSE,"Term Sheet";"Value Summary",#N/A,FALSE,"Value Sum";"Debt Coverage",#N/A,FALSE,"Debt Coverage"}</definedName>
    <definedName name="Valuation_1_4" hidden="1">{"Term Sheet",#N/A,FALSE,"Term Sheet";"Value Summary",#N/A,FALSE,"Value Sum";"Debt Coverage",#N/A,FALSE,"Debt Coverage"}</definedName>
    <definedName name="Valuation_1_5" localSheetId="3" hidden="1">{"Term Sheet",#N/A,FALSE,"Term Sheet";"Value Summary",#N/A,FALSE,"Value Sum";"Debt Coverage",#N/A,FALSE,"Debt Coverage"}</definedName>
    <definedName name="Valuation_1_5" hidden="1">{"Term Sheet",#N/A,FALSE,"Term Sheet";"Value Summary",#N/A,FALSE,"Value Sum";"Debt Coverage",#N/A,FALSE,"Debt Coverage"}</definedName>
    <definedName name="Valuation_2" localSheetId="3" hidden="1">{"Term Sheet",#N/A,FALSE,"Term Sheet";"Value Summary",#N/A,FALSE,"Value Sum";"Debt Coverage",#N/A,FALSE,"Debt Coverage"}</definedName>
    <definedName name="Valuation_2" hidden="1">{"Term Sheet",#N/A,FALSE,"Term Sheet";"Value Summary",#N/A,FALSE,"Value Sum";"Debt Coverage",#N/A,FALSE,"Debt Coverage"}</definedName>
    <definedName name="Valuation_2_1" localSheetId="3" hidden="1">{"Term Sheet",#N/A,FALSE,"Term Sheet";"Value Summary",#N/A,FALSE,"Value Sum";"Debt Coverage",#N/A,FALSE,"Debt Coverage"}</definedName>
    <definedName name="Valuation_2_1" hidden="1">{"Term Sheet",#N/A,FALSE,"Term Sheet";"Value Summary",#N/A,FALSE,"Value Sum";"Debt Coverage",#N/A,FALSE,"Debt Coverage"}</definedName>
    <definedName name="Valuation_2_2" localSheetId="3" hidden="1">{"Term Sheet",#N/A,FALSE,"Term Sheet";"Value Summary",#N/A,FALSE,"Value Sum";"Debt Coverage",#N/A,FALSE,"Debt Coverage"}</definedName>
    <definedName name="Valuation_2_2" hidden="1">{"Term Sheet",#N/A,FALSE,"Term Sheet";"Value Summary",#N/A,FALSE,"Value Sum";"Debt Coverage",#N/A,FALSE,"Debt Coverage"}</definedName>
    <definedName name="Valuation_2_3" localSheetId="3" hidden="1">{"Term Sheet",#N/A,FALSE,"Term Sheet";"Value Summary",#N/A,FALSE,"Value Sum";"Debt Coverage",#N/A,FALSE,"Debt Coverage"}</definedName>
    <definedName name="Valuation_2_3" hidden="1">{"Term Sheet",#N/A,FALSE,"Term Sheet";"Value Summary",#N/A,FALSE,"Value Sum";"Debt Coverage",#N/A,FALSE,"Debt Coverage"}</definedName>
    <definedName name="Valuation_2_4" localSheetId="3" hidden="1">{"Term Sheet",#N/A,FALSE,"Term Sheet";"Value Summary",#N/A,FALSE,"Value Sum";"Debt Coverage",#N/A,FALSE,"Debt Coverage"}</definedName>
    <definedName name="Valuation_2_4" hidden="1">{"Term Sheet",#N/A,FALSE,"Term Sheet";"Value Summary",#N/A,FALSE,"Value Sum";"Debt Coverage",#N/A,FALSE,"Debt Coverage"}</definedName>
    <definedName name="Valuation_2_5" localSheetId="3" hidden="1">{"Term Sheet",#N/A,FALSE,"Term Sheet";"Value Summary",#N/A,FALSE,"Value Sum";"Debt Coverage",#N/A,FALSE,"Debt Coverage"}</definedName>
    <definedName name="Valuation_2_5" hidden="1">{"Term Sheet",#N/A,FALSE,"Term Sheet";"Value Summary",#N/A,FALSE,"Value Sum";"Debt Coverage",#N/A,FALSE,"Debt Coverage"}</definedName>
    <definedName name="Valuation_3" localSheetId="3" hidden="1">{"Term Sheet",#N/A,FALSE,"Term Sheet";"Value Summary",#N/A,FALSE,"Value Sum";"Debt Coverage",#N/A,FALSE,"Debt Coverage"}</definedName>
    <definedName name="Valuation_3" hidden="1">{"Term Sheet",#N/A,FALSE,"Term Sheet";"Value Summary",#N/A,FALSE,"Value Sum";"Debt Coverage",#N/A,FALSE,"Debt Coverage"}</definedName>
    <definedName name="Valuation_3_1" localSheetId="3" hidden="1">{"Term Sheet",#N/A,FALSE,"Term Sheet";"Value Summary",#N/A,FALSE,"Value Sum";"Debt Coverage",#N/A,FALSE,"Debt Coverage"}</definedName>
    <definedName name="Valuation_3_1" hidden="1">{"Term Sheet",#N/A,FALSE,"Term Sheet";"Value Summary",#N/A,FALSE,"Value Sum";"Debt Coverage",#N/A,FALSE,"Debt Coverage"}</definedName>
    <definedName name="Valuation_3_2" localSheetId="3" hidden="1">{"Term Sheet",#N/A,FALSE,"Term Sheet";"Value Summary",#N/A,FALSE,"Value Sum";"Debt Coverage",#N/A,FALSE,"Debt Coverage"}</definedName>
    <definedName name="Valuation_3_2" hidden="1">{"Term Sheet",#N/A,FALSE,"Term Sheet";"Value Summary",#N/A,FALSE,"Value Sum";"Debt Coverage",#N/A,FALSE,"Debt Coverage"}</definedName>
    <definedName name="Valuation_3_3" localSheetId="3" hidden="1">{"Term Sheet",#N/A,FALSE,"Term Sheet";"Value Summary",#N/A,FALSE,"Value Sum";"Debt Coverage",#N/A,FALSE,"Debt Coverage"}</definedName>
    <definedName name="Valuation_3_3" hidden="1">{"Term Sheet",#N/A,FALSE,"Term Sheet";"Value Summary",#N/A,FALSE,"Value Sum";"Debt Coverage",#N/A,FALSE,"Debt Coverage"}</definedName>
    <definedName name="Valuation_3_4" localSheetId="3" hidden="1">{"Term Sheet",#N/A,FALSE,"Term Sheet";"Value Summary",#N/A,FALSE,"Value Sum";"Debt Coverage",#N/A,FALSE,"Debt Coverage"}</definedName>
    <definedName name="Valuation_3_4" hidden="1">{"Term Sheet",#N/A,FALSE,"Term Sheet";"Value Summary",#N/A,FALSE,"Value Sum";"Debt Coverage",#N/A,FALSE,"Debt Coverage"}</definedName>
    <definedName name="Valuation_3_5" localSheetId="3" hidden="1">{"Term Sheet",#N/A,FALSE,"Term Sheet";"Value Summary",#N/A,FALSE,"Value Sum";"Debt Coverage",#N/A,FALSE,"Debt Coverage"}</definedName>
    <definedName name="Valuation_3_5" hidden="1">{"Term Sheet",#N/A,FALSE,"Term Sheet";"Value Summary",#N/A,FALSE,"Value Sum";"Debt Coverage",#N/A,FALSE,"Debt Coverage"}</definedName>
    <definedName name="Valuation_4" localSheetId="3" hidden="1">{"Term Sheet",#N/A,FALSE,"Term Sheet";"Value Summary",#N/A,FALSE,"Value Sum";"Debt Coverage",#N/A,FALSE,"Debt Coverage"}</definedName>
    <definedName name="Valuation_4" hidden="1">{"Term Sheet",#N/A,FALSE,"Term Sheet";"Value Summary",#N/A,FALSE,"Value Sum";"Debt Coverage",#N/A,FALSE,"Debt Coverage"}</definedName>
    <definedName name="Valuation_4_1" localSheetId="3" hidden="1">{"Term Sheet",#N/A,FALSE,"Term Sheet";"Value Summary",#N/A,FALSE,"Value Sum";"Debt Coverage",#N/A,FALSE,"Debt Coverage"}</definedName>
    <definedName name="Valuation_4_1" hidden="1">{"Term Sheet",#N/A,FALSE,"Term Sheet";"Value Summary",#N/A,FALSE,"Value Sum";"Debt Coverage",#N/A,FALSE,"Debt Coverage"}</definedName>
    <definedName name="Valuation_4_2" localSheetId="3" hidden="1">{"Term Sheet",#N/A,FALSE,"Term Sheet";"Value Summary",#N/A,FALSE,"Value Sum";"Debt Coverage",#N/A,FALSE,"Debt Coverage"}</definedName>
    <definedName name="Valuation_4_2" hidden="1">{"Term Sheet",#N/A,FALSE,"Term Sheet";"Value Summary",#N/A,FALSE,"Value Sum";"Debt Coverage",#N/A,FALSE,"Debt Coverage"}</definedName>
    <definedName name="Valuation_4_3" localSheetId="3" hidden="1">{"Term Sheet",#N/A,FALSE,"Term Sheet";"Value Summary",#N/A,FALSE,"Value Sum";"Debt Coverage",#N/A,FALSE,"Debt Coverage"}</definedName>
    <definedName name="Valuation_4_3" hidden="1">{"Term Sheet",#N/A,FALSE,"Term Sheet";"Value Summary",#N/A,FALSE,"Value Sum";"Debt Coverage",#N/A,FALSE,"Debt Coverage"}</definedName>
    <definedName name="Valuation_4_4" localSheetId="3" hidden="1">{"Term Sheet",#N/A,FALSE,"Term Sheet";"Value Summary",#N/A,FALSE,"Value Sum";"Debt Coverage",#N/A,FALSE,"Debt Coverage"}</definedName>
    <definedName name="Valuation_4_4" hidden="1">{"Term Sheet",#N/A,FALSE,"Term Sheet";"Value Summary",#N/A,FALSE,"Value Sum";"Debt Coverage",#N/A,FALSE,"Debt Coverage"}</definedName>
    <definedName name="Valuation_4_5" localSheetId="3" hidden="1">{"Term Sheet",#N/A,FALSE,"Term Sheet";"Value Summary",#N/A,FALSE,"Value Sum";"Debt Coverage",#N/A,FALSE,"Debt Coverage"}</definedName>
    <definedName name="Valuation_4_5" hidden="1">{"Term Sheet",#N/A,FALSE,"Term Sheet";"Value Summary",#N/A,FALSE,"Value Sum";"Debt Coverage",#N/A,FALSE,"Debt Coverage"}</definedName>
    <definedName name="Valuation_5" localSheetId="3" hidden="1">{"Term Sheet",#N/A,FALSE,"Term Sheet";"Value Summary",#N/A,FALSE,"Value Sum";"Debt Coverage",#N/A,FALSE,"Debt Coverage"}</definedName>
    <definedName name="Valuation_5" hidden="1">{"Term Sheet",#N/A,FALSE,"Term Sheet";"Value Summary",#N/A,FALSE,"Value Sum";"Debt Coverage",#N/A,FALSE,"Debt Coverage"}</definedName>
    <definedName name="Valuation_5_1" localSheetId="3" hidden="1">{"Term Sheet",#N/A,FALSE,"Term Sheet";"Value Summary",#N/A,FALSE,"Value Sum";"Debt Coverage",#N/A,FALSE,"Debt Coverage"}</definedName>
    <definedName name="Valuation_5_1" hidden="1">{"Term Sheet",#N/A,FALSE,"Term Sheet";"Value Summary",#N/A,FALSE,"Value Sum";"Debt Coverage",#N/A,FALSE,"Debt Coverage"}</definedName>
    <definedName name="Valuation_5_2" localSheetId="3" hidden="1">{"Term Sheet",#N/A,FALSE,"Term Sheet";"Value Summary",#N/A,FALSE,"Value Sum";"Debt Coverage",#N/A,FALSE,"Debt Coverage"}</definedName>
    <definedName name="Valuation_5_2" hidden="1">{"Term Sheet",#N/A,FALSE,"Term Sheet";"Value Summary",#N/A,FALSE,"Value Sum";"Debt Coverage",#N/A,FALSE,"Debt Coverage"}</definedName>
    <definedName name="Valuation_5_3" localSheetId="3" hidden="1">{"Term Sheet",#N/A,FALSE,"Term Sheet";"Value Summary",#N/A,FALSE,"Value Sum";"Debt Coverage",#N/A,FALSE,"Debt Coverage"}</definedName>
    <definedName name="Valuation_5_3" hidden="1">{"Term Sheet",#N/A,FALSE,"Term Sheet";"Value Summary",#N/A,FALSE,"Value Sum";"Debt Coverage",#N/A,FALSE,"Debt Coverage"}</definedName>
    <definedName name="Valuation_5_4" localSheetId="3" hidden="1">{"Term Sheet",#N/A,FALSE,"Term Sheet";"Value Summary",#N/A,FALSE,"Value Sum";"Debt Coverage",#N/A,FALSE,"Debt Coverage"}</definedName>
    <definedName name="Valuation_5_4" hidden="1">{"Term Sheet",#N/A,FALSE,"Term Sheet";"Value Summary",#N/A,FALSE,"Value Sum";"Debt Coverage",#N/A,FALSE,"Debt Coverage"}</definedName>
    <definedName name="Valuation_5_5" localSheetId="3" hidden="1">{"Term Sheet",#N/A,FALSE,"Term Sheet";"Value Summary",#N/A,FALSE,"Value Sum";"Debt Coverage",#N/A,FALSE,"Debt Coverage"}</definedName>
    <definedName name="Valuation_5_5" hidden="1">{"Term Sheet",#N/A,FALSE,"Term Sheet";"Value Summary",#N/A,FALSE,"Value Sum";"Debt Coverage",#N/A,FALSE,"Debt Coverage"}</definedName>
    <definedName name="Valuation_Date" localSheetId="4">[221]Parameters!$D$6</definedName>
    <definedName name="Valuation_Date">#REF!</definedName>
    <definedName name="ValuationBAAMultiple" localSheetId="3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lue">3</definedName>
    <definedName name="Value_performance_option_Data_List">#REF!</definedName>
    <definedName name="VALUE1">#REF!</definedName>
    <definedName name="values_array" localSheetId="4">{"חובה","SUM(חובה)","YNNNN",FALSE}</definedName>
    <definedName name="values_array" localSheetId="3">{"חובה","SUM(חובה)","YNNNN",FALSE}</definedName>
    <definedName name="values_array">{"חובה","SUM(חובה)","YNNNN",FALSE}</definedName>
    <definedName name="values_array_1" localSheetId="3">{"חובה","SUM(חובה)","YNNNN",FALSE}</definedName>
    <definedName name="values_array_1">{"חובה","SUM(חובה)","YNNNN",FALSE}</definedName>
    <definedName name="values_array00" localSheetId="4">{"חובה","SUM(חובה)","YNNNN",FALSE}</definedName>
    <definedName name="values_array00" localSheetId="3">{"חובה","SUM(חובה)","YNNNN",FALSE}</definedName>
    <definedName name="values_array00">{"חובה","SUM(חובה)","YNNNN",FALSE}</definedName>
    <definedName name="values_array00_1" localSheetId="3">{"חובה","SUM(חובה)","YNNNN",FALSE}</definedName>
    <definedName name="values_array00_1">{"חובה","SUM(חובה)","YNNNN",FALSE}</definedName>
    <definedName name="Values_Entered" hidden="1">#N/A</definedName>
    <definedName name="valuevx">42.314159</definedName>
    <definedName name="vapl">#REF!</definedName>
    <definedName name="var" localSheetId="3" hidden="1">{#N/A,#N/A,FALSE,"FINAL"}</definedName>
    <definedName name="var" hidden="1">{#N/A,#N/A,FALSE,"FINAL"}</definedName>
    <definedName name="var_oh">#REF!</definedName>
    <definedName name="Varanalysis2001" localSheetId="3" hidden="1">{#N/A,#N/A,FALSE,"BalSheet 0899";#N/A,#N/A,FALSE,"ytdpl899";#N/A,#N/A,FALSE,"Aug PL";#N/A,#N/A,FALSE,"Minority Int";#N/A,#N/A,FALSE,"Equity Roll Forward";#N/A,#N/A,FALSE,"Book Equity Test"}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dit" localSheetId="4">'[222]מאזן בוחן'!$A$9:$C$216</definedName>
    <definedName name="vardit">#REF!</definedName>
    <definedName name="Variable_Cell">#REF!</definedName>
    <definedName name="Variable_data">#REF!</definedName>
    <definedName name="VARIANCE">#REF!</definedName>
    <definedName name="VAS_1">[12]מחירון!$A$3:$D$9</definedName>
    <definedName name="VAS_1_EXTRA">[12]מחירון!$D$10</definedName>
    <definedName name="VAS_2">[12]מחירון!$A$13:$D$19</definedName>
    <definedName name="VAS_2_EXTRA">[12]מחירון!$D$20</definedName>
    <definedName name="VAS_3">[12]מחירון!$A$23:$D$29</definedName>
    <definedName name="VAS_3_EXTRA">[12]מחירון!$D$30</definedName>
    <definedName name="VAS_CSR">[12]מחירון!#REF!</definedName>
    <definedName name="VAS_CSR_BUS">[12]מחירון!#REF!</definedName>
    <definedName name="VAS_CSR_BUS_EXTRA">[12]מחירון!#REF!</definedName>
    <definedName name="VAS_CSR_EXTRA">[12]מחירון!#REF!</definedName>
    <definedName name="VAS_TECH">[12]מחירון!#REF!</definedName>
    <definedName name="VAS_TECH_EXTRA">[12]מחירון!#REF!</definedName>
    <definedName name="VAT" localSheetId="4">[190]WP!#REF!</definedName>
    <definedName name="VAT">#REF!</definedName>
    <definedName name="VATINCLUSIVE">#REF!</definedName>
    <definedName name="vatofgross">#REF!</definedName>
    <definedName name="vb" localSheetId="3" hidden="1">{"table",#N/A,FALSE,"COVER";"income_statement",#N/A,FALSE,"COVER"}</definedName>
    <definedName name="vb" hidden="1">{"table",#N/A,FALSE,"COVER";"income_statement",#N/A,FALSE,"COVER"}</definedName>
    <definedName name="vbhj" localSheetId="3" hidden="1">{#N/A,"PURCHM",FALSE,"Business Analysis";#N/A,"SPADD",FALSE,"Business Analysis"}</definedName>
    <definedName name="vbhj" hidden="1">{#N/A,"PURCHM",FALSE,"Business Analysis";#N/A,"SPADD",FALSE,"Business Analysis"}</definedName>
    <definedName name="vbnm" localSheetId="3" hidden="1">{"net assets",#N/A,FALSE,"summary";"asset turnover",#N/A,FALSE,"summary";"orona",#N/A,FALSE,"summary"}</definedName>
    <definedName name="vbnm" hidden="1">{"net assets",#N/A,FALSE,"summary";"asset turnover",#N/A,FALSE,"summary";"orona",#N/A,FALSE,"summary"}</definedName>
    <definedName name="vbvbvbv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>#REF!</definedName>
    <definedName name="vcfd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sds" localSheetId="3" hidden="1">{#N/A,#N/A,FALSE,"Créances";#N/A,#N/A,FALSE,"Effectifs";#N/A,#N/A,FALSE,"SI"}</definedName>
    <definedName name="vcsds" hidden="1">{#N/A,#N/A,FALSE,"Créances";#N/A,#N/A,FALSE,"Effectifs";#N/A,#N/A,FALSE,"SI"}</definedName>
    <definedName name="vcvc" localSheetId="3" hidden="1">{"Polymers Details",#N/A,FALSE,"Current Yr";"Polymer Details",#N/A,FALSE,"Budget";"Polymer Details",#N/A,FALSE,"Prior Year"}</definedName>
    <definedName name="vcvc" hidden="1">{"Polymers Details",#N/A,FALSE,"Current Yr";"Polymer Details",#N/A,FALSE,"Budget";"Polymer Details",#N/A,FALSE,"Prior Year"}</definedName>
    <definedName name="vcvcv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#REF!</definedName>
    <definedName name="vcxz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">#REF!</definedName>
    <definedName name="Veeco1" localSheetId="3" hidden="1">{#N/A,#N/A,FALSE,"1263 Total"}</definedName>
    <definedName name="Veeco1" hidden="1">{#N/A,#N/A,FALSE,"1263 Total"}</definedName>
    <definedName name="Vehicle_Lease_Expense_G_A">'[48]GL-PC'!#REF!</definedName>
    <definedName name="Vehicle_Lease_Expense_R_D">'[48]GL-PC'!#REF!</definedName>
    <definedName name="Vehicle_Lease_Expense_S_M">'[48]GL-PC'!#REF!</definedName>
    <definedName name="Vehicles_SM">'[48]GL-PC'!#REF!</definedName>
    <definedName name="VENDEUR">#REF!</definedName>
    <definedName name="VENDEURFI">#REF!</definedName>
    <definedName name="Version">1.45</definedName>
    <definedName name="VersionNameDRange">OFFSET(#REF!,,,#REF!,1)</definedName>
    <definedName name="versionno">1</definedName>
    <definedName name="vertex42_copyright">"© 2015 Vertex42 LLC"</definedName>
    <definedName name="vertex42_id">"waterfall-chart.xlsx"</definedName>
    <definedName name="vertex42_title">"Waterfall Chart Template"</definedName>
    <definedName name="Vest_Period">#REF!</definedName>
    <definedName name="VestingPeriod">#REF!</definedName>
    <definedName name="VestingStartDate">#REF!</definedName>
    <definedName name="VestingType">#REF!</definedName>
    <definedName name="vex" localSheetId="3" hidden="1">{"histincome",#N/A,FALSE,"hyfins";"closing balance",#N/A,FALSE,"hyfins"}</definedName>
    <definedName name="vex" hidden="1">{"histincome",#N/A,FALSE,"hyfins";"closing balance",#N/A,FALSE,"hyfins"}</definedName>
    <definedName name="vf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BNF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BN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cd" localSheetId="3" hidden="1">{"QTD",#N/A,FALSE,"SUM"}</definedName>
    <definedName name="vfcd" hidden="1">{"QTD",#N/A,FALSE,"SUM"}</definedName>
    <definedName name="vfhy" localSheetId="3" hidden="1">{"GENERALH2",#N/A,FALSE,"CM"}</definedName>
    <definedName name="vfhy" hidden="1">{"GENERALH2",#N/A,FALSE,"CM"}</definedName>
    <definedName name="vg" localSheetId="3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gf" localSheetId="3" hidden="1">{"GENERALH2",#N/A,FALSE,"CM"}</definedName>
    <definedName name="vgf" hidden="1">{"GENERALH2",#N/A,FALSE,"CM"}</definedName>
    <definedName name="vgfdhj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jh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astar" localSheetId="3" hidden="1">{#N/A,#N/A,FALSE,"Assumptions";#N/A,#N/A,FALSE,"N-IS-Sum";#N/A,#N/A,FALSE,"N-St-Sum";#N/A,#N/A,FALSE,"Inc Stmt";#N/A,#N/A,FALSE,"Stats"}</definedName>
    <definedName name="Viastar" hidden="1">{#N/A,#N/A,FALSE,"Assumptions";#N/A,#N/A,FALSE,"N-IS-Sum";#N/A,#N/A,FALSE,"N-St-Sum";#N/A,#N/A,FALSE,"Inc Stmt";#N/A,#N/A,FALSE,"Stats"}</definedName>
    <definedName name="view_comps">#REF!</definedName>
    <definedName name="viisage" localSheetId="3" hidden="1">{#N/A,#N/A,TRUE,"MAIN FT TERM";#N/A,#N/A,TRUE,"MCI  FT TERM ";#N/A,#N/A,TRUE,"OC12 EQV"}</definedName>
    <definedName name="viisage" hidden="1">{#N/A,#N/A,TRUE,"MAIN FT TERM";#N/A,#N/A,TRUE,"MCI  FT TERM ";#N/A,#N/A,TRUE,"OC12 EQV"}</definedName>
    <definedName name="VIM_Authoring_tool___Set_up_fee__training_Course____CMG" localSheetId="4">'[103]Revenue detailed Projection'!#REF!</definedName>
    <definedName name="VIM_Authoring_tool___Set_up_fee__training_Course____CMG">#REF!</definedName>
    <definedName name="VIM_Authoring_tool___Set_up_fee__training_Course____Ericsson___global" localSheetId="4">'[103]Revenue detailed Projection'!#REF!</definedName>
    <definedName name="VIM_Authoring_tool___Set_up_fee__training_Course____Ericsson___global">#REF!</definedName>
    <definedName name="VIM_Authoring_tool___Set_up_fee__training_Course____Ericsson_Italy" localSheetId="4">'[103]Revenue detailed Projection'!#REF!</definedName>
    <definedName name="VIM_Authoring_tool___Set_up_fee__training_Course____Ericsson_Italy">#REF!</definedName>
    <definedName name="VIM_Authoring_tool___Set_up_fee__training_Course____Ericsson_Spain" localSheetId="4">'[103]Revenue detailed Projection'!#REF!</definedName>
    <definedName name="VIM_Authoring_tool___Set_up_fee__training_Course____Ericsson_Spain">#REF!</definedName>
    <definedName name="VIM_Authoring_tool___Set_up_fee__training_Course____Excem_France" localSheetId="4">'[103]Revenue detailed Projection'!#REF!</definedName>
    <definedName name="VIM_Authoring_tool___Set_up_fee__training_Course____Excem_France">#REF!</definedName>
    <definedName name="VIM_Authoring_tool___Set_up_fee__training_Course____Excem_Spain" localSheetId="4">'[103]Revenue detailed Projection'!#REF!</definedName>
    <definedName name="VIM_Authoring_tool___Set_up_fee__training_Course____Excem_Spain">#REF!</definedName>
    <definedName name="VIM_Authoring_tool___Set_up_fee__training_Course____Mitsui__BSI" localSheetId="4">'[103]Revenue detailed Projection'!#REF!</definedName>
    <definedName name="VIM_Authoring_tool___Set_up_fee__training_Course____Mitsui__BSI">#REF!</definedName>
    <definedName name="VIM_Authoring_tool___Set_up_fee__training_Course____Other_1" localSheetId="4">'[103]Revenue detailed Projection'!#REF!</definedName>
    <definedName name="VIM_Authoring_tool___Set_up_fee__training_Course____Other_1">#REF!</definedName>
    <definedName name="VIM_Authoring_tool___Set_up_fee__training_Course____Other_2" localSheetId="4">'[103]Revenue detailed Projection'!#REF!</definedName>
    <definedName name="VIM_Authoring_tool___Set_up_fee__training_Course____Other_2">#REF!</definedName>
    <definedName name="VIM_Authoring_tool___Set_up_fee__training_Course____Other_3" localSheetId="4">'[103]Revenue detailed Projection'!#REF!</definedName>
    <definedName name="VIM_Authoring_tool___Set_up_fee__training_Course____Other_3">#REF!</definedName>
    <definedName name="VIM_Authoring_tool___Set_up_fee__training_Course____SchlumbergerSema" localSheetId="4">'[103]Revenue detailed Projection'!#REF!</definedName>
    <definedName name="VIM_Authoring_tool___Set_up_fee__training_Course____SchlumbergerSema">#REF!</definedName>
    <definedName name="VIM_Authoring_tool___Set_up_fee__training_Course____Sony__NSBCE" localSheetId="4">'[103]Revenue detailed Projection'!#REF!</definedName>
    <definedName name="VIM_Authoring_tool___Set_up_fee__training_Course____Sony__NSBCE">#REF!</definedName>
    <definedName name="VIM_Authoring_tool___Set_up_fee__training_Course____Technomen" localSheetId="4">'[103]Revenue detailed Projection'!#REF!</definedName>
    <definedName name="VIM_Authoring_tool___Set_up_fee__training_Course____Technomen">#REF!</definedName>
    <definedName name="VIM_Authoring_tool___Set_up_fee__training_Course____Unisys" localSheetId="4">'[103]Revenue detailed Projection'!#REF!</definedName>
    <definedName name="VIM_Authoring_tool___Set_up_fee__training_Course____Unisys">#REF!</definedName>
    <definedName name="VIM_Authoring_tool__royalties____Units___CMG" localSheetId="4">'[103]Revenue detailed Projection'!#REF!</definedName>
    <definedName name="VIM_Authoring_tool__royalties____Units___CMG">#REF!</definedName>
    <definedName name="VIM_Authoring_tool__royalties____Units___Ericsson___global" localSheetId="4">'[103]Revenue detailed Projection'!#REF!</definedName>
    <definedName name="VIM_Authoring_tool__royalties____Units___Ericsson___global">#REF!</definedName>
    <definedName name="VIM_Authoring_tool__royalties____Units___Ericsson_Italy" localSheetId="4">'[103]Revenue detailed Projection'!#REF!</definedName>
    <definedName name="VIM_Authoring_tool__royalties____Units___Ericsson_Italy">#REF!</definedName>
    <definedName name="VIM_Authoring_tool__royalties____Units___Ericsson_Spain" localSheetId="4">'[103]Revenue detailed Projection'!#REF!</definedName>
    <definedName name="VIM_Authoring_tool__royalties____Units___Ericsson_Spain">#REF!</definedName>
    <definedName name="VIM_Authoring_tool__royalties____Units___Excem_France" localSheetId="4">'[103]Revenue detailed Projection'!#REF!</definedName>
    <definedName name="VIM_Authoring_tool__royalties____Units___Excem_France">#REF!</definedName>
    <definedName name="VIM_Authoring_tool__royalties____Units___Excem_Spain" localSheetId="4">'[103]Revenue detailed Projection'!#REF!</definedName>
    <definedName name="VIM_Authoring_tool__royalties____Units___Excem_Spain">#REF!</definedName>
    <definedName name="VIM_Authoring_tool__royalties____Units___Mitsui__BSI" localSheetId="4">'[103]Revenue detailed Projection'!#REF!</definedName>
    <definedName name="VIM_Authoring_tool__royalties____Units___Mitsui__BSI">#REF!</definedName>
    <definedName name="VIM_Authoring_tool__royalties____Units___Other_1" localSheetId="4">'[103]Revenue detailed Projection'!#REF!</definedName>
    <definedName name="VIM_Authoring_tool__royalties____Units___Other_1">#REF!</definedName>
    <definedName name="VIM_Authoring_tool__royalties____Units___Other_2" localSheetId="4">'[103]Revenue detailed Projection'!#REF!</definedName>
    <definedName name="VIM_Authoring_tool__royalties____Units___Other_2">#REF!</definedName>
    <definedName name="VIM_Authoring_tool__royalties____Units___Other_3" localSheetId="4">'[103]Revenue detailed Projection'!#REF!</definedName>
    <definedName name="VIM_Authoring_tool__royalties____Units___Other_3">#REF!</definedName>
    <definedName name="VIM_Authoring_tool__royalties____Units___SchlumbergerSema" localSheetId="4">'[103]Revenue detailed Projection'!#REF!</definedName>
    <definedName name="VIM_Authoring_tool__royalties____Units___SchlumbergerSema">#REF!</definedName>
    <definedName name="VIM_Authoring_tool__royalties____Units___Sony__NSBCE" localSheetId="4">'[103]Revenue detailed Projection'!#REF!</definedName>
    <definedName name="VIM_Authoring_tool__royalties____Units___Sony__NSBCE">#REF!</definedName>
    <definedName name="VIM_Authoring_tool__royalties____Units___Technomen" localSheetId="4">'[103]Revenue detailed Projection'!#REF!</definedName>
    <definedName name="VIM_Authoring_tool__royalties____Units___Technomen">#REF!</definedName>
    <definedName name="VIM_Authoring_tool__royalties____Units___Unisys" localSheetId="4">'[103]Revenue detailed Projection'!#REF!</definedName>
    <definedName name="VIM_Authoring_tool__royalties____Units___Unisys">#REF!</definedName>
    <definedName name="VIMedia_Composer___CMG">#REF!</definedName>
    <definedName name="VIMedia_Composer___Ericsson___global">#REF!</definedName>
    <definedName name="VIMedia_Composer___Ericsson_Italy">#REF!</definedName>
    <definedName name="VIMedia_Composer___Ericsson_Spain">#REF!</definedName>
    <definedName name="VIMedia_Composer___Excem_France" localSheetId="4">'[103]Revenue detailed Projection'!#REF!</definedName>
    <definedName name="VIMedia_Composer___Excem_France">#REF!</definedName>
    <definedName name="VIMedia_Composer___Excem_Spain" localSheetId="4">'[103]Revenue detailed Projection'!#REF!</definedName>
    <definedName name="VIMedia_Composer___Excem_Spain">#REF!</definedName>
    <definedName name="VIMedia_Composer___Mitsui__BSI" localSheetId="4">'[103]Revenue detailed Projection'!#REF!</definedName>
    <definedName name="VIMedia_Composer___Mitsui__BSI">#REF!</definedName>
    <definedName name="VIMedia_Composer___Other_1" localSheetId="4">'[103]Revenue detailed Projection'!#REF!</definedName>
    <definedName name="VIMedia_Composer___Other_1">#REF!</definedName>
    <definedName name="VIMedia_Composer___Other_2" localSheetId="4">'[103]Revenue detailed Projection'!#REF!</definedName>
    <definedName name="VIMedia_Composer___Other_2">#REF!</definedName>
    <definedName name="VIMedia_Composer___Other_3" localSheetId="4">'[103]Revenue detailed Projection'!#REF!</definedName>
    <definedName name="VIMedia_Composer___Other_3">#REF!</definedName>
    <definedName name="VIMedia_Composer___SchlumbergerSema">#REF!</definedName>
    <definedName name="VIMedia_Composer___Sony__NSBCE" localSheetId="4">'[103]Revenue detailed Projection'!#REF!</definedName>
    <definedName name="VIMedia_Composer___Sony__NSBCE">#REF!</definedName>
    <definedName name="VIMedia_Composer___Technomen">#REF!</definedName>
    <definedName name="VIMedia_Composer___Unisys">#REF!</definedName>
    <definedName name="VIMedia_Composer___Units___CMG" localSheetId="4">'[103]Revenue detailed Projection'!#REF!</definedName>
    <definedName name="VIMedia_Composer___Units___CMG">#REF!</definedName>
    <definedName name="VIMedia_Composer___Units___Ericsson___global" localSheetId="4">'[103]Revenue detailed Projection'!#REF!</definedName>
    <definedName name="VIMedia_Composer___Units___Ericsson___global">#REF!</definedName>
    <definedName name="VIMedia_Composer___Units___Ericsson_Italy" localSheetId="4">'[103]Revenue detailed Projection'!#REF!</definedName>
    <definedName name="VIMedia_Composer___Units___Ericsson_Italy">#REF!</definedName>
    <definedName name="VIMedia_Composer___Units___Ericsson_Spain" localSheetId="4">'[103]Revenue detailed Projection'!#REF!</definedName>
    <definedName name="VIMedia_Composer___Units___Ericsson_Spain">#REF!</definedName>
    <definedName name="VIMedia_Composer___Units___Excem_France" localSheetId="4">'[103]Revenue detailed Projection'!#REF!</definedName>
    <definedName name="VIMedia_Composer___Units___Excem_France">#REF!</definedName>
    <definedName name="VIMedia_Composer___Units___Excem_Spain" localSheetId="4">'[103]Revenue detailed Projection'!#REF!</definedName>
    <definedName name="VIMedia_Composer___Units___Excem_Spain">#REF!</definedName>
    <definedName name="VIMedia_Composer___Units___Mitsui__BSI" localSheetId="4">'[103]Revenue detailed Projection'!#REF!</definedName>
    <definedName name="VIMedia_Composer___Units___Mitsui__BSI">#REF!</definedName>
    <definedName name="VIMedia_Composer___Units___Other_1" localSheetId="4">'[103]Revenue detailed Projection'!#REF!</definedName>
    <definedName name="VIMedia_Composer___Units___Other_1">#REF!</definedName>
    <definedName name="VIMedia_Composer___Units___Other_2" localSheetId="4">'[103]Revenue detailed Projection'!#REF!</definedName>
    <definedName name="VIMedia_Composer___Units___Other_2">#REF!</definedName>
    <definedName name="VIMedia_Composer___Units___Other_3" localSheetId="4">'[103]Revenue detailed Projection'!#REF!</definedName>
    <definedName name="VIMedia_Composer___Units___Other_3">#REF!</definedName>
    <definedName name="VIMedia_Composer___Units___SchlumbergerSema" localSheetId="4">'[103]Revenue detailed Projection'!#REF!</definedName>
    <definedName name="VIMedia_Composer___Units___SchlumbergerSema">#REF!</definedName>
    <definedName name="VIMedia_Composer___Units___Sony__NSBCE" localSheetId="4">'[103]Revenue detailed Projection'!#REF!</definedName>
    <definedName name="VIMedia_Composer___Units___Sony__NSBCE">#REF!</definedName>
    <definedName name="VIMedia_Composer___Units___Technomen" localSheetId="4">'[103]Revenue detailed Projection'!#REF!</definedName>
    <definedName name="VIMedia_Composer___Units___Technomen">#REF!</definedName>
    <definedName name="VIMedia_Composer___Units___Unisys" localSheetId="4">'[103]Revenue detailed Projection'!#REF!</definedName>
    <definedName name="VIMedia_Composer___Units___Unisys">#REF!</definedName>
    <definedName name="VIMedia_Gateway___CMG">#REF!</definedName>
    <definedName name="VIMedia_Gateway___Ericsson___global">#REF!</definedName>
    <definedName name="VIMedia_Gateway___Ericsson_Italy">#REF!</definedName>
    <definedName name="VIMedia_Gateway___Ericsson_Spain">#REF!</definedName>
    <definedName name="VIMedia_Gateway___Excem_France" localSheetId="4">'[103]Revenue detailed Projection'!#REF!</definedName>
    <definedName name="VIMedia_Gateway___Excem_France">#REF!</definedName>
    <definedName name="VIMedia_Gateway___Excem_Spain" localSheetId="4">'[103]Revenue detailed Projection'!#REF!</definedName>
    <definedName name="VIMedia_Gateway___Excem_Spain">#REF!</definedName>
    <definedName name="VIMedia_Gateway___Mitsui__BSI" localSheetId="4">'[103]Revenue detailed Projection'!#REF!</definedName>
    <definedName name="VIMedia_Gateway___Mitsui__BSI">#REF!</definedName>
    <definedName name="VIMedia_Gateway___Other_1" localSheetId="4">'[103]Revenue detailed Projection'!#REF!</definedName>
    <definedName name="VIMedia_Gateway___Other_1">#REF!</definedName>
    <definedName name="VIMedia_Gateway___Other_2" localSheetId="4">'[103]Revenue detailed Projection'!#REF!</definedName>
    <definedName name="VIMedia_Gateway___Other_2">#REF!</definedName>
    <definedName name="VIMedia_Gateway___Other_3" localSheetId="4">'[103]Revenue detailed Projection'!#REF!</definedName>
    <definedName name="VIMedia_Gateway___Other_3">#REF!</definedName>
    <definedName name="VIMedia_Gateway___SchlumbergerSema">#REF!</definedName>
    <definedName name="VIMedia_Gateway___Sony__NSBCE" localSheetId="4">'[103]Revenue detailed Projection'!#REF!</definedName>
    <definedName name="VIMedia_Gateway___Sony__NSBCE">#REF!</definedName>
    <definedName name="VIMedia_Gateway___Technomen">#REF!</definedName>
    <definedName name="VIMedia_Gateway___Unisys">#REF!</definedName>
    <definedName name="VIP">#REF!</definedName>
    <definedName name="visits" localSheetId="3" hidden="1">{"'Customer Support Trends'!$A$1:$AB$13"}</definedName>
    <definedName name="visits" hidden="1">{"'Customer Support Trends'!$A$1:$AB$13"}</definedName>
    <definedName name="VISTA">#REF!</definedName>
    <definedName name="vistis2" localSheetId="3" hidden="1">{"'Customer Support Trends'!$A$1:$AB$13"}</definedName>
    <definedName name="vistis2" hidden="1">{"'Customer Support Trends'!$A$1:$AB$13"}</definedName>
    <definedName name="vk" localSheetId="3" hidden="1">{"bs",#N/A,FALSE,"SCF"}</definedName>
    <definedName name="vk" hidden="1">{"bs",#N/A,FALSE,"SCF"}</definedName>
    <definedName name="vl" localSheetId="3" hidden="1">{"bs",#N/A,FALSE,"SCF"}</definedName>
    <definedName name="vl" hidden="1">{"bs",#N/A,FALSE,"SCF"}</definedName>
    <definedName name="VLOOKUP_CCRegion">#REF!</definedName>
    <definedName name="VLOOKUP_Co_Code">#REF!</definedName>
    <definedName name="VLOOKUP_Intco_MURegion">#REF!</definedName>
    <definedName name="VLOOKUP_Intco_Region">#REF!</definedName>
    <definedName name="VLOOKUP_InterPlc_Sub">#REF!</definedName>
    <definedName name="VLOOKUP_Intra_Sub">#REF!</definedName>
    <definedName name="VLOOKUP_MU">#REF!</definedName>
    <definedName name="VLOOKUP_MURegion">#REF!</definedName>
    <definedName name="VLOOKUP_Period">#REF!</definedName>
    <definedName name="VLOOKUP_Product_Line">#REF!</definedName>
    <definedName name="VLOOKUP_Region">#REF!</definedName>
    <definedName name="VLookup_Region3">#REF!</definedName>
    <definedName name="VMS_Karachi" localSheetId="3" hidden="1">{#N/A,#N/A,FALSE,"ALM-ASISC"}</definedName>
    <definedName name="VMS_Karachi" hidden="1">{#N/A,#N/A,FALSE,"ALM-ASISC"}</definedName>
    <definedName name="vn.2" localSheetId="3" hidden="1">{#N/A,#N/A,FALSE,"KA CH  (2)"}</definedName>
    <definedName name="vn.2" hidden="1">{#N/A,#N/A,FALSE,"KA CH  (2)"}</definedName>
    <definedName name="vn.9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u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N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o" localSheetId="3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ICE">[12]מחירון!#REF!</definedName>
    <definedName name="VOICE_CSR">[12]מחירון!#REF!</definedName>
    <definedName name="VOICE_CSR_BUS">[12]מחירון!#REF!</definedName>
    <definedName name="VOICE_CSR_BUS_EXTRA">[12]מחירון!#REF!</definedName>
    <definedName name="VOICE_CSR_EXTRA">[12]מחירון!#REF!</definedName>
    <definedName name="VOICE_EXTRA">[12]מחירון!#REF!</definedName>
    <definedName name="VOICE_עיסקי">[140]מחירון!$A$63:$D$69</definedName>
    <definedName name="VoiceCore_CircuitOption" localSheetId="3" hidden="1">{#N/A,#N/A,FALSE,"ALM-ASISC"}</definedName>
    <definedName name="VoiceCore_CircuitOption" hidden="1">{#N/A,#N/A,FALSE,"ALM-ASISC"}</definedName>
    <definedName name="VoiceCore_Option" localSheetId="3" hidden="1">{#N/A,#N/A,FALSE,"ALM-ASISC"}</definedName>
    <definedName name="VoiceCore_Option" hidden="1">{#N/A,#N/A,FALSE,"ALM-ASISC"}</definedName>
    <definedName name="vol">#REF!</definedName>
    <definedName name="Volume">OFFSET(#REF!,0,0,#REF!)</definedName>
    <definedName name="votl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sdfv" hidden="1">#REF!</definedName>
    <definedName name="vsdkfj" localSheetId="3" hidden="1">{"bs",#N/A,FALSE,"SCF"}</definedName>
    <definedName name="vsdkfj" hidden="1">{"bs",#N/A,FALSE,"SCF"}</definedName>
    <definedName name="vslv" localSheetId="3" hidden="1">{"bs",#N/A,FALSE,"SCF"}</definedName>
    <definedName name="vslv" hidden="1">{"bs",#N/A,FALSE,"SCF"}</definedName>
    <definedName name="vt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localSheetId="4" hidden="1">{"cash_marc",#N/A,FALSE,"dec95cr.xls"}</definedName>
    <definedName name="vv" localSheetId="3" hidden="1">{"cash_marc",#N/A,FALSE,"dec95cr.xls"}</definedName>
    <definedName name="vv" hidden="1">{"cash_marc",#N/A,FALSE,"dec95cr.xls"}</definedName>
    <definedName name="vvbvvbvfgf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bvvbvfg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crrr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localSheetId="3" hidden="1">{#N/A,#N/A,FALSE,"Assump";#N/A,#N/A,FALSE,"Income";#N/A,#N/A,FALSE,"Balance";#N/A,#N/A,FALSE,"DCF Pump";#N/A,#N/A,FALSE,"Trans Assump";#N/A,#N/A,FALSE,"Combined Income";#N/A,#N/A,FALSE,"Combined Balance"}</definedName>
    <definedName name="vvv" hidden="1">{#N/A,#N/A,FALSE,"Assump";#N/A,#N/A,FALSE,"Income";#N/A,#N/A,FALSE,"Balance";#N/A,#N/A,FALSE,"DCF Pump";#N/A,#N/A,FALSE,"Trans Assump";#N/A,#N/A,FALSE,"Combined Income";#N/A,#N/A,FALSE,"Combined Balance"}</definedName>
    <definedName name="vvv.d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3" hidden="1">{#N/A,#N/A,FALSE,"TOWNSHIP"}</definedName>
    <definedName name="vvv.ss" hidden="1">{#N/A,#N/A,FALSE,"TOWNSHIP"}</definedName>
    <definedName name="vvv.xxx" localSheetId="3" hidden="1">{#N/A,#N/A,FALSE,"SUMMARY";#N/A,#N/A,FALSE,"SUMMARY"}</definedName>
    <definedName name="vvv.xxx" hidden="1">{#N/A,#N/A,FALSE,"SUMMARY";#N/A,#N/A,FALSE,"SUMMARY"}</definedName>
    <definedName name="vvvv" localSheetId="4" hidden="1">{"DCF","UPSIDE CASE",FALSE,"Sheet1";"DCF","BASE CASE",FALSE,"Sheet1";"DCF","DOWNSIDE CASE",FALSE,"Sheet1"}</definedName>
    <definedName name="vvvv" localSheetId="3" hidden="1">{"DCF","UPSIDE CASE",FALSE,"Sheet1";"DCF","BASE CASE",FALSE,"Sheet1";"DCF","DOWNSIDE CASE",FALSE,"Sheet1"}</definedName>
    <definedName name="vvvv" hidden="1">{"DCF","UPSIDE CASE",FALSE,"Sheet1";"DCF","BASE CASE",FALSE,"Sheet1";"DCF","DOWNSIDE CASE",FALSE,"Sheet1"}</definedName>
    <definedName name="vvvvvvvvvv" localSheetId="3" hidden="1">{"net assets",#N/A,FALSE,"summary";"asset turnover",#N/A,FALSE,"summary";"orona",#N/A,FALSE,"summary"}</definedName>
    <definedName name="vvvvvvvvvv" hidden="1">{"net assets",#N/A,FALSE,"summary";"asset turnover",#N/A,FALSE,"summary";"orona",#N/A,FALSE,"summary"}</definedName>
    <definedName name="vvvvvvvvvvvvvvvvv" localSheetId="3" hidden="1">{"HW",#N/A,FALSE,"1998"}</definedName>
    <definedName name="vvvvvvvvvvvvvvvvv" hidden="1">{"HW",#N/A,FALSE,"1998"}</definedName>
    <definedName name="vvvvvvvvvvvvvvvvvvvvvvvvvvvv" localSheetId="3" hidden="1">{"Back Page",#N/A,FALSE,"Front and Back"}</definedName>
    <definedName name="vvvvvvvvvvvvvvvvvvvvvvvvvvvv" hidden="1">{"Back Page",#N/A,FALSE,"Front and Back"}</definedName>
    <definedName name="vwew32" localSheetId="3" hidden="1">{"Assumptions",#N/A,TRUE,"Assumptions";"Income",#N/A,TRUE,"Income";"Balance",#N/A,TRUE,"Balance"}</definedName>
    <definedName name="vwew32" hidden="1">{"Assumptions",#N/A,TRUE,"Assumptions";"Income",#N/A,TRUE,"Income";"Balance",#N/A,TRUE,"Balance"}</definedName>
    <definedName name="vxcvxc" hidden="1">#REF!</definedName>
    <definedName name="vxcz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z" localSheetId="3" hidden="1">{"detail",#N/A,FALSE,"mfg";"summary",#N/A,FALSE,"mfg"}</definedName>
    <definedName name="vz" hidden="1">{"detail",#N/A,FALSE,"mfg";"summary",#N/A,FALSE,"mfg"}</definedName>
    <definedName name="vzssw" localSheetId="3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4">'[99]Overall market'!#REF!</definedName>
    <definedName name="w" hidden="1">#REF!,#REF!,#REF!</definedName>
    <definedName name="w.capi" localSheetId="3" hidden="1">{"'Int.-Cem.unit -SUMMARY'!$A$1:$J$25"}</definedName>
    <definedName name="w.capi" hidden="1">{"'Int.-Cem.unit -SUMMARY'!$A$1:$J$25"}</definedName>
    <definedName name="w.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>#REF!</definedName>
    <definedName name="w_2">#REF!</definedName>
    <definedName name="W_COL">#REF!</definedName>
    <definedName name="W_ROW">#REF!</definedName>
    <definedName name="W_TAB">#REF!</definedName>
    <definedName name="w2f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localSheetId="3" hidden="1">{"QTD_OTHER",#N/A,FALSE,"QTD"}</definedName>
    <definedName name="w2r5" hidden="1">{"QTD_OTHER",#N/A,FALSE,"QTD"}</definedName>
    <definedName name="w5y2367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">#REF!</definedName>
    <definedName name="WACC_OCLI">#REF!</definedName>
    <definedName name="wacc_wara">#REF!</definedName>
    <definedName name="wacc1" localSheetId="4">'[223]CF and Equity calc'!$G$37</definedName>
    <definedName name="wacc1">#REF!</definedName>
    <definedName name="WACC2">"4474546C-95CC-4AC3-AA63-74663F8F2B42"</definedName>
    <definedName name="WACC3" localSheetId="3">{"adj95mult",#N/A,FALSE,"COMPCO";"adj95est",#N/A,FALSE,"COMPCO"}</definedName>
    <definedName name="WACC3">{"adj95mult",#N/A,FALSE,"COMPCO";"adj95est",#N/A,FALSE,"COMPCO"}</definedName>
    <definedName name="wacco" localSheetId="4">'[224]Proforma-O'!$B$55</definedName>
    <definedName name="wacco">#REF!</definedName>
    <definedName name="Wachstumsabschlag">#REF!</definedName>
    <definedName name="wae.2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s_Expense_S_M">'[48]GL-PC'!#REF!</definedName>
    <definedName name="WALKING">#REF!</definedName>
    <definedName name="Waltham_Sq_ft">#REF!</definedName>
    <definedName name="war">#REF!</definedName>
    <definedName name="wara">#REF!</definedName>
    <definedName name="waresd" localSheetId="3" hidden="1">{#N/A,#N/A,FALSE,"Aging Summary";#N/A,#N/A,FALSE,"Ratio Analysis";#N/A,#N/A,FALSE,"Test 120 Day Accts";#N/A,#N/A,FALSE,"Tickmarks"}</definedName>
    <definedName name="waresd" hidden="1">{#N/A,#N/A,FALSE,"Aging Summary";#N/A,#N/A,FALSE,"Ratio Analysis";#N/A,#N/A,FALSE,"Test 120 Day Accts";#N/A,#N/A,FALSE,"Tickmarks"}</definedName>
    <definedName name="WarrantPrice">#REF!</definedName>
    <definedName name="Warrants">#REF!</definedName>
    <definedName name="was" localSheetId="3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as_1" localSheetId="3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localSheetId="3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localSheetId="3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localSheetId="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HER_DRYER_CONCESSIONS">#REF!</definedName>
    <definedName name="WASHER_DRYER_INCOME">#REF!</definedName>
    <definedName name="wb" localSheetId="3" hidden="1">{#N/A,#N/A,FALSE,"Pharm";#N/A,#N/A,FALSE,"WWCM"}</definedName>
    <definedName name="wb" hidden="1">{#N/A,#N/A,FALSE,"Pharm";#N/A,#N/A,FALSE,"WWCM"}</definedName>
    <definedName name="wb_1" localSheetId="3" hidden="1">{#N/A,#N/A,FALSE,"Pharm";#N/A,#N/A,FALSE,"WWCM"}</definedName>
    <definedName name="wb_1" hidden="1">{#N/A,#N/A,FALSE,"Pharm";#N/A,#N/A,FALSE,"WWCM"}</definedName>
    <definedName name="wb_2" localSheetId="3" hidden="1">{#N/A,#N/A,FALSE,"Pharm";#N/A,#N/A,FALSE,"WWCM"}</definedName>
    <definedName name="wb_2" hidden="1">{#N/A,#N/A,FALSE,"Pharm";#N/A,#N/A,FALSE,"WWCM"}</definedName>
    <definedName name="wb_3" localSheetId="3" hidden="1">{#N/A,#N/A,FALSE,"Pharm";#N/A,#N/A,FALSE,"WWCM"}</definedName>
    <definedName name="wb_3" hidden="1">{#N/A,#N/A,FALSE,"Pharm";#N/A,#N/A,FALSE,"WWCM"}</definedName>
    <definedName name="wb_4" localSheetId="3" hidden="1">{#N/A,#N/A,FALSE,"Pharm";#N/A,#N/A,FALSE,"WWCM"}</definedName>
    <definedName name="wb_4" hidden="1">{#N/A,#N/A,FALSE,"Pharm";#N/A,#N/A,FALSE,"WWCM"}</definedName>
    <definedName name="wc">#REF!</definedName>
    <definedName name="wc_1" localSheetId="3" hidden="1">{#N/A,#N/A,FALSE,"Pharm";#N/A,#N/A,FALSE,"WWCM"}</definedName>
    <definedName name="wc_1" hidden="1">{#N/A,#N/A,FALSE,"Pharm";#N/A,#N/A,FALSE,"WWCM"}</definedName>
    <definedName name="wc_2" localSheetId="3" hidden="1">{#N/A,#N/A,FALSE,"Pharm";#N/A,#N/A,FALSE,"WWCM"}</definedName>
    <definedName name="wc_2" hidden="1">{#N/A,#N/A,FALSE,"Pharm";#N/A,#N/A,FALSE,"WWCM"}</definedName>
    <definedName name="wc_3" localSheetId="3" hidden="1">{#N/A,#N/A,FALSE,"Pharm";#N/A,#N/A,FALSE,"WWCM"}</definedName>
    <definedName name="wc_3" hidden="1">{#N/A,#N/A,FALSE,"Pharm";#N/A,#N/A,FALSE,"WWCM"}</definedName>
    <definedName name="wc_4" localSheetId="3" hidden="1">{#N/A,#N/A,FALSE,"Pharm";#N/A,#N/A,FALSE,"WWCM"}</definedName>
    <definedName name="wc_4" hidden="1">{#N/A,#N/A,FALSE,"Pharm";#N/A,#N/A,FALSE,"WWCM"}</definedName>
    <definedName name="WC_Grow_Flag">#REF!</definedName>
    <definedName name="wcchanges">#REF!</definedName>
    <definedName name="wcint">#REF!</definedName>
    <definedName name="wcom" localSheetId="3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com_1" localSheetId="3" hidden="1">{"orixcsc",#N/A,FALSE,"ORIX CSC";"orixcsc2",#N/A,FALSE,"ORIX CSC"}</definedName>
    <definedName name="wcom_1" hidden="1">{"orixcsc",#N/A,FALSE,"ORIX CSC";"orixcsc2",#N/A,FALSE,"ORIX CSC"}</definedName>
    <definedName name="wcom_1_1" localSheetId="3" hidden="1">{"orixcsc",#N/A,FALSE,"ORIX CSC";"orixcsc2",#N/A,FALSE,"ORIX CSC"}</definedName>
    <definedName name="wcom_1_1" hidden="1">{"orixcsc",#N/A,FALSE,"ORIX CSC";"orixcsc2",#N/A,FALSE,"ORIX CSC"}</definedName>
    <definedName name="wcom_1_2" localSheetId="3" hidden="1">{"orixcsc",#N/A,FALSE,"ORIX CSC";"orixcsc2",#N/A,FALSE,"ORIX CSC"}</definedName>
    <definedName name="wcom_1_2" hidden="1">{"orixcsc",#N/A,FALSE,"ORIX CSC";"orixcsc2",#N/A,FALSE,"ORIX CSC"}</definedName>
    <definedName name="wcom_1_3" localSheetId="3" hidden="1">{"orixcsc",#N/A,FALSE,"ORIX CSC";"orixcsc2",#N/A,FALSE,"ORIX CSC"}</definedName>
    <definedName name="wcom_1_3" hidden="1">{"orixcsc",#N/A,FALSE,"ORIX CSC";"orixcsc2",#N/A,FALSE,"ORIX CSC"}</definedName>
    <definedName name="wcom_1_4" localSheetId="3" hidden="1">{"orixcsc",#N/A,FALSE,"ORIX CSC";"orixcsc2",#N/A,FALSE,"ORIX CSC"}</definedName>
    <definedName name="wcom_1_4" hidden="1">{"orixcsc",#N/A,FALSE,"ORIX CSC";"orixcsc2",#N/A,FALSE,"ORIX CSC"}</definedName>
    <definedName name="wcom_1_5" localSheetId="3" hidden="1">{"orixcsc",#N/A,FALSE,"ORIX CSC";"orixcsc2",#N/A,FALSE,"ORIX CSC"}</definedName>
    <definedName name="wcom_1_5" hidden="1">{"orixcsc",#N/A,FALSE,"ORIX CSC";"orixcsc2",#N/A,FALSE,"ORIX CSC"}</definedName>
    <definedName name="wcom_2" localSheetId="3" hidden="1">{"orixcsc",#N/A,FALSE,"ORIX CSC";"orixcsc2",#N/A,FALSE,"ORIX CSC"}</definedName>
    <definedName name="wcom_2" hidden="1">{"orixcsc",#N/A,FALSE,"ORIX CSC";"orixcsc2",#N/A,FALSE,"ORIX CSC"}</definedName>
    <definedName name="wcom_2_1" localSheetId="3" hidden="1">{"orixcsc",#N/A,FALSE,"ORIX CSC";"orixcsc2",#N/A,FALSE,"ORIX CSC"}</definedName>
    <definedName name="wcom_2_1" hidden="1">{"orixcsc",#N/A,FALSE,"ORIX CSC";"orixcsc2",#N/A,FALSE,"ORIX CSC"}</definedName>
    <definedName name="wcom_2_2" localSheetId="3" hidden="1">{"orixcsc",#N/A,FALSE,"ORIX CSC";"orixcsc2",#N/A,FALSE,"ORIX CSC"}</definedName>
    <definedName name="wcom_2_2" hidden="1">{"orixcsc",#N/A,FALSE,"ORIX CSC";"orixcsc2",#N/A,FALSE,"ORIX CSC"}</definedName>
    <definedName name="wcom_2_3" localSheetId="3" hidden="1">{"orixcsc",#N/A,FALSE,"ORIX CSC";"orixcsc2",#N/A,FALSE,"ORIX CSC"}</definedName>
    <definedName name="wcom_2_3" hidden="1">{"orixcsc",#N/A,FALSE,"ORIX CSC";"orixcsc2",#N/A,FALSE,"ORIX CSC"}</definedName>
    <definedName name="wcom_2_4" localSheetId="3" hidden="1">{"orixcsc",#N/A,FALSE,"ORIX CSC";"orixcsc2",#N/A,FALSE,"ORIX CSC"}</definedName>
    <definedName name="wcom_2_4" hidden="1">{"orixcsc",#N/A,FALSE,"ORIX CSC";"orixcsc2",#N/A,FALSE,"ORIX CSC"}</definedName>
    <definedName name="wcom_2_5" localSheetId="3" hidden="1">{"orixcsc",#N/A,FALSE,"ORIX CSC";"orixcsc2",#N/A,FALSE,"ORIX CSC"}</definedName>
    <definedName name="wcom_2_5" hidden="1">{"orixcsc",#N/A,FALSE,"ORIX CSC";"orixcsc2",#N/A,FALSE,"ORIX CSC"}</definedName>
    <definedName name="wcom_3" localSheetId="3" hidden="1">{"orixcsc",#N/A,FALSE,"ORIX CSC";"orixcsc2",#N/A,FALSE,"ORIX CSC"}</definedName>
    <definedName name="wcom_3" hidden="1">{"orixcsc",#N/A,FALSE,"ORIX CSC";"orixcsc2",#N/A,FALSE,"ORIX CSC"}</definedName>
    <definedName name="wcom_3_1" localSheetId="3" hidden="1">{"orixcsc",#N/A,FALSE,"ORIX CSC";"orixcsc2",#N/A,FALSE,"ORIX CSC"}</definedName>
    <definedName name="wcom_3_1" hidden="1">{"orixcsc",#N/A,FALSE,"ORIX CSC";"orixcsc2",#N/A,FALSE,"ORIX CSC"}</definedName>
    <definedName name="wcom_3_2" localSheetId="3" hidden="1">{"orixcsc",#N/A,FALSE,"ORIX CSC";"orixcsc2",#N/A,FALSE,"ORIX CSC"}</definedName>
    <definedName name="wcom_3_2" hidden="1">{"orixcsc",#N/A,FALSE,"ORIX CSC";"orixcsc2",#N/A,FALSE,"ORIX CSC"}</definedName>
    <definedName name="wcom_3_3" localSheetId="3" hidden="1">{"orixcsc",#N/A,FALSE,"ORIX CSC";"orixcsc2",#N/A,FALSE,"ORIX CSC"}</definedName>
    <definedName name="wcom_3_3" hidden="1">{"orixcsc",#N/A,FALSE,"ORIX CSC";"orixcsc2",#N/A,FALSE,"ORIX CSC"}</definedName>
    <definedName name="wcom_3_4" localSheetId="3" hidden="1">{"orixcsc",#N/A,FALSE,"ORIX CSC";"orixcsc2",#N/A,FALSE,"ORIX CSC"}</definedName>
    <definedName name="wcom_3_4" hidden="1">{"orixcsc",#N/A,FALSE,"ORIX CSC";"orixcsc2",#N/A,FALSE,"ORIX CSC"}</definedName>
    <definedName name="wcom_3_5" localSheetId="3" hidden="1">{"orixcsc",#N/A,FALSE,"ORIX CSC";"orixcsc2",#N/A,FALSE,"ORIX CSC"}</definedName>
    <definedName name="wcom_3_5" hidden="1">{"orixcsc",#N/A,FALSE,"ORIX CSC";"orixcsc2",#N/A,FALSE,"ORIX CSC"}</definedName>
    <definedName name="wcom_4" localSheetId="3" hidden="1">{"orixcsc",#N/A,FALSE,"ORIX CSC";"orixcsc2",#N/A,FALSE,"ORIX CSC"}</definedName>
    <definedName name="wcom_4" hidden="1">{"orixcsc",#N/A,FALSE,"ORIX CSC";"orixcsc2",#N/A,FALSE,"ORIX CSC"}</definedName>
    <definedName name="wcom_4_1" localSheetId="3" hidden="1">{"orixcsc",#N/A,FALSE,"ORIX CSC";"orixcsc2",#N/A,FALSE,"ORIX CSC"}</definedName>
    <definedName name="wcom_4_1" hidden="1">{"orixcsc",#N/A,FALSE,"ORIX CSC";"orixcsc2",#N/A,FALSE,"ORIX CSC"}</definedName>
    <definedName name="wcom_4_2" localSheetId="3" hidden="1">{"orixcsc",#N/A,FALSE,"ORIX CSC";"orixcsc2",#N/A,FALSE,"ORIX CSC"}</definedName>
    <definedName name="wcom_4_2" hidden="1">{"orixcsc",#N/A,FALSE,"ORIX CSC";"orixcsc2",#N/A,FALSE,"ORIX CSC"}</definedName>
    <definedName name="wcom_4_3" localSheetId="3" hidden="1">{"orixcsc",#N/A,FALSE,"ORIX CSC";"orixcsc2",#N/A,FALSE,"ORIX CSC"}</definedName>
    <definedName name="wcom_4_3" hidden="1">{"orixcsc",#N/A,FALSE,"ORIX CSC";"orixcsc2",#N/A,FALSE,"ORIX CSC"}</definedName>
    <definedName name="wcom_4_4" localSheetId="3" hidden="1">{"orixcsc",#N/A,FALSE,"ORIX CSC";"orixcsc2",#N/A,FALSE,"ORIX CSC"}</definedName>
    <definedName name="wcom_4_4" hidden="1">{"orixcsc",#N/A,FALSE,"ORIX CSC";"orixcsc2",#N/A,FALSE,"ORIX CSC"}</definedName>
    <definedName name="wcom_4_5" localSheetId="3" hidden="1">{"orixcsc",#N/A,FALSE,"ORIX CSC";"orixcsc2",#N/A,FALSE,"ORIX CSC"}</definedName>
    <definedName name="wcom_4_5" hidden="1">{"orixcsc",#N/A,FALSE,"ORIX CSC";"orixcsc2",#N/A,FALSE,"ORIX CSC"}</definedName>
    <definedName name="wcom_5" localSheetId="3" hidden="1">{"orixcsc",#N/A,FALSE,"ORIX CSC";"orixcsc2",#N/A,FALSE,"ORIX CSC"}</definedName>
    <definedName name="wcom_5" hidden="1">{"orixcsc",#N/A,FALSE,"ORIX CSC";"orixcsc2",#N/A,FALSE,"ORIX CSC"}</definedName>
    <definedName name="wcom_5_1" localSheetId="3" hidden="1">{"orixcsc",#N/A,FALSE,"ORIX CSC";"orixcsc2",#N/A,FALSE,"ORIX CSC"}</definedName>
    <definedName name="wcom_5_1" hidden="1">{"orixcsc",#N/A,FALSE,"ORIX CSC";"orixcsc2",#N/A,FALSE,"ORIX CSC"}</definedName>
    <definedName name="wcom_5_2" localSheetId="3" hidden="1">{"orixcsc",#N/A,FALSE,"ORIX CSC";"orixcsc2",#N/A,FALSE,"ORIX CSC"}</definedName>
    <definedName name="wcom_5_2" hidden="1">{"orixcsc",#N/A,FALSE,"ORIX CSC";"orixcsc2",#N/A,FALSE,"ORIX CSC"}</definedName>
    <definedName name="wcom_5_3" localSheetId="3" hidden="1">{"orixcsc",#N/A,FALSE,"ORIX CSC";"orixcsc2",#N/A,FALSE,"ORIX CSC"}</definedName>
    <definedName name="wcom_5_3" hidden="1">{"orixcsc",#N/A,FALSE,"ORIX CSC";"orixcsc2",#N/A,FALSE,"ORIX CSC"}</definedName>
    <definedName name="wcom_5_4" localSheetId="3" hidden="1">{"orixcsc",#N/A,FALSE,"ORIX CSC";"orixcsc2",#N/A,FALSE,"ORIX CSC"}</definedName>
    <definedName name="wcom_5_4" hidden="1">{"orixcsc",#N/A,FALSE,"ORIX CSC";"orixcsc2",#N/A,FALSE,"ORIX CSC"}</definedName>
    <definedName name="wcom_5_5" localSheetId="3" hidden="1">{"orixcsc",#N/A,FALSE,"ORIX CSC";"orixcsc2",#N/A,FALSE,"ORIX CSC"}</definedName>
    <definedName name="wcom_5_5" hidden="1">{"orixcsc",#N/A,FALSE,"ORIX CSC";"orixcsc2",#N/A,FALSE,"ORIX CSC"}</definedName>
    <definedName name="wcy" localSheetId="3" hidden="1">{"YD PRS",#N/A,FALSE,"YTD"}</definedName>
    <definedName name="wcy" hidden="1">{"YD PRS",#N/A,FALSE,"YTD"}</definedName>
    <definedName name="wd" localSheetId="3" hidden="1">{#N/A,#N/A,FALSE,"ALM-ASISC"}</definedName>
    <definedName name="wd" hidden="1">{#N/A,#N/A,FALSE,"ALM-ASISC"}</definedName>
    <definedName name="WDESAX" localSheetId="3" hidden="1">{#N/A,#N/A,FALSE,"SUMMARY";#N/A,#N/A,FALSE,"SUMMARY"}</definedName>
    <definedName name="WDESAX" hidden="1">{#N/A,#N/A,FALSE,"SUMMARY";#N/A,#N/A,FALSE,"SUMMARY"}</definedName>
    <definedName name="WDSX" localSheetId="3" hidden="1">{#N/A,#N/A,FALSE,"PGW"}</definedName>
    <definedName name="WDSX" hidden="1">{#N/A,#N/A,FALSE,"PGW"}</definedName>
    <definedName name="wdw" localSheetId="3" hidden="1">{#N/A,#N/A,FALSE,"ALM-ASISC"}</definedName>
    <definedName name="wdw" hidden="1">{#N/A,#N/A,FALSE,"ALM-ASISC"}</definedName>
    <definedName name="WDWD" localSheetId="3" hidden="1">{#N/A,#N/A,FALSE,"PGW"}</definedName>
    <definedName name="WDWD" hidden="1">{#N/A,#N/A,FALSE,"PGW"}</definedName>
    <definedName name="wdwdwd" localSheetId="3">{"חובה","SUM(חובה)","YNNNN",FALSE}</definedName>
    <definedName name="wdwdwd">{"חובה","SUM(חובה)","YNNNN",FALSE}</definedName>
    <definedName name="wdwdwd_1" localSheetId="3">{"חובה","SUM(חובה)","YNNNN",FALSE}</definedName>
    <definedName name="wdwdwd_1">{"חובה","SUM(חובה)","YNNNN",FALSE}</definedName>
    <definedName name="we" localSheetId="3" hidden="1">{#N/A,#N/A,FALSE,"Pharm";#N/A,#N/A,FALSE,"WWCM"}</definedName>
    <definedName name="we" hidden="1">{#N/A,#N/A,FALSE,"Pharm";#N/A,#N/A,FALSE,"WWCM"}</definedName>
    <definedName name="we.3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localSheetId="3" hidden="1">{#N/A,#N/A,FALSE,"Pharm";#N/A,#N/A,FALSE,"WWCM"}</definedName>
    <definedName name="we_1" hidden="1">{#N/A,#N/A,FALSE,"Pharm";#N/A,#N/A,FALSE,"WWCM"}</definedName>
    <definedName name="we_2" localSheetId="3" hidden="1">{#N/A,#N/A,FALSE,"Pharm";#N/A,#N/A,FALSE,"WWCM"}</definedName>
    <definedName name="we_2" hidden="1">{#N/A,#N/A,FALSE,"Pharm";#N/A,#N/A,FALSE,"WWCM"}</definedName>
    <definedName name="we_3" localSheetId="3" hidden="1">{#N/A,#N/A,FALSE,"Pharm";#N/A,#N/A,FALSE,"WWCM"}</definedName>
    <definedName name="we_3" hidden="1">{#N/A,#N/A,FALSE,"Pharm";#N/A,#N/A,FALSE,"WWCM"}</definedName>
    <definedName name="we_4" localSheetId="3" hidden="1">{#N/A,#N/A,FALSE,"Pharm";#N/A,#N/A,FALSE,"WWCM"}</definedName>
    <definedName name="we_4" hidden="1">{#N/A,#N/A,FALSE,"Pharm";#N/A,#N/A,FALSE,"WWCM"}</definedName>
    <definedName name="we3x" localSheetId="3" hidden="1">{"QTD_LPO2N2",#N/A,FALSE,"QTD"}</definedName>
    <definedName name="we3x" hidden="1">{"QTD_LPO2N2",#N/A,FALSE,"QTD"}</definedName>
    <definedName name="weaw" localSheetId="3" hidden="1">{"YTD",#N/A,FALSE,"SUM"}</definedName>
    <definedName name="weaw" hidden="1">{"YTD",#N/A,FALSE,"SUM"}</definedName>
    <definedName name="weawe" localSheetId="3" hidden="1">{"QTD_HYCO",#N/A,FALSE,"QTD"}</definedName>
    <definedName name="weawe" hidden="1">{"QTD_HYCO",#N/A,FALSE,"QTD"}</definedName>
    <definedName name="web" localSheetId="4" hidden="1">{#N/A,#N/A,FALSE,"Taxblinc";#N/A,#N/A,FALSE,"Rsvsacls"}</definedName>
    <definedName name="web" localSheetId="3" hidden="1">{#N/A,#N/A,FALSE,"Taxblinc";#N/A,#N/A,FALSE,"Rsvsacls"}</definedName>
    <definedName name="web" hidden="1">{#N/A,#N/A,FALSE,"Taxblinc";#N/A,#N/A,FALSE,"Rsvsacls"}</definedName>
    <definedName name="webass">#REF!</definedName>
    <definedName name="webb">#REF!</definedName>
    <definedName name="webb1">#REF!</definedName>
    <definedName name="webbass">#REF!</definedName>
    <definedName name="Website">#REF!</definedName>
    <definedName name="wec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localSheetId="3" hidden="1">{"QTD_PRS",#N/A,FALSE,"QTD"}</definedName>
    <definedName name="wecs" hidden="1">{"QTD_PRS",#N/A,FALSE,"QTD"}</definedName>
    <definedName name="wecsd" localSheetId="3" hidden="1">{"sales growth",#N/A,FALSE,"summary";"oper income",#N/A,FALSE,"summary";"oros rank",#N/A,FALSE,"summary";"net assets",#N/A,FALSE,"summary";"asset turnover",#N/A,FALSE,"summary";"orona",#N/A,FALSE,"summary"}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.2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ge">#REF!</definedName>
    <definedName name="weds" localSheetId="3" hidden="1">{"overview",#N/A,FALSE,"summary";"net assets",#N/A,FALSE,"summary";"asset turnover",#N/A,FALSE,"summary";"orona",#N/A,FALSE,"summary"}</definedName>
    <definedName name="weds" hidden="1">{"overview",#N/A,FALSE,"summary";"net assets",#N/A,FALSE,"summary";"asset turnover",#N/A,FALSE,"summary";"orona",#N/A,FALSE,"summary"}</definedName>
    <definedName name="wedtw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WQDX" localSheetId="3" hidden="1">{#N/A,#N/A,FALSE,"OSBL"}</definedName>
    <definedName name="WEDWQDX" hidden="1">{#N/A,#N/A,FALSE,"OSBL"}</definedName>
    <definedName name="wee" localSheetId="3" hidden="1">{#N/A,#N/A,FALSE,"KA CH  (2)"}</definedName>
    <definedName name="wee" hidden="1">{#N/A,#N/A,FALSE,"KA CH  (2)"}</definedName>
    <definedName name="week">#REF!</definedName>
    <definedName name="week_ending">'[225]תקציב שעות'!#REF!</definedName>
    <definedName name="WeekdayOption" localSheetId="3">MATCH(WeekStart,'Neptune COGS+OPEX Build'!Weekdays,0)+10</definedName>
    <definedName name="WeekdayOption">MATCH(WeekStart,Weekdays,0)+10</definedName>
    <definedName name="Weekdays" localSheetId="3">{"Monday","Tuesday","Wednesday","Thursday","Friday","Saturday","Sunday"}</definedName>
    <definedName name="Weekdays">{"Monday","Tuesday","Wednesday","Thursday","Friday","Saturday","Sunday"}</definedName>
    <definedName name="WeeksInYear">52</definedName>
    <definedName name="WeekStart">#REF!</definedName>
    <definedName name="WeekStartValue" localSheetId="3">IF(WeekStart="Monday",2,1)</definedName>
    <definedName name="WeekStartValue">IF(WeekStart="Monday",2,1)</definedName>
    <definedName name="wefaff" localSheetId="3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ighted_Overall_Return">#REF!</definedName>
    <definedName name="WeightedAverageShares">#REF!</definedName>
    <definedName name="WeightedAverageSharesLQ">#REF!</definedName>
    <definedName name="WeightedAverageSharesLQA">#REF!</definedName>
    <definedName name="weix" localSheetId="3" hidden="1">{"Comp_of_Price_Effect",#N/A,FALSE,"QTRDPVAR"}</definedName>
    <definedName name="weix" hidden="1">{"Comp_of_Price_Effect",#N/A,FALSE,"QTRDPVAR"}</definedName>
    <definedName name="Welfare">'[48]GL-PC'!#REF!</definedName>
    <definedName name="Welfare___COGS">'[48]GL-PC'!#REF!</definedName>
    <definedName name="Welfare_Expense_R_D">'[48]GL-PC'!#REF!</definedName>
    <definedName name="wen.gb._hm.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localSheetId="3" hidden="1">{"oct_res_comm",#N/A,FALSE,"VarToBud"}</definedName>
    <definedName name="weop" hidden="1">{"oct_res_comm",#N/A,FALSE,"VarToBud"}</definedName>
    <definedName name="wer" hidden="1">#REF!</definedName>
    <definedName name="wer.g" localSheetId="3" hidden="1">{#N/A,#N/A,FALSE,"KA CH  (2)"}</definedName>
    <definedName name="wer.g" hidden="1">{#N/A,#N/A,FALSE,"KA CH  (2)"}</definedName>
    <definedName name="werk">#REF!</definedName>
    <definedName name="werrr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3" hidden="1">{#N/A,#N/A,FALSE,"Pharm";#N/A,#N/A,FALSE,"WWCM"}</definedName>
    <definedName name="werrr_1" hidden="1">{#N/A,#N/A,FALSE,"Pharm";#N/A,#N/A,FALSE,"WWCM"}</definedName>
    <definedName name="werrr_2" localSheetId="3" hidden="1">{#N/A,#N/A,FALSE,"Pharm";#N/A,#N/A,FALSE,"WWCM"}</definedName>
    <definedName name="werrr_2" hidden="1">{#N/A,#N/A,FALSE,"Pharm";#N/A,#N/A,FALSE,"WWCM"}</definedName>
    <definedName name="werrr_3" localSheetId="3" hidden="1">{#N/A,#N/A,FALSE,"Pharm";#N/A,#N/A,FALSE,"WWCM"}</definedName>
    <definedName name="werrr_3" hidden="1">{#N/A,#N/A,FALSE,"Pharm";#N/A,#N/A,FALSE,"WWCM"}</definedName>
    <definedName name="werrr_4" localSheetId="3" hidden="1">{#N/A,#N/A,FALSE,"Pharm";#N/A,#N/A,FALSE,"WWCM"}</definedName>
    <definedName name="werrr_4" hidden="1">{#N/A,#N/A,FALSE,"Pharm";#N/A,#N/A,FALSE,"WWCM"}</definedName>
    <definedName name="wert" localSheetId="3" hidden="1">{#N/A,#N/A,FALSE,"Detailed";#N/A,#N/A,FALSE,"Total";#N/A,#N/A,FALSE,"Detailed (2)"}</definedName>
    <definedName name="wert" hidden="1">{#N/A,#N/A,FALSE,"Detailed";#N/A,#N/A,FALSE,"Total";#N/A,#N/A,FALSE,"Detailed (2)"}</definedName>
    <definedName name="wert_1" localSheetId="3" hidden="1">{#N/A,#N/A,FALSE,"Detailed";#N/A,#N/A,FALSE,"Total";#N/A,#N/A,FALSE,"Detailed (2)"}</definedName>
    <definedName name="wert_1" hidden="1">{#N/A,#N/A,FALSE,"Detailed";#N/A,#N/A,FALSE,"Total";#N/A,#N/A,FALSE,"Detailed (2)"}</definedName>
    <definedName name="werwe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">#REF!</definedName>
    <definedName name="West_Kentucky">#REF!</definedName>
    <definedName name="West_Virginia">#REF!</definedName>
    <definedName name="Westburne" localSheetId="3" hidden="1">{#N/A,#N/A,FALSE,"Projections";#N/A,#N/A,FALSE,"Multiples Valuation";#N/A,#N/A,FALSE,"LBO";#N/A,#N/A,FALSE,"Multiples_Sensitivity";#N/A,#N/A,FALSE,"Summary"}</definedName>
    <definedName name="Westburne" hidden="1">{#N/A,#N/A,FALSE,"Projections";#N/A,#N/A,FALSE,"Multiples Valuation";#N/A,#N/A,FALSE,"LBO";#N/A,#N/A,FALSE,"Multiples_Sensitivity";#N/A,#N/A,FALSE,"Summary"}</definedName>
    <definedName name="wet" localSheetId="3" hidden="1">{#N/A,#N/A,FALSE,"Detailed";#N/A,#N/A,FALSE,"Total";#N/A,#N/A,FALSE,"Detailed (2)"}</definedName>
    <definedName name="wet" hidden="1">{#N/A,#N/A,FALSE,"Detailed";#N/A,#N/A,FALSE,"Total";#N/A,#N/A,FALSE,"Detailed (2)"}</definedName>
    <definedName name="wet_1" localSheetId="3" hidden="1">{#N/A,#N/A,FALSE,"Detailed";#N/A,#N/A,FALSE,"Total";#N/A,#N/A,FALSE,"Detailed (2)"}</definedName>
    <definedName name="wet_1" hidden="1">{#N/A,#N/A,FALSE,"Detailed";#N/A,#N/A,FALSE,"Total";#N/A,#N/A,FALSE,"Detailed (2)"}</definedName>
    <definedName name="WETFGW" localSheetId="3" hidden="1">{#N/A,#N/A,FALSE,"FINAL"}</definedName>
    <definedName name="WETFGW" hidden="1">{#N/A,#N/A,FALSE,"FINAL"}</definedName>
    <definedName name="wetw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localSheetId="3" hidden="1">{#N/A,#N/A,FALSE,"P&amp;L";#N/A,#N/A,FALSE,"BalSheet";#N/A,#N/A,FALSE,"EBITDA";#N/A,#N/A,FALSE,"Assumptions";#N/A,#N/A,FALSE,"CashFlows"}</definedName>
    <definedName name="wew" hidden="1">{#N/A,#N/A,FALSE,"P&amp;L";#N/A,#N/A,FALSE,"BalSheet";#N/A,#N/A,FALSE,"EBITDA";#N/A,#N/A,FALSE,"Assumptions";#N/A,#N/A,FALSE,"CashFlows"}</definedName>
    <definedName name="wewe" localSheetId="3" hidden="1">{"LOUISIANA",#N/A,FALSE,"CM"}</definedName>
    <definedName name="wewe" hidden="1">{"LOUISIANA",#N/A,FALSE,"CM"}</definedName>
    <definedName name="wewee" localSheetId="3">{"'NPCGUIDELINES'!$A$1:$J$41"}</definedName>
    <definedName name="wewee">{"'NPCGUIDELINES'!$A$1:$J$41"}</definedName>
    <definedName name="wewewe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s" localSheetId="3" hidden="1">{"pro_view",#N/A,FALSE,"EEFSNAP2";"rep_view",#N/A,FALSE,"EEFSNAP2"}</definedName>
    <definedName name="wews" hidden="1">{"pro_view",#N/A,FALSE,"EEFSNAP2";"rep_view",#N/A,FALSE,"EEFSNAP2"}</definedName>
    <definedName name="weza" localSheetId="3" hidden="1">{"QTD_PACKAGE",#N/A,FALSE,"QTD"}</definedName>
    <definedName name="weza" hidden="1">{"QTD_PACKAGE",#N/A,FALSE,"QTD"}</definedName>
    <definedName name="wez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localSheetId="3" hidden="1">{"YD PACKAGE",#N/A,FALSE,"YTD"}</definedName>
    <definedName name="wezf" hidden="1">{"YD PACKAGE",#N/A,FALSE,"YTD"}</definedName>
    <definedName name="WF">#REF!</definedName>
    <definedName name="WFT_Vlookup">#REF!</definedName>
    <definedName name="wgbwt" localSheetId="3" hidden="1">{#N/A,#N/A,FALSE,"ISBL"}</definedName>
    <definedName name="wgbwt" hidden="1">{#N/A,#N/A,FALSE,"ISBL"}</definedName>
    <definedName name="what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_IF">#REF!</definedName>
    <definedName name="what_is_this?" localSheetId="3" hidden="1">{#N/A,#N/A,FALSE,"Sheet1"}</definedName>
    <definedName name="what_is_this?" hidden="1">{#N/A,#N/A,FALSE,"Sheet1"}</definedName>
    <definedName name="what2" localSheetId="3" hidden="1">{"Structure",#N/A,FALSE,"Structure";"Ownership",#N/A,FALSE,"Ownership";"IRR Calc",#N/A,FALSE,"Returns Summary";"IRR Table",#N/A,FALSE,"Returns Summary"}</definedName>
    <definedName name="what2" hidden="1">{"Structure",#N/A,FALSE,"Structure";"Ownership",#N/A,FALSE,"Ownership";"IRR Calc",#N/A,FALSE,"Returns Summary";"IRR Table",#N/A,FALSE,"Returns Summary"}</definedName>
    <definedName name="whatever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3" hidden="1">{#N/A,#N/A,FALSE,"IPO";#N/A,#N/A,FALSE,"DCF";#N/A,#N/A,FALSE,"LBO";#N/A,#N/A,FALSE,"MULT_VAL";#N/A,#N/A,FALSE,"Status Quo";#N/A,#N/A,FALSE,"Recap"}</definedName>
    <definedName name="whatisthissss" hidden="1">{#N/A,#N/A,FALSE,"IPO";#N/A,#N/A,FALSE,"DCF";#N/A,#N/A,FALSE,"LBO";#N/A,#N/A,FALSE,"MULT_VAL";#N/A,#N/A,FALSE,"Status Quo";#N/A,#N/A,FALSE,"Recap"}</definedName>
    <definedName name="whatisthissss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S" localSheetId="3" hidden="1">{"'Edit'!$A$1:$V$2277"}</definedName>
    <definedName name="WHATS" hidden="1">{"'Edit'!$A$1:$V$2277"}</definedName>
    <definedName name="whatthe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hell" localSheetId="3" hidden="1">{"'Trend_Total'!$A$7:$V$10","'Trend_Total'!$A$1:$V$4"}</definedName>
    <definedName name="whatthehell" hidden="1">{"'Trend_Total'!$A$7:$V$10","'Trend_Total'!$A$1:$V$4"}</definedName>
    <definedName name="Wheatcroft">#REF!</definedName>
    <definedName name="whi" localSheetId="3" hidden="1">{"Drawing&amp;Homo.result",#N/A,FALSE,"Greco Hom. and BOM"}</definedName>
    <definedName name="whi" hidden="1">{"Drawing&amp;Homo.result",#N/A,FALSE,"Greco Hom. and BOM"}</definedName>
    <definedName name="WHO" localSheetId="3">{"'12690-8951'!$A$1:$L$58"}</definedName>
    <definedName name="WHO">{"'12690-8951'!$A$1:$L$58"}</definedName>
    <definedName name="whocares" localSheetId="3" hidden="1">{"All BS",#N/A,FALSE,"ConsolidatingBS"}</definedName>
    <definedName name="whocares" hidden="1">{"All BS",#N/A,FALSE,"ConsolidatingBS"}</definedName>
    <definedName name="wi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LL">#REF!</definedName>
    <definedName name="WIN" localSheetId="3" hidden="1">{"' calendrier 2000'!$A$1:$Q$38"}</definedName>
    <definedName name="WIN" hidden="1">{"' calendrier 2000'!$A$1:$Q$38"}</definedName>
    <definedName name="WIPCompTable">#REF!</definedName>
    <definedName name="WIPGMTable">#REF!</definedName>
    <definedName name="WIPOMTable">#REF!</definedName>
    <definedName name="wippccmpsum">#REF!</definedName>
    <definedName name="wippctcomplete">#REF!</definedName>
    <definedName name="wireless_copy_data" localSheetId="4">[113]Lookup!$D$22:$F$38</definedName>
    <definedName name="wireless_copy_data">#REF!</definedName>
    <definedName name="Wkg_Cptl_Pct_Sales">#REF!</definedName>
    <definedName name="wlkednjfc" localSheetId="3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lll" localSheetId="3" hidden="1">{"bs",#N/A,FALSE,"SCF"}</definedName>
    <definedName name="wlll" hidden="1">{"bs",#N/A,FALSE,"SCF"}</definedName>
    <definedName name="wm2.Worksheets." hidden="1">{"ConAccrual",#N/A,FALSE,"ConAccrual";"ConAccrualAnlalytical",#N/A,FALSE,"ConAccrual"}</definedName>
    <definedName name="WN_COL">#REF!</definedName>
    <definedName name="WN_ROW">#REF!</definedName>
    <definedName name="WN_TAB">#REF!</definedName>
    <definedName name="WNL_COMP">#REF!</definedName>
    <definedName name="WNL_IS">#REF!</definedName>
    <definedName name="wnwn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i" localSheetId="3" hidden="1">{"detail",#N/A,FALSE,"mfg";"summary",#N/A,FALSE,"mfg"}</definedName>
    <definedName name="woi" hidden="1">{"detail",#N/A,FALSE,"mfg";"summary",#N/A,FALSE,"mfg"}</definedName>
    <definedName name="womxien" localSheetId="3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oooo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rdMatrix">#REF!</definedName>
    <definedName name="work">#REF!</definedName>
    <definedName name="work_h_m" localSheetId="4">[226]Parameters!$C$28</definedName>
    <definedName name="work_h_m">#REF!</definedName>
    <definedName name="workforce">#REF!</definedName>
    <definedName name="workforce_discrate">#REF!</definedName>
    <definedName name="Workforce_life">#REF!</definedName>
    <definedName name="Workforce_return">#REF!</definedName>
    <definedName name="workforce_val">#REF!</definedName>
    <definedName name="workforce_value">#REF!</definedName>
    <definedName name="working" localSheetId="3" hidden="1">{#N/A,#N/A,FALSE,"REPORT"}</definedName>
    <definedName name="working" hidden="1">{#N/A,#N/A,FALSE,"REPORT"}</definedName>
    <definedName name="working_1" localSheetId="3" hidden="1">{#N/A,#N/A,FALSE,"REPORT"}</definedName>
    <definedName name="working_1" hidden="1">{#N/A,#N/A,FALSE,"REPORT"}</definedName>
    <definedName name="working_2" localSheetId="3" hidden="1">{#N/A,#N/A,FALSE,"REPORT"}</definedName>
    <definedName name="working_2" hidden="1">{#N/A,#N/A,FALSE,"REPORT"}</definedName>
    <definedName name="working_3" localSheetId="3" hidden="1">{#N/A,#N/A,FALSE,"REPORT"}</definedName>
    <definedName name="working_3" hidden="1">{#N/A,#N/A,FALSE,"REPORT"}</definedName>
    <definedName name="working_4" localSheetId="3" hidden="1">{#N/A,#N/A,FALSE,"REPORT"}</definedName>
    <definedName name="working_4" hidden="1">{#N/A,#N/A,FALSE,"REPORT"}</definedName>
    <definedName name="Working_Cap_return">#REF!</definedName>
    <definedName name="Working_Capital">#REF!</definedName>
    <definedName name="wq" localSheetId="3" hidden="1">{"PRS",#N/A,FALSE,"CM"}</definedName>
    <definedName name="wq" hidden="1">{"PRS",#N/A,FALSE,"CM"}</definedName>
    <definedName name="wqa" localSheetId="3" hidden="1">{#N/A,"PURCHM",FALSE,"Business Analysis";#N/A,"SPADD",FALSE,"Business Analysis"}</definedName>
    <definedName name="wqa" hidden="1">{#N/A,"PURCHM",FALSE,"Business Analysis";#N/A,"SPADD",FALSE,"Business Analysis"}</definedName>
    <definedName name="wqc" localSheetId="3" hidden="1">{"ACT",#N/A,FALSE,"Q3Elec P&amp;L fy 99  ";"BUD",#N/A,FALSE,"Q3Elec P&amp;L fy 99  ";"PRIOR",#N/A,FALSE,"Q3Elec P&amp;L fy 99  "}</definedName>
    <definedName name="wqc" hidden="1">{"ACT",#N/A,FALSE,"Q3Elec P&amp;L fy 99  ";"BUD",#N/A,FALSE,"Q3Elec P&amp;L fy 99  ";"PRIOR",#N/A,FALSE,"Q3Elec P&amp;L fy 99  "}</definedName>
    <definedName name="wqd" localSheetId="3" hidden="1">{"OTHER",#N/A,FALSE,"CM"}</definedName>
    <definedName name="wqd" hidden="1">{"OTHER",#N/A,FALSE,"CM"}</definedName>
    <definedName name="WQDAW" localSheetId="3" hidden="1">{#N/A,#N/A,FALSE,"ISBL"}</definedName>
    <definedName name="WQDAW" hidden="1">{#N/A,#N/A,FALSE,"ISBL"}</definedName>
    <definedName name="WQDSA" localSheetId="3" hidden="1">{#N/A,#N/A,FALSE,"PGW"}</definedName>
    <definedName name="WQDSA" hidden="1">{#N/A,#N/A,FALSE,"PGW"}</definedName>
    <definedName name="WQ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3" hidden="1">{#N/A,#N/A,FALSE,"FREE"}</definedName>
    <definedName name="WQEFAS" hidden="1">{#N/A,#N/A,FALSE,"FREE"}</definedName>
    <definedName name="wqeq" localSheetId="3" hidden="1">{"Commentary",#N/A,FALSE,"May"}</definedName>
    <definedName name="wqeq" hidden="1">{"Commentary",#N/A,FALSE,"May"}</definedName>
    <definedName name="wqer" localSheetId="3" hidden="1">{"TXO2N2_SLS",#N/A,FALSE,"MTHLYSLES";"TXH2_SLS",#N/A,FALSE,"MTHLYSLES";"LOUIS_SLS",#N/A,FALSE,"MTHLYSLES";"H2_SLS",#N/A,FALSE,"MTHLYSLES";"O2N2_SLS",#N/A,FALSE,"MTHLYSLES";"PACKAGE_SLS",#N/A,FALSE,"MTHLYSLES"}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localSheetId="3" hidden="1">{"BA detail",#N/A,FALSE,"Q3YTD "}</definedName>
    <definedName name="wqwq" hidden="1">{"BA detail",#N/A,FALSE,"Q3YTD "}</definedName>
    <definedName name="wqwt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localSheetId="3" hidden="1">{"Comp_of_Price_Effect",#N/A,FALSE,"QTRDPVAR"}</definedName>
    <definedName name="wqx" hidden="1">{"Comp_of_Price_Effect",#N/A,FALSE,"QTRDPVAR"}</definedName>
    <definedName name="wr" localSheetId="3" hidden="1">{#N/A,#N/A,FALSE,"COMP"}</definedName>
    <definedName name="wr" hidden="1">{#N/A,#N/A,FALSE,"COMP"}</definedName>
    <definedName name="wr34ar" localSheetId="3" hidden="1">{"QTD_LOUISIANA",#N/A,FALSE,"QTD"}</definedName>
    <definedName name="wr34ar" hidden="1">{"QTD_LOUISIANA",#N/A,FALSE,"QTD"}</definedName>
    <definedName name="wradw" localSheetId="3" hidden="1">{"YD LAPO2",#N/A,FALSE,"YTD";"YD LPH2",#N/A,FALSE,"YTD";"YD LOUISIANA",#N/A,FALSE,"YTD";"YD GENERALH2",#N/A,FALSE,"YTD";"YD PRS",#N/A,FALSE,"YTD";"YD PACKAGE",#N/A,FALSE,"YTD";"YD OTHER",#N/A,FALSE,"YTD"}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localSheetId="3" hidden="1">{#N/A,#N/A,FALSE,"TECH CENTRE RXDU66";#N/A,#N/A,FALSE,"ASU VAAX66";#N/A,#N/A,FALSE,"TCM VAKX66"}</definedName>
    <definedName name="wrc" hidden="1">{#N/A,#N/A,FALSE,"TECH CENTRE RXDU66";#N/A,#N/A,FALSE,"ASU VAAX66";#N/A,#N/A,FALSE,"TCM VAKX66"}</definedName>
    <definedName name="wrd" localSheetId="3" hidden="1">{#N/A,#N/A,FALSE,"INPUTS";#N/A,#N/A,FALSE,"PROFORMA BSHEET";#N/A,#N/A,FALSE,"COMBINED";#N/A,#N/A,FALSE,"HIGH YIELD";#N/A,#N/A,FALSE,"COMB_GRAPHS"}</definedName>
    <definedName name="wrd" hidden="1">{#N/A,#N/A,FALSE,"INPUTS";#N/A,#N/A,FALSE,"PROFORMA BSHEET";#N/A,#N/A,FALSE,"COMBINED";#N/A,#N/A,FALSE,"HIGH YIELD";#N/A,#N/A,FALSE,"COMB_GRAPHS"}</definedName>
    <definedName name="wrd.2._.pagers.3" localSheetId="3" hidden="1">{"Cover",#N/A,FALSE,"Cover";"Summary",#N/A,FALSE,"Summarpage"}</definedName>
    <definedName name="wrd.2._.pagers.3" hidden="1">{"Cover",#N/A,FALSE,"Cover";"Summary",#N/A,FALSE,"Summarpage"}</definedName>
    <definedName name="wrd.2._.pagers.3_1" localSheetId="3" hidden="1">{"Cover",#N/A,FALSE,"Cover";"Summary",#N/A,FALSE,"Summarpage"}</definedName>
    <definedName name="wrd.2._.pagers.3_1" hidden="1">{"Cover",#N/A,FALSE,"Cover";"Summary",#N/A,FALSE,"Summarpage"}</definedName>
    <definedName name="wrd.2._.pagers.3_1_1" localSheetId="3" hidden="1">{"Cover",#N/A,FALSE,"Cover";"Summary",#N/A,FALSE,"Summarpage"}</definedName>
    <definedName name="wrd.2._.pagers.3_1_1" hidden="1">{"Cover",#N/A,FALSE,"Cover";"Summary",#N/A,FALSE,"Summarpage"}</definedName>
    <definedName name="wrd.2._.pagers.3_1_2" localSheetId="3" hidden="1">{"Cover",#N/A,FALSE,"Cover";"Summary",#N/A,FALSE,"Summarpage"}</definedName>
    <definedName name="wrd.2._.pagers.3_1_2" hidden="1">{"Cover",#N/A,FALSE,"Cover";"Summary",#N/A,FALSE,"Summarpage"}</definedName>
    <definedName name="wrd.2._.pagers.3_1_3" localSheetId="3" hidden="1">{"Cover",#N/A,FALSE,"Cover";"Summary",#N/A,FALSE,"Summarpage"}</definedName>
    <definedName name="wrd.2._.pagers.3_1_3" hidden="1">{"Cover",#N/A,FALSE,"Cover";"Summary",#N/A,FALSE,"Summarpage"}</definedName>
    <definedName name="wrd.2._.pagers.3_1_4" localSheetId="3" hidden="1">{"Cover",#N/A,FALSE,"Cover";"Summary",#N/A,FALSE,"Summarpage"}</definedName>
    <definedName name="wrd.2._.pagers.3_1_4" hidden="1">{"Cover",#N/A,FALSE,"Cover";"Summary",#N/A,FALSE,"Summarpage"}</definedName>
    <definedName name="wrd.2._.pagers.3_1_5" localSheetId="3" hidden="1">{"Cover",#N/A,FALSE,"Cover";"Summary",#N/A,FALSE,"Summarpage"}</definedName>
    <definedName name="wrd.2._.pagers.3_1_5" hidden="1">{"Cover",#N/A,FALSE,"Cover";"Summary",#N/A,FALSE,"Summarpage"}</definedName>
    <definedName name="wrd.2._.pagers.3_2" localSheetId="3" hidden="1">{"Cover",#N/A,FALSE,"Cover";"Summary",#N/A,FALSE,"Summarpage"}</definedName>
    <definedName name="wrd.2._.pagers.3_2" hidden="1">{"Cover",#N/A,FALSE,"Cover";"Summary",#N/A,FALSE,"Summarpage"}</definedName>
    <definedName name="wrd.2._.pagers.3_2_1" localSheetId="3" hidden="1">{"Cover",#N/A,FALSE,"Cover";"Summary",#N/A,FALSE,"Summarpage"}</definedName>
    <definedName name="wrd.2._.pagers.3_2_1" hidden="1">{"Cover",#N/A,FALSE,"Cover";"Summary",#N/A,FALSE,"Summarpage"}</definedName>
    <definedName name="wrd.2._.pagers.3_2_2" localSheetId="3" hidden="1">{"Cover",#N/A,FALSE,"Cover";"Summary",#N/A,FALSE,"Summarpage"}</definedName>
    <definedName name="wrd.2._.pagers.3_2_2" hidden="1">{"Cover",#N/A,FALSE,"Cover";"Summary",#N/A,FALSE,"Summarpage"}</definedName>
    <definedName name="wrd.2._.pagers.3_2_3" localSheetId="3" hidden="1">{"Cover",#N/A,FALSE,"Cover";"Summary",#N/A,FALSE,"Summarpage"}</definedName>
    <definedName name="wrd.2._.pagers.3_2_3" hidden="1">{"Cover",#N/A,FALSE,"Cover";"Summary",#N/A,FALSE,"Summarpage"}</definedName>
    <definedName name="wrd.2._.pagers.3_2_4" localSheetId="3" hidden="1">{"Cover",#N/A,FALSE,"Cover";"Summary",#N/A,FALSE,"Summarpage"}</definedName>
    <definedName name="wrd.2._.pagers.3_2_4" hidden="1">{"Cover",#N/A,FALSE,"Cover";"Summary",#N/A,FALSE,"Summarpage"}</definedName>
    <definedName name="wrd.2._.pagers.3_2_5" localSheetId="3" hidden="1">{"Cover",#N/A,FALSE,"Cover";"Summary",#N/A,FALSE,"Summarpage"}</definedName>
    <definedName name="wrd.2._.pagers.3_2_5" hidden="1">{"Cover",#N/A,FALSE,"Cover";"Summary",#N/A,FALSE,"Summarpage"}</definedName>
    <definedName name="wrd.2._.pagers.3_3" localSheetId="3" hidden="1">{"Cover",#N/A,FALSE,"Cover";"Summary",#N/A,FALSE,"Summarpage"}</definedName>
    <definedName name="wrd.2._.pagers.3_3" hidden="1">{"Cover",#N/A,FALSE,"Cover";"Summary",#N/A,FALSE,"Summarpage"}</definedName>
    <definedName name="wrd.2._.pagers.3_3_1" localSheetId="3" hidden="1">{"Cover",#N/A,FALSE,"Cover";"Summary",#N/A,FALSE,"Summarpage"}</definedName>
    <definedName name="wrd.2._.pagers.3_3_1" hidden="1">{"Cover",#N/A,FALSE,"Cover";"Summary",#N/A,FALSE,"Summarpage"}</definedName>
    <definedName name="wrd.2._.pagers.3_3_2" localSheetId="3" hidden="1">{"Cover",#N/A,FALSE,"Cover";"Summary",#N/A,FALSE,"Summarpage"}</definedName>
    <definedName name="wrd.2._.pagers.3_3_2" hidden="1">{"Cover",#N/A,FALSE,"Cover";"Summary",#N/A,FALSE,"Summarpage"}</definedName>
    <definedName name="wrd.2._.pagers.3_3_3" localSheetId="3" hidden="1">{"Cover",#N/A,FALSE,"Cover";"Summary",#N/A,FALSE,"Summarpage"}</definedName>
    <definedName name="wrd.2._.pagers.3_3_3" hidden="1">{"Cover",#N/A,FALSE,"Cover";"Summary",#N/A,FALSE,"Summarpage"}</definedName>
    <definedName name="wrd.2._.pagers.3_3_4" localSheetId="3" hidden="1">{"Cover",#N/A,FALSE,"Cover";"Summary",#N/A,FALSE,"Summarpage"}</definedName>
    <definedName name="wrd.2._.pagers.3_3_4" hidden="1">{"Cover",#N/A,FALSE,"Cover";"Summary",#N/A,FALSE,"Summarpage"}</definedName>
    <definedName name="wrd.2._.pagers.3_3_5" localSheetId="3" hidden="1">{"Cover",#N/A,FALSE,"Cover";"Summary",#N/A,FALSE,"Summarpage"}</definedName>
    <definedName name="wrd.2._.pagers.3_3_5" hidden="1">{"Cover",#N/A,FALSE,"Cover";"Summary",#N/A,FALSE,"Summarpage"}</definedName>
    <definedName name="wrd.2._.pagers.3_4" localSheetId="3" hidden="1">{"Cover",#N/A,FALSE,"Cover";"Summary",#N/A,FALSE,"Summarpage"}</definedName>
    <definedName name="wrd.2._.pagers.3_4" hidden="1">{"Cover",#N/A,FALSE,"Cover";"Summary",#N/A,FALSE,"Summarpage"}</definedName>
    <definedName name="wrd.2._.pagers.3_4_1" localSheetId="3" hidden="1">{"Cover",#N/A,FALSE,"Cover";"Summary",#N/A,FALSE,"Summarpage"}</definedName>
    <definedName name="wrd.2._.pagers.3_4_1" hidden="1">{"Cover",#N/A,FALSE,"Cover";"Summary",#N/A,FALSE,"Summarpage"}</definedName>
    <definedName name="wrd.2._.pagers.3_4_2" localSheetId="3" hidden="1">{"Cover",#N/A,FALSE,"Cover";"Summary",#N/A,FALSE,"Summarpage"}</definedName>
    <definedName name="wrd.2._.pagers.3_4_2" hidden="1">{"Cover",#N/A,FALSE,"Cover";"Summary",#N/A,FALSE,"Summarpage"}</definedName>
    <definedName name="wrd.2._.pagers.3_4_3" localSheetId="3" hidden="1">{"Cover",#N/A,FALSE,"Cover";"Summary",#N/A,FALSE,"Summarpage"}</definedName>
    <definedName name="wrd.2._.pagers.3_4_3" hidden="1">{"Cover",#N/A,FALSE,"Cover";"Summary",#N/A,FALSE,"Summarpage"}</definedName>
    <definedName name="wrd.2._.pagers.3_4_4" localSheetId="3" hidden="1">{"Cover",#N/A,FALSE,"Cover";"Summary",#N/A,FALSE,"Summarpage"}</definedName>
    <definedName name="wrd.2._.pagers.3_4_4" hidden="1">{"Cover",#N/A,FALSE,"Cover";"Summary",#N/A,FALSE,"Summarpage"}</definedName>
    <definedName name="wrd.2._.pagers.3_4_5" localSheetId="3" hidden="1">{"Cover",#N/A,FALSE,"Cover";"Summary",#N/A,FALSE,"Summarpage"}</definedName>
    <definedName name="wrd.2._.pagers.3_4_5" hidden="1">{"Cover",#N/A,FALSE,"Cover";"Summary",#N/A,FALSE,"Summarpage"}</definedName>
    <definedName name="wrd.2._.pagers.3_5" localSheetId="3" hidden="1">{"Cover",#N/A,FALSE,"Cover";"Summary",#N/A,FALSE,"Summarpage"}</definedName>
    <definedName name="wrd.2._.pagers.3_5" hidden="1">{"Cover",#N/A,FALSE,"Cover";"Summary",#N/A,FALSE,"Summarpage"}</definedName>
    <definedName name="wrd.2._.pagers.3_5_1" localSheetId="3" hidden="1">{"Cover",#N/A,FALSE,"Cover";"Summary",#N/A,FALSE,"Summarpage"}</definedName>
    <definedName name="wrd.2._.pagers.3_5_1" hidden="1">{"Cover",#N/A,FALSE,"Cover";"Summary",#N/A,FALSE,"Summarpage"}</definedName>
    <definedName name="wrd.2._.pagers.3_5_2" localSheetId="3" hidden="1">{"Cover",#N/A,FALSE,"Cover";"Summary",#N/A,FALSE,"Summarpage"}</definedName>
    <definedName name="wrd.2._.pagers.3_5_2" hidden="1">{"Cover",#N/A,FALSE,"Cover";"Summary",#N/A,FALSE,"Summarpage"}</definedName>
    <definedName name="wrd.2._.pagers.3_5_3" localSheetId="3" hidden="1">{"Cover",#N/A,FALSE,"Cover";"Summary",#N/A,FALSE,"Summarpage"}</definedName>
    <definedName name="wrd.2._.pagers.3_5_3" hidden="1">{"Cover",#N/A,FALSE,"Cover";"Summary",#N/A,FALSE,"Summarpage"}</definedName>
    <definedName name="wrd.2._.pagers.3_5_4" localSheetId="3" hidden="1">{"Cover",#N/A,FALSE,"Cover";"Summary",#N/A,FALSE,"Summarpage"}</definedName>
    <definedName name="wrd.2._.pagers.3_5_4" hidden="1">{"Cover",#N/A,FALSE,"Cover";"Summary",#N/A,FALSE,"Summarpage"}</definedName>
    <definedName name="wrd.2._.pagers.3_5_5" localSheetId="3" hidden="1">{"Cover",#N/A,FALSE,"Cover";"Summary",#N/A,FALSE,"Summarpage"}</definedName>
    <definedName name="wrd.2._.pagers.3_5_5" hidden="1">{"Cover",#N/A,FALSE,"Cover";"Summary",#N/A,FALSE,"Summarpage"}</definedName>
    <definedName name="wrewrw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localSheetId="3" hidden="1">{#N/A,"PURCHM",FALSE,"Business Analysis";#N/A,"SPADD",FALSE,"Business Analysis"}</definedName>
    <definedName name="wrf" hidden="1">{#N/A,"PURCHM",FALSE,"Business Analysis";#N/A,"SPADD",FALSE,"Business Analysis"}</definedName>
    <definedName name="wrhs_dbf">#REF!</definedName>
    <definedName name="wrhs_rcn">#REF!</definedName>
    <definedName name="WRI" localSheetId="3" hidden="1">{#N/A,#N/A,FALSE,"COMP"}</definedName>
    <definedName name="WRI" hidden="1">{#N/A,#N/A,FALSE,"COMP"}</definedName>
    <definedName name="Writedown" localSheetId="4">[227]deal!#REF!</definedName>
    <definedName name="Writedown">#REF!</definedName>
    <definedName name="Wrkg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m.pucspaddq2" localSheetId="3" hidden="1">{#N/A,"PURCHM",FALSE,"Business Analysis";#N/A,"SPADD",FALSE,"Business Analysis"}</definedName>
    <definedName name="wrm.pucspaddq2" hidden="1">{#N/A,"PURCHM",FALSE,"Business Analysis";#N/A,"SPADD",FALSE,"Business Analysis"}</definedName>
    <definedName name="wrn" localSheetId="4" hidden="1">{#N/A,#N/A,FALSE,"Sales"}</definedName>
    <definedName name="wrn" localSheetId="3" hidden="1">{#N/A,#N/A,FALSE,"Sales"}</definedName>
    <definedName name="wrn" hidden="1">{#N/A,#N/A,FALSE,"Sales"}</definedName>
    <definedName name="wrn.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localSheetId="4" hidden="1">{#N/A,#N/A,FALSE,"Calc";#N/A,#N/A,FALSE,"Sensitivity";#N/A,#N/A,FALSE,"LT Earn.Dil.";#N/A,#N/A,FALSE,"Dil. AVP"}</definedName>
    <definedName name="wrn.1." localSheetId="3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._.5._.Year._.Model." localSheetId="4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3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4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3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 localSheetId="3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yp._.balance._.sheet." localSheetId="3" hidden="1">{"10yp balance sheet",#N/A,FALSE,"Celtel alternative 6"}</definedName>
    <definedName name="wrn.10yp._.balance._.sheet." hidden="1">{"10yp balance sheet",#N/A,FALSE,"Celtel alternative 6"}</definedName>
    <definedName name="wrn.10yp._.capex." localSheetId="3" hidden="1">{"10yp capex",#N/A,FALSE,"Celtel alternative 6"}</definedName>
    <definedName name="wrn.10yp._.capex." hidden="1">{"10yp capex",#N/A,FALSE,"Celtel alternative 6"}</definedName>
    <definedName name="wrn.10yp._.customers." localSheetId="3" hidden="1">{"10yp customers",#N/A,FALSE,"Celtel alternative 6"}</definedName>
    <definedName name="wrn.10yp._.customers." hidden="1">{"10yp customers",#N/A,FALSE,"Celtel alternative 6"}</definedName>
    <definedName name="wrn.10yp._.graphs." localSheetId="3" hidden="1">{"10yp graphs",#N/A,FALSE,"Market Data"}</definedName>
    <definedName name="wrn.10yp._.graphs." hidden="1">{"10yp graphs",#N/A,FALSE,"Market Data"}</definedName>
    <definedName name="wrn.10yp._.key._.data." localSheetId="3" hidden="1">{"10yp key data",#N/A,FALSE,"Market Data"}</definedName>
    <definedName name="wrn.10yp._.key._.data." hidden="1">{"10yp key data",#N/A,FALSE,"Market Data"}</definedName>
    <definedName name="wrn.10yp._.profit._.and._.loss." localSheetId="3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3" hidden="1">{"10yp tariffs",#N/A,FALSE,"Celtel alternative 6"}</definedName>
    <definedName name="wrn.10yp._.tariffs." hidden="1">{"10yp tariffs",#N/A,FALSE,"Celtel alternative 6"}</definedName>
    <definedName name="wrn.111111" localSheetId="3" hidden="1">{#N/A,#N/A,FALSE,"Pharm";#N/A,#N/A,FALSE,"WWCM"}</definedName>
    <definedName name="wrn.111111" hidden="1">{#N/A,#N/A,FALSE,"Pharm";#N/A,#N/A,FALSE,"WWCM"}</definedName>
    <definedName name="wrn.111111_1" localSheetId="3" hidden="1">{#N/A,#N/A,FALSE,"Pharm";#N/A,#N/A,FALSE,"WWCM"}</definedName>
    <definedName name="wrn.111111_1" hidden="1">{#N/A,#N/A,FALSE,"Pharm";#N/A,#N/A,FALSE,"WWCM"}</definedName>
    <definedName name="wrn.111111_2" localSheetId="3" hidden="1">{#N/A,#N/A,FALSE,"Pharm";#N/A,#N/A,FALSE,"WWCM"}</definedName>
    <definedName name="wrn.111111_2" hidden="1">{#N/A,#N/A,FALSE,"Pharm";#N/A,#N/A,FALSE,"WWCM"}</definedName>
    <definedName name="wrn.111111_3" localSheetId="3" hidden="1">{#N/A,#N/A,FALSE,"Pharm";#N/A,#N/A,FALSE,"WWCM"}</definedName>
    <definedName name="wrn.111111_3" hidden="1">{#N/A,#N/A,FALSE,"Pharm";#N/A,#N/A,FALSE,"WWCM"}</definedName>
    <definedName name="wrn.111111_4" localSheetId="3" hidden="1">{#N/A,#N/A,FALSE,"Pharm";#N/A,#N/A,FALSE,"WWCM"}</definedName>
    <definedName name="wrn.111111_4" hidden="1">{#N/A,#N/A,FALSE,"Pharm";#N/A,#N/A,FALSE,"WWCM"}</definedName>
    <definedName name="wrn.12_30._.Adv._.Book." localSheetId="3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localSheetId="3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 localSheetId="3" hidden="1">{#N/A,#N/A,FALSE,"PRO FORMA FINANCIALS"}</definedName>
    <definedName name="wrn.1294BS." hidden="1">{#N/A,#N/A,FALSE,"PRO FORMA FINANCIALS"}</definedName>
    <definedName name="wrn.1294BSADJUST." localSheetId="3" hidden="1">{#N/A,#N/A,FALSE,"PRO FORMA FINANCIALS"}</definedName>
    <definedName name="wrn.1294BSADJUST." hidden="1">{#N/A,#N/A,FALSE,"PRO FORMA FINANCIALS"}</definedName>
    <definedName name="wrn.1294IS." localSheetId="3" hidden="1">{#N/A,#N/A,FALSE,"PRO FORMA FINANCIALS"}</definedName>
    <definedName name="wrn.1294IS." hidden="1">{#N/A,#N/A,FALSE,"PRO FORMA FINANCIALS"}</definedName>
    <definedName name="wrn.1294ISADJUST." localSheetId="3" hidden="1">{#N/A,#N/A,FALSE,"PRO FORMA FINANCIALS"}</definedName>
    <definedName name="wrn.1294ISADJUST." hidden="1">{#N/A,#N/A,FALSE,"PRO FORMA FINANCIALS"}</definedName>
    <definedName name="wrn.1996._.BUDGET." localSheetId="3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3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PROPERTY._.AND._.BUSINESS._.INTERRUPTION._.VALUES." localSheetId="3" hidden="1">{#N/A,#N/A,TRUE,"96PROP"}</definedName>
    <definedName name="wrn.1996._.PROPERTY._.AND._.BUSINESS._.INTERRUPTION._.VALUES." hidden="1">{#N/A,#N/A,TRUE,"96PROP"}</definedName>
    <definedName name="wrn.1996._.TO._.2004." localSheetId="3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7." localSheetId="3" hidden="1">{"INTRON97",#N/A,FALSE,"REVCDLR";"MERCK1997",#N/A,FALSE,"REVCDLR";"SKB1997",#N/A,FALSE,"REVCDLR"}</definedName>
    <definedName name="wrn.1997." hidden="1">{"INTRON97",#N/A,FALSE,"REVCDLR";"MERCK1997",#N/A,FALSE,"REVCDLR";"SKB1997",#N/A,FALSE,"REVCDLR"}</definedName>
    <definedName name="wrn.1998" localSheetId="3" hidden="1">{"INTRON97",#N/A,FALSE,"REVCDLR";"MERCK1997",#N/A,FALSE,"REVCDLR";"SKB1997",#N/A,FALSE,"REVCDLR"}</definedName>
    <definedName name="wrn.1998" hidden="1">{"INTRON97",#N/A,FALSE,"REVCDLR";"MERCK1997",#N/A,FALSE,"REVCDLR";"SKB1997",#N/A,FALSE,"REVCDLR"}</definedName>
    <definedName name="wrn.1998." localSheetId="3" hidden="1">{"INTRON98",#N/A,FALSE,"REVCDLR";"MERCK98",#N/A,FALSE,"REVCDLR";"SKB98",#N/A,FALSE,"REVCDLR"}</definedName>
    <definedName name="wrn.1998." hidden="1">{"INTRON98",#N/A,FALSE,"REVCDLR";"MERCK98",#N/A,FALSE,"REVCDLR";"SKB98",#N/A,FALSE,"REVCDLR"}</definedName>
    <definedName name="wrn.1998._.Budget." localSheetId="3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Detail." localSheetId="3" hidden="1">{"MERCK",#N/A,FALSE,"SKB&amp;MERCK (HepB vaccine)";"SKB",#N/A,FALSE,"SKB&amp;MERCK (HepB vaccine)"}</definedName>
    <definedName name="wrn.1998._.Detail." hidden="1">{"MERCK",#N/A,FALSE,"SKB&amp;MERCK (HepB vaccine)";"SKB",#N/A,FALSE,"SKB&amp;MERCK (HepB vaccine)"}</definedName>
    <definedName name="wrn.1999._.Budget." localSheetId="3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2." localSheetId="3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.._.PPM." localSheetId="4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3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4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3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localSheetId="3" hidden="1">{"Cover",#N/A,FALSE,"Cover";"Summary",#N/A,FALSE,"Summarpage"}</definedName>
    <definedName name="wrn.2._.pagers." hidden="1">{"Cover",#N/A,FALSE,"Cover";"Summary",#N/A,FALSE,"Summarpage"}</definedName>
    <definedName name="wrn.2._.pagers._1" localSheetId="3" hidden="1">{"Cover",#N/A,FALSE,"Cover";"Summary",#N/A,FALSE,"Summarpage"}</definedName>
    <definedName name="wrn.2._.pagers._1" hidden="1">{"Cover",#N/A,FALSE,"Cover";"Summary",#N/A,FALSE,"Summarpage"}</definedName>
    <definedName name="wrn.2._.pagers._1_1" localSheetId="3" hidden="1">{"Cover",#N/A,FALSE,"Cover";"Summary",#N/A,FALSE,"Summarpage"}</definedName>
    <definedName name="wrn.2._.pagers._1_1" hidden="1">{"Cover",#N/A,FALSE,"Cover";"Summary",#N/A,FALSE,"Summarpage"}</definedName>
    <definedName name="wrn.2._.pagers._1_2" localSheetId="3" hidden="1">{"Cover",#N/A,FALSE,"Cover";"Summary",#N/A,FALSE,"Summarpage"}</definedName>
    <definedName name="wrn.2._.pagers._1_2" hidden="1">{"Cover",#N/A,FALSE,"Cover";"Summary",#N/A,FALSE,"Summarpage"}</definedName>
    <definedName name="wrn.2._.pagers._1_3" localSheetId="3" hidden="1">{"Cover",#N/A,FALSE,"Cover";"Summary",#N/A,FALSE,"Summarpage"}</definedName>
    <definedName name="wrn.2._.pagers._1_3" hidden="1">{"Cover",#N/A,FALSE,"Cover";"Summary",#N/A,FALSE,"Summarpage"}</definedName>
    <definedName name="wrn.2._.pagers._1_4" localSheetId="3" hidden="1">{"Cover",#N/A,FALSE,"Cover";"Summary",#N/A,FALSE,"Summarpage"}</definedName>
    <definedName name="wrn.2._.pagers._1_4" hidden="1">{"Cover",#N/A,FALSE,"Cover";"Summary",#N/A,FALSE,"Summarpage"}</definedName>
    <definedName name="wrn.2._.pagers._1_5" localSheetId="3" hidden="1">{"Cover",#N/A,FALSE,"Cover";"Summary",#N/A,FALSE,"Summarpage"}</definedName>
    <definedName name="wrn.2._.pagers._1_5" hidden="1">{"Cover",#N/A,FALSE,"Cover";"Summary",#N/A,FALSE,"Summarpage"}</definedName>
    <definedName name="wrn.2._.pagers._2" localSheetId="3" hidden="1">{"Cover",#N/A,FALSE,"Cover";"Summary",#N/A,FALSE,"Summarpage"}</definedName>
    <definedName name="wrn.2._.pagers._2" hidden="1">{"Cover",#N/A,FALSE,"Cover";"Summary",#N/A,FALSE,"Summarpage"}</definedName>
    <definedName name="wrn.2._.pagers._2_1" localSheetId="3" hidden="1">{"Cover",#N/A,FALSE,"Cover";"Summary",#N/A,FALSE,"Summarpage"}</definedName>
    <definedName name="wrn.2._.pagers._2_1" hidden="1">{"Cover",#N/A,FALSE,"Cover";"Summary",#N/A,FALSE,"Summarpage"}</definedName>
    <definedName name="wrn.2._.pagers._2_2" localSheetId="3" hidden="1">{"Cover",#N/A,FALSE,"Cover";"Summary",#N/A,FALSE,"Summarpage"}</definedName>
    <definedName name="wrn.2._.pagers._2_2" hidden="1">{"Cover",#N/A,FALSE,"Cover";"Summary",#N/A,FALSE,"Summarpage"}</definedName>
    <definedName name="wrn.2._.pagers._2_3" localSheetId="3" hidden="1">{"Cover",#N/A,FALSE,"Cover";"Summary",#N/A,FALSE,"Summarpage"}</definedName>
    <definedName name="wrn.2._.pagers._2_3" hidden="1">{"Cover",#N/A,FALSE,"Cover";"Summary",#N/A,FALSE,"Summarpage"}</definedName>
    <definedName name="wrn.2._.pagers._2_4" localSheetId="3" hidden="1">{"Cover",#N/A,FALSE,"Cover";"Summary",#N/A,FALSE,"Summarpage"}</definedName>
    <definedName name="wrn.2._.pagers._2_4" hidden="1">{"Cover",#N/A,FALSE,"Cover";"Summary",#N/A,FALSE,"Summarpage"}</definedName>
    <definedName name="wrn.2._.pagers._2_5" localSheetId="3" hidden="1">{"Cover",#N/A,FALSE,"Cover";"Summary",#N/A,FALSE,"Summarpage"}</definedName>
    <definedName name="wrn.2._.pagers._2_5" hidden="1">{"Cover",#N/A,FALSE,"Cover";"Summary",#N/A,FALSE,"Summarpage"}</definedName>
    <definedName name="wrn.2._.pagers._3" localSheetId="3" hidden="1">{"Cover",#N/A,FALSE,"Cover";"Summary",#N/A,FALSE,"Summarpage"}</definedName>
    <definedName name="wrn.2._.pagers._3" hidden="1">{"Cover",#N/A,FALSE,"Cover";"Summary",#N/A,FALSE,"Summarpage"}</definedName>
    <definedName name="wrn.2._.pagers._3_1" localSheetId="3" hidden="1">{"Cover",#N/A,FALSE,"Cover";"Summary",#N/A,FALSE,"Summarpage"}</definedName>
    <definedName name="wrn.2._.pagers._3_1" hidden="1">{"Cover",#N/A,FALSE,"Cover";"Summary",#N/A,FALSE,"Summarpage"}</definedName>
    <definedName name="wrn.2._.pagers._3_2" localSheetId="3" hidden="1">{"Cover",#N/A,FALSE,"Cover";"Summary",#N/A,FALSE,"Summarpage"}</definedName>
    <definedName name="wrn.2._.pagers._3_2" hidden="1">{"Cover",#N/A,FALSE,"Cover";"Summary",#N/A,FALSE,"Summarpage"}</definedName>
    <definedName name="wrn.2._.pagers._3_3" localSheetId="3" hidden="1">{"Cover",#N/A,FALSE,"Cover";"Summary",#N/A,FALSE,"Summarpage"}</definedName>
    <definedName name="wrn.2._.pagers._3_3" hidden="1">{"Cover",#N/A,FALSE,"Cover";"Summary",#N/A,FALSE,"Summarpage"}</definedName>
    <definedName name="wrn.2._.pagers._3_4" localSheetId="3" hidden="1">{"Cover",#N/A,FALSE,"Cover";"Summary",#N/A,FALSE,"Summarpage"}</definedName>
    <definedName name="wrn.2._.pagers._3_4" hidden="1">{"Cover",#N/A,FALSE,"Cover";"Summary",#N/A,FALSE,"Summarpage"}</definedName>
    <definedName name="wrn.2._.pagers._3_5" localSheetId="3" hidden="1">{"Cover",#N/A,FALSE,"Cover";"Summary",#N/A,FALSE,"Summarpage"}</definedName>
    <definedName name="wrn.2._.pagers._3_5" hidden="1">{"Cover",#N/A,FALSE,"Cover";"Summary",#N/A,FALSE,"Summarpage"}</definedName>
    <definedName name="wrn.2._.pagers._4" localSheetId="3" hidden="1">{"Cover",#N/A,FALSE,"Cover";"Summary",#N/A,FALSE,"Summarpage"}</definedName>
    <definedName name="wrn.2._.pagers._4" hidden="1">{"Cover",#N/A,FALSE,"Cover";"Summary",#N/A,FALSE,"Summarpage"}</definedName>
    <definedName name="wrn.2._.pagers._4_1" localSheetId="3" hidden="1">{"Cover",#N/A,FALSE,"Cover";"Summary",#N/A,FALSE,"Summarpage"}</definedName>
    <definedName name="wrn.2._.pagers._4_1" hidden="1">{"Cover",#N/A,FALSE,"Cover";"Summary",#N/A,FALSE,"Summarpage"}</definedName>
    <definedName name="wrn.2._.pagers._4_2" localSheetId="3" hidden="1">{"Cover",#N/A,FALSE,"Cover";"Summary",#N/A,FALSE,"Summarpage"}</definedName>
    <definedName name="wrn.2._.pagers._4_2" hidden="1">{"Cover",#N/A,FALSE,"Cover";"Summary",#N/A,FALSE,"Summarpage"}</definedName>
    <definedName name="wrn.2._.pagers._4_3" localSheetId="3" hidden="1">{"Cover",#N/A,FALSE,"Cover";"Summary",#N/A,FALSE,"Summarpage"}</definedName>
    <definedName name="wrn.2._.pagers._4_3" hidden="1">{"Cover",#N/A,FALSE,"Cover";"Summary",#N/A,FALSE,"Summarpage"}</definedName>
    <definedName name="wrn.2._.pagers._4_4" localSheetId="3" hidden="1">{"Cover",#N/A,FALSE,"Cover";"Summary",#N/A,FALSE,"Summarpage"}</definedName>
    <definedName name="wrn.2._.pagers._4_4" hidden="1">{"Cover",#N/A,FALSE,"Cover";"Summary",#N/A,FALSE,"Summarpage"}</definedName>
    <definedName name="wrn.2._.pagers._4_5" localSheetId="3" hidden="1">{"Cover",#N/A,FALSE,"Cover";"Summary",#N/A,FALSE,"Summarpage"}</definedName>
    <definedName name="wrn.2._.pagers._4_5" hidden="1">{"Cover",#N/A,FALSE,"Cover";"Summary",#N/A,FALSE,"Summarpage"}</definedName>
    <definedName name="wrn.2._.pagers._5" localSheetId="3" hidden="1">{"Cover",#N/A,FALSE,"Cover";"Summary",#N/A,FALSE,"Summarpage"}</definedName>
    <definedName name="wrn.2._.pagers._5" hidden="1">{"Cover",#N/A,FALSE,"Cover";"Summary",#N/A,FALSE,"Summarpage"}</definedName>
    <definedName name="wrn.2._.pagers._5_1" localSheetId="3" hidden="1">{"Cover",#N/A,FALSE,"Cover";"Summary",#N/A,FALSE,"Summarpage"}</definedName>
    <definedName name="wrn.2._.pagers._5_1" hidden="1">{"Cover",#N/A,FALSE,"Cover";"Summary",#N/A,FALSE,"Summarpage"}</definedName>
    <definedName name="wrn.2._.pagers._5_2" localSheetId="3" hidden="1">{"Cover",#N/A,FALSE,"Cover";"Summary",#N/A,FALSE,"Summarpage"}</definedName>
    <definedName name="wrn.2._.pagers._5_2" hidden="1">{"Cover",#N/A,FALSE,"Cover";"Summary",#N/A,FALSE,"Summarpage"}</definedName>
    <definedName name="wrn.2._.pagers._5_3" localSheetId="3" hidden="1">{"Cover",#N/A,FALSE,"Cover";"Summary",#N/A,FALSE,"Summarpage"}</definedName>
    <definedName name="wrn.2._.pagers._5_3" hidden="1">{"Cover",#N/A,FALSE,"Cover";"Summary",#N/A,FALSE,"Summarpage"}</definedName>
    <definedName name="wrn.2._.pagers._5_4" localSheetId="3" hidden="1">{"Cover",#N/A,FALSE,"Cover";"Summary",#N/A,FALSE,"Summarpage"}</definedName>
    <definedName name="wrn.2._.pagers._5_4" hidden="1">{"Cover",#N/A,FALSE,"Cover";"Summary",#N/A,FALSE,"Summarpage"}</definedName>
    <definedName name="wrn.2._.pagers._5_5" localSheetId="3" hidden="1">{"Cover",#N/A,FALSE,"Cover";"Summary",#N/A,FALSE,"Summarpage"}</definedName>
    <definedName name="wrn.2._.pagers._5_5" hidden="1">{"Cover",#N/A,FALSE,"Cover";"Summary",#N/A,FALSE,"Summarpage"}</definedName>
    <definedName name="wrn.2._.pagers.2" localSheetId="3" hidden="1">{"Cover",#N/A,FALSE,"Cover";"Summary",#N/A,FALSE,"Summarpage"}</definedName>
    <definedName name="wrn.2._.pagers.2" hidden="1">{"Cover",#N/A,FALSE,"Cover";"Summary",#N/A,FALSE,"Summarpage"}</definedName>
    <definedName name="wrn.2._.pagers.2_1" localSheetId="3" hidden="1">{"Cover",#N/A,FALSE,"Cover";"Summary",#N/A,FALSE,"Summarpage"}</definedName>
    <definedName name="wrn.2._.pagers.2_1" hidden="1">{"Cover",#N/A,FALSE,"Cover";"Summary",#N/A,FALSE,"Summarpage"}</definedName>
    <definedName name="wrn.2._.pagers.2_1_1" localSheetId="3" hidden="1">{"Cover",#N/A,FALSE,"Cover";"Summary",#N/A,FALSE,"Summarpage"}</definedName>
    <definedName name="wrn.2._.pagers.2_1_1" hidden="1">{"Cover",#N/A,FALSE,"Cover";"Summary",#N/A,FALSE,"Summarpage"}</definedName>
    <definedName name="wrn.2._.pagers.2_1_2" localSheetId="3" hidden="1">{"Cover",#N/A,FALSE,"Cover";"Summary",#N/A,FALSE,"Summarpage"}</definedName>
    <definedName name="wrn.2._.pagers.2_1_2" hidden="1">{"Cover",#N/A,FALSE,"Cover";"Summary",#N/A,FALSE,"Summarpage"}</definedName>
    <definedName name="wrn.2._.pagers.2_1_3" localSheetId="3" hidden="1">{"Cover",#N/A,FALSE,"Cover";"Summary",#N/A,FALSE,"Summarpage"}</definedName>
    <definedName name="wrn.2._.pagers.2_1_3" hidden="1">{"Cover",#N/A,FALSE,"Cover";"Summary",#N/A,FALSE,"Summarpage"}</definedName>
    <definedName name="wrn.2._.pagers.2_1_4" localSheetId="3" hidden="1">{"Cover",#N/A,FALSE,"Cover";"Summary",#N/A,FALSE,"Summarpage"}</definedName>
    <definedName name="wrn.2._.pagers.2_1_4" hidden="1">{"Cover",#N/A,FALSE,"Cover";"Summary",#N/A,FALSE,"Summarpage"}</definedName>
    <definedName name="wrn.2._.pagers.2_1_5" localSheetId="3" hidden="1">{"Cover",#N/A,FALSE,"Cover";"Summary",#N/A,FALSE,"Summarpage"}</definedName>
    <definedName name="wrn.2._.pagers.2_1_5" hidden="1">{"Cover",#N/A,FALSE,"Cover";"Summary",#N/A,FALSE,"Summarpage"}</definedName>
    <definedName name="wrn.2._.pagers.2_2" localSheetId="3" hidden="1">{"Cover",#N/A,FALSE,"Cover";"Summary",#N/A,FALSE,"Summarpage"}</definedName>
    <definedName name="wrn.2._.pagers.2_2" hidden="1">{"Cover",#N/A,FALSE,"Cover";"Summary",#N/A,FALSE,"Summarpage"}</definedName>
    <definedName name="wrn.2._.pagers.2_2_1" localSheetId="3" hidden="1">{"Cover",#N/A,FALSE,"Cover";"Summary",#N/A,FALSE,"Summarpage"}</definedName>
    <definedName name="wrn.2._.pagers.2_2_1" hidden="1">{"Cover",#N/A,FALSE,"Cover";"Summary",#N/A,FALSE,"Summarpage"}</definedName>
    <definedName name="wrn.2._.pagers.2_2_2" localSheetId="3" hidden="1">{"Cover",#N/A,FALSE,"Cover";"Summary",#N/A,FALSE,"Summarpage"}</definedName>
    <definedName name="wrn.2._.pagers.2_2_2" hidden="1">{"Cover",#N/A,FALSE,"Cover";"Summary",#N/A,FALSE,"Summarpage"}</definedName>
    <definedName name="wrn.2._.pagers.2_2_3" localSheetId="3" hidden="1">{"Cover",#N/A,FALSE,"Cover";"Summary",#N/A,FALSE,"Summarpage"}</definedName>
    <definedName name="wrn.2._.pagers.2_2_3" hidden="1">{"Cover",#N/A,FALSE,"Cover";"Summary",#N/A,FALSE,"Summarpage"}</definedName>
    <definedName name="wrn.2._.pagers.2_2_4" localSheetId="3" hidden="1">{"Cover",#N/A,FALSE,"Cover";"Summary",#N/A,FALSE,"Summarpage"}</definedName>
    <definedName name="wrn.2._.pagers.2_2_4" hidden="1">{"Cover",#N/A,FALSE,"Cover";"Summary",#N/A,FALSE,"Summarpage"}</definedName>
    <definedName name="wrn.2._.pagers.2_2_5" localSheetId="3" hidden="1">{"Cover",#N/A,FALSE,"Cover";"Summary",#N/A,FALSE,"Summarpage"}</definedName>
    <definedName name="wrn.2._.pagers.2_2_5" hidden="1">{"Cover",#N/A,FALSE,"Cover";"Summary",#N/A,FALSE,"Summarpage"}</definedName>
    <definedName name="wrn.2._.pagers.2_3" localSheetId="3" hidden="1">{"Cover",#N/A,FALSE,"Cover";"Summary",#N/A,FALSE,"Summarpage"}</definedName>
    <definedName name="wrn.2._.pagers.2_3" hidden="1">{"Cover",#N/A,FALSE,"Cover";"Summary",#N/A,FALSE,"Summarpage"}</definedName>
    <definedName name="wrn.2._.pagers.2_3_1" localSheetId="3" hidden="1">{"Cover",#N/A,FALSE,"Cover";"Summary",#N/A,FALSE,"Summarpage"}</definedName>
    <definedName name="wrn.2._.pagers.2_3_1" hidden="1">{"Cover",#N/A,FALSE,"Cover";"Summary",#N/A,FALSE,"Summarpage"}</definedName>
    <definedName name="wrn.2._.pagers.2_3_2" localSheetId="3" hidden="1">{"Cover",#N/A,FALSE,"Cover";"Summary",#N/A,FALSE,"Summarpage"}</definedName>
    <definedName name="wrn.2._.pagers.2_3_2" hidden="1">{"Cover",#N/A,FALSE,"Cover";"Summary",#N/A,FALSE,"Summarpage"}</definedName>
    <definedName name="wrn.2._.pagers.2_3_3" localSheetId="3" hidden="1">{"Cover",#N/A,FALSE,"Cover";"Summary",#N/A,FALSE,"Summarpage"}</definedName>
    <definedName name="wrn.2._.pagers.2_3_3" hidden="1">{"Cover",#N/A,FALSE,"Cover";"Summary",#N/A,FALSE,"Summarpage"}</definedName>
    <definedName name="wrn.2._.pagers.2_3_4" localSheetId="3" hidden="1">{"Cover",#N/A,FALSE,"Cover";"Summary",#N/A,FALSE,"Summarpage"}</definedName>
    <definedName name="wrn.2._.pagers.2_3_4" hidden="1">{"Cover",#N/A,FALSE,"Cover";"Summary",#N/A,FALSE,"Summarpage"}</definedName>
    <definedName name="wrn.2._.pagers.2_3_5" localSheetId="3" hidden="1">{"Cover",#N/A,FALSE,"Cover";"Summary",#N/A,FALSE,"Summarpage"}</definedName>
    <definedName name="wrn.2._.pagers.2_3_5" hidden="1">{"Cover",#N/A,FALSE,"Cover";"Summary",#N/A,FALSE,"Summarpage"}</definedName>
    <definedName name="wrn.2._.pagers.2_4" localSheetId="3" hidden="1">{"Cover",#N/A,FALSE,"Cover";"Summary",#N/A,FALSE,"Summarpage"}</definedName>
    <definedName name="wrn.2._.pagers.2_4" hidden="1">{"Cover",#N/A,FALSE,"Cover";"Summary",#N/A,FALSE,"Summarpage"}</definedName>
    <definedName name="wrn.2._.pagers.2_4_1" localSheetId="3" hidden="1">{"Cover",#N/A,FALSE,"Cover";"Summary",#N/A,FALSE,"Summarpage"}</definedName>
    <definedName name="wrn.2._.pagers.2_4_1" hidden="1">{"Cover",#N/A,FALSE,"Cover";"Summary",#N/A,FALSE,"Summarpage"}</definedName>
    <definedName name="wrn.2._.pagers.2_4_2" localSheetId="3" hidden="1">{"Cover",#N/A,FALSE,"Cover";"Summary",#N/A,FALSE,"Summarpage"}</definedName>
    <definedName name="wrn.2._.pagers.2_4_2" hidden="1">{"Cover",#N/A,FALSE,"Cover";"Summary",#N/A,FALSE,"Summarpage"}</definedName>
    <definedName name="wrn.2._.pagers.2_4_3" localSheetId="3" hidden="1">{"Cover",#N/A,FALSE,"Cover";"Summary",#N/A,FALSE,"Summarpage"}</definedName>
    <definedName name="wrn.2._.pagers.2_4_3" hidden="1">{"Cover",#N/A,FALSE,"Cover";"Summary",#N/A,FALSE,"Summarpage"}</definedName>
    <definedName name="wrn.2._.pagers.2_4_4" localSheetId="3" hidden="1">{"Cover",#N/A,FALSE,"Cover";"Summary",#N/A,FALSE,"Summarpage"}</definedName>
    <definedName name="wrn.2._.pagers.2_4_4" hidden="1">{"Cover",#N/A,FALSE,"Cover";"Summary",#N/A,FALSE,"Summarpage"}</definedName>
    <definedName name="wrn.2._.pagers.2_4_5" localSheetId="3" hidden="1">{"Cover",#N/A,FALSE,"Cover";"Summary",#N/A,FALSE,"Summarpage"}</definedName>
    <definedName name="wrn.2._.pagers.2_4_5" hidden="1">{"Cover",#N/A,FALSE,"Cover";"Summary",#N/A,FALSE,"Summarpage"}</definedName>
    <definedName name="wrn.2._.pagers.2_5" localSheetId="3" hidden="1">{"Cover",#N/A,FALSE,"Cover";"Summary",#N/A,FALSE,"Summarpage"}</definedName>
    <definedName name="wrn.2._.pagers.2_5" hidden="1">{"Cover",#N/A,FALSE,"Cover";"Summary",#N/A,FALSE,"Summarpage"}</definedName>
    <definedName name="wrn.2._.pagers.2_5_1" localSheetId="3" hidden="1">{"Cover",#N/A,FALSE,"Cover";"Summary",#N/A,FALSE,"Summarpage"}</definedName>
    <definedName name="wrn.2._.pagers.2_5_1" hidden="1">{"Cover",#N/A,FALSE,"Cover";"Summary",#N/A,FALSE,"Summarpage"}</definedName>
    <definedName name="wrn.2._.pagers.2_5_2" localSheetId="3" hidden="1">{"Cover",#N/A,FALSE,"Cover";"Summary",#N/A,FALSE,"Summarpage"}</definedName>
    <definedName name="wrn.2._.pagers.2_5_2" hidden="1">{"Cover",#N/A,FALSE,"Cover";"Summary",#N/A,FALSE,"Summarpage"}</definedName>
    <definedName name="wrn.2._.pagers.2_5_3" localSheetId="3" hidden="1">{"Cover",#N/A,FALSE,"Cover";"Summary",#N/A,FALSE,"Summarpage"}</definedName>
    <definedName name="wrn.2._.pagers.2_5_3" hidden="1">{"Cover",#N/A,FALSE,"Cover";"Summary",#N/A,FALSE,"Summarpage"}</definedName>
    <definedName name="wrn.2._.pagers.2_5_4" localSheetId="3" hidden="1">{"Cover",#N/A,FALSE,"Cover";"Summary",#N/A,FALSE,"Summarpage"}</definedName>
    <definedName name="wrn.2._.pagers.2_5_4" hidden="1">{"Cover",#N/A,FALSE,"Cover";"Summary",#N/A,FALSE,"Summarpage"}</definedName>
    <definedName name="wrn.2._.pagers.2_5_5" localSheetId="3" hidden="1">{"Cover",#N/A,FALSE,"Cover";"Summary",#N/A,FALSE,"Summarpage"}</definedName>
    <definedName name="wrn.2._.pagers.2_5_5" hidden="1">{"Cover",#N/A,FALSE,"Cover";"Summary",#N/A,FALSE,"Summarpage"}</definedName>
    <definedName name="wrn.2_5_99._.Scenarios." localSheetId="3" hidden="1">{#N/A,"Scenario 4; Book Value",FALSE,"Stream INPUTS";#N/A,"Scenario 4; Market Value",FALSE,"Stream INPUTS";#N/A,"Scenario 5; Book Value",FALSE,"Stream INPUTS";#N/A,"Scenario 5; Market Value",FALSE,"Stream INPUTS"}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04._.Contract._.Sales._.Forecast." localSheetId="3" hidden="1">{"2004 Net Change",#N/A,TRUE,"04 Contract Forecast";"2004 Budget",#N/A,TRUE,"04 Contract Budget";"2004 Forecast",#N/A,TRUE,"04 Net Change"}</definedName>
    <definedName name="wrn.2004._.Contract._.Sales._.Forecast." hidden="1">{"2004 Net Change",#N/A,TRUE,"04 Contract Forecast";"2004 Budget",#N/A,TRUE,"04 Contract Budget";"2004 Forecast",#N/A,TRUE,"04 Net Change"}</definedName>
    <definedName name="wrn.2004._.PBP._.Template." localSheetId="3" hidden="1">{#N/A,#N/A,TRUE,"Project Summary";#N/A,#N/A,TRUE,"Financial Data Input";#N/A,#N/A,TRUE,"P&amp;L";#N/A,#N/A,TRUE,"Instructions"}</definedName>
    <definedName name="wrn.2004._.PBP._.Template." hidden="1">{#N/A,#N/A,TRUE,"Project Summary";#N/A,#N/A,TRUE,"Financial Data Input";#N/A,#N/A,TRUE,"P&amp;L";#N/A,#N/A,TRUE,"Instructions"}</definedName>
    <definedName name="wrn.2005." localSheetId="3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_.Quarterly." localSheetId="3" hidden="1">{"2005 Finmodel Quarterly Financials",#N/A,TRUE,"Finmodel";"2005 Finmodel Quarterly Covenants",#N/A,TRUE,"Finmodel"}</definedName>
    <definedName name="wrn.2005._.Quarterly." hidden="1">{"2005 Finmodel Quarterly Financials",#N/A,TRUE,"Finmodel";"2005 Finmodel Quarterly Covenants",#N/A,TRUE,"Finmodel"}</definedName>
    <definedName name="wrn.3.._.Pre._.Opening." localSheetId="4" hidden="1">{"Pre Opening BS",#N/A,FALSE,"Pre-Opening";"Pre Opening Worksheet",#N/A,FALSE,"Pre-Opening"}</definedName>
    <definedName name="wrn.3.._.Pre._.Opening." localSheetId="3" hidden="1">{"Pre Opening BS",#N/A,FALSE,"Pre-Opening";"Pre Opening Worksheet",#N/A,FALSE,"Pre-Opening"}</definedName>
    <definedName name="wrn.3.._.Pre._.Opening." hidden="1">{"Pre Opening BS",#N/A,FALSE,"Pre-Opening";"Pre Opening Worksheet",#N/A,FALSE,"Pre-Opening"}</definedName>
    <definedName name="wrn.3.._.Pre._.Opening._1" localSheetId="4" hidden="1">{"Pre Opening BS",#N/A,FALSE,"Pre-Opening";"Pre Opening Worksheet",#N/A,FALSE,"Pre-Opening"}</definedName>
    <definedName name="wrn.3.._.Pre._.Opening._1" localSheetId="3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00._.Adv.._.Board." localSheetId="3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96." localSheetId="3" hidden="1">{#N/A,#N/A,FALSE,"BAL 3-96";#N/A,#N/A,FALSE,"OPR 3-96";#N/A,#N/A,FALSE,"CF 3-96";#N/A,#N/A,FALSE,"ERN3-96"}</definedName>
    <definedName name="wrn.396." hidden="1">{#N/A,#N/A,FALSE,"BAL 3-96";#N/A,#N/A,FALSE,"OPR 3-96";#N/A,#N/A,FALSE,"CF 3-96";#N/A,#N/A,FALSE,"ERN3-96"}</definedName>
    <definedName name="wrn.3cases." localSheetId="3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4.._.Detail._.Financial._.Statements." localSheetId="4" hidden="1">{"IS All",#N/A,FALSE,"Summary P&amp;L";"IS CS All",#N/A,FALSE,"CS Inc. Stmt.";"BS All",#N/A,FALSE,"Balance Sheet";"CF All",#N/A,FALSE,"CashFlow"}</definedName>
    <definedName name="wrn.4.._.Detail._.Financial._.Statements." localSheetId="3" hidden="1">{"IS All",#N/A,FALSE,"Summary P&amp;L";"IS CS All",#N/A,FALSE,"CS Inc. Stmt.";"BS All",#N/A,FALSE,"Balance Sheet";"CF All",#N/A,FALSE,"CashFlow"}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localSheetId="4" hidden="1">{"IS All",#N/A,FALSE,"Summary P&amp;L";"IS CS All",#N/A,FALSE,"CS Inc. Stmt.";"BS All",#N/A,FALSE,"Balance Sheet";"CF All",#N/A,FALSE,"CashFlow"}</definedName>
    <definedName name="wrn.4.._.Detail._.Financial._.Statements._1" localSheetId="3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95BS." localSheetId="3" hidden="1">{#N/A,#N/A,FALSE,"PRO FORMA FINANCIALS"}</definedName>
    <definedName name="wrn.495BS." hidden="1">{#N/A,#N/A,FALSE,"PRO FORMA FINANCIALS"}</definedName>
    <definedName name="wrn.495BSADJUST." localSheetId="3" hidden="1">{#N/A,#N/A,FALSE,"PRO FORMA FINANCIALS"}</definedName>
    <definedName name="wrn.495BSADJUST." hidden="1">{#N/A,#N/A,FALSE,"PRO FORMA FINANCIALS"}</definedName>
    <definedName name="wrn.495IS." localSheetId="3" hidden="1">{#N/A,#N/A,FALSE,"PRO FORMA FINANCIALS"}</definedName>
    <definedName name="wrn.495IS." hidden="1">{#N/A,#N/A,FALSE,"PRO FORMA FINANCIALS"}</definedName>
    <definedName name="wrn.495ISADJUST." localSheetId="3" hidden="1">{#N/A,#N/A,FALSE,"PRO FORMA FINANCIALS"}</definedName>
    <definedName name="wrn.495ISADJUST." hidden="1">{#N/A,#N/A,FALSE,"PRO FORMA FINANCIALS"}</definedName>
    <definedName name="wrn.5.._.ALL._.Detail._.Support." localSheetId="4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3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4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3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localSheetId="3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BY5." localSheetId="4" hidden="1">{"SCH44",#N/A,FALSE,"5b5f";"SCH45",#N/A,FALSE,"5b5f"}</definedName>
    <definedName name="wrn.5BY5." localSheetId="3" hidden="1">{"SCH44",#N/A,FALSE,"5b5f";"SCH45",#N/A,FALSE,"5b5f"}</definedName>
    <definedName name="wrn.5BY5." hidden="1">{"SCH44",#N/A,FALSE,"5b5f";"SCH45",#N/A,FALSE,"5b5f"}</definedName>
    <definedName name="wrn.6.._.Two._.Year._.Reports." localSheetId="4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3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4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3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localSheetId="3" hidden="1">{#N/A,#N/A,FALSE,"REPORT"}</definedName>
    <definedName name="wrn.730." hidden="1">{#N/A,#N/A,FALSE,"REPORT"}</definedName>
    <definedName name="wrn.730._1" localSheetId="3" hidden="1">{#N/A,#N/A,FALSE,"REPORT"}</definedName>
    <definedName name="wrn.730._1" hidden="1">{#N/A,#N/A,FALSE,"REPORT"}</definedName>
    <definedName name="wrn.730._2" localSheetId="3" hidden="1">{#N/A,#N/A,FALSE,"REPORT"}</definedName>
    <definedName name="wrn.730._2" hidden="1">{#N/A,#N/A,FALSE,"REPORT"}</definedName>
    <definedName name="wrn.730._3" localSheetId="3" hidden="1">{#N/A,#N/A,FALSE,"REPORT"}</definedName>
    <definedName name="wrn.730._3" hidden="1">{#N/A,#N/A,FALSE,"REPORT"}</definedName>
    <definedName name="wrn.730._4" localSheetId="3" hidden="1">{#N/A,#N/A,FALSE,"REPORT"}</definedName>
    <definedName name="wrn.730._4" hidden="1">{#N/A,#N/A,FALSE,"REPORT"}</definedName>
    <definedName name="wrn.731" localSheetId="3" hidden="1">{#N/A,#N/A,FALSE,"REPORT"}</definedName>
    <definedName name="wrn.731" hidden="1">{#N/A,#N/A,FALSE,"REPORT"}</definedName>
    <definedName name="wrn.731_1" localSheetId="3" hidden="1">{#N/A,#N/A,FALSE,"REPORT"}</definedName>
    <definedName name="wrn.731_1" hidden="1">{#N/A,#N/A,FALSE,"REPORT"}</definedName>
    <definedName name="wrn.731_2" localSheetId="3" hidden="1">{#N/A,#N/A,FALSE,"REPORT"}</definedName>
    <definedName name="wrn.731_2" hidden="1">{#N/A,#N/A,FALSE,"REPORT"}</definedName>
    <definedName name="wrn.731_3" localSheetId="3" hidden="1">{#N/A,#N/A,FALSE,"REPORT"}</definedName>
    <definedName name="wrn.731_3" hidden="1">{#N/A,#N/A,FALSE,"REPORT"}</definedName>
    <definedName name="wrn.731_4" localSheetId="3" hidden="1">{#N/A,#N/A,FALSE,"REPORT"}</definedName>
    <definedName name="wrn.731_4" hidden="1">{#N/A,#N/A,FALSE,"REPORT"}</definedName>
    <definedName name="wrn.750." localSheetId="3" hidden="1">{#N/A,#N/A,FALSE,"REPORT"}</definedName>
    <definedName name="wrn.750." hidden="1">{#N/A,#N/A,FALSE,"REPORT"}</definedName>
    <definedName name="wrn.750._1" localSheetId="3" hidden="1">{#N/A,#N/A,FALSE,"REPORT"}</definedName>
    <definedName name="wrn.750._1" hidden="1">{#N/A,#N/A,FALSE,"REPORT"}</definedName>
    <definedName name="wrn.750._2" localSheetId="3" hidden="1">{#N/A,#N/A,FALSE,"REPORT"}</definedName>
    <definedName name="wrn.750._2" hidden="1">{#N/A,#N/A,FALSE,"REPORT"}</definedName>
    <definedName name="wrn.750._3" localSheetId="3" hidden="1">{#N/A,#N/A,FALSE,"REPORT"}</definedName>
    <definedName name="wrn.750._3" hidden="1">{#N/A,#N/A,FALSE,"REPORT"}</definedName>
    <definedName name="wrn.750._4" localSheetId="3" hidden="1">{#N/A,#N/A,FALSE,"REPORT"}</definedName>
    <definedName name="wrn.750._4" hidden="1">{#N/A,#N/A,FALSE,"REPORT"}</definedName>
    <definedName name="wrn.7501" localSheetId="3" hidden="1">{#N/A,#N/A,FALSE,"REPORT"}</definedName>
    <definedName name="wrn.7501" hidden="1">{#N/A,#N/A,FALSE,"REPORT"}</definedName>
    <definedName name="wrn.7501_1" localSheetId="3" hidden="1">{#N/A,#N/A,FALSE,"REPORT"}</definedName>
    <definedName name="wrn.7501_1" hidden="1">{#N/A,#N/A,FALSE,"REPORT"}</definedName>
    <definedName name="wrn.7501_2" localSheetId="3" hidden="1">{#N/A,#N/A,FALSE,"REPORT"}</definedName>
    <definedName name="wrn.7501_2" hidden="1">{#N/A,#N/A,FALSE,"REPORT"}</definedName>
    <definedName name="wrn.7501_3" localSheetId="3" hidden="1">{#N/A,#N/A,FALSE,"REPORT"}</definedName>
    <definedName name="wrn.7501_3" hidden="1">{#N/A,#N/A,FALSE,"REPORT"}</definedName>
    <definedName name="wrn.7501_4" localSheetId="3" hidden="1">{#N/A,#N/A,FALSE,"REPORT"}</definedName>
    <definedName name="wrn.7501_4" hidden="1">{#N/A,#N/A,FALSE,"REPORT"}</definedName>
    <definedName name="wrn.760.16." localSheetId="3" hidden="1">{#N/A,#N/A,FALSE,"REPORT"}</definedName>
    <definedName name="wrn.760.16." hidden="1">{#N/A,#N/A,FALSE,"REPORT"}</definedName>
    <definedName name="wrn.760.16._1" localSheetId="3" hidden="1">{#N/A,#N/A,FALSE,"REPORT"}</definedName>
    <definedName name="wrn.760.16._1" hidden="1">{#N/A,#N/A,FALSE,"REPORT"}</definedName>
    <definedName name="wrn.760.16._2" localSheetId="3" hidden="1">{#N/A,#N/A,FALSE,"REPORT"}</definedName>
    <definedName name="wrn.760.16._2" hidden="1">{#N/A,#N/A,FALSE,"REPORT"}</definedName>
    <definedName name="wrn.760.16._3" localSheetId="3" hidden="1">{#N/A,#N/A,FALSE,"REPORT"}</definedName>
    <definedName name="wrn.760.16._3" hidden="1">{#N/A,#N/A,FALSE,"REPORT"}</definedName>
    <definedName name="wrn.760.16._4" localSheetId="3" hidden="1">{#N/A,#N/A,FALSE,"REPORT"}</definedName>
    <definedName name="wrn.760.16._4" hidden="1">{#N/A,#N/A,FALSE,"REPORT"}</definedName>
    <definedName name="wrn.7900" localSheetId="3" hidden="1">{#N/A,#N/A,FALSE,"REPORT"}</definedName>
    <definedName name="wrn.7900" hidden="1">{#N/A,#N/A,FALSE,"REPORT"}</definedName>
    <definedName name="wrn.7900_1" localSheetId="3" hidden="1">{#N/A,#N/A,FALSE,"REPORT"}</definedName>
    <definedName name="wrn.7900_1" hidden="1">{#N/A,#N/A,FALSE,"REPORT"}</definedName>
    <definedName name="wrn.7900_2" localSheetId="3" hidden="1">{#N/A,#N/A,FALSE,"REPORT"}</definedName>
    <definedName name="wrn.7900_2" hidden="1">{#N/A,#N/A,FALSE,"REPORT"}</definedName>
    <definedName name="wrn.7900_3" localSheetId="3" hidden="1">{#N/A,#N/A,FALSE,"REPORT"}</definedName>
    <definedName name="wrn.7900_3" hidden="1">{#N/A,#N/A,FALSE,"REPORT"}</definedName>
    <definedName name="wrn.7900_4" localSheetId="3" hidden="1">{#N/A,#N/A,FALSE,"REPORT"}</definedName>
    <definedName name="wrn.7900_4" hidden="1">{#N/A,#N/A,FALSE,"REPORT"}</definedName>
    <definedName name="wrn.9_30._.Adv._.Board." localSheetId="3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localSheetId="3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localSheetId="3" hidden="1">{#N/A,#N/A,FALSE,"REPORT"}</definedName>
    <definedName name="wrn.905" hidden="1">{#N/A,#N/A,FALSE,"REPORT"}</definedName>
    <definedName name="wrn.905_1" localSheetId="3" hidden="1">{#N/A,#N/A,FALSE,"REPORT"}</definedName>
    <definedName name="wrn.905_1" hidden="1">{#N/A,#N/A,FALSE,"REPORT"}</definedName>
    <definedName name="wrn.905_2" localSheetId="3" hidden="1">{#N/A,#N/A,FALSE,"REPORT"}</definedName>
    <definedName name="wrn.905_2" hidden="1">{#N/A,#N/A,FALSE,"REPORT"}</definedName>
    <definedName name="wrn.905_3" localSheetId="3" hidden="1">{#N/A,#N/A,FALSE,"REPORT"}</definedName>
    <definedName name="wrn.905_3" hidden="1">{#N/A,#N/A,FALSE,"REPORT"}</definedName>
    <definedName name="wrn.905_4" localSheetId="3" hidden="1">{#N/A,#N/A,FALSE,"REPORT"}</definedName>
    <definedName name="wrn.905_4" hidden="1">{#N/A,#N/A,FALSE,"REPORT"}</definedName>
    <definedName name="wrn.95PROV." localSheetId="4" hidden="1">{#N/A,#N/A,FALSE,"Taxblinc";#N/A,#N/A,FALSE,"Rsvsacls"}</definedName>
    <definedName name="wrn.95PROV." localSheetId="3" hidden="1">{#N/A,#N/A,FALSE,"Taxblinc";#N/A,#N/A,FALSE,"Rsvsacls"}</definedName>
    <definedName name="wrn.95PROV." hidden="1">{#N/A,#N/A,FALSE,"Taxblinc";#N/A,#N/A,FALSE,"Rsvsacls"}</definedName>
    <definedName name="wrn.99999" localSheetId="3" hidden="1">{#N/A,#N/A,FALSE,"REPORT"}</definedName>
    <definedName name="wrn.99999" hidden="1">{#N/A,#N/A,FALSE,"REPORT"}</definedName>
    <definedName name="wrn.99999_1" localSheetId="3" hidden="1">{#N/A,#N/A,FALSE,"REPORT"}</definedName>
    <definedName name="wrn.99999_1" hidden="1">{#N/A,#N/A,FALSE,"REPORT"}</definedName>
    <definedName name="wrn.99999_2" localSheetId="3" hidden="1">{#N/A,#N/A,FALSE,"REPORT"}</definedName>
    <definedName name="wrn.99999_2" hidden="1">{#N/A,#N/A,FALSE,"REPORT"}</definedName>
    <definedName name="wrn.99999_3" localSheetId="3" hidden="1">{#N/A,#N/A,FALSE,"REPORT"}</definedName>
    <definedName name="wrn.99999_3" hidden="1">{#N/A,#N/A,FALSE,"REPORT"}</definedName>
    <definedName name="wrn.99999_4" localSheetId="3" hidden="1">{#N/A,#N/A,FALSE,"REPORT"}</definedName>
    <definedName name="wrn.99999_4" hidden="1">{#N/A,#N/A,FALSE,"REPORT"}</definedName>
    <definedName name="wrn.A.._.1263._.yr._.1." localSheetId="3" hidden="1">{#N/A,#N/A,FALSE,"1263 yr1"}</definedName>
    <definedName name="wrn.A.._.1263._.yr._.1." hidden="1">{#N/A,#N/A,FALSE,"1263 yr1"}</definedName>
    <definedName name="wrn.A_VALUATION." localSheetId="4" hidden="1">{#N/A,#N/A,FALSE,"A_D";#N/A,#N/A,FALSE,"WACC";#N/A,#N/A,FALSE,"DCF";#N/A,#N/A,FALSE,"A";#N/A,#N/A,FALSE,"LBO";#N/A,#N/A,FALSE,"C";#N/A,#N/A,FALSE,"impd";#N/A,#N/A,FALSE,"comps"}</definedName>
    <definedName name="wrn.A_VALUATION." localSheetId="3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localSheetId="3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._1_1" localSheetId="3" hidden="1">{#N/A,#N/A,FALSE,"A_D";#N/A,#N/A,FALSE,"WACC";#N/A,#N/A,FALSE,"DCF";#N/A,#N/A,FALSE,"A";#N/A,#N/A,FALSE,"LBO";#N/A,#N/A,FALSE,"C";#N/A,#N/A,FALSE,"impd";#N/A,#N/A,FALSE,"comps"}</definedName>
    <definedName name="wrn.A_VALUATION._1_1" hidden="1">{#N/A,#N/A,FALSE,"A_D";#N/A,#N/A,FALSE,"WACC";#N/A,#N/A,FALSE,"DCF";#N/A,#N/A,FALSE,"A";#N/A,#N/A,FALSE,"LBO";#N/A,#N/A,FALSE,"C";#N/A,#N/A,FALSE,"impd";#N/A,#N/A,FALSE,"comps"}</definedName>
    <definedName name="wrn.A_VALUATION._1_2" localSheetId="3" hidden="1">{#N/A,#N/A,FALSE,"A_D";#N/A,#N/A,FALSE,"WACC";#N/A,#N/A,FALSE,"DCF";#N/A,#N/A,FALSE,"A";#N/A,#N/A,FALSE,"LBO";#N/A,#N/A,FALSE,"C";#N/A,#N/A,FALSE,"impd";#N/A,#N/A,FALSE,"comps"}</definedName>
    <definedName name="wrn.A_VALUATION._1_2" hidden="1">{#N/A,#N/A,FALSE,"A_D";#N/A,#N/A,FALSE,"WACC";#N/A,#N/A,FALSE,"DCF";#N/A,#N/A,FALSE,"A";#N/A,#N/A,FALSE,"LBO";#N/A,#N/A,FALSE,"C";#N/A,#N/A,FALSE,"impd";#N/A,#N/A,FALSE,"comps"}</definedName>
    <definedName name="wrn.A_VALUATION._1_3" localSheetId="3" hidden="1">{#N/A,#N/A,FALSE,"A_D";#N/A,#N/A,FALSE,"WACC";#N/A,#N/A,FALSE,"DCF";#N/A,#N/A,FALSE,"A";#N/A,#N/A,FALSE,"LBO";#N/A,#N/A,FALSE,"C";#N/A,#N/A,FALSE,"impd";#N/A,#N/A,FALSE,"comps"}</definedName>
    <definedName name="wrn.A_VALUATION._1_3" hidden="1">{#N/A,#N/A,FALSE,"A_D";#N/A,#N/A,FALSE,"WACC";#N/A,#N/A,FALSE,"DCF";#N/A,#N/A,FALSE,"A";#N/A,#N/A,FALSE,"LBO";#N/A,#N/A,FALSE,"C";#N/A,#N/A,FALSE,"impd";#N/A,#N/A,FALSE,"comps"}</definedName>
    <definedName name="wrn.A_VALUATION._1_4" localSheetId="3" hidden="1">{#N/A,#N/A,FALSE,"A_D";#N/A,#N/A,FALSE,"WACC";#N/A,#N/A,FALSE,"DCF";#N/A,#N/A,FALSE,"A";#N/A,#N/A,FALSE,"LBO";#N/A,#N/A,FALSE,"C";#N/A,#N/A,FALSE,"impd";#N/A,#N/A,FALSE,"comps"}</definedName>
    <definedName name="wrn.A_VALUATION._1_4" hidden="1">{#N/A,#N/A,FALSE,"A_D";#N/A,#N/A,FALSE,"WACC";#N/A,#N/A,FALSE,"DCF";#N/A,#N/A,FALSE,"A";#N/A,#N/A,FALSE,"LBO";#N/A,#N/A,FALSE,"C";#N/A,#N/A,FALSE,"impd";#N/A,#N/A,FALSE,"comps"}</definedName>
    <definedName name="wrn.A_VALUATION._1_5" localSheetId="3" hidden="1">{#N/A,#N/A,FALSE,"A_D";#N/A,#N/A,FALSE,"WACC";#N/A,#N/A,FALSE,"DCF";#N/A,#N/A,FALSE,"A";#N/A,#N/A,FALSE,"LBO";#N/A,#N/A,FALSE,"C";#N/A,#N/A,FALSE,"impd";#N/A,#N/A,FALSE,"comps"}</definedName>
    <definedName name="wrn.A_VALUATION._1_5" hidden="1">{#N/A,#N/A,FALSE,"A_D";#N/A,#N/A,FALSE,"WACC";#N/A,#N/A,FALSE,"DCF";#N/A,#N/A,FALSE,"A";#N/A,#N/A,FALSE,"LBO";#N/A,#N/A,FALSE,"C";#N/A,#N/A,FALSE,"impd";#N/A,#N/A,FALSE,"comps"}</definedName>
    <definedName name="wrn.A_VALUATION._2" localSheetId="3" hidden="1">{#N/A,#N/A,FALSE,"A_D";#N/A,#N/A,FALSE,"WACC";#N/A,#N/A,FALSE,"DCF";#N/A,#N/A,FALSE,"A";#N/A,#N/A,FALSE,"LBO";#N/A,#N/A,FALSE,"C";#N/A,#N/A,FALSE,"impd";#N/A,#N/A,FALSE,"comps"}</definedName>
    <definedName name="wrn.A_VALUATION._2" hidden="1">{#N/A,#N/A,FALSE,"A_D";#N/A,#N/A,FALSE,"WACC";#N/A,#N/A,FALSE,"DCF";#N/A,#N/A,FALSE,"A";#N/A,#N/A,FALSE,"LBO";#N/A,#N/A,FALSE,"C";#N/A,#N/A,FALSE,"impd";#N/A,#N/A,FALSE,"comps"}</definedName>
    <definedName name="wrn.A_VALUATION._2_1" localSheetId="3" hidden="1">{#N/A,#N/A,FALSE,"A_D";#N/A,#N/A,FALSE,"WACC";#N/A,#N/A,FALSE,"DCF";#N/A,#N/A,FALSE,"A";#N/A,#N/A,FALSE,"LBO";#N/A,#N/A,FALSE,"C";#N/A,#N/A,FALSE,"impd";#N/A,#N/A,FALSE,"comps"}</definedName>
    <definedName name="wrn.A_VALUATION._2_1" hidden="1">{#N/A,#N/A,FALSE,"A_D";#N/A,#N/A,FALSE,"WACC";#N/A,#N/A,FALSE,"DCF";#N/A,#N/A,FALSE,"A";#N/A,#N/A,FALSE,"LBO";#N/A,#N/A,FALSE,"C";#N/A,#N/A,FALSE,"impd";#N/A,#N/A,FALSE,"comps"}</definedName>
    <definedName name="wrn.A_VALUATION._2_2" localSheetId="3" hidden="1">{#N/A,#N/A,FALSE,"A_D";#N/A,#N/A,FALSE,"WACC";#N/A,#N/A,FALSE,"DCF";#N/A,#N/A,FALSE,"A";#N/A,#N/A,FALSE,"LBO";#N/A,#N/A,FALSE,"C";#N/A,#N/A,FALSE,"impd";#N/A,#N/A,FALSE,"comps"}</definedName>
    <definedName name="wrn.A_VALUATION._2_2" hidden="1">{#N/A,#N/A,FALSE,"A_D";#N/A,#N/A,FALSE,"WACC";#N/A,#N/A,FALSE,"DCF";#N/A,#N/A,FALSE,"A";#N/A,#N/A,FALSE,"LBO";#N/A,#N/A,FALSE,"C";#N/A,#N/A,FALSE,"impd";#N/A,#N/A,FALSE,"comps"}</definedName>
    <definedName name="wrn.A_VALUATION._2_3" localSheetId="3" hidden="1">{#N/A,#N/A,FALSE,"A_D";#N/A,#N/A,FALSE,"WACC";#N/A,#N/A,FALSE,"DCF";#N/A,#N/A,FALSE,"A";#N/A,#N/A,FALSE,"LBO";#N/A,#N/A,FALSE,"C";#N/A,#N/A,FALSE,"impd";#N/A,#N/A,FALSE,"comps"}</definedName>
    <definedName name="wrn.A_VALUATION._2_3" hidden="1">{#N/A,#N/A,FALSE,"A_D";#N/A,#N/A,FALSE,"WACC";#N/A,#N/A,FALSE,"DCF";#N/A,#N/A,FALSE,"A";#N/A,#N/A,FALSE,"LBO";#N/A,#N/A,FALSE,"C";#N/A,#N/A,FALSE,"impd";#N/A,#N/A,FALSE,"comps"}</definedName>
    <definedName name="wrn.A_VALUATION._2_4" localSheetId="3" hidden="1">{#N/A,#N/A,FALSE,"A_D";#N/A,#N/A,FALSE,"WACC";#N/A,#N/A,FALSE,"DCF";#N/A,#N/A,FALSE,"A";#N/A,#N/A,FALSE,"LBO";#N/A,#N/A,FALSE,"C";#N/A,#N/A,FALSE,"impd";#N/A,#N/A,FALSE,"comps"}</definedName>
    <definedName name="wrn.A_VALUATION._2_4" hidden="1">{#N/A,#N/A,FALSE,"A_D";#N/A,#N/A,FALSE,"WACC";#N/A,#N/A,FALSE,"DCF";#N/A,#N/A,FALSE,"A";#N/A,#N/A,FALSE,"LBO";#N/A,#N/A,FALSE,"C";#N/A,#N/A,FALSE,"impd";#N/A,#N/A,FALSE,"comps"}</definedName>
    <definedName name="wrn.A_VALUATION._2_5" localSheetId="3" hidden="1">{#N/A,#N/A,FALSE,"A_D";#N/A,#N/A,FALSE,"WACC";#N/A,#N/A,FALSE,"DCF";#N/A,#N/A,FALSE,"A";#N/A,#N/A,FALSE,"LBO";#N/A,#N/A,FALSE,"C";#N/A,#N/A,FALSE,"impd";#N/A,#N/A,FALSE,"comps"}</definedName>
    <definedName name="wrn.A_VALUATION._2_5" hidden="1">{#N/A,#N/A,FALSE,"A_D";#N/A,#N/A,FALSE,"WACC";#N/A,#N/A,FALSE,"DCF";#N/A,#N/A,FALSE,"A";#N/A,#N/A,FALSE,"LBO";#N/A,#N/A,FALSE,"C";#N/A,#N/A,FALSE,"impd";#N/A,#N/A,FALSE,"comps"}</definedName>
    <definedName name="wrn.A_VALUATION._3" localSheetId="3" hidden="1">{#N/A,#N/A,FALSE,"A_D";#N/A,#N/A,FALSE,"WACC";#N/A,#N/A,FALSE,"DCF";#N/A,#N/A,FALSE,"A";#N/A,#N/A,FALSE,"LBO";#N/A,#N/A,FALSE,"C";#N/A,#N/A,FALSE,"impd";#N/A,#N/A,FALSE,"comps"}</definedName>
    <definedName name="wrn.A_VALUATION._3" hidden="1">{#N/A,#N/A,FALSE,"A_D";#N/A,#N/A,FALSE,"WACC";#N/A,#N/A,FALSE,"DCF";#N/A,#N/A,FALSE,"A";#N/A,#N/A,FALSE,"LBO";#N/A,#N/A,FALSE,"C";#N/A,#N/A,FALSE,"impd";#N/A,#N/A,FALSE,"comps"}</definedName>
    <definedName name="wrn.A_VALUATION._3_1" localSheetId="3" hidden="1">{#N/A,#N/A,FALSE,"A_D";#N/A,#N/A,FALSE,"WACC";#N/A,#N/A,FALSE,"DCF";#N/A,#N/A,FALSE,"A";#N/A,#N/A,FALSE,"LBO";#N/A,#N/A,FALSE,"C";#N/A,#N/A,FALSE,"impd";#N/A,#N/A,FALSE,"comps"}</definedName>
    <definedName name="wrn.A_VALUATION._3_1" hidden="1">{#N/A,#N/A,FALSE,"A_D";#N/A,#N/A,FALSE,"WACC";#N/A,#N/A,FALSE,"DCF";#N/A,#N/A,FALSE,"A";#N/A,#N/A,FALSE,"LBO";#N/A,#N/A,FALSE,"C";#N/A,#N/A,FALSE,"impd";#N/A,#N/A,FALSE,"comps"}</definedName>
    <definedName name="wrn.A_VALUATION._3_2" localSheetId="3" hidden="1">{#N/A,#N/A,FALSE,"A_D";#N/A,#N/A,FALSE,"WACC";#N/A,#N/A,FALSE,"DCF";#N/A,#N/A,FALSE,"A";#N/A,#N/A,FALSE,"LBO";#N/A,#N/A,FALSE,"C";#N/A,#N/A,FALSE,"impd";#N/A,#N/A,FALSE,"comps"}</definedName>
    <definedName name="wrn.A_VALUATION._3_2" hidden="1">{#N/A,#N/A,FALSE,"A_D";#N/A,#N/A,FALSE,"WACC";#N/A,#N/A,FALSE,"DCF";#N/A,#N/A,FALSE,"A";#N/A,#N/A,FALSE,"LBO";#N/A,#N/A,FALSE,"C";#N/A,#N/A,FALSE,"impd";#N/A,#N/A,FALSE,"comps"}</definedName>
    <definedName name="wrn.A_VALUATION._3_3" localSheetId="3" hidden="1">{#N/A,#N/A,FALSE,"A_D";#N/A,#N/A,FALSE,"WACC";#N/A,#N/A,FALSE,"DCF";#N/A,#N/A,FALSE,"A";#N/A,#N/A,FALSE,"LBO";#N/A,#N/A,FALSE,"C";#N/A,#N/A,FALSE,"impd";#N/A,#N/A,FALSE,"comps"}</definedName>
    <definedName name="wrn.A_VALUATION._3_3" hidden="1">{#N/A,#N/A,FALSE,"A_D";#N/A,#N/A,FALSE,"WACC";#N/A,#N/A,FALSE,"DCF";#N/A,#N/A,FALSE,"A";#N/A,#N/A,FALSE,"LBO";#N/A,#N/A,FALSE,"C";#N/A,#N/A,FALSE,"impd";#N/A,#N/A,FALSE,"comps"}</definedName>
    <definedName name="wrn.A_VALUATION._3_4" localSheetId="3" hidden="1">{#N/A,#N/A,FALSE,"A_D";#N/A,#N/A,FALSE,"WACC";#N/A,#N/A,FALSE,"DCF";#N/A,#N/A,FALSE,"A";#N/A,#N/A,FALSE,"LBO";#N/A,#N/A,FALSE,"C";#N/A,#N/A,FALSE,"impd";#N/A,#N/A,FALSE,"comps"}</definedName>
    <definedName name="wrn.A_VALUATION._3_4" hidden="1">{#N/A,#N/A,FALSE,"A_D";#N/A,#N/A,FALSE,"WACC";#N/A,#N/A,FALSE,"DCF";#N/A,#N/A,FALSE,"A";#N/A,#N/A,FALSE,"LBO";#N/A,#N/A,FALSE,"C";#N/A,#N/A,FALSE,"impd";#N/A,#N/A,FALSE,"comps"}</definedName>
    <definedName name="wrn.A_VALUATION._3_5" localSheetId="3" hidden="1">{#N/A,#N/A,FALSE,"A_D";#N/A,#N/A,FALSE,"WACC";#N/A,#N/A,FALSE,"DCF";#N/A,#N/A,FALSE,"A";#N/A,#N/A,FALSE,"LBO";#N/A,#N/A,FALSE,"C";#N/A,#N/A,FALSE,"impd";#N/A,#N/A,FALSE,"comps"}</definedName>
    <definedName name="wrn.A_VALUATION._3_5" hidden="1">{#N/A,#N/A,FALSE,"A_D";#N/A,#N/A,FALSE,"WACC";#N/A,#N/A,FALSE,"DCF";#N/A,#N/A,FALSE,"A";#N/A,#N/A,FALSE,"LBO";#N/A,#N/A,FALSE,"C";#N/A,#N/A,FALSE,"impd";#N/A,#N/A,FALSE,"comps"}</definedName>
    <definedName name="wrn.A_VALUATION._4" localSheetId="3" hidden="1">{#N/A,#N/A,FALSE,"A_D";#N/A,#N/A,FALSE,"WACC";#N/A,#N/A,FALSE,"DCF";#N/A,#N/A,FALSE,"A";#N/A,#N/A,FALSE,"LBO";#N/A,#N/A,FALSE,"C";#N/A,#N/A,FALSE,"impd";#N/A,#N/A,FALSE,"comps"}</definedName>
    <definedName name="wrn.A_VALUATION._4" hidden="1">{#N/A,#N/A,FALSE,"A_D";#N/A,#N/A,FALSE,"WACC";#N/A,#N/A,FALSE,"DCF";#N/A,#N/A,FALSE,"A";#N/A,#N/A,FALSE,"LBO";#N/A,#N/A,FALSE,"C";#N/A,#N/A,FALSE,"impd";#N/A,#N/A,FALSE,"comps"}</definedName>
    <definedName name="wrn.A_VALUATION._4_1" localSheetId="3" hidden="1">{#N/A,#N/A,FALSE,"A_D";#N/A,#N/A,FALSE,"WACC";#N/A,#N/A,FALSE,"DCF";#N/A,#N/A,FALSE,"A";#N/A,#N/A,FALSE,"LBO";#N/A,#N/A,FALSE,"C";#N/A,#N/A,FALSE,"impd";#N/A,#N/A,FALSE,"comps"}</definedName>
    <definedName name="wrn.A_VALUATION._4_1" hidden="1">{#N/A,#N/A,FALSE,"A_D";#N/A,#N/A,FALSE,"WACC";#N/A,#N/A,FALSE,"DCF";#N/A,#N/A,FALSE,"A";#N/A,#N/A,FALSE,"LBO";#N/A,#N/A,FALSE,"C";#N/A,#N/A,FALSE,"impd";#N/A,#N/A,FALSE,"comps"}</definedName>
    <definedName name="wrn.A_VALUATION._4_2" localSheetId="3" hidden="1">{#N/A,#N/A,FALSE,"A_D";#N/A,#N/A,FALSE,"WACC";#N/A,#N/A,FALSE,"DCF";#N/A,#N/A,FALSE,"A";#N/A,#N/A,FALSE,"LBO";#N/A,#N/A,FALSE,"C";#N/A,#N/A,FALSE,"impd";#N/A,#N/A,FALSE,"comps"}</definedName>
    <definedName name="wrn.A_VALUATION._4_2" hidden="1">{#N/A,#N/A,FALSE,"A_D";#N/A,#N/A,FALSE,"WACC";#N/A,#N/A,FALSE,"DCF";#N/A,#N/A,FALSE,"A";#N/A,#N/A,FALSE,"LBO";#N/A,#N/A,FALSE,"C";#N/A,#N/A,FALSE,"impd";#N/A,#N/A,FALSE,"comps"}</definedName>
    <definedName name="wrn.A_VALUATION._4_3" localSheetId="3" hidden="1">{#N/A,#N/A,FALSE,"A_D";#N/A,#N/A,FALSE,"WACC";#N/A,#N/A,FALSE,"DCF";#N/A,#N/A,FALSE,"A";#N/A,#N/A,FALSE,"LBO";#N/A,#N/A,FALSE,"C";#N/A,#N/A,FALSE,"impd";#N/A,#N/A,FALSE,"comps"}</definedName>
    <definedName name="wrn.A_VALUATION._4_3" hidden="1">{#N/A,#N/A,FALSE,"A_D";#N/A,#N/A,FALSE,"WACC";#N/A,#N/A,FALSE,"DCF";#N/A,#N/A,FALSE,"A";#N/A,#N/A,FALSE,"LBO";#N/A,#N/A,FALSE,"C";#N/A,#N/A,FALSE,"impd";#N/A,#N/A,FALSE,"comps"}</definedName>
    <definedName name="wrn.A_VALUATION._4_4" localSheetId="3" hidden="1">{#N/A,#N/A,FALSE,"A_D";#N/A,#N/A,FALSE,"WACC";#N/A,#N/A,FALSE,"DCF";#N/A,#N/A,FALSE,"A";#N/A,#N/A,FALSE,"LBO";#N/A,#N/A,FALSE,"C";#N/A,#N/A,FALSE,"impd";#N/A,#N/A,FALSE,"comps"}</definedName>
    <definedName name="wrn.A_VALUATION._4_4" hidden="1">{#N/A,#N/A,FALSE,"A_D";#N/A,#N/A,FALSE,"WACC";#N/A,#N/A,FALSE,"DCF";#N/A,#N/A,FALSE,"A";#N/A,#N/A,FALSE,"LBO";#N/A,#N/A,FALSE,"C";#N/A,#N/A,FALSE,"impd";#N/A,#N/A,FALSE,"comps"}</definedName>
    <definedName name="wrn.A_VALUATION._4_5" localSheetId="3" hidden="1">{#N/A,#N/A,FALSE,"A_D";#N/A,#N/A,FALSE,"WACC";#N/A,#N/A,FALSE,"DCF";#N/A,#N/A,FALSE,"A";#N/A,#N/A,FALSE,"LBO";#N/A,#N/A,FALSE,"C";#N/A,#N/A,FALSE,"impd";#N/A,#N/A,FALSE,"comps"}</definedName>
    <definedName name="wrn.A_VALUATION._4_5" hidden="1">{#N/A,#N/A,FALSE,"A_D";#N/A,#N/A,FALSE,"WACC";#N/A,#N/A,FALSE,"DCF";#N/A,#N/A,FALSE,"A";#N/A,#N/A,FALSE,"LBO";#N/A,#N/A,FALSE,"C";#N/A,#N/A,FALSE,"impd";#N/A,#N/A,FALSE,"comps"}</definedName>
    <definedName name="wrn.A_VALUATION._5" localSheetId="3" hidden="1">{#N/A,#N/A,FALSE,"A_D";#N/A,#N/A,FALSE,"WACC";#N/A,#N/A,FALSE,"DCF";#N/A,#N/A,FALSE,"A";#N/A,#N/A,FALSE,"LBO";#N/A,#N/A,FALSE,"C";#N/A,#N/A,FALSE,"impd";#N/A,#N/A,FALSE,"comps"}</definedName>
    <definedName name="wrn.A_VALUATION._5" hidden="1">{#N/A,#N/A,FALSE,"A_D";#N/A,#N/A,FALSE,"WACC";#N/A,#N/A,FALSE,"DCF";#N/A,#N/A,FALSE,"A";#N/A,#N/A,FALSE,"LBO";#N/A,#N/A,FALSE,"C";#N/A,#N/A,FALSE,"impd";#N/A,#N/A,FALSE,"comps"}</definedName>
    <definedName name="wrn.A_VALUATION._5_1" localSheetId="3" hidden="1">{#N/A,#N/A,FALSE,"A_D";#N/A,#N/A,FALSE,"WACC";#N/A,#N/A,FALSE,"DCF";#N/A,#N/A,FALSE,"A";#N/A,#N/A,FALSE,"LBO";#N/A,#N/A,FALSE,"C";#N/A,#N/A,FALSE,"impd";#N/A,#N/A,FALSE,"comps"}</definedName>
    <definedName name="wrn.A_VALUATION._5_1" hidden="1">{#N/A,#N/A,FALSE,"A_D";#N/A,#N/A,FALSE,"WACC";#N/A,#N/A,FALSE,"DCF";#N/A,#N/A,FALSE,"A";#N/A,#N/A,FALSE,"LBO";#N/A,#N/A,FALSE,"C";#N/A,#N/A,FALSE,"impd";#N/A,#N/A,FALSE,"comps"}</definedName>
    <definedName name="wrn.A_VALUATION._5_2" localSheetId="3" hidden="1">{#N/A,#N/A,FALSE,"A_D";#N/A,#N/A,FALSE,"WACC";#N/A,#N/A,FALSE,"DCF";#N/A,#N/A,FALSE,"A";#N/A,#N/A,FALSE,"LBO";#N/A,#N/A,FALSE,"C";#N/A,#N/A,FALSE,"impd";#N/A,#N/A,FALSE,"comps"}</definedName>
    <definedName name="wrn.A_VALUATION._5_2" hidden="1">{#N/A,#N/A,FALSE,"A_D";#N/A,#N/A,FALSE,"WACC";#N/A,#N/A,FALSE,"DCF";#N/A,#N/A,FALSE,"A";#N/A,#N/A,FALSE,"LBO";#N/A,#N/A,FALSE,"C";#N/A,#N/A,FALSE,"impd";#N/A,#N/A,FALSE,"comps"}</definedName>
    <definedName name="wrn.A_VALUATION._5_3" localSheetId="3" hidden="1">{#N/A,#N/A,FALSE,"A_D";#N/A,#N/A,FALSE,"WACC";#N/A,#N/A,FALSE,"DCF";#N/A,#N/A,FALSE,"A";#N/A,#N/A,FALSE,"LBO";#N/A,#N/A,FALSE,"C";#N/A,#N/A,FALSE,"impd";#N/A,#N/A,FALSE,"comps"}</definedName>
    <definedName name="wrn.A_VALUATION._5_3" hidden="1">{#N/A,#N/A,FALSE,"A_D";#N/A,#N/A,FALSE,"WACC";#N/A,#N/A,FALSE,"DCF";#N/A,#N/A,FALSE,"A";#N/A,#N/A,FALSE,"LBO";#N/A,#N/A,FALSE,"C";#N/A,#N/A,FALSE,"impd";#N/A,#N/A,FALSE,"comps"}</definedName>
    <definedName name="wrn.A_VALUATION._5_4" localSheetId="3" hidden="1">{#N/A,#N/A,FALSE,"A_D";#N/A,#N/A,FALSE,"WACC";#N/A,#N/A,FALSE,"DCF";#N/A,#N/A,FALSE,"A";#N/A,#N/A,FALSE,"LBO";#N/A,#N/A,FALSE,"C";#N/A,#N/A,FALSE,"impd";#N/A,#N/A,FALSE,"comps"}</definedName>
    <definedName name="wrn.A_VALUATION._5_4" hidden="1">{#N/A,#N/A,FALSE,"A_D";#N/A,#N/A,FALSE,"WACC";#N/A,#N/A,FALSE,"DCF";#N/A,#N/A,FALSE,"A";#N/A,#N/A,FALSE,"LBO";#N/A,#N/A,FALSE,"C";#N/A,#N/A,FALSE,"impd";#N/A,#N/A,FALSE,"comps"}</definedName>
    <definedName name="wrn.A_VALUATION._5_5" localSheetId="3" hidden="1">{#N/A,#N/A,FALSE,"A_D";#N/A,#N/A,FALSE,"WACC";#N/A,#N/A,FALSE,"DCF";#N/A,#N/A,FALSE,"A";#N/A,#N/A,FALSE,"LBO";#N/A,#N/A,FALSE,"C";#N/A,#N/A,FALSE,"impd";#N/A,#N/A,FALSE,"comps"}</definedName>
    <definedName name="wrn.A_VALUATION._5_5" hidden="1">{#N/A,#N/A,FALSE,"A_D";#N/A,#N/A,FALSE,"WACC";#N/A,#N/A,FALSE,"DCF";#N/A,#N/A,FALSE,"A";#N/A,#N/A,FALSE,"LBO";#N/A,#N/A,FALSE,"C";#N/A,#N/A,FALSE,"impd";#N/A,#N/A,FALSE,"comps"}</definedName>
    <definedName name="wrn.AA." localSheetId="3" hidden="1">{#N/A,#N/A,FALSE,"PMTABB";#N/A,#N/A,FALSE,"PMTABB"}</definedName>
    <definedName name="wrn.AA." hidden="1">{#N/A,#N/A,FALSE,"PMTABB";#N/A,#N/A,FALSE,"PMTABB"}</definedName>
    <definedName name="wrn.aaa" localSheetId="3" hidden="1">{#N/A,#N/A,FALSE,"Pharm";#N/A,#N/A,FALSE,"WWCM"}</definedName>
    <definedName name="wrn.aaa" hidden="1">{#N/A,#N/A,FALSE,"Pharm";#N/A,#N/A,FALSE,"WWCM"}</definedName>
    <definedName name="wrn.aaa." localSheetId="3" hidden="1">{#N/A,#N/A,FALSE,"ALM-ASISC"}</definedName>
    <definedName name="wrn.aaa." hidden="1">{#N/A,#N/A,FALSE,"ALM-ASISC"}</definedName>
    <definedName name="wrn.aaa_1" localSheetId="3" hidden="1">{#N/A,#N/A,FALSE,"Pharm";#N/A,#N/A,FALSE,"WWCM"}</definedName>
    <definedName name="wrn.aaa_1" hidden="1">{#N/A,#N/A,FALSE,"Pharm";#N/A,#N/A,FALSE,"WWCM"}</definedName>
    <definedName name="wrn.aaa_2" localSheetId="3" hidden="1">{#N/A,#N/A,FALSE,"Pharm";#N/A,#N/A,FALSE,"WWCM"}</definedName>
    <definedName name="wrn.aaa_2" hidden="1">{#N/A,#N/A,FALSE,"Pharm";#N/A,#N/A,FALSE,"WWCM"}</definedName>
    <definedName name="wrn.aaa_3" localSheetId="3" hidden="1">{#N/A,#N/A,FALSE,"Pharm";#N/A,#N/A,FALSE,"WWCM"}</definedName>
    <definedName name="wrn.aaa_3" hidden="1">{#N/A,#N/A,FALSE,"Pharm";#N/A,#N/A,FALSE,"WWCM"}</definedName>
    <definedName name="wrn.aaa_4" localSheetId="3" hidden="1">{#N/A,#N/A,FALSE,"Pharm";#N/A,#N/A,FALSE,"WWCM"}</definedName>
    <definedName name="wrn.aaa_4" hidden="1">{#N/A,#N/A,FALSE,"Pharm";#N/A,#N/A,FALSE,"WWCM"}</definedName>
    <definedName name="wrn.aaaaaaa" localSheetId="3" hidden="1">{#N/A,#N/A,FALSE,"Pharm";#N/A,#N/A,FALSE,"WWCM"}</definedName>
    <definedName name="wrn.aaaaaaa" hidden="1">{#N/A,#N/A,FALSE,"Pharm";#N/A,#N/A,FALSE,"WWCM"}</definedName>
    <definedName name="wrn.aaaaaaa_1" localSheetId="3" hidden="1">{#N/A,#N/A,FALSE,"Pharm";#N/A,#N/A,FALSE,"WWCM"}</definedName>
    <definedName name="wrn.aaaaaaa_1" hidden="1">{#N/A,#N/A,FALSE,"Pharm";#N/A,#N/A,FALSE,"WWCM"}</definedName>
    <definedName name="wrn.aaaaaaa_2" localSheetId="3" hidden="1">{#N/A,#N/A,FALSE,"Pharm";#N/A,#N/A,FALSE,"WWCM"}</definedName>
    <definedName name="wrn.aaaaaaa_2" hidden="1">{#N/A,#N/A,FALSE,"Pharm";#N/A,#N/A,FALSE,"WWCM"}</definedName>
    <definedName name="wrn.aaaaaaa_3" localSheetId="3" hidden="1">{#N/A,#N/A,FALSE,"Pharm";#N/A,#N/A,FALSE,"WWCM"}</definedName>
    <definedName name="wrn.aaaaaaa_3" hidden="1">{#N/A,#N/A,FALSE,"Pharm";#N/A,#N/A,FALSE,"WWCM"}</definedName>
    <definedName name="wrn.aaaaaaa_4" localSheetId="3" hidden="1">{#N/A,#N/A,FALSE,"Pharm";#N/A,#N/A,FALSE,"WWCM"}</definedName>
    <definedName name="wrn.aaaaaaa_4" hidden="1">{#N/A,#N/A,FALSE,"Pharm";#N/A,#N/A,FALSE,"WWCM"}</definedName>
    <definedName name="wrn.aba." localSheetId="4" hidden="1">{"ww",#N/A,FALSE,"Hospital Products";"us",#N/A,FALSE,"Hospital Products";"in",#N/A,FALSE,"Hospital Products"}</definedName>
    <definedName name="wrn.aba." localSheetId="3" hidden="1">{"ww",#N/A,FALSE,"Hospital Products";"us",#N/A,FALSE,"Hospital Products";"in",#N/A,FALSE,"Hospital Products"}</definedName>
    <definedName name="wrn.aba." hidden="1">{"ww",#N/A,FALSE,"Hospital Products";"us",#N/A,FALSE,"Hospital Products";"in",#N/A,FALSE,"Hospital Products"}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l." localSheetId="4" hidden="1">{"ww",#N/A,FALSE,"Hospital Products";"us",#N/A,FALSE,"Hospital Products";"in",#N/A,FALSE,"Hospital Products"}</definedName>
    <definedName name="wrn.abl." localSheetId="3" hidden="1">{"ww",#N/A,FALSE,"Hospital Products";"us",#N/A,FALSE,"Hospital Products";"in",#N/A,FALSE,"Hospital Products"}</definedName>
    <definedName name="wrn.abl." hidden="1">{"ww",#N/A,FALSE,"Hospital Products";"us",#N/A,FALSE,"Hospital Products";"in",#N/A,FALSE,"Hospital Products"}</definedName>
    <definedName name="wrn.abt." localSheetId="4" hidden="1">{"ww",#N/A,FALSE,"Hospital Products";"us",#N/A,FALSE,"Hospital Products";"in",#N/A,FALSE,"Hospital Products"}</definedName>
    <definedName name="wrn.abt." localSheetId="3" hidden="1">{"ww",#N/A,FALSE,"Hospital Products";"us",#N/A,FALSE,"Hospital Products";"in",#N/A,FALSE,"Hospital Products"}</definedName>
    <definedName name="wrn.abt." hidden="1">{"ww",#N/A,FALSE,"Hospital Products";"us",#N/A,FALSE,"Hospital Products";"in",#N/A,FALSE,"Hospital Products"}</definedName>
    <definedName name="wrn.Accounts." localSheetId="3" hidden="1">{"turnover",#N/A,FALSE;"profits",#N/A,FALSE;"cash",#N/A,FALSE}</definedName>
    <definedName name="wrn.Accounts." hidden="1">{"turnover",#N/A,FALSE;"profits",#N/A,FALSE;"cash",#N/A,FALSE}</definedName>
    <definedName name="wrn.Accr_Dil." localSheetId="4" hidden="1">{#N/A,#N/A,FALSE,"Debt Accr";#N/A,#N/A,FALSE,"Stock Accr";#N/A,#N/A,FALSE,"Debt Stock Accr"}</definedName>
    <definedName name="wrn.Accr_Dil." localSheetId="3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ccr_Dil._1" localSheetId="3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_Dil._1_1" localSheetId="3" hidden="1">{#N/A,#N/A,FALSE,"Debt Accr";#N/A,#N/A,FALSE,"Stock Accr";#N/A,#N/A,FALSE,"Debt Stock Accr"}</definedName>
    <definedName name="wrn.Accr_Dil._1_1" hidden="1">{#N/A,#N/A,FALSE,"Debt Accr";#N/A,#N/A,FALSE,"Stock Accr";#N/A,#N/A,FALSE,"Debt Stock Accr"}</definedName>
    <definedName name="wrn.Accr_Dil._1_2" localSheetId="3" hidden="1">{#N/A,#N/A,FALSE,"Debt Accr";#N/A,#N/A,FALSE,"Stock Accr";#N/A,#N/A,FALSE,"Debt Stock Accr"}</definedName>
    <definedName name="wrn.Accr_Dil._1_2" hidden="1">{#N/A,#N/A,FALSE,"Debt Accr";#N/A,#N/A,FALSE,"Stock Accr";#N/A,#N/A,FALSE,"Debt Stock Accr"}</definedName>
    <definedName name="wrn.Accr_Dil._1_3" localSheetId="3" hidden="1">{#N/A,#N/A,FALSE,"Debt Accr";#N/A,#N/A,FALSE,"Stock Accr";#N/A,#N/A,FALSE,"Debt Stock Accr"}</definedName>
    <definedName name="wrn.Accr_Dil._1_3" hidden="1">{#N/A,#N/A,FALSE,"Debt Accr";#N/A,#N/A,FALSE,"Stock Accr";#N/A,#N/A,FALSE,"Debt Stock Accr"}</definedName>
    <definedName name="wrn.Accr_Dil._1_4" localSheetId="3" hidden="1">{#N/A,#N/A,FALSE,"Debt Accr";#N/A,#N/A,FALSE,"Stock Accr";#N/A,#N/A,FALSE,"Debt Stock Accr"}</definedName>
    <definedName name="wrn.Accr_Dil._1_4" hidden="1">{#N/A,#N/A,FALSE,"Debt Accr";#N/A,#N/A,FALSE,"Stock Accr";#N/A,#N/A,FALSE,"Debt Stock Accr"}</definedName>
    <definedName name="wrn.Accr_Dil._1_5" localSheetId="3" hidden="1">{#N/A,#N/A,FALSE,"Debt Accr";#N/A,#N/A,FALSE,"Stock Accr";#N/A,#N/A,FALSE,"Debt Stock Accr"}</definedName>
    <definedName name="wrn.Accr_Dil._1_5" hidden="1">{#N/A,#N/A,FALSE,"Debt Accr";#N/A,#N/A,FALSE,"Stock Accr";#N/A,#N/A,FALSE,"Debt Stock Accr"}</definedName>
    <definedName name="wrn.Accr_Dil._2" localSheetId="3" hidden="1">{#N/A,#N/A,FALSE,"Debt Accr";#N/A,#N/A,FALSE,"Stock Accr";#N/A,#N/A,FALSE,"Debt Stock Accr"}</definedName>
    <definedName name="wrn.Accr_Dil._2" hidden="1">{#N/A,#N/A,FALSE,"Debt Accr";#N/A,#N/A,FALSE,"Stock Accr";#N/A,#N/A,FALSE,"Debt Stock Accr"}</definedName>
    <definedName name="wrn.Accr_Dil._2_1" localSheetId="3" hidden="1">{#N/A,#N/A,FALSE,"Debt Accr";#N/A,#N/A,FALSE,"Stock Accr";#N/A,#N/A,FALSE,"Debt Stock Accr"}</definedName>
    <definedName name="wrn.Accr_Dil._2_1" hidden="1">{#N/A,#N/A,FALSE,"Debt Accr";#N/A,#N/A,FALSE,"Stock Accr";#N/A,#N/A,FALSE,"Debt Stock Accr"}</definedName>
    <definedName name="wrn.Accr_Dil._2_2" localSheetId="3" hidden="1">{#N/A,#N/A,FALSE,"Debt Accr";#N/A,#N/A,FALSE,"Stock Accr";#N/A,#N/A,FALSE,"Debt Stock Accr"}</definedName>
    <definedName name="wrn.Accr_Dil._2_2" hidden="1">{#N/A,#N/A,FALSE,"Debt Accr";#N/A,#N/A,FALSE,"Stock Accr";#N/A,#N/A,FALSE,"Debt Stock Accr"}</definedName>
    <definedName name="wrn.Accr_Dil._2_3" localSheetId="3" hidden="1">{#N/A,#N/A,FALSE,"Debt Accr";#N/A,#N/A,FALSE,"Stock Accr";#N/A,#N/A,FALSE,"Debt Stock Accr"}</definedName>
    <definedName name="wrn.Accr_Dil._2_3" hidden="1">{#N/A,#N/A,FALSE,"Debt Accr";#N/A,#N/A,FALSE,"Stock Accr";#N/A,#N/A,FALSE,"Debt Stock Accr"}</definedName>
    <definedName name="wrn.Accr_Dil._2_4" localSheetId="3" hidden="1">{#N/A,#N/A,FALSE,"Debt Accr";#N/A,#N/A,FALSE,"Stock Accr";#N/A,#N/A,FALSE,"Debt Stock Accr"}</definedName>
    <definedName name="wrn.Accr_Dil._2_4" hidden="1">{#N/A,#N/A,FALSE,"Debt Accr";#N/A,#N/A,FALSE,"Stock Accr";#N/A,#N/A,FALSE,"Debt Stock Accr"}</definedName>
    <definedName name="wrn.Accr_Dil._2_5" localSheetId="3" hidden="1">{#N/A,#N/A,FALSE,"Debt Accr";#N/A,#N/A,FALSE,"Stock Accr";#N/A,#N/A,FALSE,"Debt Stock Accr"}</definedName>
    <definedName name="wrn.Accr_Dil._2_5" hidden="1">{#N/A,#N/A,FALSE,"Debt Accr";#N/A,#N/A,FALSE,"Stock Accr";#N/A,#N/A,FALSE,"Debt Stock Accr"}</definedName>
    <definedName name="wrn.Accr_Dil._3" localSheetId="3" hidden="1">{#N/A,#N/A,FALSE,"Debt Accr";#N/A,#N/A,FALSE,"Stock Accr";#N/A,#N/A,FALSE,"Debt Stock Accr"}</definedName>
    <definedName name="wrn.Accr_Dil._3" hidden="1">{#N/A,#N/A,FALSE,"Debt Accr";#N/A,#N/A,FALSE,"Stock Accr";#N/A,#N/A,FALSE,"Debt Stock Accr"}</definedName>
    <definedName name="wrn.Accr_Dil._3_1" localSheetId="3" hidden="1">{#N/A,#N/A,FALSE,"Debt Accr";#N/A,#N/A,FALSE,"Stock Accr";#N/A,#N/A,FALSE,"Debt Stock Accr"}</definedName>
    <definedName name="wrn.Accr_Dil._3_1" hidden="1">{#N/A,#N/A,FALSE,"Debt Accr";#N/A,#N/A,FALSE,"Stock Accr";#N/A,#N/A,FALSE,"Debt Stock Accr"}</definedName>
    <definedName name="wrn.Accr_Dil._3_2" localSheetId="3" hidden="1">{#N/A,#N/A,FALSE,"Debt Accr";#N/A,#N/A,FALSE,"Stock Accr";#N/A,#N/A,FALSE,"Debt Stock Accr"}</definedName>
    <definedName name="wrn.Accr_Dil._3_2" hidden="1">{#N/A,#N/A,FALSE,"Debt Accr";#N/A,#N/A,FALSE,"Stock Accr";#N/A,#N/A,FALSE,"Debt Stock Accr"}</definedName>
    <definedName name="wrn.Accr_Dil._3_3" localSheetId="3" hidden="1">{#N/A,#N/A,FALSE,"Debt Accr";#N/A,#N/A,FALSE,"Stock Accr";#N/A,#N/A,FALSE,"Debt Stock Accr"}</definedName>
    <definedName name="wrn.Accr_Dil._3_3" hidden="1">{#N/A,#N/A,FALSE,"Debt Accr";#N/A,#N/A,FALSE,"Stock Accr";#N/A,#N/A,FALSE,"Debt Stock Accr"}</definedName>
    <definedName name="wrn.Accr_Dil._3_4" localSheetId="3" hidden="1">{#N/A,#N/A,FALSE,"Debt Accr";#N/A,#N/A,FALSE,"Stock Accr";#N/A,#N/A,FALSE,"Debt Stock Accr"}</definedName>
    <definedName name="wrn.Accr_Dil._3_4" hidden="1">{#N/A,#N/A,FALSE,"Debt Accr";#N/A,#N/A,FALSE,"Stock Accr";#N/A,#N/A,FALSE,"Debt Stock Accr"}</definedName>
    <definedName name="wrn.Accr_Dil._3_5" localSheetId="3" hidden="1">{#N/A,#N/A,FALSE,"Debt Accr";#N/A,#N/A,FALSE,"Stock Accr";#N/A,#N/A,FALSE,"Debt Stock Accr"}</definedName>
    <definedName name="wrn.Accr_Dil._3_5" hidden="1">{#N/A,#N/A,FALSE,"Debt Accr";#N/A,#N/A,FALSE,"Stock Accr";#N/A,#N/A,FALSE,"Debt Stock Accr"}</definedName>
    <definedName name="wrn.Accr_Dil._4" localSheetId="3" hidden="1">{#N/A,#N/A,FALSE,"Debt Accr";#N/A,#N/A,FALSE,"Stock Accr";#N/A,#N/A,FALSE,"Debt Stock Accr"}</definedName>
    <definedName name="wrn.Accr_Dil._4" hidden="1">{#N/A,#N/A,FALSE,"Debt Accr";#N/A,#N/A,FALSE,"Stock Accr";#N/A,#N/A,FALSE,"Debt Stock Accr"}</definedName>
    <definedName name="wrn.Accr_Dil._4_1" localSheetId="3" hidden="1">{#N/A,#N/A,FALSE,"Debt Accr";#N/A,#N/A,FALSE,"Stock Accr";#N/A,#N/A,FALSE,"Debt Stock Accr"}</definedName>
    <definedName name="wrn.Accr_Dil._4_1" hidden="1">{#N/A,#N/A,FALSE,"Debt Accr";#N/A,#N/A,FALSE,"Stock Accr";#N/A,#N/A,FALSE,"Debt Stock Accr"}</definedName>
    <definedName name="wrn.Accr_Dil._4_2" localSheetId="3" hidden="1">{#N/A,#N/A,FALSE,"Debt Accr";#N/A,#N/A,FALSE,"Stock Accr";#N/A,#N/A,FALSE,"Debt Stock Accr"}</definedName>
    <definedName name="wrn.Accr_Dil._4_2" hidden="1">{#N/A,#N/A,FALSE,"Debt Accr";#N/A,#N/A,FALSE,"Stock Accr";#N/A,#N/A,FALSE,"Debt Stock Accr"}</definedName>
    <definedName name="wrn.Accr_Dil._4_3" localSheetId="3" hidden="1">{#N/A,#N/A,FALSE,"Debt Accr";#N/A,#N/A,FALSE,"Stock Accr";#N/A,#N/A,FALSE,"Debt Stock Accr"}</definedName>
    <definedName name="wrn.Accr_Dil._4_3" hidden="1">{#N/A,#N/A,FALSE,"Debt Accr";#N/A,#N/A,FALSE,"Stock Accr";#N/A,#N/A,FALSE,"Debt Stock Accr"}</definedName>
    <definedName name="wrn.Accr_Dil._4_4" localSheetId="3" hidden="1">{#N/A,#N/A,FALSE,"Debt Accr";#N/A,#N/A,FALSE,"Stock Accr";#N/A,#N/A,FALSE,"Debt Stock Accr"}</definedName>
    <definedName name="wrn.Accr_Dil._4_4" hidden="1">{#N/A,#N/A,FALSE,"Debt Accr";#N/A,#N/A,FALSE,"Stock Accr";#N/A,#N/A,FALSE,"Debt Stock Accr"}</definedName>
    <definedName name="wrn.Accr_Dil._4_5" localSheetId="3" hidden="1">{#N/A,#N/A,FALSE,"Debt Accr";#N/A,#N/A,FALSE,"Stock Accr";#N/A,#N/A,FALSE,"Debt Stock Accr"}</definedName>
    <definedName name="wrn.Accr_Dil._4_5" hidden="1">{#N/A,#N/A,FALSE,"Debt Accr";#N/A,#N/A,FALSE,"Stock Accr";#N/A,#N/A,FALSE,"Debt Stock Accr"}</definedName>
    <definedName name="wrn.Accr_Dil._5" localSheetId="3" hidden="1">{#N/A,#N/A,FALSE,"Debt Accr";#N/A,#N/A,FALSE,"Stock Accr";#N/A,#N/A,FALSE,"Debt Stock Accr"}</definedName>
    <definedName name="wrn.Accr_Dil._5" hidden="1">{#N/A,#N/A,FALSE,"Debt Accr";#N/A,#N/A,FALSE,"Stock Accr";#N/A,#N/A,FALSE,"Debt Stock Accr"}</definedName>
    <definedName name="wrn.Accr_Dil._5_1" localSheetId="3" hidden="1">{#N/A,#N/A,FALSE,"Debt Accr";#N/A,#N/A,FALSE,"Stock Accr";#N/A,#N/A,FALSE,"Debt Stock Accr"}</definedName>
    <definedName name="wrn.Accr_Dil._5_1" hidden="1">{#N/A,#N/A,FALSE,"Debt Accr";#N/A,#N/A,FALSE,"Stock Accr";#N/A,#N/A,FALSE,"Debt Stock Accr"}</definedName>
    <definedName name="wrn.Accr_Dil._5_2" localSheetId="3" hidden="1">{#N/A,#N/A,FALSE,"Debt Accr";#N/A,#N/A,FALSE,"Stock Accr";#N/A,#N/A,FALSE,"Debt Stock Accr"}</definedName>
    <definedName name="wrn.Accr_Dil._5_2" hidden="1">{#N/A,#N/A,FALSE,"Debt Accr";#N/A,#N/A,FALSE,"Stock Accr";#N/A,#N/A,FALSE,"Debt Stock Accr"}</definedName>
    <definedName name="wrn.Accr_Dil._5_3" localSheetId="3" hidden="1">{#N/A,#N/A,FALSE,"Debt Accr";#N/A,#N/A,FALSE,"Stock Accr";#N/A,#N/A,FALSE,"Debt Stock Accr"}</definedName>
    <definedName name="wrn.Accr_Dil._5_3" hidden="1">{#N/A,#N/A,FALSE,"Debt Accr";#N/A,#N/A,FALSE,"Stock Accr";#N/A,#N/A,FALSE,"Debt Stock Accr"}</definedName>
    <definedName name="wrn.Accr_Dil._5_4" localSheetId="3" hidden="1">{#N/A,#N/A,FALSE,"Debt Accr";#N/A,#N/A,FALSE,"Stock Accr";#N/A,#N/A,FALSE,"Debt Stock Accr"}</definedName>
    <definedName name="wrn.Accr_Dil._5_4" hidden="1">{#N/A,#N/A,FALSE,"Debt Accr";#N/A,#N/A,FALSE,"Stock Accr";#N/A,#N/A,FALSE,"Debt Stock Accr"}</definedName>
    <definedName name="wrn.Accr_Dil._5_5" localSheetId="3" hidden="1">{#N/A,#N/A,FALSE,"Debt Accr";#N/A,#N/A,FALSE,"Stock Accr";#N/A,#N/A,FALSE,"Debt Stock Accr"}</definedName>
    <definedName name="wrn.Accr_Dil._5_5" hidden="1">{#N/A,#N/A,FALSE,"Debt Accr";#N/A,#N/A,FALSE,"Stock Accr";#N/A,#N/A,FALSE,"Debt Stock Accr"}</definedName>
    <definedName name="wrn.Accretion." localSheetId="3" hidden="1">{"Accretion",#N/A,FALSE,"Assum"}</definedName>
    <definedName name="wrn.Accretion." hidden="1">{"Accretion",#N/A,FALSE,"Assum"}</definedName>
    <definedName name="wrn.ACK." localSheetId="3" hidden="1">{"Annual",#N/A,FALSE,"ACK";"Margins",#N/A,FALSE,"ACK";"Q",#N/A,FALSE,"QTRS."}</definedName>
    <definedName name="wrn.ACK." hidden="1">{"Annual",#N/A,FALSE,"ACK";"Margins",#N/A,FALSE,"ACK";"Q",#N/A,FALSE,"QTRS."}</definedName>
    <definedName name="wrn.AcqState." localSheetId="3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State1" localSheetId="3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localSheetId="4" hidden="1">{"a_Acquiror Assumptions",#N/A,FALSE,"Financials";"b_Acquiror Income Statement",#N/A,FALSE,"Financials";"c_Acquiror Balance Sheet",#N/A,FALSE,"Financials";"d_Acquiror Cashflow Statement",#N/A,FALSE,"Financials"}</definedName>
    <definedName name="wrn.Acquiror." localSheetId="3" hidden="1">{"a_Acquiror Assumptions",#N/A,FALSE,"Financials";"b_Acquiror Income Statement",#N/A,FALSE,"Financials";"c_Acquiror Balance Sheet",#N/A,FALSE,"Financials";"d_Acquiror Cashflow Statement",#N/A,FALSE,"Financials"}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cquiror._1" localSheetId="4" hidden="1">{"a_Acquiror Assumptions",#N/A,FALSE,"Financials";"b_Acquiror Income Statement",#N/A,FALSE,"Financials";"c_Acquiror Balance Sheet",#N/A,FALSE,"Financials";"d_Acquiror Cashflow Statement",#N/A,FALSE,"Financials"}</definedName>
    <definedName name="wrn.Acquiror._1" localSheetId="3" hidden="1">{"a_Acquiror Assumptions",#N/A,FALSE,"Financials";"b_Acquiror Income Statement",#N/A,FALSE,"Financials";"c_Acquiror Balance Sheet",#N/A,FALSE,"Financials";"d_Acquiror Cashflow Statement",#N/A,FALSE,"Financials"}</definedName>
    <definedName name="wrn.Acquiror._1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 localSheetId="4" hidden="1">{"Acq_matrix",#N/A,FALSE,"Acquisition Matrix"}</definedName>
    <definedName name="wrn.Acquisition_matrix." localSheetId="3">{"Acq_matrix",#N/A,FALSE,"Acquisition Matrix"}</definedName>
    <definedName name="wrn.Acquisition_matrix.">{"Acq_matrix",#N/A,FALSE,"Acquisition Matrix"}</definedName>
    <definedName name="wrn.Acquisition_matrix._1" localSheetId="3" hidden="1">{"Acq_matrix",#N/A,FALSE,"Acquisition Matrix"}</definedName>
    <definedName name="wrn.Acquisition_matrix._1" hidden="1">{"Acq_matrix",#N/A,FALSE,"Acquisition Matrix"}</definedName>
    <definedName name="wrn.Acquisition_matrix._2" localSheetId="3" hidden="1">{"Acq_matrix",#N/A,FALSE,"Acquisition Matrix"}</definedName>
    <definedName name="wrn.Acquisition_matrix._2" hidden="1">{"Acq_matrix",#N/A,FALSE,"Acquisition Matrix"}</definedName>
    <definedName name="wrn.Acquisition_matrix._3" localSheetId="3" hidden="1">{"Acq_matrix",#N/A,FALSE,"Acquisition Matrix"}</definedName>
    <definedName name="wrn.Acquisition_matrix._3" hidden="1">{"Acq_matrix",#N/A,FALSE,"Acquisition Matrix"}</definedName>
    <definedName name="wrn.Acquisition_matrix._4" localSheetId="3" hidden="1">{"Acq_matrix",#N/A,FALSE,"Acquisition Matrix"}</definedName>
    <definedName name="wrn.Acquisition_matrix._4" hidden="1">{"Acq_matrix",#N/A,FALSE,"Acquisition Matrix"}</definedName>
    <definedName name="wrn.Acquisition_matrix._5" localSheetId="3" hidden="1">{"Acq_matrix",#N/A,FALSE,"Acquisition Matrix"}</definedName>
    <definedName name="wrn.Acquisition_matrix._5" hidden="1">{"Acq_matrix",#N/A,FALSE,"Acquisition Matrix"}</definedName>
    <definedName name="wrn.Acquisition_matrix_from_DBAB" localSheetId="3" hidden="1">{"Acq_matrix",#N/A,FALSE,"Acquisition Matrix"}</definedName>
    <definedName name="wrn.Acquisition_matrix_from_DBAB" hidden="1">{"Acq_matrix",#N/A,FALSE,"Acquisition Matrix"}</definedName>
    <definedName name="wrn.AcqVal." localSheetId="3" hidden="1">{#N/A,#N/A,FALSE,"Acq-Val";#N/A,#N/A,FALSE,"Acq-Mult Val"}</definedName>
    <definedName name="wrn.AcqVal." hidden="1">{#N/A,#N/A,FALSE,"Acq-Val";#N/A,#N/A,FALSE,"Acq-Mult Val"}</definedName>
    <definedName name="wrn.Actives." localSheetId="4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ives." localSheetId="3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" localSheetId="3" hidden="1">{"Actual",#N/A,FALSE,"Actual"}</definedName>
    <definedName name="wrn.Actual." hidden="1">{"Actual",#N/A,FALSE,"Actual"}</definedName>
    <definedName name="wrn.Actual._.Data._.Entry." localSheetId="4" hidden="1">{#N/A,#N/A,FALSE,"Sales"}</definedName>
    <definedName name="wrn.Actual._.Data._.Entry." localSheetId="3" hidden="1">{#N/A,#N/A,FALSE,"Sales"}</definedName>
    <definedName name="wrn.Actual._.Data._.Entry." hidden="1">{#N/A,#N/A,FALSE,"Sales"}</definedName>
    <definedName name="wrn.Actual._.Data._.Entry._1" localSheetId="3" hidden="1">{#N/A,#N/A,FALSE,"Sales"}</definedName>
    <definedName name="wrn.Actual._.Data._.Entry._1" hidden="1">{#N/A,#N/A,FALSE,"Sales"}</definedName>
    <definedName name="wrn.Actual._.Data._.Entry._1_1" localSheetId="3" hidden="1">{#N/A,#N/A,FALSE,"Sales"}</definedName>
    <definedName name="wrn.Actual._.Data._.Entry._1_1" hidden="1">{#N/A,#N/A,FALSE,"Sales"}</definedName>
    <definedName name="wrn.Actual._.Data._.Entry._1_2" localSheetId="3" hidden="1">{#N/A,#N/A,FALSE,"Sales"}</definedName>
    <definedName name="wrn.Actual._.Data._.Entry._1_2" hidden="1">{#N/A,#N/A,FALSE,"Sales"}</definedName>
    <definedName name="wrn.Actual._.Data._.Entry._1_3" localSheetId="3" hidden="1">{#N/A,#N/A,FALSE,"Sales"}</definedName>
    <definedName name="wrn.Actual._.Data._.Entry._1_3" hidden="1">{#N/A,#N/A,FALSE,"Sales"}</definedName>
    <definedName name="wrn.Actual._.Data._.Entry._1_4" localSheetId="3" hidden="1">{#N/A,#N/A,FALSE,"Sales"}</definedName>
    <definedName name="wrn.Actual._.Data._.Entry._1_4" hidden="1">{#N/A,#N/A,FALSE,"Sales"}</definedName>
    <definedName name="wrn.Actual._.Data._.Entry._1_5" localSheetId="3" hidden="1">{#N/A,#N/A,FALSE,"Sales"}</definedName>
    <definedName name="wrn.Actual._.Data._.Entry._1_5" hidden="1">{#N/A,#N/A,FALSE,"Sales"}</definedName>
    <definedName name="wrn.Actual._.Data._.Entry._2" localSheetId="3" hidden="1">{#N/A,#N/A,FALSE,"Sales"}</definedName>
    <definedName name="wrn.Actual._.Data._.Entry._2" hidden="1">{#N/A,#N/A,FALSE,"Sales"}</definedName>
    <definedName name="wrn.Actual._.Data._.Entry._2_1" localSheetId="3" hidden="1">{#N/A,#N/A,FALSE,"Sales"}</definedName>
    <definedName name="wrn.Actual._.Data._.Entry._2_1" hidden="1">{#N/A,#N/A,FALSE,"Sales"}</definedName>
    <definedName name="wrn.Actual._.Data._.Entry._2_2" localSheetId="3" hidden="1">{#N/A,#N/A,FALSE,"Sales"}</definedName>
    <definedName name="wrn.Actual._.Data._.Entry._2_2" hidden="1">{#N/A,#N/A,FALSE,"Sales"}</definedName>
    <definedName name="wrn.Actual._.Data._.Entry._2_3" localSheetId="3" hidden="1">{#N/A,#N/A,FALSE,"Sales"}</definedName>
    <definedName name="wrn.Actual._.Data._.Entry._2_3" hidden="1">{#N/A,#N/A,FALSE,"Sales"}</definedName>
    <definedName name="wrn.Actual._.Data._.Entry._2_4" localSheetId="3" hidden="1">{#N/A,#N/A,FALSE,"Sales"}</definedName>
    <definedName name="wrn.Actual._.Data._.Entry._2_4" hidden="1">{#N/A,#N/A,FALSE,"Sales"}</definedName>
    <definedName name="wrn.Actual._.Data._.Entry._2_5" localSheetId="3" hidden="1">{#N/A,#N/A,FALSE,"Sales"}</definedName>
    <definedName name="wrn.Actual._.Data._.Entry._2_5" hidden="1">{#N/A,#N/A,FALSE,"Sales"}</definedName>
    <definedName name="wrn.Actual._.Data._.Entry._3" localSheetId="3" hidden="1">{#N/A,#N/A,FALSE,"Sales"}</definedName>
    <definedName name="wrn.Actual._.Data._.Entry._3" hidden="1">{#N/A,#N/A,FALSE,"Sales"}</definedName>
    <definedName name="wrn.Actual._.Data._.Entry._3_1" localSheetId="3" hidden="1">{#N/A,#N/A,FALSE,"Sales"}</definedName>
    <definedName name="wrn.Actual._.Data._.Entry._3_1" hidden="1">{#N/A,#N/A,FALSE,"Sales"}</definedName>
    <definedName name="wrn.Actual._.Data._.Entry._3_2" localSheetId="3" hidden="1">{#N/A,#N/A,FALSE,"Sales"}</definedName>
    <definedName name="wrn.Actual._.Data._.Entry._3_2" hidden="1">{#N/A,#N/A,FALSE,"Sales"}</definedName>
    <definedName name="wrn.Actual._.Data._.Entry._3_3" localSheetId="3" hidden="1">{#N/A,#N/A,FALSE,"Sales"}</definedName>
    <definedName name="wrn.Actual._.Data._.Entry._3_3" hidden="1">{#N/A,#N/A,FALSE,"Sales"}</definedName>
    <definedName name="wrn.Actual._.Data._.Entry._3_4" localSheetId="3" hidden="1">{#N/A,#N/A,FALSE,"Sales"}</definedName>
    <definedName name="wrn.Actual._.Data._.Entry._3_4" hidden="1">{#N/A,#N/A,FALSE,"Sales"}</definedName>
    <definedName name="wrn.Actual._.Data._.Entry._3_5" localSheetId="3" hidden="1">{#N/A,#N/A,FALSE,"Sales"}</definedName>
    <definedName name="wrn.Actual._.Data._.Entry._3_5" hidden="1">{#N/A,#N/A,FALSE,"Sales"}</definedName>
    <definedName name="wrn.Actual._.Data._.Entry._4" localSheetId="3" hidden="1">{#N/A,#N/A,FALSE,"Sales"}</definedName>
    <definedName name="wrn.Actual._.Data._.Entry._4" hidden="1">{#N/A,#N/A,FALSE,"Sales"}</definedName>
    <definedName name="wrn.Actual._.Data._.Entry._4_1" localSheetId="3" hidden="1">{#N/A,#N/A,FALSE,"Sales"}</definedName>
    <definedName name="wrn.Actual._.Data._.Entry._4_1" hidden="1">{#N/A,#N/A,FALSE,"Sales"}</definedName>
    <definedName name="wrn.Actual._.Data._.Entry._4_2" localSheetId="3" hidden="1">{#N/A,#N/A,FALSE,"Sales"}</definedName>
    <definedName name="wrn.Actual._.Data._.Entry._4_2" hidden="1">{#N/A,#N/A,FALSE,"Sales"}</definedName>
    <definedName name="wrn.Actual._.Data._.Entry._4_3" localSheetId="3" hidden="1">{#N/A,#N/A,FALSE,"Sales"}</definedName>
    <definedName name="wrn.Actual._.Data._.Entry._4_3" hidden="1">{#N/A,#N/A,FALSE,"Sales"}</definedName>
    <definedName name="wrn.Actual._.Data._.Entry._4_4" localSheetId="3" hidden="1">{#N/A,#N/A,FALSE,"Sales"}</definedName>
    <definedName name="wrn.Actual._.Data._.Entry._4_4" hidden="1">{#N/A,#N/A,FALSE,"Sales"}</definedName>
    <definedName name="wrn.Actual._.Data._.Entry._4_5" localSheetId="3" hidden="1">{#N/A,#N/A,FALSE,"Sales"}</definedName>
    <definedName name="wrn.Actual._.Data._.Entry._4_5" hidden="1">{#N/A,#N/A,FALSE,"Sales"}</definedName>
    <definedName name="wrn.Actual._.Data._.Entry._5" localSheetId="3" hidden="1">{#N/A,#N/A,FALSE,"Sales"}</definedName>
    <definedName name="wrn.Actual._.Data._.Entry._5" hidden="1">{#N/A,#N/A,FALSE,"Sales"}</definedName>
    <definedName name="wrn.Actual._.Data._.Entry._5_1" localSheetId="3" hidden="1">{#N/A,#N/A,FALSE,"Sales"}</definedName>
    <definedName name="wrn.Actual._.Data._.Entry._5_1" hidden="1">{#N/A,#N/A,FALSE,"Sales"}</definedName>
    <definedName name="wrn.Actual._.Data._.Entry._5_2" localSheetId="3" hidden="1">{#N/A,#N/A,FALSE,"Sales"}</definedName>
    <definedName name="wrn.Actual._.Data._.Entry._5_2" hidden="1">{#N/A,#N/A,FALSE,"Sales"}</definedName>
    <definedName name="wrn.Actual._.Data._.Entry._5_3" localSheetId="3" hidden="1">{#N/A,#N/A,FALSE,"Sales"}</definedName>
    <definedName name="wrn.Actual._.Data._.Entry._5_3" hidden="1">{#N/A,#N/A,FALSE,"Sales"}</definedName>
    <definedName name="wrn.Actual._.Data._.Entry._5_4" localSheetId="3" hidden="1">{#N/A,#N/A,FALSE,"Sales"}</definedName>
    <definedName name="wrn.Actual._.Data._.Entry._5_4" hidden="1">{#N/A,#N/A,FALSE,"Sales"}</definedName>
    <definedName name="wrn.Actual._.Data._.Entry._5_5" localSheetId="3" hidden="1">{#N/A,#N/A,FALSE,"Sales"}</definedName>
    <definedName name="wrn.Actual._.Data._.Entry._5_5" hidden="1">{#N/A,#N/A,FALSE,"Sales"}</definedName>
    <definedName name="wrn.adj95." localSheetId="4" hidden="1">{"adj95mult",#N/A,FALSE,"COMPCO";"adj95est",#N/A,FALSE,"COMPCO"}</definedName>
    <definedName name="wrn.adj95." localSheetId="3">{"adj95mult",#N/A,FALSE,"COMPCO";"adj95est",#N/A,FALSE,"COMPCO"}</definedName>
    <definedName name="wrn.adj95.">{"adj95mult",#N/A,FALSE,"COMPCO";"adj95est",#N/A,FALSE,"COMPCO"}</definedName>
    <definedName name="wrn.adj95._from_DBAB" localSheetId="3" hidden="1">{"adj95mult",#N/A,FALSE,"COMPCO";"adj95est",#N/A,FALSE,"COMPCO"}</definedName>
    <definedName name="wrn.adj95._from_DBAB" hidden="1">{"adj95mult",#N/A,FALSE,"COMPCO";"adj95est",#N/A,FALSE,"COMPCO"}</definedName>
    <definedName name="wrn.adj95a" localSheetId="4" hidden="1">{"adj95mult",#N/A,FALSE,"COMPCO";"adj95est",#N/A,FALSE,"COMPCO"}</definedName>
    <definedName name="wrn.adj95a" localSheetId="3" hidden="1">{"adj95mult",#N/A,FALSE,"COMPCO";"adj95est",#N/A,FALSE,"COMPCO"}</definedName>
    <definedName name="wrn.adj95a" hidden="1">{"adj95mult",#N/A,FALSE,"COMPCO";"adj95est",#N/A,FALSE,"COMPCO"}</definedName>
    <definedName name="wrn.Adjusted._.Mod._.Managed." localSheetId="4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Mod._.Managed." localSheetId="3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Mod._.Managed.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Optimal." localSheetId="4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Optimal." localSheetId="3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Optimal.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Unmanaged." localSheetId="4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djusted._.Unmanaged." localSheetId="3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djusted._.Unmanaged.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EA." localSheetId="3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imilk." localSheetId="4" hidden="1">{"P&amp;L",#N/A,TRUE,"Summary";"Bal",#N/A,TRUE,"Summary";"Cash",#N/A,TRUE,"Summary"}</definedName>
    <definedName name="wrn.Afimilk." localSheetId="3" hidden="1">{"P&amp;L",#N/A,TRUE,"Summary";"Bal",#N/A,TRUE,"Summary";"Cash",#N/A,TRUE,"Summary"}</definedName>
    <definedName name="wrn.Afimilk." hidden="1">{"P&amp;L",#N/A,TRUE,"Summary";"Bal",#N/A,TRUE,"Summary";"Cash",#N/A,TRUE,"Summary"}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3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3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3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localSheetId="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localSheetId="3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localSheetId="3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localSheetId="3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localSheetId="3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localSheetId="3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localSheetId="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localSheetId="3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localSheetId="3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localSheetId="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localSheetId="3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localSheetId="3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localSheetId="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localSheetId="3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localSheetId="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localSheetId="3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localSheetId="3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localSheetId="3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localSheetId="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localSheetId="3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localSheetId="3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localSheetId="3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localSheetId="3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localSheetId="3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localSheetId="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localSheetId="3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ging.and._Trend._.Analysis.2" localSheetId="3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N._.MODELS." localSheetId="3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HP._.MODELS." localSheetId="3" hidden="1">{"QTRINC",#N/A,FALSE,"QTRINC";"MARGIN",#N/A,FALSE,"MARGIN";"CASHFLOW",#N/A,FALSE,"CASHFLOW"}</definedName>
    <definedName name="wrn.AHP._.MODELS." hidden="1">{"QTRINC",#N/A,FALSE,"QTRINC";"MARGIN",#N/A,FALSE,"MARGIN";"CASHFLOW",#N/A,FALSE,"CASHFLOW"}</definedName>
    <definedName name="wrn.ALAN." localSheetId="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localSheetId="3" hidden="1">{"model",#N/A,TRUE,"Model";"capital",#N/A,TRUE,"Capital";"o and m",#N/A,TRUE,"O&amp;M"}</definedName>
    <definedName name="wrn.all" hidden="1">{"model",#N/A,TRUE,"Model";"capital",#N/A,TRUE,"Capital";"o and m",#N/A,TRUE,"O&amp;M"}</definedName>
    <definedName name="wrn.All." localSheetId="4" hidden="1">{#N/A,#N/A,FALSE,"Comp Co";#N/A,#N/A,FALSE,"Debt &amp; Competitive Analysis";#N/A,#N/A,FALSE,"Grove Model";#N/A,#N/A,FALSE,"T&amp;C Model"}</definedName>
    <definedName name="wrn.All." localSheetId="3">{"Matrix",#N/A,FALSE,"ACQMTRX";"Fees",#N/A,FALSE,"ACQMTRX"}</definedName>
    <definedName name="wrn.All.">{"Matrix",#N/A,FALSE,"ACQMTRX";"Fees",#N/A,FALSE,"ACQMTRX"}</definedName>
    <definedName name="wrn.all._.3._.years." localSheetId="3" hidden="1">{#N/A,#N/A,FALSE,"Worldwide FY00";#N/A,#N/A,FALSE,"Worldwide FY01";#N/A,#N/A,FALSE,"Worldwide FY02"}</definedName>
    <definedName name="wrn.all._.3._.years." hidden="1">{#N/A,#N/A,FALSE,"Worldwide FY00";#N/A,#N/A,FALSE,"Worldwide FY01";#N/A,#N/A,FALSE,"Worldwide FY02"}</definedName>
    <definedName name="wrn.All._.Agings._.with._.Excess._.Cash." localSheetId="4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" localSheetId="3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localSheetId="4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localSheetId="3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udit." localSheetId="4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Audit." localSheetId="3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localSheetId="3" hidden="1">{"SAS-COGS",#N/A,FALSE,"COGS-Inventory";"UVD-COGS",#N/A,FALSE,"COGS-Inventory";"CMS-COGS",#N/A,FALSE,"COGS-Inventory";"POL-COGS",#N/A,FALSE,"COGS-Inventory"}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localSheetId="3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localSheetId="3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3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untries.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TT._.STMTS." localSheetId="3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3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First._.Pass._.Schedules." localSheetId="3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ulp._.sheets." localSheetId="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 localSheetId="3" hidden="1">{#N/A,#N/A,FALSE,"Asia";#N/A,#N/A,FALSE,"Moralco";#N/A,#N/A,FALSE,"AKL";#N/A,#N/A,FALSE,"Australia";#N/A,#N/A,FALSE,"Qingdao";#N/A,#N/A,FALSE,"Falta"}</definedName>
    <definedName name="wrn.All._.Locations." hidden="1">{#N/A,#N/A,FALSE,"Asia";#N/A,#N/A,FALSE,"Moralco";#N/A,#N/A,FALSE,"AKL";#N/A,#N/A,FALSE,"Australia";#N/A,#N/A,FALSE,"Qingdao";#N/A,#N/A,FALSE,"Falta"}</definedName>
    <definedName name="wrn.All._.Main._.Schedules." localSheetId="3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localSheetId="3" hidden="1">{#N/A,#N/A,FALSE,"inc state";#N/A,#N/A,FALSE,"Products";#N/A,#N/A,FALSE,"bal sht"}</definedName>
    <definedName name="wrn.All._.Models." hidden="1">{#N/A,#N/A,FALSE,"inc state";#N/A,#N/A,FALSE,"Products";#N/A,#N/A,FALSE,"bal sht"}</definedName>
    <definedName name="wrn.ALL._.PAGES." localSheetId="4" hidden="1">{#N/A,#N/A,FALSE,"puboff";#N/A,#N/A,FALSE,"financials";#N/A,#N/A,FALSE,"valuation";#N/A,#N/A,FALSE,"split"}</definedName>
    <definedName name="wrn.ALL._.PAGES." localSheetId="3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Pages._1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_1" localSheetId="3" hidden="1">{#N/A,#N/A,FALSE,"puboff";#N/A,#N/A,FALSE,"financials";#N/A,#N/A,FALSE,"valuation";#N/A,#N/A,FALSE,"split"}</definedName>
    <definedName name="wrn.ALL._.PAGES._1_1" hidden="1">{#N/A,#N/A,FALSE,"puboff";#N/A,#N/A,FALSE,"financials";#N/A,#N/A,FALSE,"valuation";#N/A,#N/A,FALSE,"split"}</definedName>
    <definedName name="wrn.ALL._.PAGES._1_2" localSheetId="3" hidden="1">{#N/A,#N/A,FALSE,"puboff";#N/A,#N/A,FALSE,"financials";#N/A,#N/A,FALSE,"valuation";#N/A,#N/A,FALSE,"split"}</definedName>
    <definedName name="wrn.ALL._.PAGES._1_2" hidden="1">{#N/A,#N/A,FALSE,"puboff";#N/A,#N/A,FALSE,"financials";#N/A,#N/A,FALSE,"valuation";#N/A,#N/A,FALSE,"split"}</definedName>
    <definedName name="wrn.ALL._.PAGES._1_3" localSheetId="3" hidden="1">{#N/A,#N/A,FALSE,"puboff";#N/A,#N/A,FALSE,"financials";#N/A,#N/A,FALSE,"valuation";#N/A,#N/A,FALSE,"split"}</definedName>
    <definedName name="wrn.ALL._.PAGES._1_3" hidden="1">{#N/A,#N/A,FALSE,"puboff";#N/A,#N/A,FALSE,"financials";#N/A,#N/A,FALSE,"valuation";#N/A,#N/A,FALSE,"split"}</definedName>
    <definedName name="wrn.ALL._.PAGES._1_4" localSheetId="3" hidden="1">{#N/A,#N/A,FALSE,"puboff";#N/A,#N/A,FALSE,"financials";#N/A,#N/A,FALSE,"valuation";#N/A,#N/A,FALSE,"split"}</definedName>
    <definedName name="wrn.ALL._.PAGES._1_4" hidden="1">{#N/A,#N/A,FALSE,"puboff";#N/A,#N/A,FALSE,"financials";#N/A,#N/A,FALSE,"valuation";#N/A,#N/A,FALSE,"split"}</definedName>
    <definedName name="wrn.ALL._.PAGES._1_5" localSheetId="3" hidden="1">{#N/A,#N/A,FALSE,"puboff";#N/A,#N/A,FALSE,"financials";#N/A,#N/A,FALSE,"valuation";#N/A,#N/A,FALSE,"split"}</definedName>
    <definedName name="wrn.ALL._.PAGES._1_5" hidden="1">{#N/A,#N/A,FALSE,"puboff";#N/A,#N/A,FALSE,"financials";#N/A,#N/A,FALSE,"valuation";#N/A,#N/A,FALSE,"split"}</definedName>
    <definedName name="wrn.All._.Pages._2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_1" localSheetId="3" hidden="1">{#N/A,#N/A,FALSE,"puboff";#N/A,#N/A,FALSE,"financials";#N/A,#N/A,FALSE,"valuation";#N/A,#N/A,FALSE,"split"}</definedName>
    <definedName name="wrn.ALL._.PAGES._2_1" hidden="1">{#N/A,#N/A,FALSE,"puboff";#N/A,#N/A,FALSE,"financials";#N/A,#N/A,FALSE,"valuation";#N/A,#N/A,FALSE,"split"}</definedName>
    <definedName name="wrn.ALL._.PAGES._2_2" localSheetId="3" hidden="1">{#N/A,#N/A,FALSE,"puboff";#N/A,#N/A,FALSE,"financials";#N/A,#N/A,FALSE,"valuation";#N/A,#N/A,FALSE,"split"}</definedName>
    <definedName name="wrn.ALL._.PAGES._2_2" hidden="1">{#N/A,#N/A,FALSE,"puboff";#N/A,#N/A,FALSE,"financials";#N/A,#N/A,FALSE,"valuation";#N/A,#N/A,FALSE,"split"}</definedName>
    <definedName name="wrn.ALL._.PAGES._2_3" localSheetId="3" hidden="1">{#N/A,#N/A,FALSE,"puboff";#N/A,#N/A,FALSE,"financials";#N/A,#N/A,FALSE,"valuation";#N/A,#N/A,FALSE,"split"}</definedName>
    <definedName name="wrn.ALL._.PAGES._2_3" hidden="1">{#N/A,#N/A,FALSE,"puboff";#N/A,#N/A,FALSE,"financials";#N/A,#N/A,FALSE,"valuation";#N/A,#N/A,FALSE,"split"}</definedName>
    <definedName name="wrn.ALL._.PAGES._2_4" localSheetId="3" hidden="1">{#N/A,#N/A,FALSE,"puboff";#N/A,#N/A,FALSE,"financials";#N/A,#N/A,FALSE,"valuation";#N/A,#N/A,FALSE,"split"}</definedName>
    <definedName name="wrn.ALL._.PAGES._2_4" hidden="1">{#N/A,#N/A,FALSE,"puboff";#N/A,#N/A,FALSE,"financials";#N/A,#N/A,FALSE,"valuation";#N/A,#N/A,FALSE,"split"}</definedName>
    <definedName name="wrn.ALL._.PAGES._2_5" localSheetId="3" hidden="1">{#N/A,#N/A,FALSE,"puboff";#N/A,#N/A,FALSE,"financials";#N/A,#N/A,FALSE,"valuation";#N/A,#N/A,FALSE,"split"}</definedName>
    <definedName name="wrn.ALL._.PAGES._2_5" hidden="1">{#N/A,#N/A,FALSE,"puboff";#N/A,#N/A,FALSE,"financials";#N/A,#N/A,FALSE,"valuation";#N/A,#N/A,FALSE,"split"}</definedName>
    <definedName name="wrn.All._.Pages._3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_1" localSheetId="3" hidden="1">{#N/A,#N/A,FALSE,"puboff";#N/A,#N/A,FALSE,"financials";#N/A,#N/A,FALSE,"valuation";#N/A,#N/A,FALSE,"split"}</definedName>
    <definedName name="wrn.ALL._.PAGES._3_1" hidden="1">{#N/A,#N/A,FALSE,"puboff";#N/A,#N/A,FALSE,"financials";#N/A,#N/A,FALSE,"valuation";#N/A,#N/A,FALSE,"split"}</definedName>
    <definedName name="wrn.ALL._.PAGES._3_2" localSheetId="3" hidden="1">{#N/A,#N/A,FALSE,"puboff";#N/A,#N/A,FALSE,"financials";#N/A,#N/A,FALSE,"valuation";#N/A,#N/A,FALSE,"split"}</definedName>
    <definedName name="wrn.ALL._.PAGES._3_2" hidden="1">{#N/A,#N/A,FALSE,"puboff";#N/A,#N/A,FALSE,"financials";#N/A,#N/A,FALSE,"valuation";#N/A,#N/A,FALSE,"split"}</definedName>
    <definedName name="wrn.ALL._.PAGES._3_3" localSheetId="3" hidden="1">{#N/A,#N/A,FALSE,"puboff";#N/A,#N/A,FALSE,"financials";#N/A,#N/A,FALSE,"valuation";#N/A,#N/A,FALSE,"split"}</definedName>
    <definedName name="wrn.ALL._.PAGES._3_3" hidden="1">{#N/A,#N/A,FALSE,"puboff";#N/A,#N/A,FALSE,"financials";#N/A,#N/A,FALSE,"valuation";#N/A,#N/A,FALSE,"split"}</definedName>
    <definedName name="wrn.ALL._.PAGES._3_4" localSheetId="3" hidden="1">{#N/A,#N/A,FALSE,"puboff";#N/A,#N/A,FALSE,"financials";#N/A,#N/A,FALSE,"valuation";#N/A,#N/A,FALSE,"split"}</definedName>
    <definedName name="wrn.ALL._.PAGES._3_4" hidden="1">{#N/A,#N/A,FALSE,"puboff";#N/A,#N/A,FALSE,"financials";#N/A,#N/A,FALSE,"valuation";#N/A,#N/A,FALSE,"split"}</definedName>
    <definedName name="wrn.ALL._.PAGES._3_5" localSheetId="3" hidden="1">{#N/A,#N/A,FALSE,"puboff";#N/A,#N/A,FALSE,"financials";#N/A,#N/A,FALSE,"valuation";#N/A,#N/A,FALSE,"split"}</definedName>
    <definedName name="wrn.ALL._.PAGES._3_5" hidden="1">{#N/A,#N/A,FALSE,"puboff";#N/A,#N/A,FALSE,"financials";#N/A,#N/A,FALSE,"valuation";#N/A,#N/A,FALSE,"split"}</definedName>
    <definedName name="wrn.All._.Pages._4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_1" localSheetId="3" hidden="1">{#N/A,#N/A,FALSE,"puboff";#N/A,#N/A,FALSE,"financials";#N/A,#N/A,FALSE,"valuation";#N/A,#N/A,FALSE,"split"}</definedName>
    <definedName name="wrn.ALL._.PAGES._4_1" hidden="1">{#N/A,#N/A,FALSE,"puboff";#N/A,#N/A,FALSE,"financials";#N/A,#N/A,FALSE,"valuation";#N/A,#N/A,FALSE,"split"}</definedName>
    <definedName name="wrn.ALL._.PAGES._4_2" localSheetId="3" hidden="1">{#N/A,#N/A,FALSE,"puboff";#N/A,#N/A,FALSE,"financials";#N/A,#N/A,FALSE,"valuation";#N/A,#N/A,FALSE,"split"}</definedName>
    <definedName name="wrn.ALL._.PAGES._4_2" hidden="1">{#N/A,#N/A,FALSE,"puboff";#N/A,#N/A,FALSE,"financials";#N/A,#N/A,FALSE,"valuation";#N/A,#N/A,FALSE,"split"}</definedName>
    <definedName name="wrn.ALL._.PAGES._4_3" localSheetId="3" hidden="1">{#N/A,#N/A,FALSE,"puboff";#N/A,#N/A,FALSE,"financials";#N/A,#N/A,FALSE,"valuation";#N/A,#N/A,FALSE,"split"}</definedName>
    <definedName name="wrn.ALL._.PAGES._4_3" hidden="1">{#N/A,#N/A,FALSE,"puboff";#N/A,#N/A,FALSE,"financials";#N/A,#N/A,FALSE,"valuation";#N/A,#N/A,FALSE,"split"}</definedName>
    <definedName name="wrn.ALL._.PAGES._4_4" localSheetId="3" hidden="1">{#N/A,#N/A,FALSE,"puboff";#N/A,#N/A,FALSE,"financials";#N/A,#N/A,FALSE,"valuation";#N/A,#N/A,FALSE,"split"}</definedName>
    <definedName name="wrn.ALL._.PAGES._4_4" hidden="1">{#N/A,#N/A,FALSE,"puboff";#N/A,#N/A,FALSE,"financials";#N/A,#N/A,FALSE,"valuation";#N/A,#N/A,FALSE,"split"}</definedName>
    <definedName name="wrn.ALL._.PAGES._4_5" localSheetId="3" hidden="1">{#N/A,#N/A,FALSE,"puboff";#N/A,#N/A,FALSE,"financials";#N/A,#N/A,FALSE,"valuation";#N/A,#N/A,FALSE,"split"}</definedName>
    <definedName name="wrn.ALL._.PAGES._4_5" hidden="1">{#N/A,#N/A,FALSE,"puboff";#N/A,#N/A,FALSE,"financials";#N/A,#N/A,FALSE,"valuation";#N/A,#N/A,FALSE,"split"}</definedName>
    <definedName name="wrn.All._.Pages._5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_1" localSheetId="3" hidden="1">{#N/A,#N/A,FALSE,"puboff";#N/A,#N/A,FALSE,"financials";#N/A,#N/A,FALSE,"valuation";#N/A,#N/A,FALSE,"split"}</definedName>
    <definedName name="wrn.ALL._.PAGES._5_1" hidden="1">{#N/A,#N/A,FALSE,"puboff";#N/A,#N/A,FALSE,"financials";#N/A,#N/A,FALSE,"valuation";#N/A,#N/A,FALSE,"split"}</definedName>
    <definedName name="wrn.ALL._.PAGES._5_2" localSheetId="3" hidden="1">{#N/A,#N/A,FALSE,"puboff";#N/A,#N/A,FALSE,"financials";#N/A,#N/A,FALSE,"valuation";#N/A,#N/A,FALSE,"split"}</definedName>
    <definedName name="wrn.ALL._.PAGES._5_2" hidden="1">{#N/A,#N/A,FALSE,"puboff";#N/A,#N/A,FALSE,"financials";#N/A,#N/A,FALSE,"valuation";#N/A,#N/A,FALSE,"split"}</definedName>
    <definedName name="wrn.ALL._.PAGES._5_3" localSheetId="3" hidden="1">{#N/A,#N/A,FALSE,"puboff";#N/A,#N/A,FALSE,"financials";#N/A,#N/A,FALSE,"valuation";#N/A,#N/A,FALSE,"split"}</definedName>
    <definedName name="wrn.ALL._.PAGES._5_3" hidden="1">{#N/A,#N/A,FALSE,"puboff";#N/A,#N/A,FALSE,"financials";#N/A,#N/A,FALSE,"valuation";#N/A,#N/A,FALSE,"split"}</definedName>
    <definedName name="wrn.ALL._.PAGES._5_4" localSheetId="3" hidden="1">{#N/A,#N/A,FALSE,"puboff";#N/A,#N/A,FALSE,"financials";#N/A,#N/A,FALSE,"valuation";#N/A,#N/A,FALSE,"split"}</definedName>
    <definedName name="wrn.ALL._.PAGES._5_4" hidden="1">{#N/A,#N/A,FALSE,"puboff";#N/A,#N/A,FALSE,"financials";#N/A,#N/A,FALSE,"valuation";#N/A,#N/A,FALSE,"split"}</definedName>
    <definedName name="wrn.ALL._.PAGES._5_5" localSheetId="3" hidden="1">{#N/A,#N/A,FALSE,"puboff";#N/A,#N/A,FALSE,"financials";#N/A,#N/A,FALSE,"valuation";#N/A,#N/A,FALSE,"split"}</definedName>
    <definedName name="wrn.ALL._.PAGES._5_5" hidden="1">{#N/A,#N/A,FALSE,"puboff";#N/A,#N/A,FALSE,"financials";#N/A,#N/A,FALSE,"valuation";#N/A,#N/A,FALSE,"split"}</definedName>
    <definedName name="wrn.All._.PnLs." localSheetId="3" hidden="1">{"Sep 98 Segment PnL",#N/A,FALSE,"Full Income Statements";"Sep 99 Segment PnL",#N/A,FALSE,"Full Income Statements";"Sep 98 PnL",#N/A,FALSE,"Full Income Statements";"Sep 99 PnL",#N/A,FALSE,"Full Income Statements"}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localSheetId="4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Reports." localSheetId="3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enario._.Report." localSheetId="3" hidden="1">{#N/A,#N/A,FALSE,"Comparison";#N/A,#N/A,FALSE,"Base Case";#N/A,#N/A,FALSE,"Alternative #1";#N/A,#N/A,FALSE,"Alternative #2"}</definedName>
    <definedName name="wrn.All._.Scenario._.Report." hidden="1">{#N/A,#N/A,FALSE,"Comparison";#N/A,#N/A,FALSE,"Base Case";#N/A,#N/A,FALSE,"Alternative #1";#N/A,#N/A,FALSE,"Alternative #2"}</definedName>
    <definedName name="wrn.All._.Scenarios." localSheetId="3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localSheetId="3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HEETS." localSheetId="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localSheetId="3" hidden="1">{#N/A,#N/A,FALSE,"Trends";#N/A,#N/A,FALSE,"As Reported";#N/A,#N/A,FALSE,"(un) Commited"}</definedName>
    <definedName name="wrn.all._.slides." hidden="1">{#N/A,#N/A,FALSE,"Trends";#N/A,#N/A,FALSE,"As Reported";#N/A,#N/A,FALSE,"(un) Commited"}</definedName>
    <definedName name="wrn.ALL._.STMTS." localSheetId="3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localSheetId="3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Tables._.Base._.Case." localSheetId="4" hidden="1">{"Main Tables","Base Case",TRUE,"Financials";"Main Tables",#N/A,TRUE,"Capital"}</definedName>
    <definedName name="wrn.All._.Tables._.Base._.Case." localSheetId="3" hidden="1">{"Main Tables","Base Case",TRUE,"Financials";"Main Tables",#N/A,TRUE,"Capital"}</definedName>
    <definedName name="wrn.All._.Tables._.Base._.Case." hidden="1">{"Main Tables","Base Case",TRUE,"Financials";"Main Tables",#N/A,TRUE,"Capital"}</definedName>
    <definedName name="wrn.all._.views." localSheetId="3" hidden="1">{"vol data",#N/A,FALSE,"Datasheet";"vol graph",#N/A,FALSE,"Volume";"price data",#N/A,FALSE,"Datasheet";"price graph",#N/A,FALSE,"Price";"dp data",#N/A,FALSE,"Datasheet";"dp graph",#N/A,FALSE,"DirectProfit"}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localSheetId="3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3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sheets." localSheetId="3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FIN2." localSheetId="4" hidden="1">{"SCH35",#N/A,FALSE,"5X3";"SCH36",#N/A,FALSE,"5X3";"SCH37",#N/A,FALSE,"5X3";"SCH38",#N/A,FALSE,"5X3";"SCH39A",#N/A,FALSE,"5X3";"SCH39B",#N/A,FALSE,"5X3";"SCH40",#N/A,FALSE,"5X3"}</definedName>
    <definedName name="wrn.ALL.FIN2." localSheetId="3" hidden="1">{"SCH35",#N/A,FALSE,"5X3";"SCH36",#N/A,FALSE,"5X3";"SCH37",#N/A,FALSE,"5X3";"SCH38",#N/A,FALSE,"5X3";"SCH39A",#N/A,FALSE,"5X3";"SCH39B",#N/A,FALSE,"5X3";"SCH40",#N/A,FALSE,"5X3"}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3_Cases." localSheetId="3">{"Merger Conseq","Pooling",FALSE,"MERGECON-Purchase or Pooling";"Merger Conseq","Purchase - 100% Stock",FALSE,"MERGECON-Purchase or Pooling";"Merger Conseq","Purchase - 50%/50%",FALSE,"MERGECON-Purchase or Pooling"}</definedName>
    <definedName name="wrn.All_3_Cases.">{"Merger Conseq","Pooling",FALSE,"MERGECON-Purchase or Pooling";"Merger Conseq","Purchase - 100% Stock",FALSE,"MERGECON-Purchase or Pooling";"Merger Conseq","Purchase - 50%/50%",FALSE,"MERGECON-Purchase or Pooling"}</definedName>
    <definedName name="wrn.ALL_HR." localSheetId="4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HR." localSheetId="3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Models." localSheetId="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3" hidden="1">{#N/A,#N/A,FALSE,"Projections";#N/A,#N/A,FALSE,"Multiples Valuation";#N/A,#N/A,FALSE,"LBO";#N/A,#N/A,FALSE,"Multiples_Sensitivity";#N/A,#N/A,FALSE,"Summary"}</definedName>
    <definedName name="wrn.All_Models2" hidden="1">{#N/A,#N/A,FALSE,"Projections";#N/A,#N/A,FALSE,"Multiples Valuation";#N/A,#N/A,FALSE,"LBO";#N/A,#N/A,FALSE,"Multiples_Sensitivity";#N/A,#N/A,FALSE,"Summary"}</definedName>
    <definedName name="wrn.All_Plandol." localSheetId="4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Plandol." localSheetId="3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Sheets." localSheetId="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localSheetId="4" hidden="1">{#N/A,#N/A,FALSE,"Comp Co";#N/A,#N/A,FALSE,"Debt &amp; Competitive Analysis";#N/A,#N/A,FALSE,"Grove Model";#N/A,#N/A,FALSE,"T&amp;C Model"}</definedName>
    <definedName name="wrn.all1" localSheetId="3" hidden="1">{#N/A,#N/A,FALSE,"Comp Co";#N/A,#N/A,FALSE,"Debt &amp; Competitive Analysis";#N/A,#N/A,FALSE,"Grove Model";#N/A,#N/A,FALSE,"T&amp;C Model"}</definedName>
    <definedName name="wrn.all1" hidden="1">{#N/A,#N/A,FALSE,"Comp Co";#N/A,#N/A,FALSE,"Debt &amp; Competitive Analysis";#N/A,#N/A,FALSE,"Grove Model";#N/A,#N/A,FALSE,"T&amp;C Model"}</definedName>
    <definedName name="wrn.ALL2." localSheetId="3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localSheetId="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localSheetId="3" hidden="1">{#N/A,#N/A,FALSE,"ASSUMPTIONS";#N/A,#N/A,FALSE,"Valuation Summary";"page1",#N/A,FALSE,"PRESENTATION";"page2",#N/A,FALSE,"PRESENTATION";#N/A,#N/A,FALSE,"ORIGINAL_ROLLBACK"}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localSheetId="3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localSheetId="3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localSheetId="3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localSheetId="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localSheetId="3" hidden="1">{#N/A,#N/A,FALSE,"Balance Sheet";#N/A,#N/A,FALSE,"Income Statement";#N/A,#N/A,FALSE,"Changes in Financial Position"}</definedName>
    <definedName name="wrn.AllDataPages." hidden="1">{#N/A,#N/A,FALSE,"Balance Sheet";#N/A,#N/A,FALSE,"Income Statement";#N/A,#N/A,FALSE,"Changes in Financial Position"}</definedName>
    <definedName name="wrn.AllModels." localSheetId="4" hidden="1">{#N/A,#N/A,FALSE,"AD_Purchase";#N/A,#N/A,FALSE,"Credit";#N/A,#N/A,FALSE,"PF Acquisition";#N/A,#N/A,FALSE,"PF Offering"}</definedName>
    <definedName name="wrn.AllModels." localSheetId="3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llModels._1" localSheetId="3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Models._1_1" localSheetId="3" hidden="1">{#N/A,#N/A,FALSE,"AD_Purchase";#N/A,#N/A,FALSE,"Credit";#N/A,#N/A,FALSE,"PF Acquisition";#N/A,#N/A,FALSE,"PF Offering"}</definedName>
    <definedName name="wrn.AllModels._1_1" hidden="1">{#N/A,#N/A,FALSE,"AD_Purchase";#N/A,#N/A,FALSE,"Credit";#N/A,#N/A,FALSE,"PF Acquisition";#N/A,#N/A,FALSE,"PF Offering"}</definedName>
    <definedName name="wrn.AllModels._1_2" localSheetId="3" hidden="1">{#N/A,#N/A,FALSE,"AD_Purchase";#N/A,#N/A,FALSE,"Credit";#N/A,#N/A,FALSE,"PF Acquisition";#N/A,#N/A,FALSE,"PF Offering"}</definedName>
    <definedName name="wrn.AllModels._1_2" hidden="1">{#N/A,#N/A,FALSE,"AD_Purchase";#N/A,#N/A,FALSE,"Credit";#N/A,#N/A,FALSE,"PF Acquisition";#N/A,#N/A,FALSE,"PF Offering"}</definedName>
    <definedName name="wrn.AllModels._1_3" localSheetId="3" hidden="1">{#N/A,#N/A,FALSE,"AD_Purchase";#N/A,#N/A,FALSE,"Credit";#N/A,#N/A,FALSE,"PF Acquisition";#N/A,#N/A,FALSE,"PF Offering"}</definedName>
    <definedName name="wrn.AllModels._1_3" hidden="1">{#N/A,#N/A,FALSE,"AD_Purchase";#N/A,#N/A,FALSE,"Credit";#N/A,#N/A,FALSE,"PF Acquisition";#N/A,#N/A,FALSE,"PF Offering"}</definedName>
    <definedName name="wrn.AllModels._1_4" localSheetId="3" hidden="1">{#N/A,#N/A,FALSE,"AD_Purchase";#N/A,#N/A,FALSE,"Credit";#N/A,#N/A,FALSE,"PF Acquisition";#N/A,#N/A,FALSE,"PF Offering"}</definedName>
    <definedName name="wrn.AllModels._1_4" hidden="1">{#N/A,#N/A,FALSE,"AD_Purchase";#N/A,#N/A,FALSE,"Credit";#N/A,#N/A,FALSE,"PF Acquisition";#N/A,#N/A,FALSE,"PF Offering"}</definedName>
    <definedName name="wrn.AllModels._1_5" localSheetId="3" hidden="1">{#N/A,#N/A,FALSE,"AD_Purchase";#N/A,#N/A,FALSE,"Credit";#N/A,#N/A,FALSE,"PF Acquisition";#N/A,#N/A,FALSE,"PF Offering"}</definedName>
    <definedName name="wrn.AllModels._1_5" hidden="1">{#N/A,#N/A,FALSE,"AD_Purchase";#N/A,#N/A,FALSE,"Credit";#N/A,#N/A,FALSE,"PF Acquisition";#N/A,#N/A,FALSE,"PF Offering"}</definedName>
    <definedName name="wrn.AllModels._2" localSheetId="3" hidden="1">{#N/A,#N/A,FALSE,"AD_Purchase";#N/A,#N/A,FALSE,"Credit";#N/A,#N/A,FALSE,"PF Acquisition";#N/A,#N/A,FALSE,"PF Offering"}</definedName>
    <definedName name="wrn.AllModels._2" hidden="1">{#N/A,#N/A,FALSE,"AD_Purchase";#N/A,#N/A,FALSE,"Credit";#N/A,#N/A,FALSE,"PF Acquisition";#N/A,#N/A,FALSE,"PF Offering"}</definedName>
    <definedName name="wrn.AllModels._2_1" localSheetId="3" hidden="1">{#N/A,#N/A,FALSE,"AD_Purchase";#N/A,#N/A,FALSE,"Credit";#N/A,#N/A,FALSE,"PF Acquisition";#N/A,#N/A,FALSE,"PF Offering"}</definedName>
    <definedName name="wrn.AllModels._2_1" hidden="1">{#N/A,#N/A,FALSE,"AD_Purchase";#N/A,#N/A,FALSE,"Credit";#N/A,#N/A,FALSE,"PF Acquisition";#N/A,#N/A,FALSE,"PF Offering"}</definedName>
    <definedName name="wrn.AllModels._2_2" localSheetId="3" hidden="1">{#N/A,#N/A,FALSE,"AD_Purchase";#N/A,#N/A,FALSE,"Credit";#N/A,#N/A,FALSE,"PF Acquisition";#N/A,#N/A,FALSE,"PF Offering"}</definedName>
    <definedName name="wrn.AllModels._2_2" hidden="1">{#N/A,#N/A,FALSE,"AD_Purchase";#N/A,#N/A,FALSE,"Credit";#N/A,#N/A,FALSE,"PF Acquisition";#N/A,#N/A,FALSE,"PF Offering"}</definedName>
    <definedName name="wrn.AllModels._2_3" localSheetId="3" hidden="1">{#N/A,#N/A,FALSE,"AD_Purchase";#N/A,#N/A,FALSE,"Credit";#N/A,#N/A,FALSE,"PF Acquisition";#N/A,#N/A,FALSE,"PF Offering"}</definedName>
    <definedName name="wrn.AllModels._2_3" hidden="1">{#N/A,#N/A,FALSE,"AD_Purchase";#N/A,#N/A,FALSE,"Credit";#N/A,#N/A,FALSE,"PF Acquisition";#N/A,#N/A,FALSE,"PF Offering"}</definedName>
    <definedName name="wrn.AllModels._2_4" localSheetId="3" hidden="1">{#N/A,#N/A,FALSE,"AD_Purchase";#N/A,#N/A,FALSE,"Credit";#N/A,#N/A,FALSE,"PF Acquisition";#N/A,#N/A,FALSE,"PF Offering"}</definedName>
    <definedName name="wrn.AllModels._2_4" hidden="1">{#N/A,#N/A,FALSE,"AD_Purchase";#N/A,#N/A,FALSE,"Credit";#N/A,#N/A,FALSE,"PF Acquisition";#N/A,#N/A,FALSE,"PF Offering"}</definedName>
    <definedName name="wrn.AllModels._2_5" localSheetId="3" hidden="1">{#N/A,#N/A,FALSE,"AD_Purchase";#N/A,#N/A,FALSE,"Credit";#N/A,#N/A,FALSE,"PF Acquisition";#N/A,#N/A,FALSE,"PF Offering"}</definedName>
    <definedName name="wrn.AllModels._2_5" hidden="1">{#N/A,#N/A,FALSE,"AD_Purchase";#N/A,#N/A,FALSE,"Credit";#N/A,#N/A,FALSE,"PF Acquisition";#N/A,#N/A,FALSE,"PF Offering"}</definedName>
    <definedName name="wrn.AllModels._3" localSheetId="3" hidden="1">{#N/A,#N/A,FALSE,"AD_Purchase";#N/A,#N/A,FALSE,"Credit";#N/A,#N/A,FALSE,"PF Acquisition";#N/A,#N/A,FALSE,"PF Offering"}</definedName>
    <definedName name="wrn.AllModels._3" hidden="1">{#N/A,#N/A,FALSE,"AD_Purchase";#N/A,#N/A,FALSE,"Credit";#N/A,#N/A,FALSE,"PF Acquisition";#N/A,#N/A,FALSE,"PF Offering"}</definedName>
    <definedName name="wrn.AllModels._3_1" localSheetId="3" hidden="1">{#N/A,#N/A,FALSE,"AD_Purchase";#N/A,#N/A,FALSE,"Credit";#N/A,#N/A,FALSE,"PF Acquisition";#N/A,#N/A,FALSE,"PF Offering"}</definedName>
    <definedName name="wrn.AllModels._3_1" hidden="1">{#N/A,#N/A,FALSE,"AD_Purchase";#N/A,#N/A,FALSE,"Credit";#N/A,#N/A,FALSE,"PF Acquisition";#N/A,#N/A,FALSE,"PF Offering"}</definedName>
    <definedName name="wrn.AllModels._3_2" localSheetId="3" hidden="1">{#N/A,#N/A,FALSE,"AD_Purchase";#N/A,#N/A,FALSE,"Credit";#N/A,#N/A,FALSE,"PF Acquisition";#N/A,#N/A,FALSE,"PF Offering"}</definedName>
    <definedName name="wrn.AllModels._3_2" hidden="1">{#N/A,#N/A,FALSE,"AD_Purchase";#N/A,#N/A,FALSE,"Credit";#N/A,#N/A,FALSE,"PF Acquisition";#N/A,#N/A,FALSE,"PF Offering"}</definedName>
    <definedName name="wrn.AllModels._3_3" localSheetId="3" hidden="1">{#N/A,#N/A,FALSE,"AD_Purchase";#N/A,#N/A,FALSE,"Credit";#N/A,#N/A,FALSE,"PF Acquisition";#N/A,#N/A,FALSE,"PF Offering"}</definedName>
    <definedName name="wrn.AllModels._3_3" hidden="1">{#N/A,#N/A,FALSE,"AD_Purchase";#N/A,#N/A,FALSE,"Credit";#N/A,#N/A,FALSE,"PF Acquisition";#N/A,#N/A,FALSE,"PF Offering"}</definedName>
    <definedName name="wrn.AllModels._3_4" localSheetId="3" hidden="1">{#N/A,#N/A,FALSE,"AD_Purchase";#N/A,#N/A,FALSE,"Credit";#N/A,#N/A,FALSE,"PF Acquisition";#N/A,#N/A,FALSE,"PF Offering"}</definedName>
    <definedName name="wrn.AllModels._3_4" hidden="1">{#N/A,#N/A,FALSE,"AD_Purchase";#N/A,#N/A,FALSE,"Credit";#N/A,#N/A,FALSE,"PF Acquisition";#N/A,#N/A,FALSE,"PF Offering"}</definedName>
    <definedName name="wrn.AllModels._3_5" localSheetId="3" hidden="1">{#N/A,#N/A,FALSE,"AD_Purchase";#N/A,#N/A,FALSE,"Credit";#N/A,#N/A,FALSE,"PF Acquisition";#N/A,#N/A,FALSE,"PF Offering"}</definedName>
    <definedName name="wrn.AllModels._3_5" hidden="1">{#N/A,#N/A,FALSE,"AD_Purchase";#N/A,#N/A,FALSE,"Credit";#N/A,#N/A,FALSE,"PF Acquisition";#N/A,#N/A,FALSE,"PF Offering"}</definedName>
    <definedName name="wrn.AllModels._4" localSheetId="3" hidden="1">{#N/A,#N/A,FALSE,"AD_Purchase";#N/A,#N/A,FALSE,"Credit";#N/A,#N/A,FALSE,"PF Acquisition";#N/A,#N/A,FALSE,"PF Offering"}</definedName>
    <definedName name="wrn.AllModels._4" hidden="1">{#N/A,#N/A,FALSE,"AD_Purchase";#N/A,#N/A,FALSE,"Credit";#N/A,#N/A,FALSE,"PF Acquisition";#N/A,#N/A,FALSE,"PF Offering"}</definedName>
    <definedName name="wrn.AllModels._4_1" localSheetId="3" hidden="1">{#N/A,#N/A,FALSE,"AD_Purchase";#N/A,#N/A,FALSE,"Credit";#N/A,#N/A,FALSE,"PF Acquisition";#N/A,#N/A,FALSE,"PF Offering"}</definedName>
    <definedName name="wrn.AllModels._4_1" hidden="1">{#N/A,#N/A,FALSE,"AD_Purchase";#N/A,#N/A,FALSE,"Credit";#N/A,#N/A,FALSE,"PF Acquisition";#N/A,#N/A,FALSE,"PF Offering"}</definedName>
    <definedName name="wrn.AllModels._4_2" localSheetId="3" hidden="1">{#N/A,#N/A,FALSE,"AD_Purchase";#N/A,#N/A,FALSE,"Credit";#N/A,#N/A,FALSE,"PF Acquisition";#N/A,#N/A,FALSE,"PF Offering"}</definedName>
    <definedName name="wrn.AllModels._4_2" hidden="1">{#N/A,#N/A,FALSE,"AD_Purchase";#N/A,#N/A,FALSE,"Credit";#N/A,#N/A,FALSE,"PF Acquisition";#N/A,#N/A,FALSE,"PF Offering"}</definedName>
    <definedName name="wrn.AllModels._4_3" localSheetId="3" hidden="1">{#N/A,#N/A,FALSE,"AD_Purchase";#N/A,#N/A,FALSE,"Credit";#N/A,#N/A,FALSE,"PF Acquisition";#N/A,#N/A,FALSE,"PF Offering"}</definedName>
    <definedName name="wrn.AllModels._4_3" hidden="1">{#N/A,#N/A,FALSE,"AD_Purchase";#N/A,#N/A,FALSE,"Credit";#N/A,#N/A,FALSE,"PF Acquisition";#N/A,#N/A,FALSE,"PF Offering"}</definedName>
    <definedName name="wrn.AllModels._4_4" localSheetId="3" hidden="1">{#N/A,#N/A,FALSE,"AD_Purchase";#N/A,#N/A,FALSE,"Credit";#N/A,#N/A,FALSE,"PF Acquisition";#N/A,#N/A,FALSE,"PF Offering"}</definedName>
    <definedName name="wrn.AllModels._4_4" hidden="1">{#N/A,#N/A,FALSE,"AD_Purchase";#N/A,#N/A,FALSE,"Credit";#N/A,#N/A,FALSE,"PF Acquisition";#N/A,#N/A,FALSE,"PF Offering"}</definedName>
    <definedName name="wrn.AllModels._4_5" localSheetId="3" hidden="1">{#N/A,#N/A,FALSE,"AD_Purchase";#N/A,#N/A,FALSE,"Credit";#N/A,#N/A,FALSE,"PF Acquisition";#N/A,#N/A,FALSE,"PF Offering"}</definedName>
    <definedName name="wrn.AllModels._4_5" hidden="1">{#N/A,#N/A,FALSE,"AD_Purchase";#N/A,#N/A,FALSE,"Credit";#N/A,#N/A,FALSE,"PF Acquisition";#N/A,#N/A,FALSE,"PF Offering"}</definedName>
    <definedName name="wrn.AllModels._5" localSheetId="3" hidden="1">{#N/A,#N/A,FALSE,"AD_Purchase";#N/A,#N/A,FALSE,"Credit";#N/A,#N/A,FALSE,"PF Acquisition";#N/A,#N/A,FALSE,"PF Offering"}</definedName>
    <definedName name="wrn.AllModels._5" hidden="1">{#N/A,#N/A,FALSE,"AD_Purchase";#N/A,#N/A,FALSE,"Credit";#N/A,#N/A,FALSE,"PF Acquisition";#N/A,#N/A,FALSE,"PF Offering"}</definedName>
    <definedName name="wrn.AllModels._5_1" localSheetId="3" hidden="1">{#N/A,#N/A,FALSE,"AD_Purchase";#N/A,#N/A,FALSE,"Credit";#N/A,#N/A,FALSE,"PF Acquisition";#N/A,#N/A,FALSE,"PF Offering"}</definedName>
    <definedName name="wrn.AllModels._5_1" hidden="1">{#N/A,#N/A,FALSE,"AD_Purchase";#N/A,#N/A,FALSE,"Credit";#N/A,#N/A,FALSE,"PF Acquisition";#N/A,#N/A,FALSE,"PF Offering"}</definedName>
    <definedName name="wrn.AllModels._5_2" localSheetId="3" hidden="1">{#N/A,#N/A,FALSE,"AD_Purchase";#N/A,#N/A,FALSE,"Credit";#N/A,#N/A,FALSE,"PF Acquisition";#N/A,#N/A,FALSE,"PF Offering"}</definedName>
    <definedName name="wrn.AllModels._5_2" hidden="1">{#N/A,#N/A,FALSE,"AD_Purchase";#N/A,#N/A,FALSE,"Credit";#N/A,#N/A,FALSE,"PF Acquisition";#N/A,#N/A,FALSE,"PF Offering"}</definedName>
    <definedName name="wrn.AllModels._5_3" localSheetId="3" hidden="1">{#N/A,#N/A,FALSE,"AD_Purchase";#N/A,#N/A,FALSE,"Credit";#N/A,#N/A,FALSE,"PF Acquisition";#N/A,#N/A,FALSE,"PF Offering"}</definedName>
    <definedName name="wrn.AllModels._5_3" hidden="1">{#N/A,#N/A,FALSE,"AD_Purchase";#N/A,#N/A,FALSE,"Credit";#N/A,#N/A,FALSE,"PF Acquisition";#N/A,#N/A,FALSE,"PF Offering"}</definedName>
    <definedName name="wrn.AllModels._5_4" localSheetId="3" hidden="1">{#N/A,#N/A,FALSE,"AD_Purchase";#N/A,#N/A,FALSE,"Credit";#N/A,#N/A,FALSE,"PF Acquisition";#N/A,#N/A,FALSE,"PF Offering"}</definedName>
    <definedName name="wrn.AllModels._5_4" hidden="1">{#N/A,#N/A,FALSE,"AD_Purchase";#N/A,#N/A,FALSE,"Credit";#N/A,#N/A,FALSE,"PF Acquisition";#N/A,#N/A,FALSE,"PF Offering"}</definedName>
    <definedName name="wrn.AllModels._5_5" localSheetId="3" hidden="1">{#N/A,#N/A,FALSE,"AD_Purchase";#N/A,#N/A,FALSE,"Credit";#N/A,#N/A,FALSE,"PF Acquisition";#N/A,#N/A,FALSE,"PF Offering"}</definedName>
    <definedName name="wrn.AllModels._5_5" hidden="1">{#N/A,#N/A,FALSE,"AD_Purchase";#N/A,#N/A,FALSE,"Credit";#N/A,#N/A,FALSE,"PF Acquisition";#N/A,#N/A,FALSE,"PF Offering"}</definedName>
    <definedName name="wrn.allpages." localSheetId="3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llpages._1" localSheetId="3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localSheetId="3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3" localSheetId="3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4" localSheetId="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5" localSheetId="3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Amortization." localSheetId="3" hidden="1">{"Exist Debt Amort",#N/A,TRUE,"Financials";"Intangible Amort",#N/A,TRUE,"Financials";"Proj Debt Amort",#N/A,TRUE,"Financials";"Proj Pfd Amort",#N/A,TRUE,"Financials"}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TNOL." localSheetId="4" hidden="1">{#N/A,#N/A,TRUE,"91AMTNOL";#N/A,#N/A,TRUE,"92AMTNOL";#N/A,#N/A,TRUE,"93AMTNOL"}</definedName>
    <definedName name="wrn.AMTNOL." localSheetId="3" hidden="1">{#N/A,#N/A,TRUE,"91AMTNOL";#N/A,#N/A,TRUE,"92AMTNOL";#N/A,#N/A,TRUE,"93AMTNOL"}</definedName>
    <definedName name="wrn.AMTNOL." hidden="1">{#N/A,#N/A,TRUE,"91AMTNOL";#N/A,#N/A,TRUE,"92AMTNOL";#N/A,#N/A,TRUE,"93AMTNOL"}</definedName>
    <definedName name="wrn.Analysis." localSheetId="3" hidden="1">{"ratios",#N/A,FALSE,"Analyse";"multiples",#N/A,FALSE,"Analyse";"places",#N/A,FALSE,"Analyse"}</definedName>
    <definedName name="wrn.Analysis." hidden="1">{"ratios",#N/A,FALSE,"Analyse";"multiples",#N/A,FALSE,"Analyse";"places",#N/A,FALSE,"Analyse"}</definedName>
    <definedName name="wrn.Analytic." localSheetId="3" hidden="1">{#N/A,#N/A,FALSE,"Fisons_Sci_Instr";#N/A,#N/A,FALSE,"Fisons_Lab_Supplies";#N/A,#N/A,FALSE,"Nunc";#N/A,#N/A,FALSE,"Sorvall";#N/A,#N/A,FALSE,"Dynatech";#N/A,#N/A,FALSE,"Hach"}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localSheetId="3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_.Operating._.Earnings." localSheetId="3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_1" localSheetId="3" hidden="1">{"Annual 1996",#N/A,FALSE,"Ann-Op (Mng)";"Annual 1996",#N/A,FALSE,"Ann-Op (Rep)";"Operating Vs. Reported Earnings",#N/A,FALSE,"Rpt-Op Inc"}</definedName>
    <definedName name="wrn.Annual._.Operating._.Earnings._1" hidden="1">{"Annual 1996",#N/A,FALSE,"Ann-Op (Mng)";"Annual 1996",#N/A,FALSE,"Ann-Op (Rep)";"Operating Vs. Reported Earnings",#N/A,FALSE,"Rpt-Op Inc"}</definedName>
    <definedName name="wrn.Annual._.Operating._.Earnings._2" localSheetId="3" hidden="1">{"Annual 1996",#N/A,FALSE,"Ann-Op (Mng)";"Annual 1996",#N/A,FALSE,"Ann-Op (Rep)";"Operating Vs. Reported Earnings",#N/A,FALSE,"Rpt-Op Inc"}</definedName>
    <definedName name="wrn.Annual._.Operating._.Earnings._2" hidden="1">{"Annual 1996",#N/A,FALSE,"Ann-Op (Mng)";"Annual 1996",#N/A,FALSE,"Ann-Op (Rep)";"Operating Vs. Reported Earnings",#N/A,FALSE,"Rpt-Op Inc"}</definedName>
    <definedName name="wrn.Annual._.Operating._.Earnings._3" localSheetId="3" hidden="1">{"Annual 1996",#N/A,FALSE,"Ann-Op (Mng)";"Annual 1996",#N/A,FALSE,"Ann-Op (Rep)";"Operating Vs. Reported Earnings",#N/A,FALSE,"Rpt-Op Inc"}</definedName>
    <definedName name="wrn.Annual._.Operating._.Earnings._3" hidden="1">{"Annual 1996",#N/A,FALSE,"Ann-Op (Mng)";"Annual 1996",#N/A,FALSE,"Ann-Op (Rep)";"Operating Vs. Reported Earnings",#N/A,FALSE,"Rpt-Op Inc"}</definedName>
    <definedName name="wrn.Annual._.Operating._.Earnings._4" localSheetId="3" hidden="1">{"Annual 1996",#N/A,FALSE,"Ann-Op (Mng)";"Annual 1996",#N/A,FALSE,"Ann-Op (Rep)";"Operating Vs. Reported Earnings",#N/A,FALSE,"Rpt-Op Inc"}</definedName>
    <definedName name="wrn.Annual._.Operating._.Earnings._4" hidden="1">{"Annual 1996",#N/A,FALSE,"Ann-Op (Mng)";"Annual 1996",#N/A,FALSE,"Ann-Op (Rep)";"Operating Vs. Reported Earnings",#N/A,FALSE,"Rpt-Op Inc"}</definedName>
    <definedName name="wrn.Annual._.Operating._.Earnings._5" localSheetId="3" hidden="1">{"Annual 1996",#N/A,FALSE,"Ann-Op (Mng)";"Annual 1996",#N/A,FALSE,"Ann-Op (Rep)";"Operating Vs. Reported Earnings",#N/A,FALSE,"Rpt-Op Inc"}</definedName>
    <definedName name="wrn.Annual._.Operating._.Earnings._5" hidden="1">{"Annual 1996",#N/A,FALSE,"Ann-Op (Mng)";"Annual 1996",#N/A,FALSE,"Ann-Op (Rep)";"Operating Vs. Reported Earnings",#N/A,FALSE,"Rpt-Op Inc"}</definedName>
    <definedName name="wrn.Annual._.Operating._.Earnings1." localSheetId="3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_1" localSheetId="3" hidden="1">{"Annual 1996",#N/A,FALSE,"Ann-Op (Mng)";"Annual 1996",#N/A,FALSE,"Ann-Op (Rep)";"Operating Vs. Reported Earnings",#N/A,FALSE,"Rpt-Op Inc"}</definedName>
    <definedName name="wrn.Annual._.Operating._.Earnings1._1" hidden="1">{"Annual 1996",#N/A,FALSE,"Ann-Op (Mng)";"Annual 1996",#N/A,FALSE,"Ann-Op (Rep)";"Operating Vs. Reported Earnings",#N/A,FALSE,"Rpt-Op Inc"}</definedName>
    <definedName name="wrn.Annual._.Operating._.Earnings1._2" localSheetId="3" hidden="1">{"Annual 1996",#N/A,FALSE,"Ann-Op (Mng)";"Annual 1996",#N/A,FALSE,"Ann-Op (Rep)";"Operating Vs. Reported Earnings",#N/A,FALSE,"Rpt-Op Inc"}</definedName>
    <definedName name="wrn.Annual._.Operating._.Earnings1._2" hidden="1">{"Annual 1996",#N/A,FALSE,"Ann-Op (Mng)";"Annual 1996",#N/A,FALSE,"Ann-Op (Rep)";"Operating Vs. Reported Earnings",#N/A,FALSE,"Rpt-Op Inc"}</definedName>
    <definedName name="wrn.Annual._.Operating._.Earnings1._3" localSheetId="3" hidden="1">{"Annual 1996",#N/A,FALSE,"Ann-Op (Mng)";"Annual 1996",#N/A,FALSE,"Ann-Op (Rep)";"Operating Vs. Reported Earnings",#N/A,FALSE,"Rpt-Op Inc"}</definedName>
    <definedName name="wrn.Annual._.Operating._.Earnings1._3" hidden="1">{"Annual 1996",#N/A,FALSE,"Ann-Op (Mng)";"Annual 1996",#N/A,FALSE,"Ann-Op (Rep)";"Operating Vs. Reported Earnings",#N/A,FALSE,"Rpt-Op Inc"}</definedName>
    <definedName name="wrn.Annual._.Operating._.Earnings1._4" localSheetId="3" hidden="1">{"Annual 1996",#N/A,FALSE,"Ann-Op (Mng)";"Annual 1996",#N/A,FALSE,"Ann-Op (Rep)";"Operating Vs. Reported Earnings",#N/A,FALSE,"Rpt-Op Inc"}</definedName>
    <definedName name="wrn.Annual._.Operating._.Earnings1._4" hidden="1">{"Annual 1996",#N/A,FALSE,"Ann-Op (Mng)";"Annual 1996",#N/A,FALSE,"Ann-Op (Rep)";"Operating Vs. Reported Earnings",#N/A,FALSE,"Rpt-Op Inc"}</definedName>
    <definedName name="wrn.Annual._.Operating._.Earnings1._5" localSheetId="3" hidden="1">{"Annual 1996",#N/A,FALSE,"Ann-Op (Mng)";"Annual 1996",#N/A,FALSE,"Ann-Op (Rep)";"Operating Vs. Reported Earnings",#N/A,FALSE,"Rpt-Op Inc"}</definedName>
    <definedName name="wrn.Annual._.Operating._.Earnings1._5" hidden="1">{"Annual 1996",#N/A,FALSE,"Ann-Op (Mng)";"Annual 1996",#N/A,FALSE,"Ann-Op (Rep)";"Operating Vs. Reported Earnings",#N/A,FALSE,"Rpt-Op Inc"}</definedName>
    <definedName name="wrn.Annual_5yr." localSheetId="3" hidden="1">{"ISP1Y5",#N/A,TRUE,"Template";"ISP2Y5",#N/A,TRUE,"Template";"BSY5",#N/A,TRUE,"Template";"ICFY5",#N/A,TRUE,"Template";"TPY5",#N/A,TRUE,"Template";"CtrlY5",#N/A,TRUE,"Template"}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nnual_n_Quarterly." localSheetId="4" hidden="1">{"Annual",#N/A,FALSE,"Sales &amp; Market";"Quarterly",#N/A,FALSE,"Sales &amp; Market"}</definedName>
    <definedName name="wrn.Annual_n_Quarterly." localSheetId="3" hidden="1">{"Annual",#N/A,FALSE,"Sales &amp; Market";"Quarterly",#N/A,FALSE,"Sales &amp; Market"}</definedName>
    <definedName name="wrn.Annual_n_Quarterly." hidden="1">{"Annual",#N/A,FALSE,"Sales &amp; Market";"Quarterly",#N/A,FALSE,"Sales &amp; Market"}</definedName>
    <definedName name="wrn.Annual_n_Quarterly._1" localSheetId="3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nual_n_Quarterly._1_1" localSheetId="3" hidden="1">{"Annual",#N/A,FALSE,"Sales &amp; Market";"Quarterly",#N/A,FALSE,"Sales &amp; Market"}</definedName>
    <definedName name="wrn.Annual_n_Quarterly._1_1" hidden="1">{"Annual",#N/A,FALSE,"Sales &amp; Market";"Quarterly",#N/A,FALSE,"Sales &amp; Market"}</definedName>
    <definedName name="wrn.Annual_n_Quarterly._1_2" localSheetId="3" hidden="1">{"Annual",#N/A,FALSE,"Sales &amp; Market";"Quarterly",#N/A,FALSE,"Sales &amp; Market"}</definedName>
    <definedName name="wrn.Annual_n_Quarterly._1_2" hidden="1">{"Annual",#N/A,FALSE,"Sales &amp; Market";"Quarterly",#N/A,FALSE,"Sales &amp; Market"}</definedName>
    <definedName name="wrn.Annual_n_Quarterly._1_3" localSheetId="3" hidden="1">{"Annual",#N/A,FALSE,"Sales &amp; Market";"Quarterly",#N/A,FALSE,"Sales &amp; Market"}</definedName>
    <definedName name="wrn.Annual_n_Quarterly._1_3" hidden="1">{"Annual",#N/A,FALSE,"Sales &amp; Market";"Quarterly",#N/A,FALSE,"Sales &amp; Market"}</definedName>
    <definedName name="wrn.Annual_n_Quarterly._1_4" localSheetId="3" hidden="1">{"Annual",#N/A,FALSE,"Sales &amp; Market";"Quarterly",#N/A,FALSE,"Sales &amp; Market"}</definedName>
    <definedName name="wrn.Annual_n_Quarterly._1_4" hidden="1">{"Annual",#N/A,FALSE,"Sales &amp; Market";"Quarterly",#N/A,FALSE,"Sales &amp; Market"}</definedName>
    <definedName name="wrn.Annual_n_Quarterly._1_5" localSheetId="3" hidden="1">{"Annual",#N/A,FALSE,"Sales &amp; Market";"Quarterly",#N/A,FALSE,"Sales &amp; Market"}</definedName>
    <definedName name="wrn.Annual_n_Quarterly._1_5" hidden="1">{"Annual",#N/A,FALSE,"Sales &amp; Market";"Quarterly",#N/A,FALSE,"Sales &amp; Market"}</definedName>
    <definedName name="wrn.Annual_n_Quarterly._2" localSheetId="3" hidden="1">{"Annual",#N/A,FALSE,"Sales &amp; Market";"Quarterly",#N/A,FALSE,"Sales &amp; Market"}</definedName>
    <definedName name="wrn.Annual_n_Quarterly._2" hidden="1">{"Annual",#N/A,FALSE,"Sales &amp; Market";"Quarterly",#N/A,FALSE,"Sales &amp; Market"}</definedName>
    <definedName name="wrn.Annual_n_Quarterly._2_1" localSheetId="3" hidden="1">{"Annual",#N/A,FALSE,"Sales &amp; Market";"Quarterly",#N/A,FALSE,"Sales &amp; Market"}</definedName>
    <definedName name="wrn.Annual_n_Quarterly._2_1" hidden="1">{"Annual",#N/A,FALSE,"Sales &amp; Market";"Quarterly",#N/A,FALSE,"Sales &amp; Market"}</definedName>
    <definedName name="wrn.Annual_n_Quarterly._2_2" localSheetId="3" hidden="1">{"Annual",#N/A,FALSE,"Sales &amp; Market";"Quarterly",#N/A,FALSE,"Sales &amp; Market"}</definedName>
    <definedName name="wrn.Annual_n_Quarterly._2_2" hidden="1">{"Annual",#N/A,FALSE,"Sales &amp; Market";"Quarterly",#N/A,FALSE,"Sales &amp; Market"}</definedName>
    <definedName name="wrn.Annual_n_Quarterly._2_3" localSheetId="3" hidden="1">{"Annual",#N/A,FALSE,"Sales &amp; Market";"Quarterly",#N/A,FALSE,"Sales &amp; Market"}</definedName>
    <definedName name="wrn.Annual_n_Quarterly._2_3" hidden="1">{"Annual",#N/A,FALSE,"Sales &amp; Market";"Quarterly",#N/A,FALSE,"Sales &amp; Market"}</definedName>
    <definedName name="wrn.Annual_n_Quarterly._2_4" localSheetId="3" hidden="1">{"Annual",#N/A,FALSE,"Sales &amp; Market";"Quarterly",#N/A,FALSE,"Sales &amp; Market"}</definedName>
    <definedName name="wrn.Annual_n_Quarterly._2_4" hidden="1">{"Annual",#N/A,FALSE,"Sales &amp; Market";"Quarterly",#N/A,FALSE,"Sales &amp; Market"}</definedName>
    <definedName name="wrn.Annual_n_Quarterly._2_5" localSheetId="3" hidden="1">{"Annual",#N/A,FALSE,"Sales &amp; Market";"Quarterly",#N/A,FALSE,"Sales &amp; Market"}</definedName>
    <definedName name="wrn.Annual_n_Quarterly._2_5" hidden="1">{"Annual",#N/A,FALSE,"Sales &amp; Market";"Quarterly",#N/A,FALSE,"Sales &amp; Market"}</definedName>
    <definedName name="wrn.Annual_n_Quarterly._3" localSheetId="3" hidden="1">{"Annual",#N/A,FALSE,"Sales &amp; Market";"Quarterly",#N/A,FALSE,"Sales &amp; Market"}</definedName>
    <definedName name="wrn.Annual_n_Quarterly._3" hidden="1">{"Annual",#N/A,FALSE,"Sales &amp; Market";"Quarterly",#N/A,FALSE,"Sales &amp; Market"}</definedName>
    <definedName name="wrn.Annual_n_Quarterly._3_1" localSheetId="3" hidden="1">{"Annual",#N/A,FALSE,"Sales &amp; Market";"Quarterly",#N/A,FALSE,"Sales &amp; Market"}</definedName>
    <definedName name="wrn.Annual_n_Quarterly._3_1" hidden="1">{"Annual",#N/A,FALSE,"Sales &amp; Market";"Quarterly",#N/A,FALSE,"Sales &amp; Market"}</definedName>
    <definedName name="wrn.Annual_n_Quarterly._3_2" localSheetId="3" hidden="1">{"Annual",#N/A,FALSE,"Sales &amp; Market";"Quarterly",#N/A,FALSE,"Sales &amp; Market"}</definedName>
    <definedName name="wrn.Annual_n_Quarterly._3_2" hidden="1">{"Annual",#N/A,FALSE,"Sales &amp; Market";"Quarterly",#N/A,FALSE,"Sales &amp; Market"}</definedName>
    <definedName name="wrn.Annual_n_Quarterly._3_3" localSheetId="3" hidden="1">{"Annual",#N/A,FALSE,"Sales &amp; Market";"Quarterly",#N/A,FALSE,"Sales &amp; Market"}</definedName>
    <definedName name="wrn.Annual_n_Quarterly._3_3" hidden="1">{"Annual",#N/A,FALSE,"Sales &amp; Market";"Quarterly",#N/A,FALSE,"Sales &amp; Market"}</definedName>
    <definedName name="wrn.Annual_n_Quarterly._3_4" localSheetId="3" hidden="1">{"Annual",#N/A,FALSE,"Sales &amp; Market";"Quarterly",#N/A,FALSE,"Sales &amp; Market"}</definedName>
    <definedName name="wrn.Annual_n_Quarterly._3_4" hidden="1">{"Annual",#N/A,FALSE,"Sales &amp; Market";"Quarterly",#N/A,FALSE,"Sales &amp; Market"}</definedName>
    <definedName name="wrn.Annual_n_Quarterly._3_5" localSheetId="3" hidden="1">{"Annual",#N/A,FALSE,"Sales &amp; Market";"Quarterly",#N/A,FALSE,"Sales &amp; Market"}</definedName>
    <definedName name="wrn.Annual_n_Quarterly._3_5" hidden="1">{"Annual",#N/A,FALSE,"Sales &amp; Market";"Quarterly",#N/A,FALSE,"Sales &amp; Market"}</definedName>
    <definedName name="wrn.Annual_n_Quarterly._4" localSheetId="3" hidden="1">{"Annual",#N/A,FALSE,"Sales &amp; Market";"Quarterly",#N/A,FALSE,"Sales &amp; Market"}</definedName>
    <definedName name="wrn.Annual_n_Quarterly._4" hidden="1">{"Annual",#N/A,FALSE,"Sales &amp; Market";"Quarterly",#N/A,FALSE,"Sales &amp; Market"}</definedName>
    <definedName name="wrn.Annual_n_Quarterly._4_1" localSheetId="3" hidden="1">{"Annual",#N/A,FALSE,"Sales &amp; Market";"Quarterly",#N/A,FALSE,"Sales &amp; Market"}</definedName>
    <definedName name="wrn.Annual_n_Quarterly._4_1" hidden="1">{"Annual",#N/A,FALSE,"Sales &amp; Market";"Quarterly",#N/A,FALSE,"Sales &amp; Market"}</definedName>
    <definedName name="wrn.Annual_n_Quarterly._4_2" localSheetId="3" hidden="1">{"Annual",#N/A,FALSE,"Sales &amp; Market";"Quarterly",#N/A,FALSE,"Sales &amp; Market"}</definedName>
    <definedName name="wrn.Annual_n_Quarterly._4_2" hidden="1">{"Annual",#N/A,FALSE,"Sales &amp; Market";"Quarterly",#N/A,FALSE,"Sales &amp; Market"}</definedName>
    <definedName name="wrn.Annual_n_Quarterly._4_3" localSheetId="3" hidden="1">{"Annual",#N/A,FALSE,"Sales &amp; Market";"Quarterly",#N/A,FALSE,"Sales &amp; Market"}</definedName>
    <definedName name="wrn.Annual_n_Quarterly._4_3" hidden="1">{"Annual",#N/A,FALSE,"Sales &amp; Market";"Quarterly",#N/A,FALSE,"Sales &amp; Market"}</definedName>
    <definedName name="wrn.Annual_n_Quarterly._4_4" localSheetId="3" hidden="1">{"Annual",#N/A,FALSE,"Sales &amp; Market";"Quarterly",#N/A,FALSE,"Sales &amp; Market"}</definedName>
    <definedName name="wrn.Annual_n_Quarterly._4_4" hidden="1">{"Annual",#N/A,FALSE,"Sales &amp; Market";"Quarterly",#N/A,FALSE,"Sales &amp; Market"}</definedName>
    <definedName name="wrn.Annual_n_Quarterly._4_5" localSheetId="3" hidden="1">{"Annual",#N/A,FALSE,"Sales &amp; Market";"Quarterly",#N/A,FALSE,"Sales &amp; Market"}</definedName>
    <definedName name="wrn.Annual_n_Quarterly._4_5" hidden="1">{"Annual",#N/A,FALSE,"Sales &amp; Market";"Quarterly",#N/A,FALSE,"Sales &amp; Market"}</definedName>
    <definedName name="wrn.Annual_n_Quarterly._5" localSheetId="3" hidden="1">{"Annual",#N/A,FALSE,"Sales &amp; Market";"Quarterly",#N/A,FALSE,"Sales &amp; Market"}</definedName>
    <definedName name="wrn.Annual_n_Quarterly._5" hidden="1">{"Annual",#N/A,FALSE,"Sales &amp; Market";"Quarterly",#N/A,FALSE,"Sales &amp; Market"}</definedName>
    <definedName name="wrn.Annual_n_Quarterly._5_1" localSheetId="3" hidden="1">{"Annual",#N/A,FALSE,"Sales &amp; Market";"Quarterly",#N/A,FALSE,"Sales &amp; Market"}</definedName>
    <definedName name="wrn.Annual_n_Quarterly._5_1" hidden="1">{"Annual",#N/A,FALSE,"Sales &amp; Market";"Quarterly",#N/A,FALSE,"Sales &amp; Market"}</definedName>
    <definedName name="wrn.Annual_n_Quarterly._5_2" localSheetId="3" hidden="1">{"Annual",#N/A,FALSE,"Sales &amp; Market";"Quarterly",#N/A,FALSE,"Sales &amp; Market"}</definedName>
    <definedName name="wrn.Annual_n_Quarterly._5_2" hidden="1">{"Annual",#N/A,FALSE,"Sales &amp; Market";"Quarterly",#N/A,FALSE,"Sales &amp; Market"}</definedName>
    <definedName name="wrn.Annual_n_Quarterly._5_3" localSheetId="3" hidden="1">{"Annual",#N/A,FALSE,"Sales &amp; Market";"Quarterly",#N/A,FALSE,"Sales &amp; Market"}</definedName>
    <definedName name="wrn.Annual_n_Quarterly._5_3" hidden="1">{"Annual",#N/A,FALSE,"Sales &amp; Market";"Quarterly",#N/A,FALSE,"Sales &amp; Market"}</definedName>
    <definedName name="wrn.Annual_n_Quarterly._5_4" localSheetId="3" hidden="1">{"Annual",#N/A,FALSE,"Sales &amp; Market";"Quarterly",#N/A,FALSE,"Sales &amp; Market"}</definedName>
    <definedName name="wrn.Annual_n_Quarterly._5_4" hidden="1">{"Annual",#N/A,FALSE,"Sales &amp; Market";"Quarterly",#N/A,FALSE,"Sales &amp; Market"}</definedName>
    <definedName name="wrn.Annual_n_Quarterly._5_5" localSheetId="3" hidden="1">{"Annual",#N/A,FALSE,"Sales &amp; Market";"Quarterly",#N/A,FALSE,"Sales &amp; Market"}</definedName>
    <definedName name="wrn.Annual_n_Quarterly._5_5" hidden="1">{"Annual",#N/A,FALSE,"Sales &amp; Market";"Quarterly",#N/A,FALSE,"Sales &amp; Market"}</definedName>
    <definedName name="wrn.annualpl." localSheetId="3" hidden="1">{#N/A,#N/A,FALSE,"Sheet1"}</definedName>
    <definedName name="wrn.annualpl." hidden="1">{#N/A,#N/A,FALSE,"Sheet1"}</definedName>
    <definedName name="wrn.ANOC." localSheetId="3" hidden="1">{"MONTHPLAN",#N/A,FALSE,"DETAIL REPORT";"MONTHPRIOR",#N/A,FALSE,"DETAIL REPORT";"YTDPLAN",#N/A,FALSE,"DETAIL REPORT";"YTDPRIOR",#N/A,FALSE,"DETAIL REPORT"}</definedName>
    <definedName name="wrn.ANOC." hidden="1">{"MONTHPLAN",#N/A,FALSE,"DETAIL REPORT";"MONTHPRIOR",#N/A,FALSE,"DETAIL REPORT";"YTDPLAN",#N/A,FALSE,"DETAIL REPORT";"YTDPRIOR",#N/A,FALSE,"DETAIL REPORT"}</definedName>
    <definedName name="wrn.AOE._.Mktg." localSheetId="3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PCI._.Tab." localSheetId="3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localSheetId="3" hidden="1">{"Page1",#N/A,FALSE,"APCT";"Page2",#N/A,FALSE,"APCT"}</definedName>
    <definedName name="wrn.APCT." hidden="1">{"Page1",#N/A,FALSE,"APCT";"Page2",#N/A,FALSE,"APCT"}</definedName>
    <definedName name="wrn.APL." localSheetId="3" hidden="1">{"Page1",#N/A,FALSE,"APL";"Page2",#N/A,FALSE,"APL"}</definedName>
    <definedName name="wrn.APL." hidden="1">{"Page1",#N/A,FALSE,"APL";"Page2",#N/A,FALSE,"APL"}</definedName>
    <definedName name="wrn.APPROPRIATION." localSheetId="3" hidden="1">{"appropriation",#N/A,FALSE,"APPROP"}</definedName>
    <definedName name="wrn.APPROPRIATION." hidden="1">{"appropriation",#N/A,FALSE,"APPROP"}</definedName>
    <definedName name="wrn.APRIL." localSheetId="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 localSheetId="4" hidden="1">{"AQUIRORDCF",#N/A,FALSE,"Merger consequences";"Acquirorassns",#N/A,FALSE,"Merger consequences"}</definedName>
    <definedName name="wrn.AQUIROR._.DCF." localSheetId="3">{"AQUIRORDCF",#N/A,FALSE,"Merger consequences";"Acquirorassns",#N/A,FALSE,"Merger consequences"}</definedName>
    <definedName name="wrn.AQUIROR._.DCF.">{"AQUIRORDCF",#N/A,FALSE,"Merger consequences";"Acquirorassns",#N/A,FALSE,"Merger consequences"}</definedName>
    <definedName name="wrn.AQUIROR._.DCF._1" localSheetId="3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localSheetId="3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localSheetId="3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localSheetId="3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localSheetId="3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QUIROR._.DCF._from_DBAB" localSheetId="3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RGON._.PRICING." localSheetId="3" hidden="1">{"ARGON PRICING",#N/A,FALSE,"ARGON"}</definedName>
    <definedName name="wrn.ARGON._.PRICING." hidden="1">{"ARGON PRICING",#N/A,FALSE,"ARGON"}</definedName>
    <definedName name="wrn.ARGON._.REVENUE." localSheetId="3" hidden="1">{"ARGON REVENUE",#N/A,FALSE,"ARGON"}</definedName>
    <definedName name="wrn.ARGON._.REVENUE." hidden="1">{"ARGON REVENUE",#N/A,FALSE,"ARGON"}</definedName>
    <definedName name="wrn.ARGON._.VOLUME." localSheetId="3" hidden="1">{"ARGON VOLUME",#N/A,FALSE,"ARGON"}</definedName>
    <definedName name="wrn.ARGON._.VOLUME." hidden="1">{"ARGON VOLUME",#N/A,FALSE,"ARGON"}</definedName>
    <definedName name="wrn.ARGON_VOL" localSheetId="3" hidden="1">{"ARGON VOLUME",#N/A,FALSE,"ARGON"}</definedName>
    <definedName name="wrn.ARGON_VOL" hidden="1">{"ARGON VOLUME",#N/A,FALSE,"ARGON"}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localSheetId="3" hidden="1">{#N/A,#N/A,FALSE,"Asia"}</definedName>
    <definedName name="wrn.Asia._.Total._.Variance." hidden="1">{#N/A,#N/A,FALSE,"Asia"}</definedName>
    <definedName name="wrn.Asia.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ociates._.International." localSheetId="3" hidden="1">{#N/A,#N/A,FALSE,"UK";#N/A,#N/A,FALSE,"BA";#N/A,#N/A,FALSE,"VZ"}</definedName>
    <definedName name="wrn.Associates._.International." hidden="1">{#N/A,#N/A,FALSE,"UK";#N/A,#N/A,FALSE,"BA";#N/A,#N/A,FALSE,"VZ"}</definedName>
    <definedName name="wrn.Associates._.Ontario." localSheetId="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localSheetId="3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localSheetId="3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localSheetId="3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s." localSheetId="3" hidden="1">{"casespecific",#N/A,FALSE,"Assumptions"}</definedName>
    <definedName name="wrn.assumptions." hidden="1">{"casespecific",#N/A,FALSE,"Assumptions"}</definedName>
    <definedName name="wrn.assumptions._1" localSheetId="3" hidden="1">{"baseassum",#N/A,FALSE,"BASEDCF";"bassum2",#N/A,FALSE,"BASEDCF";"hmix",#N/A,FALSE,"BASEDCF"}</definedName>
    <definedName name="wrn.assumptions._1" hidden="1">{"baseassum",#N/A,FALSE,"BASEDCF";"bassum2",#N/A,FALSE,"BASEDCF";"hmix",#N/A,FALSE,"BASEDCF"}</definedName>
    <definedName name="wrn.assumptions._1_1" localSheetId="3" hidden="1">{"baseassum",#N/A,FALSE,"BASEDCF";"bassum2",#N/A,FALSE,"BASEDCF";"hmix",#N/A,FALSE,"BASEDCF"}</definedName>
    <definedName name="wrn.assumptions._1_1" hidden="1">{"baseassum",#N/A,FALSE,"BASEDCF";"bassum2",#N/A,FALSE,"BASEDCF";"hmix",#N/A,FALSE,"BASEDCF"}</definedName>
    <definedName name="wrn.assumptions._1_2" localSheetId="3" hidden="1">{"baseassum",#N/A,FALSE,"BASEDCF";"bassum2",#N/A,FALSE,"BASEDCF";"hmix",#N/A,FALSE,"BASEDCF"}</definedName>
    <definedName name="wrn.assumptions._1_2" hidden="1">{"baseassum",#N/A,FALSE,"BASEDCF";"bassum2",#N/A,FALSE,"BASEDCF";"hmix",#N/A,FALSE,"BASEDCF"}</definedName>
    <definedName name="wrn.assumptions._1_3" localSheetId="3" hidden="1">{"baseassum",#N/A,FALSE,"BASEDCF";"bassum2",#N/A,FALSE,"BASEDCF";"hmix",#N/A,FALSE,"BASEDCF"}</definedName>
    <definedName name="wrn.assumptions._1_3" hidden="1">{"baseassum",#N/A,FALSE,"BASEDCF";"bassum2",#N/A,FALSE,"BASEDCF";"hmix",#N/A,FALSE,"BASEDCF"}</definedName>
    <definedName name="wrn.assumptions._1_4" localSheetId="3" hidden="1">{"baseassum",#N/A,FALSE,"BASEDCF";"bassum2",#N/A,FALSE,"BASEDCF";"hmix",#N/A,FALSE,"BASEDCF"}</definedName>
    <definedName name="wrn.assumptions._1_4" hidden="1">{"baseassum",#N/A,FALSE,"BASEDCF";"bassum2",#N/A,FALSE,"BASEDCF";"hmix",#N/A,FALSE,"BASEDCF"}</definedName>
    <definedName name="wrn.assumptions._1_5" localSheetId="3" hidden="1">{"baseassum",#N/A,FALSE,"BASEDCF";"bassum2",#N/A,FALSE,"BASEDCF";"hmix",#N/A,FALSE,"BASEDCF"}</definedName>
    <definedName name="wrn.assumptions._1_5" hidden="1">{"baseassum",#N/A,FALSE,"BASEDCF";"bassum2",#N/A,FALSE,"BASEDCF";"hmix",#N/A,FALSE,"BASEDCF"}</definedName>
    <definedName name="wrn.assumptions._2" localSheetId="3" hidden="1">{"baseassum",#N/A,FALSE,"BASEDCF";"bassum2",#N/A,FALSE,"BASEDCF";"hmix",#N/A,FALSE,"BASEDCF"}</definedName>
    <definedName name="wrn.assumptions._2" hidden="1">{"baseassum",#N/A,FALSE,"BASEDCF";"bassum2",#N/A,FALSE,"BASEDCF";"hmix",#N/A,FALSE,"BASEDCF"}</definedName>
    <definedName name="wrn.assumptions._2_1" localSheetId="3" hidden="1">{"baseassum",#N/A,FALSE,"BASEDCF";"bassum2",#N/A,FALSE,"BASEDCF";"hmix",#N/A,FALSE,"BASEDCF"}</definedName>
    <definedName name="wrn.assumptions._2_1" hidden="1">{"baseassum",#N/A,FALSE,"BASEDCF";"bassum2",#N/A,FALSE,"BASEDCF";"hmix",#N/A,FALSE,"BASEDCF"}</definedName>
    <definedName name="wrn.assumptions._2_2" localSheetId="3" hidden="1">{"baseassum",#N/A,FALSE,"BASEDCF";"bassum2",#N/A,FALSE,"BASEDCF";"hmix",#N/A,FALSE,"BASEDCF"}</definedName>
    <definedName name="wrn.assumptions._2_2" hidden="1">{"baseassum",#N/A,FALSE,"BASEDCF";"bassum2",#N/A,FALSE,"BASEDCF";"hmix",#N/A,FALSE,"BASEDCF"}</definedName>
    <definedName name="wrn.assumptions._2_3" localSheetId="3" hidden="1">{"baseassum",#N/A,FALSE,"BASEDCF";"bassum2",#N/A,FALSE,"BASEDCF";"hmix",#N/A,FALSE,"BASEDCF"}</definedName>
    <definedName name="wrn.assumptions._2_3" hidden="1">{"baseassum",#N/A,FALSE,"BASEDCF";"bassum2",#N/A,FALSE,"BASEDCF";"hmix",#N/A,FALSE,"BASEDCF"}</definedName>
    <definedName name="wrn.assumptions._2_4" localSheetId="3" hidden="1">{"baseassum",#N/A,FALSE,"BASEDCF";"bassum2",#N/A,FALSE,"BASEDCF";"hmix",#N/A,FALSE,"BASEDCF"}</definedName>
    <definedName name="wrn.assumptions._2_4" hidden="1">{"baseassum",#N/A,FALSE,"BASEDCF";"bassum2",#N/A,FALSE,"BASEDCF";"hmix",#N/A,FALSE,"BASEDCF"}</definedName>
    <definedName name="wrn.assumptions._2_5" localSheetId="3" hidden="1">{"baseassum",#N/A,FALSE,"BASEDCF";"bassum2",#N/A,FALSE,"BASEDCF";"hmix",#N/A,FALSE,"BASEDCF"}</definedName>
    <definedName name="wrn.assumptions._2_5" hidden="1">{"baseassum",#N/A,FALSE,"BASEDCF";"bassum2",#N/A,FALSE,"BASEDCF";"hmix",#N/A,FALSE,"BASEDCF"}</definedName>
    <definedName name="wrn.assumptions._3" localSheetId="3" hidden="1">{"baseassum",#N/A,FALSE,"BASEDCF";"bassum2",#N/A,FALSE,"BASEDCF";"hmix",#N/A,FALSE,"BASEDCF"}</definedName>
    <definedName name="wrn.assumptions._3" hidden="1">{"baseassum",#N/A,FALSE,"BASEDCF";"bassum2",#N/A,FALSE,"BASEDCF";"hmix",#N/A,FALSE,"BASEDCF"}</definedName>
    <definedName name="wrn.assumptions._3_1" localSheetId="3" hidden="1">{"baseassum",#N/A,FALSE,"BASEDCF";"bassum2",#N/A,FALSE,"BASEDCF";"hmix",#N/A,FALSE,"BASEDCF"}</definedName>
    <definedName name="wrn.assumptions._3_1" hidden="1">{"baseassum",#N/A,FALSE,"BASEDCF";"bassum2",#N/A,FALSE,"BASEDCF";"hmix",#N/A,FALSE,"BASEDCF"}</definedName>
    <definedName name="wrn.assumptions._3_2" localSheetId="3" hidden="1">{"baseassum",#N/A,FALSE,"BASEDCF";"bassum2",#N/A,FALSE,"BASEDCF";"hmix",#N/A,FALSE,"BASEDCF"}</definedName>
    <definedName name="wrn.assumptions._3_2" hidden="1">{"baseassum",#N/A,FALSE,"BASEDCF";"bassum2",#N/A,FALSE,"BASEDCF";"hmix",#N/A,FALSE,"BASEDCF"}</definedName>
    <definedName name="wrn.assumptions._3_3" localSheetId="3" hidden="1">{"baseassum",#N/A,FALSE,"BASEDCF";"bassum2",#N/A,FALSE,"BASEDCF";"hmix",#N/A,FALSE,"BASEDCF"}</definedName>
    <definedName name="wrn.assumptions._3_3" hidden="1">{"baseassum",#N/A,FALSE,"BASEDCF";"bassum2",#N/A,FALSE,"BASEDCF";"hmix",#N/A,FALSE,"BASEDCF"}</definedName>
    <definedName name="wrn.assumptions._3_4" localSheetId="3" hidden="1">{"baseassum",#N/A,FALSE,"BASEDCF";"bassum2",#N/A,FALSE,"BASEDCF";"hmix",#N/A,FALSE,"BASEDCF"}</definedName>
    <definedName name="wrn.assumptions._3_4" hidden="1">{"baseassum",#N/A,FALSE,"BASEDCF";"bassum2",#N/A,FALSE,"BASEDCF";"hmix",#N/A,FALSE,"BASEDCF"}</definedName>
    <definedName name="wrn.assumptions._3_5" localSheetId="3" hidden="1">{"baseassum",#N/A,FALSE,"BASEDCF";"bassum2",#N/A,FALSE,"BASEDCF";"hmix",#N/A,FALSE,"BASEDCF"}</definedName>
    <definedName name="wrn.assumptions._3_5" hidden="1">{"baseassum",#N/A,FALSE,"BASEDCF";"bassum2",#N/A,FALSE,"BASEDCF";"hmix",#N/A,FALSE,"BASEDCF"}</definedName>
    <definedName name="wrn.assumptions._4" localSheetId="3" hidden="1">{"baseassum",#N/A,FALSE,"BASEDCF";"bassum2",#N/A,FALSE,"BASEDCF";"hmix",#N/A,FALSE,"BASEDCF"}</definedName>
    <definedName name="wrn.assumptions._4" hidden="1">{"baseassum",#N/A,FALSE,"BASEDCF";"bassum2",#N/A,FALSE,"BASEDCF";"hmix",#N/A,FALSE,"BASEDCF"}</definedName>
    <definedName name="wrn.assumptions._4_1" localSheetId="3" hidden="1">{"baseassum",#N/A,FALSE,"BASEDCF";"bassum2",#N/A,FALSE,"BASEDCF";"hmix",#N/A,FALSE,"BASEDCF"}</definedName>
    <definedName name="wrn.assumptions._4_1" hidden="1">{"baseassum",#N/A,FALSE,"BASEDCF";"bassum2",#N/A,FALSE,"BASEDCF";"hmix",#N/A,FALSE,"BASEDCF"}</definedName>
    <definedName name="wrn.assumptions._4_2" localSheetId="3" hidden="1">{"baseassum",#N/A,FALSE,"BASEDCF";"bassum2",#N/A,FALSE,"BASEDCF";"hmix",#N/A,FALSE,"BASEDCF"}</definedName>
    <definedName name="wrn.assumptions._4_2" hidden="1">{"baseassum",#N/A,FALSE,"BASEDCF";"bassum2",#N/A,FALSE,"BASEDCF";"hmix",#N/A,FALSE,"BASEDCF"}</definedName>
    <definedName name="wrn.assumptions._4_3" localSheetId="3" hidden="1">{"baseassum",#N/A,FALSE,"BASEDCF";"bassum2",#N/A,FALSE,"BASEDCF";"hmix",#N/A,FALSE,"BASEDCF"}</definedName>
    <definedName name="wrn.assumptions._4_3" hidden="1">{"baseassum",#N/A,FALSE,"BASEDCF";"bassum2",#N/A,FALSE,"BASEDCF";"hmix",#N/A,FALSE,"BASEDCF"}</definedName>
    <definedName name="wrn.assumptions._4_4" localSheetId="3" hidden="1">{"baseassum",#N/A,FALSE,"BASEDCF";"bassum2",#N/A,FALSE,"BASEDCF";"hmix",#N/A,FALSE,"BASEDCF"}</definedName>
    <definedName name="wrn.assumptions._4_4" hidden="1">{"baseassum",#N/A,FALSE,"BASEDCF";"bassum2",#N/A,FALSE,"BASEDCF";"hmix",#N/A,FALSE,"BASEDCF"}</definedName>
    <definedName name="wrn.assumptions._4_5" localSheetId="3" hidden="1">{"baseassum",#N/A,FALSE,"BASEDCF";"bassum2",#N/A,FALSE,"BASEDCF";"hmix",#N/A,FALSE,"BASEDCF"}</definedName>
    <definedName name="wrn.assumptions._4_5" hidden="1">{"baseassum",#N/A,FALSE,"BASEDCF";"bassum2",#N/A,FALSE,"BASEDCF";"hmix",#N/A,FALSE,"BASEDCF"}</definedName>
    <definedName name="wrn.assumptions._5" localSheetId="3" hidden="1">{"baseassum",#N/A,FALSE,"BASEDCF";"bassum2",#N/A,FALSE,"BASEDCF";"hmix",#N/A,FALSE,"BASEDCF"}</definedName>
    <definedName name="wrn.assumptions._5" hidden="1">{"baseassum",#N/A,FALSE,"BASEDCF";"bassum2",#N/A,FALSE,"BASEDCF";"hmix",#N/A,FALSE,"BASEDCF"}</definedName>
    <definedName name="wrn.assumptions._5_1" localSheetId="3" hidden="1">{"baseassum",#N/A,FALSE,"BASEDCF";"bassum2",#N/A,FALSE,"BASEDCF";"hmix",#N/A,FALSE,"BASEDCF"}</definedName>
    <definedName name="wrn.assumptions._5_1" hidden="1">{"baseassum",#N/A,FALSE,"BASEDCF";"bassum2",#N/A,FALSE,"BASEDCF";"hmix",#N/A,FALSE,"BASEDCF"}</definedName>
    <definedName name="wrn.assumptions._5_2" localSheetId="3" hidden="1">{"baseassum",#N/A,FALSE,"BASEDCF";"bassum2",#N/A,FALSE,"BASEDCF";"hmix",#N/A,FALSE,"BASEDCF"}</definedName>
    <definedName name="wrn.assumptions._5_2" hidden="1">{"baseassum",#N/A,FALSE,"BASEDCF";"bassum2",#N/A,FALSE,"BASEDCF";"hmix",#N/A,FALSE,"BASEDCF"}</definedName>
    <definedName name="wrn.assumptions._5_3" localSheetId="3" hidden="1">{"baseassum",#N/A,FALSE,"BASEDCF";"bassum2",#N/A,FALSE,"BASEDCF";"hmix",#N/A,FALSE,"BASEDCF"}</definedName>
    <definedName name="wrn.assumptions._5_3" hidden="1">{"baseassum",#N/A,FALSE,"BASEDCF";"bassum2",#N/A,FALSE,"BASEDCF";"hmix",#N/A,FALSE,"BASEDCF"}</definedName>
    <definedName name="wrn.assumptions._5_4" localSheetId="3" hidden="1">{"baseassum",#N/A,FALSE,"BASEDCF";"bassum2",#N/A,FALSE,"BASEDCF";"hmix",#N/A,FALSE,"BASEDCF"}</definedName>
    <definedName name="wrn.assumptions._5_4" hidden="1">{"baseassum",#N/A,FALSE,"BASEDCF";"bassum2",#N/A,FALSE,"BASEDCF";"hmix",#N/A,FALSE,"BASEDCF"}</definedName>
    <definedName name="wrn.assumptions._5_5" localSheetId="3" hidden="1">{"baseassum",#N/A,FALSE,"BASEDCF";"bassum2",#N/A,FALSE,"BASEDCF";"hmix",#N/A,FALSE,"BASEDCF"}</definedName>
    <definedName name="wrn.assumptions._5_5" hidden="1">{"baseassum",#N/A,FALSE,"BASEDCF";"bassum2",#N/A,FALSE,"BASEDCF";"hmix",#N/A,FALSE,"BASEDCF"}</definedName>
    <definedName name="wrn.audit._.adjustments." localSheetId="4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dit._.adjustments." localSheetId="3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localSheetId="3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localSheetId="3" hidden="1">{#N/A,#N/A,FALSE,"Sheet1"}</definedName>
    <definedName name="wrn.Auto._.Comp." hidden="1">{#N/A,#N/A,FALSE,"Sheet1"}</definedName>
    <definedName name="wrn.Auto._.Comp1" localSheetId="3" hidden="1">{#N/A,#N/A,FALSE,"Sheet1"}</definedName>
    <definedName name="wrn.Auto._.Comp1" hidden="1">{#N/A,#N/A,FALSE,"Sheet1"}</definedName>
    <definedName name="wrn.Auto._.Comp2." localSheetId="3" hidden="1">{#N/A,#N/A,FALSE,"Sheet1"}</definedName>
    <definedName name="wrn.Auto._.Comp2." hidden="1">{#N/A,#N/A,FALSE,"Sheet1"}</definedName>
    <definedName name="wrn.Auto._.IOE._.Mktg." localSheetId="3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uto._.I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way." localSheetId="3" hidden="1">{"away stand alones",#N/A,FALSE,"Target"}</definedName>
    <definedName name="wrn.away." hidden="1">{"away stand alones",#N/A,FALSE,"Target"}</definedName>
    <definedName name="wrn.B.._.1263._.yr2." localSheetId="3" hidden="1">{#N/A,#N/A,FALSE,"1263 yr2"}</definedName>
    <definedName name="wrn.B.._.1263._.yr2." hidden="1">{#N/A,#N/A,FALSE,"1263 yr2"}</definedName>
    <definedName name="wrn.Back._.Page." localSheetId="3" hidden="1">{"Back Page",#N/A,FALSE,"Front and Back"}</definedName>
    <definedName name="wrn.Back._.Page." hidden="1">{"Back Page",#N/A,FALSE,"Front and Back"}</definedName>
    <definedName name="wrn.backup." localSheetId="4" hidden="1">{"background",#N/A,FALSE,"CS First Boston Merger Model";"inputs",#N/A,FALSE,"CS First Boston Merger Model"}</definedName>
    <definedName name="wrn.backup." localSheetId="3">{"background",#N/A,FALSE,"CS First Boston Merger Model";"inputs",#N/A,FALSE,"CS First Boston Merger Model"}</definedName>
    <definedName name="wrn.backup.">{"background",#N/A,FALSE,"CS First Boston Merger Model";"inputs",#N/A,FALSE,"CS First Boston Merger Model"}</definedName>
    <definedName name="wrn.balance._.france.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localSheetId="3" hidden="1">{"bs",#N/A,FALSE,"SCF"}</definedName>
    <definedName name="wrn.balance._.sheet." hidden="1">{"bs",#N/A,FALSE,"SCF"}</definedName>
    <definedName name="wrn.BALANCE._.SHEET._.ALL." localSheetId="3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nd._.P_L." localSheetId="4" hidden="1">{"Balance sheet",#N/A,FALSE,"P&amp;L";"P&amp;L",#N/A,FALSE,"P&amp;L"}</definedName>
    <definedName name="wrn.Balance._.sheet._.and._.P_L." localSheetId="3" hidden="1">{"Balance sheet",#N/A,FALSE,"P&amp;L";"P&amp;L",#N/A,FALSE,"P&amp;L"}</definedName>
    <definedName name="wrn.Balance._.sheet._.and._.P_L." hidden="1">{"Balance sheet",#N/A,FALSE,"P&amp;L";"P&amp;L",#N/A,FALSE,"P&amp;L"}</definedName>
    <definedName name="wrn.BALANCE._.SHEET._.EX._.US." localSheetId="3" hidden="1">{"balance sheet ex",#N/A,FALSE,"Bal. Sht.- Work Cap"}</definedName>
    <definedName name="wrn.BALANCE._.SHEET._.EX._.US." hidden="1">{"balance sheet ex",#N/A,FALSE,"Bal. Sht.- Work Cap"}</definedName>
    <definedName name="wrn.BALANCE._.SHEET._.OTHER." localSheetId="3" hidden="1">{"balance sheet other",#N/A,FALSE,"Bal. Sht.- Work Cap"}</definedName>
    <definedName name="wrn.BALANCE._.SHEET._.OTHER." hidden="1">{"balance sheet other",#N/A,FALSE,"Bal. Sht.- Work Cap"}</definedName>
    <definedName name="wrn.Balance._.Sheet._.Set." localSheetId="3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US." localSheetId="3" hidden="1">{"balance sheet us",#N/A,FALSE,"Bal. Sht.- Work Cap"}</definedName>
    <definedName name="wrn.BALANCE._.SHEET._.US." hidden="1">{"balance sheet us",#N/A,FALSE,"Bal. Sht.- Work Cap"}</definedName>
    <definedName name="wrn.BALANCE._.SHEET._.WW." localSheetId="3" hidden="1">{"balance sheet ww",#N/A,FALSE,"Bal. Sht.- Work Cap"}</definedName>
    <definedName name="wrn.BALANCE._.SHEET._.WW." hidden="1">{"balance sheet ww",#N/A,FALSE,"Bal. Sht.- Work Cap"}</definedName>
    <definedName name="wrn.BALANCING." localSheetId="3" hidden="1">{#N/A,#N/A,TRUE,"96ANALYS"}</definedName>
    <definedName name="wrn.BALANCING." hidden="1">{#N/A,#N/A,TRUE,"96ANALYS"}</definedName>
    <definedName name="wrn.balsheet." localSheetId="3" hidden="1">{"ICDANDNONDIV",#N/A,FALSE,"BSALLNOW.XLS";"polyandpurperf",#N/A,FALSE,"BSALLNOW.XLS"}</definedName>
    <definedName name="wrn.balsheet." hidden="1">{"ICDANDNONDIV",#N/A,FALSE,"BSALLNOW.XLS";"polyandpurperf",#N/A,FALSE,"BSALLNOW.XLS"}</definedName>
    <definedName name="wrn.Bank._.Report." localSheetId="4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localSheetId="3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localSheetId="4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localSheetId="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._.Case." localSheetId="3" hidden="1">{#N/A,#N/A,FALSE,"P&amp;L";#N/A,#N/A,FALSE,"BalSheet";#N/A,#N/A,FALSE,"EBITDA";#N/A,#N/A,FALSE,"Assumptions";#N/A,#N/A,FALSE,"CashFlows"}</definedName>
    <definedName name="wrn.Base._.Case." hidden="1">{#N/A,#N/A,FALSE,"P&amp;L";#N/A,#N/A,FALSE,"BalSheet";#N/A,#N/A,FALSE,"EBITDA";#N/A,#N/A,FALSE,"Assumptions";#N/A,#N/A,FALSE,"CashFlows"}</definedName>
    <definedName name="wrn.Basic." localSheetId="4" hidden="1">{#N/A,#N/A,FALSE,"Cover";#N/A,#N/A,FALSE,"Assumptions";#N/A,#N/A,FALSE,"Acquirer";#N/A,#N/A,FALSE,"Target";#N/A,#N/A,FALSE,"Income Statement";#N/A,#N/A,FALSE,"Summary Tables"}</definedName>
    <definedName name="wrn.Basic." localSheetId="3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Print._.Value._.MLP." localSheetId="3" hidden="1">{#N/A,#N/A,FALSE,"Valuation";#N/A,#N/A,FALSE,"MLP Impact"}</definedName>
    <definedName name="wrn.Basic._.Print._.Value._.MLP." hidden="1">{#N/A,#N/A,FALSE,"Valuation";#N/A,#N/A,FALSE,"MLP Impact"}</definedName>
    <definedName name="wrn.Basic._.Report." localSheetId="3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localSheetId="3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localSheetId="3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localSheetId="3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1_2" localSheetId="3" hidden="1">{#N/A,#N/A,FALSE,"Cover";#N/A,#N/A,FALSE,"Assumptions";#N/A,#N/A,FALSE,"Acquirer";#N/A,#N/A,FALSE,"Target";#N/A,#N/A,FALSE,"Income Statement";#N/A,#N/A,FALSE,"Summary Tables"}</definedName>
    <definedName name="wrn.Basic._1_2" hidden="1">{#N/A,#N/A,FALSE,"Cover";#N/A,#N/A,FALSE,"Assumptions";#N/A,#N/A,FALSE,"Acquirer";#N/A,#N/A,FALSE,"Target";#N/A,#N/A,FALSE,"Income Statement";#N/A,#N/A,FALSE,"Summary Tables"}</definedName>
    <definedName name="wrn.Basic._1_3" localSheetId="3" hidden="1">{#N/A,#N/A,FALSE,"Cover";#N/A,#N/A,FALSE,"Assumptions";#N/A,#N/A,FALSE,"Acquirer";#N/A,#N/A,FALSE,"Target";#N/A,#N/A,FALSE,"Income Statement";#N/A,#N/A,FALSE,"Summary Tables"}</definedName>
    <definedName name="wrn.Basic._1_3" hidden="1">{#N/A,#N/A,FALSE,"Cover";#N/A,#N/A,FALSE,"Assumptions";#N/A,#N/A,FALSE,"Acquirer";#N/A,#N/A,FALSE,"Target";#N/A,#N/A,FALSE,"Income Statement";#N/A,#N/A,FALSE,"Summary Tables"}</definedName>
    <definedName name="wrn.Basic._1_4" localSheetId="3" hidden="1">{#N/A,#N/A,FALSE,"Cover";#N/A,#N/A,FALSE,"Assumptions";#N/A,#N/A,FALSE,"Acquirer";#N/A,#N/A,FALSE,"Target";#N/A,#N/A,FALSE,"Income Statement";#N/A,#N/A,FALSE,"Summary Tables"}</definedName>
    <definedName name="wrn.Basic._1_4" hidden="1">{#N/A,#N/A,FALSE,"Cover";#N/A,#N/A,FALSE,"Assumptions";#N/A,#N/A,FALSE,"Acquirer";#N/A,#N/A,FALSE,"Target";#N/A,#N/A,FALSE,"Income Statement";#N/A,#N/A,FALSE,"Summary Tables"}</definedName>
    <definedName name="wrn.Basic._1_5" localSheetId="3" hidden="1">{#N/A,#N/A,FALSE,"Cover";#N/A,#N/A,FALSE,"Assumptions";#N/A,#N/A,FALSE,"Acquirer";#N/A,#N/A,FALSE,"Target";#N/A,#N/A,FALSE,"Income Statement";#N/A,#N/A,FALSE,"Summary Tables"}</definedName>
    <definedName name="wrn.Basic._1_5" hidden="1">{#N/A,#N/A,FALSE,"Cover";#N/A,#N/A,FALSE,"Assumptions";#N/A,#N/A,FALSE,"Acquirer";#N/A,#N/A,FALSE,"Target";#N/A,#N/A,FALSE,"Income Statement";#N/A,#N/A,FALSE,"Summary Tables"}</definedName>
    <definedName name="wrn.Basic._2" localSheetId="3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2_1" localSheetId="3" hidden="1">{#N/A,#N/A,FALSE,"Cover";#N/A,#N/A,FALSE,"Assumptions";#N/A,#N/A,FALSE,"Acquirer";#N/A,#N/A,FALSE,"Target";#N/A,#N/A,FALSE,"Income Statement";#N/A,#N/A,FALSE,"Summary Tables"}</definedName>
    <definedName name="wrn.Basic._2_1" hidden="1">{#N/A,#N/A,FALSE,"Cover";#N/A,#N/A,FALSE,"Assumptions";#N/A,#N/A,FALSE,"Acquirer";#N/A,#N/A,FALSE,"Target";#N/A,#N/A,FALSE,"Income Statement";#N/A,#N/A,FALSE,"Summary Tables"}</definedName>
    <definedName name="wrn.Basic._2_2" localSheetId="3" hidden="1">{#N/A,#N/A,FALSE,"Cover";#N/A,#N/A,FALSE,"Assumptions";#N/A,#N/A,FALSE,"Acquirer";#N/A,#N/A,FALSE,"Target";#N/A,#N/A,FALSE,"Income Statement";#N/A,#N/A,FALSE,"Summary Tables"}</definedName>
    <definedName name="wrn.Basic._2_2" hidden="1">{#N/A,#N/A,FALSE,"Cover";#N/A,#N/A,FALSE,"Assumptions";#N/A,#N/A,FALSE,"Acquirer";#N/A,#N/A,FALSE,"Target";#N/A,#N/A,FALSE,"Income Statement";#N/A,#N/A,FALSE,"Summary Tables"}</definedName>
    <definedName name="wrn.Basic._2_3" localSheetId="3" hidden="1">{#N/A,#N/A,FALSE,"Cover";#N/A,#N/A,FALSE,"Assumptions";#N/A,#N/A,FALSE,"Acquirer";#N/A,#N/A,FALSE,"Target";#N/A,#N/A,FALSE,"Income Statement";#N/A,#N/A,FALSE,"Summary Tables"}</definedName>
    <definedName name="wrn.Basic._2_3" hidden="1">{#N/A,#N/A,FALSE,"Cover";#N/A,#N/A,FALSE,"Assumptions";#N/A,#N/A,FALSE,"Acquirer";#N/A,#N/A,FALSE,"Target";#N/A,#N/A,FALSE,"Income Statement";#N/A,#N/A,FALSE,"Summary Tables"}</definedName>
    <definedName name="wrn.Basic._2_4" localSheetId="3" hidden="1">{#N/A,#N/A,FALSE,"Cover";#N/A,#N/A,FALSE,"Assumptions";#N/A,#N/A,FALSE,"Acquirer";#N/A,#N/A,FALSE,"Target";#N/A,#N/A,FALSE,"Income Statement";#N/A,#N/A,FALSE,"Summary Tables"}</definedName>
    <definedName name="wrn.Basic._2_4" hidden="1">{#N/A,#N/A,FALSE,"Cover";#N/A,#N/A,FALSE,"Assumptions";#N/A,#N/A,FALSE,"Acquirer";#N/A,#N/A,FALSE,"Target";#N/A,#N/A,FALSE,"Income Statement";#N/A,#N/A,FALSE,"Summary Tables"}</definedName>
    <definedName name="wrn.Basic._2_5" localSheetId="3" hidden="1">{#N/A,#N/A,FALSE,"Cover";#N/A,#N/A,FALSE,"Assumptions";#N/A,#N/A,FALSE,"Acquirer";#N/A,#N/A,FALSE,"Target";#N/A,#N/A,FALSE,"Income Statement";#N/A,#N/A,FALSE,"Summary Tables"}</definedName>
    <definedName name="wrn.Basic._2_5" hidden="1">{#N/A,#N/A,FALSE,"Cover";#N/A,#N/A,FALSE,"Assumptions";#N/A,#N/A,FALSE,"Acquirer";#N/A,#N/A,FALSE,"Target";#N/A,#N/A,FALSE,"Income Statement";#N/A,#N/A,FALSE,"Summary Tables"}</definedName>
    <definedName name="wrn.Basic._3" localSheetId="3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3_1" localSheetId="3" hidden="1">{#N/A,#N/A,FALSE,"Cover";#N/A,#N/A,FALSE,"Assumptions";#N/A,#N/A,FALSE,"Acquirer";#N/A,#N/A,FALSE,"Target";#N/A,#N/A,FALSE,"Income Statement";#N/A,#N/A,FALSE,"Summary Tables"}</definedName>
    <definedName name="wrn.Basic._3_1" hidden="1">{#N/A,#N/A,FALSE,"Cover";#N/A,#N/A,FALSE,"Assumptions";#N/A,#N/A,FALSE,"Acquirer";#N/A,#N/A,FALSE,"Target";#N/A,#N/A,FALSE,"Income Statement";#N/A,#N/A,FALSE,"Summary Tables"}</definedName>
    <definedName name="wrn.Basic._3_2" localSheetId="3" hidden="1">{#N/A,#N/A,FALSE,"Cover";#N/A,#N/A,FALSE,"Assumptions";#N/A,#N/A,FALSE,"Acquirer";#N/A,#N/A,FALSE,"Target";#N/A,#N/A,FALSE,"Income Statement";#N/A,#N/A,FALSE,"Summary Tables"}</definedName>
    <definedName name="wrn.Basic._3_2" hidden="1">{#N/A,#N/A,FALSE,"Cover";#N/A,#N/A,FALSE,"Assumptions";#N/A,#N/A,FALSE,"Acquirer";#N/A,#N/A,FALSE,"Target";#N/A,#N/A,FALSE,"Income Statement";#N/A,#N/A,FALSE,"Summary Tables"}</definedName>
    <definedName name="wrn.Basic._3_3" localSheetId="3" hidden="1">{#N/A,#N/A,FALSE,"Cover";#N/A,#N/A,FALSE,"Assumptions";#N/A,#N/A,FALSE,"Acquirer";#N/A,#N/A,FALSE,"Target";#N/A,#N/A,FALSE,"Income Statement";#N/A,#N/A,FALSE,"Summary Tables"}</definedName>
    <definedName name="wrn.Basic._3_3" hidden="1">{#N/A,#N/A,FALSE,"Cover";#N/A,#N/A,FALSE,"Assumptions";#N/A,#N/A,FALSE,"Acquirer";#N/A,#N/A,FALSE,"Target";#N/A,#N/A,FALSE,"Income Statement";#N/A,#N/A,FALSE,"Summary Tables"}</definedName>
    <definedName name="wrn.Basic._3_4" localSheetId="3" hidden="1">{#N/A,#N/A,FALSE,"Cover";#N/A,#N/A,FALSE,"Assumptions";#N/A,#N/A,FALSE,"Acquirer";#N/A,#N/A,FALSE,"Target";#N/A,#N/A,FALSE,"Income Statement";#N/A,#N/A,FALSE,"Summary Tables"}</definedName>
    <definedName name="wrn.Basic._3_4" hidden="1">{#N/A,#N/A,FALSE,"Cover";#N/A,#N/A,FALSE,"Assumptions";#N/A,#N/A,FALSE,"Acquirer";#N/A,#N/A,FALSE,"Target";#N/A,#N/A,FALSE,"Income Statement";#N/A,#N/A,FALSE,"Summary Tables"}</definedName>
    <definedName name="wrn.Basic._3_5" localSheetId="3" hidden="1">{#N/A,#N/A,FALSE,"Cover";#N/A,#N/A,FALSE,"Assumptions";#N/A,#N/A,FALSE,"Acquirer";#N/A,#N/A,FALSE,"Target";#N/A,#N/A,FALSE,"Income Statement";#N/A,#N/A,FALSE,"Summary Tables"}</definedName>
    <definedName name="wrn.Basic._3_5" hidden="1">{#N/A,#N/A,FALSE,"Cover";#N/A,#N/A,FALSE,"Assumptions";#N/A,#N/A,FALSE,"Acquirer";#N/A,#N/A,FALSE,"Target";#N/A,#N/A,FALSE,"Income Statement";#N/A,#N/A,FALSE,"Summary Tables"}</definedName>
    <definedName name="wrn.Basic._4" localSheetId="3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4_1" localSheetId="3" hidden="1">{#N/A,#N/A,FALSE,"Cover";#N/A,#N/A,FALSE,"Assumptions";#N/A,#N/A,FALSE,"Acquirer";#N/A,#N/A,FALSE,"Target";#N/A,#N/A,FALSE,"Income Statement";#N/A,#N/A,FALSE,"Summary Tables"}</definedName>
    <definedName name="wrn.Basic._4_1" hidden="1">{#N/A,#N/A,FALSE,"Cover";#N/A,#N/A,FALSE,"Assumptions";#N/A,#N/A,FALSE,"Acquirer";#N/A,#N/A,FALSE,"Target";#N/A,#N/A,FALSE,"Income Statement";#N/A,#N/A,FALSE,"Summary Tables"}</definedName>
    <definedName name="wrn.Basic._4_2" localSheetId="3" hidden="1">{#N/A,#N/A,FALSE,"Cover";#N/A,#N/A,FALSE,"Assumptions";#N/A,#N/A,FALSE,"Acquirer";#N/A,#N/A,FALSE,"Target";#N/A,#N/A,FALSE,"Income Statement";#N/A,#N/A,FALSE,"Summary Tables"}</definedName>
    <definedName name="wrn.Basic._4_2" hidden="1">{#N/A,#N/A,FALSE,"Cover";#N/A,#N/A,FALSE,"Assumptions";#N/A,#N/A,FALSE,"Acquirer";#N/A,#N/A,FALSE,"Target";#N/A,#N/A,FALSE,"Income Statement";#N/A,#N/A,FALSE,"Summary Tables"}</definedName>
    <definedName name="wrn.Basic._4_3" localSheetId="3" hidden="1">{#N/A,#N/A,FALSE,"Cover";#N/A,#N/A,FALSE,"Assumptions";#N/A,#N/A,FALSE,"Acquirer";#N/A,#N/A,FALSE,"Target";#N/A,#N/A,FALSE,"Income Statement";#N/A,#N/A,FALSE,"Summary Tables"}</definedName>
    <definedName name="wrn.Basic._4_3" hidden="1">{#N/A,#N/A,FALSE,"Cover";#N/A,#N/A,FALSE,"Assumptions";#N/A,#N/A,FALSE,"Acquirer";#N/A,#N/A,FALSE,"Target";#N/A,#N/A,FALSE,"Income Statement";#N/A,#N/A,FALSE,"Summary Tables"}</definedName>
    <definedName name="wrn.Basic._4_4" localSheetId="3" hidden="1">{#N/A,#N/A,FALSE,"Cover";#N/A,#N/A,FALSE,"Assumptions";#N/A,#N/A,FALSE,"Acquirer";#N/A,#N/A,FALSE,"Target";#N/A,#N/A,FALSE,"Income Statement";#N/A,#N/A,FALSE,"Summary Tables"}</definedName>
    <definedName name="wrn.Basic._4_4" hidden="1">{#N/A,#N/A,FALSE,"Cover";#N/A,#N/A,FALSE,"Assumptions";#N/A,#N/A,FALSE,"Acquirer";#N/A,#N/A,FALSE,"Target";#N/A,#N/A,FALSE,"Income Statement";#N/A,#N/A,FALSE,"Summary Tables"}</definedName>
    <definedName name="wrn.Basic._4_5" localSheetId="3" hidden="1">{#N/A,#N/A,FALSE,"Cover";#N/A,#N/A,FALSE,"Assumptions";#N/A,#N/A,FALSE,"Acquirer";#N/A,#N/A,FALSE,"Target";#N/A,#N/A,FALSE,"Income Statement";#N/A,#N/A,FALSE,"Summary Tables"}</definedName>
    <definedName name="wrn.Basic._4_5" hidden="1">{#N/A,#N/A,FALSE,"Cover";#N/A,#N/A,FALSE,"Assumptions";#N/A,#N/A,FALSE,"Acquirer";#N/A,#N/A,FALSE,"Target";#N/A,#N/A,FALSE,"Income Statement";#N/A,#N/A,FALSE,"Summary Tables"}</definedName>
    <definedName name="wrn.Basic._5" localSheetId="3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._5_1" localSheetId="3" hidden="1">{#N/A,#N/A,FALSE,"Cover";#N/A,#N/A,FALSE,"Assumptions";#N/A,#N/A,FALSE,"Acquirer";#N/A,#N/A,FALSE,"Target";#N/A,#N/A,FALSE,"Income Statement";#N/A,#N/A,FALSE,"Summary Tables"}</definedName>
    <definedName name="wrn.Basic._5_1" hidden="1">{#N/A,#N/A,FALSE,"Cover";#N/A,#N/A,FALSE,"Assumptions";#N/A,#N/A,FALSE,"Acquirer";#N/A,#N/A,FALSE,"Target";#N/A,#N/A,FALSE,"Income Statement";#N/A,#N/A,FALSE,"Summary Tables"}</definedName>
    <definedName name="wrn.Basic._5_2" localSheetId="3" hidden="1">{#N/A,#N/A,FALSE,"Cover";#N/A,#N/A,FALSE,"Assumptions";#N/A,#N/A,FALSE,"Acquirer";#N/A,#N/A,FALSE,"Target";#N/A,#N/A,FALSE,"Income Statement";#N/A,#N/A,FALSE,"Summary Tables"}</definedName>
    <definedName name="wrn.Basic._5_2" hidden="1">{#N/A,#N/A,FALSE,"Cover";#N/A,#N/A,FALSE,"Assumptions";#N/A,#N/A,FALSE,"Acquirer";#N/A,#N/A,FALSE,"Target";#N/A,#N/A,FALSE,"Income Statement";#N/A,#N/A,FALSE,"Summary Tables"}</definedName>
    <definedName name="wrn.Basic._5_3" localSheetId="3" hidden="1">{#N/A,#N/A,FALSE,"Cover";#N/A,#N/A,FALSE,"Assumptions";#N/A,#N/A,FALSE,"Acquirer";#N/A,#N/A,FALSE,"Target";#N/A,#N/A,FALSE,"Income Statement";#N/A,#N/A,FALSE,"Summary Tables"}</definedName>
    <definedName name="wrn.Basic._5_3" hidden="1">{#N/A,#N/A,FALSE,"Cover";#N/A,#N/A,FALSE,"Assumptions";#N/A,#N/A,FALSE,"Acquirer";#N/A,#N/A,FALSE,"Target";#N/A,#N/A,FALSE,"Income Statement";#N/A,#N/A,FALSE,"Summary Tables"}</definedName>
    <definedName name="wrn.Basic._5_4" localSheetId="3" hidden="1">{#N/A,#N/A,FALSE,"Cover";#N/A,#N/A,FALSE,"Assumptions";#N/A,#N/A,FALSE,"Acquirer";#N/A,#N/A,FALSE,"Target";#N/A,#N/A,FALSE,"Income Statement";#N/A,#N/A,FALSE,"Summary Tables"}</definedName>
    <definedName name="wrn.Basic._5_4" hidden="1">{#N/A,#N/A,FALSE,"Cover";#N/A,#N/A,FALSE,"Assumptions";#N/A,#N/A,FALSE,"Acquirer";#N/A,#N/A,FALSE,"Target";#N/A,#N/A,FALSE,"Income Statement";#N/A,#N/A,FALSE,"Summary Tables"}</definedName>
    <definedName name="wrn.Basic._5_5" localSheetId="3" hidden="1">{#N/A,#N/A,FALSE,"Cover";#N/A,#N/A,FALSE,"Assumptions";#N/A,#N/A,FALSE,"Acquirer";#N/A,#N/A,FALSE,"Target";#N/A,#N/A,FALSE,"Income Statement";#N/A,#N/A,FALSE,"Summary Tables"}</definedName>
    <definedName name="wrn.Basic._5_5" hidden="1">{#N/A,#N/A,FALSE,"Cover";#N/A,#N/A,FALSE,"Assumptions";#N/A,#N/A,FALSE,"Acquirer";#N/A,#N/A,FALSE,"Target";#N/A,#N/A,FALSE,"Income Statement";#N/A,#N/A,FALSE,"Summary Tables"}</definedName>
    <definedName name="wrn.basicfin." localSheetId="3" hidden="1">{"assets",#N/A,FALSE,"historicBS";"liab",#N/A,FALSE,"historicBS";"is",#N/A,FALSE,"historicIS";"ratios",#N/A,FALSE,"ratios"}</definedName>
    <definedName name="wrn.basicfin." hidden="1">{"assets",#N/A,FALSE,"historicBS";"liab",#N/A,FALSE,"historicBS";"is",#N/A,FALSE,"historicIS";"ratios",#N/A,FALSE,"ratios"}</definedName>
    <definedName name="wrn.basicfin.2" localSheetId="3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Model." localSheetId="4" hidden="1">{"MacroCo",#N/A,FALSE,"masmode";"IncomeS",#N/A,FALSE,"masmode";"BalanceS",#N/A,FALSE,"masmode";"CashF",#N/A,FALSE,"masmode";"Ratios",#N/A,FALSE,"masmode";"DebtFC",#N/A,FALSE,"masmode"}</definedName>
    <definedName name="wrn.BasicModel." localSheetId="3" hidden="1">{"MacroCo",#N/A,FALSE,"masmode";"IncomeS",#N/A,FALSE,"masmode";"BalanceS",#N/A,FALSE,"masmode";"CashF",#N/A,FALSE,"masmode";"Ratios",#N/A,FALSE,"masmode";"DebtFC",#N/A,FALSE,"masmode"}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asics." localSheetId="4" hidden="1">{#N/A,#N/A,FALSE,"TSUM";#N/A,#N/A,FALSE,"shares";#N/A,#N/A,FALSE,"earnout";#N/A,#N/A,FALSE,"Heaty";#N/A,#N/A,FALSE,"self-tend";#N/A,#N/A,FALSE,"self-sum"}</definedName>
    <definedName name="wrn.basics." localSheetId="3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asics._1" localSheetId="3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._1_1" localSheetId="3" hidden="1">{#N/A,#N/A,FALSE,"TSUM";#N/A,#N/A,FALSE,"shares";#N/A,#N/A,FALSE,"earnout";#N/A,#N/A,FALSE,"Heaty";#N/A,#N/A,FALSE,"self-tend";#N/A,#N/A,FALSE,"self-sum"}</definedName>
    <definedName name="wrn.basics._1_1" hidden="1">{#N/A,#N/A,FALSE,"TSUM";#N/A,#N/A,FALSE,"shares";#N/A,#N/A,FALSE,"earnout";#N/A,#N/A,FALSE,"Heaty";#N/A,#N/A,FALSE,"self-tend";#N/A,#N/A,FALSE,"self-sum"}</definedName>
    <definedName name="wrn.basics._1_2" localSheetId="3" hidden="1">{#N/A,#N/A,FALSE,"TSUM";#N/A,#N/A,FALSE,"shares";#N/A,#N/A,FALSE,"earnout";#N/A,#N/A,FALSE,"Heaty";#N/A,#N/A,FALSE,"self-tend";#N/A,#N/A,FALSE,"self-sum"}</definedName>
    <definedName name="wrn.basics._1_2" hidden="1">{#N/A,#N/A,FALSE,"TSUM";#N/A,#N/A,FALSE,"shares";#N/A,#N/A,FALSE,"earnout";#N/A,#N/A,FALSE,"Heaty";#N/A,#N/A,FALSE,"self-tend";#N/A,#N/A,FALSE,"self-sum"}</definedName>
    <definedName name="wrn.basics._1_3" localSheetId="3" hidden="1">{#N/A,#N/A,FALSE,"TSUM";#N/A,#N/A,FALSE,"shares";#N/A,#N/A,FALSE,"earnout";#N/A,#N/A,FALSE,"Heaty";#N/A,#N/A,FALSE,"self-tend";#N/A,#N/A,FALSE,"self-sum"}</definedName>
    <definedName name="wrn.basics._1_3" hidden="1">{#N/A,#N/A,FALSE,"TSUM";#N/A,#N/A,FALSE,"shares";#N/A,#N/A,FALSE,"earnout";#N/A,#N/A,FALSE,"Heaty";#N/A,#N/A,FALSE,"self-tend";#N/A,#N/A,FALSE,"self-sum"}</definedName>
    <definedName name="wrn.basics._1_4" localSheetId="3" hidden="1">{#N/A,#N/A,FALSE,"TSUM";#N/A,#N/A,FALSE,"shares";#N/A,#N/A,FALSE,"earnout";#N/A,#N/A,FALSE,"Heaty";#N/A,#N/A,FALSE,"self-tend";#N/A,#N/A,FALSE,"self-sum"}</definedName>
    <definedName name="wrn.basics._1_4" hidden="1">{#N/A,#N/A,FALSE,"TSUM";#N/A,#N/A,FALSE,"shares";#N/A,#N/A,FALSE,"earnout";#N/A,#N/A,FALSE,"Heaty";#N/A,#N/A,FALSE,"self-tend";#N/A,#N/A,FALSE,"self-sum"}</definedName>
    <definedName name="wrn.basics._1_5" localSheetId="3" hidden="1">{#N/A,#N/A,FALSE,"TSUM";#N/A,#N/A,FALSE,"shares";#N/A,#N/A,FALSE,"earnout";#N/A,#N/A,FALSE,"Heaty";#N/A,#N/A,FALSE,"self-tend";#N/A,#N/A,FALSE,"self-sum"}</definedName>
    <definedName name="wrn.basics._1_5" hidden="1">{#N/A,#N/A,FALSE,"TSUM";#N/A,#N/A,FALSE,"shares";#N/A,#N/A,FALSE,"earnout";#N/A,#N/A,FALSE,"Heaty";#N/A,#N/A,FALSE,"self-tend";#N/A,#N/A,FALSE,"self-sum"}</definedName>
    <definedName name="wrn.basics._2" localSheetId="3" hidden="1">{#N/A,#N/A,FALSE,"TSUM";#N/A,#N/A,FALSE,"shares";#N/A,#N/A,FALSE,"earnout";#N/A,#N/A,FALSE,"Heaty";#N/A,#N/A,FALSE,"self-tend";#N/A,#N/A,FALSE,"self-sum"}</definedName>
    <definedName name="wrn.basics._2" hidden="1">{#N/A,#N/A,FALSE,"TSUM";#N/A,#N/A,FALSE,"shares";#N/A,#N/A,FALSE,"earnout";#N/A,#N/A,FALSE,"Heaty";#N/A,#N/A,FALSE,"self-tend";#N/A,#N/A,FALSE,"self-sum"}</definedName>
    <definedName name="wrn.basics._2_1" localSheetId="3" hidden="1">{#N/A,#N/A,FALSE,"TSUM";#N/A,#N/A,FALSE,"shares";#N/A,#N/A,FALSE,"earnout";#N/A,#N/A,FALSE,"Heaty";#N/A,#N/A,FALSE,"self-tend";#N/A,#N/A,FALSE,"self-sum"}</definedName>
    <definedName name="wrn.basics._2_1" hidden="1">{#N/A,#N/A,FALSE,"TSUM";#N/A,#N/A,FALSE,"shares";#N/A,#N/A,FALSE,"earnout";#N/A,#N/A,FALSE,"Heaty";#N/A,#N/A,FALSE,"self-tend";#N/A,#N/A,FALSE,"self-sum"}</definedName>
    <definedName name="wrn.basics._2_2" localSheetId="3" hidden="1">{#N/A,#N/A,FALSE,"TSUM";#N/A,#N/A,FALSE,"shares";#N/A,#N/A,FALSE,"earnout";#N/A,#N/A,FALSE,"Heaty";#N/A,#N/A,FALSE,"self-tend";#N/A,#N/A,FALSE,"self-sum"}</definedName>
    <definedName name="wrn.basics._2_2" hidden="1">{#N/A,#N/A,FALSE,"TSUM";#N/A,#N/A,FALSE,"shares";#N/A,#N/A,FALSE,"earnout";#N/A,#N/A,FALSE,"Heaty";#N/A,#N/A,FALSE,"self-tend";#N/A,#N/A,FALSE,"self-sum"}</definedName>
    <definedName name="wrn.basics._2_3" localSheetId="3" hidden="1">{#N/A,#N/A,FALSE,"TSUM";#N/A,#N/A,FALSE,"shares";#N/A,#N/A,FALSE,"earnout";#N/A,#N/A,FALSE,"Heaty";#N/A,#N/A,FALSE,"self-tend";#N/A,#N/A,FALSE,"self-sum"}</definedName>
    <definedName name="wrn.basics._2_3" hidden="1">{#N/A,#N/A,FALSE,"TSUM";#N/A,#N/A,FALSE,"shares";#N/A,#N/A,FALSE,"earnout";#N/A,#N/A,FALSE,"Heaty";#N/A,#N/A,FALSE,"self-tend";#N/A,#N/A,FALSE,"self-sum"}</definedName>
    <definedName name="wrn.basics._2_4" localSheetId="3" hidden="1">{#N/A,#N/A,FALSE,"TSUM";#N/A,#N/A,FALSE,"shares";#N/A,#N/A,FALSE,"earnout";#N/A,#N/A,FALSE,"Heaty";#N/A,#N/A,FALSE,"self-tend";#N/A,#N/A,FALSE,"self-sum"}</definedName>
    <definedName name="wrn.basics._2_4" hidden="1">{#N/A,#N/A,FALSE,"TSUM";#N/A,#N/A,FALSE,"shares";#N/A,#N/A,FALSE,"earnout";#N/A,#N/A,FALSE,"Heaty";#N/A,#N/A,FALSE,"self-tend";#N/A,#N/A,FALSE,"self-sum"}</definedName>
    <definedName name="wrn.basics._2_5" localSheetId="3" hidden="1">{#N/A,#N/A,FALSE,"TSUM";#N/A,#N/A,FALSE,"shares";#N/A,#N/A,FALSE,"earnout";#N/A,#N/A,FALSE,"Heaty";#N/A,#N/A,FALSE,"self-tend";#N/A,#N/A,FALSE,"self-sum"}</definedName>
    <definedName name="wrn.basics._2_5" hidden="1">{#N/A,#N/A,FALSE,"TSUM";#N/A,#N/A,FALSE,"shares";#N/A,#N/A,FALSE,"earnout";#N/A,#N/A,FALSE,"Heaty";#N/A,#N/A,FALSE,"self-tend";#N/A,#N/A,FALSE,"self-sum"}</definedName>
    <definedName name="wrn.basics._3" localSheetId="3" hidden="1">{#N/A,#N/A,FALSE,"TSUM";#N/A,#N/A,FALSE,"shares";#N/A,#N/A,FALSE,"earnout";#N/A,#N/A,FALSE,"Heaty";#N/A,#N/A,FALSE,"self-tend";#N/A,#N/A,FALSE,"self-sum"}</definedName>
    <definedName name="wrn.basics._3" hidden="1">{#N/A,#N/A,FALSE,"TSUM";#N/A,#N/A,FALSE,"shares";#N/A,#N/A,FALSE,"earnout";#N/A,#N/A,FALSE,"Heaty";#N/A,#N/A,FALSE,"self-tend";#N/A,#N/A,FALSE,"self-sum"}</definedName>
    <definedName name="wrn.basics._3_1" localSheetId="3" hidden="1">{#N/A,#N/A,FALSE,"TSUM";#N/A,#N/A,FALSE,"shares";#N/A,#N/A,FALSE,"earnout";#N/A,#N/A,FALSE,"Heaty";#N/A,#N/A,FALSE,"self-tend";#N/A,#N/A,FALSE,"self-sum"}</definedName>
    <definedName name="wrn.basics._3_1" hidden="1">{#N/A,#N/A,FALSE,"TSUM";#N/A,#N/A,FALSE,"shares";#N/A,#N/A,FALSE,"earnout";#N/A,#N/A,FALSE,"Heaty";#N/A,#N/A,FALSE,"self-tend";#N/A,#N/A,FALSE,"self-sum"}</definedName>
    <definedName name="wrn.basics._3_2" localSheetId="3" hidden="1">{#N/A,#N/A,FALSE,"TSUM";#N/A,#N/A,FALSE,"shares";#N/A,#N/A,FALSE,"earnout";#N/A,#N/A,FALSE,"Heaty";#N/A,#N/A,FALSE,"self-tend";#N/A,#N/A,FALSE,"self-sum"}</definedName>
    <definedName name="wrn.basics._3_2" hidden="1">{#N/A,#N/A,FALSE,"TSUM";#N/A,#N/A,FALSE,"shares";#N/A,#N/A,FALSE,"earnout";#N/A,#N/A,FALSE,"Heaty";#N/A,#N/A,FALSE,"self-tend";#N/A,#N/A,FALSE,"self-sum"}</definedName>
    <definedName name="wrn.basics._3_3" localSheetId="3" hidden="1">{#N/A,#N/A,FALSE,"TSUM";#N/A,#N/A,FALSE,"shares";#N/A,#N/A,FALSE,"earnout";#N/A,#N/A,FALSE,"Heaty";#N/A,#N/A,FALSE,"self-tend";#N/A,#N/A,FALSE,"self-sum"}</definedName>
    <definedName name="wrn.basics._3_3" hidden="1">{#N/A,#N/A,FALSE,"TSUM";#N/A,#N/A,FALSE,"shares";#N/A,#N/A,FALSE,"earnout";#N/A,#N/A,FALSE,"Heaty";#N/A,#N/A,FALSE,"self-tend";#N/A,#N/A,FALSE,"self-sum"}</definedName>
    <definedName name="wrn.basics._3_4" localSheetId="3" hidden="1">{#N/A,#N/A,FALSE,"TSUM";#N/A,#N/A,FALSE,"shares";#N/A,#N/A,FALSE,"earnout";#N/A,#N/A,FALSE,"Heaty";#N/A,#N/A,FALSE,"self-tend";#N/A,#N/A,FALSE,"self-sum"}</definedName>
    <definedName name="wrn.basics._3_4" hidden="1">{#N/A,#N/A,FALSE,"TSUM";#N/A,#N/A,FALSE,"shares";#N/A,#N/A,FALSE,"earnout";#N/A,#N/A,FALSE,"Heaty";#N/A,#N/A,FALSE,"self-tend";#N/A,#N/A,FALSE,"self-sum"}</definedName>
    <definedName name="wrn.basics._3_5" localSheetId="3" hidden="1">{#N/A,#N/A,FALSE,"TSUM";#N/A,#N/A,FALSE,"shares";#N/A,#N/A,FALSE,"earnout";#N/A,#N/A,FALSE,"Heaty";#N/A,#N/A,FALSE,"self-tend";#N/A,#N/A,FALSE,"self-sum"}</definedName>
    <definedName name="wrn.basics._3_5" hidden="1">{#N/A,#N/A,FALSE,"TSUM";#N/A,#N/A,FALSE,"shares";#N/A,#N/A,FALSE,"earnout";#N/A,#N/A,FALSE,"Heaty";#N/A,#N/A,FALSE,"self-tend";#N/A,#N/A,FALSE,"self-sum"}</definedName>
    <definedName name="wrn.basics._4" localSheetId="3" hidden="1">{#N/A,#N/A,FALSE,"TSUM";#N/A,#N/A,FALSE,"shares";#N/A,#N/A,FALSE,"earnout";#N/A,#N/A,FALSE,"Heaty";#N/A,#N/A,FALSE,"self-tend";#N/A,#N/A,FALSE,"self-sum"}</definedName>
    <definedName name="wrn.basics._4" hidden="1">{#N/A,#N/A,FALSE,"TSUM";#N/A,#N/A,FALSE,"shares";#N/A,#N/A,FALSE,"earnout";#N/A,#N/A,FALSE,"Heaty";#N/A,#N/A,FALSE,"self-tend";#N/A,#N/A,FALSE,"self-sum"}</definedName>
    <definedName name="wrn.basics._4_1" localSheetId="3" hidden="1">{#N/A,#N/A,FALSE,"TSUM";#N/A,#N/A,FALSE,"shares";#N/A,#N/A,FALSE,"earnout";#N/A,#N/A,FALSE,"Heaty";#N/A,#N/A,FALSE,"self-tend";#N/A,#N/A,FALSE,"self-sum"}</definedName>
    <definedName name="wrn.basics._4_1" hidden="1">{#N/A,#N/A,FALSE,"TSUM";#N/A,#N/A,FALSE,"shares";#N/A,#N/A,FALSE,"earnout";#N/A,#N/A,FALSE,"Heaty";#N/A,#N/A,FALSE,"self-tend";#N/A,#N/A,FALSE,"self-sum"}</definedName>
    <definedName name="wrn.basics._4_2" localSheetId="3" hidden="1">{#N/A,#N/A,FALSE,"TSUM";#N/A,#N/A,FALSE,"shares";#N/A,#N/A,FALSE,"earnout";#N/A,#N/A,FALSE,"Heaty";#N/A,#N/A,FALSE,"self-tend";#N/A,#N/A,FALSE,"self-sum"}</definedName>
    <definedName name="wrn.basics._4_2" hidden="1">{#N/A,#N/A,FALSE,"TSUM";#N/A,#N/A,FALSE,"shares";#N/A,#N/A,FALSE,"earnout";#N/A,#N/A,FALSE,"Heaty";#N/A,#N/A,FALSE,"self-tend";#N/A,#N/A,FALSE,"self-sum"}</definedName>
    <definedName name="wrn.basics._4_3" localSheetId="3" hidden="1">{#N/A,#N/A,FALSE,"TSUM";#N/A,#N/A,FALSE,"shares";#N/A,#N/A,FALSE,"earnout";#N/A,#N/A,FALSE,"Heaty";#N/A,#N/A,FALSE,"self-tend";#N/A,#N/A,FALSE,"self-sum"}</definedName>
    <definedName name="wrn.basics._4_3" hidden="1">{#N/A,#N/A,FALSE,"TSUM";#N/A,#N/A,FALSE,"shares";#N/A,#N/A,FALSE,"earnout";#N/A,#N/A,FALSE,"Heaty";#N/A,#N/A,FALSE,"self-tend";#N/A,#N/A,FALSE,"self-sum"}</definedName>
    <definedName name="wrn.basics._4_4" localSheetId="3" hidden="1">{#N/A,#N/A,FALSE,"TSUM";#N/A,#N/A,FALSE,"shares";#N/A,#N/A,FALSE,"earnout";#N/A,#N/A,FALSE,"Heaty";#N/A,#N/A,FALSE,"self-tend";#N/A,#N/A,FALSE,"self-sum"}</definedName>
    <definedName name="wrn.basics._4_4" hidden="1">{#N/A,#N/A,FALSE,"TSUM";#N/A,#N/A,FALSE,"shares";#N/A,#N/A,FALSE,"earnout";#N/A,#N/A,FALSE,"Heaty";#N/A,#N/A,FALSE,"self-tend";#N/A,#N/A,FALSE,"self-sum"}</definedName>
    <definedName name="wrn.basics._4_5" localSheetId="3" hidden="1">{#N/A,#N/A,FALSE,"TSUM";#N/A,#N/A,FALSE,"shares";#N/A,#N/A,FALSE,"earnout";#N/A,#N/A,FALSE,"Heaty";#N/A,#N/A,FALSE,"self-tend";#N/A,#N/A,FALSE,"self-sum"}</definedName>
    <definedName name="wrn.basics._4_5" hidden="1">{#N/A,#N/A,FALSE,"TSUM";#N/A,#N/A,FALSE,"shares";#N/A,#N/A,FALSE,"earnout";#N/A,#N/A,FALSE,"Heaty";#N/A,#N/A,FALSE,"self-tend";#N/A,#N/A,FALSE,"self-sum"}</definedName>
    <definedName name="wrn.basics._5" localSheetId="3" hidden="1">{#N/A,#N/A,FALSE,"TSUM";#N/A,#N/A,FALSE,"shares";#N/A,#N/A,FALSE,"earnout";#N/A,#N/A,FALSE,"Heaty";#N/A,#N/A,FALSE,"self-tend";#N/A,#N/A,FALSE,"self-sum"}</definedName>
    <definedName name="wrn.basics._5" hidden="1">{#N/A,#N/A,FALSE,"TSUM";#N/A,#N/A,FALSE,"shares";#N/A,#N/A,FALSE,"earnout";#N/A,#N/A,FALSE,"Heaty";#N/A,#N/A,FALSE,"self-tend";#N/A,#N/A,FALSE,"self-sum"}</definedName>
    <definedName name="wrn.basics._5_1" localSheetId="3" hidden="1">{#N/A,#N/A,FALSE,"TSUM";#N/A,#N/A,FALSE,"shares";#N/A,#N/A,FALSE,"earnout";#N/A,#N/A,FALSE,"Heaty";#N/A,#N/A,FALSE,"self-tend";#N/A,#N/A,FALSE,"self-sum"}</definedName>
    <definedName name="wrn.basics._5_1" hidden="1">{#N/A,#N/A,FALSE,"TSUM";#N/A,#N/A,FALSE,"shares";#N/A,#N/A,FALSE,"earnout";#N/A,#N/A,FALSE,"Heaty";#N/A,#N/A,FALSE,"self-tend";#N/A,#N/A,FALSE,"self-sum"}</definedName>
    <definedName name="wrn.basics._5_2" localSheetId="3" hidden="1">{#N/A,#N/A,FALSE,"TSUM";#N/A,#N/A,FALSE,"shares";#N/A,#N/A,FALSE,"earnout";#N/A,#N/A,FALSE,"Heaty";#N/A,#N/A,FALSE,"self-tend";#N/A,#N/A,FALSE,"self-sum"}</definedName>
    <definedName name="wrn.basics._5_2" hidden="1">{#N/A,#N/A,FALSE,"TSUM";#N/A,#N/A,FALSE,"shares";#N/A,#N/A,FALSE,"earnout";#N/A,#N/A,FALSE,"Heaty";#N/A,#N/A,FALSE,"self-tend";#N/A,#N/A,FALSE,"self-sum"}</definedName>
    <definedName name="wrn.basics._5_3" localSheetId="3" hidden="1">{#N/A,#N/A,FALSE,"TSUM";#N/A,#N/A,FALSE,"shares";#N/A,#N/A,FALSE,"earnout";#N/A,#N/A,FALSE,"Heaty";#N/A,#N/A,FALSE,"self-tend";#N/A,#N/A,FALSE,"self-sum"}</definedName>
    <definedName name="wrn.basics._5_3" hidden="1">{#N/A,#N/A,FALSE,"TSUM";#N/A,#N/A,FALSE,"shares";#N/A,#N/A,FALSE,"earnout";#N/A,#N/A,FALSE,"Heaty";#N/A,#N/A,FALSE,"self-tend";#N/A,#N/A,FALSE,"self-sum"}</definedName>
    <definedName name="wrn.basics._5_4" localSheetId="3" hidden="1">{#N/A,#N/A,FALSE,"TSUM";#N/A,#N/A,FALSE,"shares";#N/A,#N/A,FALSE,"earnout";#N/A,#N/A,FALSE,"Heaty";#N/A,#N/A,FALSE,"self-tend";#N/A,#N/A,FALSE,"self-sum"}</definedName>
    <definedName name="wrn.basics._5_4" hidden="1">{#N/A,#N/A,FALSE,"TSUM";#N/A,#N/A,FALSE,"shares";#N/A,#N/A,FALSE,"earnout";#N/A,#N/A,FALSE,"Heaty";#N/A,#N/A,FALSE,"self-tend";#N/A,#N/A,FALSE,"self-sum"}</definedName>
    <definedName name="wrn.basics._5_5" localSheetId="3" hidden="1">{#N/A,#N/A,FALSE,"TSUM";#N/A,#N/A,FALSE,"shares";#N/A,#N/A,FALSE,"earnout";#N/A,#N/A,FALSE,"Heaty";#N/A,#N/A,FALSE,"self-tend";#N/A,#N/A,FALSE,"self-sum"}</definedName>
    <definedName name="wrn.basics._5_5" hidden="1">{#N/A,#N/A,FALSE,"TSUM";#N/A,#N/A,FALSE,"shares";#N/A,#N/A,FALSE,"earnout";#N/A,#N/A,FALSE,"Heaty";#N/A,#N/A,FALSE,"self-tend";#N/A,#N/A,FALSE,"self-sum"}</definedName>
    <definedName name="wrn.BAY." localSheetId="4" hidden="1">{"baypage1",#N/A,FALSE,"1995";"baypage2",#N/A,FALSE,"1995";"baypage3",#N/A,FALSE,"1995"}</definedName>
    <definedName name="wrn.BAY." localSheetId="3" hidden="1">{"baypage1",#N/A,FALSE,"1995";"baypage2",#N/A,FALSE,"1995";"baypage3",#N/A,FALSE,"1995"}</definedName>
    <definedName name="wrn.BAY." hidden="1">{"baypage1",#N/A,FALSE,"1995";"baypage2",#N/A,FALSE,"1995";"baypage3",#N/A,FALSE,"1995"}</definedName>
    <definedName name="wrn.BBE._.Budget._.Draft." localSheetId="3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FE." localSheetId="3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L." localSheetId="3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EL._1" localSheetId="3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1_1" localSheetId="3" hidden="1">{"IS",#N/A,FALSE,"IS";"RPTIS",#N/A,FALSE,"RPTIS";"STATS",#N/A,FALSE,"STATS";"CELL",#N/A,FALSE,"CELL";"BS",#N/A,FALSE,"BS"}</definedName>
    <definedName name="wrn.BEL._1_1" hidden="1">{"IS",#N/A,FALSE,"IS";"RPTIS",#N/A,FALSE,"RPTIS";"STATS",#N/A,FALSE,"STATS";"CELL",#N/A,FALSE,"CELL";"BS",#N/A,FALSE,"BS"}</definedName>
    <definedName name="wrn.BEL._1_2" localSheetId="3" hidden="1">{"IS",#N/A,FALSE,"IS";"RPTIS",#N/A,FALSE,"RPTIS";"STATS",#N/A,FALSE,"STATS";"CELL",#N/A,FALSE,"CELL";"BS",#N/A,FALSE,"BS"}</definedName>
    <definedName name="wrn.BEL._1_2" hidden="1">{"IS",#N/A,FALSE,"IS";"RPTIS",#N/A,FALSE,"RPTIS";"STATS",#N/A,FALSE,"STATS";"CELL",#N/A,FALSE,"CELL";"BS",#N/A,FALSE,"BS"}</definedName>
    <definedName name="wrn.BEL._1_3" localSheetId="3" hidden="1">{"IS",#N/A,FALSE,"IS";"RPTIS",#N/A,FALSE,"RPTIS";"STATS",#N/A,FALSE,"STATS";"CELL",#N/A,FALSE,"CELL";"BS",#N/A,FALSE,"BS"}</definedName>
    <definedName name="wrn.BEL._1_3" hidden="1">{"IS",#N/A,FALSE,"IS";"RPTIS",#N/A,FALSE,"RPTIS";"STATS",#N/A,FALSE,"STATS";"CELL",#N/A,FALSE,"CELL";"BS",#N/A,FALSE,"BS"}</definedName>
    <definedName name="wrn.BEL._1_4" localSheetId="3" hidden="1">{"IS",#N/A,FALSE,"IS";"RPTIS",#N/A,FALSE,"RPTIS";"STATS",#N/A,FALSE,"STATS";"CELL",#N/A,FALSE,"CELL";"BS",#N/A,FALSE,"BS"}</definedName>
    <definedName name="wrn.BEL._1_4" hidden="1">{"IS",#N/A,FALSE,"IS";"RPTIS",#N/A,FALSE,"RPTIS";"STATS",#N/A,FALSE,"STATS";"CELL",#N/A,FALSE,"CELL";"BS",#N/A,FALSE,"BS"}</definedName>
    <definedName name="wrn.BEL._1_5" localSheetId="3" hidden="1">{"IS",#N/A,FALSE,"IS";"RPTIS",#N/A,FALSE,"RPTIS";"STATS",#N/A,FALSE,"STATS";"CELL",#N/A,FALSE,"CELL";"BS",#N/A,FALSE,"BS"}</definedName>
    <definedName name="wrn.BEL._1_5" hidden="1">{"IS",#N/A,FALSE,"IS";"RPTIS",#N/A,FALSE,"RPTIS";"STATS",#N/A,FALSE,"STATS";"CELL",#N/A,FALSE,"CELL";"BS",#N/A,FALSE,"BS"}</definedName>
    <definedName name="wrn.BEL._2" localSheetId="3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._2_1" localSheetId="3" hidden="1">{"IS",#N/A,FALSE,"IS";"RPTIS",#N/A,FALSE,"RPTIS";"STATS",#N/A,FALSE,"STATS";"CELL",#N/A,FALSE,"CELL";"BS",#N/A,FALSE,"BS"}</definedName>
    <definedName name="wrn.BEL._2_1" hidden="1">{"IS",#N/A,FALSE,"IS";"RPTIS",#N/A,FALSE,"RPTIS";"STATS",#N/A,FALSE,"STATS";"CELL",#N/A,FALSE,"CELL";"BS",#N/A,FALSE,"BS"}</definedName>
    <definedName name="wrn.BEL._2_2" localSheetId="3" hidden="1">{"IS",#N/A,FALSE,"IS";"RPTIS",#N/A,FALSE,"RPTIS";"STATS",#N/A,FALSE,"STATS";"CELL",#N/A,FALSE,"CELL";"BS",#N/A,FALSE,"BS"}</definedName>
    <definedName name="wrn.BEL._2_2" hidden="1">{"IS",#N/A,FALSE,"IS";"RPTIS",#N/A,FALSE,"RPTIS";"STATS",#N/A,FALSE,"STATS";"CELL",#N/A,FALSE,"CELL";"BS",#N/A,FALSE,"BS"}</definedName>
    <definedName name="wrn.BEL._2_3" localSheetId="3" hidden="1">{"IS",#N/A,FALSE,"IS";"RPTIS",#N/A,FALSE,"RPTIS";"STATS",#N/A,FALSE,"STATS";"CELL",#N/A,FALSE,"CELL";"BS",#N/A,FALSE,"BS"}</definedName>
    <definedName name="wrn.BEL._2_3" hidden="1">{"IS",#N/A,FALSE,"IS";"RPTIS",#N/A,FALSE,"RPTIS";"STATS",#N/A,FALSE,"STATS";"CELL",#N/A,FALSE,"CELL";"BS",#N/A,FALSE,"BS"}</definedName>
    <definedName name="wrn.BEL._2_4" localSheetId="3" hidden="1">{"IS",#N/A,FALSE,"IS";"RPTIS",#N/A,FALSE,"RPTIS";"STATS",#N/A,FALSE,"STATS";"CELL",#N/A,FALSE,"CELL";"BS",#N/A,FALSE,"BS"}</definedName>
    <definedName name="wrn.BEL._2_4" hidden="1">{"IS",#N/A,FALSE,"IS";"RPTIS",#N/A,FALSE,"RPTIS";"STATS",#N/A,FALSE,"STATS";"CELL",#N/A,FALSE,"CELL";"BS",#N/A,FALSE,"BS"}</definedName>
    <definedName name="wrn.BEL._2_5" localSheetId="3" hidden="1">{"IS",#N/A,FALSE,"IS";"RPTIS",#N/A,FALSE,"RPTIS";"STATS",#N/A,FALSE,"STATS";"CELL",#N/A,FALSE,"CELL";"BS",#N/A,FALSE,"BS"}</definedName>
    <definedName name="wrn.BEL._2_5" hidden="1">{"IS",#N/A,FALSE,"IS";"RPTIS",#N/A,FALSE,"RPTIS";"STATS",#N/A,FALSE,"STATS";"CELL",#N/A,FALSE,"CELL";"BS",#N/A,FALSE,"BS"}</definedName>
    <definedName name="wrn.BEL._3" localSheetId="3" hidden="1">{"IS",#N/A,FALSE,"IS";"RPTIS",#N/A,FALSE,"RPTIS";"STATS",#N/A,FALSE,"STATS";"CELL",#N/A,FALSE,"CELL";"BS",#N/A,FALSE,"BS"}</definedName>
    <definedName name="wrn.BEL._3" hidden="1">{"IS",#N/A,FALSE,"IS";"RPTIS",#N/A,FALSE,"RPTIS";"STATS",#N/A,FALSE,"STATS";"CELL",#N/A,FALSE,"CELL";"BS",#N/A,FALSE,"BS"}</definedName>
    <definedName name="wrn.BEL._3_1" localSheetId="3" hidden="1">{"IS",#N/A,FALSE,"IS";"RPTIS",#N/A,FALSE,"RPTIS";"STATS",#N/A,FALSE,"STATS";"CELL",#N/A,FALSE,"CELL";"BS",#N/A,FALSE,"BS"}</definedName>
    <definedName name="wrn.BEL._3_1" hidden="1">{"IS",#N/A,FALSE,"IS";"RPTIS",#N/A,FALSE,"RPTIS";"STATS",#N/A,FALSE,"STATS";"CELL",#N/A,FALSE,"CELL";"BS",#N/A,FALSE,"BS"}</definedName>
    <definedName name="wrn.BEL._3_2" localSheetId="3" hidden="1">{"IS",#N/A,FALSE,"IS";"RPTIS",#N/A,FALSE,"RPTIS";"STATS",#N/A,FALSE,"STATS";"CELL",#N/A,FALSE,"CELL";"BS",#N/A,FALSE,"BS"}</definedName>
    <definedName name="wrn.BEL._3_2" hidden="1">{"IS",#N/A,FALSE,"IS";"RPTIS",#N/A,FALSE,"RPTIS";"STATS",#N/A,FALSE,"STATS";"CELL",#N/A,FALSE,"CELL";"BS",#N/A,FALSE,"BS"}</definedName>
    <definedName name="wrn.BEL._3_3" localSheetId="3" hidden="1">{"IS",#N/A,FALSE,"IS";"RPTIS",#N/A,FALSE,"RPTIS";"STATS",#N/A,FALSE,"STATS";"CELL",#N/A,FALSE,"CELL";"BS",#N/A,FALSE,"BS"}</definedName>
    <definedName name="wrn.BEL._3_3" hidden="1">{"IS",#N/A,FALSE,"IS";"RPTIS",#N/A,FALSE,"RPTIS";"STATS",#N/A,FALSE,"STATS";"CELL",#N/A,FALSE,"CELL";"BS",#N/A,FALSE,"BS"}</definedName>
    <definedName name="wrn.BEL._3_4" localSheetId="3" hidden="1">{"IS",#N/A,FALSE,"IS";"RPTIS",#N/A,FALSE,"RPTIS";"STATS",#N/A,FALSE,"STATS";"CELL",#N/A,FALSE,"CELL";"BS",#N/A,FALSE,"BS"}</definedName>
    <definedName name="wrn.BEL._3_4" hidden="1">{"IS",#N/A,FALSE,"IS";"RPTIS",#N/A,FALSE,"RPTIS";"STATS",#N/A,FALSE,"STATS";"CELL",#N/A,FALSE,"CELL";"BS",#N/A,FALSE,"BS"}</definedName>
    <definedName name="wrn.BEL._3_5" localSheetId="3" hidden="1">{"IS",#N/A,FALSE,"IS";"RPTIS",#N/A,FALSE,"RPTIS";"STATS",#N/A,FALSE,"STATS";"CELL",#N/A,FALSE,"CELL";"BS",#N/A,FALSE,"BS"}</definedName>
    <definedName name="wrn.BEL._3_5" hidden="1">{"IS",#N/A,FALSE,"IS";"RPTIS",#N/A,FALSE,"RPTIS";"STATS",#N/A,FALSE,"STATS";"CELL",#N/A,FALSE,"CELL";"BS",#N/A,FALSE,"BS"}</definedName>
    <definedName name="wrn.BEL._4" localSheetId="3" hidden="1">{"IS",#N/A,FALSE,"IS";"RPTIS",#N/A,FALSE,"RPTIS";"STATS",#N/A,FALSE,"STATS";"CELL",#N/A,FALSE,"CELL";"BS",#N/A,FALSE,"BS"}</definedName>
    <definedName name="wrn.BEL._4" hidden="1">{"IS",#N/A,FALSE,"IS";"RPTIS",#N/A,FALSE,"RPTIS";"STATS",#N/A,FALSE,"STATS";"CELL",#N/A,FALSE,"CELL";"BS",#N/A,FALSE,"BS"}</definedName>
    <definedName name="wrn.BEL._4_1" localSheetId="3" hidden="1">{"IS",#N/A,FALSE,"IS";"RPTIS",#N/A,FALSE,"RPTIS";"STATS",#N/A,FALSE,"STATS";"CELL",#N/A,FALSE,"CELL";"BS",#N/A,FALSE,"BS"}</definedName>
    <definedName name="wrn.BEL._4_1" hidden="1">{"IS",#N/A,FALSE,"IS";"RPTIS",#N/A,FALSE,"RPTIS";"STATS",#N/A,FALSE,"STATS";"CELL",#N/A,FALSE,"CELL";"BS",#N/A,FALSE,"BS"}</definedName>
    <definedName name="wrn.BEL._4_2" localSheetId="3" hidden="1">{"IS",#N/A,FALSE,"IS";"RPTIS",#N/A,FALSE,"RPTIS";"STATS",#N/A,FALSE,"STATS";"CELL",#N/A,FALSE,"CELL";"BS",#N/A,FALSE,"BS"}</definedName>
    <definedName name="wrn.BEL._4_2" hidden="1">{"IS",#N/A,FALSE,"IS";"RPTIS",#N/A,FALSE,"RPTIS";"STATS",#N/A,FALSE,"STATS";"CELL",#N/A,FALSE,"CELL";"BS",#N/A,FALSE,"BS"}</definedName>
    <definedName name="wrn.BEL._4_3" localSheetId="3" hidden="1">{"IS",#N/A,FALSE,"IS";"RPTIS",#N/A,FALSE,"RPTIS";"STATS",#N/A,FALSE,"STATS";"CELL",#N/A,FALSE,"CELL";"BS",#N/A,FALSE,"BS"}</definedName>
    <definedName name="wrn.BEL._4_3" hidden="1">{"IS",#N/A,FALSE,"IS";"RPTIS",#N/A,FALSE,"RPTIS";"STATS",#N/A,FALSE,"STATS";"CELL",#N/A,FALSE,"CELL";"BS",#N/A,FALSE,"BS"}</definedName>
    <definedName name="wrn.BEL._4_4" localSheetId="3" hidden="1">{"IS",#N/A,FALSE,"IS";"RPTIS",#N/A,FALSE,"RPTIS";"STATS",#N/A,FALSE,"STATS";"CELL",#N/A,FALSE,"CELL";"BS",#N/A,FALSE,"BS"}</definedName>
    <definedName name="wrn.BEL._4_4" hidden="1">{"IS",#N/A,FALSE,"IS";"RPTIS",#N/A,FALSE,"RPTIS";"STATS",#N/A,FALSE,"STATS";"CELL",#N/A,FALSE,"CELL";"BS",#N/A,FALSE,"BS"}</definedName>
    <definedName name="wrn.BEL._4_5" localSheetId="3" hidden="1">{"IS",#N/A,FALSE,"IS";"RPTIS",#N/A,FALSE,"RPTIS";"STATS",#N/A,FALSE,"STATS";"CELL",#N/A,FALSE,"CELL";"BS",#N/A,FALSE,"BS"}</definedName>
    <definedName name="wrn.BEL._4_5" hidden="1">{"IS",#N/A,FALSE,"IS";"RPTIS",#N/A,FALSE,"RPTIS";"STATS",#N/A,FALSE,"STATS";"CELL",#N/A,FALSE,"CELL";"BS",#N/A,FALSE,"BS"}</definedName>
    <definedName name="wrn.BEL._5" localSheetId="3" hidden="1">{"IS",#N/A,FALSE,"IS";"RPTIS",#N/A,FALSE,"RPTIS";"STATS",#N/A,FALSE,"STATS";"CELL",#N/A,FALSE,"CELL";"BS",#N/A,FALSE,"BS"}</definedName>
    <definedName name="wrn.BEL._5" hidden="1">{"IS",#N/A,FALSE,"IS";"RPTIS",#N/A,FALSE,"RPTIS";"STATS",#N/A,FALSE,"STATS";"CELL",#N/A,FALSE,"CELL";"BS",#N/A,FALSE,"BS"}</definedName>
    <definedName name="wrn.BEL._5_1" localSheetId="3" hidden="1">{"IS",#N/A,FALSE,"IS";"RPTIS",#N/A,FALSE,"RPTIS";"STATS",#N/A,FALSE,"STATS";"CELL",#N/A,FALSE,"CELL";"BS",#N/A,FALSE,"BS"}</definedName>
    <definedName name="wrn.BEL._5_1" hidden="1">{"IS",#N/A,FALSE,"IS";"RPTIS",#N/A,FALSE,"RPTIS";"STATS",#N/A,FALSE,"STATS";"CELL",#N/A,FALSE,"CELL";"BS",#N/A,FALSE,"BS"}</definedName>
    <definedName name="wrn.BEL._5_2" localSheetId="3" hidden="1">{"IS",#N/A,FALSE,"IS";"RPTIS",#N/A,FALSE,"RPTIS";"STATS",#N/A,FALSE,"STATS";"CELL",#N/A,FALSE,"CELL";"BS",#N/A,FALSE,"BS"}</definedName>
    <definedName name="wrn.BEL._5_2" hidden="1">{"IS",#N/A,FALSE,"IS";"RPTIS",#N/A,FALSE,"RPTIS";"STATS",#N/A,FALSE,"STATS";"CELL",#N/A,FALSE,"CELL";"BS",#N/A,FALSE,"BS"}</definedName>
    <definedName name="wrn.BEL._5_3" localSheetId="3" hidden="1">{"IS",#N/A,FALSE,"IS";"RPTIS",#N/A,FALSE,"RPTIS";"STATS",#N/A,FALSE,"STATS";"CELL",#N/A,FALSE,"CELL";"BS",#N/A,FALSE,"BS"}</definedName>
    <definedName name="wrn.BEL._5_3" hidden="1">{"IS",#N/A,FALSE,"IS";"RPTIS",#N/A,FALSE,"RPTIS";"STATS",#N/A,FALSE,"STATS";"CELL",#N/A,FALSE,"CELL";"BS",#N/A,FALSE,"BS"}</definedName>
    <definedName name="wrn.BEL._5_4" localSheetId="3" hidden="1">{"IS",#N/A,FALSE,"IS";"RPTIS",#N/A,FALSE,"RPTIS";"STATS",#N/A,FALSE,"STATS";"CELL",#N/A,FALSE,"CELL";"BS",#N/A,FALSE,"BS"}</definedName>
    <definedName name="wrn.BEL._5_4" hidden="1">{"IS",#N/A,FALSE,"IS";"RPTIS",#N/A,FALSE,"RPTIS";"STATS",#N/A,FALSE,"STATS";"CELL",#N/A,FALSE,"CELL";"BS",#N/A,FALSE,"BS"}</definedName>
    <definedName name="wrn.BEL._5_5" localSheetId="3" hidden="1">{"IS",#N/A,FALSE,"IS";"RPTIS",#N/A,FALSE,"RPTIS";"STATS",#N/A,FALSE,"STATS";"CELL",#N/A,FALSE,"CELL";"BS",#N/A,FALSE,"BS"}</definedName>
    <definedName name="wrn.BEL._5_5" hidden="1">{"IS",#N/A,FALSE,"IS";"RPTIS",#N/A,FALSE,"RPTIS";"STATS",#N/A,FALSE,"STATS";"CELL",#N/A,FALSE,"CELL";"BS",#N/A,FALSE,"BS"}</definedName>
    <definedName name="wrn.belknap._.package." localSheetId="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localSheetId="3" hidden="1">{"net assets",#N/A,FALSE,"summary";"asset turnover",#N/A,FALSE,"summary";"orona",#N/A,FALSE,"summary"}</definedName>
    <definedName name="wrn.betz." hidden="1">{"net assets",#N/A,FALSE,"summary";"asset turnover",#N/A,FALSE,"summary";"orona",#N/A,FALSE,"summary"}</definedName>
    <definedName name="wrn.Bewegungsbilanz." localSheetId="3" hidden="1">{#N/A,#N/A,FALSE,"Mittelherkunft";#N/A,#N/A,FALSE,"Mittelverwendung"}</definedName>
    <definedName name="wrn.Bewegungsbilanz." hidden="1">{#N/A,#N/A,FALSE,"Mittelherkunft";#N/A,#N/A,FALSE,"Mittelverwendung"}</definedName>
    <definedName name="wrn.BidCo." localSheetId="4" hidden="1">{#N/A,#N/A,FALSE,"BidCo Assumptions";#N/A,#N/A,FALSE,"Credit Stats";#N/A,#N/A,FALSE,"Bidco Summary";#N/A,#N/A,FALSE,"BIDCO Consolidated"}</definedName>
    <definedName name="wrn.BidCo." localSheetId="3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ilanz." localSheetId="3" hidden="1">{#N/A,#N/A,FALSE,"Layout Aktiva";#N/A,#N/A,FALSE,"Layout Passiva"}</definedName>
    <definedName name="wrn.Bilanz." hidden="1">{#N/A,#N/A,FALSE,"Layout Aktiva";#N/A,#N/A,FALSE,"Layout Passiva"}</definedName>
    <definedName name="wrn.BiPolar." localSheetId="3" hidden="1">{#N/A,#N/A,FALSE,"Bi-Polar"}</definedName>
    <definedName name="wrn.BiPolar." hidden="1">{#N/A,#N/A,FALSE,"Bi-Polar"}</definedName>
    <definedName name="wrn.bm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VALUE." localSheetId="3" hidden="1">{#N/A,#N/A,FALSE,"Cover";#N/A,#N/A,FALSE,"TABLE 1";#N/A,#N/A,FALSE,"Table 2"}</definedName>
    <definedName name="wrn.BOARD._.VALUE." hidden="1">{#N/A,#N/A,FALSE,"Cover";#N/A,#N/A,FALSE,"TABLE 1";#N/A,#N/A,FALSE,"Table 2"}</definedName>
    <definedName name="wrn.BODMeeting." localSheetId="3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localSheetId="3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Both." localSheetId="3" hidden="1">{"detail",#N/A,FALSE,"mfg";"summary",#N/A,FALSE,"mfg"}</definedName>
    <definedName name="wrn.Both." hidden="1">{"detail",#N/A,FALSE,"mfg";"summary",#N/A,FALSE,"mfg"}</definedName>
    <definedName name="wrn.both._.pages." localSheetId="3" hidden="1">{"page 1",#N/A,FALSE,"Comps";"page 2",#N/A,FALSE,"Comps"}</definedName>
    <definedName name="wrn.both._.pages." hidden="1">{"page 1",#N/A,FALSE,"Comps";"page 2",#N/A,FALSE,"Comps"}</definedName>
    <definedName name="wrn.Both.2" localSheetId="3" hidden="1">{"detail",#N/A,FALSE,"mfg";"summary",#N/A,FALSE,"mfg"}</definedName>
    <definedName name="wrn.Both.2" hidden="1">{"detail",#N/A,FALSE,"mfg";"summary",#N/A,FALSE,"mfg"}</definedName>
    <definedName name="wrn.both1" localSheetId="3" hidden="1">{"detail",#N/A,FALSE,"mfg";"summary",#N/A,FALSE,"mfg"}</definedName>
    <definedName name="wrn.both1" hidden="1">{"detail",#N/A,FALSE,"mfg";"summary",#N/A,FALSE,"mfg"}</definedName>
    <definedName name="wrn.both10" localSheetId="3" hidden="1">{"detail",#N/A,FALSE,"mfg";"summary",#N/A,FALSE,"mfg"}</definedName>
    <definedName name="wrn.both10" hidden="1">{"detail",#N/A,FALSE,"mfg";"summary",#N/A,FALSE,"mfg"}</definedName>
    <definedName name="wrn.both102" localSheetId="3" hidden="1">{"detail",#N/A,FALSE,"mfg";"summary",#N/A,FALSE,"mfg"}</definedName>
    <definedName name="wrn.both102" hidden="1">{"detail",#N/A,FALSE,"mfg";"summary",#N/A,FALSE,"mfg"}</definedName>
    <definedName name="wrn.both11" localSheetId="3" hidden="1">{"detail",#N/A,FALSE,"mfg";"summary",#N/A,FALSE,"mfg"}</definedName>
    <definedName name="wrn.both11" hidden="1">{"detail",#N/A,FALSE,"mfg";"summary",#N/A,FALSE,"mfg"}</definedName>
    <definedName name="wrn.both12" localSheetId="3" hidden="1">{"detail",#N/A,FALSE,"mfg";"summary",#N/A,FALSE,"mfg"}</definedName>
    <definedName name="wrn.both12" hidden="1">{"detail",#N/A,FALSE,"mfg";"summary",#N/A,FALSE,"mfg"}</definedName>
    <definedName name="wrn.Both31" localSheetId="3" hidden="1">{"detail",#N/A,FALSE,"mfg";"summary",#N/A,FALSE,"mfg"}</definedName>
    <definedName name="wrn.Both31" hidden="1">{"detail",#N/A,FALSE,"mfg";"summary",#N/A,FALSE,"mfg"}</definedName>
    <definedName name="wrn.Both32" localSheetId="3" hidden="1">{"detail",#N/A,FALSE,"mfg";"summary",#N/A,FALSE,"mfg"}</definedName>
    <definedName name="wrn.Both32" hidden="1">{"detail",#N/A,FALSE,"mfg";"summary",#N/A,FALSE,"mfg"}</definedName>
    <definedName name="wrn.Both34" localSheetId="3" hidden="1">{"detail",#N/A,FALSE,"mfg";"summary",#N/A,FALSE,"mfg"}</definedName>
    <definedName name="wrn.Both34" hidden="1">{"detail",#N/A,FALSE,"mfg";"summary",#N/A,FALSE,"mfg"}</definedName>
    <definedName name="wrn.Both35" localSheetId="3" hidden="1">{"detail",#N/A,FALSE,"mfg";"summary",#N/A,FALSE,"mfg"}</definedName>
    <definedName name="wrn.Both35" hidden="1">{"detail",#N/A,FALSE,"mfg";"summary",#N/A,FALSE,"mfg"}</definedName>
    <definedName name="wrn.Both42" localSheetId="3" hidden="1">{"detail",#N/A,FALSE,"mfg";"summary",#N/A,FALSE,"mfg"}</definedName>
    <definedName name="wrn.Both42" hidden="1">{"detail",#N/A,FALSE,"mfg";"summary",#N/A,FALSE,"mfg"}</definedName>
    <definedName name="wrn.both71" localSheetId="3" hidden="1">{"detail",#N/A,FALSE,"mfg";"summary",#N/A,FALSE,"mfg"}</definedName>
    <definedName name="wrn.both71" hidden="1">{"detail",#N/A,FALSE,"mfg";"summary",#N/A,FALSE,"mfg"}</definedName>
    <definedName name="wrn.botha11" localSheetId="3" hidden="1">{"detail",#N/A,FALSE,"mfg";"summary",#N/A,FALSE,"mfg"}</definedName>
    <definedName name="wrn.botha11" hidden="1">{"detail",#N/A,FALSE,"mfg";"summary",#N/A,FALSE,"mfg"}</definedName>
    <definedName name="wrn.botha2" localSheetId="3" hidden="1">{"detail",#N/A,FALSE,"mfg";"summary",#N/A,FALSE,"mfg"}</definedName>
    <definedName name="wrn.botha2" hidden="1">{"detail",#N/A,FALSE,"mfg";"summary",#N/A,FALSE,"mfg"}</definedName>
    <definedName name="wrn.bothab2" localSheetId="3" hidden="1">{"detail",#N/A,FALSE,"mfg";"summary",#N/A,FALSE,"mfg"}</definedName>
    <definedName name="wrn.bothab2" hidden="1">{"detail",#N/A,FALSE,"mfg";"summary",#N/A,FALSE,"mfg"}</definedName>
    <definedName name="wrn.bothrepts." localSheetId="3" hidden="1">{"legalsumm",#N/A,FALSE,"Forecast (no FAW)";"legaldetail",#N/A,FALSE,"Forecast (no FAW)"}</definedName>
    <definedName name="wrn.bothrepts." hidden="1">{"legalsumm",#N/A,FALSE,"Forecast (no FAW)";"legaldetail",#N/A,FALSE,"Forecast (no FAW)"}</definedName>
    <definedName name="wrn.BP._.print." localSheetId="3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_.Income._.Statement.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eakout." localSheetId="3" hidden="1">{#N/A,#N/A,FALSE,"BreakoutFY95";#N/A,#N/A,FALSE,"BreakoutFY96";#N/A,#N/A,FALSE,"BreakoutFY97";#N/A,#N/A,FALSE,"BreakoutFY98"}</definedName>
    <definedName name="wrn.Breakout." hidden="1">{#N/A,#N/A,FALSE,"BreakoutFY95";#N/A,#N/A,FALSE,"BreakoutFY96";#N/A,#N/A,FALSE,"BreakoutFY97";#N/A,#N/A,FALSE,"BreakoutFY98"}</definedName>
    <definedName name="wrn.brian." localSheetId="3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ROCHURE." localSheetId="3" hidden="1">{"ACT",#N/A,FALSE,"Q3Elec P&amp;L fy 99  ";"BUD",#N/A,FALSE,"Q3Elec P&amp;L fy 99  ";"PRIOR",#N/A,FALSE,"Q3Elec P&amp;L fy 99  "}</definedName>
    <definedName name="wrn.BROCHURE." hidden="1">{"ACT",#N/A,FALSE,"Q3Elec P&amp;L fy 99  ";"BUD",#N/A,FALSE,"Q3Elec P&amp;L fy 99  ";"PRIOR",#N/A,FALSE,"Q3Elec P&amp;L fy 99  "}</definedName>
    <definedName name="wrn.BROCHYTD." localSheetId="3" hidden="1">{"YTDACT",#N/A,FALSE,"YTD Cum";"YTDBUD",#N/A,FALSE,"YTD Cum";"YTDPRIOR",#N/A,FALSE,"YTD Cum"}</definedName>
    <definedName name="wrn.BROCHYTD." hidden="1">{"YTDACT",#N/A,FALSE,"YTD Cum";"YTDBUD",#N/A,FALSE,"YTD Cum";"YTDPRIOR",#N/A,FALSE,"YTD Cum"}</definedName>
    <definedName name="wrn.bsall." localSheetId="3" hidden="1">{"pg1",#N/A,FALSE,"BSALLNOW.XLS";"pg2",#N/A,FALSE,"BSALLNOW.XLS";"pg3",#N/A,FALSE,"BSALLNOW.XLS"}</definedName>
    <definedName name="wrn.bsall." hidden="1">{"pg1",#N/A,FALSE,"BSALLNOW.XLS";"pg2",#N/A,FALSE,"BSALLNOW.XLS";"pg3",#N/A,FALSE,"BSALLNOW.XLS"}</definedName>
    <definedName name="wrn.BSAnnualModel." localSheetId="3" hidden="1">{"BSAnnualModel",#N/A,FALSE,"BS"}</definedName>
    <definedName name="wrn.BSAnnualModel." hidden="1">{"BSAnnualModel",#N/A,FALSE,"BS"}</definedName>
    <definedName name="wrn.BUDGET." localSheetId="4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" localSheetId="3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_.2004." localSheetId="3" hidden="1">{"division at glance",#N/A,FALSE,"02-04 Qtr per Div";"division model",#N/A,FALSE,"02-04 Qtr per Div";"doron at glance",#N/A,FALSE,"02-04 Qtr per Div";"doron model",#N/A,FALSE,"02-04 Qtr per Div"}</definedName>
    <definedName name="wrn.budget._.2004." hidden="1">{"division at glance",#N/A,FALSE,"02-04 Qtr per Div";"division model",#N/A,FALSE,"02-04 Qtr per Div";"doron at glance",#N/A,FALSE,"02-04 Qtr per Div";"doron model",#N/A,FALSE,"02-04 Qtr per Div"}</definedName>
    <definedName name="wrn.budget._.balance._.sheet." localSheetId="3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3" hidden="1">{"budget992000 capex",#N/A,FALSE,"Celtel alternative 6"}</definedName>
    <definedName name="wrn.budget._.capex." hidden="1">{"budget992000 capex",#N/A,FALSE,"Celtel alternative 6"}</definedName>
    <definedName name="wrn.budget._.customers." localSheetId="3" hidden="1">{"budget992000_customers",#N/A,FALSE,"Celtel alternative 6"}</definedName>
    <definedName name="wrn.budget._.customers." hidden="1">{"budget992000_customers",#N/A,FALSE,"Celtel alternative 6"}</definedName>
    <definedName name="wrn.Budget._.Detail." localSheetId="3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localSheetId="3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3" hidden="1">{"budget992000 tariff and usage",#N/A,FALSE,"Celtel alternative 6"}</definedName>
    <definedName name="wrn.budget._.tariffs._.and._.usage." hidden="1">{"budget992000 tariff and usage",#N/A,FALSE,"Celtel alternative 6"}</definedName>
    <definedName name="wrn.BUDGET_SUMMARY." localSheetId="3" hidden="1">{#N/A,#N/A,FALSE,"Business Plan"}</definedName>
    <definedName name="wrn.BUDGET_SUMMARY." hidden="1">{#N/A,#N/A,FALSE,"Business Plan"}</definedName>
    <definedName name="wrn.budgetb." localSheetId="4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3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localSheetId="4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ildups._1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1" hidden="1">{"ACQ",#N/A,FALSE,"ACQUISITIONS";"ACQF",#N/A,FALSE,"ACQUISITIONS";"PF",#N/A,FALSE,"PROYECTOVILA";"PV",#N/A,FALSE,"PROYECTOVILA";"Fee Dev",#N/A,FALSE,"DEVELOPMENT GROWTH";"gd",#N/A,FALSE,"DEVELOPMENT GROWTH"}</definedName>
    <definedName name="wrn.Buildups._1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2" hidden="1">{"ACQ",#N/A,FALSE,"ACQUISITIONS";"ACQF",#N/A,FALSE,"ACQUISITIONS";"PF",#N/A,FALSE,"PROYECTOVILA";"PV",#N/A,FALSE,"PROYECTOVILA";"Fee Dev",#N/A,FALSE,"DEVELOPMENT GROWTH";"gd",#N/A,FALSE,"DEVELOPMENT GROWTH"}</definedName>
    <definedName name="wrn.Buildups._1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3" hidden="1">{"ACQ",#N/A,FALSE,"ACQUISITIONS";"ACQF",#N/A,FALSE,"ACQUISITIONS";"PF",#N/A,FALSE,"PROYECTOVILA";"PV",#N/A,FALSE,"PROYECTOVILA";"Fee Dev",#N/A,FALSE,"DEVELOPMENT GROWTH";"gd",#N/A,FALSE,"DEVELOPMENT GROWTH"}</definedName>
    <definedName name="wrn.Buildups._1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4" hidden="1">{"ACQ",#N/A,FALSE,"ACQUISITIONS";"ACQF",#N/A,FALSE,"ACQUISITIONS";"PF",#N/A,FALSE,"PROYECTOVILA";"PV",#N/A,FALSE,"PROYECTOVILA";"Fee Dev",#N/A,FALSE,"DEVELOPMENT GROWTH";"gd",#N/A,FALSE,"DEVELOPMENT GROWTH"}</definedName>
    <definedName name="wrn.Buildups._1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5" hidden="1">{"ACQ",#N/A,FALSE,"ACQUISITIONS";"ACQF",#N/A,FALSE,"ACQUISITIONS";"PF",#N/A,FALSE,"PROYECTOVILA";"PV",#N/A,FALSE,"PROYECTOVILA";"Fee Dev",#N/A,FALSE,"DEVELOPMENT GROWTH";"gd",#N/A,FALSE,"DEVELOPMENT GROWTH"}</definedName>
    <definedName name="wrn.Buildups.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" hidden="1">{"ACQ",#N/A,FALSE,"ACQUISITIONS";"ACQF",#N/A,FALSE,"ACQUISITIONS";"PF",#N/A,FALSE,"PROYECTOVILA";"PV",#N/A,FALSE,"PROYECTOVILA";"Fee Dev",#N/A,FALSE,"DEVELOPMENT GROWTH";"gd",#N/A,FALSE,"DEVELOPMENT GROWTH"}</definedName>
    <definedName name="wrn.Buildups._2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1" hidden="1">{"ACQ",#N/A,FALSE,"ACQUISITIONS";"ACQF",#N/A,FALSE,"ACQUISITIONS";"PF",#N/A,FALSE,"PROYECTOVILA";"PV",#N/A,FALSE,"PROYECTOVILA";"Fee Dev",#N/A,FALSE,"DEVELOPMENT GROWTH";"gd",#N/A,FALSE,"DEVELOPMENT GROWTH"}</definedName>
    <definedName name="wrn.Buildups._2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2" hidden="1">{"ACQ",#N/A,FALSE,"ACQUISITIONS";"ACQF",#N/A,FALSE,"ACQUISITIONS";"PF",#N/A,FALSE,"PROYECTOVILA";"PV",#N/A,FALSE,"PROYECTOVILA";"Fee Dev",#N/A,FALSE,"DEVELOPMENT GROWTH";"gd",#N/A,FALSE,"DEVELOPMENT GROWTH"}</definedName>
    <definedName name="wrn.Buildups._2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3" hidden="1">{"ACQ",#N/A,FALSE,"ACQUISITIONS";"ACQF",#N/A,FALSE,"ACQUISITIONS";"PF",#N/A,FALSE,"PROYECTOVILA";"PV",#N/A,FALSE,"PROYECTOVILA";"Fee Dev",#N/A,FALSE,"DEVELOPMENT GROWTH";"gd",#N/A,FALSE,"DEVELOPMENT GROWTH"}</definedName>
    <definedName name="wrn.Buildups._2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4" hidden="1">{"ACQ",#N/A,FALSE,"ACQUISITIONS";"ACQF",#N/A,FALSE,"ACQUISITIONS";"PF",#N/A,FALSE,"PROYECTOVILA";"PV",#N/A,FALSE,"PROYECTOVILA";"Fee Dev",#N/A,FALSE,"DEVELOPMENT GROWTH";"gd",#N/A,FALSE,"DEVELOPMENT GROWTH"}</definedName>
    <definedName name="wrn.Buildups._2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5" hidden="1">{"ACQ",#N/A,FALSE,"ACQUISITIONS";"ACQF",#N/A,FALSE,"ACQUISITIONS";"PF",#N/A,FALSE,"PROYECTOVILA";"PV",#N/A,FALSE,"PROYECTOVILA";"Fee Dev",#N/A,FALSE,"DEVELOPMENT GROWTH";"gd",#N/A,FALSE,"DEVELOPMENT GROWTH"}</definedName>
    <definedName name="wrn.Buildups.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" hidden="1">{"ACQ",#N/A,FALSE,"ACQUISITIONS";"ACQF",#N/A,FALSE,"ACQUISITIONS";"PF",#N/A,FALSE,"PROYECTOVILA";"PV",#N/A,FALSE,"PROYECTOVILA";"Fee Dev",#N/A,FALSE,"DEVELOPMENT GROWTH";"gd",#N/A,FALSE,"DEVELOPMENT GROWTH"}</definedName>
    <definedName name="wrn.Buildups._3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1" hidden="1">{"ACQ",#N/A,FALSE,"ACQUISITIONS";"ACQF",#N/A,FALSE,"ACQUISITIONS";"PF",#N/A,FALSE,"PROYECTOVILA";"PV",#N/A,FALSE,"PROYECTOVILA";"Fee Dev",#N/A,FALSE,"DEVELOPMENT GROWTH";"gd",#N/A,FALSE,"DEVELOPMENT GROWTH"}</definedName>
    <definedName name="wrn.Buildups._3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2" hidden="1">{"ACQ",#N/A,FALSE,"ACQUISITIONS";"ACQF",#N/A,FALSE,"ACQUISITIONS";"PF",#N/A,FALSE,"PROYECTOVILA";"PV",#N/A,FALSE,"PROYECTOVILA";"Fee Dev",#N/A,FALSE,"DEVELOPMENT GROWTH";"gd",#N/A,FALSE,"DEVELOPMENT GROWTH"}</definedName>
    <definedName name="wrn.Buildups._3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3" hidden="1">{"ACQ",#N/A,FALSE,"ACQUISITIONS";"ACQF",#N/A,FALSE,"ACQUISITIONS";"PF",#N/A,FALSE,"PROYECTOVILA";"PV",#N/A,FALSE,"PROYECTOVILA";"Fee Dev",#N/A,FALSE,"DEVELOPMENT GROWTH";"gd",#N/A,FALSE,"DEVELOPMENT GROWTH"}</definedName>
    <definedName name="wrn.Buildups._3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4" hidden="1">{"ACQ",#N/A,FALSE,"ACQUISITIONS";"ACQF",#N/A,FALSE,"ACQUISITIONS";"PF",#N/A,FALSE,"PROYECTOVILA";"PV",#N/A,FALSE,"PROYECTOVILA";"Fee Dev",#N/A,FALSE,"DEVELOPMENT GROWTH";"gd",#N/A,FALSE,"DEVELOPMENT GROWTH"}</definedName>
    <definedName name="wrn.Buildups._3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5" hidden="1">{"ACQ",#N/A,FALSE,"ACQUISITIONS";"ACQF",#N/A,FALSE,"ACQUISITIONS";"PF",#N/A,FALSE,"PROYECTOVILA";"PV",#N/A,FALSE,"PROYECTOVILA";"Fee Dev",#N/A,FALSE,"DEVELOPMENT GROWTH";"gd",#N/A,FALSE,"DEVELOPMENT GROWTH"}</definedName>
    <definedName name="wrn.Buildups.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" hidden="1">{"ACQ",#N/A,FALSE,"ACQUISITIONS";"ACQF",#N/A,FALSE,"ACQUISITIONS";"PF",#N/A,FALSE,"PROYECTOVILA";"PV",#N/A,FALSE,"PROYECTOVILA";"Fee Dev",#N/A,FALSE,"DEVELOPMENT GROWTH";"gd",#N/A,FALSE,"DEVELOPMENT GROWTH"}</definedName>
    <definedName name="wrn.Buildups._4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1" hidden="1">{"ACQ",#N/A,FALSE,"ACQUISITIONS";"ACQF",#N/A,FALSE,"ACQUISITIONS";"PF",#N/A,FALSE,"PROYECTOVILA";"PV",#N/A,FALSE,"PROYECTOVILA";"Fee Dev",#N/A,FALSE,"DEVELOPMENT GROWTH";"gd",#N/A,FALSE,"DEVELOPMENT GROWTH"}</definedName>
    <definedName name="wrn.Buildups._4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2" hidden="1">{"ACQ",#N/A,FALSE,"ACQUISITIONS";"ACQF",#N/A,FALSE,"ACQUISITIONS";"PF",#N/A,FALSE,"PROYECTOVILA";"PV",#N/A,FALSE,"PROYECTOVILA";"Fee Dev",#N/A,FALSE,"DEVELOPMENT GROWTH";"gd",#N/A,FALSE,"DEVELOPMENT GROWTH"}</definedName>
    <definedName name="wrn.Buildups._4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3" hidden="1">{"ACQ",#N/A,FALSE,"ACQUISITIONS";"ACQF",#N/A,FALSE,"ACQUISITIONS";"PF",#N/A,FALSE,"PROYECTOVILA";"PV",#N/A,FALSE,"PROYECTOVILA";"Fee Dev",#N/A,FALSE,"DEVELOPMENT GROWTH";"gd",#N/A,FALSE,"DEVELOPMENT GROWTH"}</definedName>
    <definedName name="wrn.Buildups._4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4" hidden="1">{"ACQ",#N/A,FALSE,"ACQUISITIONS";"ACQF",#N/A,FALSE,"ACQUISITIONS";"PF",#N/A,FALSE,"PROYECTOVILA";"PV",#N/A,FALSE,"PROYECTOVILA";"Fee Dev",#N/A,FALSE,"DEVELOPMENT GROWTH";"gd",#N/A,FALSE,"DEVELOPMENT GROWTH"}</definedName>
    <definedName name="wrn.Buildups._4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5" hidden="1">{"ACQ",#N/A,FALSE,"ACQUISITIONS";"ACQF",#N/A,FALSE,"ACQUISITIONS";"PF",#N/A,FALSE,"PROYECTOVILA";"PV",#N/A,FALSE,"PROYECTOVILA";"Fee Dev",#N/A,FALSE,"DEVELOPMENT GROWTH";"gd",#N/A,FALSE,"DEVELOPMENT GROWTH"}</definedName>
    <definedName name="wrn.Buildups.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" hidden="1">{"ACQ",#N/A,FALSE,"ACQUISITIONS";"ACQF",#N/A,FALSE,"ACQUISITIONS";"PF",#N/A,FALSE,"PROYECTOVILA";"PV",#N/A,FALSE,"PROYECTOVILA";"Fee Dev",#N/A,FALSE,"DEVELOPMENT GROWTH";"gd",#N/A,FALSE,"DEVELOPMENT GROWTH"}</definedName>
    <definedName name="wrn.Buildups._5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1" hidden="1">{"ACQ",#N/A,FALSE,"ACQUISITIONS";"ACQF",#N/A,FALSE,"ACQUISITIONS";"PF",#N/A,FALSE,"PROYECTOVILA";"PV",#N/A,FALSE,"PROYECTOVILA";"Fee Dev",#N/A,FALSE,"DEVELOPMENT GROWTH";"gd",#N/A,FALSE,"DEVELOPMENT GROWTH"}</definedName>
    <definedName name="wrn.Buildups._5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2" hidden="1">{"ACQ",#N/A,FALSE,"ACQUISITIONS";"ACQF",#N/A,FALSE,"ACQUISITIONS";"PF",#N/A,FALSE,"PROYECTOVILA";"PV",#N/A,FALSE,"PROYECTOVILA";"Fee Dev",#N/A,FALSE,"DEVELOPMENT GROWTH";"gd",#N/A,FALSE,"DEVELOPMENT GROWTH"}</definedName>
    <definedName name="wrn.Buildups._5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3" hidden="1">{"ACQ",#N/A,FALSE,"ACQUISITIONS";"ACQF",#N/A,FALSE,"ACQUISITIONS";"PF",#N/A,FALSE,"PROYECTOVILA";"PV",#N/A,FALSE,"PROYECTOVILA";"Fee Dev",#N/A,FALSE,"DEVELOPMENT GROWTH";"gd",#N/A,FALSE,"DEVELOPMENT GROWTH"}</definedName>
    <definedName name="wrn.Buildups._5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4" hidden="1">{"ACQ",#N/A,FALSE,"ACQUISITIONS";"ACQF",#N/A,FALSE,"ACQUISITIONS";"PF",#N/A,FALSE,"PROYECTOVILA";"PV",#N/A,FALSE,"PROYECTOVILA";"Fee Dev",#N/A,FALSE,"DEVELOPMENT GROWTH";"gd",#N/A,FALSE,"DEVELOPMENT GROWTH"}</definedName>
    <definedName name="wrn.Buildups._5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5" hidden="1">{"ACQ",#N/A,FALSE,"ACQUISITIONS";"ACQF",#N/A,FALSE,"ACQUISITIONS";"PF",#N/A,FALSE,"PROYECTOVILA";"PV",#N/A,FALSE,"PROYECTOVILA";"Fee Dev",#N/A,FALSE,"DEVELOPMENT GROWTH";"gd",#N/A,FALSE,"DEVELOPMENT GROWTH"}</definedName>
    <definedName name="wrn.bullshit1." localSheetId="4" hidden="1">{#N/A,#N/A,FALSE,"Sheet1";#N/A,#N/A,FALSE,"Summary";#N/A,#N/A,FALSE,"proj1";#N/A,#N/A,FALSE,"proj2"}</definedName>
    <definedName name="wrn.bullshit1." localSheetId="3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bullshit1._1" localSheetId="3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llshit1._1_1" localSheetId="3" hidden="1">{#N/A,#N/A,FALSE,"Sheet1";#N/A,#N/A,FALSE,"Summary";#N/A,#N/A,FALSE,"proj1";#N/A,#N/A,FALSE,"proj2"}</definedName>
    <definedName name="wrn.bullshit1._1_1" hidden="1">{#N/A,#N/A,FALSE,"Sheet1";#N/A,#N/A,FALSE,"Summary";#N/A,#N/A,FALSE,"proj1";#N/A,#N/A,FALSE,"proj2"}</definedName>
    <definedName name="wrn.bullshit1._1_2" localSheetId="3" hidden="1">{#N/A,#N/A,FALSE,"Sheet1";#N/A,#N/A,FALSE,"Summary";#N/A,#N/A,FALSE,"proj1";#N/A,#N/A,FALSE,"proj2"}</definedName>
    <definedName name="wrn.bullshit1._1_2" hidden="1">{#N/A,#N/A,FALSE,"Sheet1";#N/A,#N/A,FALSE,"Summary";#N/A,#N/A,FALSE,"proj1";#N/A,#N/A,FALSE,"proj2"}</definedName>
    <definedName name="wrn.bullshit1._1_3" localSheetId="3" hidden="1">{#N/A,#N/A,FALSE,"Sheet1";#N/A,#N/A,FALSE,"Summary";#N/A,#N/A,FALSE,"proj1";#N/A,#N/A,FALSE,"proj2"}</definedName>
    <definedName name="wrn.bullshit1._1_3" hidden="1">{#N/A,#N/A,FALSE,"Sheet1";#N/A,#N/A,FALSE,"Summary";#N/A,#N/A,FALSE,"proj1";#N/A,#N/A,FALSE,"proj2"}</definedName>
    <definedName name="wrn.bullshit1._1_4" localSheetId="3" hidden="1">{#N/A,#N/A,FALSE,"Sheet1";#N/A,#N/A,FALSE,"Summary";#N/A,#N/A,FALSE,"proj1";#N/A,#N/A,FALSE,"proj2"}</definedName>
    <definedName name="wrn.bullshit1._1_4" hidden="1">{#N/A,#N/A,FALSE,"Sheet1";#N/A,#N/A,FALSE,"Summary";#N/A,#N/A,FALSE,"proj1";#N/A,#N/A,FALSE,"proj2"}</definedName>
    <definedName name="wrn.bullshit1._1_5" localSheetId="3" hidden="1">{#N/A,#N/A,FALSE,"Sheet1";#N/A,#N/A,FALSE,"Summary";#N/A,#N/A,FALSE,"proj1";#N/A,#N/A,FALSE,"proj2"}</definedName>
    <definedName name="wrn.bullshit1._1_5" hidden="1">{#N/A,#N/A,FALSE,"Sheet1";#N/A,#N/A,FALSE,"Summary";#N/A,#N/A,FALSE,"proj1";#N/A,#N/A,FALSE,"proj2"}</definedName>
    <definedName name="wrn.bullshit1._2" localSheetId="3" hidden="1">{#N/A,#N/A,FALSE,"Sheet1";#N/A,#N/A,FALSE,"Summary";#N/A,#N/A,FALSE,"proj1";#N/A,#N/A,FALSE,"proj2"}</definedName>
    <definedName name="wrn.bullshit1._2" hidden="1">{#N/A,#N/A,FALSE,"Sheet1";#N/A,#N/A,FALSE,"Summary";#N/A,#N/A,FALSE,"proj1";#N/A,#N/A,FALSE,"proj2"}</definedName>
    <definedName name="wrn.bullshit1._2_1" localSheetId="3" hidden="1">{#N/A,#N/A,FALSE,"Sheet1";#N/A,#N/A,FALSE,"Summary";#N/A,#N/A,FALSE,"proj1";#N/A,#N/A,FALSE,"proj2"}</definedName>
    <definedName name="wrn.bullshit1._2_1" hidden="1">{#N/A,#N/A,FALSE,"Sheet1";#N/A,#N/A,FALSE,"Summary";#N/A,#N/A,FALSE,"proj1";#N/A,#N/A,FALSE,"proj2"}</definedName>
    <definedName name="wrn.bullshit1._2_2" localSheetId="3" hidden="1">{#N/A,#N/A,FALSE,"Sheet1";#N/A,#N/A,FALSE,"Summary";#N/A,#N/A,FALSE,"proj1";#N/A,#N/A,FALSE,"proj2"}</definedName>
    <definedName name="wrn.bullshit1._2_2" hidden="1">{#N/A,#N/A,FALSE,"Sheet1";#N/A,#N/A,FALSE,"Summary";#N/A,#N/A,FALSE,"proj1";#N/A,#N/A,FALSE,"proj2"}</definedName>
    <definedName name="wrn.bullshit1._2_3" localSheetId="3" hidden="1">{#N/A,#N/A,FALSE,"Sheet1";#N/A,#N/A,FALSE,"Summary";#N/A,#N/A,FALSE,"proj1";#N/A,#N/A,FALSE,"proj2"}</definedName>
    <definedName name="wrn.bullshit1._2_3" hidden="1">{#N/A,#N/A,FALSE,"Sheet1";#N/A,#N/A,FALSE,"Summary";#N/A,#N/A,FALSE,"proj1";#N/A,#N/A,FALSE,"proj2"}</definedName>
    <definedName name="wrn.bullshit1._2_4" localSheetId="3" hidden="1">{#N/A,#N/A,FALSE,"Sheet1";#N/A,#N/A,FALSE,"Summary";#N/A,#N/A,FALSE,"proj1";#N/A,#N/A,FALSE,"proj2"}</definedName>
    <definedName name="wrn.bullshit1._2_4" hidden="1">{#N/A,#N/A,FALSE,"Sheet1";#N/A,#N/A,FALSE,"Summary";#N/A,#N/A,FALSE,"proj1";#N/A,#N/A,FALSE,"proj2"}</definedName>
    <definedName name="wrn.bullshit1._2_5" localSheetId="3" hidden="1">{#N/A,#N/A,FALSE,"Sheet1";#N/A,#N/A,FALSE,"Summary";#N/A,#N/A,FALSE,"proj1";#N/A,#N/A,FALSE,"proj2"}</definedName>
    <definedName name="wrn.bullshit1._2_5" hidden="1">{#N/A,#N/A,FALSE,"Sheet1";#N/A,#N/A,FALSE,"Summary";#N/A,#N/A,FALSE,"proj1";#N/A,#N/A,FALSE,"proj2"}</definedName>
    <definedName name="wrn.bullshit1._3" localSheetId="3" hidden="1">{#N/A,#N/A,FALSE,"Sheet1";#N/A,#N/A,FALSE,"Summary";#N/A,#N/A,FALSE,"proj1";#N/A,#N/A,FALSE,"proj2"}</definedName>
    <definedName name="wrn.bullshit1._3" hidden="1">{#N/A,#N/A,FALSE,"Sheet1";#N/A,#N/A,FALSE,"Summary";#N/A,#N/A,FALSE,"proj1";#N/A,#N/A,FALSE,"proj2"}</definedName>
    <definedName name="wrn.bullshit1._3_1" localSheetId="3" hidden="1">{#N/A,#N/A,FALSE,"Sheet1";#N/A,#N/A,FALSE,"Summary";#N/A,#N/A,FALSE,"proj1";#N/A,#N/A,FALSE,"proj2"}</definedName>
    <definedName name="wrn.bullshit1._3_1" hidden="1">{#N/A,#N/A,FALSE,"Sheet1";#N/A,#N/A,FALSE,"Summary";#N/A,#N/A,FALSE,"proj1";#N/A,#N/A,FALSE,"proj2"}</definedName>
    <definedName name="wrn.bullshit1._3_2" localSheetId="3" hidden="1">{#N/A,#N/A,FALSE,"Sheet1";#N/A,#N/A,FALSE,"Summary";#N/A,#N/A,FALSE,"proj1";#N/A,#N/A,FALSE,"proj2"}</definedName>
    <definedName name="wrn.bullshit1._3_2" hidden="1">{#N/A,#N/A,FALSE,"Sheet1";#N/A,#N/A,FALSE,"Summary";#N/A,#N/A,FALSE,"proj1";#N/A,#N/A,FALSE,"proj2"}</definedName>
    <definedName name="wrn.bullshit1._3_3" localSheetId="3" hidden="1">{#N/A,#N/A,FALSE,"Sheet1";#N/A,#N/A,FALSE,"Summary";#N/A,#N/A,FALSE,"proj1";#N/A,#N/A,FALSE,"proj2"}</definedName>
    <definedName name="wrn.bullshit1._3_3" hidden="1">{#N/A,#N/A,FALSE,"Sheet1";#N/A,#N/A,FALSE,"Summary";#N/A,#N/A,FALSE,"proj1";#N/A,#N/A,FALSE,"proj2"}</definedName>
    <definedName name="wrn.bullshit1._3_4" localSheetId="3" hidden="1">{#N/A,#N/A,FALSE,"Sheet1";#N/A,#N/A,FALSE,"Summary";#N/A,#N/A,FALSE,"proj1";#N/A,#N/A,FALSE,"proj2"}</definedName>
    <definedName name="wrn.bullshit1._3_4" hidden="1">{#N/A,#N/A,FALSE,"Sheet1";#N/A,#N/A,FALSE,"Summary";#N/A,#N/A,FALSE,"proj1";#N/A,#N/A,FALSE,"proj2"}</definedName>
    <definedName name="wrn.bullshit1._3_5" localSheetId="3" hidden="1">{#N/A,#N/A,FALSE,"Sheet1";#N/A,#N/A,FALSE,"Summary";#N/A,#N/A,FALSE,"proj1";#N/A,#N/A,FALSE,"proj2"}</definedName>
    <definedName name="wrn.bullshit1._3_5" hidden="1">{#N/A,#N/A,FALSE,"Sheet1";#N/A,#N/A,FALSE,"Summary";#N/A,#N/A,FALSE,"proj1";#N/A,#N/A,FALSE,"proj2"}</definedName>
    <definedName name="wrn.bullshit1._4" localSheetId="3" hidden="1">{#N/A,#N/A,FALSE,"Sheet1";#N/A,#N/A,FALSE,"Summary";#N/A,#N/A,FALSE,"proj1";#N/A,#N/A,FALSE,"proj2"}</definedName>
    <definedName name="wrn.bullshit1._4" hidden="1">{#N/A,#N/A,FALSE,"Sheet1";#N/A,#N/A,FALSE,"Summary";#N/A,#N/A,FALSE,"proj1";#N/A,#N/A,FALSE,"proj2"}</definedName>
    <definedName name="wrn.bullshit1._4_1" localSheetId="3" hidden="1">{#N/A,#N/A,FALSE,"Sheet1";#N/A,#N/A,FALSE,"Summary";#N/A,#N/A,FALSE,"proj1";#N/A,#N/A,FALSE,"proj2"}</definedName>
    <definedName name="wrn.bullshit1._4_1" hidden="1">{#N/A,#N/A,FALSE,"Sheet1";#N/A,#N/A,FALSE,"Summary";#N/A,#N/A,FALSE,"proj1";#N/A,#N/A,FALSE,"proj2"}</definedName>
    <definedName name="wrn.bullshit1._4_2" localSheetId="3" hidden="1">{#N/A,#N/A,FALSE,"Sheet1";#N/A,#N/A,FALSE,"Summary";#N/A,#N/A,FALSE,"proj1";#N/A,#N/A,FALSE,"proj2"}</definedName>
    <definedName name="wrn.bullshit1._4_2" hidden="1">{#N/A,#N/A,FALSE,"Sheet1";#N/A,#N/A,FALSE,"Summary";#N/A,#N/A,FALSE,"proj1";#N/A,#N/A,FALSE,"proj2"}</definedName>
    <definedName name="wrn.bullshit1._4_3" localSheetId="3" hidden="1">{#N/A,#N/A,FALSE,"Sheet1";#N/A,#N/A,FALSE,"Summary";#N/A,#N/A,FALSE,"proj1";#N/A,#N/A,FALSE,"proj2"}</definedName>
    <definedName name="wrn.bullshit1._4_3" hidden="1">{#N/A,#N/A,FALSE,"Sheet1";#N/A,#N/A,FALSE,"Summary";#N/A,#N/A,FALSE,"proj1";#N/A,#N/A,FALSE,"proj2"}</definedName>
    <definedName name="wrn.bullshit1._4_4" localSheetId="3" hidden="1">{#N/A,#N/A,FALSE,"Sheet1";#N/A,#N/A,FALSE,"Summary";#N/A,#N/A,FALSE,"proj1";#N/A,#N/A,FALSE,"proj2"}</definedName>
    <definedName name="wrn.bullshit1._4_4" hidden="1">{#N/A,#N/A,FALSE,"Sheet1";#N/A,#N/A,FALSE,"Summary";#N/A,#N/A,FALSE,"proj1";#N/A,#N/A,FALSE,"proj2"}</definedName>
    <definedName name="wrn.bullshit1._4_5" localSheetId="3" hidden="1">{#N/A,#N/A,FALSE,"Sheet1";#N/A,#N/A,FALSE,"Summary";#N/A,#N/A,FALSE,"proj1";#N/A,#N/A,FALSE,"proj2"}</definedName>
    <definedName name="wrn.bullshit1._4_5" hidden="1">{#N/A,#N/A,FALSE,"Sheet1";#N/A,#N/A,FALSE,"Summary";#N/A,#N/A,FALSE,"proj1";#N/A,#N/A,FALSE,"proj2"}</definedName>
    <definedName name="wrn.bullshit1._5" localSheetId="3" hidden="1">{#N/A,#N/A,FALSE,"Sheet1";#N/A,#N/A,FALSE,"Summary";#N/A,#N/A,FALSE,"proj1";#N/A,#N/A,FALSE,"proj2"}</definedName>
    <definedName name="wrn.bullshit1._5" hidden="1">{#N/A,#N/A,FALSE,"Sheet1";#N/A,#N/A,FALSE,"Summary";#N/A,#N/A,FALSE,"proj1";#N/A,#N/A,FALSE,"proj2"}</definedName>
    <definedName name="wrn.bullshit1._5_1" localSheetId="3" hidden="1">{#N/A,#N/A,FALSE,"Sheet1";#N/A,#N/A,FALSE,"Summary";#N/A,#N/A,FALSE,"proj1";#N/A,#N/A,FALSE,"proj2"}</definedName>
    <definedName name="wrn.bullshit1._5_1" hidden="1">{#N/A,#N/A,FALSE,"Sheet1";#N/A,#N/A,FALSE,"Summary";#N/A,#N/A,FALSE,"proj1";#N/A,#N/A,FALSE,"proj2"}</definedName>
    <definedName name="wrn.bullshit1._5_2" localSheetId="3" hidden="1">{#N/A,#N/A,FALSE,"Sheet1";#N/A,#N/A,FALSE,"Summary";#N/A,#N/A,FALSE,"proj1";#N/A,#N/A,FALSE,"proj2"}</definedName>
    <definedName name="wrn.bullshit1._5_2" hidden="1">{#N/A,#N/A,FALSE,"Sheet1";#N/A,#N/A,FALSE,"Summary";#N/A,#N/A,FALSE,"proj1";#N/A,#N/A,FALSE,"proj2"}</definedName>
    <definedName name="wrn.bullshit1._5_3" localSheetId="3" hidden="1">{#N/A,#N/A,FALSE,"Sheet1";#N/A,#N/A,FALSE,"Summary";#N/A,#N/A,FALSE,"proj1";#N/A,#N/A,FALSE,"proj2"}</definedName>
    <definedName name="wrn.bullshit1._5_3" hidden="1">{#N/A,#N/A,FALSE,"Sheet1";#N/A,#N/A,FALSE,"Summary";#N/A,#N/A,FALSE,"proj1";#N/A,#N/A,FALSE,"proj2"}</definedName>
    <definedName name="wrn.bullshit1._5_4" localSheetId="3" hidden="1">{#N/A,#N/A,FALSE,"Sheet1";#N/A,#N/A,FALSE,"Summary";#N/A,#N/A,FALSE,"proj1";#N/A,#N/A,FALSE,"proj2"}</definedName>
    <definedName name="wrn.bullshit1._5_4" hidden="1">{#N/A,#N/A,FALSE,"Sheet1";#N/A,#N/A,FALSE,"Summary";#N/A,#N/A,FALSE,"proj1";#N/A,#N/A,FALSE,"proj2"}</definedName>
    <definedName name="wrn.bullshit1._5_5" localSheetId="3" hidden="1">{#N/A,#N/A,FALSE,"Sheet1";#N/A,#N/A,FALSE,"Summary";#N/A,#N/A,FALSE,"proj1";#N/A,#N/A,FALSE,"proj2"}</definedName>
    <definedName name="wrn.bullshit1._5_5" hidden="1">{#N/A,#N/A,FALSE,"Sheet1";#N/A,#N/A,FALSE,"Summary";#N/A,#N/A,FALSE,"proj1";#N/A,#N/A,FALSE,"proj2"}</definedName>
    <definedName name="wrn.Business._.Plan._.Package." localSheetId="3" hidden="1">{#N/A,#N/A,TRUE,"income statement";#N/A,#N/A,TRUE,"balance sheet";#N/A,#N/A,TRUE,"cash flow";#N/A,#N/A,TRUE,"borrowing base";#N/A,#N/A,TRUE,"sales summary"}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localSheetId="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.._.1263._.yr3." localSheetId="3" hidden="1">{#N/A,#N/A,FALSE,"1263 yr3"}</definedName>
    <definedName name="wrn.C.._.1263._.yr3." hidden="1">{#N/A,#N/A,FALSE,"1263 yr3"}</definedName>
    <definedName name="wrn.CAG." localSheetId="3" hidden="1">{#N/A,#N/A,FALSE,"CAG"}</definedName>
    <definedName name="wrn.CAG." hidden="1">{#N/A,#N/A,FALSE,"CAG"}</definedName>
    <definedName name="wrn.Calcs._.and._.Exhbts." localSheetId="3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ac._.Operation." localSheetId="3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localSheetId="3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pital._.Plan." localSheetId="3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RAT." localSheetId="3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localSheetId="3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rdiovasculars._1" localSheetId="3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localSheetId="3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localSheetId="3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localSheetId="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rs." localSheetId="4" hidden="1">{"CAR Schedule",#N/A,TRUE,"Leased Cars";"OLD Cars",#N/A,TRUE,"Leased Cars";"OLD Cars",#N/A,TRUE,"Leased Cars"}</definedName>
    <definedName name="wrn.Cars." localSheetId="3" hidden="1">{"CAR Schedule",#N/A,TRUE,"Leased Cars";"OLD Cars",#N/A,TRUE,"Leased Cars";"OLD Cars",#N/A,TRUE,"Leased Cars"}</definedName>
    <definedName name="wrn.Cars." hidden="1">{"CAR Schedule",#N/A,TRUE,"Leased Cars";"OLD Cars",#N/A,TRUE,"Leased Cars";"OLD Cars",#N/A,TRUE,"Leased Cars"}</definedName>
    <definedName name="wrn.Cash." localSheetId="4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localSheetId="3" hidden="1">{#N/A,#N/A,FALSE,"Cash Flow"}</definedName>
    <definedName name="wrn.Cash._.Flow." hidden="1">{#N/A,#N/A,FALSE,"Cash Flow"}</definedName>
    <definedName name="wrn.CASH._.FLOW._.ALL." localSheetId="3" hidden="1">{"cash flow ww",#N/A,FALSE,"Cash Flow";"cash flow other",#N/A,FALSE,"Cash Flow";"cash flow ex",#N/A,FALSE,"Cash Flow";"cash flow us",#N/A,FALSE,"Cash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localSheetId="3" hidden="1">{"cash flow ex",#N/A,FALSE,"Cash Flow"}</definedName>
    <definedName name="wrn.CASH._.FLOW._.EX._.US." hidden="1">{"cash flow ex",#N/A,FALSE,"Cash Flow"}</definedName>
    <definedName name="wrn.Cash._.Flow._.LE." localSheetId="3" hidden="1">{#N/A,#N/A,FALSE,"Income Statement LE";#N/A,#N/A,FALSE,"Cash Flow LE";#N/A,#N/A,FALSE,"Balance Sheet"}</definedName>
    <definedName name="wrn.Cash._.Flow._.LE." hidden="1">{#N/A,#N/A,FALSE,"Income Statement LE";#N/A,#N/A,FALSE,"Cash Flow LE";#N/A,#N/A,FALSE,"Balance Sheet"}</definedName>
    <definedName name="wrn.CASH._.FLOW._.OTHER." localSheetId="3" hidden="1">{"cash flow other",#N/A,FALSE,"Cash Flow"}</definedName>
    <definedName name="wrn.CASH._.FLOW._.OTHER." hidden="1">{"cash flow other",#N/A,FALSE,"Cash Flow"}</definedName>
    <definedName name="wrn.CASH._.FLOW._.US." localSheetId="3" hidden="1">{"cash flow us",#N/A,FALSE,"Cash Flow"}</definedName>
    <definedName name="wrn.CASH._.FLOW._.US." hidden="1">{"cash flow us",#N/A,FALSE,"Cash Flow"}</definedName>
    <definedName name="wrn.CASH._.FLOW._.WW." localSheetId="3" hidden="1">{"cash flow ww",#N/A,FALSE,"Cash Flow"}</definedName>
    <definedName name="wrn.CASH._.FLOW._.WW." hidden="1">{"cash flow ww",#N/A,FALSE,"Cash Flow"}</definedName>
    <definedName name="wrn.Cash._.Plan." localSheetId="3" hidden="1">{"cash plan",#N/A,FALSE,"fccashflow"}</definedName>
    <definedName name="wrn.Cash._.Plan." hidden="1">{"cash plan",#N/A,FALSE,"fccashflow"}</definedName>
    <definedName name="wrn.Cash._.V._.LY." localSheetId="3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localSheetId="3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3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2." localSheetId="3" hidden="1">{#N/A,#N/A,FALSE,"KGFORE94"}</definedName>
    <definedName name="wrn.cash2." hidden="1">{#N/A,#N/A,FALSE,"KGFORE94"}</definedName>
    <definedName name="wrn.CEA._.FY97." localSheetId="3" hidden="1">{"CEA FY97",#N/A,FALSE,"C.E.A. FY97"}</definedName>
    <definedName name="wrn.CEA._.FY97." hidden="1">{"CEA FY97",#N/A,FALSE,"C.E.A. FY97"}</definedName>
    <definedName name="wrn.CEC._.slides." localSheetId="3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Dist." localSheetId="4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Dist." localSheetId="3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Nervous._.System." localSheetId="3" hidden="1">{#N/A,#N/A,FALSE,"CNS";#N/A,#N/A,FALSE,"Serz";#N/A,#N/A,FALSE,"Ace"}</definedName>
    <definedName name="wrn.Central._.Nervous._.System." hidden="1">{#N/A,#N/A,FALSE,"CNS";#N/A,#N/A,FALSE,"Serz";#N/A,#N/A,FALSE,"Ace"}</definedName>
    <definedName name="wrn.Central._.Nervous._.System._1" localSheetId="3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localSheetId="3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localSheetId="3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localSheetId="3" hidden="1">{#N/A,#N/A,FALSE,"CNS";#N/A,#N/A,FALSE,"Serz";#N/A,#N/A,FALSE,"Ace"}</definedName>
    <definedName name="wrn.Central._.Nervous._.System._4" hidden="1">{#N/A,#N/A,FALSE,"CNS";#N/A,#N/A,FALSE,"Serz";#N/A,#N/A,FALSE,"Ace"}</definedName>
    <definedName name="wrn.cf." localSheetId="3" hidden="1">{"one",#N/A,FALSE,"cf";"two",#N/A,FALSE,"cf"}</definedName>
    <definedName name="wrn.cf." hidden="1">{"one",#N/A,FALSE,"cf";"two",#N/A,FALSE,"cf"}</definedName>
    <definedName name="wrn.CfmsDist." localSheetId="4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msDist." localSheetId="3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localSheetId="3" hidden="1">{"CFSModel",#N/A,FALSE,"CFS"}</definedName>
    <definedName name="wrn.CFSModel." hidden="1">{"CFSModel",#N/A,FALSE,"CFS"}</definedName>
    <definedName name="wrn.CHART." localSheetId="3" hidden="1">{"CHART",#N/A,FALSE,"Arch Communications"}</definedName>
    <definedName name="wrn.CHART." hidden="1">{"CHART",#N/A,FALSE,"Arch Communications"}</definedName>
    <definedName name="wrn.Chemicals." localSheetId="3" hidden="1">{"PnL",#N/A,FALSE,"Chem P&amp;L";"Responsibility",#N/A,FALSE,"Chem P&amp;L";"Cost Control",#N/A,FALSE,"Chem P&amp;L"}</definedName>
    <definedName name="wrn.Chemicals." hidden="1">{"PnL",#N/A,FALSE,"Chem P&amp;L";"Responsibility",#N/A,FALSE,"Chem P&amp;L";"Cost Control",#N/A,FALSE,"Chem P&amp;L"}</definedName>
    <definedName name="wrn.Chiron._.IRS._.Audit." localSheetId="4" hidden="1">{#N/A,#N/A,FALSE,"Summary";#N/A,#N/A,FALSE,"1991";#N/A,#N/A,FALSE,"91 AMT";#N/A,#N/A,FALSE,"1992";#N/A,#N/A,FALSE,"92 AMT";#N/A,#N/A,FALSE,"1993";#N/A,#N/A,FALSE,"93 AMT"}</definedName>
    <definedName name="wrn.Chiron._.IRS._.Audit." localSheetId="3" hidden="1">{#N/A,#N/A,FALSE,"Summary";#N/A,#N/A,FALSE,"1991";#N/A,#N/A,FALSE,"91 AMT";#N/A,#N/A,FALSE,"1992";#N/A,#N/A,FALSE,"92 AMT";#N/A,#N/A,FALSE,"1993";#N/A,#N/A,FALSE,"93 AMT"}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der." localSheetId="3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lient." localSheetId="3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cfbs." localSheetId="4" hidden="1">{"client cfbs",#N/A,FALSE,"Client"}</definedName>
    <definedName name="wrn.Client._.cfbs." localSheetId="3" hidden="1">{"client cfbs",#N/A,FALSE,"Client"}</definedName>
    <definedName name="wrn.Client._.cfbs." hidden="1">{"client cfbs",#N/A,FALSE,"Client"}</definedName>
    <definedName name="wrn.Client._.cfbs._1" localSheetId="3" hidden="1">{"client cfbs",#N/A,FALSE,"Client"}</definedName>
    <definedName name="wrn.Client._.cfbs._1" hidden="1">{"client cfbs",#N/A,FALSE,"Client"}</definedName>
    <definedName name="wrn.Client._.cfbs._1_1" localSheetId="3" hidden="1">{"client cfbs",#N/A,FALSE,"Client"}</definedName>
    <definedName name="wrn.Client._.cfbs._1_1" hidden="1">{"client cfbs",#N/A,FALSE,"Client"}</definedName>
    <definedName name="wrn.Client._.cfbs._1_2" localSheetId="3" hidden="1">{"client cfbs",#N/A,FALSE,"Client"}</definedName>
    <definedName name="wrn.Client._.cfbs._1_2" hidden="1">{"client cfbs",#N/A,FALSE,"Client"}</definedName>
    <definedName name="wrn.Client._.cfbs._1_3" localSheetId="3" hidden="1">{"client cfbs",#N/A,FALSE,"Client"}</definedName>
    <definedName name="wrn.Client._.cfbs._1_3" hidden="1">{"client cfbs",#N/A,FALSE,"Client"}</definedName>
    <definedName name="wrn.Client._.cfbs._1_4" localSheetId="3" hidden="1">{"client cfbs",#N/A,FALSE,"Client"}</definedName>
    <definedName name="wrn.Client._.cfbs._1_4" hidden="1">{"client cfbs",#N/A,FALSE,"Client"}</definedName>
    <definedName name="wrn.Client._.cfbs._1_5" localSheetId="3" hidden="1">{"client cfbs",#N/A,FALSE,"Client"}</definedName>
    <definedName name="wrn.Client._.cfbs._1_5" hidden="1">{"client cfbs",#N/A,FALSE,"Client"}</definedName>
    <definedName name="wrn.Client._.cfbs._2" localSheetId="3" hidden="1">{"client cfbs",#N/A,FALSE,"Client"}</definedName>
    <definedName name="wrn.Client._.cfbs._2" hidden="1">{"client cfbs",#N/A,FALSE,"Client"}</definedName>
    <definedName name="wrn.Client._.cfbs._2_1" localSheetId="3" hidden="1">{"client cfbs",#N/A,FALSE,"Client"}</definedName>
    <definedName name="wrn.Client._.cfbs._2_1" hidden="1">{"client cfbs",#N/A,FALSE,"Client"}</definedName>
    <definedName name="wrn.Client._.cfbs._2_2" localSheetId="3" hidden="1">{"client cfbs",#N/A,FALSE,"Client"}</definedName>
    <definedName name="wrn.Client._.cfbs._2_2" hidden="1">{"client cfbs",#N/A,FALSE,"Client"}</definedName>
    <definedName name="wrn.Client._.cfbs._2_3" localSheetId="3" hidden="1">{"client cfbs",#N/A,FALSE,"Client"}</definedName>
    <definedName name="wrn.Client._.cfbs._2_3" hidden="1">{"client cfbs",#N/A,FALSE,"Client"}</definedName>
    <definedName name="wrn.Client._.cfbs._2_4" localSheetId="3" hidden="1">{"client cfbs",#N/A,FALSE,"Client"}</definedName>
    <definedName name="wrn.Client._.cfbs._2_4" hidden="1">{"client cfbs",#N/A,FALSE,"Client"}</definedName>
    <definedName name="wrn.Client._.cfbs._2_5" localSheetId="3" hidden="1">{"client cfbs",#N/A,FALSE,"Client"}</definedName>
    <definedName name="wrn.Client._.cfbs._2_5" hidden="1">{"client cfbs",#N/A,FALSE,"Client"}</definedName>
    <definedName name="wrn.Client._.cfbs._3" localSheetId="3" hidden="1">{"client cfbs",#N/A,FALSE,"Client"}</definedName>
    <definedName name="wrn.Client._.cfbs._3" hidden="1">{"client cfbs",#N/A,FALSE,"Client"}</definedName>
    <definedName name="wrn.Client._.cfbs._3_1" localSheetId="3" hidden="1">{"client cfbs",#N/A,FALSE,"Client"}</definedName>
    <definedName name="wrn.Client._.cfbs._3_1" hidden="1">{"client cfbs",#N/A,FALSE,"Client"}</definedName>
    <definedName name="wrn.Client._.cfbs._3_2" localSheetId="3" hidden="1">{"client cfbs",#N/A,FALSE,"Client"}</definedName>
    <definedName name="wrn.Client._.cfbs._3_2" hidden="1">{"client cfbs",#N/A,FALSE,"Client"}</definedName>
    <definedName name="wrn.Client._.cfbs._3_3" localSheetId="3" hidden="1">{"client cfbs",#N/A,FALSE,"Client"}</definedName>
    <definedName name="wrn.Client._.cfbs._3_3" hidden="1">{"client cfbs",#N/A,FALSE,"Client"}</definedName>
    <definedName name="wrn.Client._.cfbs._3_4" localSheetId="3" hidden="1">{"client cfbs",#N/A,FALSE,"Client"}</definedName>
    <definedName name="wrn.Client._.cfbs._3_4" hidden="1">{"client cfbs",#N/A,FALSE,"Client"}</definedName>
    <definedName name="wrn.Client._.cfbs._3_5" localSheetId="3" hidden="1">{"client cfbs",#N/A,FALSE,"Client"}</definedName>
    <definedName name="wrn.Client._.cfbs._3_5" hidden="1">{"client cfbs",#N/A,FALSE,"Client"}</definedName>
    <definedName name="wrn.Client._.cfbs._4" localSheetId="3" hidden="1">{"client cfbs",#N/A,FALSE,"Client"}</definedName>
    <definedName name="wrn.Client._.cfbs._4" hidden="1">{"client cfbs",#N/A,FALSE,"Client"}</definedName>
    <definedName name="wrn.Client._.cfbs._4_1" localSheetId="3" hidden="1">{"client cfbs",#N/A,FALSE,"Client"}</definedName>
    <definedName name="wrn.Client._.cfbs._4_1" hidden="1">{"client cfbs",#N/A,FALSE,"Client"}</definedName>
    <definedName name="wrn.Client._.cfbs._4_2" localSheetId="3" hidden="1">{"client cfbs",#N/A,FALSE,"Client"}</definedName>
    <definedName name="wrn.Client._.cfbs._4_2" hidden="1">{"client cfbs",#N/A,FALSE,"Client"}</definedName>
    <definedName name="wrn.Client._.cfbs._4_3" localSheetId="3" hidden="1">{"client cfbs",#N/A,FALSE,"Client"}</definedName>
    <definedName name="wrn.Client._.cfbs._4_3" hidden="1">{"client cfbs",#N/A,FALSE,"Client"}</definedName>
    <definedName name="wrn.Client._.cfbs._4_4" localSheetId="3" hidden="1">{"client cfbs",#N/A,FALSE,"Client"}</definedName>
    <definedName name="wrn.Client._.cfbs._4_4" hidden="1">{"client cfbs",#N/A,FALSE,"Client"}</definedName>
    <definedName name="wrn.Client._.cfbs._4_5" localSheetId="3" hidden="1">{"client cfbs",#N/A,FALSE,"Client"}</definedName>
    <definedName name="wrn.Client._.cfbs._4_5" hidden="1">{"client cfbs",#N/A,FALSE,"Client"}</definedName>
    <definedName name="wrn.Client._.cfbs._5" localSheetId="3" hidden="1">{"client cfbs",#N/A,FALSE,"Client"}</definedName>
    <definedName name="wrn.Client._.cfbs._5" hidden="1">{"client cfbs",#N/A,FALSE,"Client"}</definedName>
    <definedName name="wrn.Client._.cfbs._5_1" localSheetId="3" hidden="1">{"client cfbs",#N/A,FALSE,"Client"}</definedName>
    <definedName name="wrn.Client._.cfbs._5_1" hidden="1">{"client cfbs",#N/A,FALSE,"Client"}</definedName>
    <definedName name="wrn.Client._.cfbs._5_2" localSheetId="3" hidden="1">{"client cfbs",#N/A,FALSE,"Client"}</definedName>
    <definedName name="wrn.Client._.cfbs._5_2" hidden="1">{"client cfbs",#N/A,FALSE,"Client"}</definedName>
    <definedName name="wrn.Client._.cfbs._5_3" localSheetId="3" hidden="1">{"client cfbs",#N/A,FALSE,"Client"}</definedName>
    <definedName name="wrn.Client._.cfbs._5_3" hidden="1">{"client cfbs",#N/A,FALSE,"Client"}</definedName>
    <definedName name="wrn.Client._.cfbs._5_4" localSheetId="3" hidden="1">{"client cfbs",#N/A,FALSE,"Client"}</definedName>
    <definedName name="wrn.Client._.cfbs._5_4" hidden="1">{"client cfbs",#N/A,FALSE,"Client"}</definedName>
    <definedName name="wrn.Client._.cfbs._5_5" localSheetId="3" hidden="1">{"client cfbs",#N/A,FALSE,"Client"}</definedName>
    <definedName name="wrn.Client._.cfbs._5_5" hidden="1">{"client cfbs",#N/A,FALSE,"Client"}</definedName>
    <definedName name="wrn.Client._.is." localSheetId="4" hidden="1">{"client is",#N/A,FALSE,"Client"}</definedName>
    <definedName name="wrn.Client._.is." localSheetId="3" hidden="1">{"client is",#N/A,FALSE,"Client"}</definedName>
    <definedName name="wrn.Client._.is." hidden="1">{"client is",#N/A,FALSE,"Client"}</definedName>
    <definedName name="wrn.Client._.is._1" localSheetId="3" hidden="1">{"client is",#N/A,FALSE,"Client"}</definedName>
    <definedName name="wrn.Client._.is._1" hidden="1">{"client is",#N/A,FALSE,"Client"}</definedName>
    <definedName name="wrn.Client._.is._1_1" localSheetId="3" hidden="1">{"client is",#N/A,FALSE,"Client"}</definedName>
    <definedName name="wrn.Client._.is._1_1" hidden="1">{"client is",#N/A,FALSE,"Client"}</definedName>
    <definedName name="wrn.Client._.is._1_2" localSheetId="3" hidden="1">{"client is",#N/A,FALSE,"Client"}</definedName>
    <definedName name="wrn.Client._.is._1_2" hidden="1">{"client is",#N/A,FALSE,"Client"}</definedName>
    <definedName name="wrn.Client._.is._1_3" localSheetId="3" hidden="1">{"client is",#N/A,FALSE,"Client"}</definedName>
    <definedName name="wrn.Client._.is._1_3" hidden="1">{"client is",#N/A,FALSE,"Client"}</definedName>
    <definedName name="wrn.Client._.is._1_4" localSheetId="3" hidden="1">{"client is",#N/A,FALSE,"Client"}</definedName>
    <definedName name="wrn.Client._.is._1_4" hidden="1">{"client is",#N/A,FALSE,"Client"}</definedName>
    <definedName name="wrn.Client._.is._1_5" localSheetId="3" hidden="1">{"client is",#N/A,FALSE,"Client"}</definedName>
    <definedName name="wrn.Client._.is._1_5" hidden="1">{"client is",#N/A,FALSE,"Client"}</definedName>
    <definedName name="wrn.Client._.is._2" localSheetId="3" hidden="1">{"client is",#N/A,FALSE,"Client"}</definedName>
    <definedName name="wrn.Client._.is._2" hidden="1">{"client is",#N/A,FALSE,"Client"}</definedName>
    <definedName name="wrn.Client._.is._2_1" localSheetId="3" hidden="1">{"client is",#N/A,FALSE,"Client"}</definedName>
    <definedName name="wrn.Client._.is._2_1" hidden="1">{"client is",#N/A,FALSE,"Client"}</definedName>
    <definedName name="wrn.Client._.is._2_2" localSheetId="3" hidden="1">{"client is",#N/A,FALSE,"Client"}</definedName>
    <definedName name="wrn.Client._.is._2_2" hidden="1">{"client is",#N/A,FALSE,"Client"}</definedName>
    <definedName name="wrn.Client._.is._2_3" localSheetId="3" hidden="1">{"client is",#N/A,FALSE,"Client"}</definedName>
    <definedName name="wrn.Client._.is._2_3" hidden="1">{"client is",#N/A,FALSE,"Client"}</definedName>
    <definedName name="wrn.Client._.is._2_4" localSheetId="3" hidden="1">{"client is",#N/A,FALSE,"Client"}</definedName>
    <definedName name="wrn.Client._.is._2_4" hidden="1">{"client is",#N/A,FALSE,"Client"}</definedName>
    <definedName name="wrn.Client._.is._2_5" localSheetId="3" hidden="1">{"client is",#N/A,FALSE,"Client"}</definedName>
    <definedName name="wrn.Client._.is._2_5" hidden="1">{"client is",#N/A,FALSE,"Client"}</definedName>
    <definedName name="wrn.Client._.is._3" localSheetId="3" hidden="1">{"client is",#N/A,FALSE,"Client"}</definedName>
    <definedName name="wrn.Client._.is._3" hidden="1">{"client is",#N/A,FALSE,"Client"}</definedName>
    <definedName name="wrn.Client._.is._3_1" localSheetId="3" hidden="1">{"client is",#N/A,FALSE,"Client"}</definedName>
    <definedName name="wrn.Client._.is._3_1" hidden="1">{"client is",#N/A,FALSE,"Client"}</definedName>
    <definedName name="wrn.Client._.is._3_2" localSheetId="3" hidden="1">{"client is",#N/A,FALSE,"Client"}</definedName>
    <definedName name="wrn.Client._.is._3_2" hidden="1">{"client is",#N/A,FALSE,"Client"}</definedName>
    <definedName name="wrn.Client._.is._3_3" localSheetId="3" hidden="1">{"client is",#N/A,FALSE,"Client"}</definedName>
    <definedName name="wrn.Client._.is._3_3" hidden="1">{"client is",#N/A,FALSE,"Client"}</definedName>
    <definedName name="wrn.Client._.is._3_4" localSheetId="3" hidden="1">{"client is",#N/A,FALSE,"Client"}</definedName>
    <definedName name="wrn.Client._.is._3_4" hidden="1">{"client is",#N/A,FALSE,"Client"}</definedName>
    <definedName name="wrn.Client._.is._3_5" localSheetId="3" hidden="1">{"client is",#N/A,FALSE,"Client"}</definedName>
    <definedName name="wrn.Client._.is._3_5" hidden="1">{"client is",#N/A,FALSE,"Client"}</definedName>
    <definedName name="wrn.Client._.is._4" localSheetId="3" hidden="1">{"client is",#N/A,FALSE,"Client"}</definedName>
    <definedName name="wrn.Client._.is._4" hidden="1">{"client is",#N/A,FALSE,"Client"}</definedName>
    <definedName name="wrn.Client._.is._4_1" localSheetId="3" hidden="1">{"client is",#N/A,FALSE,"Client"}</definedName>
    <definedName name="wrn.Client._.is._4_1" hidden="1">{"client is",#N/A,FALSE,"Client"}</definedName>
    <definedName name="wrn.Client._.is._4_2" localSheetId="3" hidden="1">{"client is",#N/A,FALSE,"Client"}</definedName>
    <definedName name="wrn.Client._.is._4_2" hidden="1">{"client is",#N/A,FALSE,"Client"}</definedName>
    <definedName name="wrn.Client._.is._4_3" localSheetId="3" hidden="1">{"client is",#N/A,FALSE,"Client"}</definedName>
    <definedName name="wrn.Client._.is._4_3" hidden="1">{"client is",#N/A,FALSE,"Client"}</definedName>
    <definedName name="wrn.Client._.is._4_4" localSheetId="3" hidden="1">{"client is",#N/A,FALSE,"Client"}</definedName>
    <definedName name="wrn.Client._.is._4_4" hidden="1">{"client is",#N/A,FALSE,"Client"}</definedName>
    <definedName name="wrn.Client._.is._4_5" localSheetId="3" hidden="1">{"client is",#N/A,FALSE,"Client"}</definedName>
    <definedName name="wrn.Client._.is._4_5" hidden="1">{"client is",#N/A,FALSE,"Client"}</definedName>
    <definedName name="wrn.Client._.is._5" localSheetId="3" hidden="1">{"client is",#N/A,FALSE,"Client"}</definedName>
    <definedName name="wrn.Client._.is._5" hidden="1">{"client is",#N/A,FALSE,"Client"}</definedName>
    <definedName name="wrn.Client._.is._5_1" localSheetId="3" hidden="1">{"client is",#N/A,FALSE,"Client"}</definedName>
    <definedName name="wrn.Client._.is._5_1" hidden="1">{"client is",#N/A,FALSE,"Client"}</definedName>
    <definedName name="wrn.Client._.is._5_2" localSheetId="3" hidden="1">{"client is",#N/A,FALSE,"Client"}</definedName>
    <definedName name="wrn.Client._.is._5_2" hidden="1">{"client is",#N/A,FALSE,"Client"}</definedName>
    <definedName name="wrn.Client._.is._5_3" localSheetId="3" hidden="1">{"client is",#N/A,FALSE,"Client"}</definedName>
    <definedName name="wrn.Client._.is._5_3" hidden="1">{"client is",#N/A,FALSE,"Client"}</definedName>
    <definedName name="wrn.Client._.is._5_4" localSheetId="3" hidden="1">{"client is",#N/A,FALSE,"Client"}</definedName>
    <definedName name="wrn.Client._.is._5_4" hidden="1">{"client is",#N/A,FALSE,"Client"}</definedName>
    <definedName name="wrn.Client._.is._5_5" localSheetId="3" hidden="1">{"client is",#N/A,FALSE,"Client"}</definedName>
    <definedName name="wrn.Client._.is._5_5" hidden="1">{"client is",#N/A,FALSE,"Client"}</definedName>
    <definedName name="wrn.Client._.stats." localSheetId="4" hidden="1">{"client stats",#N/A,FALSE,"Client"}</definedName>
    <definedName name="wrn.Client._.stats." localSheetId="3" hidden="1">{"client stats",#N/A,FALSE,"Client"}</definedName>
    <definedName name="wrn.Client._.stats." hidden="1">{"client stats",#N/A,FALSE,"Client"}</definedName>
    <definedName name="wrn.Client._.stats._1" localSheetId="3" hidden="1">{"client stats",#N/A,FALSE,"Client"}</definedName>
    <definedName name="wrn.Client._.stats._1" hidden="1">{"client stats",#N/A,FALSE,"Client"}</definedName>
    <definedName name="wrn.Client._.stats._1_1" localSheetId="3" hidden="1">{"client stats",#N/A,FALSE,"Client"}</definedName>
    <definedName name="wrn.Client._.stats._1_1" hidden="1">{"client stats",#N/A,FALSE,"Client"}</definedName>
    <definedName name="wrn.Client._.stats._1_2" localSheetId="3" hidden="1">{"client stats",#N/A,FALSE,"Client"}</definedName>
    <definedName name="wrn.Client._.stats._1_2" hidden="1">{"client stats",#N/A,FALSE,"Client"}</definedName>
    <definedName name="wrn.Client._.stats._1_3" localSheetId="3" hidden="1">{"client stats",#N/A,FALSE,"Client"}</definedName>
    <definedName name="wrn.Client._.stats._1_3" hidden="1">{"client stats",#N/A,FALSE,"Client"}</definedName>
    <definedName name="wrn.Client._.stats._1_4" localSheetId="3" hidden="1">{"client stats",#N/A,FALSE,"Client"}</definedName>
    <definedName name="wrn.Client._.stats._1_4" hidden="1">{"client stats",#N/A,FALSE,"Client"}</definedName>
    <definedName name="wrn.Client._.stats._1_5" localSheetId="3" hidden="1">{"client stats",#N/A,FALSE,"Client"}</definedName>
    <definedName name="wrn.Client._.stats._1_5" hidden="1">{"client stats",#N/A,FALSE,"Client"}</definedName>
    <definedName name="wrn.Client._.stats._2" localSheetId="3" hidden="1">{"client stats",#N/A,FALSE,"Client"}</definedName>
    <definedName name="wrn.Client._.stats._2" hidden="1">{"client stats",#N/A,FALSE,"Client"}</definedName>
    <definedName name="wrn.Client._.stats._2_1" localSheetId="3" hidden="1">{"client stats",#N/A,FALSE,"Client"}</definedName>
    <definedName name="wrn.Client._.stats._2_1" hidden="1">{"client stats",#N/A,FALSE,"Client"}</definedName>
    <definedName name="wrn.Client._.stats._2_2" localSheetId="3" hidden="1">{"client stats",#N/A,FALSE,"Client"}</definedName>
    <definedName name="wrn.Client._.stats._2_2" hidden="1">{"client stats",#N/A,FALSE,"Client"}</definedName>
    <definedName name="wrn.Client._.stats._2_3" localSheetId="3" hidden="1">{"client stats",#N/A,FALSE,"Client"}</definedName>
    <definedName name="wrn.Client._.stats._2_3" hidden="1">{"client stats",#N/A,FALSE,"Client"}</definedName>
    <definedName name="wrn.Client._.stats._2_4" localSheetId="3" hidden="1">{"client stats",#N/A,FALSE,"Client"}</definedName>
    <definedName name="wrn.Client._.stats._2_4" hidden="1">{"client stats",#N/A,FALSE,"Client"}</definedName>
    <definedName name="wrn.Client._.stats._2_5" localSheetId="3" hidden="1">{"client stats",#N/A,FALSE,"Client"}</definedName>
    <definedName name="wrn.Client._.stats._2_5" hidden="1">{"client stats",#N/A,FALSE,"Client"}</definedName>
    <definedName name="wrn.Client._.stats._3" localSheetId="3" hidden="1">{"client stats",#N/A,FALSE,"Client"}</definedName>
    <definedName name="wrn.Client._.stats._3" hidden="1">{"client stats",#N/A,FALSE,"Client"}</definedName>
    <definedName name="wrn.Client._.stats._3_1" localSheetId="3" hidden="1">{"client stats",#N/A,FALSE,"Client"}</definedName>
    <definedName name="wrn.Client._.stats._3_1" hidden="1">{"client stats",#N/A,FALSE,"Client"}</definedName>
    <definedName name="wrn.Client._.stats._3_2" localSheetId="3" hidden="1">{"client stats",#N/A,FALSE,"Client"}</definedName>
    <definedName name="wrn.Client._.stats._3_2" hidden="1">{"client stats",#N/A,FALSE,"Client"}</definedName>
    <definedName name="wrn.Client._.stats._3_3" localSheetId="3" hidden="1">{"client stats",#N/A,FALSE,"Client"}</definedName>
    <definedName name="wrn.Client._.stats._3_3" hidden="1">{"client stats",#N/A,FALSE,"Client"}</definedName>
    <definedName name="wrn.Client._.stats._3_4" localSheetId="3" hidden="1">{"client stats",#N/A,FALSE,"Client"}</definedName>
    <definedName name="wrn.Client._.stats._3_4" hidden="1">{"client stats",#N/A,FALSE,"Client"}</definedName>
    <definedName name="wrn.Client._.stats._3_5" localSheetId="3" hidden="1">{"client stats",#N/A,FALSE,"Client"}</definedName>
    <definedName name="wrn.Client._.stats._3_5" hidden="1">{"client stats",#N/A,FALSE,"Client"}</definedName>
    <definedName name="wrn.Client._.stats._4" localSheetId="3" hidden="1">{"client stats",#N/A,FALSE,"Client"}</definedName>
    <definedName name="wrn.Client._.stats._4" hidden="1">{"client stats",#N/A,FALSE,"Client"}</definedName>
    <definedName name="wrn.Client._.stats._4_1" localSheetId="3" hidden="1">{"client stats",#N/A,FALSE,"Client"}</definedName>
    <definedName name="wrn.Client._.stats._4_1" hidden="1">{"client stats",#N/A,FALSE,"Client"}</definedName>
    <definedName name="wrn.Client._.stats._4_2" localSheetId="3" hidden="1">{"client stats",#N/A,FALSE,"Client"}</definedName>
    <definedName name="wrn.Client._.stats._4_2" hidden="1">{"client stats",#N/A,FALSE,"Client"}</definedName>
    <definedName name="wrn.Client._.stats._4_3" localSheetId="3" hidden="1">{"client stats",#N/A,FALSE,"Client"}</definedName>
    <definedName name="wrn.Client._.stats._4_3" hidden="1">{"client stats",#N/A,FALSE,"Client"}</definedName>
    <definedName name="wrn.Client._.stats._4_4" localSheetId="3" hidden="1">{"client stats",#N/A,FALSE,"Client"}</definedName>
    <definedName name="wrn.Client._.stats._4_4" hidden="1">{"client stats",#N/A,FALSE,"Client"}</definedName>
    <definedName name="wrn.Client._.stats._4_5" localSheetId="3" hidden="1">{"client stats",#N/A,FALSE,"Client"}</definedName>
    <definedName name="wrn.Client._.stats._4_5" hidden="1">{"client stats",#N/A,FALSE,"Client"}</definedName>
    <definedName name="wrn.Client._.stats._5" localSheetId="3" hidden="1">{"client stats",#N/A,FALSE,"Client"}</definedName>
    <definedName name="wrn.Client._.stats._5" hidden="1">{"client stats",#N/A,FALSE,"Client"}</definedName>
    <definedName name="wrn.Client._.stats._5_1" localSheetId="3" hidden="1">{"client stats",#N/A,FALSE,"Client"}</definedName>
    <definedName name="wrn.Client._.stats._5_1" hidden="1">{"client stats",#N/A,FALSE,"Client"}</definedName>
    <definedName name="wrn.Client._.stats._5_2" localSheetId="3" hidden="1">{"client stats",#N/A,FALSE,"Client"}</definedName>
    <definedName name="wrn.Client._.stats._5_2" hidden="1">{"client stats",#N/A,FALSE,"Client"}</definedName>
    <definedName name="wrn.Client._.stats._5_3" localSheetId="3" hidden="1">{"client stats",#N/A,FALSE,"Client"}</definedName>
    <definedName name="wrn.Client._.stats._5_3" hidden="1">{"client stats",#N/A,FALSE,"Client"}</definedName>
    <definedName name="wrn.Client._.stats._5_4" localSheetId="3" hidden="1">{"client stats",#N/A,FALSE,"Client"}</definedName>
    <definedName name="wrn.Client._.stats._5_4" hidden="1">{"client stats",#N/A,FALSE,"Client"}</definedName>
    <definedName name="wrn.Client._.stats._5_5" localSheetId="3" hidden="1">{"client stats",#N/A,FALSE,"Client"}</definedName>
    <definedName name="wrn.Client._.stats._5_5" hidden="1">{"client stats",#N/A,FALSE,"Client"}</definedName>
    <definedName name="wrn.Client3." localSheetId="3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localSheetId="4" hidden="1">{#N/A,#N/A,FALSE,"FAB VENDORS";"BUD SUM",#N/A,FALSE,"BUD SUM WO TEX"}</definedName>
    <definedName name="WRN.CM" localSheetId="3" hidden="1">{#N/A,#N/A,FALSE,"FAB VENDORS";"BUD SUM",#N/A,FALSE,"BUD SUM WO TEX"}</definedName>
    <definedName name="WRN.CM" hidden="1">{#N/A,#N/A,FALSE,"FAB VENDORS";"BUD SUM",#N/A,FALSE,"BUD SUM WO TEX"}</definedName>
    <definedName name="wrn.CM_ALL." localSheetId="3" hidden="1">{"LAPO2N2",#N/A,FALSE,"CM";"TOTTEXAS",#N/A,FALSE,"CM";"LOUISIANA",#N/A,FALSE,"CM";"GENERALH2",#N/A,FALSE,"CM";"PRS",#N/A,FALSE,"CM";"PACKAGE",#N/A,FALSE,"CM";"OTHER",#N/A,FALSE,"CM"}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localSheetId="3" hidden="1">{"GENERALH2",#N/A,FALSE,"CM"}</definedName>
    <definedName name="wrn.CM_GENERALH2." hidden="1">{"GENERALH2",#N/A,FALSE,"CM"}</definedName>
    <definedName name="wrn.CM_LAPORTE_O2N2." localSheetId="3" hidden="1">{"LAPO2N2",#N/A,FALSE,"CM"}</definedName>
    <definedName name="wrn.CM_LAPORTE_O2N2." hidden="1">{"LAPO2N2",#N/A,FALSE,"CM"}</definedName>
    <definedName name="wrn.CM_LOUISIANA." localSheetId="3" hidden="1">{"LOUISIANA",#N/A,FALSE,"CM"}</definedName>
    <definedName name="wrn.CM_LOUISIANA." hidden="1">{"LOUISIANA",#N/A,FALSE,"CM"}</definedName>
    <definedName name="wrn.CM_OTHER." localSheetId="3" hidden="1">{"OTHER",#N/A,FALSE,"CM"}</definedName>
    <definedName name="wrn.CM_OTHER." hidden="1">{"OTHER",#N/A,FALSE,"CM"}</definedName>
    <definedName name="wrn.CM_PACKAGE." localSheetId="3" hidden="1">{"PACKAGE",#N/A,FALSE,"CM"}</definedName>
    <definedName name="wrn.CM_PACKAGE." hidden="1">{"PACKAGE",#N/A,FALSE,"CM"}</definedName>
    <definedName name="wrn.CM_PRS." localSheetId="3" hidden="1">{"PRS",#N/A,FALSE,"CM"}</definedName>
    <definedName name="wrn.CM_PRS." hidden="1">{"PRS",#N/A,FALSE,"CM"}</definedName>
    <definedName name="wrn.CM_TEXAS._.HYCO." localSheetId="3" hidden="1">{"TOTTEXAS",#N/A,FALSE,"CM"}</definedName>
    <definedName name="wrn.CM_TEXAS._.HYCO." hidden="1">{"TOTTEXAS",#N/A,FALSE,"CM"}</definedName>
    <definedName name="wrn.CMN_FE_1." localSheetId="3" hidden="1">{#N/A,#N/A,FALSE,"CMN_FE"}</definedName>
    <definedName name="wrn.CMN_FE_1." hidden="1">{#N/A,#N/A,FALSE,"CMN_FE"}</definedName>
    <definedName name="wrn.CMN_FE_2." localSheetId="3" hidden="1">{#N/A,#N/A,FALSE,"CMN_FE"}</definedName>
    <definedName name="wrn.CMN_FE_2." hidden="1">{#N/A,#N/A,FALSE,"CMN_FE"}</definedName>
    <definedName name="wrn.CMN_FE_3." localSheetId="3" hidden="1">{#N/A,#N/A,FALSE,"CMN_FE"}</definedName>
    <definedName name="wrn.CMN_FE_3." hidden="1">{#N/A,#N/A,FALSE,"CMN_FE"}</definedName>
    <definedName name="wrn.CMT._.06._.30._.01." hidden="1">{#N/A,#N/A,FALSE,"contents";#N/A,#N/A,FALSE,"balance sheet";#N/A,#N/A,FALSE,"income";#N/A,#N/A,FALSE,"cash flow";#N/A,#N/A,FALSE,"equity";#N/A,#N/A,FALSE,"notes";#N/A,#N/A,FALSE,"Expenses"}</definedName>
    <definedName name="wrn.CMVsBud." localSheetId="3" hidden="1">{"Page1",#N/A,FALSE,"OpExJanvsBud";"Page2",#N/A,FALSE,"OpExJanvsBud"}</definedName>
    <definedName name="wrn.CMVsBud." hidden="1">{"Page1",#N/A,FALSE,"OpExJanvsBud";"Page2",#N/A,FALSE,"OpExJanvsBud"}</definedName>
    <definedName name="wrn.CMVsPY." localSheetId="3" hidden="1">{"Page 1",#N/A,FALSE,"OpExJanVsPY";"Page 2",#N/A,FALSE,"OpExJanVsPY"}</definedName>
    <definedName name="wrn.CMVsPY." hidden="1">{"Page 1",#N/A,FALSE,"OpExJanVsPY";"Page 2",#N/A,FALSE,"OpExJanVsPY"}</definedName>
    <definedName name="wrn.COLOREP._.REPORT._.PACKAGE." localSheetId="3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LOREP._.REPORT._.PACKAGE.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mbination." localSheetId="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3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3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cast." localSheetId="3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._.and._.Prices." localSheetId="3" hidden="1">{#N/A,#N/A,FALSE,"comp";#N/A,#N/A,FALSE,"Alpha";#N/A,#N/A,FALSE,"Hi";#N/A,#N/A,FALSE,"Lo";#N/A,#N/A,FALSE,"Mkt. Cap";#N/A,#N/A,FALSE,"Categ."}</definedName>
    <definedName name="wrn.Comp._.and._.Prices." hidden="1">{#N/A,#N/A,FALSE,"comp";#N/A,#N/A,FALSE,"Alpha";#N/A,#N/A,FALSE,"Hi";#N/A,#N/A,FALSE,"Lo";#N/A,#N/A,FALSE,"Mkt. Cap";#N/A,#N/A,FALSE,"Categ."}</definedName>
    <definedName name="wrn.COMPCO." localSheetId="4" hidden="1">{"mult96",#N/A,FALSE,"PETCOMP";"est96",#N/A,FALSE,"PETCOMP";"mult95",#N/A,FALSE,"PETCOMP";"est95",#N/A,FALSE,"PETCOMP";"multltm",#N/A,FALSE,"PETCOMP";"resultltm",#N/A,FALSE,"PETCOMP"}</definedName>
    <definedName name="wrn.compco." localSheetId="3">{"mult96",#N/A,FALSE,"PETCOMP";"est96",#N/A,FALSE,"PETCOMP";"mult95",#N/A,FALSE,"PETCOMP";"est95",#N/A,FALSE,"PETCOMP";"multltm",#N/A,FALSE,"PETCOMP";"resultltm",#N/A,FALSE,"PETCOMP"}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co._.Only." localSheetId="3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co._.Only._1" localSheetId="3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.Only._1_1" localSheetId="3" hidden="1">{"vi1",#N/A,FALSE,"6_30_96";"vi2",#N/A,FALSE,"6_30_96";"vi3",#N/A,FALSE,"6_30_96"}</definedName>
    <definedName name="wrn.Compco._.Only._1_1" hidden="1">{"vi1",#N/A,FALSE,"6_30_96";"vi2",#N/A,FALSE,"6_30_96";"vi3",#N/A,FALSE,"6_30_96"}</definedName>
    <definedName name="wrn.Compco._.Only._1_2" localSheetId="3" hidden="1">{"vi1",#N/A,FALSE,"6_30_96";"vi2",#N/A,FALSE,"6_30_96";"vi3",#N/A,FALSE,"6_30_96"}</definedName>
    <definedName name="wrn.Compco._.Only._1_2" hidden="1">{"vi1",#N/A,FALSE,"6_30_96";"vi2",#N/A,FALSE,"6_30_96";"vi3",#N/A,FALSE,"6_30_96"}</definedName>
    <definedName name="wrn.Compco._.Only._1_3" localSheetId="3" hidden="1">{"vi1",#N/A,FALSE,"6_30_96";"vi2",#N/A,FALSE,"6_30_96";"vi3",#N/A,FALSE,"6_30_96"}</definedName>
    <definedName name="wrn.Compco._.Only._1_3" hidden="1">{"vi1",#N/A,FALSE,"6_30_96";"vi2",#N/A,FALSE,"6_30_96";"vi3",#N/A,FALSE,"6_30_96"}</definedName>
    <definedName name="wrn.Compco._.Only._1_4" localSheetId="3" hidden="1">{"vi1",#N/A,FALSE,"6_30_96";"vi2",#N/A,FALSE,"6_30_96";"vi3",#N/A,FALSE,"6_30_96"}</definedName>
    <definedName name="wrn.Compco._.Only._1_4" hidden="1">{"vi1",#N/A,FALSE,"6_30_96";"vi2",#N/A,FALSE,"6_30_96";"vi3",#N/A,FALSE,"6_30_96"}</definedName>
    <definedName name="wrn.Compco._.Only._1_5" localSheetId="3" hidden="1">{"vi1",#N/A,FALSE,"6_30_96";"vi2",#N/A,FALSE,"6_30_96";"vi3",#N/A,FALSE,"6_30_96"}</definedName>
    <definedName name="wrn.Compco._.Only._1_5" hidden="1">{"vi1",#N/A,FALSE,"6_30_96";"vi2",#N/A,FALSE,"6_30_96";"vi3",#N/A,FALSE,"6_30_96"}</definedName>
    <definedName name="wrn.Compco._.Only._2" localSheetId="3" hidden="1">{"vi1",#N/A,FALSE,"6_30_96";"vi2",#N/A,FALSE,"6_30_96";"vi3",#N/A,FALSE,"6_30_96"}</definedName>
    <definedName name="wrn.Compco._.Only._2" hidden="1">{"vi1",#N/A,FALSE,"6_30_96";"vi2",#N/A,FALSE,"6_30_96";"vi3",#N/A,FALSE,"6_30_96"}</definedName>
    <definedName name="wrn.Compco._.Only._2_1" localSheetId="3" hidden="1">{"vi1",#N/A,FALSE,"6_30_96";"vi2",#N/A,FALSE,"6_30_96";"vi3",#N/A,FALSE,"6_30_96"}</definedName>
    <definedName name="wrn.Compco._.Only._2_1" hidden="1">{"vi1",#N/A,FALSE,"6_30_96";"vi2",#N/A,FALSE,"6_30_96";"vi3",#N/A,FALSE,"6_30_96"}</definedName>
    <definedName name="wrn.Compco._.Only._2_2" localSheetId="3" hidden="1">{"vi1",#N/A,FALSE,"6_30_96";"vi2",#N/A,FALSE,"6_30_96";"vi3",#N/A,FALSE,"6_30_96"}</definedName>
    <definedName name="wrn.Compco._.Only._2_2" hidden="1">{"vi1",#N/A,FALSE,"6_30_96";"vi2",#N/A,FALSE,"6_30_96";"vi3",#N/A,FALSE,"6_30_96"}</definedName>
    <definedName name="wrn.Compco._.Only._2_3" localSheetId="3" hidden="1">{"vi1",#N/A,FALSE,"6_30_96";"vi2",#N/A,FALSE,"6_30_96";"vi3",#N/A,FALSE,"6_30_96"}</definedName>
    <definedName name="wrn.Compco._.Only._2_3" hidden="1">{"vi1",#N/A,FALSE,"6_30_96";"vi2",#N/A,FALSE,"6_30_96";"vi3",#N/A,FALSE,"6_30_96"}</definedName>
    <definedName name="wrn.Compco._.Only._2_4" localSheetId="3" hidden="1">{"vi1",#N/A,FALSE,"6_30_96";"vi2",#N/A,FALSE,"6_30_96";"vi3",#N/A,FALSE,"6_30_96"}</definedName>
    <definedName name="wrn.Compco._.Only._2_4" hidden="1">{"vi1",#N/A,FALSE,"6_30_96";"vi2",#N/A,FALSE,"6_30_96";"vi3",#N/A,FALSE,"6_30_96"}</definedName>
    <definedName name="wrn.Compco._.Only._2_5" localSheetId="3" hidden="1">{"vi1",#N/A,FALSE,"6_30_96";"vi2",#N/A,FALSE,"6_30_96";"vi3",#N/A,FALSE,"6_30_96"}</definedName>
    <definedName name="wrn.Compco._.Only._2_5" hidden="1">{"vi1",#N/A,FALSE,"6_30_96";"vi2",#N/A,FALSE,"6_30_96";"vi3",#N/A,FALSE,"6_30_96"}</definedName>
    <definedName name="wrn.Compco._.Only._3" localSheetId="3" hidden="1">{"vi1",#N/A,FALSE,"6_30_96";"vi2",#N/A,FALSE,"6_30_96";"vi3",#N/A,FALSE,"6_30_96"}</definedName>
    <definedName name="wrn.Compco._.Only._3" hidden="1">{"vi1",#N/A,FALSE,"6_30_96";"vi2",#N/A,FALSE,"6_30_96";"vi3",#N/A,FALSE,"6_30_96"}</definedName>
    <definedName name="wrn.Compco._.Only._3_1" localSheetId="3" hidden="1">{"vi1",#N/A,FALSE,"6_30_96";"vi2",#N/A,FALSE,"6_30_96";"vi3",#N/A,FALSE,"6_30_96"}</definedName>
    <definedName name="wrn.Compco._.Only._3_1" hidden="1">{"vi1",#N/A,FALSE,"6_30_96";"vi2",#N/A,FALSE,"6_30_96";"vi3",#N/A,FALSE,"6_30_96"}</definedName>
    <definedName name="wrn.Compco._.Only._3_2" localSheetId="3" hidden="1">{"vi1",#N/A,FALSE,"6_30_96";"vi2",#N/A,FALSE,"6_30_96";"vi3",#N/A,FALSE,"6_30_96"}</definedName>
    <definedName name="wrn.Compco._.Only._3_2" hidden="1">{"vi1",#N/A,FALSE,"6_30_96";"vi2",#N/A,FALSE,"6_30_96";"vi3",#N/A,FALSE,"6_30_96"}</definedName>
    <definedName name="wrn.Compco._.Only._3_3" localSheetId="3" hidden="1">{"vi1",#N/A,FALSE,"6_30_96";"vi2",#N/A,FALSE,"6_30_96";"vi3",#N/A,FALSE,"6_30_96"}</definedName>
    <definedName name="wrn.Compco._.Only._3_3" hidden="1">{"vi1",#N/A,FALSE,"6_30_96";"vi2",#N/A,FALSE,"6_30_96";"vi3",#N/A,FALSE,"6_30_96"}</definedName>
    <definedName name="wrn.Compco._.Only._3_4" localSheetId="3" hidden="1">{"vi1",#N/A,FALSE,"6_30_96";"vi2",#N/A,FALSE,"6_30_96";"vi3",#N/A,FALSE,"6_30_96"}</definedName>
    <definedName name="wrn.Compco._.Only._3_4" hidden="1">{"vi1",#N/A,FALSE,"6_30_96";"vi2",#N/A,FALSE,"6_30_96";"vi3",#N/A,FALSE,"6_30_96"}</definedName>
    <definedName name="wrn.Compco._.Only._3_5" localSheetId="3" hidden="1">{"vi1",#N/A,FALSE,"6_30_96";"vi2",#N/A,FALSE,"6_30_96";"vi3",#N/A,FALSE,"6_30_96"}</definedName>
    <definedName name="wrn.Compco._.Only._3_5" hidden="1">{"vi1",#N/A,FALSE,"6_30_96";"vi2",#N/A,FALSE,"6_30_96";"vi3",#N/A,FALSE,"6_30_96"}</definedName>
    <definedName name="wrn.Compco._.Only._4" localSheetId="3" hidden="1">{"vi1",#N/A,FALSE,"6_30_96";"vi2",#N/A,FALSE,"6_30_96";"vi3",#N/A,FALSE,"6_30_96"}</definedName>
    <definedName name="wrn.Compco._.Only._4" hidden="1">{"vi1",#N/A,FALSE,"6_30_96";"vi2",#N/A,FALSE,"6_30_96";"vi3",#N/A,FALSE,"6_30_96"}</definedName>
    <definedName name="wrn.Compco._.Only._4_1" localSheetId="3" hidden="1">{"vi1",#N/A,FALSE,"6_30_96";"vi2",#N/A,FALSE,"6_30_96";"vi3",#N/A,FALSE,"6_30_96"}</definedName>
    <definedName name="wrn.Compco._.Only._4_1" hidden="1">{"vi1",#N/A,FALSE,"6_30_96";"vi2",#N/A,FALSE,"6_30_96";"vi3",#N/A,FALSE,"6_30_96"}</definedName>
    <definedName name="wrn.Compco._.Only._4_2" localSheetId="3" hidden="1">{"vi1",#N/A,FALSE,"6_30_96";"vi2",#N/A,FALSE,"6_30_96";"vi3",#N/A,FALSE,"6_30_96"}</definedName>
    <definedName name="wrn.Compco._.Only._4_2" hidden="1">{"vi1",#N/A,FALSE,"6_30_96";"vi2",#N/A,FALSE,"6_30_96";"vi3",#N/A,FALSE,"6_30_96"}</definedName>
    <definedName name="wrn.Compco._.Only._4_3" localSheetId="3" hidden="1">{"vi1",#N/A,FALSE,"6_30_96";"vi2",#N/A,FALSE,"6_30_96";"vi3",#N/A,FALSE,"6_30_96"}</definedName>
    <definedName name="wrn.Compco._.Only._4_3" hidden="1">{"vi1",#N/A,FALSE,"6_30_96";"vi2",#N/A,FALSE,"6_30_96";"vi3",#N/A,FALSE,"6_30_96"}</definedName>
    <definedName name="wrn.Compco._.Only._4_4" localSheetId="3" hidden="1">{"vi1",#N/A,FALSE,"6_30_96";"vi2",#N/A,FALSE,"6_30_96";"vi3",#N/A,FALSE,"6_30_96"}</definedName>
    <definedName name="wrn.Compco._.Only._4_4" hidden="1">{"vi1",#N/A,FALSE,"6_30_96";"vi2",#N/A,FALSE,"6_30_96";"vi3",#N/A,FALSE,"6_30_96"}</definedName>
    <definedName name="wrn.Compco._.Only._4_5" localSheetId="3" hidden="1">{"vi1",#N/A,FALSE,"6_30_96";"vi2",#N/A,FALSE,"6_30_96";"vi3",#N/A,FALSE,"6_30_96"}</definedName>
    <definedName name="wrn.Compco._.Only._4_5" hidden="1">{"vi1",#N/A,FALSE,"6_30_96";"vi2",#N/A,FALSE,"6_30_96";"vi3",#N/A,FALSE,"6_30_96"}</definedName>
    <definedName name="wrn.Compco._.Only._5" localSheetId="3" hidden="1">{"vi1",#N/A,FALSE,"6_30_96";"vi2",#N/A,FALSE,"6_30_96";"vi3",#N/A,FALSE,"6_30_96"}</definedName>
    <definedName name="wrn.Compco._.Only._5" hidden="1">{"vi1",#N/A,FALSE,"6_30_96";"vi2",#N/A,FALSE,"6_30_96";"vi3",#N/A,FALSE,"6_30_96"}</definedName>
    <definedName name="wrn.Compco._.Only._5_1" localSheetId="3" hidden="1">{"vi1",#N/A,FALSE,"6_30_96";"vi2",#N/A,FALSE,"6_30_96";"vi3",#N/A,FALSE,"6_30_96"}</definedName>
    <definedName name="wrn.Compco._.Only._5_1" hidden="1">{"vi1",#N/A,FALSE,"6_30_96";"vi2",#N/A,FALSE,"6_30_96";"vi3",#N/A,FALSE,"6_30_96"}</definedName>
    <definedName name="wrn.Compco._.Only._5_2" localSheetId="3" hidden="1">{"vi1",#N/A,FALSE,"6_30_96";"vi2",#N/A,FALSE,"6_30_96";"vi3",#N/A,FALSE,"6_30_96"}</definedName>
    <definedName name="wrn.Compco._.Only._5_2" hidden="1">{"vi1",#N/A,FALSE,"6_30_96";"vi2",#N/A,FALSE,"6_30_96";"vi3",#N/A,FALSE,"6_30_96"}</definedName>
    <definedName name="wrn.Compco._.Only._5_3" localSheetId="3" hidden="1">{"vi1",#N/A,FALSE,"6_30_96";"vi2",#N/A,FALSE,"6_30_96";"vi3",#N/A,FALSE,"6_30_96"}</definedName>
    <definedName name="wrn.Compco._.Only._5_3" hidden="1">{"vi1",#N/A,FALSE,"6_30_96";"vi2",#N/A,FALSE,"6_30_96";"vi3",#N/A,FALSE,"6_30_96"}</definedName>
    <definedName name="wrn.Compco._.Only._5_4" localSheetId="3" hidden="1">{"vi1",#N/A,FALSE,"6_30_96";"vi2",#N/A,FALSE,"6_30_96";"vi3",#N/A,FALSE,"6_30_96"}</definedName>
    <definedName name="wrn.Compco._.Only._5_4" hidden="1">{"vi1",#N/A,FALSE,"6_30_96";"vi2",#N/A,FALSE,"6_30_96";"vi3",#N/A,FALSE,"6_30_96"}</definedName>
    <definedName name="wrn.Compco._.Only._5_5" localSheetId="3" hidden="1">{"vi1",#N/A,FALSE,"6_30_96";"vi2",#N/A,FALSE,"6_30_96";"vi3",#N/A,FALSE,"6_30_96"}</definedName>
    <definedName name="wrn.Compco._.Only._5_5" hidden="1">{"vi1",#N/A,FALSE,"6_30_96";"vi2",#N/A,FALSE,"6_30_96";"vi3",#N/A,FALSE,"6_30_96"}</definedName>
    <definedName name="wrn.compco._1" localSheetId="3" hidden="1">{"page1",#N/A,FALSE,"BHCOMPC5";"page2",#N/A,FALSE,"BHCOMPC5";"page3",#N/A,FALSE,"BHCOMPC5";"page4",#N/A,FALSE,"BHCOMPC5"}</definedName>
    <definedName name="wrn.compco._1" hidden="1">{"page1",#N/A,FALSE,"BHCOMPC5";"page2",#N/A,FALSE,"BHCOMPC5";"page3",#N/A,FALSE,"BHCOMPC5";"page4",#N/A,FALSE,"BHCOMPC5"}</definedName>
    <definedName name="wrn.compco._2" localSheetId="3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localSheetId="3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localSheetId="3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co._5" localSheetId="3" hidden="1">{"page1",#N/A,FALSE,"BHCOMPC5";"page2",#N/A,FALSE,"BHCOMPC5";"page3",#N/A,FALSE,"BHCOMPC5";"page4",#N/A,FALSE,"BHCOMPC5"}</definedName>
    <definedName name="wrn.compco._5" hidden="1">{"page1",#N/A,FALSE,"BHCOMPC5";"page2",#N/A,FALSE,"BHCOMPC5";"page3",#N/A,FALSE,"BHCOMPC5";"page4",#N/A,FALSE,"BHCOMPC5"}</definedName>
    <definedName name="wrn.compco._from_DBAB" localSheetId="3" hidden="1">{"mult96",#N/A,FALSE,"PETCOMP";"est96",#N/A,FALSE,"PETCOMP";"mult95",#N/A,FALSE,"PETCOMP";"est95",#N/A,FALSE,"PETCOMP";"multltm",#N/A,FALSE,"PETCOMP";"resultltm",#N/A,FALSE,"PETCOMP"}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 localSheetId="4" hidden="1">{"mult96",#N/A,FALSE,"PETCOMP";"est96",#N/A,FALSE,"PETCOMP";"mult95",#N/A,FALSE,"PETCOMP";"est95",#N/A,FALSE,"PETCOMP";"multltm",#N/A,FALSE,"PETCOMP";"resultltm",#N/A,FALSE,"PETCOMP"}</definedName>
    <definedName name="wrn.compco2" localSheetId="3">{"page1",#N/A,FALSE,"BHCOMPC5";"page2",#N/A,FALSE,"BHCOMPC5";"page3",#N/A,FALSE,"BHCOMPC5";"page4",#N/A,FALSE,"BHCOMPC5"}</definedName>
    <definedName name="wrn.compco2">{"page1",#N/A,FALSE,"BHCOMPC5";"page2",#N/A,FALSE,"BHCOMPC5";"page3",#N/A,FALSE,"BHCOMPC5";"page4",#N/A,FALSE,"BHCOMPC5"}</definedName>
    <definedName name="wrn.competitor._.analysis.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" localSheetId="3" hidden="1">{"HIPOTESIS",#N/A,FALSE,"INDUSTRIAL";"CUADRO",#N/A,FALSE,"INDUSTRIAL";"HIPOTESIS",#N/A,FALSE,"COMERCIAL";"CUADRO",#N/A,FALSE,"COMERCIAL"}</definedName>
    <definedName name="wrn.COMPLET." hidden="1">{"HIPOTESIS",#N/A,FALSE,"INDUSTRIAL";"CUADRO",#N/A,FALSE,"INDUSTRIAL";"HIPOTESIS",#N/A,FALSE,"COMERCIAL";"CUADRO",#N/A,FALSE,"COMERCIAL"}</definedName>
    <definedName name="wrn.complet._.sauf._.balance." localSheetId="3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._.sauf._.balance.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3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ackage.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Package.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Report." localSheetId="3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localSheetId="3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localSheetId="3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s." localSheetId="3" hidden="1">{"comps",#N/A,FALSE,"comps";"notes",#N/A,FALSE,"comps"}</definedName>
    <definedName name="wrn.comps." hidden="1">{"comps",#N/A,FALSE,"comps";"notes",#N/A,FALSE,"comps"}</definedName>
    <definedName name="wrn.Computation._.3CD._.Details." localSheetId="3" hidden="1">{"Computation Tax",#N/A,FALSE,"43B";"Dep I.Tax",#N/A,FALSE,"43B";"I Tax Losses",#N/A,FALSE,"43B";"Annex-III 3CD",#N/A,FALSE,"43B";"Cash Payments",#N/A,FALSE,"43B";"43B",#N/A,FALSE,"43B"}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ol._.FS." localSheetId="3" hidden="1">{#N/A,#N/A,FALSE,"BalSheet 0899";#N/A,#N/A,FALSE,"ytdpl899";#N/A,#N/A,FALSE,"Aug PL";#N/A,#N/A,FALSE,"Minority Int";#N/A,#N/A,FALSE,"Equity Roll Forward";#N/A,#N/A,FALSE,"Book Equity Test"}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ed." localSheetId="3" hidden="1">{"income",#N/A,FALSE,"CONSOLIDATED";"value",#N/A,FALSE,"CONSOLIDATED"}</definedName>
    <definedName name="wrn.consolidated." hidden="1">{"income",#N/A,FALSE,"CONSOLIDATED";"value",#N/A,FALSE,"CONSOLIDATED"}</definedName>
    <definedName name="wrn.Consolidated._.Latest._.Estimates." localSheetId="3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Latest._.Estimates.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Set." localSheetId="3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localSheetId="3" hidden="1">{"view1",#N/A,FALSE,"EARN (US$)";"view1",#N/A,FALSE,"DASTBS (US$)";"view1",#N/A,FALSE,"DASTCF (US$)"}</definedName>
    <definedName name="wrn.Consolidated._.Statements." hidden="1">{"view1",#N/A,FALSE,"EARN (US$)";"view1",#N/A,FALSE,"DASTBS (US$)";"view1",#N/A,FALSE,"DASTCF (US$)"}</definedName>
    <definedName name="wrn.consolidated._1" localSheetId="3" hidden="1">{"income",#N/A,FALSE,"CONSOLIDATED";"value",#N/A,FALSE,"CONSOLIDATED"}</definedName>
    <definedName name="wrn.consolidated._1" hidden="1">{"income",#N/A,FALSE,"CONSOLIDATED";"value",#N/A,FALSE,"CONSOLIDATED"}</definedName>
    <definedName name="wrn.consolidated._1_1" localSheetId="3" hidden="1">{"income",#N/A,FALSE,"CONSOLIDATED";"value",#N/A,FALSE,"CONSOLIDATED"}</definedName>
    <definedName name="wrn.consolidated._1_1" hidden="1">{"income",#N/A,FALSE,"CONSOLIDATED";"value",#N/A,FALSE,"CONSOLIDATED"}</definedName>
    <definedName name="wrn.consolidated._1_2" localSheetId="3" hidden="1">{"income",#N/A,FALSE,"CONSOLIDATED";"value",#N/A,FALSE,"CONSOLIDATED"}</definedName>
    <definedName name="wrn.consolidated._1_2" hidden="1">{"income",#N/A,FALSE,"CONSOLIDATED";"value",#N/A,FALSE,"CONSOLIDATED"}</definedName>
    <definedName name="wrn.consolidated._1_3" localSheetId="3" hidden="1">{"income",#N/A,FALSE,"CONSOLIDATED";"value",#N/A,FALSE,"CONSOLIDATED"}</definedName>
    <definedName name="wrn.consolidated._1_3" hidden="1">{"income",#N/A,FALSE,"CONSOLIDATED";"value",#N/A,FALSE,"CONSOLIDATED"}</definedName>
    <definedName name="wrn.consolidated._1_4" localSheetId="3" hidden="1">{"income",#N/A,FALSE,"CONSOLIDATED";"value",#N/A,FALSE,"CONSOLIDATED"}</definedName>
    <definedName name="wrn.consolidated._1_4" hidden="1">{"income",#N/A,FALSE,"CONSOLIDATED";"value",#N/A,FALSE,"CONSOLIDATED"}</definedName>
    <definedName name="wrn.consolidated._1_5" localSheetId="3" hidden="1">{"income",#N/A,FALSE,"CONSOLIDATED";"value",#N/A,FALSE,"CONSOLIDATED"}</definedName>
    <definedName name="wrn.consolidated._1_5" hidden="1">{"income",#N/A,FALSE,"CONSOLIDATED";"value",#N/A,FALSE,"CONSOLIDATED"}</definedName>
    <definedName name="wrn.consolidated._2" localSheetId="3" hidden="1">{"income",#N/A,FALSE,"CONSOLIDATED";"value",#N/A,FALSE,"CONSOLIDATED"}</definedName>
    <definedName name="wrn.consolidated._2" hidden="1">{"income",#N/A,FALSE,"CONSOLIDATED";"value",#N/A,FALSE,"CONSOLIDATED"}</definedName>
    <definedName name="wrn.consolidated._2_1" localSheetId="3" hidden="1">{"income",#N/A,FALSE,"CONSOLIDATED";"value",#N/A,FALSE,"CONSOLIDATED"}</definedName>
    <definedName name="wrn.consolidated._2_1" hidden="1">{"income",#N/A,FALSE,"CONSOLIDATED";"value",#N/A,FALSE,"CONSOLIDATED"}</definedName>
    <definedName name="wrn.consolidated._2_2" localSheetId="3" hidden="1">{"income",#N/A,FALSE,"CONSOLIDATED";"value",#N/A,FALSE,"CONSOLIDATED"}</definedName>
    <definedName name="wrn.consolidated._2_2" hidden="1">{"income",#N/A,FALSE,"CONSOLIDATED";"value",#N/A,FALSE,"CONSOLIDATED"}</definedName>
    <definedName name="wrn.consolidated._2_3" localSheetId="3" hidden="1">{"income",#N/A,FALSE,"CONSOLIDATED";"value",#N/A,FALSE,"CONSOLIDATED"}</definedName>
    <definedName name="wrn.consolidated._2_3" hidden="1">{"income",#N/A,FALSE,"CONSOLIDATED";"value",#N/A,FALSE,"CONSOLIDATED"}</definedName>
    <definedName name="wrn.consolidated._2_4" localSheetId="3" hidden="1">{"income",#N/A,FALSE,"CONSOLIDATED";"value",#N/A,FALSE,"CONSOLIDATED"}</definedName>
    <definedName name="wrn.consolidated._2_4" hidden="1">{"income",#N/A,FALSE,"CONSOLIDATED";"value",#N/A,FALSE,"CONSOLIDATED"}</definedName>
    <definedName name="wrn.consolidated._2_5" localSheetId="3" hidden="1">{"income",#N/A,FALSE,"CONSOLIDATED";"value",#N/A,FALSE,"CONSOLIDATED"}</definedName>
    <definedName name="wrn.consolidated._2_5" hidden="1">{"income",#N/A,FALSE,"CONSOLIDATED";"value",#N/A,FALSE,"CONSOLIDATED"}</definedName>
    <definedName name="wrn.consolidated._3" localSheetId="3" hidden="1">{"income",#N/A,FALSE,"CONSOLIDATED";"value",#N/A,FALSE,"CONSOLIDATED"}</definedName>
    <definedName name="wrn.consolidated._3" hidden="1">{"income",#N/A,FALSE,"CONSOLIDATED";"value",#N/A,FALSE,"CONSOLIDATED"}</definedName>
    <definedName name="wrn.consolidated._3_1" localSheetId="3" hidden="1">{"income",#N/A,FALSE,"CONSOLIDATED";"value",#N/A,FALSE,"CONSOLIDATED"}</definedName>
    <definedName name="wrn.consolidated._3_1" hidden="1">{"income",#N/A,FALSE,"CONSOLIDATED";"value",#N/A,FALSE,"CONSOLIDATED"}</definedName>
    <definedName name="wrn.consolidated._3_2" localSheetId="3" hidden="1">{"income",#N/A,FALSE,"CONSOLIDATED";"value",#N/A,FALSE,"CONSOLIDATED"}</definedName>
    <definedName name="wrn.consolidated._3_2" hidden="1">{"income",#N/A,FALSE,"CONSOLIDATED";"value",#N/A,FALSE,"CONSOLIDATED"}</definedName>
    <definedName name="wrn.consolidated._3_3" localSheetId="3" hidden="1">{"income",#N/A,FALSE,"CONSOLIDATED";"value",#N/A,FALSE,"CONSOLIDATED"}</definedName>
    <definedName name="wrn.consolidated._3_3" hidden="1">{"income",#N/A,FALSE,"CONSOLIDATED";"value",#N/A,FALSE,"CONSOLIDATED"}</definedName>
    <definedName name="wrn.consolidated._3_4" localSheetId="3" hidden="1">{"income",#N/A,FALSE,"CONSOLIDATED";"value",#N/A,FALSE,"CONSOLIDATED"}</definedName>
    <definedName name="wrn.consolidated._3_4" hidden="1">{"income",#N/A,FALSE,"CONSOLIDATED";"value",#N/A,FALSE,"CONSOLIDATED"}</definedName>
    <definedName name="wrn.consolidated._3_5" localSheetId="3" hidden="1">{"income",#N/A,FALSE,"CONSOLIDATED";"value",#N/A,FALSE,"CONSOLIDATED"}</definedName>
    <definedName name="wrn.consolidated._3_5" hidden="1">{"income",#N/A,FALSE,"CONSOLIDATED";"value",#N/A,FALSE,"CONSOLIDATED"}</definedName>
    <definedName name="wrn.consolidated._4" localSheetId="3" hidden="1">{"income",#N/A,FALSE,"CONSOLIDATED";"value",#N/A,FALSE,"CONSOLIDATED"}</definedName>
    <definedName name="wrn.consolidated._4" hidden="1">{"income",#N/A,FALSE,"CONSOLIDATED";"value",#N/A,FALSE,"CONSOLIDATED"}</definedName>
    <definedName name="wrn.consolidated._4_1" localSheetId="3" hidden="1">{"income",#N/A,FALSE,"CONSOLIDATED";"value",#N/A,FALSE,"CONSOLIDATED"}</definedName>
    <definedName name="wrn.consolidated._4_1" hidden="1">{"income",#N/A,FALSE,"CONSOLIDATED";"value",#N/A,FALSE,"CONSOLIDATED"}</definedName>
    <definedName name="wrn.consolidated._4_2" localSheetId="3" hidden="1">{"income",#N/A,FALSE,"CONSOLIDATED";"value",#N/A,FALSE,"CONSOLIDATED"}</definedName>
    <definedName name="wrn.consolidated._4_2" hidden="1">{"income",#N/A,FALSE,"CONSOLIDATED";"value",#N/A,FALSE,"CONSOLIDATED"}</definedName>
    <definedName name="wrn.consolidated._4_3" localSheetId="3" hidden="1">{"income",#N/A,FALSE,"CONSOLIDATED";"value",#N/A,FALSE,"CONSOLIDATED"}</definedName>
    <definedName name="wrn.consolidated._4_3" hidden="1">{"income",#N/A,FALSE,"CONSOLIDATED";"value",#N/A,FALSE,"CONSOLIDATED"}</definedName>
    <definedName name="wrn.consolidated._4_4" localSheetId="3" hidden="1">{"income",#N/A,FALSE,"CONSOLIDATED";"value",#N/A,FALSE,"CONSOLIDATED"}</definedName>
    <definedName name="wrn.consolidated._4_4" hidden="1">{"income",#N/A,FALSE,"CONSOLIDATED";"value",#N/A,FALSE,"CONSOLIDATED"}</definedName>
    <definedName name="wrn.consolidated._4_5" localSheetId="3" hidden="1">{"income",#N/A,FALSE,"CONSOLIDATED";"value",#N/A,FALSE,"CONSOLIDATED"}</definedName>
    <definedName name="wrn.consolidated._4_5" hidden="1">{"income",#N/A,FALSE,"CONSOLIDATED";"value",#N/A,FALSE,"CONSOLIDATED"}</definedName>
    <definedName name="wrn.consolidated._5" localSheetId="3" hidden="1">{"income",#N/A,FALSE,"CONSOLIDATED";"value",#N/A,FALSE,"CONSOLIDATED"}</definedName>
    <definedName name="wrn.consolidated._5" hidden="1">{"income",#N/A,FALSE,"CONSOLIDATED";"value",#N/A,FALSE,"CONSOLIDATED"}</definedName>
    <definedName name="wrn.consolidated._5_1" localSheetId="3" hidden="1">{"income",#N/A,FALSE,"CONSOLIDATED";"value",#N/A,FALSE,"CONSOLIDATED"}</definedName>
    <definedName name="wrn.consolidated._5_1" hidden="1">{"income",#N/A,FALSE,"CONSOLIDATED";"value",#N/A,FALSE,"CONSOLIDATED"}</definedName>
    <definedName name="wrn.consolidated._5_2" localSheetId="3" hidden="1">{"income",#N/A,FALSE,"CONSOLIDATED";"value",#N/A,FALSE,"CONSOLIDATED"}</definedName>
    <definedName name="wrn.consolidated._5_2" hidden="1">{"income",#N/A,FALSE,"CONSOLIDATED";"value",#N/A,FALSE,"CONSOLIDATED"}</definedName>
    <definedName name="wrn.consolidated._5_3" localSheetId="3" hidden="1">{"income",#N/A,FALSE,"CONSOLIDATED";"value",#N/A,FALSE,"CONSOLIDATED"}</definedName>
    <definedName name="wrn.consolidated._5_3" hidden="1">{"income",#N/A,FALSE,"CONSOLIDATED";"value",#N/A,FALSE,"CONSOLIDATED"}</definedName>
    <definedName name="wrn.consolidated._5_4" localSheetId="3" hidden="1">{"income",#N/A,FALSE,"CONSOLIDATED";"value",#N/A,FALSE,"CONSOLIDATED"}</definedName>
    <definedName name="wrn.consolidated._5_4" hidden="1">{"income",#N/A,FALSE,"CONSOLIDATED";"value",#N/A,FALSE,"CONSOLIDATED"}</definedName>
    <definedName name="wrn.consolidated._5_5" localSheetId="3" hidden="1">{"income",#N/A,FALSE,"CONSOLIDATED";"value",#N/A,FALSE,"CONSOLIDATED"}</definedName>
    <definedName name="wrn.consolidated._5_5" hidden="1">{"income",#N/A,FALSE,"CONSOLIDATED";"value",#N/A,FALSE,"CONSOLIDATED"}</definedName>
    <definedName name="wrn.consolidatin1" localSheetId="3" hidden="1">{"Consolidating P&amp;L",#N/A,FALSE,"CONSING99"}</definedName>
    <definedName name="wrn.consolidatin1" hidden="1">{"Consolidating P&amp;L",#N/A,FALSE,"CONSING99"}</definedName>
    <definedName name="wrn.Consolidating." localSheetId="3" hidden="1">{"Consolidating P&amp;L",#N/A,FALSE,"CONSING99"}</definedName>
    <definedName name="wrn.Consolidating." hidden="1">{"Consolidating P&amp;L",#N/A,FALSE,"CONSING99"}</definedName>
    <definedName name="wrn.CONSOLIDATION." localSheetId="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Report." localSheetId="4" hidden="1">{"CONSOLIDATED - activ",#N/A,FALSE,"Consolidation";"CONSOLIDATED - passiv",#N/A,FALSE,"Consolidation";"CONSOLIDATED - P&amp;L",#N/A,FALSE,"Consolidation";"CONSOLIDATED - P.N.",#N/A,FALSE,"Consolidation"}</definedName>
    <definedName name="wrn.Consolidation._.Report." localSheetId="3" hidden="1">{"CONSOLIDATED - activ",#N/A,FALSE,"Consolidation";"CONSOLIDATED - passiv",#N/A,FALSE,"Consolidation";"CONSOLIDATED - P&amp;L",#N/A,FALSE,"Consolidation";"CONSOLIDATED - P.N.",#N/A,FALSE,"Consolidation"}</definedName>
    <definedName name="wrn.Consolidation._.Report." hidden="1">{"CONSOLIDATED - activ",#N/A,FALSE,"Consolidation";"CONSOLIDATED - passiv",#N/A,FALSE,"Consolidation";"CONSOLIDATED - P&amp;L",#N/A,FALSE,"Consolidation";"CONSOLIDATED - P.N.",#N/A,FALSE,"Consolidation"}</definedName>
    <definedName name="wrn.Consumer._.Medicines.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localSheetId="3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localSheetId="4" hidden="1">{#N/A,#N/A,FALSE,"A"}</definedName>
    <definedName name="wrn.CONTRACT._.WIP._.1997." localSheetId="3" hidden="1">{#N/A,#N/A,FALSE,"A"}</definedName>
    <definedName name="wrn.CONTRACT._.WIP._.1997." hidden="1">{#N/A,#N/A,FALSE,"A"}</definedName>
    <definedName name="wrn.contribution." localSheetId="4" hidden="1">{#N/A,#N/A,FALSE,"Contribution Analysis"}</definedName>
    <definedName name="wrn.contribution." localSheetId="3" hidden="1">{#N/A,#N/A,FALSE,"Contribution Analysis"}</definedName>
    <definedName name="wrn.contribution." hidden="1">{#N/A,#N/A,FALSE,"Contribution Analysis"}</definedName>
    <definedName name="wrn.contribution._1" localSheetId="3" hidden="1">{#N/A,#N/A,FALSE,"Contribution Analysis"}</definedName>
    <definedName name="wrn.contribution._1" hidden="1">{#N/A,#N/A,FALSE,"Contribution Analysis"}</definedName>
    <definedName name="wrn.contribution._1_1" localSheetId="3" hidden="1">{#N/A,#N/A,FALSE,"Contribution Analysis"}</definedName>
    <definedName name="wrn.contribution._1_1" hidden="1">{#N/A,#N/A,FALSE,"Contribution Analysis"}</definedName>
    <definedName name="wrn.contribution._1_2" localSheetId="3" hidden="1">{#N/A,#N/A,FALSE,"Contribution Analysis"}</definedName>
    <definedName name="wrn.contribution._1_2" hidden="1">{#N/A,#N/A,FALSE,"Contribution Analysis"}</definedName>
    <definedName name="wrn.contribution._1_3" localSheetId="3" hidden="1">{#N/A,#N/A,FALSE,"Contribution Analysis"}</definedName>
    <definedName name="wrn.contribution._1_3" hidden="1">{#N/A,#N/A,FALSE,"Contribution Analysis"}</definedName>
    <definedName name="wrn.contribution._1_4" localSheetId="3" hidden="1">{#N/A,#N/A,FALSE,"Contribution Analysis"}</definedName>
    <definedName name="wrn.contribution._1_4" hidden="1">{#N/A,#N/A,FALSE,"Contribution Analysis"}</definedName>
    <definedName name="wrn.contribution._1_5" localSheetId="3" hidden="1">{#N/A,#N/A,FALSE,"Contribution Analysis"}</definedName>
    <definedName name="wrn.contribution._1_5" hidden="1">{#N/A,#N/A,FALSE,"Contribution Analysis"}</definedName>
    <definedName name="wrn.contribution._2" localSheetId="3" hidden="1">{#N/A,#N/A,FALSE,"Contribution Analysis"}</definedName>
    <definedName name="wrn.contribution._2" hidden="1">{#N/A,#N/A,FALSE,"Contribution Analysis"}</definedName>
    <definedName name="wrn.contribution._2_1" localSheetId="3" hidden="1">{#N/A,#N/A,FALSE,"Contribution Analysis"}</definedName>
    <definedName name="wrn.contribution._2_1" hidden="1">{#N/A,#N/A,FALSE,"Contribution Analysis"}</definedName>
    <definedName name="wrn.contribution._2_2" localSheetId="3" hidden="1">{#N/A,#N/A,FALSE,"Contribution Analysis"}</definedName>
    <definedName name="wrn.contribution._2_2" hidden="1">{#N/A,#N/A,FALSE,"Contribution Analysis"}</definedName>
    <definedName name="wrn.contribution._2_3" localSheetId="3" hidden="1">{#N/A,#N/A,FALSE,"Contribution Analysis"}</definedName>
    <definedName name="wrn.contribution._2_3" hidden="1">{#N/A,#N/A,FALSE,"Contribution Analysis"}</definedName>
    <definedName name="wrn.contribution._2_4" localSheetId="3" hidden="1">{#N/A,#N/A,FALSE,"Contribution Analysis"}</definedName>
    <definedName name="wrn.contribution._2_4" hidden="1">{#N/A,#N/A,FALSE,"Contribution Analysis"}</definedName>
    <definedName name="wrn.contribution._2_5" localSheetId="3" hidden="1">{#N/A,#N/A,FALSE,"Contribution Analysis"}</definedName>
    <definedName name="wrn.contribution._2_5" hidden="1">{#N/A,#N/A,FALSE,"Contribution Analysis"}</definedName>
    <definedName name="wrn.contribution._3" localSheetId="3" hidden="1">{#N/A,#N/A,FALSE,"Contribution Analysis"}</definedName>
    <definedName name="wrn.contribution._3" hidden="1">{#N/A,#N/A,FALSE,"Contribution Analysis"}</definedName>
    <definedName name="wrn.contribution._3_1" localSheetId="3" hidden="1">{#N/A,#N/A,FALSE,"Contribution Analysis"}</definedName>
    <definedName name="wrn.contribution._3_1" hidden="1">{#N/A,#N/A,FALSE,"Contribution Analysis"}</definedName>
    <definedName name="wrn.contribution._3_2" localSheetId="3" hidden="1">{#N/A,#N/A,FALSE,"Contribution Analysis"}</definedName>
    <definedName name="wrn.contribution._3_2" hidden="1">{#N/A,#N/A,FALSE,"Contribution Analysis"}</definedName>
    <definedName name="wrn.contribution._3_3" localSheetId="3" hidden="1">{#N/A,#N/A,FALSE,"Contribution Analysis"}</definedName>
    <definedName name="wrn.contribution._3_3" hidden="1">{#N/A,#N/A,FALSE,"Contribution Analysis"}</definedName>
    <definedName name="wrn.contribution._3_4" localSheetId="3" hidden="1">{#N/A,#N/A,FALSE,"Contribution Analysis"}</definedName>
    <definedName name="wrn.contribution._3_4" hidden="1">{#N/A,#N/A,FALSE,"Contribution Analysis"}</definedName>
    <definedName name="wrn.contribution._3_5" localSheetId="3" hidden="1">{#N/A,#N/A,FALSE,"Contribution Analysis"}</definedName>
    <definedName name="wrn.contribution._3_5" hidden="1">{#N/A,#N/A,FALSE,"Contribution Analysis"}</definedName>
    <definedName name="wrn.contribution._4" localSheetId="3" hidden="1">{#N/A,#N/A,FALSE,"Contribution Analysis"}</definedName>
    <definedName name="wrn.contribution._4" hidden="1">{#N/A,#N/A,FALSE,"Contribution Analysis"}</definedName>
    <definedName name="wrn.contribution._4_1" localSheetId="3" hidden="1">{#N/A,#N/A,FALSE,"Contribution Analysis"}</definedName>
    <definedName name="wrn.contribution._4_1" hidden="1">{#N/A,#N/A,FALSE,"Contribution Analysis"}</definedName>
    <definedName name="wrn.contribution._4_2" localSheetId="3" hidden="1">{#N/A,#N/A,FALSE,"Contribution Analysis"}</definedName>
    <definedName name="wrn.contribution._4_2" hidden="1">{#N/A,#N/A,FALSE,"Contribution Analysis"}</definedName>
    <definedName name="wrn.contribution._4_3" localSheetId="3" hidden="1">{#N/A,#N/A,FALSE,"Contribution Analysis"}</definedName>
    <definedName name="wrn.contribution._4_3" hidden="1">{#N/A,#N/A,FALSE,"Contribution Analysis"}</definedName>
    <definedName name="wrn.contribution._4_4" localSheetId="3" hidden="1">{#N/A,#N/A,FALSE,"Contribution Analysis"}</definedName>
    <definedName name="wrn.contribution._4_4" hidden="1">{#N/A,#N/A,FALSE,"Contribution Analysis"}</definedName>
    <definedName name="wrn.contribution._4_5" localSheetId="3" hidden="1">{#N/A,#N/A,FALSE,"Contribution Analysis"}</definedName>
    <definedName name="wrn.contribution._4_5" hidden="1">{#N/A,#N/A,FALSE,"Contribution Analysis"}</definedName>
    <definedName name="wrn.contribution._5" localSheetId="3" hidden="1">{#N/A,#N/A,FALSE,"Contribution Analysis"}</definedName>
    <definedName name="wrn.contribution._5" hidden="1">{#N/A,#N/A,FALSE,"Contribution Analysis"}</definedName>
    <definedName name="wrn.contribution._5_1" localSheetId="3" hidden="1">{#N/A,#N/A,FALSE,"Contribution Analysis"}</definedName>
    <definedName name="wrn.contribution._5_1" hidden="1">{#N/A,#N/A,FALSE,"Contribution Analysis"}</definedName>
    <definedName name="wrn.contribution._5_2" localSheetId="3" hidden="1">{#N/A,#N/A,FALSE,"Contribution Analysis"}</definedName>
    <definedName name="wrn.contribution._5_2" hidden="1">{#N/A,#N/A,FALSE,"Contribution Analysis"}</definedName>
    <definedName name="wrn.contribution._5_3" localSheetId="3" hidden="1">{#N/A,#N/A,FALSE,"Contribution Analysis"}</definedName>
    <definedName name="wrn.contribution._5_3" hidden="1">{#N/A,#N/A,FALSE,"Contribution Analysis"}</definedName>
    <definedName name="wrn.contribution._5_4" localSheetId="3" hidden="1">{#N/A,#N/A,FALSE,"Contribution Analysis"}</definedName>
    <definedName name="wrn.contribution._5_4" hidden="1">{#N/A,#N/A,FALSE,"Contribution Analysis"}</definedName>
    <definedName name="wrn.contribution._5_5" localSheetId="3" hidden="1">{#N/A,#N/A,FALSE,"Contribution Analysis"}</definedName>
    <definedName name="wrn.contribution._5_5" hidden="1">{#N/A,#N/A,FALSE,"Contribution Analysis"}</definedName>
    <definedName name="wrn.contribution1" localSheetId="3" hidden="1">{#N/A,#N/A,FALSE,"Contribution Analysis"}</definedName>
    <definedName name="wrn.contribution1" hidden="1">{#N/A,#N/A,FALSE,"Contribution Analysis"}</definedName>
    <definedName name="wrn.contributory._.asset._.charges." localSheetId="4" hidden="1">{"contributory1",#N/A,FALSE,"Contributory Assets Detail";"contributory2",#N/A,FALSE,"Contributory Assets Detail"}</definedName>
    <definedName name="wrn.contributory._.asset._.charges." localSheetId="3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oper." localSheetId="3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rp._.IT._.Monthly._.Results." localSheetId="3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rp._.IT._.Monthly._.Results.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S." localSheetId="3" hidden="1">{"PAGE 1",#N/A,FALSE,"COS";"PAGE 2",#N/A,FALSE,"COS";"PAGE 3",#N/A,FALSE,"COS"}</definedName>
    <definedName name="wrn.COS." hidden="1">{"PAGE 1",#N/A,FALSE,"COS";"PAGE 2",#N/A,FALSE,"COS";"PAGE 3",#N/A,FALSE,"COS"}</definedName>
    <definedName name="wrn.COS._.EX._.GEISMAR." localSheetId="3" hidden="1">{"PAGE 1",#N/A,FALSE,"COS Excluding Geismar";"PAGE 2",#N/A,FALSE,"COS Excluding Geismar";"PAGE 3",#N/A,FALSE,"COS Excluding Geismar"}</definedName>
    <definedName name="wrn.COS._.EX._.GEISMAR." hidden="1">{"PAGE 1",#N/A,FALSE,"COS Excluding Geismar";"PAGE 2",#N/A,FALSE,"COS Excluding Geismar";"PAGE 3",#N/A,FALSE,"COS Excluding Geismar"}</definedName>
    <definedName name="wrn.COSA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localSheetId="3" hidden="1">{"cogs",#N/A,FALSE,"Cost Of Goods Sold"}</definedName>
    <definedName name="wrn.COST._.OF._.GOODS._.SOLD." hidden="1">{"cogs",#N/A,FALSE,"Cost Of Goods Sold"}</definedName>
    <definedName name="wrn.COST._.OF._.SALES." localSheetId="3" hidden="1">{"COST OF SALES",#N/A,FALSE,"C.O.SALES"}</definedName>
    <definedName name="wrn.COST._.OF._.SALES." hidden="1">{"COST OF SALES",#N/A,FALSE,"C.O.SALES"}</definedName>
    <definedName name="wrn.COSTIMP." localSheetId="4" hidden="1">{"sch56",#N/A,FALSE,"savings";"sch64",#N/A,FALSE,"savings"}</definedName>
    <definedName name="wrn.COSTIMP." localSheetId="3" hidden="1">{"sch56",#N/A,FALSE,"savings";"sch64",#N/A,FALSE,"savings"}</definedName>
    <definedName name="wrn.COSTIMP." hidden="1">{"sch56",#N/A,FALSE,"savings";"sch64",#N/A,FALSE,"savings"}</definedName>
    <definedName name="wrn.cotop." localSheetId="3" hidden="1">{"ReportTop",#N/A,FALSE,"report top"}</definedName>
    <definedName name="wrn.cotop." hidden="1">{"ReportTop",#N/A,FALSE,"report top"}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localSheetId="3" hidden="1">{"view1",#N/A,FALSE,"MOTEARN";"view1",#N/A,FALSE,"Bal Sht";"view1",#N/A,FALSE,"Cash Flows"}</definedName>
    <definedName name="wrn.Covers." hidden="1">{"view1",#N/A,FALSE,"MOTEARN";"view1",#N/A,FALSE,"Bal Sht";"view1",#N/A,FALSE,"Cash Flows"}</definedName>
    <definedName name="wrn.cowboy." localSheetId="3" hidden="1">{"assumptions",#N/A,FALSE,"Assumption Summary";"proforma97",#N/A,FALSE,"97 pro forma";"sensitivity97",#N/A,FALSE,"97 sensitivity ";"proforma98",#N/A,FALSE,"98 pro forma";"sensitivity98",#N/A,FALSE,"98 sensitivity"}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localSheetId="3" hidden="1">{#N/A,#N/A,FALSE,"CPB"}</definedName>
    <definedName name="wrn.CPB." hidden="1">{#N/A,#N/A,FALSE,"CPB"}</definedName>
    <definedName name="wrn.Credit._.Summary." localSheetId="3" hidden="1">{#N/A,#N/A,FALSE,"Credit Summary"}</definedName>
    <definedName name="wrn.Credit._.Summary." hidden="1">{#N/A,#N/A,FALSE,"Credit Summary"}</definedName>
    <definedName name="wrn.CS_SCH_2." localSheetId="3" hidden="1">{"SP_MILL_MIX_150PRESS",#N/A,FALSE,"sch._cs";"SP_OTHERS",#N/A,FALSE,"sch._cs";"BP",#N/A,FALSE,"sch._cs";"KILN_SHAFT_SHUTTLE_L/UNL_BELL_CC",#N/A,FALSE,"sch._cs";"CHK_BTK_GPP_L/UNL-BP",#N/A,FALSE,"sch._cs"}</definedName>
    <definedName name="wrn.CS_SCH_2." hidden="1">{"SP_MILL_MIX_150PRESS",#N/A,FALSE,"sch._cs";"SP_OTHERS",#N/A,FALSE,"sch._cs";"BP",#N/A,FALSE,"sch._cs";"KILN_SHAFT_SHUTTLE_L/UNL_BELL_CC",#N/A,FALSE,"sch._cs";"CHK_BTK_GPP_L/UNL-BP",#N/A,FALSE,"sch._cs"}</definedName>
    <definedName name="wrn.CS_SCHEDULE." localSheetId="3" hidden="1">{"RATIO",#N/A,FALSE,"sch._cs";"FB",#N/A,FALSE,"sch._cs";"SP_MILL_MIX_150PRESS",#N/A,FALSE,"sch._cs"}</definedName>
    <definedName name="wrn.CS_SCHEDULE." hidden="1">{"RATIO",#N/A,FALSE,"sch._cs";"FB",#N/A,FALSE,"sch._cs";"SP_MILL_MIX_150PRESS",#N/A,FALSE,"sch._cs"}</definedName>
    <definedName name="wrn.csc." localSheetId="4" hidden="1">{"orixcsc",#N/A,FALSE,"ORIX CSC";"orixcsc2",#N/A,FALSE,"ORIX CSC"}</definedName>
    <definedName name="wrn.csc." localSheetId="3" hidden="1">{"orixcsc",#N/A,FALSE,"ORIX CSC";"orixcsc2",#N/A,FALSE,"ORIX CSC"}</definedName>
    <definedName name="wrn.csc." hidden="1">{"orixcsc",#N/A,FALSE,"ORIX CSC";"orixcsc2",#N/A,FALSE,"ORIX CSC"}</definedName>
    <definedName name="wrn.csc._1" localSheetId="3" hidden="1">{"orixcsc",#N/A,FALSE,"ORIX CSC";"orixcsc2",#N/A,FALSE,"ORIX CSC"}</definedName>
    <definedName name="wrn.csc._1" hidden="1">{"orixcsc",#N/A,FALSE,"ORIX CSC";"orixcsc2",#N/A,FALSE,"ORIX CSC"}</definedName>
    <definedName name="wrn.csc._1_1" localSheetId="3" hidden="1">{"orixcsc",#N/A,FALSE,"ORIX CSC";"orixcsc2",#N/A,FALSE,"ORIX CSC"}</definedName>
    <definedName name="wrn.csc._1_1" hidden="1">{"orixcsc",#N/A,FALSE,"ORIX CSC";"orixcsc2",#N/A,FALSE,"ORIX CSC"}</definedName>
    <definedName name="wrn.csc._1_2" localSheetId="3" hidden="1">{"orixcsc",#N/A,FALSE,"ORIX CSC";"orixcsc2",#N/A,FALSE,"ORIX CSC"}</definedName>
    <definedName name="wrn.csc._1_2" hidden="1">{"orixcsc",#N/A,FALSE,"ORIX CSC";"orixcsc2",#N/A,FALSE,"ORIX CSC"}</definedName>
    <definedName name="wrn.csc._1_3" localSheetId="3" hidden="1">{"orixcsc",#N/A,FALSE,"ORIX CSC";"orixcsc2",#N/A,FALSE,"ORIX CSC"}</definedName>
    <definedName name="wrn.csc._1_3" hidden="1">{"orixcsc",#N/A,FALSE,"ORIX CSC";"orixcsc2",#N/A,FALSE,"ORIX CSC"}</definedName>
    <definedName name="wrn.csc._1_4" localSheetId="3" hidden="1">{"orixcsc",#N/A,FALSE,"ORIX CSC";"orixcsc2",#N/A,FALSE,"ORIX CSC"}</definedName>
    <definedName name="wrn.csc._1_4" hidden="1">{"orixcsc",#N/A,FALSE,"ORIX CSC";"orixcsc2",#N/A,FALSE,"ORIX CSC"}</definedName>
    <definedName name="wrn.csc._1_5" localSheetId="3" hidden="1">{"orixcsc",#N/A,FALSE,"ORIX CSC";"orixcsc2",#N/A,FALSE,"ORIX CSC"}</definedName>
    <definedName name="wrn.csc._1_5" hidden="1">{"orixcsc",#N/A,FALSE,"ORIX CSC";"orixcsc2",#N/A,FALSE,"ORIX CSC"}</definedName>
    <definedName name="wrn.csc._2" localSheetId="3" hidden="1">{"orixcsc",#N/A,FALSE,"ORIX CSC";"orixcsc2",#N/A,FALSE,"ORIX CSC"}</definedName>
    <definedName name="wrn.csc._2" hidden="1">{"orixcsc",#N/A,FALSE,"ORIX CSC";"orixcsc2",#N/A,FALSE,"ORIX CSC"}</definedName>
    <definedName name="wrn.csc._2_1" localSheetId="3" hidden="1">{"orixcsc",#N/A,FALSE,"ORIX CSC";"orixcsc2",#N/A,FALSE,"ORIX CSC"}</definedName>
    <definedName name="wrn.csc._2_1" hidden="1">{"orixcsc",#N/A,FALSE,"ORIX CSC";"orixcsc2",#N/A,FALSE,"ORIX CSC"}</definedName>
    <definedName name="wrn.csc._2_2" localSheetId="3" hidden="1">{"orixcsc",#N/A,FALSE,"ORIX CSC";"orixcsc2",#N/A,FALSE,"ORIX CSC"}</definedName>
    <definedName name="wrn.csc._2_2" hidden="1">{"orixcsc",#N/A,FALSE,"ORIX CSC";"orixcsc2",#N/A,FALSE,"ORIX CSC"}</definedName>
    <definedName name="wrn.csc._2_3" localSheetId="3" hidden="1">{"orixcsc",#N/A,FALSE,"ORIX CSC";"orixcsc2",#N/A,FALSE,"ORIX CSC"}</definedName>
    <definedName name="wrn.csc._2_3" hidden="1">{"orixcsc",#N/A,FALSE,"ORIX CSC";"orixcsc2",#N/A,FALSE,"ORIX CSC"}</definedName>
    <definedName name="wrn.csc._2_4" localSheetId="3" hidden="1">{"orixcsc",#N/A,FALSE,"ORIX CSC";"orixcsc2",#N/A,FALSE,"ORIX CSC"}</definedName>
    <definedName name="wrn.csc._2_4" hidden="1">{"orixcsc",#N/A,FALSE,"ORIX CSC";"orixcsc2",#N/A,FALSE,"ORIX CSC"}</definedName>
    <definedName name="wrn.csc._2_5" localSheetId="3" hidden="1">{"orixcsc",#N/A,FALSE,"ORIX CSC";"orixcsc2",#N/A,FALSE,"ORIX CSC"}</definedName>
    <definedName name="wrn.csc._2_5" hidden="1">{"orixcsc",#N/A,FALSE,"ORIX CSC";"orixcsc2",#N/A,FALSE,"ORIX CSC"}</definedName>
    <definedName name="wrn.csc._3" localSheetId="3" hidden="1">{"orixcsc",#N/A,FALSE,"ORIX CSC";"orixcsc2",#N/A,FALSE,"ORIX CSC"}</definedName>
    <definedName name="wrn.csc._3" hidden="1">{"orixcsc",#N/A,FALSE,"ORIX CSC";"orixcsc2",#N/A,FALSE,"ORIX CSC"}</definedName>
    <definedName name="wrn.csc._3_1" localSheetId="3" hidden="1">{"orixcsc",#N/A,FALSE,"ORIX CSC";"orixcsc2",#N/A,FALSE,"ORIX CSC"}</definedName>
    <definedName name="wrn.csc._3_1" hidden="1">{"orixcsc",#N/A,FALSE,"ORIX CSC";"orixcsc2",#N/A,FALSE,"ORIX CSC"}</definedName>
    <definedName name="wrn.csc._3_2" localSheetId="3" hidden="1">{"orixcsc",#N/A,FALSE,"ORIX CSC";"orixcsc2",#N/A,FALSE,"ORIX CSC"}</definedName>
    <definedName name="wrn.csc._3_2" hidden="1">{"orixcsc",#N/A,FALSE,"ORIX CSC";"orixcsc2",#N/A,FALSE,"ORIX CSC"}</definedName>
    <definedName name="wrn.csc._3_3" localSheetId="3" hidden="1">{"orixcsc",#N/A,FALSE,"ORIX CSC";"orixcsc2",#N/A,FALSE,"ORIX CSC"}</definedName>
    <definedName name="wrn.csc._3_3" hidden="1">{"orixcsc",#N/A,FALSE,"ORIX CSC";"orixcsc2",#N/A,FALSE,"ORIX CSC"}</definedName>
    <definedName name="wrn.csc._3_4" localSheetId="3" hidden="1">{"orixcsc",#N/A,FALSE,"ORIX CSC";"orixcsc2",#N/A,FALSE,"ORIX CSC"}</definedName>
    <definedName name="wrn.csc._3_4" hidden="1">{"orixcsc",#N/A,FALSE,"ORIX CSC";"orixcsc2",#N/A,FALSE,"ORIX CSC"}</definedName>
    <definedName name="wrn.csc._3_5" localSheetId="3" hidden="1">{"orixcsc",#N/A,FALSE,"ORIX CSC";"orixcsc2",#N/A,FALSE,"ORIX CSC"}</definedName>
    <definedName name="wrn.csc._3_5" hidden="1">{"orixcsc",#N/A,FALSE,"ORIX CSC";"orixcsc2",#N/A,FALSE,"ORIX CSC"}</definedName>
    <definedName name="wrn.csc._4" localSheetId="3" hidden="1">{"orixcsc",#N/A,FALSE,"ORIX CSC";"orixcsc2",#N/A,FALSE,"ORIX CSC"}</definedName>
    <definedName name="wrn.csc._4" hidden="1">{"orixcsc",#N/A,FALSE,"ORIX CSC";"orixcsc2",#N/A,FALSE,"ORIX CSC"}</definedName>
    <definedName name="wrn.csc._4_1" localSheetId="3" hidden="1">{"orixcsc",#N/A,FALSE,"ORIX CSC";"orixcsc2",#N/A,FALSE,"ORIX CSC"}</definedName>
    <definedName name="wrn.csc._4_1" hidden="1">{"orixcsc",#N/A,FALSE,"ORIX CSC";"orixcsc2",#N/A,FALSE,"ORIX CSC"}</definedName>
    <definedName name="wrn.csc._4_2" localSheetId="3" hidden="1">{"orixcsc",#N/A,FALSE,"ORIX CSC";"orixcsc2",#N/A,FALSE,"ORIX CSC"}</definedName>
    <definedName name="wrn.csc._4_2" hidden="1">{"orixcsc",#N/A,FALSE,"ORIX CSC";"orixcsc2",#N/A,FALSE,"ORIX CSC"}</definedName>
    <definedName name="wrn.csc._4_3" localSheetId="3" hidden="1">{"orixcsc",#N/A,FALSE,"ORIX CSC";"orixcsc2",#N/A,FALSE,"ORIX CSC"}</definedName>
    <definedName name="wrn.csc._4_3" hidden="1">{"orixcsc",#N/A,FALSE,"ORIX CSC";"orixcsc2",#N/A,FALSE,"ORIX CSC"}</definedName>
    <definedName name="wrn.csc._4_4" localSheetId="3" hidden="1">{"orixcsc",#N/A,FALSE,"ORIX CSC";"orixcsc2",#N/A,FALSE,"ORIX CSC"}</definedName>
    <definedName name="wrn.csc._4_4" hidden="1">{"orixcsc",#N/A,FALSE,"ORIX CSC";"orixcsc2",#N/A,FALSE,"ORIX CSC"}</definedName>
    <definedName name="wrn.csc._4_5" localSheetId="3" hidden="1">{"orixcsc",#N/A,FALSE,"ORIX CSC";"orixcsc2",#N/A,FALSE,"ORIX CSC"}</definedName>
    <definedName name="wrn.csc._4_5" hidden="1">{"orixcsc",#N/A,FALSE,"ORIX CSC";"orixcsc2",#N/A,FALSE,"ORIX CSC"}</definedName>
    <definedName name="wrn.csc._5" localSheetId="3" hidden="1">{"orixcsc",#N/A,FALSE,"ORIX CSC";"orixcsc2",#N/A,FALSE,"ORIX CSC"}</definedName>
    <definedName name="wrn.csc._5" hidden="1">{"orixcsc",#N/A,FALSE,"ORIX CSC";"orixcsc2",#N/A,FALSE,"ORIX CSC"}</definedName>
    <definedName name="wrn.csc._5_1" localSheetId="3" hidden="1">{"orixcsc",#N/A,FALSE,"ORIX CSC";"orixcsc2",#N/A,FALSE,"ORIX CSC"}</definedName>
    <definedName name="wrn.csc._5_1" hidden="1">{"orixcsc",#N/A,FALSE,"ORIX CSC";"orixcsc2",#N/A,FALSE,"ORIX CSC"}</definedName>
    <definedName name="wrn.csc._5_2" localSheetId="3" hidden="1">{"orixcsc",#N/A,FALSE,"ORIX CSC";"orixcsc2",#N/A,FALSE,"ORIX CSC"}</definedName>
    <definedName name="wrn.csc._5_2" hidden="1">{"orixcsc",#N/A,FALSE,"ORIX CSC";"orixcsc2",#N/A,FALSE,"ORIX CSC"}</definedName>
    <definedName name="wrn.csc._5_3" localSheetId="3" hidden="1">{"orixcsc",#N/A,FALSE,"ORIX CSC";"orixcsc2",#N/A,FALSE,"ORIX CSC"}</definedName>
    <definedName name="wrn.csc._5_3" hidden="1">{"orixcsc",#N/A,FALSE,"ORIX CSC";"orixcsc2",#N/A,FALSE,"ORIX CSC"}</definedName>
    <definedName name="wrn.csc._5_4" localSheetId="3" hidden="1">{"orixcsc",#N/A,FALSE,"ORIX CSC";"orixcsc2",#N/A,FALSE,"ORIX CSC"}</definedName>
    <definedName name="wrn.csc._5_4" hidden="1">{"orixcsc",#N/A,FALSE,"ORIX CSC";"orixcsc2",#N/A,FALSE,"ORIX CSC"}</definedName>
    <definedName name="wrn.csc._5_5" localSheetId="3" hidden="1">{"orixcsc",#N/A,FALSE,"ORIX CSC";"orixcsc2",#N/A,FALSE,"ORIX CSC"}</definedName>
    <definedName name="wrn.csc._5_5" hidden="1">{"orixcsc",#N/A,FALSE,"ORIX CSC";"orixcsc2",#N/A,FALSE,"ORIX CSC"}</definedName>
    <definedName name="wrn.csc1" localSheetId="3" hidden="1">{"orixcsc",#N/A,FALSE,"ORIX CSC";"orixcsc2",#N/A,FALSE,"ORIX CSC"}</definedName>
    <definedName name="wrn.csc1" hidden="1">{"orixcsc",#N/A,FALSE,"ORIX CSC";"orixcsc2",#N/A,FALSE,"ORIX CSC"}</definedName>
    <definedName name="wrn.CSC2" localSheetId="3" hidden="1">{"page1",#N/A,TRUE,"CSC";"page2",#N/A,TRUE,"CSC"}</definedName>
    <definedName name="wrn.CSC2" hidden="1">{"page1",#N/A,TRUE,"CSC";"page2",#N/A,TRUE,"CSC"}</definedName>
    <definedName name="wrn.csc2." localSheetId="4" hidden="1">{#N/A,#N/A,FALSE,"ORIX CSC"}</definedName>
    <definedName name="wrn.csc2." localSheetId="3" hidden="1">{#N/A,#N/A,FALSE,"ORIX CSC"}</definedName>
    <definedName name="wrn.csc2." hidden="1">{#N/A,#N/A,FALSE,"ORIX CSC"}</definedName>
    <definedName name="wrn.csc2._1" localSheetId="3" hidden="1">{#N/A,#N/A,FALSE,"ORIX CSC"}</definedName>
    <definedName name="wrn.csc2._1" hidden="1">{#N/A,#N/A,FALSE,"ORIX CSC"}</definedName>
    <definedName name="wrn.csc2._1_1" localSheetId="3" hidden="1">{#N/A,#N/A,FALSE,"ORIX CSC"}</definedName>
    <definedName name="wrn.csc2._1_1" hidden="1">{#N/A,#N/A,FALSE,"ORIX CSC"}</definedName>
    <definedName name="wrn.csc2._1_2" localSheetId="3" hidden="1">{#N/A,#N/A,FALSE,"ORIX CSC"}</definedName>
    <definedName name="wrn.csc2._1_2" hidden="1">{#N/A,#N/A,FALSE,"ORIX CSC"}</definedName>
    <definedName name="wrn.csc2._1_3" localSheetId="3" hidden="1">{#N/A,#N/A,FALSE,"ORIX CSC"}</definedName>
    <definedName name="wrn.csc2._1_3" hidden="1">{#N/A,#N/A,FALSE,"ORIX CSC"}</definedName>
    <definedName name="wrn.csc2._1_4" localSheetId="3" hidden="1">{#N/A,#N/A,FALSE,"ORIX CSC"}</definedName>
    <definedName name="wrn.csc2._1_4" hidden="1">{#N/A,#N/A,FALSE,"ORIX CSC"}</definedName>
    <definedName name="wrn.csc2._1_5" localSheetId="3" hidden="1">{#N/A,#N/A,FALSE,"ORIX CSC"}</definedName>
    <definedName name="wrn.csc2._1_5" hidden="1">{#N/A,#N/A,FALSE,"ORIX CSC"}</definedName>
    <definedName name="wrn.csc2._2" localSheetId="3" hidden="1">{#N/A,#N/A,FALSE,"ORIX CSC"}</definedName>
    <definedName name="wrn.csc2._2" hidden="1">{#N/A,#N/A,FALSE,"ORIX CSC"}</definedName>
    <definedName name="wrn.csc2._2_1" localSheetId="3" hidden="1">{#N/A,#N/A,FALSE,"ORIX CSC"}</definedName>
    <definedName name="wrn.csc2._2_1" hidden="1">{#N/A,#N/A,FALSE,"ORIX CSC"}</definedName>
    <definedName name="wrn.csc2._2_2" localSheetId="3" hidden="1">{#N/A,#N/A,FALSE,"ORIX CSC"}</definedName>
    <definedName name="wrn.csc2._2_2" hidden="1">{#N/A,#N/A,FALSE,"ORIX CSC"}</definedName>
    <definedName name="wrn.csc2._2_3" localSheetId="3" hidden="1">{#N/A,#N/A,FALSE,"ORIX CSC"}</definedName>
    <definedName name="wrn.csc2._2_3" hidden="1">{#N/A,#N/A,FALSE,"ORIX CSC"}</definedName>
    <definedName name="wrn.csc2._2_4" localSheetId="3" hidden="1">{#N/A,#N/A,FALSE,"ORIX CSC"}</definedName>
    <definedName name="wrn.csc2._2_4" hidden="1">{#N/A,#N/A,FALSE,"ORIX CSC"}</definedName>
    <definedName name="wrn.csc2._2_5" localSheetId="3" hidden="1">{#N/A,#N/A,FALSE,"ORIX CSC"}</definedName>
    <definedName name="wrn.csc2._2_5" hidden="1">{#N/A,#N/A,FALSE,"ORIX CSC"}</definedName>
    <definedName name="wrn.csc2._3" localSheetId="3" hidden="1">{#N/A,#N/A,FALSE,"ORIX CSC"}</definedName>
    <definedName name="wrn.csc2._3" hidden="1">{#N/A,#N/A,FALSE,"ORIX CSC"}</definedName>
    <definedName name="wrn.csc2._3_1" localSheetId="3" hidden="1">{#N/A,#N/A,FALSE,"ORIX CSC"}</definedName>
    <definedName name="wrn.csc2._3_1" hidden="1">{#N/A,#N/A,FALSE,"ORIX CSC"}</definedName>
    <definedName name="wrn.csc2._3_2" localSheetId="3" hidden="1">{#N/A,#N/A,FALSE,"ORIX CSC"}</definedName>
    <definedName name="wrn.csc2._3_2" hidden="1">{#N/A,#N/A,FALSE,"ORIX CSC"}</definedName>
    <definedName name="wrn.csc2._3_3" localSheetId="3" hidden="1">{#N/A,#N/A,FALSE,"ORIX CSC"}</definedName>
    <definedName name="wrn.csc2._3_3" hidden="1">{#N/A,#N/A,FALSE,"ORIX CSC"}</definedName>
    <definedName name="wrn.csc2._3_4" localSheetId="3" hidden="1">{#N/A,#N/A,FALSE,"ORIX CSC"}</definedName>
    <definedName name="wrn.csc2._3_4" hidden="1">{#N/A,#N/A,FALSE,"ORIX CSC"}</definedName>
    <definedName name="wrn.csc2._3_5" localSheetId="3" hidden="1">{#N/A,#N/A,FALSE,"ORIX CSC"}</definedName>
    <definedName name="wrn.csc2._3_5" hidden="1">{#N/A,#N/A,FALSE,"ORIX CSC"}</definedName>
    <definedName name="wrn.csc2._4" localSheetId="3" hidden="1">{#N/A,#N/A,FALSE,"ORIX CSC"}</definedName>
    <definedName name="wrn.csc2._4" hidden="1">{#N/A,#N/A,FALSE,"ORIX CSC"}</definedName>
    <definedName name="wrn.csc2._4_1" localSheetId="3" hidden="1">{#N/A,#N/A,FALSE,"ORIX CSC"}</definedName>
    <definedName name="wrn.csc2._4_1" hidden="1">{#N/A,#N/A,FALSE,"ORIX CSC"}</definedName>
    <definedName name="wrn.csc2._4_2" localSheetId="3" hidden="1">{#N/A,#N/A,FALSE,"ORIX CSC"}</definedName>
    <definedName name="wrn.csc2._4_2" hidden="1">{#N/A,#N/A,FALSE,"ORIX CSC"}</definedName>
    <definedName name="wrn.csc2._4_3" localSheetId="3" hidden="1">{#N/A,#N/A,FALSE,"ORIX CSC"}</definedName>
    <definedName name="wrn.csc2._4_3" hidden="1">{#N/A,#N/A,FALSE,"ORIX CSC"}</definedName>
    <definedName name="wrn.csc2._4_4" localSheetId="3" hidden="1">{#N/A,#N/A,FALSE,"ORIX CSC"}</definedName>
    <definedName name="wrn.csc2._4_4" hidden="1">{#N/A,#N/A,FALSE,"ORIX CSC"}</definedName>
    <definedName name="wrn.csc2._4_5" localSheetId="3" hidden="1">{#N/A,#N/A,FALSE,"ORIX CSC"}</definedName>
    <definedName name="wrn.csc2._4_5" hidden="1">{#N/A,#N/A,FALSE,"ORIX CSC"}</definedName>
    <definedName name="wrn.csc2._5" localSheetId="3" hidden="1">{#N/A,#N/A,FALSE,"ORIX CSC"}</definedName>
    <definedName name="wrn.csc2._5" hidden="1">{#N/A,#N/A,FALSE,"ORIX CSC"}</definedName>
    <definedName name="wrn.csc2._5_1" localSheetId="3" hidden="1">{#N/A,#N/A,FALSE,"ORIX CSC"}</definedName>
    <definedName name="wrn.csc2._5_1" hidden="1">{#N/A,#N/A,FALSE,"ORIX CSC"}</definedName>
    <definedName name="wrn.csc2._5_2" localSheetId="3" hidden="1">{#N/A,#N/A,FALSE,"ORIX CSC"}</definedName>
    <definedName name="wrn.csc2._5_2" hidden="1">{#N/A,#N/A,FALSE,"ORIX CSC"}</definedName>
    <definedName name="wrn.csc2._5_3" localSheetId="3" hidden="1">{#N/A,#N/A,FALSE,"ORIX CSC"}</definedName>
    <definedName name="wrn.csc2._5_3" hidden="1">{#N/A,#N/A,FALSE,"ORIX CSC"}</definedName>
    <definedName name="wrn.csc2._5_4" localSheetId="3" hidden="1">{#N/A,#N/A,FALSE,"ORIX CSC"}</definedName>
    <definedName name="wrn.csc2._5_4" hidden="1">{#N/A,#N/A,FALSE,"ORIX CSC"}</definedName>
    <definedName name="wrn.csc2._5_5" localSheetId="3" hidden="1">{#N/A,#N/A,FALSE,"ORIX CSC"}</definedName>
    <definedName name="wrn.csc2._5_5" hidden="1">{#N/A,#N/A,FALSE,"ORIX CSC"}</definedName>
    <definedName name="wrn.csc3" localSheetId="3" hidden="1">{#N/A,#N/A,FALSE,"ORIX CSC"}</definedName>
    <definedName name="wrn.csc3" hidden="1">{#N/A,#N/A,FALSE,"ORIX CSC"}</definedName>
    <definedName name="wrn.CTA_EXPLOT_ACUM." localSheetId="3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3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localSheetId="3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rrent._.Month._.Current._.Yr._.Only." localSheetId="3" hidden="1">{"Month Summary",#N/A,FALSE,"Summary";"Total Details",#N/A,FALSE,"Current Yr";"Polymers Details",#N/A,FALSE,"Current Yr";"Performance Details",#N/A,FALSE,"Current Yr";"ICD Details",#N/A,FALSE,"Current Yr"}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W." localSheetId="4" hidden="1">{#N/A,#N/A,FALSE,"FAB VENDORS";"BUD SUM",#N/A,FALSE,"BUD SUM WO TEX"}</definedName>
    <definedName name="wrn.CW." localSheetId="3" hidden="1">{#N/A,#N/A,FALSE,"FAB VENDORS";"BUD SUM",#N/A,FALSE,"BUD SUM WO TEX"}</definedName>
    <definedName name="wrn.CW." hidden="1">{#N/A,#N/A,FALSE,"FAB VENDORS";"BUD SUM",#N/A,FALSE,"BUD SUM WO TEX"}</definedName>
    <definedName name="wrn.d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1263._.yr4." localSheetId="3" hidden="1">{#N/A,#N/A,FALSE,"1263 yr4"}</definedName>
    <definedName name="wrn.D.._.1263._.yr4." hidden="1">{#N/A,#N/A,FALSE,"1263 yr4"}</definedName>
    <definedName name="wrn.DACOM._.광전송장치._.투찰가._.검토." localSheetId="3" hidden="1">{#N/A,#N/A,FALSE,"DAOCM 2차 검토"}</definedName>
    <definedName name="wrn.DACOM._.광전송장치._.투찰가._.검토." hidden="1">{#N/A,#N/A,FALSE,"DAOCM 2차 검토"}</definedName>
    <definedName name="wrn.Daily." localSheetId="3" hidden="1">{#N/A,#N/A,FALSE,"Input";#N/A,#N/A,FALSE,"BBC";#N/A,#N/A,FALSE,"Sch A";#N/A,#N/A,FALSE,"Sch B";#N/A,#N/A,FALSE,"Ineligible"}</definedName>
    <definedName name="wrn.Daily." hidden="1">{#N/A,#N/A,FALSE,"Input";#N/A,#N/A,FALSE,"BBC";#N/A,#N/A,FALSE,"Sch A";#N/A,#N/A,FALSE,"Sch B";#N/A,#N/A,FALSE,"Ineligible"}</definedName>
    <definedName name="wrn.Data." localSheetId="3" hidden="1">{#N/A,#N/A,FALSE,"Comps"}</definedName>
    <definedName name="wrn.Data." hidden="1">{#N/A,#N/A,FALSE,"Comps"}</definedName>
    <definedName name="wrn.DATA._.SHEETS." localSheetId="3" hidden="1">{"page1",#N/A,FALSE,"DATA SHEET";"page2",#N/A,FALSE,"DATA SHEET";"page3",#N/A,FALSE,"DATA SHEET"}</definedName>
    <definedName name="wrn.DATA._.SHEETS." hidden="1">{"page1",#N/A,FALSE,"DATA SHEET";"page2",#N/A,FALSE,"DATA SHEET";"page3",#N/A,FALSE,"DATA SHEET"}</definedName>
    <definedName name="wrn.DATA._.SHEETS._1" localSheetId="3" hidden="1">{"page1",#N/A,FALSE,"DATA SHEET";"page2",#N/A,FALSE,"DATA SHEET";"page3",#N/A,FALSE,"DATA SHEET"}</definedName>
    <definedName name="wrn.DATA._.SHEETS._1" hidden="1">{"page1",#N/A,FALSE,"DATA SHEET";"page2",#N/A,FALSE,"DATA SHEET";"page3",#N/A,FALSE,"DATA SHEET"}</definedName>
    <definedName name="wrn.DATA._.SHEETS._2" localSheetId="3" hidden="1">{"page1",#N/A,FALSE,"DATA SHEET";"page2",#N/A,FALSE,"DATA SHEET";"page3",#N/A,FALSE,"DATA SHEET"}</definedName>
    <definedName name="wrn.DATA._.SHEETS._2" hidden="1">{"page1",#N/A,FALSE,"DATA SHEET";"page2",#N/A,FALSE,"DATA SHEET";"page3",#N/A,FALSE,"DATA SHEET"}</definedName>
    <definedName name="wrn.DATA._.SHEETS._3" localSheetId="3" hidden="1">{"page1",#N/A,FALSE,"DATA SHEET";"page2",#N/A,FALSE,"DATA SHEET";"page3",#N/A,FALSE,"DATA SHEET"}</definedName>
    <definedName name="wrn.DATA._.SHEETS._3" hidden="1">{"page1",#N/A,FALSE,"DATA SHEET";"page2",#N/A,FALSE,"DATA SHEET";"page3",#N/A,FALSE,"DATA SHEET"}</definedName>
    <definedName name="wrn.DATA._.SHEETS._4" localSheetId="3" hidden="1">{"page1",#N/A,FALSE,"DATA SHEET";"page2",#N/A,FALSE,"DATA SHEET";"page3",#N/A,FALSE,"DATA SHEET"}</definedName>
    <definedName name="wrn.DATA._.SHEETS._4" hidden="1">{"page1",#N/A,FALSE,"DATA SHEET";"page2",#N/A,FALSE,"DATA SHEET";"page3",#N/A,FALSE,"DATA SHEET"}</definedName>
    <definedName name="wrn.DATA._.SHEETS._5" localSheetId="3" hidden="1">{"page1",#N/A,FALSE,"DATA SHEET";"page2",#N/A,FALSE,"DATA SHEET";"page3",#N/A,FALSE,"DATA SHEET"}</definedName>
    <definedName name="wrn.DATA._.SHEETS._5" hidden="1">{"page1",#N/A,FALSE,"DATA SHEET";"page2",#N/A,FALSE,"DATA SHEET";"page3",#N/A,FALSE,"DATA SHEET"}</definedName>
    <definedName name="wrn.database." localSheetId="3" hidden="1">{"subs",#N/A,FALSE,"database ";"proportional",#N/A,FALSE,"database "}</definedName>
    <definedName name="wrn.database." hidden="1">{"subs",#N/A,FALSE,"database ";"proportional",#N/A,FALSE,"database "}</definedName>
    <definedName name="wrn.datapak." localSheetId="3" hidden="1">{#N/A,#N/A,FALSE,"Status of Projects";#N/A,#N/A,FALSE,"CEA-TEC";#N/A,#N/A,FALSE,"U-Constr.";#N/A,#N/A,FALSE,"summary";#N/A,#N/A,FALSE,"PPP-3 yrs"}</definedName>
    <definedName name="wrn.datapak." hidden="1">{#N/A,#N/A,FALSE,"Status of Projects";#N/A,#N/A,FALSE,"CEA-TEC";#N/A,#N/A,FALSE,"U-Constr.";#N/A,#N/A,FALSE,"summary";#N/A,#N/A,FALSE,"PPP-3 yrs"}</definedName>
    <definedName name="wrn.DC.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3">{"DCF1",#N/A,FALSE,"SIERRA DCF";"MATRIX1",#N/A,FALSE,"SIERRA DCF"}</definedName>
    <definedName name="wrn.DCF.">{"DCF1",#N/A,FALSE,"SIERRA DCF";"MATRIX1",#N/A,FALSE,"SIERRA DCF"}</definedName>
    <definedName name="wrn.DCF._.III._.Report." localSheetId="3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3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localSheetId="4" hidden="1">{"value box",#N/A,TRUE,"DPL Inc. Fin Statements";"unlevered free cash flows",#N/A,TRUE,"DPL Inc. Fin Statements"}</definedName>
    <definedName name="wrn.DCF._.Valuation." localSheetId="3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f.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1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5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2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1" hidden="1">{"mgmt forecast",#N/A,FALSE,"Mgmt Forecast";"dcf table",#N/A,FALSE,"Mgmt Forecast";"sensitivity",#N/A,FALSE,"Mgmt Forecast";"table inputs",#N/A,FALSE,"Mgmt Forecast";"calculations",#N/A,FALSE,"Mgmt Forecast"}</definedName>
    <definedName name="wrn.dcf._2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2" hidden="1">{"mgmt forecast",#N/A,FALSE,"Mgmt Forecast";"dcf table",#N/A,FALSE,"Mgmt Forecast";"sensitivity",#N/A,FALSE,"Mgmt Forecast";"table inputs",#N/A,FALSE,"Mgmt Forecast";"calculations",#N/A,FALSE,"Mgmt Forecast"}</definedName>
    <definedName name="wrn.dcf._2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3" hidden="1">{"mgmt forecast",#N/A,FALSE,"Mgmt Forecast";"dcf table",#N/A,FALSE,"Mgmt Forecast";"sensitivity",#N/A,FALSE,"Mgmt Forecast";"table inputs",#N/A,FALSE,"Mgmt Forecast";"calculations",#N/A,FALSE,"Mgmt Forecast"}</definedName>
    <definedName name="wrn.dcf._2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4" hidden="1">{"mgmt forecast",#N/A,FALSE,"Mgmt Forecast";"dcf table",#N/A,FALSE,"Mgmt Forecast";"sensitivity",#N/A,FALSE,"Mgmt Forecast";"table inputs",#N/A,FALSE,"Mgmt Forecast";"calculations",#N/A,FALSE,"Mgmt Forecast"}</definedName>
    <definedName name="wrn.dcf._2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5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3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1" hidden="1">{"mgmt forecast",#N/A,FALSE,"Mgmt Forecast";"dcf table",#N/A,FALSE,"Mgmt Forecast";"sensitivity",#N/A,FALSE,"Mgmt Forecast";"table inputs",#N/A,FALSE,"Mgmt Forecast";"calculations",#N/A,FALSE,"Mgmt Forecast"}</definedName>
    <definedName name="wrn.dcf._3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2" hidden="1">{"mgmt forecast",#N/A,FALSE,"Mgmt Forecast";"dcf table",#N/A,FALSE,"Mgmt Forecast";"sensitivity",#N/A,FALSE,"Mgmt Forecast";"table inputs",#N/A,FALSE,"Mgmt Forecast";"calculations",#N/A,FALSE,"Mgmt Forecast"}</definedName>
    <definedName name="wrn.dcf._3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3" hidden="1">{"mgmt forecast",#N/A,FALSE,"Mgmt Forecast";"dcf table",#N/A,FALSE,"Mgmt Forecast";"sensitivity",#N/A,FALSE,"Mgmt Forecast";"table inputs",#N/A,FALSE,"Mgmt Forecast";"calculations",#N/A,FALSE,"Mgmt Forecast"}</definedName>
    <definedName name="wrn.dcf._3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4" hidden="1">{"mgmt forecast",#N/A,FALSE,"Mgmt Forecast";"dcf table",#N/A,FALSE,"Mgmt Forecast";"sensitivity",#N/A,FALSE,"Mgmt Forecast";"table inputs",#N/A,FALSE,"Mgmt Forecast";"calculations",#N/A,FALSE,"Mgmt Forecast"}</definedName>
    <definedName name="wrn.dcf._3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5" hidden="1">{"mgmt forecast",#N/A,FALSE,"Mgmt Forecast";"dcf table",#N/A,FALSE,"Mgmt Forecast";"sensitivity",#N/A,FALSE,"Mgmt Forecast";"table inputs",#N/A,FALSE,"Mgmt Forecast";"calculations",#N/A,FALSE,"Mgmt Forecast"}</definedName>
    <definedName name="wrn.dcf.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4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1" hidden="1">{"mgmt forecast",#N/A,FALSE,"Mgmt Forecast";"dcf table",#N/A,FALSE,"Mgmt Forecast";"sensitivity",#N/A,FALSE,"Mgmt Forecast";"table inputs",#N/A,FALSE,"Mgmt Forecast";"calculations",#N/A,FALSE,"Mgmt Forecast"}</definedName>
    <definedName name="wrn.dcf._4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2" hidden="1">{"mgmt forecast",#N/A,FALSE,"Mgmt Forecast";"dcf table",#N/A,FALSE,"Mgmt Forecast";"sensitivity",#N/A,FALSE,"Mgmt Forecast";"table inputs",#N/A,FALSE,"Mgmt Forecast";"calculations",#N/A,FALSE,"Mgmt Forecast"}</definedName>
    <definedName name="wrn.dcf._4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3" hidden="1">{"mgmt forecast",#N/A,FALSE,"Mgmt Forecast";"dcf table",#N/A,FALSE,"Mgmt Forecast";"sensitivity",#N/A,FALSE,"Mgmt Forecast";"table inputs",#N/A,FALSE,"Mgmt Forecast";"calculations",#N/A,FALSE,"Mgmt Forecast"}</definedName>
    <definedName name="wrn.dcf._4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4" hidden="1">{"mgmt forecast",#N/A,FALSE,"Mgmt Forecast";"dcf table",#N/A,FALSE,"Mgmt Forecast";"sensitivity",#N/A,FALSE,"Mgmt Forecast";"table inputs",#N/A,FALSE,"Mgmt Forecast";"calculations",#N/A,FALSE,"Mgmt Forecast"}</definedName>
    <definedName name="wrn.dcf._4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5" hidden="1">{"mgmt forecast",#N/A,FALSE,"Mgmt Forecast";"dcf table",#N/A,FALSE,"Mgmt Forecast";"sensitivity",#N/A,FALSE,"Mgmt Forecast";"table inputs",#N/A,FALSE,"Mgmt Forecast";"calculations",#N/A,FALSE,"Mgmt Forecast"}</definedName>
    <definedName name="wrn.dcf.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5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1" hidden="1">{"mgmt forecast",#N/A,FALSE,"Mgmt Forecast";"dcf table",#N/A,FALSE,"Mgmt Forecast";"sensitivity",#N/A,FALSE,"Mgmt Forecast";"table inputs",#N/A,FALSE,"Mgmt Forecast";"calculations",#N/A,FALSE,"Mgmt Forecast"}</definedName>
    <definedName name="wrn.dcf._5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2" hidden="1">{"mgmt forecast",#N/A,FALSE,"Mgmt Forecast";"dcf table",#N/A,FALSE,"Mgmt Forecast";"sensitivity",#N/A,FALSE,"Mgmt Forecast";"table inputs",#N/A,FALSE,"Mgmt Forecast";"calculations",#N/A,FALSE,"Mgmt Forecast"}</definedName>
    <definedName name="wrn.dcf._5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3" hidden="1">{"mgmt forecast",#N/A,FALSE,"Mgmt Forecast";"dcf table",#N/A,FALSE,"Mgmt Forecast";"sensitivity",#N/A,FALSE,"Mgmt Forecast";"table inputs",#N/A,FALSE,"Mgmt Forecast";"calculations",#N/A,FALSE,"Mgmt Forecast"}</definedName>
    <definedName name="wrn.dcf._5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4" hidden="1">{"mgmt forecast",#N/A,FALSE,"Mgmt Forecast";"dcf table",#N/A,FALSE,"Mgmt Forecast";"sensitivity",#N/A,FALSE,"Mgmt Forecast";"table inputs",#N/A,FALSE,"Mgmt Forecast";"calculations",#N/A,FALSE,"Mgmt Forecast"}</definedName>
    <definedName name="wrn.dcf._5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5" hidden="1">{"mgmt forecast",#N/A,FALSE,"Mgmt Forecast";"dcf table",#N/A,FALSE,"Mgmt Forecast";"sensitivity",#N/A,FALSE,"Mgmt Forecast";"table inputs",#N/A,FALSE,"Mgmt Forecast";"calculations",#N/A,FALSE,"Mgmt Forecast"}</definedName>
    <definedName name="wrn.DCF._from_DBAB" localSheetId="3" hidden="1">{"DCF1",#N/A,FALSE,"SIERRA DCF";"MATRIX1",#N/A,FALSE,"SIERRA DCF"}</definedName>
    <definedName name="wrn.DCF._from_DBAB" hidden="1">{"DCF1",#N/A,FALSE,"SIERRA DCF";"MATRIX1",#N/A,FALSE,"SIERRA DCF"}</definedName>
    <definedName name="wrn.DCF_Terminal_Value_qchm." localSheetId="4" hidden="1">{"qchm_dcf",#N/A,FALSE,"QCHMDCF2";"qchm_terminal",#N/A,FALSE,"QCHMDCF2"}</definedName>
    <definedName name="wrn.DCF_Terminal_Value_qchm." localSheetId="3">{"qchm_dcf",#N/A,FALSE,"QCHMDCF2";"qchm_terminal",#N/A,FALSE,"QCHMDCF2"}</definedName>
    <definedName name="wrn.DCF_Terminal_Value_qchm.">{"qchm_dcf",#N/A,FALSE,"QCHMDCF2";"qchm_terminal",#N/A,FALSE,"QCHMDCF2"}</definedName>
    <definedName name="wrn.DCF_Terminal_Value_qchm._1" localSheetId="3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localSheetId="3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localSheetId="3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localSheetId="3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localSheetId="3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_Terminal_Value_qchm._from_DBAB" localSheetId="3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2" localSheetId="3">{"DCF1",#N/A,FALSE,"SIERRA DCF";"MATRIX1",#N/A,FALSE,"SIERRA DCF"}</definedName>
    <definedName name="wrn.dcf2">{"DCF1",#N/A,FALSE,"SIERRA DCF";"MATRIX1",#N/A,FALSE,"SIERRA DCF"}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d." localSheetId="3" hidden="1">{#N/A,#N/A,FALSE,"Sheet2"}</definedName>
    <definedName name="wrn.dd." hidden="1">{#N/A,#N/A,FALSE,"Sheet2"}</definedName>
    <definedName name="wrn.debt." localSheetId="3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localSheetId="3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localSheetId="3" hidden="1">{#N/A,#N/A,FALSE,"Delt Data"}</definedName>
    <definedName name="wrn.Deltek._.Upload." hidden="1">{#N/A,#N/A,FALSE,"Delt Data"}</definedName>
    <definedName name="wrn.depmatrix." localSheetId="3" hidden="1">{"depmatrix",#N/A,FALSE,"DECATUR-DIMMIT"}</definedName>
    <definedName name="wrn.depmatrix." hidden="1">{"depmatrix",#N/A,FALSE,"DECATUR-DIMMIT"}</definedName>
    <definedName name="wrn.depmatrix._1" localSheetId="3" hidden="1">{"depmatrix",#N/A,FALSE,"DECATUR-DIMMIT"}</definedName>
    <definedName name="wrn.depmatrix._1" hidden="1">{"depmatrix",#N/A,FALSE,"DECATUR-DIMMIT"}</definedName>
    <definedName name="wrn.depmatrix._1_1" localSheetId="3" hidden="1">{"depmatrix",#N/A,FALSE,"DECATUR-DIMMIT"}</definedName>
    <definedName name="wrn.depmatrix._1_1" hidden="1">{"depmatrix",#N/A,FALSE,"DECATUR-DIMMIT"}</definedName>
    <definedName name="wrn.depmatrix._1_2" localSheetId="3" hidden="1">{"depmatrix",#N/A,FALSE,"DECATUR-DIMMIT"}</definedName>
    <definedName name="wrn.depmatrix._1_2" hidden="1">{"depmatrix",#N/A,FALSE,"DECATUR-DIMMIT"}</definedName>
    <definedName name="wrn.depmatrix._1_3" localSheetId="3" hidden="1">{"depmatrix",#N/A,FALSE,"DECATUR-DIMMIT"}</definedName>
    <definedName name="wrn.depmatrix._1_3" hidden="1">{"depmatrix",#N/A,FALSE,"DECATUR-DIMMIT"}</definedName>
    <definedName name="wrn.depmatrix._1_4" localSheetId="3" hidden="1">{"depmatrix",#N/A,FALSE,"DECATUR-DIMMIT"}</definedName>
    <definedName name="wrn.depmatrix._1_4" hidden="1">{"depmatrix",#N/A,FALSE,"DECATUR-DIMMIT"}</definedName>
    <definedName name="wrn.depmatrix._1_5" localSheetId="3" hidden="1">{"depmatrix",#N/A,FALSE,"DECATUR-DIMMIT"}</definedName>
    <definedName name="wrn.depmatrix._1_5" hidden="1">{"depmatrix",#N/A,FALSE,"DECATUR-DIMMIT"}</definedName>
    <definedName name="wrn.depmatrix._2" localSheetId="3" hidden="1">{"depmatrix",#N/A,FALSE,"DECATUR-DIMMIT"}</definedName>
    <definedName name="wrn.depmatrix._2" hidden="1">{"depmatrix",#N/A,FALSE,"DECATUR-DIMMIT"}</definedName>
    <definedName name="wrn.depmatrix._2_1" localSheetId="3" hidden="1">{"depmatrix",#N/A,FALSE,"DECATUR-DIMMIT"}</definedName>
    <definedName name="wrn.depmatrix._2_1" hidden="1">{"depmatrix",#N/A,FALSE,"DECATUR-DIMMIT"}</definedName>
    <definedName name="wrn.depmatrix._2_2" localSheetId="3" hidden="1">{"depmatrix",#N/A,FALSE,"DECATUR-DIMMIT"}</definedName>
    <definedName name="wrn.depmatrix._2_2" hidden="1">{"depmatrix",#N/A,FALSE,"DECATUR-DIMMIT"}</definedName>
    <definedName name="wrn.depmatrix._2_3" localSheetId="3" hidden="1">{"depmatrix",#N/A,FALSE,"DECATUR-DIMMIT"}</definedName>
    <definedName name="wrn.depmatrix._2_3" hidden="1">{"depmatrix",#N/A,FALSE,"DECATUR-DIMMIT"}</definedName>
    <definedName name="wrn.depmatrix._2_4" localSheetId="3" hidden="1">{"depmatrix",#N/A,FALSE,"DECATUR-DIMMIT"}</definedName>
    <definedName name="wrn.depmatrix._2_4" hidden="1">{"depmatrix",#N/A,FALSE,"DECATUR-DIMMIT"}</definedName>
    <definedName name="wrn.depmatrix._2_5" localSheetId="3" hidden="1">{"depmatrix",#N/A,FALSE,"DECATUR-DIMMIT"}</definedName>
    <definedName name="wrn.depmatrix._2_5" hidden="1">{"depmatrix",#N/A,FALSE,"DECATUR-DIMMIT"}</definedName>
    <definedName name="wrn.depmatrix._3" localSheetId="3" hidden="1">{"depmatrix",#N/A,FALSE,"DECATUR-DIMMIT"}</definedName>
    <definedName name="wrn.depmatrix._3" hidden="1">{"depmatrix",#N/A,FALSE,"DECATUR-DIMMIT"}</definedName>
    <definedName name="wrn.depmatrix._3_1" localSheetId="3" hidden="1">{"depmatrix",#N/A,FALSE,"DECATUR-DIMMIT"}</definedName>
    <definedName name="wrn.depmatrix._3_1" hidden="1">{"depmatrix",#N/A,FALSE,"DECATUR-DIMMIT"}</definedName>
    <definedName name="wrn.depmatrix._3_2" localSheetId="3" hidden="1">{"depmatrix",#N/A,FALSE,"DECATUR-DIMMIT"}</definedName>
    <definedName name="wrn.depmatrix._3_2" hidden="1">{"depmatrix",#N/A,FALSE,"DECATUR-DIMMIT"}</definedName>
    <definedName name="wrn.depmatrix._3_3" localSheetId="3" hidden="1">{"depmatrix",#N/A,FALSE,"DECATUR-DIMMIT"}</definedName>
    <definedName name="wrn.depmatrix._3_3" hidden="1">{"depmatrix",#N/A,FALSE,"DECATUR-DIMMIT"}</definedName>
    <definedName name="wrn.depmatrix._3_4" localSheetId="3" hidden="1">{"depmatrix",#N/A,FALSE,"DECATUR-DIMMIT"}</definedName>
    <definedName name="wrn.depmatrix._3_4" hidden="1">{"depmatrix",#N/A,FALSE,"DECATUR-DIMMIT"}</definedName>
    <definedName name="wrn.depmatrix._3_5" localSheetId="3" hidden="1">{"depmatrix",#N/A,FALSE,"DECATUR-DIMMIT"}</definedName>
    <definedName name="wrn.depmatrix._3_5" hidden="1">{"depmatrix",#N/A,FALSE,"DECATUR-DIMMIT"}</definedName>
    <definedName name="wrn.depmatrix._4" localSheetId="3" hidden="1">{"depmatrix",#N/A,FALSE,"DECATUR-DIMMIT"}</definedName>
    <definedName name="wrn.depmatrix._4" hidden="1">{"depmatrix",#N/A,FALSE,"DECATUR-DIMMIT"}</definedName>
    <definedName name="wrn.depmatrix._4_1" localSheetId="3" hidden="1">{"depmatrix",#N/A,FALSE,"DECATUR-DIMMIT"}</definedName>
    <definedName name="wrn.depmatrix._4_1" hidden="1">{"depmatrix",#N/A,FALSE,"DECATUR-DIMMIT"}</definedName>
    <definedName name="wrn.depmatrix._4_2" localSheetId="3" hidden="1">{"depmatrix",#N/A,FALSE,"DECATUR-DIMMIT"}</definedName>
    <definedName name="wrn.depmatrix._4_2" hidden="1">{"depmatrix",#N/A,FALSE,"DECATUR-DIMMIT"}</definedName>
    <definedName name="wrn.depmatrix._4_3" localSheetId="3" hidden="1">{"depmatrix",#N/A,FALSE,"DECATUR-DIMMIT"}</definedName>
    <definedName name="wrn.depmatrix._4_3" hidden="1">{"depmatrix",#N/A,FALSE,"DECATUR-DIMMIT"}</definedName>
    <definedName name="wrn.depmatrix._4_4" localSheetId="3" hidden="1">{"depmatrix",#N/A,FALSE,"DECATUR-DIMMIT"}</definedName>
    <definedName name="wrn.depmatrix._4_4" hidden="1">{"depmatrix",#N/A,FALSE,"DECATUR-DIMMIT"}</definedName>
    <definedName name="wrn.depmatrix._4_5" localSheetId="3" hidden="1">{"depmatrix",#N/A,FALSE,"DECATUR-DIMMIT"}</definedName>
    <definedName name="wrn.depmatrix._4_5" hidden="1">{"depmatrix",#N/A,FALSE,"DECATUR-DIMMIT"}</definedName>
    <definedName name="wrn.depmatrix._5" localSheetId="3" hidden="1">{"depmatrix",#N/A,FALSE,"DECATUR-DIMMIT"}</definedName>
    <definedName name="wrn.depmatrix._5" hidden="1">{"depmatrix",#N/A,FALSE,"DECATUR-DIMMIT"}</definedName>
    <definedName name="wrn.depmatrix._5_1" localSheetId="3" hidden="1">{"depmatrix",#N/A,FALSE,"DECATUR-DIMMIT"}</definedName>
    <definedName name="wrn.depmatrix._5_1" hidden="1">{"depmatrix",#N/A,FALSE,"DECATUR-DIMMIT"}</definedName>
    <definedName name="wrn.depmatrix._5_2" localSheetId="3" hidden="1">{"depmatrix",#N/A,FALSE,"DECATUR-DIMMIT"}</definedName>
    <definedName name="wrn.depmatrix._5_2" hidden="1">{"depmatrix",#N/A,FALSE,"DECATUR-DIMMIT"}</definedName>
    <definedName name="wrn.depmatrix._5_3" localSheetId="3" hidden="1">{"depmatrix",#N/A,FALSE,"DECATUR-DIMMIT"}</definedName>
    <definedName name="wrn.depmatrix._5_3" hidden="1">{"depmatrix",#N/A,FALSE,"DECATUR-DIMMIT"}</definedName>
    <definedName name="wrn.depmatrix._5_4" localSheetId="3" hidden="1">{"depmatrix",#N/A,FALSE,"DECATUR-DIMMIT"}</definedName>
    <definedName name="wrn.depmatrix._5_4" hidden="1">{"depmatrix",#N/A,FALSE,"DECATUR-DIMMIT"}</definedName>
    <definedName name="wrn.depmatrix._5_5" localSheetId="3" hidden="1">{"depmatrix",#N/A,FALSE,"DECATUR-DIMMIT"}</definedName>
    <definedName name="wrn.depmatrix._5_5" hidden="1">{"depmatrix",#N/A,FALSE,"DECATUR-DIMMIT"}</definedName>
    <definedName name="wrn.DEPOT._.STATUS." localSheetId="3" hidden="1">{#N/A,#N/A,FALSE,"Sheet1";#N/A,#N/A,FALSE,"STATUS"}</definedName>
    <definedName name="wrn.DEPOT._.STATUS." hidden="1">{#N/A,#N/A,FALSE,"Sheet1";#N/A,#N/A,FALSE,"STATUS"}</definedName>
    <definedName name="wrn.Depreciation." localSheetId="4" hidden="1">{"DE_asfiled",#N/A,TRUE,"Amort.";"IRS_addl",#N/A,TRUE,"Amort."}</definedName>
    <definedName name="wrn.Depreciation." localSheetId="3" hidden="1">{"DE_asfiled",#N/A,TRUE,"Amort.";"IRS_addl",#N/A,TRUE,"Amort."}</definedName>
    <definedName name="wrn.Depreciation." hidden="1">{"DE_asfiled",#N/A,TRUE,"Amort.";"IRS_addl",#N/A,TRUE,"Amort."}</definedName>
    <definedName name="wrn.Dept._.Overhead." localSheetId="4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" localSheetId="3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tail." localSheetId="4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" localSheetId="3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_.Balance._.Sheet." localSheetId="3" hidden="1">{#N/A,#N/A,FALSE,"Detail"}</definedName>
    <definedName name="wrn.Detail._.Balance._.Sheet." hidden="1">{#N/A,#N/A,FALSE,"Detail"}</definedName>
    <definedName name="wrn.Detail._.Balance._.Sheet._1" localSheetId="3" hidden="1">{#N/A,#N/A,FALSE,"Detail"}</definedName>
    <definedName name="wrn.Detail._.Balance._.Sheet._1" hidden="1">{#N/A,#N/A,FALSE,"Detail"}</definedName>
    <definedName name="wrn.Detail._.Balance._.Sheet._2" localSheetId="3" hidden="1">{#N/A,#N/A,FALSE,"Detail"}</definedName>
    <definedName name="wrn.Detail._.Balance._.Sheet._2" hidden="1">{#N/A,#N/A,FALSE,"Detail"}</definedName>
    <definedName name="wrn.Detail._.Balance._.Sheet._3" localSheetId="3" hidden="1">{#N/A,#N/A,FALSE,"Detail"}</definedName>
    <definedName name="wrn.Detail._.Balance._.Sheet._3" hidden="1">{#N/A,#N/A,FALSE,"Detail"}</definedName>
    <definedName name="wrn.Detail._.Balance._.Sheet._4" localSheetId="3" hidden="1">{#N/A,#N/A,FALSE,"Detail"}</definedName>
    <definedName name="wrn.Detail._.Balance._.Sheet._4" hidden="1">{#N/A,#N/A,FALSE,"Detail"}</definedName>
    <definedName name="wrn.Detail_Ann." localSheetId="3" hidden="1">{#N/A,#N/A,FALSE,"A07D";#N/A,#N/A,FALSE,"A08D";#N/A,#N/A,FALSE,"A09D"}</definedName>
    <definedName name="wrn.Detail_Ann." hidden="1">{#N/A,#N/A,FALSE,"A07D";#N/A,#N/A,FALSE,"A08D";#N/A,#N/A,FALSE,"A09D"}</definedName>
    <definedName name="wrn.Detail_Projection." localSheetId="3" hidden="1">{#N/A,#N/A,FALSE,"Detail YTD"}</definedName>
    <definedName name="wrn.Detail_Projection." hidden="1">{#N/A,#N/A,FALSE,"Detail YTD"}</definedName>
    <definedName name="wrn.Detail_Projection._1" localSheetId="3" hidden="1">{#N/A,#N/A,FALSE,"Detail YTD"}</definedName>
    <definedName name="wrn.Detail_Projection._1" hidden="1">{#N/A,#N/A,FALSE,"Detail YTD"}</definedName>
    <definedName name="wrn.Detail_Projection._2" localSheetId="3" hidden="1">{#N/A,#N/A,FALSE,"Detail YTD"}</definedName>
    <definedName name="wrn.Detail_Projection._2" hidden="1">{#N/A,#N/A,FALSE,"Detail YTD"}</definedName>
    <definedName name="wrn.Detail_Projection._3" localSheetId="3" hidden="1">{#N/A,#N/A,FALSE,"Detail YTD"}</definedName>
    <definedName name="wrn.Detail_Projection._3" hidden="1">{#N/A,#N/A,FALSE,"Detail YTD"}</definedName>
    <definedName name="wrn.Detail_Projection._4" localSheetId="3" hidden="1">{#N/A,#N/A,FALSE,"Detail YTD"}</definedName>
    <definedName name="wrn.Detail_Projection._4" hidden="1">{#N/A,#N/A,FALSE,"Detail YTD"}</definedName>
    <definedName name="wrn.detail_US." localSheetId="3" hidden="1">{"summary1",#N/A,FALSE,"K";"summary2",#N/A,FALSE,"K";"USmarket",#N/A,FALSE,"K";"USearnings",#N/A,FALSE,"K"}</definedName>
    <definedName name="wrn.detail_US." hidden="1">{"summary1",#N/A,FALSE,"K";"summary2",#N/A,FALSE,"K";"USmarket",#N/A,FALSE,"K";"USearnings",#N/A,FALSE,"K"}</definedName>
    <definedName name="wrn.Detailed._.Calculations." localSheetId="3" hidden="1">{"IncDetail",#N/A,FALSE,"Inc";"BalDetail",#N/A,FALSE,"Bal";"GCFDetail",#N/A,FALSE,"GCF";"RcDsDetail",#N/A,FALSE,"RcDs"}</definedName>
    <definedName name="wrn.Detailed._.Calculations." hidden="1">{"IncDetail",#N/A,FALSE,"Inc";"BalDetail",#N/A,FALSE,"Bal";"GCFDetail",#N/A,FALSE,"GCF";"RcDsDetail",#N/A,FALSE,"RcDs"}</definedName>
    <definedName name="wrn.Detailed._.Model." localSheetId="4" hidden="1">{"P_L",#N/A,TRUE,"P&amp;L";"Rev",#N/A,TRUE,"Rev";"Staff",#N/A,TRUE,"Staff";"Exp",#N/A,TRUE,"Exp";"Capital",#N/A,TRUE,"Capital"}</definedName>
    <definedName name="wrn.Detailed._.Model." localSheetId="3" hidden="1">{"P_L",#N/A,TRUE,"P&amp;L";"Rev",#N/A,TRUE,"Rev";"Staff",#N/A,TRUE,"Staff";"Exp",#N/A,TRUE,"Exp";"Capital",#N/A,TRUE,"Capital"}</definedName>
    <definedName name="wrn.Detailed._.Model." hidden="1">{"P_L",#N/A,TRUE,"P&amp;L";"Rev",#N/A,TRUE,"Rev";"Staff",#N/A,TRUE,"Staff";"Exp",#N/A,TRUE,"Exp";"Capital",#N/A,TRUE,"Capital"}</definedName>
    <definedName name="wrn.Detailed._.Model._1" localSheetId="4" hidden="1">{"P_L",#N/A,TRUE,"P&amp;L";"Rev",#N/A,TRUE,"Rev";"Staff",#N/A,TRUE,"Staff";"Exp",#N/A,TRUE,"Exp";"Capital",#N/A,TRUE,"Capital"}</definedName>
    <definedName name="wrn.Detailed._.Model._1" localSheetId="3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P._.and._.L." localSheetId="3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etalles._.total." localSheetId="3" hidden="1">{"total","abonados garantia",FALSE,"detalle19982007"}</definedName>
    <definedName name="wrn.detalles._.total." hidden="1">{"total","abonados garantia",FALSE,"detalle19982007"}</definedName>
    <definedName name="wrn.devdeal." localSheetId="3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localSheetId="3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localSheetId="3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localSheetId="3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localSheetId="3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1_4" localSheetId="3" hidden="1">{"top",#N/A,TRUE,"Detail";"next",#N/A,TRUE,"Detail";"then",#N/A,TRUE,"Detail";"and",#N/A,TRUE,"Detail";"inaddition",#N/A,TRUE,"Detail";"finally",#N/A,TRUE,"Detail"}</definedName>
    <definedName name="wrn.devdeal._1_4" hidden="1">{"top",#N/A,TRUE,"Detail";"next",#N/A,TRUE,"Detail";"then",#N/A,TRUE,"Detail";"and",#N/A,TRUE,"Detail";"inaddition",#N/A,TRUE,"Detail";"finally",#N/A,TRUE,"Detail"}</definedName>
    <definedName name="wrn.devdeal._1_5" localSheetId="3" hidden="1">{"top",#N/A,TRUE,"Detail";"next",#N/A,TRUE,"Detail";"then",#N/A,TRUE,"Detail";"and",#N/A,TRUE,"Detail";"inaddition",#N/A,TRUE,"Detail";"finally",#N/A,TRUE,"Detail"}</definedName>
    <definedName name="wrn.devdeal._1_5" hidden="1">{"top",#N/A,TRUE,"Detail";"next",#N/A,TRUE,"Detail";"then",#N/A,TRUE,"Detail";"and",#N/A,TRUE,"Detail";"inaddition",#N/A,TRUE,"Detail";"finally",#N/A,TRUE,"Detail"}</definedName>
    <definedName name="wrn.devdeal._2" localSheetId="3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localSheetId="3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localSheetId="3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localSheetId="3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2_4" localSheetId="3" hidden="1">{"top",#N/A,TRUE,"Detail";"next",#N/A,TRUE,"Detail";"then",#N/A,TRUE,"Detail";"and",#N/A,TRUE,"Detail";"inaddition",#N/A,TRUE,"Detail";"finally",#N/A,TRUE,"Detail"}</definedName>
    <definedName name="wrn.devdeal._2_4" hidden="1">{"top",#N/A,TRUE,"Detail";"next",#N/A,TRUE,"Detail";"then",#N/A,TRUE,"Detail";"and",#N/A,TRUE,"Detail";"inaddition",#N/A,TRUE,"Detail";"finally",#N/A,TRUE,"Detail"}</definedName>
    <definedName name="wrn.devdeal._2_5" localSheetId="3" hidden="1">{"top",#N/A,TRUE,"Detail";"next",#N/A,TRUE,"Detail";"then",#N/A,TRUE,"Detail";"and",#N/A,TRUE,"Detail";"inaddition",#N/A,TRUE,"Detail";"finally",#N/A,TRUE,"Detail"}</definedName>
    <definedName name="wrn.devdeal._2_5" hidden="1">{"top",#N/A,TRUE,"Detail";"next",#N/A,TRUE,"Detail";"then",#N/A,TRUE,"Detail";"and",#N/A,TRUE,"Detail";"inaddition",#N/A,TRUE,"Detail";"finally",#N/A,TRUE,"Detail"}</definedName>
    <definedName name="wrn.devdeal._3" localSheetId="3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localSheetId="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localSheetId="3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localSheetId="3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3_4" localSheetId="3" hidden="1">{"top",#N/A,TRUE,"Detail";"next",#N/A,TRUE,"Detail";"then",#N/A,TRUE,"Detail";"and",#N/A,TRUE,"Detail";"inaddition",#N/A,TRUE,"Detail";"finally",#N/A,TRUE,"Detail"}</definedName>
    <definedName name="wrn.devdeal._3_4" hidden="1">{"top",#N/A,TRUE,"Detail";"next",#N/A,TRUE,"Detail";"then",#N/A,TRUE,"Detail";"and",#N/A,TRUE,"Detail";"inaddition",#N/A,TRUE,"Detail";"finally",#N/A,TRUE,"Detail"}</definedName>
    <definedName name="wrn.devdeal._3_5" localSheetId="3" hidden="1">{"top",#N/A,TRUE,"Detail";"next",#N/A,TRUE,"Detail";"then",#N/A,TRUE,"Detail";"and",#N/A,TRUE,"Detail";"inaddition",#N/A,TRUE,"Detail";"finally",#N/A,TRUE,"Detail"}</definedName>
    <definedName name="wrn.devdeal._3_5" hidden="1">{"top",#N/A,TRUE,"Detail";"next",#N/A,TRUE,"Detail";"then",#N/A,TRUE,"Detail";"and",#N/A,TRUE,"Detail";"inaddition",#N/A,TRUE,"Detail";"finally",#N/A,TRUE,"Detail"}</definedName>
    <definedName name="wrn.devdeal._4" localSheetId="3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4_1" localSheetId="3" hidden="1">{"top",#N/A,TRUE,"Detail";"next",#N/A,TRUE,"Detail";"then",#N/A,TRUE,"Detail";"and",#N/A,TRUE,"Detail";"inaddition",#N/A,TRUE,"Detail";"finally",#N/A,TRUE,"Detail"}</definedName>
    <definedName name="wrn.devdeal._4_1" hidden="1">{"top",#N/A,TRUE,"Detail";"next",#N/A,TRUE,"Detail";"then",#N/A,TRUE,"Detail";"and",#N/A,TRUE,"Detail";"inaddition",#N/A,TRUE,"Detail";"finally",#N/A,TRUE,"Detail"}</definedName>
    <definedName name="wrn.devdeal._4_2" localSheetId="3" hidden="1">{"top",#N/A,TRUE,"Detail";"next",#N/A,TRUE,"Detail";"then",#N/A,TRUE,"Detail";"and",#N/A,TRUE,"Detail";"inaddition",#N/A,TRUE,"Detail";"finally",#N/A,TRUE,"Detail"}</definedName>
    <definedName name="wrn.devdeal._4_2" hidden="1">{"top",#N/A,TRUE,"Detail";"next",#N/A,TRUE,"Detail";"then",#N/A,TRUE,"Detail";"and",#N/A,TRUE,"Detail";"inaddition",#N/A,TRUE,"Detail";"finally",#N/A,TRUE,"Detail"}</definedName>
    <definedName name="wrn.devdeal._4_3" localSheetId="3" hidden="1">{"top",#N/A,TRUE,"Detail";"next",#N/A,TRUE,"Detail";"then",#N/A,TRUE,"Detail";"and",#N/A,TRUE,"Detail";"inaddition",#N/A,TRUE,"Detail";"finally",#N/A,TRUE,"Detail"}</definedName>
    <definedName name="wrn.devdeal._4_3" hidden="1">{"top",#N/A,TRUE,"Detail";"next",#N/A,TRUE,"Detail";"then",#N/A,TRUE,"Detail";"and",#N/A,TRUE,"Detail";"inaddition",#N/A,TRUE,"Detail";"finally",#N/A,TRUE,"Detail"}</definedName>
    <definedName name="wrn.devdeal._4_4" localSheetId="3" hidden="1">{"top",#N/A,TRUE,"Detail";"next",#N/A,TRUE,"Detail";"then",#N/A,TRUE,"Detail";"and",#N/A,TRUE,"Detail";"inaddition",#N/A,TRUE,"Detail";"finally",#N/A,TRUE,"Detail"}</definedName>
    <definedName name="wrn.devdeal._4_4" hidden="1">{"top",#N/A,TRUE,"Detail";"next",#N/A,TRUE,"Detail";"then",#N/A,TRUE,"Detail";"and",#N/A,TRUE,"Detail";"inaddition",#N/A,TRUE,"Detail";"finally",#N/A,TRUE,"Detail"}</definedName>
    <definedName name="wrn.devdeal._4_5" localSheetId="3" hidden="1">{"top",#N/A,TRUE,"Detail";"next",#N/A,TRUE,"Detail";"then",#N/A,TRUE,"Detail";"and",#N/A,TRUE,"Detail";"inaddition",#N/A,TRUE,"Detail";"finally",#N/A,TRUE,"Detail"}</definedName>
    <definedName name="wrn.devdeal._4_5" hidden="1">{"top",#N/A,TRUE,"Detail";"next",#N/A,TRUE,"Detail";"then",#N/A,TRUE,"Detail";"and",#N/A,TRUE,"Detail";"inaddition",#N/A,TRUE,"Detail";"finally",#N/A,TRUE,"Detail"}</definedName>
    <definedName name="wrn.devdeal._5" localSheetId="3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evdeal._5_1" localSheetId="3" hidden="1">{"top",#N/A,TRUE,"Detail";"next",#N/A,TRUE,"Detail";"then",#N/A,TRUE,"Detail";"and",#N/A,TRUE,"Detail";"inaddition",#N/A,TRUE,"Detail";"finally",#N/A,TRUE,"Detail"}</definedName>
    <definedName name="wrn.devdeal._5_1" hidden="1">{"top",#N/A,TRUE,"Detail";"next",#N/A,TRUE,"Detail";"then",#N/A,TRUE,"Detail";"and",#N/A,TRUE,"Detail";"inaddition",#N/A,TRUE,"Detail";"finally",#N/A,TRUE,"Detail"}</definedName>
    <definedName name="wrn.devdeal._5_2" localSheetId="3" hidden="1">{"top",#N/A,TRUE,"Detail";"next",#N/A,TRUE,"Detail";"then",#N/A,TRUE,"Detail";"and",#N/A,TRUE,"Detail";"inaddition",#N/A,TRUE,"Detail";"finally",#N/A,TRUE,"Detail"}</definedName>
    <definedName name="wrn.devdeal._5_2" hidden="1">{"top",#N/A,TRUE,"Detail";"next",#N/A,TRUE,"Detail";"then",#N/A,TRUE,"Detail";"and",#N/A,TRUE,"Detail";"inaddition",#N/A,TRUE,"Detail";"finally",#N/A,TRUE,"Detail"}</definedName>
    <definedName name="wrn.devdeal._5_3" localSheetId="3" hidden="1">{"top",#N/A,TRUE,"Detail";"next",#N/A,TRUE,"Detail";"then",#N/A,TRUE,"Detail";"and",#N/A,TRUE,"Detail";"inaddition",#N/A,TRUE,"Detail";"finally",#N/A,TRUE,"Detail"}</definedName>
    <definedName name="wrn.devdeal._5_3" hidden="1">{"top",#N/A,TRUE,"Detail";"next",#N/A,TRUE,"Detail";"then",#N/A,TRUE,"Detail";"and",#N/A,TRUE,"Detail";"inaddition",#N/A,TRUE,"Detail";"finally",#N/A,TRUE,"Detail"}</definedName>
    <definedName name="wrn.devdeal._5_4" localSheetId="3" hidden="1">{"top",#N/A,TRUE,"Detail";"next",#N/A,TRUE,"Detail";"then",#N/A,TRUE,"Detail";"and",#N/A,TRUE,"Detail";"inaddition",#N/A,TRUE,"Detail";"finally",#N/A,TRUE,"Detail"}</definedName>
    <definedName name="wrn.devdeal._5_4" hidden="1">{"top",#N/A,TRUE,"Detail";"next",#N/A,TRUE,"Detail";"then",#N/A,TRUE,"Detail";"and",#N/A,TRUE,"Detail";"inaddition",#N/A,TRUE,"Detail";"finally",#N/A,TRUE,"Detail"}</definedName>
    <definedName name="wrn.devdeal._5_5" localSheetId="3" hidden="1">{"top",#N/A,TRUE,"Detail";"next",#N/A,TRUE,"Detail";"then",#N/A,TRUE,"Detail";"and",#N/A,TRUE,"Detail";"inaddition",#N/A,TRUE,"Detail";"finally",#N/A,TRUE,"Detail"}</definedName>
    <definedName name="wrn.devdeal._5_5" hidden="1">{"top",#N/A,TRUE,"Detail";"next",#N/A,TRUE,"Detail";"then",#N/A,TRUE,"Detail";"and",#N/A,TRUE,"Detail";"inaddition",#N/A,TRUE,"Detail";"finally",#N/A,TRUE,"Detail"}</definedName>
    <definedName name="wrn.Development._.Hours." localSheetId="3" hidden="1">{#N/A,#N/A,FALSE,"July 95";#N/A,#N/A,FALSE,"Aug 95";#N/A,#N/A,FALSE,"Sep 95";#N/A,#N/A,FALSE,"October 95"}</definedName>
    <definedName name="wrn.Development._.Hours." hidden="1">{#N/A,#N/A,FALSE,"July 95";#N/A,#N/A,FALSE,"Aug 95";#N/A,#N/A,FALSE,"Sep 95";#N/A,#N/A,FALSE,"October 95"}</definedName>
    <definedName name="wrn.Diagnostics.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l_anal." localSheetId="3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r." localSheetId="3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jall." localSheetId="3" hidden="1">{"djcash",#N/A,FALSE,"DJann";"djinc",#N/A,FALSE,"DJann";"djtaxes",#N/A,FALSE,"DJann";"djbuspub",#N/A,FALSE,"DJann";"djwall",#N/A,FALSE,"DJann";"djcompprs",#N/A,FALSE,"DJann";"djteler",#N/A,FALSE,"DJann"}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localSheetId="4" hidden="1">{"consolidated",#N/A,FALSE,"Sheet1";"cms",#N/A,FALSE,"Sheet1";"fse",#N/A,FALSE,"Sheet1"}</definedName>
    <definedName name="wrn.document." localSheetId="3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3" hidden="1">{"comps2",#N/A,FALSE,"AERO";"footnotes",#N/A,FALSE,"AERO"}</definedName>
    <definedName name="wrn.documentaero." hidden="1">{"comps2",#N/A,FALSE,"AERO";"footnotes",#N/A,FALSE,"AERO"}</definedName>
    <definedName name="wrn.documentation." localSheetId="4" hidden="1">{"documentation1",#N/A,FALSE,"Documentation";"documentation2",#N/A,FALSE,"Documentation"}</definedName>
    <definedName name="wrn.documentation." localSheetId="3" hidden="1">{"documentation1",#N/A,FALSE,"Documentation";"documentation2",#N/A,FALSE,"Documentation"}</definedName>
    <definedName name="wrn.documentation." hidden="1">{"documentation1",#N/A,FALSE,"Documentation";"documentation2",#N/A,FALSE,"Documentation"}</definedName>
    <definedName name="wrn.documenthand." localSheetId="3" hidden="1">{"comps",#N/A,FALSE,"HANDPACK";"footnotes",#N/A,FALSE,"HANDPACK"}</definedName>
    <definedName name="wrn.documenthand." hidden="1">{"comps",#N/A,FALSE,"HANDPACK";"footnotes",#N/A,FALSE,"HANDPACK"}</definedName>
    <definedName name="wrn.Dom." localSheetId="3" hidden="1">{"Dom_qty",#N/A,FALSE,"Domestic";"Dom_sell",#N/A,FALSE,"Domestic";"Dom_misc",#N/A,FALSE,"Domestic"}</definedName>
    <definedName name="wrn.Dom." hidden="1">{"Dom_qty",#N/A,FALSE,"Domestic";"Dom_sell",#N/A,FALSE,"Domestic";"Dom_misc",#N/A,FALSE,"Domestic"}</definedName>
    <definedName name="wrn.Draft." localSheetId="3" hidden="1">{"Draft",#N/A,FALSE,"Feb-96"}</definedName>
    <definedName name="wrn.Draft." hidden="1">{"Draft",#N/A,FALSE,"Feb-96"}</definedName>
    <definedName name="wrn.Drawing._.and._.Homo.result." localSheetId="3" hidden="1">{"Drawing&amp;Homo.result",#N/A,FALSE,"Greco Hom. and BOM"}</definedName>
    <definedName name="wrn.Drawing._.and._.Homo.result." hidden="1">{"Drawing&amp;Homo.result",#N/A,FALSE,"Greco Hom. and BOM"}</definedName>
    <definedName name="wrn.Drucken._.H.C.._.Starck.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.._.1263._.yr5." localSheetId="3" hidden="1">{#N/A,#N/A,FALSE,"1263 yr5"}</definedName>
    <definedName name="wrn.E.._.1263._.yr5." hidden="1">{#N/A,#N/A,FALSE,"1263 yr5"}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localSheetId="4" hidden="1">{#N/A,#N/A,FALSE,"2003_Input - P&amp;L"}</definedName>
    <definedName name="wrn.ebitda." localSheetId="3" hidden="1">{#N/A,#N/A,FALSE,"2003_Input - P&amp;L"}</definedName>
    <definedName name="wrn.ebitda." hidden="1">{#N/A,#N/A,FALSE,"2003_Input - P&amp;L"}</definedName>
    <definedName name="wrn.ebitda2" localSheetId="4" hidden="1">{#N/A,#N/A,FALSE,"2003_Input - P&amp;L"}</definedName>
    <definedName name="wrn.ebitda2" localSheetId="3" hidden="1">{#N/A,#N/A,FALSE,"2003_Input - P&amp;L"}</definedName>
    <definedName name="wrn.ebitda2" hidden="1">{#N/A,#N/A,FALSE,"2003_Input - P&amp;L"}</definedName>
    <definedName name="wrn.EBITRECS." localSheetId="4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BITRECS." localSheetId="3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conomic._.Value._.Added._.Analysis." localSheetId="4" hidden="1">{"EVA",#N/A,FALSE,"EVA";"WACC",#N/A,FALSE,"WACC"}</definedName>
    <definedName name="wrn.Economic._.Value._.Added._.Analysis." localSheetId="3">{"EVA",#N/A,FALSE,"EVA";"WACC",#N/A,FALSE,"WACC"}</definedName>
    <definedName name="wrn.Economic._.Value._.Added._.Analysis.">{"EVA",#N/A,FALSE,"EVA";"WACC",#N/A,FALSE,"WACC"}</definedName>
    <definedName name="wrn.Economic._.Value._.Added._.Analysis._from_DBAB" localSheetId="3" hidden="1">{"EVA",#N/A,FALSE,"EVA";"WACC",#N/A,FALSE,"WACC"}</definedName>
    <definedName name="wrn.Economic._.Value._.Added._.Analysis._from_DBAB" hidden="1">{"EVA",#N/A,FALSE,"EVA";"WACC",#N/A,FALSE,"WACC"}</definedName>
    <definedName name="wrn.ecpall." localSheetId="3" hidden="1">{"ecpcash",#N/A,FALSE,"ECPann";"ecpinc",#N/A,FALSE,"ECPann";"ecpindia",#N/A,FALSE,"ECPann";"ecpmun",#N/A,FALSE,"ECPann";"ecpphoenix",#N/A,FALSE,"ECPann";"ecpothe",#N/A,FALSE,"ECPann";"ecpbalsht",#N/A,FALSE,"ECPann"}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S_BUD_ACT_PY.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localSheetId="3" hidden="1">{"Eilbericht_UBA",#N/A,FALSE,"EB"}</definedName>
    <definedName name="wrn.Eilbericht_UBA." hidden="1">{"Eilbericht_UBA",#N/A,FALSE,"EB"}</definedName>
    <definedName name="wrn.Eilbericht_UBA._1" localSheetId="3" hidden="1">{"Eilbericht_UBA",#N/A,FALSE,"EB"}</definedName>
    <definedName name="wrn.Eilbericht_UBA._1" hidden="1">{"Eilbericht_UBA",#N/A,FALSE,"EB"}</definedName>
    <definedName name="wrn.Eilbericht_UBA._2" localSheetId="3" hidden="1">{"Eilbericht_UBA",#N/A,FALSE,"EB"}</definedName>
    <definedName name="wrn.Eilbericht_UBA._2" hidden="1">{"Eilbericht_UBA",#N/A,FALSE,"EB"}</definedName>
    <definedName name="wrn.Eilbericht_UBA._3" localSheetId="3" hidden="1">{"Eilbericht_UBA",#N/A,FALSE,"EB"}</definedName>
    <definedName name="wrn.Eilbericht_UBA._3" hidden="1">{"Eilbericht_UBA",#N/A,FALSE,"EB"}</definedName>
    <definedName name="wrn.Eilbericht_UBA._4" localSheetId="3" hidden="1">{"Eilbericht_UBA",#N/A,FALSE,"EB"}</definedName>
    <definedName name="wrn.Eilbericht_UBA._4" hidden="1">{"Eilbericht_UBA",#N/A,FALSE,"EB"}</definedName>
    <definedName name="wrn.Eilbericht_UBA._5" localSheetId="3" hidden="1">{"Eilbericht_UBA",#N/A,FALSE,"EB"}</definedName>
    <definedName name="wrn.Eilbericht_UBA._5" hidden="1">{"Eilbericht_UBA",#N/A,FALSE,"EB"}</definedName>
    <definedName name="wrn.Emg._.report." localSheetId="3" hidden="1">{#N/A,#N/A,FALSE,"Emerging Mkt Fund"}</definedName>
    <definedName name="wrn.Emg._.report." hidden="1">{#N/A,#N/A,FALSE,"Emerging Mkt Fund"}</definedName>
    <definedName name="wrn.Ensemble_client." localSheetId="3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localSheetId="3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Model." localSheetId="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tiesWithReclasses." localSheetId="3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localSheetId="3" hidden="1">{"PnL",#N/A,FALSE,"Equip P&amp;L";"Responsibility",#N/A,FALSE,"Equip P&amp;L";"Cost Control",#N/A,FALSE,"Equip P&amp;L"}</definedName>
    <definedName name="wrn.Equipment." hidden="1">{"PnL",#N/A,FALSE,"Equip P&amp;L";"Responsibility",#N/A,FALSE,"Equip P&amp;L";"Cost Control",#N/A,FALSE,"Equip P&amp;L"}</definedName>
    <definedName name="wrn.equity._.comps." localSheetId="3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rgebnisbericht_UBA." localSheetId="3" hidden="1">{"Ergebnisbericht_UBA",#N/A,FALSE,"MB"}</definedName>
    <definedName name="wrn.Ergebnisbericht_UBA." hidden="1">{"Ergebnisbericht_UBA",#N/A,FALSE,"MB"}</definedName>
    <definedName name="wrn.Ergebnisbericht_UBA._1" localSheetId="3" hidden="1">{"Ergebnisbericht_UBA",#N/A,FALSE,"MB"}</definedName>
    <definedName name="wrn.Ergebnisbericht_UBA._1" hidden="1">{"Ergebnisbericht_UBA",#N/A,FALSE,"MB"}</definedName>
    <definedName name="wrn.Ergebnisbericht_UBA._2" localSheetId="3" hidden="1">{"Ergebnisbericht_UBA",#N/A,FALSE,"MB"}</definedName>
    <definedName name="wrn.Ergebnisbericht_UBA._2" hidden="1">{"Ergebnisbericht_UBA",#N/A,FALSE,"MB"}</definedName>
    <definedName name="wrn.Ergebnisbericht_UBA._3" localSheetId="3" hidden="1">{"Ergebnisbericht_UBA",#N/A,FALSE,"MB"}</definedName>
    <definedName name="wrn.Ergebnisbericht_UBA._3" hidden="1">{"Ergebnisbericht_UBA",#N/A,FALSE,"MB"}</definedName>
    <definedName name="wrn.Ergebnisbericht_UBA._4" localSheetId="3" hidden="1">{"Ergebnisbericht_UBA",#N/A,FALSE,"MB"}</definedName>
    <definedName name="wrn.Ergebnisbericht_UBA._4" hidden="1">{"Ergebnisbericht_UBA",#N/A,FALSE,"MB"}</definedName>
    <definedName name="wrn.Ergebnisbericht_UBA._5" localSheetId="3" hidden="1">{"Ergebnisbericht_UBA",#N/A,FALSE,"MB"}</definedName>
    <definedName name="wrn.Ergebnisbericht_UBA._5" hidden="1">{"Ergebnisbericht_UBA",#N/A,FALSE,"MB"}</definedName>
    <definedName name="wrn.ET_SG." localSheetId="3" hidden="1">{#N/A,#N/A,FALSE,"Créances";#N/A,#N/A,FALSE,"Effectifs";#N/A,#N/A,FALSE,"SI"}</definedName>
    <definedName name="wrn.ET_SG." hidden="1">{#N/A,#N/A,FALSE,"Créances";#N/A,#N/A,FALSE,"Effectifs";#N/A,#N/A,FALSE,"SI"}</definedName>
    <definedName name="wrn.ETH." localSheetId="3" hidden="1">{"AnnMarg.",#N/A,FALSE,"ETHAN";"Q",#N/A,FALSE,"Qtrs."}</definedName>
    <definedName name="wrn.ETH." hidden="1">{"AnnMarg.",#N/A,FALSE,"ETHAN";"Q",#N/A,FALSE,"Qtrs."}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localSheetId="3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3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urope.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." localSheetId="4" hidden="1">{"SCH73",#N/A,FALSE,"eva";"SCH74",#N/A,FALSE,"eva";"SCH75",#N/A,FALSE,"eva"}</definedName>
    <definedName name="wrn.EVA." localSheetId="3" hidden="1">{"SCH73",#N/A,FALSE,"eva";"SCH74",#N/A,FALSE,"eva";"SCH75",#N/A,FALSE,"eva"}</definedName>
    <definedName name="wrn.EVA." hidden="1">{"SCH73",#N/A,FALSE,"eva";"SCH74",#N/A,FALSE,"eva";"SCH75",#N/A,FALSE,"eva"}</definedName>
    <definedName name="wrn.Everything.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." localSheetId="3" hidden="1">{#N/A,#N/A,FALSE,"EW"}</definedName>
    <definedName name="wrn.EW." hidden="1">{#N/A,#N/A,FALSE,"EW"}</definedName>
    <definedName name="wrn.Exam._.Workpapers._.1." localSheetId="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._.SUMM._.ALL." localSheetId="3" hidden="1">{"exec sum us",#N/A,FALSE,"Exec Sum";"exec sum ex",#N/A,FALSE,"Exec Sum";"exec summ other",#N/A,FALSE,"Exec Sum";"exec sum ww",#N/A,FALSE,"Exec Sum"}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localSheetId="3" hidden="1">{"exec sum ex",#N/A,FALSE,"Exec Sum"}</definedName>
    <definedName name="wrn.EXEC._.SUMM._.EX._.US." hidden="1">{"exec sum ex",#N/A,FALSE,"Exec Sum"}</definedName>
    <definedName name="wrn.EXEC._.SUMM._.OTHER." localSheetId="3" hidden="1">{"exec summ other",#N/A,FALSE,"Exec Sum"}</definedName>
    <definedName name="wrn.EXEC._.SUMM._.OTHER." hidden="1">{"exec summ other",#N/A,FALSE,"Exec Sum"}</definedName>
    <definedName name="wrn.EXEC._.SUMM._.US." localSheetId="3" hidden="1">{"exec sum us",#N/A,FALSE,"Exec Sum"}</definedName>
    <definedName name="wrn.EXEC._.SUMM._.US." hidden="1">{"exec sum us",#N/A,FALSE,"Exec Sum"}</definedName>
    <definedName name="wrn.EXEC._.SUMM._.WW." localSheetId="3" hidden="1">{"exec sum ww",#N/A,FALSE,"Exec Sum"}</definedName>
    <definedName name="wrn.EXEC._.SUMM._.WW." hidden="1">{"exec sum ww",#N/A,FALSE,"Exec Sum"}</definedName>
    <definedName name="wrn.execom." localSheetId="3" hidden="1">{"EXECOM QUARTER",#N/A,FALSE,"Execom";"EXECOM ANNUAL",#N/A,FALSE,"Execom";"EXECOM BUDGET2004",#N/A,FALSE,"Execom"}</definedName>
    <definedName name="wrn.execom." hidden="1">{"EXECOM QUARTER",#N/A,FALSE,"Execom";"EXECOM ANNUAL",#N/A,FALSE,"Execom";"EXECOM BUDGET2004",#N/A,FALSE,"Execom"}</definedName>
    <definedName name="wrn.EXHIBITS.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.for._.Loves." localSheetId="3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localSheetId="3" hidden="1">{"Exp_qty",#N/A,FALSE,"Export";"Exp_sell",#N/A,FALSE,"Export";"Exp_misc",#N/A,FALSE,"Export"}</definedName>
    <definedName name="wrn.Exp." hidden="1">{"Exp_qty",#N/A,FALSE,"Export";"Exp_sell",#N/A,FALSE,"Export";"Exp_misc",#N/A,FALSE,"Export"}</definedName>
    <definedName name="wrn.ExpCompSet." localSheetId="3" hidden="1">{"ExpCompSet",#N/A,FALSE,"Export Comp. Sets"}</definedName>
    <definedName name="wrn.ExpCompSet." hidden="1">{"ExpCompSet",#N/A,FALSE,"Export Comp. Sets"}</definedName>
    <definedName name="wrn.Expense._.Report." localSheetId="4" hidden="1">{#N/A,#N/A,FALSE,"TXNMEERFACE";#N/A,#N/A,FALSE,"TXNMEERBACK"}</definedName>
    <definedName name="wrn.Expense._.Report." localSheetId="3" hidden="1">{#N/A,#N/A,FALSE,"TXNMEERFACE";#N/A,#N/A,FALSE,"TXNMEERBACK"}</definedName>
    <definedName name="wrn.Expense._.Report." hidden="1">{#N/A,#N/A,FALSE,"TXNMEERFACE";#N/A,#N/A,FALSE,"TXNMEERBACK"}</definedName>
    <definedName name="wrn.Exports." localSheetId="3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localSheetId="3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3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._.1263._.Total." localSheetId="3" hidden="1">{#N/A,#N/A,FALSE,"1263 Total"}</definedName>
    <definedName name="wrn.F.._.1263._.Total." hidden="1">{#N/A,#N/A,FALSE,"1263 Total"}</definedName>
    <definedName name="wrn.Falcons._.Divisions." localSheetId="4" hidden="1">{#N/A,#N/A,TRUE,"Fiber_Optic_Cable_Input ";#N/A,#N/A,TRUE,"Specialty_Fiber_Devices_Input";#N/A,#N/A,TRUE,"Optical_Fiber_Apparatus_Input"}</definedName>
    <definedName name="wrn.Falcons._.Divisions." localSheetId="3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Standalone." localSheetId="4" hidden="1">{#N/A,#N/A,TRUE,"Falcons_Standalone";#N/A,#N/A,TRUE,"Target_Input";#N/A,#N/A,TRUE,"Target_Calendarized"}</definedName>
    <definedName name="wrn.Falcons._.Standalone." localSheetId="3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ar._.East._.Set." localSheetId="3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ax.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B" localSheetId="3" hidden="1">{"FCB_ALL",#N/A,FALSE,"FCB"}</definedName>
    <definedName name="wrn.FB" hidden="1">{"FCB_ALL",#N/A,FALSE,"FCB"}</definedName>
    <definedName name="wrn.fb." localSheetId="3" hidden="1">{"AnnMarg",#N/A,FALSE,"FALCON";"Q",#N/A,FALSE,"Qtrs."}</definedName>
    <definedName name="wrn.fb." hidden="1">{"AnnMarg",#N/A,FALSE,"FALCON";"Q",#N/A,FALSE,"Qtrs."}</definedName>
    <definedName name="wrn.fc." localSheetId="3" hidden="1">{"letter",#N/A,FALSE,"Letter";"amort",#N/A,FALSE,"Amort"}</definedName>
    <definedName name="wrn.fc." hidden="1">{"letter",#N/A,FALSE,"Letter";"amort",#N/A,FALSE,"Amort"}</definedName>
    <definedName name="wrn.fcb" localSheetId="3" hidden="1">{"FCB_ALL",#N/A,FALSE,"FCB"}</definedName>
    <definedName name="wrn.fcb" hidden="1">{"FCB_ALL",#N/A,FALSE,"FCB"}</definedName>
    <definedName name="wrn.FCB." localSheetId="4" hidden="1">{"FCB_ALL",#N/A,FALSE,"FCB"}</definedName>
    <definedName name="wrn.FCB." localSheetId="3" hidden="1">{"FCB_ALL",#N/A,FALSE,"FCB"}</definedName>
    <definedName name="wrn.FCB." hidden="1">{"FCB_ALL",#N/A,FALSE,"FCB"}</definedName>
    <definedName name="wrn.fcb._dcf" localSheetId="3" hidden="1">{"FCB_ALL",#N/A,FALSE,"FCB"}</definedName>
    <definedName name="wrn.fcb._dcf" hidden="1">{"FCB_ALL",#N/A,FALSE,"FCB"}</definedName>
    <definedName name="wrn.fcb2" localSheetId="4" hidden="1">{"FCB_ALL",#N/A,FALSE,"FCB"}</definedName>
    <definedName name="wrn.fcb2" localSheetId="3" hidden="1">{"FCB_ALL",#N/A,FALSE,"FCB"}</definedName>
    <definedName name="wrn.fcb2" hidden="1">{"FCB_ALL",#N/A,FALSE,"FCB"}</definedName>
    <definedName name="wrn.fcb2_dcf" localSheetId="3" hidden="1">{"FCB_ALL",#N/A,FALSE,"FCB"}</definedName>
    <definedName name="wrn.fcb2_dcf" hidden="1">{"FCB_ALL",#N/A,FALSE,"FCB"}</definedName>
    <definedName name="wrn.FCI._.Report." localSheetId="3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I._.Report.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st._.by._.Mon." localSheetId="3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localSheetId="3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localSheetId="3" hidden="1">{"fdb1_Rapport_Report",#N/A,FALSE,"Report"}</definedName>
    <definedName name="wrn.fdb1_Imprime_Print." hidden="1">{"fdb1_Rapport_Report",#N/A,FALSE,"Report"}</definedName>
    <definedName name="wrn.fdb2_print_rpt." localSheetId="3" hidden="1">{"fdb2_print",#N/A,FALSE,"Report"}</definedName>
    <definedName name="wrn.fdb2_print_rpt." hidden="1">{"fdb2_print",#N/A,FALSE,"Report"}</definedName>
    <definedName name="wrn.FDII6_01PortReview." localSheetId="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localSheetId="3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localSheetId="3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ebruary." localSheetId="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rro." localSheetId="3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localSheetId="3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localSheetId="4" hidden="1">{#N/A,#N/A,FALSE,"Assump2";#N/A,#N/A,FALSE,"Income2";#N/A,#N/A,FALSE,"Balance2";#N/A,#N/A,FALSE,"DCF Filter";#N/A,#N/A,FALSE,"Trans Assump2";#N/A,#N/A,FALSE,"Combined Income2";#N/A,#N/A,FALSE,"Combined Balance2"}</definedName>
    <definedName name="wrn.Filter.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hidden="1">{#N/A,#N/A,FALSE,"Assump2";#N/A,#N/A,FALSE,"Income2";#N/A,#N/A,FALSE,"Balance2";#N/A,#N/A,FALSE,"DCF Filter";#N/A,#N/A,FALSE,"Trans Assump2";#N/A,#N/A,FALSE,"Combined Income2";#N/A,#N/A,FALSE,"Combined Balance2"}</definedName>
    <definedName name="wrn.Filter.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hidden="1">{#N/A,#N/A,FALSE,"Assump2";#N/A,#N/A,FALSE,"Income2";#N/A,#N/A,FALSE,"Balance2";#N/A,#N/A,FALSE,"DCF Filter";#N/A,#N/A,FALSE,"Trans Assump2";#N/A,#N/A,FALSE,"Combined Income2";#N/A,#N/A,FALSE,"Combined Balance2"}</definedName>
    <definedName name="wrn.Filter.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hidden="1">{#N/A,#N/A,FALSE,"Assump2";#N/A,#N/A,FALSE,"Income2";#N/A,#N/A,FALSE,"Balance2";#N/A,#N/A,FALSE,"DCF Filter";#N/A,#N/A,FALSE,"Trans Assump2";#N/A,#N/A,FALSE,"Combined Income2";#N/A,#N/A,FALSE,"Combined Balance2"}</definedName>
    <definedName name="wrn.Filter.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hidden="1">{#N/A,#N/A,FALSE,"Assump2";#N/A,#N/A,FALSE,"Income2";#N/A,#N/A,FALSE,"Balance2";#N/A,#N/A,FALSE,"DCF Filter";#N/A,#N/A,FALSE,"Trans Assump2";#N/A,#N/A,FALSE,"Combined Income2";#N/A,#N/A,FALSE,"Combined Balance2"}</definedName>
    <definedName name="wrn.Filter.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hidden="1">{#N/A,#N/A,FALSE,"Assump2";#N/A,#N/A,FALSE,"Income2";#N/A,#N/A,FALSE,"Balance2";#N/A,#N/A,FALSE,"DCF Filter";#N/A,#N/A,FALSE,"Trans Assump2";#N/A,#N/A,FALSE,"Combined Income2";#N/A,#N/A,FALSE,"Combined Balance2"}</definedName>
    <definedName name="wrn.fin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 localSheetId="3" hidden="1">{"Final",#N/A,FALSE,"Feb-96"}</definedName>
    <definedName name="wrn.Final." hidden="1">{"Final",#N/A,FALSE,"Feb-96"}</definedName>
    <definedName name="wrn.Final._.Copy." localSheetId="3" hidden="1">{#N/A,#N/A,TRUE,"Assumptions";#N/A,#N/A,TRUE,"Financial  Statements";#N/A,#N/A,TRUE,"Unl. Free CF Valuation ";#N/A,#N/A,TRUE,"Funding Schedule";#N/A,#N/A,TRUE,"High Yield &amp; Equity Schedule"}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Copy.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" hidden="1">{#N/A,#N/A,TRUE,"Assumptions";#N/A,#N/A,TRUE,"Financial  Statements";#N/A,#N/A,TRUE,"Unl. Free CF Valuation ";#N/A,#N/A,TRUE,"Funding Schedule";#N/A,#N/A,TRUE,"High Yield &amp; Equity Schedule"}</definedName>
    <definedName name="wrn.Final._.Copy._1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1" hidden="1">{#N/A,#N/A,TRUE,"Assumptions";#N/A,#N/A,TRUE,"Financial  Statements";#N/A,#N/A,TRUE,"Unl. Free CF Valuation ";#N/A,#N/A,TRUE,"Funding Schedule";#N/A,#N/A,TRUE,"High Yield &amp; Equity Schedule"}</definedName>
    <definedName name="wrn.Final._.Copy._1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2" hidden="1">{#N/A,#N/A,TRUE,"Assumptions";#N/A,#N/A,TRUE,"Financial  Statements";#N/A,#N/A,TRUE,"Unl. Free CF Valuation ";#N/A,#N/A,TRUE,"Funding Schedule";#N/A,#N/A,TRUE,"High Yield &amp; Equity Schedule"}</definedName>
    <definedName name="wrn.Final._.Copy._1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3" hidden="1">{#N/A,#N/A,TRUE,"Assumptions";#N/A,#N/A,TRUE,"Financial  Statements";#N/A,#N/A,TRUE,"Unl. Free CF Valuation ";#N/A,#N/A,TRUE,"Funding Schedule";#N/A,#N/A,TRUE,"High Yield &amp; Equity Schedule"}</definedName>
    <definedName name="wrn.Final._.Copy._1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4" hidden="1">{#N/A,#N/A,TRUE,"Assumptions";#N/A,#N/A,TRUE,"Financial  Statements";#N/A,#N/A,TRUE,"Unl. Free CF Valuation ";#N/A,#N/A,TRUE,"Funding Schedule";#N/A,#N/A,TRUE,"High Yield &amp; Equity Schedule"}</definedName>
    <definedName name="wrn.Final._.Copy._1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5" hidden="1">{#N/A,#N/A,TRUE,"Assumptions";#N/A,#N/A,TRUE,"Financial  Statements";#N/A,#N/A,TRUE,"Unl. Free CF Valuation ";#N/A,#N/A,TRUE,"Funding Schedule";#N/A,#N/A,TRUE,"High Yield &amp; Equity Schedule"}</definedName>
    <definedName name="wrn.Final._.Copy.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" hidden="1">{#N/A,#N/A,TRUE,"Assumptions";#N/A,#N/A,TRUE,"Financial  Statements";#N/A,#N/A,TRUE,"Unl. Free CF Valuation ";#N/A,#N/A,TRUE,"Funding Schedule";#N/A,#N/A,TRUE,"High Yield &amp; Equity Schedule"}</definedName>
    <definedName name="wrn.Final._.Copy._2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1" hidden="1">{#N/A,#N/A,TRUE,"Assumptions";#N/A,#N/A,TRUE,"Financial  Statements";#N/A,#N/A,TRUE,"Unl. Free CF Valuation ";#N/A,#N/A,TRUE,"Funding Schedule";#N/A,#N/A,TRUE,"High Yield &amp; Equity Schedule"}</definedName>
    <definedName name="wrn.Final._.Copy._2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2" hidden="1">{#N/A,#N/A,TRUE,"Assumptions";#N/A,#N/A,TRUE,"Financial  Statements";#N/A,#N/A,TRUE,"Unl. Free CF Valuation ";#N/A,#N/A,TRUE,"Funding Schedule";#N/A,#N/A,TRUE,"High Yield &amp; Equity Schedule"}</definedName>
    <definedName name="wrn.Final._.Copy._2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3" hidden="1">{#N/A,#N/A,TRUE,"Assumptions";#N/A,#N/A,TRUE,"Financial  Statements";#N/A,#N/A,TRUE,"Unl. Free CF Valuation ";#N/A,#N/A,TRUE,"Funding Schedule";#N/A,#N/A,TRUE,"High Yield &amp; Equity Schedule"}</definedName>
    <definedName name="wrn.Final._.Copy._2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4" hidden="1">{#N/A,#N/A,TRUE,"Assumptions";#N/A,#N/A,TRUE,"Financial  Statements";#N/A,#N/A,TRUE,"Unl. Free CF Valuation ";#N/A,#N/A,TRUE,"Funding Schedule";#N/A,#N/A,TRUE,"High Yield &amp; Equity Schedule"}</definedName>
    <definedName name="wrn.Final._.Copy._2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5" hidden="1">{#N/A,#N/A,TRUE,"Assumptions";#N/A,#N/A,TRUE,"Financial  Statements";#N/A,#N/A,TRUE,"Unl. Free CF Valuation ";#N/A,#N/A,TRUE,"Funding Schedule";#N/A,#N/A,TRUE,"High Yield &amp; Equity Schedule"}</definedName>
    <definedName name="wrn.Final._.Copy.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" hidden="1">{#N/A,#N/A,TRUE,"Assumptions";#N/A,#N/A,TRUE,"Financial  Statements";#N/A,#N/A,TRUE,"Unl. Free CF Valuation ";#N/A,#N/A,TRUE,"Funding Schedule";#N/A,#N/A,TRUE,"High Yield &amp; Equity Schedule"}</definedName>
    <definedName name="wrn.Final._.Copy._3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1" hidden="1">{#N/A,#N/A,TRUE,"Assumptions";#N/A,#N/A,TRUE,"Financial  Statements";#N/A,#N/A,TRUE,"Unl. Free CF Valuation ";#N/A,#N/A,TRUE,"Funding Schedule";#N/A,#N/A,TRUE,"High Yield &amp; Equity Schedule"}</definedName>
    <definedName name="wrn.Final._.Copy._3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2" hidden="1">{#N/A,#N/A,TRUE,"Assumptions";#N/A,#N/A,TRUE,"Financial  Statements";#N/A,#N/A,TRUE,"Unl. Free CF Valuation ";#N/A,#N/A,TRUE,"Funding Schedule";#N/A,#N/A,TRUE,"High Yield &amp; Equity Schedule"}</definedName>
    <definedName name="wrn.Final._.Copy._3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3" hidden="1">{#N/A,#N/A,TRUE,"Assumptions";#N/A,#N/A,TRUE,"Financial  Statements";#N/A,#N/A,TRUE,"Unl. Free CF Valuation ";#N/A,#N/A,TRUE,"Funding Schedule";#N/A,#N/A,TRUE,"High Yield &amp; Equity Schedule"}</definedName>
    <definedName name="wrn.Final._.Copy._3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4" hidden="1">{#N/A,#N/A,TRUE,"Assumptions";#N/A,#N/A,TRUE,"Financial  Statements";#N/A,#N/A,TRUE,"Unl. Free CF Valuation ";#N/A,#N/A,TRUE,"Funding Schedule";#N/A,#N/A,TRUE,"High Yield &amp; Equity Schedule"}</definedName>
    <definedName name="wrn.Final._.Copy._3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5" hidden="1">{#N/A,#N/A,TRUE,"Assumptions";#N/A,#N/A,TRUE,"Financial  Statements";#N/A,#N/A,TRUE,"Unl. Free CF Valuation ";#N/A,#N/A,TRUE,"Funding Schedule";#N/A,#N/A,TRUE,"High Yield &amp; Equity Schedule"}</definedName>
    <definedName name="wrn.Final._.Copy.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" hidden="1">{#N/A,#N/A,TRUE,"Assumptions";#N/A,#N/A,TRUE,"Financial  Statements";#N/A,#N/A,TRUE,"Unl. Free CF Valuation ";#N/A,#N/A,TRUE,"Funding Schedule";#N/A,#N/A,TRUE,"High Yield &amp; Equity Schedule"}</definedName>
    <definedName name="wrn.Final._.Copy._4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1" hidden="1">{#N/A,#N/A,TRUE,"Assumptions";#N/A,#N/A,TRUE,"Financial  Statements";#N/A,#N/A,TRUE,"Unl. Free CF Valuation ";#N/A,#N/A,TRUE,"Funding Schedule";#N/A,#N/A,TRUE,"High Yield &amp; Equity Schedule"}</definedName>
    <definedName name="wrn.Final._.Copy._4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2" hidden="1">{#N/A,#N/A,TRUE,"Assumptions";#N/A,#N/A,TRUE,"Financial  Statements";#N/A,#N/A,TRUE,"Unl. Free CF Valuation ";#N/A,#N/A,TRUE,"Funding Schedule";#N/A,#N/A,TRUE,"High Yield &amp; Equity Schedule"}</definedName>
    <definedName name="wrn.Final._.Copy._4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3" hidden="1">{#N/A,#N/A,TRUE,"Assumptions";#N/A,#N/A,TRUE,"Financial  Statements";#N/A,#N/A,TRUE,"Unl. Free CF Valuation ";#N/A,#N/A,TRUE,"Funding Schedule";#N/A,#N/A,TRUE,"High Yield &amp; Equity Schedule"}</definedName>
    <definedName name="wrn.Final._.Copy._4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4" hidden="1">{#N/A,#N/A,TRUE,"Assumptions";#N/A,#N/A,TRUE,"Financial  Statements";#N/A,#N/A,TRUE,"Unl. Free CF Valuation ";#N/A,#N/A,TRUE,"Funding Schedule";#N/A,#N/A,TRUE,"High Yield &amp; Equity Schedule"}</definedName>
    <definedName name="wrn.Final._.Copy._4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5" hidden="1">{#N/A,#N/A,TRUE,"Assumptions";#N/A,#N/A,TRUE,"Financial  Statements";#N/A,#N/A,TRUE,"Unl. Free CF Valuation ";#N/A,#N/A,TRUE,"Funding Schedule";#N/A,#N/A,TRUE,"High Yield &amp; Equity Schedule"}</definedName>
    <definedName name="wrn.Final._.Copy.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" hidden="1">{#N/A,#N/A,TRUE,"Assumptions";#N/A,#N/A,TRUE,"Financial  Statements";#N/A,#N/A,TRUE,"Unl. Free CF Valuation ";#N/A,#N/A,TRUE,"Funding Schedule";#N/A,#N/A,TRUE,"High Yield &amp; Equity Schedule"}</definedName>
    <definedName name="wrn.Final._.Copy._5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1" hidden="1">{#N/A,#N/A,TRUE,"Assumptions";#N/A,#N/A,TRUE,"Financial  Statements";#N/A,#N/A,TRUE,"Unl. Free CF Valuation ";#N/A,#N/A,TRUE,"Funding Schedule";#N/A,#N/A,TRUE,"High Yield &amp; Equity Schedule"}</definedName>
    <definedName name="wrn.Final._.Copy._5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2" hidden="1">{#N/A,#N/A,TRUE,"Assumptions";#N/A,#N/A,TRUE,"Financial  Statements";#N/A,#N/A,TRUE,"Unl. Free CF Valuation ";#N/A,#N/A,TRUE,"Funding Schedule";#N/A,#N/A,TRUE,"High Yield &amp; Equity Schedule"}</definedName>
    <definedName name="wrn.Final._.Copy._5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3" hidden="1">{#N/A,#N/A,TRUE,"Assumptions";#N/A,#N/A,TRUE,"Financial  Statements";#N/A,#N/A,TRUE,"Unl. Free CF Valuation ";#N/A,#N/A,TRUE,"Funding Schedule";#N/A,#N/A,TRUE,"High Yield &amp; Equity Schedule"}</definedName>
    <definedName name="wrn.Final._.Copy._5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4" hidden="1">{#N/A,#N/A,TRUE,"Assumptions";#N/A,#N/A,TRUE,"Financial  Statements";#N/A,#N/A,TRUE,"Unl. Free CF Valuation ";#N/A,#N/A,TRUE,"Funding Schedule";#N/A,#N/A,TRUE,"High Yield &amp; Equity Schedule"}</definedName>
    <definedName name="wrn.Final._.Copy._5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5" hidden="1">{#N/A,#N/A,TRUE,"Assumptions";#N/A,#N/A,TRUE,"Financial  Statements";#N/A,#N/A,TRUE,"Unl. Free CF Valuation ";#N/A,#N/A,TRUE,"Funding Schedule";#N/A,#N/A,TRUE,"High Yield &amp; Equity Schedule"}</definedName>
    <definedName name="wrn.Finals." localSheetId="3" hidden="1">{#N/A,#N/A,FALSE,"Summary";#N/A,#N/A,FALSE,"Process";#N/A,#N/A,FALSE,"Utility";#N/A,#N/A,FALSE,"Crude Tanks";#N/A,#N/A,FALSE,"Product"}</definedName>
    <definedName name="wrn.Finals." hidden="1">{#N/A,#N/A,FALSE,"Summary";#N/A,#N/A,FALSE,"Process";#N/A,#N/A,FALSE,"Utility";#N/A,#N/A,FALSE,"Crude Tanks";#N/A,#N/A,FALSE,"Product"}</definedName>
    <definedName name="wrn.Financial.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localSheetId="3" hidden="1">{#N/A,#N/A,TRUE,"Cover letter";#N/A,#N/A,TRUE,"Definitions";#N/A,#N/A,TRUE,"financial data";#N/A,#N/A,TRUE,"general data"}</definedName>
    <definedName name="wrn.financial._.assessment." hidden="1">{#N/A,#N/A,TRUE,"Cover letter";#N/A,#N/A,TRUE,"Definitions";#N/A,#N/A,TRUE,"financial data";#N/A,#N/A,TRUE,"general data"}</definedName>
    <definedName name="wrn.financial._.model." localSheetId="3" hidden="1">{#N/A,#N/A,FALSE,"Financials";#N/A,#N/A,FALSE,"B.S.";#N/A,#N/A,FALSE,"Costs";#N/A,#N/A,FALSE,"Fixed Assets";#N/A,#N/A,FALSE,"DCF";#N/A,#N/A,FALSE,"AVP"}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localSheetId="3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package." localSheetId="3" hidden="1">{#N/A,#N/A,FALSE,"BALANCE SHEET";#N/A,#N/A,FALSE,"IS";#N/A,#N/A,FALSE,"ISCOMPAR";#N/A,#N/A,FALSE,"ADD RETMAR";#N/A,#N/A,FALSE,"VARIOUS COMP";#N/A,#N/A,FALSE,"RATIOS";#N/A,#N/A,FALSE,"GRAPHS"}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view._.February." localSheetId="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localSheetId="3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UMMARY." localSheetId="3" hidden="1">{"FINSUM",#N/A,FALSE,"SUMMARY"}</definedName>
    <definedName name="wrn.FINANCIAL._.SUMMARY." hidden="1">{"FINSUM",#N/A,FALSE,"SUMMARY"}</definedName>
    <definedName name="wrn.FINANCIAL._.SUMMARY._.ALL." localSheetId="3" hidden="1">{"fin sum us",#N/A,FALSE,"Financial Summ";"fin sum ex",#N/A,FALSE,"Financial Summ";"fin sum other",#N/A,FALSE,"Financial Summ";"fin sum ww",#N/A,FALSE,"Financial Summ"}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localSheetId="3" hidden="1">{"fin sum ex",#N/A,FALSE,"Financial Summ"}</definedName>
    <definedName name="wrn.FINANCIAL._.SUMMARY._.EX._.US." hidden="1">{"fin sum ex",#N/A,FALSE,"Financial Summ"}</definedName>
    <definedName name="wrn.FINANCIAL._.SUMMARY._.OTHER." localSheetId="3" hidden="1">{"fin sum other",#N/A,FALSE,"Financial Summ"}</definedName>
    <definedName name="wrn.FINANCIAL._.SUMMARY._.OTHER." hidden="1">{"fin sum other",#N/A,FALSE,"Financial Summ"}</definedName>
    <definedName name="wrn.FINANCIAL._.SUMMARY._.US." localSheetId="3" hidden="1">{"fin sum us",#N/A,FALSE,"Financial Summ"}</definedName>
    <definedName name="wrn.FINANCIAL._.SUMMARY._.US." hidden="1">{"fin sum us",#N/A,FALSE,"Financial Summ"}</definedName>
    <definedName name="wrn.FINANCIAL._.SUMMARY._.WW." localSheetId="3" hidden="1">{"fin sum ww",#N/A,FALSE,"Financial Summ"}</definedName>
    <definedName name="wrn.FINANCIAL._.SUMMARY._.WW." hidden="1">{"fin sum ww",#N/A,FALSE,"Financial Summ"}</definedName>
    <definedName name="wrn.FINANCIAL_STATATMENTS_DOLLAR." localSheetId="3" hidden="1">{#N/A,#N/A,FALSE,"Balance_sheet$";#N/A,#N/A,FALSE,"Statement_of_op$";#N/A,#N/A,FALSE,"Shareholders_equity$"}</definedName>
    <definedName name="wrn.FINANCIAL_STATATMENTS_DOLLAR." hidden="1">{#N/A,#N/A,FALSE,"Balance_sheet$";#N/A,#N/A,FALSE,"Statement_of_op$";#N/A,#N/A,FALSE,"Shareholders_equity$"}</definedName>
    <definedName name="wrn.FINANCIAL_STATMENTS_NIS." localSheetId="3" hidden="1">{#N/A,#N/A,FALSE,"Balance_sheetNIS";#N/A,#N/A,FALSE,"Statement_of_opNIS";#N/A,#N/A,FALSE,"Shareholders_equityNIS"}</definedName>
    <definedName name="wrn.FINANCIAL_STATMENTS_NIS." hidden="1">{#N/A,#N/A,FALSE,"Balance_sheetNIS";#N/A,#N/A,FALSE,"Statement_of_opNIS";#N/A,#N/A,FALSE,"Shareholders_equityNIS"}</definedName>
    <definedName name="wrn.Financials." localSheetId="4" hidden="1">{#N/A,#N/A,TRUE,"Income Statement";#N/A,#N/A,TRUE,"Balance Sheet";#N/A,#N/A,TRUE,"Cash Flow"}</definedName>
    <definedName name="wrn.Financials." localSheetId="3" hidden="1">{#N/A,#N/A,TRUE,"Income Statement";#N/A,#N/A,TRUE,"Balance Sheet";#N/A,#N/A,TRUE,"Cash Flow"}</definedName>
    <definedName name="wrn.Financials." hidden="1">{#N/A,#N/A,TRUE,"Income Statement";#N/A,#N/A,TRUE,"Balance Sheet";#N/A,#N/A,TRUE,"Cash Flow"}</definedName>
    <definedName name="wrn.Financials._.for._.PPM." localSheetId="4" hidden="1">{"Cover",#N/A,FALSE,"Cover";"Income Statement",#N/A,FALSE,"IncStmt";"Balance Sheet",#N/A,FALSE,"BalSht";"Cash Flow",#N/A,FALSE,"CashFlow";"Footnotes",#N/A,FALSE,"Footnotes"}</definedName>
    <definedName name="wrn.Financials._.for._.PPM." localSheetId="3" hidden="1">{"Cover",#N/A,FALSE,"Cover";"Income Statement",#N/A,FALSE,"IncStmt";"Balance Sheet",#N/A,FALSE,"BalSht";"Cash Flow",#N/A,FALSE,"CashFlow";"Footnotes",#N/A,FALSE,"Footnotes"}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localSheetId="4" hidden="1">{"Cover",#N/A,FALSE,"Cover";"Income Statement",#N/A,FALSE,"IncStmt";"Balance Sheet",#N/A,FALSE,"BalSht";"Cash Flow",#N/A,FALSE,"CashFlow";"Footnotes",#N/A,FALSE,"Footnotes"}</definedName>
    <definedName name="wrn.Financials._.for._.PPM._1" localSheetId="3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YTD." localSheetId="3" hidden="1">{"YTD",#N/A,FALSE,"Consolidated"}</definedName>
    <definedName name="wrn.Financials._.YTD." hidden="1">{"YTD",#N/A,FALSE,"Consolidated"}</definedName>
    <definedName name="wrn.Financials_long." localSheetId="4" hidden="1">{"IS",#N/A,FALSE,"Financials2 (Expanded)";"bsa",#N/A,FALSE,"Financials2 (Expanded)";"BS",#N/A,FALSE,"Financials2 (Expanded)";"CF",#N/A,FALSE,"Financials2 (Expanded)"}</definedName>
    <definedName name="wrn.Financials_long." localSheetId="3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localSheetId="3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_long._1_1" localSheetId="3" hidden="1">{"IS",#N/A,FALSE,"Financials2 (Expanded)";"bsa",#N/A,FALSE,"Financials2 (Expanded)";"BS",#N/A,FALSE,"Financials2 (Expanded)";"CF",#N/A,FALSE,"Financials2 (Expanded)"}</definedName>
    <definedName name="wrn.Financials_long._1_1" hidden="1">{"IS",#N/A,FALSE,"Financials2 (Expanded)";"bsa",#N/A,FALSE,"Financials2 (Expanded)";"BS",#N/A,FALSE,"Financials2 (Expanded)";"CF",#N/A,FALSE,"Financials2 (Expanded)"}</definedName>
    <definedName name="wrn.Financials_long._1_2" localSheetId="3" hidden="1">{"IS",#N/A,FALSE,"Financials2 (Expanded)";"bsa",#N/A,FALSE,"Financials2 (Expanded)";"BS",#N/A,FALSE,"Financials2 (Expanded)";"CF",#N/A,FALSE,"Financials2 (Expanded)"}</definedName>
    <definedName name="wrn.Financials_long._1_2" hidden="1">{"IS",#N/A,FALSE,"Financials2 (Expanded)";"bsa",#N/A,FALSE,"Financials2 (Expanded)";"BS",#N/A,FALSE,"Financials2 (Expanded)";"CF",#N/A,FALSE,"Financials2 (Expanded)"}</definedName>
    <definedName name="wrn.Financials_long._1_3" localSheetId="3" hidden="1">{"IS",#N/A,FALSE,"Financials2 (Expanded)";"bsa",#N/A,FALSE,"Financials2 (Expanded)";"BS",#N/A,FALSE,"Financials2 (Expanded)";"CF",#N/A,FALSE,"Financials2 (Expanded)"}</definedName>
    <definedName name="wrn.Financials_long._1_3" hidden="1">{"IS",#N/A,FALSE,"Financials2 (Expanded)";"bsa",#N/A,FALSE,"Financials2 (Expanded)";"BS",#N/A,FALSE,"Financials2 (Expanded)";"CF",#N/A,FALSE,"Financials2 (Expanded)"}</definedName>
    <definedName name="wrn.Financials_long._1_4" localSheetId="3" hidden="1">{"IS",#N/A,FALSE,"Financials2 (Expanded)";"bsa",#N/A,FALSE,"Financials2 (Expanded)";"BS",#N/A,FALSE,"Financials2 (Expanded)";"CF",#N/A,FALSE,"Financials2 (Expanded)"}</definedName>
    <definedName name="wrn.Financials_long._1_4" hidden="1">{"IS",#N/A,FALSE,"Financials2 (Expanded)";"bsa",#N/A,FALSE,"Financials2 (Expanded)";"BS",#N/A,FALSE,"Financials2 (Expanded)";"CF",#N/A,FALSE,"Financials2 (Expanded)"}</definedName>
    <definedName name="wrn.Financials_long._1_5" localSheetId="3" hidden="1">{"IS",#N/A,FALSE,"Financials2 (Expanded)";"bsa",#N/A,FALSE,"Financials2 (Expanded)";"BS",#N/A,FALSE,"Financials2 (Expanded)";"CF",#N/A,FALSE,"Financials2 (Expanded)"}</definedName>
    <definedName name="wrn.Financials_long._1_5" hidden="1">{"IS",#N/A,FALSE,"Financials2 (Expanded)";"bsa",#N/A,FALSE,"Financials2 (Expanded)";"BS",#N/A,FALSE,"Financials2 (Expanded)";"CF",#N/A,FALSE,"Financials2 (Expanded)"}</definedName>
    <definedName name="wrn.Financials_long._2" localSheetId="3" hidden="1">{"IS",#N/A,FALSE,"Financials2 (Expanded)";"bsa",#N/A,FALSE,"Financials2 (Expanded)";"BS",#N/A,FALSE,"Financials2 (Expanded)";"CF",#N/A,FALSE,"Financials2 (Expanded)"}</definedName>
    <definedName name="wrn.Financials_long._2" hidden="1">{"IS",#N/A,FALSE,"Financials2 (Expanded)";"bsa",#N/A,FALSE,"Financials2 (Expanded)";"BS",#N/A,FALSE,"Financials2 (Expanded)";"CF",#N/A,FALSE,"Financials2 (Expanded)"}</definedName>
    <definedName name="wrn.Financials_long._2_1" localSheetId="3" hidden="1">{"IS",#N/A,FALSE,"Financials2 (Expanded)";"bsa",#N/A,FALSE,"Financials2 (Expanded)";"BS",#N/A,FALSE,"Financials2 (Expanded)";"CF",#N/A,FALSE,"Financials2 (Expanded)"}</definedName>
    <definedName name="wrn.Financials_long._2_1" hidden="1">{"IS",#N/A,FALSE,"Financials2 (Expanded)";"bsa",#N/A,FALSE,"Financials2 (Expanded)";"BS",#N/A,FALSE,"Financials2 (Expanded)";"CF",#N/A,FALSE,"Financials2 (Expanded)"}</definedName>
    <definedName name="wrn.Financials_long._2_2" localSheetId="3" hidden="1">{"IS",#N/A,FALSE,"Financials2 (Expanded)";"bsa",#N/A,FALSE,"Financials2 (Expanded)";"BS",#N/A,FALSE,"Financials2 (Expanded)";"CF",#N/A,FALSE,"Financials2 (Expanded)"}</definedName>
    <definedName name="wrn.Financials_long._2_2" hidden="1">{"IS",#N/A,FALSE,"Financials2 (Expanded)";"bsa",#N/A,FALSE,"Financials2 (Expanded)";"BS",#N/A,FALSE,"Financials2 (Expanded)";"CF",#N/A,FALSE,"Financials2 (Expanded)"}</definedName>
    <definedName name="wrn.Financials_long._2_3" localSheetId="3" hidden="1">{"IS",#N/A,FALSE,"Financials2 (Expanded)";"bsa",#N/A,FALSE,"Financials2 (Expanded)";"BS",#N/A,FALSE,"Financials2 (Expanded)";"CF",#N/A,FALSE,"Financials2 (Expanded)"}</definedName>
    <definedName name="wrn.Financials_long._2_3" hidden="1">{"IS",#N/A,FALSE,"Financials2 (Expanded)";"bsa",#N/A,FALSE,"Financials2 (Expanded)";"BS",#N/A,FALSE,"Financials2 (Expanded)";"CF",#N/A,FALSE,"Financials2 (Expanded)"}</definedName>
    <definedName name="wrn.Financials_long._2_4" localSheetId="3" hidden="1">{"IS",#N/A,FALSE,"Financials2 (Expanded)";"bsa",#N/A,FALSE,"Financials2 (Expanded)";"BS",#N/A,FALSE,"Financials2 (Expanded)";"CF",#N/A,FALSE,"Financials2 (Expanded)"}</definedName>
    <definedName name="wrn.Financials_long._2_4" hidden="1">{"IS",#N/A,FALSE,"Financials2 (Expanded)";"bsa",#N/A,FALSE,"Financials2 (Expanded)";"BS",#N/A,FALSE,"Financials2 (Expanded)";"CF",#N/A,FALSE,"Financials2 (Expanded)"}</definedName>
    <definedName name="wrn.Financials_long._2_5" localSheetId="3" hidden="1">{"IS",#N/A,FALSE,"Financials2 (Expanded)";"bsa",#N/A,FALSE,"Financials2 (Expanded)";"BS",#N/A,FALSE,"Financials2 (Expanded)";"CF",#N/A,FALSE,"Financials2 (Expanded)"}</definedName>
    <definedName name="wrn.Financials_long._2_5" hidden="1">{"IS",#N/A,FALSE,"Financials2 (Expanded)";"bsa",#N/A,FALSE,"Financials2 (Expanded)";"BS",#N/A,FALSE,"Financials2 (Expanded)";"CF",#N/A,FALSE,"Financials2 (Expanded)"}</definedName>
    <definedName name="wrn.Financials_long._3" localSheetId="3" hidden="1">{"IS",#N/A,FALSE,"Financials2 (Expanded)";"bsa",#N/A,FALSE,"Financials2 (Expanded)";"BS",#N/A,FALSE,"Financials2 (Expanded)";"CF",#N/A,FALSE,"Financials2 (Expanded)"}</definedName>
    <definedName name="wrn.Financials_long._3" hidden="1">{"IS",#N/A,FALSE,"Financials2 (Expanded)";"bsa",#N/A,FALSE,"Financials2 (Expanded)";"BS",#N/A,FALSE,"Financials2 (Expanded)";"CF",#N/A,FALSE,"Financials2 (Expanded)"}</definedName>
    <definedName name="wrn.Financials_long._3_1" localSheetId="3" hidden="1">{"IS",#N/A,FALSE,"Financials2 (Expanded)";"bsa",#N/A,FALSE,"Financials2 (Expanded)";"BS",#N/A,FALSE,"Financials2 (Expanded)";"CF",#N/A,FALSE,"Financials2 (Expanded)"}</definedName>
    <definedName name="wrn.Financials_long._3_1" hidden="1">{"IS",#N/A,FALSE,"Financials2 (Expanded)";"bsa",#N/A,FALSE,"Financials2 (Expanded)";"BS",#N/A,FALSE,"Financials2 (Expanded)";"CF",#N/A,FALSE,"Financials2 (Expanded)"}</definedName>
    <definedName name="wrn.Financials_long._3_2" localSheetId="3" hidden="1">{"IS",#N/A,FALSE,"Financials2 (Expanded)";"bsa",#N/A,FALSE,"Financials2 (Expanded)";"BS",#N/A,FALSE,"Financials2 (Expanded)";"CF",#N/A,FALSE,"Financials2 (Expanded)"}</definedName>
    <definedName name="wrn.Financials_long._3_2" hidden="1">{"IS",#N/A,FALSE,"Financials2 (Expanded)";"bsa",#N/A,FALSE,"Financials2 (Expanded)";"BS",#N/A,FALSE,"Financials2 (Expanded)";"CF",#N/A,FALSE,"Financials2 (Expanded)"}</definedName>
    <definedName name="wrn.Financials_long._3_3" localSheetId="3" hidden="1">{"IS",#N/A,FALSE,"Financials2 (Expanded)";"bsa",#N/A,FALSE,"Financials2 (Expanded)";"BS",#N/A,FALSE,"Financials2 (Expanded)";"CF",#N/A,FALSE,"Financials2 (Expanded)"}</definedName>
    <definedName name="wrn.Financials_long._3_3" hidden="1">{"IS",#N/A,FALSE,"Financials2 (Expanded)";"bsa",#N/A,FALSE,"Financials2 (Expanded)";"BS",#N/A,FALSE,"Financials2 (Expanded)";"CF",#N/A,FALSE,"Financials2 (Expanded)"}</definedName>
    <definedName name="wrn.Financials_long._3_4" localSheetId="3" hidden="1">{"IS",#N/A,FALSE,"Financials2 (Expanded)";"bsa",#N/A,FALSE,"Financials2 (Expanded)";"BS",#N/A,FALSE,"Financials2 (Expanded)";"CF",#N/A,FALSE,"Financials2 (Expanded)"}</definedName>
    <definedName name="wrn.Financials_long._3_4" hidden="1">{"IS",#N/A,FALSE,"Financials2 (Expanded)";"bsa",#N/A,FALSE,"Financials2 (Expanded)";"BS",#N/A,FALSE,"Financials2 (Expanded)";"CF",#N/A,FALSE,"Financials2 (Expanded)"}</definedName>
    <definedName name="wrn.Financials_long._3_5" localSheetId="3" hidden="1">{"IS",#N/A,FALSE,"Financials2 (Expanded)";"bsa",#N/A,FALSE,"Financials2 (Expanded)";"BS",#N/A,FALSE,"Financials2 (Expanded)";"CF",#N/A,FALSE,"Financials2 (Expanded)"}</definedName>
    <definedName name="wrn.Financials_long._3_5" hidden="1">{"IS",#N/A,FALSE,"Financials2 (Expanded)";"bsa",#N/A,FALSE,"Financials2 (Expanded)";"BS",#N/A,FALSE,"Financials2 (Expanded)";"CF",#N/A,FALSE,"Financials2 (Expanded)"}</definedName>
    <definedName name="wrn.Financials_long._4" localSheetId="3" hidden="1">{"IS",#N/A,FALSE,"Financials2 (Expanded)";"bsa",#N/A,FALSE,"Financials2 (Expanded)";"BS",#N/A,FALSE,"Financials2 (Expanded)";"CF",#N/A,FALSE,"Financials2 (Expanded)"}</definedName>
    <definedName name="wrn.Financials_long._4" hidden="1">{"IS",#N/A,FALSE,"Financials2 (Expanded)";"bsa",#N/A,FALSE,"Financials2 (Expanded)";"BS",#N/A,FALSE,"Financials2 (Expanded)";"CF",#N/A,FALSE,"Financials2 (Expanded)"}</definedName>
    <definedName name="wrn.Financials_long._4_1" localSheetId="3" hidden="1">{"IS",#N/A,FALSE,"Financials2 (Expanded)";"bsa",#N/A,FALSE,"Financials2 (Expanded)";"BS",#N/A,FALSE,"Financials2 (Expanded)";"CF",#N/A,FALSE,"Financials2 (Expanded)"}</definedName>
    <definedName name="wrn.Financials_long._4_1" hidden="1">{"IS",#N/A,FALSE,"Financials2 (Expanded)";"bsa",#N/A,FALSE,"Financials2 (Expanded)";"BS",#N/A,FALSE,"Financials2 (Expanded)";"CF",#N/A,FALSE,"Financials2 (Expanded)"}</definedName>
    <definedName name="wrn.Financials_long._4_2" localSheetId="3" hidden="1">{"IS",#N/A,FALSE,"Financials2 (Expanded)";"bsa",#N/A,FALSE,"Financials2 (Expanded)";"BS",#N/A,FALSE,"Financials2 (Expanded)";"CF",#N/A,FALSE,"Financials2 (Expanded)"}</definedName>
    <definedName name="wrn.Financials_long._4_2" hidden="1">{"IS",#N/A,FALSE,"Financials2 (Expanded)";"bsa",#N/A,FALSE,"Financials2 (Expanded)";"BS",#N/A,FALSE,"Financials2 (Expanded)";"CF",#N/A,FALSE,"Financials2 (Expanded)"}</definedName>
    <definedName name="wrn.Financials_long._4_3" localSheetId="3" hidden="1">{"IS",#N/A,FALSE,"Financials2 (Expanded)";"bsa",#N/A,FALSE,"Financials2 (Expanded)";"BS",#N/A,FALSE,"Financials2 (Expanded)";"CF",#N/A,FALSE,"Financials2 (Expanded)"}</definedName>
    <definedName name="wrn.Financials_long._4_3" hidden="1">{"IS",#N/A,FALSE,"Financials2 (Expanded)";"bsa",#N/A,FALSE,"Financials2 (Expanded)";"BS",#N/A,FALSE,"Financials2 (Expanded)";"CF",#N/A,FALSE,"Financials2 (Expanded)"}</definedName>
    <definedName name="wrn.Financials_long._4_4" localSheetId="3" hidden="1">{"IS",#N/A,FALSE,"Financials2 (Expanded)";"bsa",#N/A,FALSE,"Financials2 (Expanded)";"BS",#N/A,FALSE,"Financials2 (Expanded)";"CF",#N/A,FALSE,"Financials2 (Expanded)"}</definedName>
    <definedName name="wrn.Financials_long._4_4" hidden="1">{"IS",#N/A,FALSE,"Financials2 (Expanded)";"bsa",#N/A,FALSE,"Financials2 (Expanded)";"BS",#N/A,FALSE,"Financials2 (Expanded)";"CF",#N/A,FALSE,"Financials2 (Expanded)"}</definedName>
    <definedName name="wrn.Financials_long._4_5" localSheetId="3" hidden="1">{"IS",#N/A,FALSE,"Financials2 (Expanded)";"bsa",#N/A,FALSE,"Financials2 (Expanded)";"BS",#N/A,FALSE,"Financials2 (Expanded)";"CF",#N/A,FALSE,"Financials2 (Expanded)"}</definedName>
    <definedName name="wrn.Financials_long._4_5" hidden="1">{"IS",#N/A,FALSE,"Financials2 (Expanded)";"bsa",#N/A,FALSE,"Financials2 (Expanded)";"BS",#N/A,FALSE,"Financials2 (Expanded)";"CF",#N/A,FALSE,"Financials2 (Expanded)"}</definedName>
    <definedName name="wrn.Financials_long._5" localSheetId="3" hidden="1">{"IS",#N/A,FALSE,"Financials2 (Expanded)";"bsa",#N/A,FALSE,"Financials2 (Expanded)";"BS",#N/A,FALSE,"Financials2 (Expanded)";"CF",#N/A,FALSE,"Financials2 (Expanded)"}</definedName>
    <definedName name="wrn.Financials_long._5" hidden="1">{"IS",#N/A,FALSE,"Financials2 (Expanded)";"bsa",#N/A,FALSE,"Financials2 (Expanded)";"BS",#N/A,FALSE,"Financials2 (Expanded)";"CF",#N/A,FALSE,"Financials2 (Expanded)"}</definedName>
    <definedName name="wrn.Financials_long._5_1" localSheetId="3" hidden="1">{"IS",#N/A,FALSE,"Financials2 (Expanded)";"bsa",#N/A,FALSE,"Financials2 (Expanded)";"BS",#N/A,FALSE,"Financials2 (Expanded)";"CF",#N/A,FALSE,"Financials2 (Expanded)"}</definedName>
    <definedName name="wrn.Financials_long._5_1" hidden="1">{"IS",#N/A,FALSE,"Financials2 (Expanded)";"bsa",#N/A,FALSE,"Financials2 (Expanded)";"BS",#N/A,FALSE,"Financials2 (Expanded)";"CF",#N/A,FALSE,"Financials2 (Expanded)"}</definedName>
    <definedName name="wrn.Financials_long._5_2" localSheetId="3" hidden="1">{"IS",#N/A,FALSE,"Financials2 (Expanded)";"bsa",#N/A,FALSE,"Financials2 (Expanded)";"BS",#N/A,FALSE,"Financials2 (Expanded)";"CF",#N/A,FALSE,"Financials2 (Expanded)"}</definedName>
    <definedName name="wrn.Financials_long._5_2" hidden="1">{"IS",#N/A,FALSE,"Financials2 (Expanded)";"bsa",#N/A,FALSE,"Financials2 (Expanded)";"BS",#N/A,FALSE,"Financials2 (Expanded)";"CF",#N/A,FALSE,"Financials2 (Expanded)"}</definedName>
    <definedName name="wrn.Financials_long._5_3" localSheetId="3" hidden="1">{"IS",#N/A,FALSE,"Financials2 (Expanded)";"bsa",#N/A,FALSE,"Financials2 (Expanded)";"BS",#N/A,FALSE,"Financials2 (Expanded)";"CF",#N/A,FALSE,"Financials2 (Expanded)"}</definedName>
    <definedName name="wrn.Financials_long._5_3" hidden="1">{"IS",#N/A,FALSE,"Financials2 (Expanded)";"bsa",#N/A,FALSE,"Financials2 (Expanded)";"BS",#N/A,FALSE,"Financials2 (Expanded)";"CF",#N/A,FALSE,"Financials2 (Expanded)"}</definedName>
    <definedName name="wrn.Financials_long._5_4" localSheetId="3" hidden="1">{"IS",#N/A,FALSE,"Financials2 (Expanded)";"bsa",#N/A,FALSE,"Financials2 (Expanded)";"BS",#N/A,FALSE,"Financials2 (Expanded)";"CF",#N/A,FALSE,"Financials2 (Expanded)"}</definedName>
    <definedName name="wrn.Financials_long._5_4" hidden="1">{"IS",#N/A,FALSE,"Financials2 (Expanded)";"bsa",#N/A,FALSE,"Financials2 (Expanded)";"BS",#N/A,FALSE,"Financials2 (Expanded)";"CF",#N/A,FALSE,"Financials2 (Expanded)"}</definedName>
    <definedName name="wrn.Financials_long._5_5" localSheetId="3" hidden="1">{"IS",#N/A,FALSE,"Financials2 (Expanded)";"bsa",#N/A,FALSE,"Financials2 (Expanded)";"BS",#N/A,FALSE,"Financials2 (Expanded)";"CF",#N/A,FALSE,"Financials2 (Expanded)"}</definedName>
    <definedName name="wrn.Financials_long._5_5" hidden="1">{"IS",#N/A,FALSE,"Financials2 (Expanded)";"bsa",#N/A,FALSE,"Financials2 (Expanded)";"BS",#N/A,FALSE,"Financials2 (Expanded)";"CF",#N/A,FALSE,"Financials2 (Expanded)"}</definedName>
    <definedName name="wrn.Finanzbedarfsrechnung." localSheetId="3" hidden="1">{#N/A,#N/A,FALSE,"Finanzbedarfsrechnung"}</definedName>
    <definedName name="wrn.Finanzbedarfsrechnung." hidden="1">{#N/A,#N/A,FALSE,"Finanzbedarfsrechnung"}</definedName>
    <definedName name="wrn.finstat." localSheetId="4" hidden="1">{"ass",#N/A,FALSE,"finstat";"inc",#N/A,FALSE,"finstat";"bs",#N/A,FALSE,"finstat";"cf",#N/A,FALSE,"finstat";"ratios",#N/A,FALSE,"finstat"}</definedName>
    <definedName name="wrn.finstat." localSheetId="3" hidden="1">{"ass",#N/A,FALSE,"finstat";"inc",#N/A,FALSE,"finstat";"bs",#N/A,FALSE,"finstat";"cf",#N/A,FALSE,"finstat";"ratios",#N/A,FALSE,"finstat"}</definedName>
    <definedName name="wrn.finstat." hidden="1">{"ass",#N/A,FALSE,"finstat";"inc",#N/A,FALSE,"finstat";"bs",#N/A,FALSE,"finstat";"cf",#N/A,FALSE,"finstat";"ratios",#N/A,FALSE,"finstat"}</definedName>
    <definedName name="wrn.First._.Grap._.on._.Things." localSheetId="3" hidden="1">{#N/A,#N/A,FALSE,"Overview"}</definedName>
    <definedName name="wrn.First._.Grap._.on._.Things." hidden="1">{#N/A,#N/A,FALSE,"Overview"}</definedName>
    <definedName name="wrn.First._.Report.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._.Report.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2." localSheetId="4" hidden="1">{#N/A,#N/A,FALSE,"sum-don";#N/A,#N/A,FALSE,"inc-don"}</definedName>
    <definedName name="wrn.first2." localSheetId="3" hidden="1">{#N/A,#N/A,FALSE,"sum-don";#N/A,#N/A,FALSE,"inc-don"}</definedName>
    <definedName name="wrn.first2." hidden="1">{#N/A,#N/A,FALSE,"sum-don";#N/A,#N/A,FALSE,"inc-don"}</definedName>
    <definedName name="wrn.first2._1" localSheetId="3" hidden="1">{#N/A,#N/A,FALSE,"sum-don";#N/A,#N/A,FALSE,"inc-don"}</definedName>
    <definedName name="wrn.first2._1" hidden="1">{#N/A,#N/A,FALSE,"sum-don";#N/A,#N/A,FALSE,"inc-don"}</definedName>
    <definedName name="wrn.first2._1_1" localSheetId="3" hidden="1">{#N/A,#N/A,FALSE,"sum-don";#N/A,#N/A,FALSE,"inc-don"}</definedName>
    <definedName name="wrn.first2._1_1" hidden="1">{#N/A,#N/A,FALSE,"sum-don";#N/A,#N/A,FALSE,"inc-don"}</definedName>
    <definedName name="wrn.first2._1_2" localSheetId="3" hidden="1">{#N/A,#N/A,FALSE,"sum-don";#N/A,#N/A,FALSE,"inc-don"}</definedName>
    <definedName name="wrn.first2._1_2" hidden="1">{#N/A,#N/A,FALSE,"sum-don";#N/A,#N/A,FALSE,"inc-don"}</definedName>
    <definedName name="wrn.first2._1_3" localSheetId="3" hidden="1">{#N/A,#N/A,FALSE,"sum-don";#N/A,#N/A,FALSE,"inc-don"}</definedName>
    <definedName name="wrn.first2._1_3" hidden="1">{#N/A,#N/A,FALSE,"sum-don";#N/A,#N/A,FALSE,"inc-don"}</definedName>
    <definedName name="wrn.first2._1_4" localSheetId="3" hidden="1">{#N/A,#N/A,FALSE,"sum-don";#N/A,#N/A,FALSE,"inc-don"}</definedName>
    <definedName name="wrn.first2._1_4" hidden="1">{#N/A,#N/A,FALSE,"sum-don";#N/A,#N/A,FALSE,"inc-don"}</definedName>
    <definedName name="wrn.first2._1_5" localSheetId="3" hidden="1">{#N/A,#N/A,FALSE,"sum-don";#N/A,#N/A,FALSE,"inc-don"}</definedName>
    <definedName name="wrn.first2._1_5" hidden="1">{#N/A,#N/A,FALSE,"sum-don";#N/A,#N/A,FALSE,"inc-don"}</definedName>
    <definedName name="wrn.first2._2" localSheetId="3" hidden="1">{#N/A,#N/A,FALSE,"sum-don";#N/A,#N/A,FALSE,"inc-don"}</definedName>
    <definedName name="wrn.first2._2" hidden="1">{#N/A,#N/A,FALSE,"sum-don";#N/A,#N/A,FALSE,"inc-don"}</definedName>
    <definedName name="wrn.first2._2_1" localSheetId="3" hidden="1">{#N/A,#N/A,FALSE,"sum-don";#N/A,#N/A,FALSE,"inc-don"}</definedName>
    <definedName name="wrn.first2._2_1" hidden="1">{#N/A,#N/A,FALSE,"sum-don";#N/A,#N/A,FALSE,"inc-don"}</definedName>
    <definedName name="wrn.first2._2_2" localSheetId="3" hidden="1">{#N/A,#N/A,FALSE,"sum-don";#N/A,#N/A,FALSE,"inc-don"}</definedName>
    <definedName name="wrn.first2._2_2" hidden="1">{#N/A,#N/A,FALSE,"sum-don";#N/A,#N/A,FALSE,"inc-don"}</definedName>
    <definedName name="wrn.first2._2_3" localSheetId="3" hidden="1">{#N/A,#N/A,FALSE,"sum-don";#N/A,#N/A,FALSE,"inc-don"}</definedName>
    <definedName name="wrn.first2._2_3" hidden="1">{#N/A,#N/A,FALSE,"sum-don";#N/A,#N/A,FALSE,"inc-don"}</definedName>
    <definedName name="wrn.first2._2_4" localSheetId="3" hidden="1">{#N/A,#N/A,FALSE,"sum-don";#N/A,#N/A,FALSE,"inc-don"}</definedName>
    <definedName name="wrn.first2._2_4" hidden="1">{#N/A,#N/A,FALSE,"sum-don";#N/A,#N/A,FALSE,"inc-don"}</definedName>
    <definedName name="wrn.first2._2_5" localSheetId="3" hidden="1">{#N/A,#N/A,FALSE,"sum-don";#N/A,#N/A,FALSE,"inc-don"}</definedName>
    <definedName name="wrn.first2._2_5" hidden="1">{#N/A,#N/A,FALSE,"sum-don";#N/A,#N/A,FALSE,"inc-don"}</definedName>
    <definedName name="wrn.first2._3" localSheetId="3" hidden="1">{#N/A,#N/A,FALSE,"sum-don";#N/A,#N/A,FALSE,"inc-don"}</definedName>
    <definedName name="wrn.first2._3" hidden="1">{#N/A,#N/A,FALSE,"sum-don";#N/A,#N/A,FALSE,"inc-don"}</definedName>
    <definedName name="wrn.first2._3_1" localSheetId="3" hidden="1">{#N/A,#N/A,FALSE,"sum-don";#N/A,#N/A,FALSE,"inc-don"}</definedName>
    <definedName name="wrn.first2._3_1" hidden="1">{#N/A,#N/A,FALSE,"sum-don";#N/A,#N/A,FALSE,"inc-don"}</definedName>
    <definedName name="wrn.first2._3_2" localSheetId="3" hidden="1">{#N/A,#N/A,FALSE,"sum-don";#N/A,#N/A,FALSE,"inc-don"}</definedName>
    <definedName name="wrn.first2._3_2" hidden="1">{#N/A,#N/A,FALSE,"sum-don";#N/A,#N/A,FALSE,"inc-don"}</definedName>
    <definedName name="wrn.first2._3_3" localSheetId="3" hidden="1">{#N/A,#N/A,FALSE,"sum-don";#N/A,#N/A,FALSE,"inc-don"}</definedName>
    <definedName name="wrn.first2._3_3" hidden="1">{#N/A,#N/A,FALSE,"sum-don";#N/A,#N/A,FALSE,"inc-don"}</definedName>
    <definedName name="wrn.first2._3_4" localSheetId="3" hidden="1">{#N/A,#N/A,FALSE,"sum-don";#N/A,#N/A,FALSE,"inc-don"}</definedName>
    <definedName name="wrn.first2._3_4" hidden="1">{#N/A,#N/A,FALSE,"sum-don";#N/A,#N/A,FALSE,"inc-don"}</definedName>
    <definedName name="wrn.first2._3_5" localSheetId="3" hidden="1">{#N/A,#N/A,FALSE,"sum-don";#N/A,#N/A,FALSE,"inc-don"}</definedName>
    <definedName name="wrn.first2._3_5" hidden="1">{#N/A,#N/A,FALSE,"sum-don";#N/A,#N/A,FALSE,"inc-don"}</definedName>
    <definedName name="wrn.first2._4" localSheetId="3" hidden="1">{#N/A,#N/A,FALSE,"sum-don";#N/A,#N/A,FALSE,"inc-don"}</definedName>
    <definedName name="wrn.first2._4" hidden="1">{#N/A,#N/A,FALSE,"sum-don";#N/A,#N/A,FALSE,"inc-don"}</definedName>
    <definedName name="wrn.first2._4_1" localSheetId="3" hidden="1">{#N/A,#N/A,FALSE,"sum-don";#N/A,#N/A,FALSE,"inc-don"}</definedName>
    <definedName name="wrn.first2._4_1" hidden="1">{#N/A,#N/A,FALSE,"sum-don";#N/A,#N/A,FALSE,"inc-don"}</definedName>
    <definedName name="wrn.first2._4_2" localSheetId="3" hidden="1">{#N/A,#N/A,FALSE,"sum-don";#N/A,#N/A,FALSE,"inc-don"}</definedName>
    <definedName name="wrn.first2._4_2" hidden="1">{#N/A,#N/A,FALSE,"sum-don";#N/A,#N/A,FALSE,"inc-don"}</definedName>
    <definedName name="wrn.first2._4_3" localSheetId="3" hidden="1">{#N/A,#N/A,FALSE,"sum-don";#N/A,#N/A,FALSE,"inc-don"}</definedName>
    <definedName name="wrn.first2._4_3" hidden="1">{#N/A,#N/A,FALSE,"sum-don";#N/A,#N/A,FALSE,"inc-don"}</definedName>
    <definedName name="wrn.first2._4_4" localSheetId="3" hidden="1">{#N/A,#N/A,FALSE,"sum-don";#N/A,#N/A,FALSE,"inc-don"}</definedName>
    <definedName name="wrn.first2._4_4" hidden="1">{#N/A,#N/A,FALSE,"sum-don";#N/A,#N/A,FALSE,"inc-don"}</definedName>
    <definedName name="wrn.first2._4_5" localSheetId="3" hidden="1">{#N/A,#N/A,FALSE,"sum-don";#N/A,#N/A,FALSE,"inc-don"}</definedName>
    <definedName name="wrn.first2._4_5" hidden="1">{#N/A,#N/A,FALSE,"sum-don";#N/A,#N/A,FALSE,"inc-don"}</definedName>
    <definedName name="wrn.first2._5" localSheetId="3" hidden="1">{#N/A,#N/A,FALSE,"sum-don";#N/A,#N/A,FALSE,"inc-don"}</definedName>
    <definedName name="wrn.first2._5" hidden="1">{#N/A,#N/A,FALSE,"sum-don";#N/A,#N/A,FALSE,"inc-don"}</definedName>
    <definedName name="wrn.first2._5_1" localSheetId="3" hidden="1">{#N/A,#N/A,FALSE,"sum-don";#N/A,#N/A,FALSE,"inc-don"}</definedName>
    <definedName name="wrn.first2._5_1" hidden="1">{#N/A,#N/A,FALSE,"sum-don";#N/A,#N/A,FALSE,"inc-don"}</definedName>
    <definedName name="wrn.first2._5_2" localSheetId="3" hidden="1">{#N/A,#N/A,FALSE,"sum-don";#N/A,#N/A,FALSE,"inc-don"}</definedName>
    <definedName name="wrn.first2._5_2" hidden="1">{#N/A,#N/A,FALSE,"sum-don";#N/A,#N/A,FALSE,"inc-don"}</definedName>
    <definedName name="wrn.first2._5_3" localSheetId="3" hidden="1">{#N/A,#N/A,FALSE,"sum-don";#N/A,#N/A,FALSE,"inc-don"}</definedName>
    <definedName name="wrn.first2._5_3" hidden="1">{#N/A,#N/A,FALSE,"sum-don";#N/A,#N/A,FALSE,"inc-don"}</definedName>
    <definedName name="wrn.first2._5_4" localSheetId="3" hidden="1">{#N/A,#N/A,FALSE,"sum-don";#N/A,#N/A,FALSE,"inc-don"}</definedName>
    <definedName name="wrn.first2._5_4" hidden="1">{#N/A,#N/A,FALSE,"sum-don";#N/A,#N/A,FALSE,"inc-don"}</definedName>
    <definedName name="wrn.first2._5_5" localSheetId="3" hidden="1">{#N/A,#N/A,FALSE,"sum-don";#N/A,#N/A,FALSE,"inc-don"}</definedName>
    <definedName name="wrn.first2._5_5" hidden="1">{#N/A,#N/A,FALSE,"sum-don";#N/A,#N/A,FALSE,"inc-don"}</definedName>
    <definedName name="wrn.first3." localSheetId="4" hidden="1">{#N/A,#N/A,FALSE,"Summary";#N/A,#N/A,FALSE,"proj1";#N/A,#N/A,FALSE,"proj2"}</definedName>
    <definedName name="wrn.first3." localSheetId="3" hidden="1">{#N/A,#N/A,FALSE,"Summary";#N/A,#N/A,FALSE,"proj1";#N/A,#N/A,FALSE,"proj2"}</definedName>
    <definedName name="wrn.first3." hidden="1">{#N/A,#N/A,FALSE,"Summary";#N/A,#N/A,FALSE,"proj1";#N/A,#N/A,FALSE,"proj2"}</definedName>
    <definedName name="wrn.first3._1" localSheetId="3" hidden="1">{#N/A,#N/A,FALSE,"Summary";#N/A,#N/A,FALSE,"proj1";#N/A,#N/A,FALSE,"proj2"}</definedName>
    <definedName name="wrn.first3._1" hidden="1">{#N/A,#N/A,FALSE,"Summary";#N/A,#N/A,FALSE,"proj1";#N/A,#N/A,FALSE,"proj2"}</definedName>
    <definedName name="wrn.first3._1_1" localSheetId="3" hidden="1">{#N/A,#N/A,FALSE,"Summary";#N/A,#N/A,FALSE,"proj1";#N/A,#N/A,FALSE,"proj2"}</definedName>
    <definedName name="wrn.first3._1_1" hidden="1">{#N/A,#N/A,FALSE,"Summary";#N/A,#N/A,FALSE,"proj1";#N/A,#N/A,FALSE,"proj2"}</definedName>
    <definedName name="wrn.first3._1_2" localSheetId="3" hidden="1">{#N/A,#N/A,FALSE,"Summary";#N/A,#N/A,FALSE,"proj1";#N/A,#N/A,FALSE,"proj2"}</definedName>
    <definedName name="wrn.first3._1_2" hidden="1">{#N/A,#N/A,FALSE,"Summary";#N/A,#N/A,FALSE,"proj1";#N/A,#N/A,FALSE,"proj2"}</definedName>
    <definedName name="wrn.first3._1_3" localSheetId="3" hidden="1">{#N/A,#N/A,FALSE,"Summary";#N/A,#N/A,FALSE,"proj1";#N/A,#N/A,FALSE,"proj2"}</definedName>
    <definedName name="wrn.first3._1_3" hidden="1">{#N/A,#N/A,FALSE,"Summary";#N/A,#N/A,FALSE,"proj1";#N/A,#N/A,FALSE,"proj2"}</definedName>
    <definedName name="wrn.first3._1_4" localSheetId="3" hidden="1">{#N/A,#N/A,FALSE,"Summary";#N/A,#N/A,FALSE,"proj1";#N/A,#N/A,FALSE,"proj2"}</definedName>
    <definedName name="wrn.first3._1_4" hidden="1">{#N/A,#N/A,FALSE,"Summary";#N/A,#N/A,FALSE,"proj1";#N/A,#N/A,FALSE,"proj2"}</definedName>
    <definedName name="wrn.first3._1_5" localSheetId="3" hidden="1">{#N/A,#N/A,FALSE,"Summary";#N/A,#N/A,FALSE,"proj1";#N/A,#N/A,FALSE,"proj2"}</definedName>
    <definedName name="wrn.first3._1_5" hidden="1">{#N/A,#N/A,FALSE,"Summary";#N/A,#N/A,FALSE,"proj1";#N/A,#N/A,FALSE,"proj2"}</definedName>
    <definedName name="wrn.first3._2" localSheetId="3" hidden="1">{#N/A,#N/A,FALSE,"Summary";#N/A,#N/A,FALSE,"proj1";#N/A,#N/A,FALSE,"proj2"}</definedName>
    <definedName name="wrn.first3._2" hidden="1">{#N/A,#N/A,FALSE,"Summary";#N/A,#N/A,FALSE,"proj1";#N/A,#N/A,FALSE,"proj2"}</definedName>
    <definedName name="wrn.first3._2_1" localSheetId="3" hidden="1">{#N/A,#N/A,FALSE,"Summary";#N/A,#N/A,FALSE,"proj1";#N/A,#N/A,FALSE,"proj2"}</definedName>
    <definedName name="wrn.first3._2_1" hidden="1">{#N/A,#N/A,FALSE,"Summary";#N/A,#N/A,FALSE,"proj1";#N/A,#N/A,FALSE,"proj2"}</definedName>
    <definedName name="wrn.first3._2_2" localSheetId="3" hidden="1">{#N/A,#N/A,FALSE,"Summary";#N/A,#N/A,FALSE,"proj1";#N/A,#N/A,FALSE,"proj2"}</definedName>
    <definedName name="wrn.first3._2_2" hidden="1">{#N/A,#N/A,FALSE,"Summary";#N/A,#N/A,FALSE,"proj1";#N/A,#N/A,FALSE,"proj2"}</definedName>
    <definedName name="wrn.first3._2_3" localSheetId="3" hidden="1">{#N/A,#N/A,FALSE,"Summary";#N/A,#N/A,FALSE,"proj1";#N/A,#N/A,FALSE,"proj2"}</definedName>
    <definedName name="wrn.first3._2_3" hidden="1">{#N/A,#N/A,FALSE,"Summary";#N/A,#N/A,FALSE,"proj1";#N/A,#N/A,FALSE,"proj2"}</definedName>
    <definedName name="wrn.first3._2_4" localSheetId="3" hidden="1">{#N/A,#N/A,FALSE,"Summary";#N/A,#N/A,FALSE,"proj1";#N/A,#N/A,FALSE,"proj2"}</definedName>
    <definedName name="wrn.first3._2_4" hidden="1">{#N/A,#N/A,FALSE,"Summary";#N/A,#N/A,FALSE,"proj1";#N/A,#N/A,FALSE,"proj2"}</definedName>
    <definedName name="wrn.first3._2_5" localSheetId="3" hidden="1">{#N/A,#N/A,FALSE,"Summary";#N/A,#N/A,FALSE,"proj1";#N/A,#N/A,FALSE,"proj2"}</definedName>
    <definedName name="wrn.first3._2_5" hidden="1">{#N/A,#N/A,FALSE,"Summary";#N/A,#N/A,FALSE,"proj1";#N/A,#N/A,FALSE,"proj2"}</definedName>
    <definedName name="wrn.first3._3" localSheetId="3" hidden="1">{#N/A,#N/A,FALSE,"Summary";#N/A,#N/A,FALSE,"proj1";#N/A,#N/A,FALSE,"proj2"}</definedName>
    <definedName name="wrn.first3._3" hidden="1">{#N/A,#N/A,FALSE,"Summary";#N/A,#N/A,FALSE,"proj1";#N/A,#N/A,FALSE,"proj2"}</definedName>
    <definedName name="wrn.first3._3_1" localSheetId="3" hidden="1">{#N/A,#N/A,FALSE,"Summary";#N/A,#N/A,FALSE,"proj1";#N/A,#N/A,FALSE,"proj2"}</definedName>
    <definedName name="wrn.first3._3_1" hidden="1">{#N/A,#N/A,FALSE,"Summary";#N/A,#N/A,FALSE,"proj1";#N/A,#N/A,FALSE,"proj2"}</definedName>
    <definedName name="wrn.first3._3_2" localSheetId="3" hidden="1">{#N/A,#N/A,FALSE,"Summary";#N/A,#N/A,FALSE,"proj1";#N/A,#N/A,FALSE,"proj2"}</definedName>
    <definedName name="wrn.first3._3_2" hidden="1">{#N/A,#N/A,FALSE,"Summary";#N/A,#N/A,FALSE,"proj1";#N/A,#N/A,FALSE,"proj2"}</definedName>
    <definedName name="wrn.first3._3_3" localSheetId="3" hidden="1">{#N/A,#N/A,FALSE,"Summary";#N/A,#N/A,FALSE,"proj1";#N/A,#N/A,FALSE,"proj2"}</definedName>
    <definedName name="wrn.first3._3_3" hidden="1">{#N/A,#N/A,FALSE,"Summary";#N/A,#N/A,FALSE,"proj1";#N/A,#N/A,FALSE,"proj2"}</definedName>
    <definedName name="wrn.first3._3_4" localSheetId="3" hidden="1">{#N/A,#N/A,FALSE,"Summary";#N/A,#N/A,FALSE,"proj1";#N/A,#N/A,FALSE,"proj2"}</definedName>
    <definedName name="wrn.first3._3_4" hidden="1">{#N/A,#N/A,FALSE,"Summary";#N/A,#N/A,FALSE,"proj1";#N/A,#N/A,FALSE,"proj2"}</definedName>
    <definedName name="wrn.first3._3_5" localSheetId="3" hidden="1">{#N/A,#N/A,FALSE,"Summary";#N/A,#N/A,FALSE,"proj1";#N/A,#N/A,FALSE,"proj2"}</definedName>
    <definedName name="wrn.first3._3_5" hidden="1">{#N/A,#N/A,FALSE,"Summary";#N/A,#N/A,FALSE,"proj1";#N/A,#N/A,FALSE,"proj2"}</definedName>
    <definedName name="wrn.first3._4" localSheetId="3" hidden="1">{#N/A,#N/A,FALSE,"Summary";#N/A,#N/A,FALSE,"proj1";#N/A,#N/A,FALSE,"proj2"}</definedName>
    <definedName name="wrn.first3._4" hidden="1">{#N/A,#N/A,FALSE,"Summary";#N/A,#N/A,FALSE,"proj1";#N/A,#N/A,FALSE,"proj2"}</definedName>
    <definedName name="wrn.first3._4_1" localSheetId="3" hidden="1">{#N/A,#N/A,FALSE,"Summary";#N/A,#N/A,FALSE,"proj1";#N/A,#N/A,FALSE,"proj2"}</definedName>
    <definedName name="wrn.first3._4_1" hidden="1">{#N/A,#N/A,FALSE,"Summary";#N/A,#N/A,FALSE,"proj1";#N/A,#N/A,FALSE,"proj2"}</definedName>
    <definedName name="wrn.first3._4_2" localSheetId="3" hidden="1">{#N/A,#N/A,FALSE,"Summary";#N/A,#N/A,FALSE,"proj1";#N/A,#N/A,FALSE,"proj2"}</definedName>
    <definedName name="wrn.first3._4_2" hidden="1">{#N/A,#N/A,FALSE,"Summary";#N/A,#N/A,FALSE,"proj1";#N/A,#N/A,FALSE,"proj2"}</definedName>
    <definedName name="wrn.first3._4_3" localSheetId="3" hidden="1">{#N/A,#N/A,FALSE,"Summary";#N/A,#N/A,FALSE,"proj1";#N/A,#N/A,FALSE,"proj2"}</definedName>
    <definedName name="wrn.first3._4_3" hidden="1">{#N/A,#N/A,FALSE,"Summary";#N/A,#N/A,FALSE,"proj1";#N/A,#N/A,FALSE,"proj2"}</definedName>
    <definedName name="wrn.first3._4_4" localSheetId="3" hidden="1">{#N/A,#N/A,FALSE,"Summary";#N/A,#N/A,FALSE,"proj1";#N/A,#N/A,FALSE,"proj2"}</definedName>
    <definedName name="wrn.first3._4_4" hidden="1">{#N/A,#N/A,FALSE,"Summary";#N/A,#N/A,FALSE,"proj1";#N/A,#N/A,FALSE,"proj2"}</definedName>
    <definedName name="wrn.first3._4_5" localSheetId="3" hidden="1">{#N/A,#N/A,FALSE,"Summary";#N/A,#N/A,FALSE,"proj1";#N/A,#N/A,FALSE,"proj2"}</definedName>
    <definedName name="wrn.first3._4_5" hidden="1">{#N/A,#N/A,FALSE,"Summary";#N/A,#N/A,FALSE,"proj1";#N/A,#N/A,FALSE,"proj2"}</definedName>
    <definedName name="wrn.first3._5" localSheetId="3" hidden="1">{#N/A,#N/A,FALSE,"Summary";#N/A,#N/A,FALSE,"proj1";#N/A,#N/A,FALSE,"proj2"}</definedName>
    <definedName name="wrn.first3._5" hidden="1">{#N/A,#N/A,FALSE,"Summary";#N/A,#N/A,FALSE,"proj1";#N/A,#N/A,FALSE,"proj2"}</definedName>
    <definedName name="wrn.first3._5_1" localSheetId="3" hidden="1">{#N/A,#N/A,FALSE,"Summary";#N/A,#N/A,FALSE,"proj1";#N/A,#N/A,FALSE,"proj2"}</definedName>
    <definedName name="wrn.first3._5_1" hidden="1">{#N/A,#N/A,FALSE,"Summary";#N/A,#N/A,FALSE,"proj1";#N/A,#N/A,FALSE,"proj2"}</definedName>
    <definedName name="wrn.first3._5_2" localSheetId="3" hidden="1">{#N/A,#N/A,FALSE,"Summary";#N/A,#N/A,FALSE,"proj1";#N/A,#N/A,FALSE,"proj2"}</definedName>
    <definedName name="wrn.first3._5_2" hidden="1">{#N/A,#N/A,FALSE,"Summary";#N/A,#N/A,FALSE,"proj1";#N/A,#N/A,FALSE,"proj2"}</definedName>
    <definedName name="wrn.first3._5_3" localSheetId="3" hidden="1">{#N/A,#N/A,FALSE,"Summary";#N/A,#N/A,FALSE,"proj1";#N/A,#N/A,FALSE,"proj2"}</definedName>
    <definedName name="wrn.first3._5_3" hidden="1">{#N/A,#N/A,FALSE,"Summary";#N/A,#N/A,FALSE,"proj1";#N/A,#N/A,FALSE,"proj2"}</definedName>
    <definedName name="wrn.first3._5_4" localSheetId="3" hidden="1">{#N/A,#N/A,FALSE,"Summary";#N/A,#N/A,FALSE,"proj1";#N/A,#N/A,FALSE,"proj2"}</definedName>
    <definedName name="wrn.first3._5_4" hidden="1">{#N/A,#N/A,FALSE,"Summary";#N/A,#N/A,FALSE,"proj1";#N/A,#N/A,FALSE,"proj2"}</definedName>
    <definedName name="wrn.first3._5_5" localSheetId="3" hidden="1">{#N/A,#N/A,FALSE,"Summary";#N/A,#N/A,FALSE,"proj1";#N/A,#N/A,FALSE,"proj2"}</definedName>
    <definedName name="wrn.first3._5_5" hidden="1">{#N/A,#N/A,FALSE,"Summary";#N/A,#N/A,FALSE,"proj1";#N/A,#N/A,FALSE,"proj2"}</definedName>
    <definedName name="wrn.first4." localSheetId="4" hidden="1">{#N/A,#N/A,FALSE,"Summary";#N/A,#N/A,FALSE,"proj1";#N/A,#N/A,FALSE,"proj2";#N/A,#N/A,FALSE,"DCF"}</definedName>
    <definedName name="wrn.first4." localSheetId="3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irst4._1" localSheetId="3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4._1_1" localSheetId="3" hidden="1">{#N/A,#N/A,FALSE,"Summary";#N/A,#N/A,FALSE,"proj1";#N/A,#N/A,FALSE,"proj2";#N/A,#N/A,FALSE,"DCF"}</definedName>
    <definedName name="wrn.first4._1_1" hidden="1">{#N/A,#N/A,FALSE,"Summary";#N/A,#N/A,FALSE,"proj1";#N/A,#N/A,FALSE,"proj2";#N/A,#N/A,FALSE,"DCF"}</definedName>
    <definedName name="wrn.first4._1_2" localSheetId="3" hidden="1">{#N/A,#N/A,FALSE,"Summary";#N/A,#N/A,FALSE,"proj1";#N/A,#N/A,FALSE,"proj2";#N/A,#N/A,FALSE,"DCF"}</definedName>
    <definedName name="wrn.first4._1_2" hidden="1">{#N/A,#N/A,FALSE,"Summary";#N/A,#N/A,FALSE,"proj1";#N/A,#N/A,FALSE,"proj2";#N/A,#N/A,FALSE,"DCF"}</definedName>
    <definedName name="wrn.first4._1_3" localSheetId="3" hidden="1">{#N/A,#N/A,FALSE,"Summary";#N/A,#N/A,FALSE,"proj1";#N/A,#N/A,FALSE,"proj2";#N/A,#N/A,FALSE,"DCF"}</definedName>
    <definedName name="wrn.first4._1_3" hidden="1">{#N/A,#N/A,FALSE,"Summary";#N/A,#N/A,FALSE,"proj1";#N/A,#N/A,FALSE,"proj2";#N/A,#N/A,FALSE,"DCF"}</definedName>
    <definedName name="wrn.first4._1_4" localSheetId="3" hidden="1">{#N/A,#N/A,FALSE,"Summary";#N/A,#N/A,FALSE,"proj1";#N/A,#N/A,FALSE,"proj2";#N/A,#N/A,FALSE,"DCF"}</definedName>
    <definedName name="wrn.first4._1_4" hidden="1">{#N/A,#N/A,FALSE,"Summary";#N/A,#N/A,FALSE,"proj1";#N/A,#N/A,FALSE,"proj2";#N/A,#N/A,FALSE,"DCF"}</definedName>
    <definedName name="wrn.first4._1_5" localSheetId="3" hidden="1">{#N/A,#N/A,FALSE,"Summary";#N/A,#N/A,FALSE,"proj1";#N/A,#N/A,FALSE,"proj2";#N/A,#N/A,FALSE,"DCF"}</definedName>
    <definedName name="wrn.first4._1_5" hidden="1">{#N/A,#N/A,FALSE,"Summary";#N/A,#N/A,FALSE,"proj1";#N/A,#N/A,FALSE,"proj2";#N/A,#N/A,FALSE,"DCF"}</definedName>
    <definedName name="wrn.first4._2" localSheetId="3" hidden="1">{#N/A,#N/A,FALSE,"Summary";#N/A,#N/A,FALSE,"proj1";#N/A,#N/A,FALSE,"proj2";#N/A,#N/A,FALSE,"DCF"}</definedName>
    <definedName name="wrn.first4._2" hidden="1">{#N/A,#N/A,FALSE,"Summary";#N/A,#N/A,FALSE,"proj1";#N/A,#N/A,FALSE,"proj2";#N/A,#N/A,FALSE,"DCF"}</definedName>
    <definedName name="wrn.first4._2_1" localSheetId="3" hidden="1">{#N/A,#N/A,FALSE,"Summary";#N/A,#N/A,FALSE,"proj1";#N/A,#N/A,FALSE,"proj2";#N/A,#N/A,FALSE,"DCF"}</definedName>
    <definedName name="wrn.first4._2_1" hidden="1">{#N/A,#N/A,FALSE,"Summary";#N/A,#N/A,FALSE,"proj1";#N/A,#N/A,FALSE,"proj2";#N/A,#N/A,FALSE,"DCF"}</definedName>
    <definedName name="wrn.first4._2_2" localSheetId="3" hidden="1">{#N/A,#N/A,FALSE,"Summary";#N/A,#N/A,FALSE,"proj1";#N/A,#N/A,FALSE,"proj2";#N/A,#N/A,FALSE,"DCF"}</definedName>
    <definedName name="wrn.first4._2_2" hidden="1">{#N/A,#N/A,FALSE,"Summary";#N/A,#N/A,FALSE,"proj1";#N/A,#N/A,FALSE,"proj2";#N/A,#N/A,FALSE,"DCF"}</definedName>
    <definedName name="wrn.first4._2_3" localSheetId="3" hidden="1">{#N/A,#N/A,FALSE,"Summary";#N/A,#N/A,FALSE,"proj1";#N/A,#N/A,FALSE,"proj2";#N/A,#N/A,FALSE,"DCF"}</definedName>
    <definedName name="wrn.first4._2_3" hidden="1">{#N/A,#N/A,FALSE,"Summary";#N/A,#N/A,FALSE,"proj1";#N/A,#N/A,FALSE,"proj2";#N/A,#N/A,FALSE,"DCF"}</definedName>
    <definedName name="wrn.first4._2_4" localSheetId="3" hidden="1">{#N/A,#N/A,FALSE,"Summary";#N/A,#N/A,FALSE,"proj1";#N/A,#N/A,FALSE,"proj2";#N/A,#N/A,FALSE,"DCF"}</definedName>
    <definedName name="wrn.first4._2_4" hidden="1">{#N/A,#N/A,FALSE,"Summary";#N/A,#N/A,FALSE,"proj1";#N/A,#N/A,FALSE,"proj2";#N/A,#N/A,FALSE,"DCF"}</definedName>
    <definedName name="wrn.first4._2_5" localSheetId="3" hidden="1">{#N/A,#N/A,FALSE,"Summary";#N/A,#N/A,FALSE,"proj1";#N/A,#N/A,FALSE,"proj2";#N/A,#N/A,FALSE,"DCF"}</definedName>
    <definedName name="wrn.first4._2_5" hidden="1">{#N/A,#N/A,FALSE,"Summary";#N/A,#N/A,FALSE,"proj1";#N/A,#N/A,FALSE,"proj2";#N/A,#N/A,FALSE,"DCF"}</definedName>
    <definedName name="wrn.first4._3" localSheetId="3" hidden="1">{#N/A,#N/A,FALSE,"Summary";#N/A,#N/A,FALSE,"proj1";#N/A,#N/A,FALSE,"proj2";#N/A,#N/A,FALSE,"DCF"}</definedName>
    <definedName name="wrn.first4._3" hidden="1">{#N/A,#N/A,FALSE,"Summary";#N/A,#N/A,FALSE,"proj1";#N/A,#N/A,FALSE,"proj2";#N/A,#N/A,FALSE,"DCF"}</definedName>
    <definedName name="wrn.first4._3_1" localSheetId="3" hidden="1">{#N/A,#N/A,FALSE,"Summary";#N/A,#N/A,FALSE,"proj1";#N/A,#N/A,FALSE,"proj2";#N/A,#N/A,FALSE,"DCF"}</definedName>
    <definedName name="wrn.first4._3_1" hidden="1">{#N/A,#N/A,FALSE,"Summary";#N/A,#N/A,FALSE,"proj1";#N/A,#N/A,FALSE,"proj2";#N/A,#N/A,FALSE,"DCF"}</definedName>
    <definedName name="wrn.first4._3_2" localSheetId="3" hidden="1">{#N/A,#N/A,FALSE,"Summary";#N/A,#N/A,FALSE,"proj1";#N/A,#N/A,FALSE,"proj2";#N/A,#N/A,FALSE,"DCF"}</definedName>
    <definedName name="wrn.first4._3_2" hidden="1">{#N/A,#N/A,FALSE,"Summary";#N/A,#N/A,FALSE,"proj1";#N/A,#N/A,FALSE,"proj2";#N/A,#N/A,FALSE,"DCF"}</definedName>
    <definedName name="wrn.first4._3_3" localSheetId="3" hidden="1">{#N/A,#N/A,FALSE,"Summary";#N/A,#N/A,FALSE,"proj1";#N/A,#N/A,FALSE,"proj2";#N/A,#N/A,FALSE,"DCF"}</definedName>
    <definedName name="wrn.first4._3_3" hidden="1">{#N/A,#N/A,FALSE,"Summary";#N/A,#N/A,FALSE,"proj1";#N/A,#N/A,FALSE,"proj2";#N/A,#N/A,FALSE,"DCF"}</definedName>
    <definedName name="wrn.first4._3_4" localSheetId="3" hidden="1">{#N/A,#N/A,FALSE,"Summary";#N/A,#N/A,FALSE,"proj1";#N/A,#N/A,FALSE,"proj2";#N/A,#N/A,FALSE,"DCF"}</definedName>
    <definedName name="wrn.first4._3_4" hidden="1">{#N/A,#N/A,FALSE,"Summary";#N/A,#N/A,FALSE,"proj1";#N/A,#N/A,FALSE,"proj2";#N/A,#N/A,FALSE,"DCF"}</definedName>
    <definedName name="wrn.first4._3_5" localSheetId="3" hidden="1">{#N/A,#N/A,FALSE,"Summary";#N/A,#N/A,FALSE,"proj1";#N/A,#N/A,FALSE,"proj2";#N/A,#N/A,FALSE,"DCF"}</definedName>
    <definedName name="wrn.first4._3_5" hidden="1">{#N/A,#N/A,FALSE,"Summary";#N/A,#N/A,FALSE,"proj1";#N/A,#N/A,FALSE,"proj2";#N/A,#N/A,FALSE,"DCF"}</definedName>
    <definedName name="wrn.first4._4" localSheetId="3" hidden="1">{#N/A,#N/A,FALSE,"Summary";#N/A,#N/A,FALSE,"proj1";#N/A,#N/A,FALSE,"proj2";#N/A,#N/A,FALSE,"DCF"}</definedName>
    <definedName name="wrn.first4._4" hidden="1">{#N/A,#N/A,FALSE,"Summary";#N/A,#N/A,FALSE,"proj1";#N/A,#N/A,FALSE,"proj2";#N/A,#N/A,FALSE,"DCF"}</definedName>
    <definedName name="wrn.first4._4_1" localSheetId="3" hidden="1">{#N/A,#N/A,FALSE,"Summary";#N/A,#N/A,FALSE,"proj1";#N/A,#N/A,FALSE,"proj2";#N/A,#N/A,FALSE,"DCF"}</definedName>
    <definedName name="wrn.first4._4_1" hidden="1">{#N/A,#N/A,FALSE,"Summary";#N/A,#N/A,FALSE,"proj1";#N/A,#N/A,FALSE,"proj2";#N/A,#N/A,FALSE,"DCF"}</definedName>
    <definedName name="wrn.first4._4_2" localSheetId="3" hidden="1">{#N/A,#N/A,FALSE,"Summary";#N/A,#N/A,FALSE,"proj1";#N/A,#N/A,FALSE,"proj2";#N/A,#N/A,FALSE,"DCF"}</definedName>
    <definedName name="wrn.first4._4_2" hidden="1">{#N/A,#N/A,FALSE,"Summary";#N/A,#N/A,FALSE,"proj1";#N/A,#N/A,FALSE,"proj2";#N/A,#N/A,FALSE,"DCF"}</definedName>
    <definedName name="wrn.first4._4_3" localSheetId="3" hidden="1">{#N/A,#N/A,FALSE,"Summary";#N/A,#N/A,FALSE,"proj1";#N/A,#N/A,FALSE,"proj2";#N/A,#N/A,FALSE,"DCF"}</definedName>
    <definedName name="wrn.first4._4_3" hidden="1">{#N/A,#N/A,FALSE,"Summary";#N/A,#N/A,FALSE,"proj1";#N/A,#N/A,FALSE,"proj2";#N/A,#N/A,FALSE,"DCF"}</definedName>
    <definedName name="wrn.first4._4_4" localSheetId="3" hidden="1">{#N/A,#N/A,FALSE,"Summary";#N/A,#N/A,FALSE,"proj1";#N/A,#N/A,FALSE,"proj2";#N/A,#N/A,FALSE,"DCF"}</definedName>
    <definedName name="wrn.first4._4_4" hidden="1">{#N/A,#N/A,FALSE,"Summary";#N/A,#N/A,FALSE,"proj1";#N/A,#N/A,FALSE,"proj2";#N/A,#N/A,FALSE,"DCF"}</definedName>
    <definedName name="wrn.first4._4_5" localSheetId="3" hidden="1">{#N/A,#N/A,FALSE,"Summary";#N/A,#N/A,FALSE,"proj1";#N/A,#N/A,FALSE,"proj2";#N/A,#N/A,FALSE,"DCF"}</definedName>
    <definedName name="wrn.first4._4_5" hidden="1">{#N/A,#N/A,FALSE,"Summary";#N/A,#N/A,FALSE,"proj1";#N/A,#N/A,FALSE,"proj2";#N/A,#N/A,FALSE,"DCF"}</definedName>
    <definedName name="wrn.first4._5" localSheetId="3" hidden="1">{#N/A,#N/A,FALSE,"Summary";#N/A,#N/A,FALSE,"proj1";#N/A,#N/A,FALSE,"proj2";#N/A,#N/A,FALSE,"DCF"}</definedName>
    <definedName name="wrn.first4._5" hidden="1">{#N/A,#N/A,FALSE,"Summary";#N/A,#N/A,FALSE,"proj1";#N/A,#N/A,FALSE,"proj2";#N/A,#N/A,FALSE,"DCF"}</definedName>
    <definedName name="wrn.first4._5_1" localSheetId="3" hidden="1">{#N/A,#N/A,FALSE,"Summary";#N/A,#N/A,FALSE,"proj1";#N/A,#N/A,FALSE,"proj2";#N/A,#N/A,FALSE,"DCF"}</definedName>
    <definedName name="wrn.first4._5_1" hidden="1">{#N/A,#N/A,FALSE,"Summary";#N/A,#N/A,FALSE,"proj1";#N/A,#N/A,FALSE,"proj2";#N/A,#N/A,FALSE,"DCF"}</definedName>
    <definedName name="wrn.first4._5_2" localSheetId="3" hidden="1">{#N/A,#N/A,FALSE,"Summary";#N/A,#N/A,FALSE,"proj1";#N/A,#N/A,FALSE,"proj2";#N/A,#N/A,FALSE,"DCF"}</definedName>
    <definedName name="wrn.first4._5_2" hidden="1">{#N/A,#N/A,FALSE,"Summary";#N/A,#N/A,FALSE,"proj1";#N/A,#N/A,FALSE,"proj2";#N/A,#N/A,FALSE,"DCF"}</definedName>
    <definedName name="wrn.first4._5_3" localSheetId="3" hidden="1">{#N/A,#N/A,FALSE,"Summary";#N/A,#N/A,FALSE,"proj1";#N/A,#N/A,FALSE,"proj2";#N/A,#N/A,FALSE,"DCF"}</definedName>
    <definedName name="wrn.first4._5_3" hidden="1">{#N/A,#N/A,FALSE,"Summary";#N/A,#N/A,FALSE,"proj1";#N/A,#N/A,FALSE,"proj2";#N/A,#N/A,FALSE,"DCF"}</definedName>
    <definedName name="wrn.first4._5_4" localSheetId="3" hidden="1">{#N/A,#N/A,FALSE,"Summary";#N/A,#N/A,FALSE,"proj1";#N/A,#N/A,FALSE,"proj2";#N/A,#N/A,FALSE,"DCF"}</definedName>
    <definedName name="wrn.first4._5_4" hidden="1">{#N/A,#N/A,FALSE,"Summary";#N/A,#N/A,FALSE,"proj1";#N/A,#N/A,FALSE,"proj2";#N/A,#N/A,FALSE,"DCF"}</definedName>
    <definedName name="wrn.first4._5_5" localSheetId="3" hidden="1">{#N/A,#N/A,FALSE,"Summary";#N/A,#N/A,FALSE,"proj1";#N/A,#N/A,FALSE,"proj2";#N/A,#N/A,FALSE,"DCF"}</definedName>
    <definedName name="wrn.first4._5_5" hidden="1">{#N/A,#N/A,FALSE,"Summary";#N/A,#N/A,FALSE,"proj1";#N/A,#N/A,FALSE,"proj2";#N/A,#N/A,FALSE,"DCF"}</definedName>
    <definedName name="wrn.Five._.Year._.Model.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localSheetId="4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." localSheetId="3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s." localSheetId="3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Projections.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Record." localSheetId="3" hidden="1">{"Five Year Record",#N/A,FALSE,"Front and Back"}</definedName>
    <definedName name="wrn.Five._.Year._.Record." hidden="1">{"Five Year Record",#N/A,FALSE,"Front and Back"}</definedName>
    <definedName name="wrn.FLAG._.Report." localSheetId="3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localSheetId="3" hidden="1">{#N/A,#N/A,FALSE,"JKFLASH2";#N/A,#N/A,FALSE,"Page 4";#N/A,#N/A,FALSE,"page 3"}</definedName>
    <definedName name="wrn.Flash." hidden="1">{#N/A,#N/A,FALSE,"JKFLASH2";#N/A,#N/A,FALSE,"Page 4";#N/A,#N/A,FALSE,"page 3"}</definedName>
    <definedName name="wrn.Flash._.Result." localSheetId="3" hidden="1">{"Flash Result",#N/A,FALSE,"Flash Result"}</definedName>
    <definedName name="wrn.Flash._.Result." hidden="1">{"Flash Result",#N/A,FALSE,"Flash Result"}</definedName>
    <definedName name="wrn.fleck." localSheetId="3" hidden="1">{"first",#N/A,FALSE,"FLEXPAC2";"second",#N/A,FALSE,"FLEXPAC2"}</definedName>
    <definedName name="wrn.fleck." hidden="1">{"first",#N/A,FALSE,"FLEXPAC2";"second",#N/A,FALSE,"FLEXPAC2"}</definedName>
    <definedName name="wrn.fleckcompac." localSheetId="3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LUX._.REPORT." localSheetId="3" hidden="1">{#N/A,#N/A,FALSE,"FLUX"}</definedName>
    <definedName name="wrn.FLUX._.REPORT." hidden="1">{#N/A,#N/A,FALSE,"FLUX"}</definedName>
    <definedName name="wrn.FOC._.Detail." localSheetId="4" hidden="1">{#N/A,#N/A,TRUE,"FOC_Product_Assumptions"}</definedName>
    <definedName name="wrn.FOC._.Detail." localSheetId="3" hidden="1">{#N/A,#N/A,TRUE,"FOC_Product_Assumptions"}</definedName>
    <definedName name="wrn.FOC._.Detail." hidden="1">{#N/A,#N/A,TRUE,"FOC_Product_Assumptions"}</definedName>
    <definedName name="wrn.Forecast." localSheetId="3" hidden="1">{#N/A,#N/A,FALSE,"Quarterly BS 01";#N/A,#N/A,FALSE,"Cons Balsheet01";#N/A,#N/A,FALSE,"Quarterly CF 01";#N/A,#N/A,FALSE,"Cash Flow 01";#N/A,#N/A,FALSE,"EARNINGS 01"}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FY02._.and._.FY03.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No._.Interest.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Q1.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Red._.Book." localSheetId="4" hidden="1">{"RB QY $",#N/A,FALSE,"Fin STMT";"RB QY Stats",#N/A,FALSE,"Fin STMT";"RB 00 $",#N/A,FALSE,"Fin STMT";"RB 00 Stats",#N/A,FALSE,"Fin STMT";"RB 01 $",#N/A,FALSE,"Fin STMT";"RB 01 Stats",#N/A,FALSE,"Fin STMT"}</definedName>
    <definedName name="wrn.Forecast._.Red._.Book." localSheetId="3" hidden="1">{"RB QY $",#N/A,FALSE,"Fin STMT";"RB QY Stats",#N/A,FALSE,"Fin STMT";"RB 00 $",#N/A,FALSE,"Fin STMT";"RB 00 Stats",#N/A,FALSE,"Fin STMT";"RB 01 $",#N/A,FALSE,"Fin STMT";"RB 01 Stats",#N/A,FALSE,"Fin STMT"}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localSheetId="4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.Report." localSheetId="3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M1." localSheetId="3" hidden="1">{#N/A,#N/A,FALSE,"COMP"}</definedName>
    <definedName name="wrn.FORM1." hidden="1">{#N/A,#N/A,FALSE,"COMP"}</definedName>
    <definedName name="wrn.forms." localSheetId="4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" localSheetId="3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localSheetId="3" hidden="1">{#N/A,#N/A,TRUE,"financial data";#N/A,#N/A,TRUE,"general data";#N/A,#N/A,TRUE,"order fulfillment"}</definedName>
    <definedName name="wrn.forms._.only." hidden="1">{#N/A,#N/A,TRUE,"financial data";#N/A,#N/A,TRUE,"general data";#N/A,#N/A,TRUE,"order fulfillment"}</definedName>
    <definedName name="wrn.formulas." localSheetId="3" hidden="1">{"formulas",#N/A,FALSE,"Key Indicators"}</definedName>
    <definedName name="wrn.formulas." hidden="1">{"formulas",#N/A,FALSE,"Key Indicators"}</definedName>
    <definedName name="wrn.FOUR._.CASES." localSheetId="4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E." localSheetId="3" hidden="1">{#N/A,#N/A,FALSE,"FREE"}</definedName>
    <definedName name="wrn.FREE." hidden="1">{#N/A,#N/A,FALSE,"FREE"}</definedName>
    <definedName name="wrn.Freq_Res." localSheetId="3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riendly." localSheetId="3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ont._.Page." localSheetId="3" hidden="1">{"Front Page",#N/A,FALSE,"Front and Back"}</definedName>
    <definedName name="wrn.Front._.Page." hidden="1">{"Front Page",#N/A,FALSE,"Front and Back"}</definedName>
    <definedName name="wrn.FSCT._.PCKG." localSheetId="3" hidden="1">{#N/A,#N/A,FALSE,"P&amp;L";#N/A,#N/A,FALSE,"Capital";#N/A,#N/A,FALSE,"Summary";#N/A,#N/A,FALSE,"VAR Rec";#N/A,#N/A,FALSE,"EBIT Rec"}</definedName>
    <definedName name="wrn.FSCT._.PCKG." hidden="1">{#N/A,#N/A,FALSE,"P&amp;L";#N/A,#N/A,FALSE,"Capital";#N/A,#N/A,FALSE,"Summary";#N/A,#N/A,FALSE,"VAR Rec";#N/A,#N/A,FALSE,"EBIT Rec"}</definedName>
    <definedName name="wrn.FSs." localSheetId="3" hidden="1">{#N/A,#N/A,FALSE,"BAL";#N/A,#N/A,FALSE,"ANN IS";#N/A,#N/A,FALSE,"ANN CF";#N/A,#N/A,FALSE,"ANN SE"}</definedName>
    <definedName name="wrn.FSs." hidden="1">{#N/A,#N/A,FALSE,"BAL";#N/A,#N/A,FALSE,"ANN IS";#N/A,#N/A,FALSE,"ANN CF";#N/A,#N/A,FALSE,"ANN SE"}</definedName>
    <definedName name="wrn.FTS." localSheetId="3" hidden="1">{"FTS",#N/A,FALSE,"E"}</definedName>
    <definedName name="wrn.FTS." hidden="1">{"FTS",#N/A,FALSE,"E"}</definedName>
    <definedName name="wrn.FTS._.PLANT._.BREAKUP." localSheetId="3" hidden="1">{"PLANT BREAKUP",#N/A,FALSE,"E"}</definedName>
    <definedName name="wrn.FTS._.PLANT._.BREAKUP." hidden="1">{"PLANT BREAKUP",#N/A,FALSE,"E"}</definedName>
    <definedName name="wrn.Ful._.Set." localSheetId="3" hidden="1">{"Bsheet",#N/A,FALSE,"Details";"P&amp;L",#N/A,FALSE,"Details";"Schedule",#N/A,FALSE,"Details";"Details",#N/A,FALSE,"Details"}</definedName>
    <definedName name="wrn.Ful._.Set." hidden="1">{"Bsheet",#N/A,FALSE,"Details";"P&amp;L",#N/A,FALSE,"Details";"Schedule",#N/A,FALSE,"Details";"Details",#N/A,FALSE,"Details"}</definedName>
    <definedName name="wrn.Full." localSheetId="4" hidden="1">{"Comp1",#N/A,FALSE,"COMP";"Comp2",#N/A,FALSE,"COMP";"Comp3",#N/A,FALSE,"COMP";"Comp4",#N/A,FALSE,"COMP"}</definedName>
    <definedName name="wrn.Full." localSheetId="3">{"Comp1",#N/A,FALSE,"COMP";"Comp2",#N/A,FALSE,"COMP";"Comp3",#N/A,FALSE,"COMP";"Comp4",#N/A,FALSE,"COMP"}</definedName>
    <definedName name="wrn.Full.">{"Comp1",#N/A,FALSE,"COMP";"Comp2",#N/A,FALSE,"COMP";"Comp3",#N/A,FALSE,"COMP";"Comp4",#N/A,FALSE,"COMP"}</definedName>
    <definedName name="wrn.Full._.Earnings._.Model." localSheetId="3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nty." localSheetId="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age." localSheetId="3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localSheetId="4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." localSheetId="3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localSheetId="4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localSheetId="3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3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3" hidden="1">{#N/A,#N/A,FALSE,"COVER";#N/A,#N/A,FALSE,"VALUATION";#N/A,#N/A,FALSE,"FORECAST";#N/A,#N/A,FALSE,"FY ANALYSIS ";#N/A,#N/A,FALSE," HY ANALYSIS"}</definedName>
    <definedName name="wrn.Full._.Report._1" hidden="1">{#N/A,#N/A,FALSE,"COVER";#N/A,#N/A,FALSE,"VALUATION";#N/A,#N/A,FALSE,"FORECAST";#N/A,#N/A,FALSE,"FY ANALYSIS ";#N/A,#N/A,FALSE," HY ANALYSIS"}</definedName>
    <definedName name="wrn.full._.report._1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3" hidden="1">{#N/A,#N/A,FALSE,"COVER";#N/A,#N/A,FALSE,"VALUATION";#N/A,#N/A,FALSE,"FORECAST";#N/A,#N/A,FALSE,"FY ANALYSIS ";#N/A,#N/A,FALSE," HY ANALYSIS"}</definedName>
    <definedName name="wrn.Full._.Report._2" hidden="1">{#N/A,#N/A,FALSE,"COVER";#N/A,#N/A,FALSE,"VALUATION";#N/A,#N/A,FALSE,"FORECAST";#N/A,#N/A,FALSE,"FY ANALYSIS ";#N/A,#N/A,FALSE," HY ANALYSIS"}</definedName>
    <definedName name="wrn.full._.report._2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localSheetId="3" hidden="1">{#N/A,#N/A,FALSE,"COVER";#N/A,#N/A,FALSE,"VALUATION";#N/A,#N/A,FALSE,"FORECAST";#N/A,#N/A,FALSE,"FY ANALYSIS ";#N/A,#N/A,FALSE," HY ANALYSIS"}</definedName>
    <definedName name="wrn.Full._.Report._3" hidden="1">{#N/A,#N/A,FALSE,"COVER";#N/A,#N/A,FALSE,"VALUATION";#N/A,#N/A,FALSE,"FORECAST";#N/A,#N/A,FALSE,"FY ANALYSIS ";#N/A,#N/A,FALSE," HY ANALYSIS"}</definedName>
    <definedName name="wrn.full._.report._3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localSheetId="3" hidden="1">{#N/A,#N/A,FALSE,"COVER";#N/A,#N/A,FALSE,"VALUATION";#N/A,#N/A,FALSE,"FORECAST";#N/A,#N/A,FALSE,"FY ANALYSIS ";#N/A,#N/A,FALSE," HY ANALYSIS"}</definedName>
    <definedName name="wrn.Full._.Report._4" hidden="1">{#N/A,#N/A,FALSE,"COVER";#N/A,#N/A,FALSE,"VALUATION";#N/A,#N/A,FALSE,"FORECAST";#N/A,#N/A,FALSE,"FY ANALYSIS ";#N/A,#N/A,FALSE," HY ANALYSIS"}</definedName>
    <definedName name="wrn.full._.report._4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localSheetId="3" hidden="1">{#N/A,#N/A,FALSE,"COVER";#N/A,#N/A,FALSE,"VALUATION";#N/A,#N/A,FALSE,"FORECAST";#N/A,#N/A,FALSE,"FY ANALYSIS ";#N/A,#N/A,FALSE," HY ANALYSIS"}</definedName>
    <definedName name="wrn.Full._.Report._5" hidden="1">{#N/A,#N/A,FALSE,"COVER";#N/A,#N/A,FALSE,"VALUATION";#N/A,#N/A,FALSE,"FORECAST";#N/A,#N/A,FALSE,"FY ANALYSIS ";#N/A,#N/A,FALSE," HY ANALYSIS"}</definedName>
    <definedName name="wrn.full._.report._5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localSheetId="3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_.By._.Month." localSheetId="3" hidden="1">{"JanToDec",#N/A,FALSE,"Forecast"}</definedName>
    <definedName name="wrn.Full._.Year._.By._.Month." hidden="1">{"JanToDec",#N/A,FALSE,"Forecast"}</definedName>
    <definedName name="wrn.full._1" localSheetId="3" hidden="1">{"vi1",#N/A,FALSE,"Pagcc";"vi2",#N/A,FALSE,"Pagcc";"vi3",#N/A,FALSE,"Pagcc";"vi4",#N/A,FALSE,"Pagcc";"vi5",#N/A,FALSE,"Pagcc";#N/A,#N/A,FALSE,"Contribution"}</definedName>
    <definedName name="wrn.full._1" hidden="1">{"vi1",#N/A,FALSE,"Pagcc";"vi2",#N/A,FALSE,"Pagcc";"vi3",#N/A,FALSE,"Pagcc";"vi4",#N/A,FALSE,"Pagcc";"vi5",#N/A,FALSE,"Pagcc";#N/A,#N/A,FALSE,"Contribution"}</definedName>
    <definedName name="wrn.full._1_1" localSheetId="3" hidden="1">{"vi1",#N/A,FALSE,"Pagcc";"vi2",#N/A,FALSE,"Pagcc";"vi3",#N/A,FALSE,"Pagcc";"vi4",#N/A,FALSE,"Pagcc";"vi5",#N/A,FALSE,"Pagcc";#N/A,#N/A,FALSE,"Contribution"}</definedName>
    <definedName name="wrn.full._1_1" hidden="1">{"vi1",#N/A,FALSE,"Pagcc";"vi2",#N/A,FALSE,"Pagcc";"vi3",#N/A,FALSE,"Pagcc";"vi4",#N/A,FALSE,"Pagcc";"vi5",#N/A,FALSE,"Pagcc";#N/A,#N/A,FALSE,"Contribution"}</definedName>
    <definedName name="wrn.full._1_2" localSheetId="3" hidden="1">{"vi1",#N/A,FALSE,"Pagcc";"vi2",#N/A,FALSE,"Pagcc";"vi3",#N/A,FALSE,"Pagcc";"vi4",#N/A,FALSE,"Pagcc";"vi5",#N/A,FALSE,"Pagcc";#N/A,#N/A,FALSE,"Contribution"}</definedName>
    <definedName name="wrn.full._1_2" hidden="1">{"vi1",#N/A,FALSE,"Pagcc";"vi2",#N/A,FALSE,"Pagcc";"vi3",#N/A,FALSE,"Pagcc";"vi4",#N/A,FALSE,"Pagcc";"vi5",#N/A,FALSE,"Pagcc";#N/A,#N/A,FALSE,"Contribution"}</definedName>
    <definedName name="wrn.full._1_3" localSheetId="3" hidden="1">{"vi1",#N/A,FALSE,"Pagcc";"vi2",#N/A,FALSE,"Pagcc";"vi3",#N/A,FALSE,"Pagcc";"vi4",#N/A,FALSE,"Pagcc";"vi5",#N/A,FALSE,"Pagcc";#N/A,#N/A,FALSE,"Contribution"}</definedName>
    <definedName name="wrn.full._1_3" hidden="1">{"vi1",#N/A,FALSE,"Pagcc";"vi2",#N/A,FALSE,"Pagcc";"vi3",#N/A,FALSE,"Pagcc";"vi4",#N/A,FALSE,"Pagcc";"vi5",#N/A,FALSE,"Pagcc";#N/A,#N/A,FALSE,"Contribution"}</definedName>
    <definedName name="wrn.full._1_4" localSheetId="3" hidden="1">{"vi1",#N/A,FALSE,"Pagcc";"vi2",#N/A,FALSE,"Pagcc";"vi3",#N/A,FALSE,"Pagcc";"vi4",#N/A,FALSE,"Pagcc";"vi5",#N/A,FALSE,"Pagcc";#N/A,#N/A,FALSE,"Contribution"}</definedName>
    <definedName name="wrn.full._1_4" hidden="1">{"vi1",#N/A,FALSE,"Pagcc";"vi2",#N/A,FALSE,"Pagcc";"vi3",#N/A,FALSE,"Pagcc";"vi4",#N/A,FALSE,"Pagcc";"vi5",#N/A,FALSE,"Pagcc";#N/A,#N/A,FALSE,"Contribution"}</definedName>
    <definedName name="wrn.full._1_5" localSheetId="3" hidden="1">{"vi1",#N/A,FALSE,"Pagcc";"vi2",#N/A,FALSE,"Pagcc";"vi3",#N/A,FALSE,"Pagcc";"vi4",#N/A,FALSE,"Pagcc";"vi5",#N/A,FALSE,"Pagcc";#N/A,#N/A,FALSE,"Contribution"}</definedName>
    <definedName name="wrn.full._1_5" hidden="1">{"vi1",#N/A,FALSE,"Pagcc";"vi2",#N/A,FALSE,"Pagcc";"vi3",#N/A,FALSE,"Pagcc";"vi4",#N/A,FALSE,"Pagcc";"vi5",#N/A,FALSE,"Pagcc";#N/A,#N/A,FALSE,"Contribution"}</definedName>
    <definedName name="wrn.full._2" localSheetId="3" hidden="1">{"vi1",#N/A,FALSE,"Pagcc";"vi2",#N/A,FALSE,"Pagcc";"vi3",#N/A,FALSE,"Pagcc";"vi4",#N/A,FALSE,"Pagcc";"vi5",#N/A,FALSE,"Pagcc";#N/A,#N/A,FALSE,"Contribution"}</definedName>
    <definedName name="wrn.full._2" hidden="1">{"vi1",#N/A,FALSE,"Pagcc";"vi2",#N/A,FALSE,"Pagcc";"vi3",#N/A,FALSE,"Pagcc";"vi4",#N/A,FALSE,"Pagcc";"vi5",#N/A,FALSE,"Pagcc";#N/A,#N/A,FALSE,"Contribution"}</definedName>
    <definedName name="wrn.full._2_1" localSheetId="3" hidden="1">{"vi1",#N/A,FALSE,"Pagcc";"vi2",#N/A,FALSE,"Pagcc";"vi3",#N/A,FALSE,"Pagcc";"vi4",#N/A,FALSE,"Pagcc";"vi5",#N/A,FALSE,"Pagcc";#N/A,#N/A,FALSE,"Contribution"}</definedName>
    <definedName name="wrn.full._2_1" hidden="1">{"vi1",#N/A,FALSE,"Pagcc";"vi2",#N/A,FALSE,"Pagcc";"vi3",#N/A,FALSE,"Pagcc";"vi4",#N/A,FALSE,"Pagcc";"vi5",#N/A,FALSE,"Pagcc";#N/A,#N/A,FALSE,"Contribution"}</definedName>
    <definedName name="wrn.full._2_2" localSheetId="3" hidden="1">{"vi1",#N/A,FALSE,"Pagcc";"vi2",#N/A,FALSE,"Pagcc";"vi3",#N/A,FALSE,"Pagcc";"vi4",#N/A,FALSE,"Pagcc";"vi5",#N/A,FALSE,"Pagcc";#N/A,#N/A,FALSE,"Contribution"}</definedName>
    <definedName name="wrn.full._2_2" hidden="1">{"vi1",#N/A,FALSE,"Pagcc";"vi2",#N/A,FALSE,"Pagcc";"vi3",#N/A,FALSE,"Pagcc";"vi4",#N/A,FALSE,"Pagcc";"vi5",#N/A,FALSE,"Pagcc";#N/A,#N/A,FALSE,"Contribution"}</definedName>
    <definedName name="wrn.full._2_3" localSheetId="3" hidden="1">{"vi1",#N/A,FALSE,"Pagcc";"vi2",#N/A,FALSE,"Pagcc";"vi3",#N/A,FALSE,"Pagcc";"vi4",#N/A,FALSE,"Pagcc";"vi5",#N/A,FALSE,"Pagcc";#N/A,#N/A,FALSE,"Contribution"}</definedName>
    <definedName name="wrn.full._2_3" hidden="1">{"vi1",#N/A,FALSE,"Pagcc";"vi2",#N/A,FALSE,"Pagcc";"vi3",#N/A,FALSE,"Pagcc";"vi4",#N/A,FALSE,"Pagcc";"vi5",#N/A,FALSE,"Pagcc";#N/A,#N/A,FALSE,"Contribution"}</definedName>
    <definedName name="wrn.full._2_4" localSheetId="3" hidden="1">{"vi1",#N/A,FALSE,"Pagcc";"vi2",#N/A,FALSE,"Pagcc";"vi3",#N/A,FALSE,"Pagcc";"vi4",#N/A,FALSE,"Pagcc";"vi5",#N/A,FALSE,"Pagcc";#N/A,#N/A,FALSE,"Contribution"}</definedName>
    <definedName name="wrn.full._2_4" hidden="1">{"vi1",#N/A,FALSE,"Pagcc";"vi2",#N/A,FALSE,"Pagcc";"vi3",#N/A,FALSE,"Pagcc";"vi4",#N/A,FALSE,"Pagcc";"vi5",#N/A,FALSE,"Pagcc";#N/A,#N/A,FALSE,"Contribution"}</definedName>
    <definedName name="wrn.full._2_5" localSheetId="3" hidden="1">{"vi1",#N/A,FALSE,"Pagcc";"vi2",#N/A,FALSE,"Pagcc";"vi3",#N/A,FALSE,"Pagcc";"vi4",#N/A,FALSE,"Pagcc";"vi5",#N/A,FALSE,"Pagcc";#N/A,#N/A,FALSE,"Contribution"}</definedName>
    <definedName name="wrn.full._2_5" hidden="1">{"vi1",#N/A,FALSE,"Pagcc";"vi2",#N/A,FALSE,"Pagcc";"vi3",#N/A,FALSE,"Pagcc";"vi4",#N/A,FALSE,"Pagcc";"vi5",#N/A,FALSE,"Pagcc";#N/A,#N/A,FALSE,"Contribution"}</definedName>
    <definedName name="wrn.full._3" localSheetId="3" hidden="1">{"vi1",#N/A,FALSE,"Pagcc";"vi2",#N/A,FALSE,"Pagcc";"vi3",#N/A,FALSE,"Pagcc";"vi4",#N/A,FALSE,"Pagcc";"vi5",#N/A,FALSE,"Pagcc";#N/A,#N/A,FALSE,"Contribution"}</definedName>
    <definedName name="wrn.full._3" hidden="1">{"vi1",#N/A,FALSE,"Pagcc";"vi2",#N/A,FALSE,"Pagcc";"vi3",#N/A,FALSE,"Pagcc";"vi4",#N/A,FALSE,"Pagcc";"vi5",#N/A,FALSE,"Pagcc";#N/A,#N/A,FALSE,"Contribution"}</definedName>
    <definedName name="wrn.full._3_1" localSheetId="3" hidden="1">{"vi1",#N/A,FALSE,"Pagcc";"vi2",#N/A,FALSE,"Pagcc";"vi3",#N/A,FALSE,"Pagcc";"vi4",#N/A,FALSE,"Pagcc";"vi5",#N/A,FALSE,"Pagcc";#N/A,#N/A,FALSE,"Contribution"}</definedName>
    <definedName name="wrn.full._3_1" hidden="1">{"vi1",#N/A,FALSE,"Pagcc";"vi2",#N/A,FALSE,"Pagcc";"vi3",#N/A,FALSE,"Pagcc";"vi4",#N/A,FALSE,"Pagcc";"vi5",#N/A,FALSE,"Pagcc";#N/A,#N/A,FALSE,"Contribution"}</definedName>
    <definedName name="wrn.full._3_2" localSheetId="3" hidden="1">{"vi1",#N/A,FALSE,"Pagcc";"vi2",#N/A,FALSE,"Pagcc";"vi3",#N/A,FALSE,"Pagcc";"vi4",#N/A,FALSE,"Pagcc";"vi5",#N/A,FALSE,"Pagcc";#N/A,#N/A,FALSE,"Contribution"}</definedName>
    <definedName name="wrn.full._3_2" hidden="1">{"vi1",#N/A,FALSE,"Pagcc";"vi2",#N/A,FALSE,"Pagcc";"vi3",#N/A,FALSE,"Pagcc";"vi4",#N/A,FALSE,"Pagcc";"vi5",#N/A,FALSE,"Pagcc";#N/A,#N/A,FALSE,"Contribution"}</definedName>
    <definedName name="wrn.full._3_3" localSheetId="3" hidden="1">{"vi1",#N/A,FALSE,"Pagcc";"vi2",#N/A,FALSE,"Pagcc";"vi3",#N/A,FALSE,"Pagcc";"vi4",#N/A,FALSE,"Pagcc";"vi5",#N/A,FALSE,"Pagcc";#N/A,#N/A,FALSE,"Contribution"}</definedName>
    <definedName name="wrn.full._3_3" hidden="1">{"vi1",#N/A,FALSE,"Pagcc";"vi2",#N/A,FALSE,"Pagcc";"vi3",#N/A,FALSE,"Pagcc";"vi4",#N/A,FALSE,"Pagcc";"vi5",#N/A,FALSE,"Pagcc";#N/A,#N/A,FALSE,"Contribution"}</definedName>
    <definedName name="wrn.full._3_4" localSheetId="3" hidden="1">{"vi1",#N/A,FALSE,"Pagcc";"vi2",#N/A,FALSE,"Pagcc";"vi3",#N/A,FALSE,"Pagcc";"vi4",#N/A,FALSE,"Pagcc";"vi5",#N/A,FALSE,"Pagcc";#N/A,#N/A,FALSE,"Contribution"}</definedName>
    <definedName name="wrn.full._3_4" hidden="1">{"vi1",#N/A,FALSE,"Pagcc";"vi2",#N/A,FALSE,"Pagcc";"vi3",#N/A,FALSE,"Pagcc";"vi4",#N/A,FALSE,"Pagcc";"vi5",#N/A,FALSE,"Pagcc";#N/A,#N/A,FALSE,"Contribution"}</definedName>
    <definedName name="wrn.full._3_5" localSheetId="3" hidden="1">{"vi1",#N/A,FALSE,"Pagcc";"vi2",#N/A,FALSE,"Pagcc";"vi3",#N/A,FALSE,"Pagcc";"vi4",#N/A,FALSE,"Pagcc";"vi5",#N/A,FALSE,"Pagcc";#N/A,#N/A,FALSE,"Contribution"}</definedName>
    <definedName name="wrn.full._3_5" hidden="1">{"vi1",#N/A,FALSE,"Pagcc";"vi2",#N/A,FALSE,"Pagcc";"vi3",#N/A,FALSE,"Pagcc";"vi4",#N/A,FALSE,"Pagcc";"vi5",#N/A,FALSE,"Pagcc";#N/A,#N/A,FALSE,"Contribution"}</definedName>
    <definedName name="wrn.full._4" localSheetId="3" hidden="1">{"vi1",#N/A,FALSE,"Pagcc";"vi2",#N/A,FALSE,"Pagcc";"vi3",#N/A,FALSE,"Pagcc";"vi4",#N/A,FALSE,"Pagcc";"vi5",#N/A,FALSE,"Pagcc";#N/A,#N/A,FALSE,"Contribution"}</definedName>
    <definedName name="wrn.full._4" hidden="1">{"vi1",#N/A,FALSE,"Pagcc";"vi2",#N/A,FALSE,"Pagcc";"vi3",#N/A,FALSE,"Pagcc";"vi4",#N/A,FALSE,"Pagcc";"vi5",#N/A,FALSE,"Pagcc";#N/A,#N/A,FALSE,"Contribution"}</definedName>
    <definedName name="wrn.full._4_1" localSheetId="3" hidden="1">{"vi1",#N/A,FALSE,"Pagcc";"vi2",#N/A,FALSE,"Pagcc";"vi3",#N/A,FALSE,"Pagcc";"vi4",#N/A,FALSE,"Pagcc";"vi5",#N/A,FALSE,"Pagcc";#N/A,#N/A,FALSE,"Contribution"}</definedName>
    <definedName name="wrn.full._4_1" hidden="1">{"vi1",#N/A,FALSE,"Pagcc";"vi2",#N/A,FALSE,"Pagcc";"vi3",#N/A,FALSE,"Pagcc";"vi4",#N/A,FALSE,"Pagcc";"vi5",#N/A,FALSE,"Pagcc";#N/A,#N/A,FALSE,"Contribution"}</definedName>
    <definedName name="wrn.full._4_2" localSheetId="3" hidden="1">{"vi1",#N/A,FALSE,"Pagcc";"vi2",#N/A,FALSE,"Pagcc";"vi3",#N/A,FALSE,"Pagcc";"vi4",#N/A,FALSE,"Pagcc";"vi5",#N/A,FALSE,"Pagcc";#N/A,#N/A,FALSE,"Contribution"}</definedName>
    <definedName name="wrn.full._4_2" hidden="1">{"vi1",#N/A,FALSE,"Pagcc";"vi2",#N/A,FALSE,"Pagcc";"vi3",#N/A,FALSE,"Pagcc";"vi4",#N/A,FALSE,"Pagcc";"vi5",#N/A,FALSE,"Pagcc";#N/A,#N/A,FALSE,"Contribution"}</definedName>
    <definedName name="wrn.full._4_3" localSheetId="3" hidden="1">{"vi1",#N/A,FALSE,"Pagcc";"vi2",#N/A,FALSE,"Pagcc";"vi3",#N/A,FALSE,"Pagcc";"vi4",#N/A,FALSE,"Pagcc";"vi5",#N/A,FALSE,"Pagcc";#N/A,#N/A,FALSE,"Contribution"}</definedName>
    <definedName name="wrn.full._4_3" hidden="1">{"vi1",#N/A,FALSE,"Pagcc";"vi2",#N/A,FALSE,"Pagcc";"vi3",#N/A,FALSE,"Pagcc";"vi4",#N/A,FALSE,"Pagcc";"vi5",#N/A,FALSE,"Pagcc";#N/A,#N/A,FALSE,"Contribution"}</definedName>
    <definedName name="wrn.full._4_4" localSheetId="3" hidden="1">{"vi1",#N/A,FALSE,"Pagcc";"vi2",#N/A,FALSE,"Pagcc";"vi3",#N/A,FALSE,"Pagcc";"vi4",#N/A,FALSE,"Pagcc";"vi5",#N/A,FALSE,"Pagcc";#N/A,#N/A,FALSE,"Contribution"}</definedName>
    <definedName name="wrn.full._4_4" hidden="1">{"vi1",#N/A,FALSE,"Pagcc";"vi2",#N/A,FALSE,"Pagcc";"vi3",#N/A,FALSE,"Pagcc";"vi4",#N/A,FALSE,"Pagcc";"vi5",#N/A,FALSE,"Pagcc";#N/A,#N/A,FALSE,"Contribution"}</definedName>
    <definedName name="wrn.full._4_5" localSheetId="3" hidden="1">{"vi1",#N/A,FALSE,"Pagcc";"vi2",#N/A,FALSE,"Pagcc";"vi3",#N/A,FALSE,"Pagcc";"vi4",#N/A,FALSE,"Pagcc";"vi5",#N/A,FALSE,"Pagcc";#N/A,#N/A,FALSE,"Contribution"}</definedName>
    <definedName name="wrn.full._4_5" hidden="1">{"vi1",#N/A,FALSE,"Pagcc";"vi2",#N/A,FALSE,"Pagcc";"vi3",#N/A,FALSE,"Pagcc";"vi4",#N/A,FALSE,"Pagcc";"vi5",#N/A,FALSE,"Pagcc";#N/A,#N/A,FALSE,"Contribution"}</definedName>
    <definedName name="wrn.full._5" localSheetId="3" hidden="1">{"vi1",#N/A,FALSE,"Pagcc";"vi2",#N/A,FALSE,"Pagcc";"vi3",#N/A,FALSE,"Pagcc";"vi4",#N/A,FALSE,"Pagcc";"vi5",#N/A,FALSE,"Pagcc";#N/A,#N/A,FALSE,"Contribution"}</definedName>
    <definedName name="wrn.full._5" hidden="1">{"vi1",#N/A,FALSE,"Pagcc";"vi2",#N/A,FALSE,"Pagcc";"vi3",#N/A,FALSE,"Pagcc";"vi4",#N/A,FALSE,"Pagcc";"vi5",#N/A,FALSE,"Pagcc";#N/A,#N/A,FALSE,"Contribution"}</definedName>
    <definedName name="wrn.full._5_1" localSheetId="3" hidden="1">{"vi1",#N/A,FALSE,"Pagcc";"vi2",#N/A,FALSE,"Pagcc";"vi3",#N/A,FALSE,"Pagcc";"vi4",#N/A,FALSE,"Pagcc";"vi5",#N/A,FALSE,"Pagcc";#N/A,#N/A,FALSE,"Contribution"}</definedName>
    <definedName name="wrn.full._5_1" hidden="1">{"vi1",#N/A,FALSE,"Pagcc";"vi2",#N/A,FALSE,"Pagcc";"vi3",#N/A,FALSE,"Pagcc";"vi4",#N/A,FALSE,"Pagcc";"vi5",#N/A,FALSE,"Pagcc";#N/A,#N/A,FALSE,"Contribution"}</definedName>
    <definedName name="wrn.full._5_2" localSheetId="3" hidden="1">{"vi1",#N/A,FALSE,"Pagcc";"vi2",#N/A,FALSE,"Pagcc";"vi3",#N/A,FALSE,"Pagcc";"vi4",#N/A,FALSE,"Pagcc";"vi5",#N/A,FALSE,"Pagcc";#N/A,#N/A,FALSE,"Contribution"}</definedName>
    <definedName name="wrn.full._5_2" hidden="1">{"vi1",#N/A,FALSE,"Pagcc";"vi2",#N/A,FALSE,"Pagcc";"vi3",#N/A,FALSE,"Pagcc";"vi4",#N/A,FALSE,"Pagcc";"vi5",#N/A,FALSE,"Pagcc";#N/A,#N/A,FALSE,"Contribution"}</definedName>
    <definedName name="wrn.full._5_3" localSheetId="3" hidden="1">{"vi1",#N/A,FALSE,"Pagcc";"vi2",#N/A,FALSE,"Pagcc";"vi3",#N/A,FALSE,"Pagcc";"vi4",#N/A,FALSE,"Pagcc";"vi5",#N/A,FALSE,"Pagcc";#N/A,#N/A,FALSE,"Contribution"}</definedName>
    <definedName name="wrn.full._5_3" hidden="1">{"vi1",#N/A,FALSE,"Pagcc";"vi2",#N/A,FALSE,"Pagcc";"vi3",#N/A,FALSE,"Pagcc";"vi4",#N/A,FALSE,"Pagcc";"vi5",#N/A,FALSE,"Pagcc";#N/A,#N/A,FALSE,"Contribution"}</definedName>
    <definedName name="wrn.full._5_4" localSheetId="3" hidden="1">{"vi1",#N/A,FALSE,"Pagcc";"vi2",#N/A,FALSE,"Pagcc";"vi3",#N/A,FALSE,"Pagcc";"vi4",#N/A,FALSE,"Pagcc";"vi5",#N/A,FALSE,"Pagcc";#N/A,#N/A,FALSE,"Contribution"}</definedName>
    <definedName name="wrn.full._5_4" hidden="1">{"vi1",#N/A,FALSE,"Pagcc";"vi2",#N/A,FALSE,"Pagcc";"vi3",#N/A,FALSE,"Pagcc";"vi4",#N/A,FALSE,"Pagcc";"vi5",#N/A,FALSE,"Pagcc";#N/A,#N/A,FALSE,"Contribution"}</definedName>
    <definedName name="wrn.full._5_5" localSheetId="3" hidden="1">{"vi1",#N/A,FALSE,"Pagcc";"vi2",#N/A,FALSE,"Pagcc";"vi3",#N/A,FALSE,"Pagcc";"vi4",#N/A,FALSE,"Pagcc";"vi5",#N/A,FALSE,"Pagcc";#N/A,#N/A,FALSE,"Contribution"}</definedName>
    <definedName name="wrn.full._5_5" hidden="1">{"vi1",#N/A,FALSE,"Pagcc";"vi2",#N/A,FALSE,"Pagcc";"vi3",#N/A,FALSE,"Pagcc";"vi4",#N/A,FALSE,"Pagcc";"vi5",#N/A,FALSE,"Pagcc";#N/A,#N/A,FALSE,"Contribution"}</definedName>
    <definedName name="wrn.FULL_PACKAGE." localSheetId="4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_PACKAGE." localSheetId="3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1" localSheetId="3" hidden="1">{#N/A,#N/A,FALSE,"Summary";#N/A,#N/A,FALSE,"CF";#N/A,#N/A,FALSE,"P&amp;L";#N/A,#N/A,FALSE,"BS";#N/A,#N/A,FALSE,"Returns";#N/A,#N/A,FALSE,"Assumptions";#N/A,#N/A,FALSE,"Analysis"}</definedName>
    <definedName name="wrn.full1" hidden="1">{#N/A,#N/A,FALSE,"Summary";#N/A,#N/A,FALSE,"CF";#N/A,#N/A,FALSE,"P&amp;L";#N/A,#N/A,FALSE,"BS";#N/A,#N/A,FALSE,"Returns";#N/A,#N/A,FALSE,"Assumptions";#N/A,#N/A,FALSE,"Analysis"}</definedName>
    <definedName name="wrn.full2" localSheetId="3" hidden="1">{#N/A,#N/A,FALSE,"Summary";#N/A,#N/A,FALSE,"CF";#N/A,#N/A,FALSE,"P&amp;L";#N/A,#N/A,FALSE,"BS";#N/A,#N/A,FALSE,"Returns";#N/A,#N/A,FALSE,"Assumptions";#N/A,#N/A,FALSE,"Analysis"}</definedName>
    <definedName name="wrn.full2" hidden="1">{#N/A,#N/A,FALSE,"Summary";#N/A,#N/A,FALSE,"CF";#N/A,#N/A,FALSE,"P&amp;L";#N/A,#N/A,FALSE,"BS";#N/A,#N/A,FALSE,"Returns";#N/A,#N/A,FALSE,"Assumptions";#N/A,#N/A,FALSE,"Analysis"}</definedName>
    <definedName name="wrn.Fund._.II." localSheetId="3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localSheetId="3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localSheetId="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localSheetId="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localSheetId="3" hidden="1">{#N/A,#N/A,TRUE,"FD IV Portfolio Summary ";#N/A,#N/A,TRUE,"Western";#N/A,#N/A,TRUE,"Kranson";#N/A,#N/A,TRUE,"ARC";#N/A,#N/A,TRUE,"Precise";#N/A,#N/A,TRUE,"WNA"}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nel._.Report." localSheetId="3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FY00._.Summary." localSheetId="3" hidden="1">{"FY00",#N/A,FALSE,"Sheet1"}</definedName>
    <definedName name="wrn.FY00._.Summary." hidden="1">{"FY00",#N/A,FALSE,"Sheet1"}</definedName>
    <definedName name="wrn.FY01._.Target." localSheetId="3" hidden="1">{"FY01 TARGET",#N/A,FALSE,"Sheet1"}</definedName>
    <definedName name="wrn.FY01._.Target." hidden="1">{"FY01 TARGET",#N/A,FALSE,"Sheet1"}</definedName>
    <definedName name="wrn.FY01_Fin_Stmts." localSheetId="3" hidden="1">{"FY01_Assets",#N/A,FALSE,"Fin Stmt Budget";"FY01_Liabilities",#N/A,FALSE,"Fin Stmt Budget";"FY01_Inc_Stmt",#N/A,FALSE,"Fin Stmt Budget";"FY01_SOCF",#N/A,FALSE,"Fin Stmt Budget"}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localSheetId="3" hidden="1">{"FY02_Assets",#N/A,FALSE,"Fin Stmt Budget";"FY02_Liabilities",#N/A,FALSE,"Fin Stmt Budget";"FY02_Inc_Stmt",#N/A,FALSE,"Fin Stmt Budget";"FY02_SOCF",#N/A,FALSE,"Fin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localSheetId="3" hidden="1">{"FY03_Assets",#N/A,FALSE,"Fin Stmt Budget";"FY03_Liabilities",#N/A,FALSE,"Fin Stmt Budget";"FY03_Inc_Stmt",#N/A,FALSE,"Fin Stmt Budget";"FY03_SOCF",#N/A,FALSE,"Fin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localSheetId="3" hidden="1">{"FY04_Assets",#N/A,FALSE,"Fin Stmt Budget";"FY04_Liabilities",#N/A,FALSE,"Fin Stmt Budget";"FY04_Inc_Stmt",#N/A,FALSE,"Fin Stmt Budget";"FY04_SOCF",#N/A,FALSE,"Fin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localSheetId="3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localSheetId="3" hidden="1">{"FY01_Assets",#N/A,FALSE,"Fin Stmt Budget";"FY01_Liabilities",#N/A,FALSE,"Fin Stmt Budget";"FY01_Inc_Stmt",#N/A,FALSE,"Fin Stmt Budget";"FY01_SOCF",#N/A,FALSE,"Fin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localSheetId="3" hidden="1">{"FY04_Assets",#N/A,FALSE,"Fin Stmt Budget";"FY04_Liabilities",#N/A,FALSE,"Fin Stmt Budget";"FY04_Inc_Stmt",#N/A,FALSE,"Fin Stmt Budget";"FY04_SOCF",#N/A,FALSE,"Fin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2000." localSheetId="4" hidden="1">{"membersFY2000",#N/A,TRUE,"Sheet13";"IncomeFY2000",#N/A,TRUE,"Sheet13";"GAAP2000",#N/A,TRUE,"Sheet13";"CashFY2000",#N/A,TRUE,"Sheet13";"BSFY2000",#N/A,TRUE,"Sheet13"}</definedName>
    <definedName name="wrn.FY2000." localSheetId="3" hidden="1">{"membersFY2000",#N/A,TRUE,"Sheet13";"IncomeFY2000",#N/A,TRUE,"Sheet13";"GAAP2000",#N/A,TRUE,"Sheet13";"CashFY2000",#N/A,TRUE,"Sheet13";"BSFY2000",#N/A,TRUE,"Sheet13"}</definedName>
    <definedName name="wrn.FY2000." hidden="1">{"membersFY2000",#N/A,TRUE,"Sheet13";"IncomeFY2000",#N/A,TRUE,"Sheet13";"GAAP2000",#N/A,TRUE,"Sheet13";"CashFY2000",#N/A,TRUE,"Sheet13";"BSFY2000",#N/A,TRUE,"Sheet13"}</definedName>
    <definedName name="wrn.FY96sbp99" localSheetId="3" hidden="1">{#N/A,#N/A,FALSE,"FY97";#N/A,#N/A,FALSE,"FY98";#N/A,#N/A,FALSE,"FY99";#N/A,#N/A,FALSE,"FY00";#N/A,#N/A,FALSE,"FY01"}</definedName>
    <definedName name="wrn.FY96sbp99" hidden="1">{#N/A,#N/A,FALSE,"FY97";#N/A,#N/A,FALSE,"FY98";#N/A,#N/A,FALSE,"FY99";#N/A,#N/A,FALSE,"FY00";#N/A,#N/A,FALSE,"FY01"}</definedName>
    <definedName name="wrn.FY97SBP." localSheetId="3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localSheetId="3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B._.99." localSheetId="3" hidden="1">{#N/A,#N/A,FALSE,"Umsatz 99";#N/A,#N/A,FALSE,"ER 99 "}</definedName>
    <definedName name="wrn.GB._.99." hidden="1">{#N/A,#N/A,FALSE,"Umsatz 99";#N/A,#N/A,FALSE,"ER 99 "}</definedName>
    <definedName name="wrn.GB._.CH.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localSheetId="3" hidden="1">{"gcicash",#N/A,FALSE,"GCIINC";"gciinc",#N/A,FALSE,"GCIINC";"gciexclusa",#N/A,FALSE,"GCIINC";"usatdy",#N/A,FALSE,"GCIINC"}</definedName>
    <definedName name="wrn.GCIall." hidden="1">{"gcicash",#N/A,FALSE,"GCIINC";"gciinc",#N/A,FALSE,"GCIINC";"gciexclusa",#N/A,FALSE,"GCIINC";"usatdy",#N/A,FALSE,"GCIINC"}</definedName>
    <definedName name="wrn.GEER_report." localSheetId="3" hidden="1">{#N/A,#N/A,FALSE,"Table_Ass.";#N/A,#N/A,FALSE,"# of cust";#N/A,#N/A,FALSE,"Res_Report";#N/A,#N/A,FALSE,"Income Statement";"Qtr Cust",#N/A,FALSE,"Qtrly Proj"}</definedName>
    <definedName name="wrn.GEER_report." hidden="1">{#N/A,#N/A,FALSE,"Table_Ass.";#N/A,#N/A,FALSE,"# of cust";#N/A,#N/A,FALSE,"Res_Report";#N/A,#N/A,FALSE,"Income Statement";"Qtr Cust",#N/A,FALSE,"Qtrly Proj"}</definedName>
    <definedName name="wrn.Genentech._.Model." localSheetId="3" hidden="1">{#N/A,#N/A,FALSE,"Inc";#N/A,#N/A,FALSE,"Prod";#N/A,#N/A,FALSE,"QInc";#N/A,#N/A,FALSE,"QProd"}</definedName>
    <definedName name="wrn.Genentech._.Model." hidden="1">{#N/A,#N/A,FALSE,"Inc";#N/A,#N/A,FALSE,"Prod";#N/A,#N/A,FALSE,"QInc";#N/A,#N/A,FALSE,"QProd"}</definedName>
    <definedName name="wrn.General." localSheetId="3" hidden="1">{"a93thrua03",#N/A,FALSE;"q93vsq94",#N/A,FALSE}</definedName>
    <definedName name="wrn.General." hidden="1">{"a93thrua03",#N/A,FALSE;"q93vsq94",#N/A,FALSE}</definedName>
    <definedName name="wrn.GENERAL._.INPUT._.SCREEN." localSheetId="3" hidden="1">{"General Input",#N/A,FALSE,"General Input"}</definedName>
    <definedName name="wrn.GENERAL._.INPUT._.SCREEN." hidden="1">{"General Input",#N/A,FALSE,"General Input"}</definedName>
    <definedName name="wrn.General._.OTC." localSheetId="3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OTC._1" localSheetId="3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localSheetId="3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localSheetId="3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localSheetId="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localSheetId="3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Pharm._1" localSheetId="3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localSheetId="3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localSheetId="3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localSheetId="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localSheetId="3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eneral._.Total._1" localSheetId="3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localSheetId="3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localSheetId="3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localSheetId="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zyme._.model." localSheetId="3" hidden="1">{#N/A,#N/A,FALSE,"Inc";#N/A,#N/A,FALSE,"QInc";#N/A,#N/A,FALSE,"Pro";#N/A,#N/A,FALSE,"QPro"}</definedName>
    <definedName name="wrn.Genzyme._.model." hidden="1">{#N/A,#N/A,FALSE,"Inc";#N/A,#N/A,FALSE,"QInc";#N/A,#N/A,FALSE,"Pro";#N/A,#N/A,FALSE,"QPro"}</definedName>
    <definedName name="wrn.Geographic._.Trends." localSheetId="3" hidden="1">{"Geographic P1",#N/A,FALSE,"Division &amp; Geog"}</definedName>
    <definedName name="wrn.Geographic._.Trends." hidden="1">{"Geographic P1",#N/A,FALSE,"Division &amp; Geog"}</definedName>
    <definedName name="wrn.GGR._.Network._.Exhibit." localSheetId="3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lat._.BV." localSheetId="4" hidden="1">{"Gilat BV - activ",#N/A,FALSE,"Gilat BV";"Gilat BV - passiv",#N/A,FALSE,"Gilat BV";"Gilat BV - P&amp;L",#N/A,FALSE,"Gilat BV";"Gilat BV - P.N.",#N/A,FALSE,"Gilat BV";"Gilat BV - feed",#N/A,FALSE,"Gilat BV"}</definedName>
    <definedName name="wrn.Gilat._.BV." localSheetId="3" hidden="1">{"Gilat BV - activ",#N/A,FALSE,"Gilat BV";"Gilat BV - passiv",#N/A,FALSE,"Gilat BV";"Gilat BV - P&amp;L",#N/A,FALSE,"Gilat BV";"Gilat BV - P.N.",#N/A,FALSE,"Gilat BV";"Gilat BV - feed",#N/A,FALSE,"Gilat BV"}</definedName>
    <definedName name="wrn.Gilat._.BV." hidden="1">{"Gilat BV - activ",#N/A,FALSE,"Gilat BV";"Gilat BV - passiv",#N/A,FALSE,"Gilat BV";"Gilat BV - P&amp;L",#N/A,FALSE,"Gilat BV";"Gilat BV - P.N.",#N/A,FALSE,"Gilat BV";"Gilat BV - feed",#N/A,FALSE,"Gilat BV"}</definedName>
    <definedName name="wrn.Gilat._.Florida." localSheetId="4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lorida." localSheetId="3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lorida.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rance." localSheetId="4" hidden="1">{"Gilat France - activ",#N/A,FALSE,"France";"Gilat Frnace - passiv",#N/A,FALSE,"France";"Gilat Frnace - P&amp;L",#N/A,FALSE,"France";"Gilat France - P.N.",#N/A,FALSE,"France"}</definedName>
    <definedName name="wrn.Gilat._.France." localSheetId="3" hidden="1">{"Gilat France - activ",#N/A,FALSE,"France";"Gilat Frnace - passiv",#N/A,FALSE,"France";"Gilat Frnace - P&amp;L",#N/A,FALSE,"France";"Gilat France - P.N.",#N/A,FALSE,"France"}</definedName>
    <definedName name="wrn.Gilat._.France." hidden="1">{"Gilat France - activ",#N/A,FALSE,"France";"Gilat Frnace - passiv",#N/A,FALSE,"France";"Gilat Frnace - P&amp;L",#N/A,FALSE,"France";"Gilat France - P.N.",#N/A,FALSE,"France"}</definedName>
    <definedName name="wrn.Gilat._.HK." localSheetId="4" hidden="1">{"Gilat HK - activ",#N/A,FALSE,"Gilat Hong-Kong";"Gilat HK - passiv",#N/A,FALSE,"Gilat Hong-Kong";"Gilat HK - P&amp;L",#N/A,FALSE,"Gilat Hong-Kong";"Gilat HK - P.N.",#N/A,FALSE,"Gilat Hong-Kong"}</definedName>
    <definedName name="wrn.Gilat._.HK." localSheetId="3" hidden="1">{"Gilat HK - activ",#N/A,FALSE,"Gilat Hong-Kong";"Gilat HK - passiv",#N/A,FALSE,"Gilat Hong-Kong";"Gilat HK - P&amp;L",#N/A,FALSE,"Gilat Hong-Kong";"Gilat HK - P.N.",#N/A,FALSE,"Gilat Hong-Kong"}</definedName>
    <definedName name="wrn.Gilat._.HK." hidden="1">{"Gilat HK - activ",#N/A,FALSE,"Gilat Hong-Kong";"Gilat HK - passiv",#N/A,FALSE,"Gilat Hong-Kong";"Gilat HK - P&amp;L",#N/A,FALSE,"Gilat Hong-Kong";"Gilat HK - P.N.",#N/A,FALSE,"Gilat Hong-Kong"}</definedName>
    <definedName name="wrn.Gilat._.Inc." localSheetId="4" hidden="1">{"Gilat Inc - activ",#N/A,FALSE,"Gilat Inc";"Gilat Inc - Passiv",#N/A,FALSE,"Gilat Inc";"Gilat Inc - P&amp;L",#N/A,FALSE,"Gilat Inc";"Gilat Inc - P.N.",#N/A,FALSE,"Gilat Inc"}</definedName>
    <definedName name="wrn.Gilat._.Inc." localSheetId="3" hidden="1">{"Gilat Inc - activ",#N/A,FALSE,"Gilat Inc";"Gilat Inc - Passiv",#N/A,FALSE,"Gilat Inc";"Gilat Inc - P&amp;L",#N/A,FALSE,"Gilat Inc";"Gilat Inc - P.N.",#N/A,FALSE,"Gilat Inc"}</definedName>
    <definedName name="wrn.Gilat._.Inc." hidden="1">{"Gilat Inc - activ",#N/A,FALSE,"Gilat Inc";"Gilat Inc - Passiv",#N/A,FALSE,"Gilat Inc";"Gilat Inc - P&amp;L",#N/A,FALSE,"Gilat Inc";"Gilat Inc - P.N.",#N/A,FALSE,"Gilat Inc"}</definedName>
    <definedName name="wrn.Gilat._.Israel._.SOLO." localSheetId="4" hidden="1">{"Gilat Israel - activ",#N/A,FALSE,"Gilat Israel";"Gilat Israel - passiv",#N/A,FALSE,"Gilat Israel";"Gilat Israel - P&amp;L",#N/A,FALSE,"Gilat Israel";"Gilat Israel - P.N.",#N/A,FALSE,"Gilat Israel"}</definedName>
    <definedName name="wrn.Gilat._.Israel._.SOLO." localSheetId="3" hidden="1">{"Gilat Israel - activ",#N/A,FALSE,"Gilat Israel";"Gilat Israel - passiv",#N/A,FALSE,"Gilat Israel";"Gilat Israel - P&amp;L",#N/A,FALSE,"Gilat Israel";"Gilat Israel - P.N.",#N/A,FALSE,"Gilat Israel"}</definedName>
    <definedName name="wrn.Gilat._.Israel._.SOLO." hidden="1">{"Gilat Israel - activ",#N/A,FALSE,"Gilat Israel";"Gilat Israel - passiv",#N/A,FALSE,"Gilat Israel";"Gilat Israel - P&amp;L",#N/A,FALSE,"Gilat Israel";"Gilat Israel - P.N.",#N/A,FALSE,"Gilat Israel"}</definedName>
    <definedName name="wrn.GIS." localSheetId="3" hidden="1">{#N/A,#N/A,FALSE,"GIS"}</definedName>
    <definedName name="wrn.GIS." hidden="1">{#N/A,#N/A,FALSE,"GIS"}</definedName>
    <definedName name="wrn.glc." localSheetId="3" hidden="1">{"glcbs",#N/A,FALSE,"GLCBS";"glccsbs",#N/A,FALSE,"GLCCSBS";"glcis",#N/A,FALSE,"GLCIS";"glccsis",#N/A,FALSE,"GLCCSIS";"glcrat1",#N/A,FALSE,"GLC-ratios1"}</definedName>
    <definedName name="wrn.glc." hidden="1">{"glcbs",#N/A,FALSE,"GLCBS";"glccsbs",#N/A,FALSE,"GLCCSBS";"glcis",#N/A,FALSE,"GLCIS";"glccsis",#N/A,FALSE,"GLCCSIS";"glcrat1",#N/A,FALSE,"GLC-ratios1"}</definedName>
    <definedName name="wrn.glcpromonte." localSheetId="3" hidden="1">{"glc1",#N/A,FALSE,"GLC";"glc2",#N/A,FALSE,"GLC";"glc3",#N/A,FALSE,"GLC";"glc4",#N/A,FALSE,"GLC";"glc5",#N/A,FALSE,"GLC"}</definedName>
    <definedName name="wrn.glcpromonte." hidden="1">{"glc1",#N/A,FALSE,"GLC";"glc2",#N/A,FALSE,"GLC";"glc3",#N/A,FALSE,"GLC";"glc4",#N/A,FALSE,"GLC";"glc5",#N/A,FALSE,"GLC"}</definedName>
    <definedName name="wrn.Globale." localSheetId="3" hidden="1">{#N/A,#N/A,TRUE,"Scenari";#N/A,#N/A,TRUE,"Wacc";#N/A,#N/A,TRUE,"DCF";#N/A,#N/A,TRUE,"TV";#N/A,#N/A,TRUE,"Ctrl";#N/A,#N/A,TRUE,"EVA ";#N/A,#N/A,TRUE,"Mista"}</definedName>
    <definedName name="wrn.Globale." hidden="1">{#N/A,#N/A,TRUE,"Scenari";#N/A,#N/A,TRUE,"Wacc";#N/A,#N/A,TRUE,"DCF";#N/A,#N/A,TRUE,"TV";#N/A,#N/A,TRUE,"Ctrl";#N/A,#N/A,TRUE,"EVA ";#N/A,#N/A,TRUE,"Mista"}</definedName>
    <definedName name="wrn.going._.forward." localSheetId="3" hidden="1">{"GOING FORWARD",#N/A,FALSE,"02-04 Qtr per Div"}</definedName>
    <definedName name="wrn.going._.forward." hidden="1">{"GOING FORWARD",#N/A,FALSE,"02-04 Qtr per Div"}</definedName>
    <definedName name="wrn.Good._.Stuff." localSheetId="3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localSheetId="3" hidden="1">{"GRAF. C.A.",#N/A,TRUE,"GRAFICOS";"GRAF. VOLUM.",#N/A,TRUE,"GRAFICOS";"GRAF. M.B.",#N/A,TRUE,"GRAFICOS"}</definedName>
    <definedName name="wrn.GRAFICOS." hidden="1">{"GRAF. C.A.",#N/A,TRUE,"GRAFICOS";"GRAF. VOLUM.",#N/A,TRUE,"GRAFICOS";"GRAF. M.B.",#N/A,TRUE,"GRAFICOS"}</definedName>
    <definedName name="wrn.GRAPHS." localSheetId="3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aphs._1" localSheetId="3" hidden="1">{"Frequency Graph",#N/A,FALSE,"Trend";"Loss Cost Graph",#N/A,FALSE,"Trend";"Severity Trend Graph",#N/A,FALSE,"Trend"}</definedName>
    <definedName name="wrn.Graphs._1" hidden="1">{"Frequency Graph",#N/A,FALSE,"Trend";"Loss Cost Graph",#N/A,FALSE,"Trend";"Severity Trend Graph",#N/A,FALSE,"Trend"}</definedName>
    <definedName name="wrn.Graphs._1_1" localSheetId="3" hidden="1">{"Frequency Graph",#N/A,FALSE,"Trend";"Loss Cost Graph",#N/A,FALSE,"Trend";"Severity Trend Graph",#N/A,FALSE,"Trend"}</definedName>
    <definedName name="wrn.Graphs._1_1" hidden="1">{"Frequency Graph",#N/A,FALSE,"Trend";"Loss Cost Graph",#N/A,FALSE,"Trend";"Severity Trend Graph",#N/A,FALSE,"Trend"}</definedName>
    <definedName name="wrn.Graphs._1_2" localSheetId="3" hidden="1">{"Frequency Graph",#N/A,FALSE,"Trend";"Loss Cost Graph",#N/A,FALSE,"Trend";"Severity Trend Graph",#N/A,FALSE,"Trend"}</definedName>
    <definedName name="wrn.Graphs._1_2" hidden="1">{"Frequency Graph",#N/A,FALSE,"Trend";"Loss Cost Graph",#N/A,FALSE,"Trend";"Severity Trend Graph",#N/A,FALSE,"Trend"}</definedName>
    <definedName name="wrn.Graphs._1_3" localSheetId="3" hidden="1">{"Frequency Graph",#N/A,FALSE,"Trend";"Loss Cost Graph",#N/A,FALSE,"Trend";"Severity Trend Graph",#N/A,FALSE,"Trend"}</definedName>
    <definedName name="wrn.Graphs._1_3" hidden="1">{"Frequency Graph",#N/A,FALSE,"Trend";"Loss Cost Graph",#N/A,FALSE,"Trend";"Severity Trend Graph",#N/A,FALSE,"Trend"}</definedName>
    <definedName name="wrn.Graphs._1_4" localSheetId="3" hidden="1">{"Frequency Graph",#N/A,FALSE,"Trend";"Loss Cost Graph",#N/A,FALSE,"Trend";"Severity Trend Graph",#N/A,FALSE,"Trend"}</definedName>
    <definedName name="wrn.Graphs._1_4" hidden="1">{"Frequency Graph",#N/A,FALSE,"Trend";"Loss Cost Graph",#N/A,FALSE,"Trend";"Severity Trend Graph",#N/A,FALSE,"Trend"}</definedName>
    <definedName name="wrn.Graphs._1_5" localSheetId="3" hidden="1">{"Frequency Graph",#N/A,FALSE,"Trend";"Loss Cost Graph",#N/A,FALSE,"Trend";"Severity Trend Graph",#N/A,FALSE,"Trend"}</definedName>
    <definedName name="wrn.Graphs._1_5" hidden="1">{"Frequency Graph",#N/A,FALSE,"Trend";"Loss Cost Graph",#N/A,FALSE,"Trend";"Severity Trend Graph",#N/A,FALSE,"Trend"}</definedName>
    <definedName name="wrn.Graphs._2" localSheetId="3" hidden="1">{"Frequency Graph",#N/A,FALSE,"Trend";"Loss Cost Graph",#N/A,FALSE,"Trend";"Severity Trend Graph",#N/A,FALSE,"Trend"}</definedName>
    <definedName name="wrn.Graphs._2" hidden="1">{"Frequency Graph",#N/A,FALSE,"Trend";"Loss Cost Graph",#N/A,FALSE,"Trend";"Severity Trend Graph",#N/A,FALSE,"Trend"}</definedName>
    <definedName name="wrn.Graphs._2_1" localSheetId="3" hidden="1">{"Frequency Graph",#N/A,FALSE,"Trend";"Loss Cost Graph",#N/A,FALSE,"Trend";"Severity Trend Graph",#N/A,FALSE,"Trend"}</definedName>
    <definedName name="wrn.Graphs._2_1" hidden="1">{"Frequency Graph",#N/A,FALSE,"Trend";"Loss Cost Graph",#N/A,FALSE,"Trend";"Severity Trend Graph",#N/A,FALSE,"Trend"}</definedName>
    <definedName name="wrn.Graphs._2_2" localSheetId="3" hidden="1">{"Frequency Graph",#N/A,FALSE,"Trend";"Loss Cost Graph",#N/A,FALSE,"Trend";"Severity Trend Graph",#N/A,FALSE,"Trend"}</definedName>
    <definedName name="wrn.Graphs._2_2" hidden="1">{"Frequency Graph",#N/A,FALSE,"Trend";"Loss Cost Graph",#N/A,FALSE,"Trend";"Severity Trend Graph",#N/A,FALSE,"Trend"}</definedName>
    <definedName name="wrn.Graphs._2_3" localSheetId="3" hidden="1">{"Frequency Graph",#N/A,FALSE,"Trend";"Loss Cost Graph",#N/A,FALSE,"Trend";"Severity Trend Graph",#N/A,FALSE,"Trend"}</definedName>
    <definedName name="wrn.Graphs._2_3" hidden="1">{"Frequency Graph",#N/A,FALSE,"Trend";"Loss Cost Graph",#N/A,FALSE,"Trend";"Severity Trend Graph",#N/A,FALSE,"Trend"}</definedName>
    <definedName name="wrn.Graphs._2_4" localSheetId="3" hidden="1">{"Frequency Graph",#N/A,FALSE,"Trend";"Loss Cost Graph",#N/A,FALSE,"Trend";"Severity Trend Graph",#N/A,FALSE,"Trend"}</definedName>
    <definedName name="wrn.Graphs._2_4" hidden="1">{"Frequency Graph",#N/A,FALSE,"Trend";"Loss Cost Graph",#N/A,FALSE,"Trend";"Severity Trend Graph",#N/A,FALSE,"Trend"}</definedName>
    <definedName name="wrn.Graphs._2_5" localSheetId="3" hidden="1">{"Frequency Graph",#N/A,FALSE,"Trend";"Loss Cost Graph",#N/A,FALSE,"Trend";"Severity Trend Graph",#N/A,FALSE,"Trend"}</definedName>
    <definedName name="wrn.Graphs._2_5" hidden="1">{"Frequency Graph",#N/A,FALSE,"Trend";"Loss Cost Graph",#N/A,FALSE,"Trend";"Severity Trend Graph",#N/A,FALSE,"Trend"}</definedName>
    <definedName name="wrn.Graphs._3" localSheetId="3" hidden="1">{"Frequency Graph",#N/A,FALSE,"Trend";"Loss Cost Graph",#N/A,FALSE,"Trend";"Severity Trend Graph",#N/A,FALSE,"Trend"}</definedName>
    <definedName name="wrn.Graphs._3" hidden="1">{"Frequency Graph",#N/A,FALSE,"Trend";"Loss Cost Graph",#N/A,FALSE,"Trend";"Severity Trend Graph",#N/A,FALSE,"Trend"}</definedName>
    <definedName name="wrn.Graphs._3_1" localSheetId="3" hidden="1">{"Frequency Graph",#N/A,FALSE,"Trend";"Loss Cost Graph",#N/A,FALSE,"Trend";"Severity Trend Graph",#N/A,FALSE,"Trend"}</definedName>
    <definedName name="wrn.Graphs._3_1" hidden="1">{"Frequency Graph",#N/A,FALSE,"Trend";"Loss Cost Graph",#N/A,FALSE,"Trend";"Severity Trend Graph",#N/A,FALSE,"Trend"}</definedName>
    <definedName name="wrn.Graphs._3_2" localSheetId="3" hidden="1">{"Frequency Graph",#N/A,FALSE,"Trend";"Loss Cost Graph",#N/A,FALSE,"Trend";"Severity Trend Graph",#N/A,FALSE,"Trend"}</definedName>
    <definedName name="wrn.Graphs._3_2" hidden="1">{"Frequency Graph",#N/A,FALSE,"Trend";"Loss Cost Graph",#N/A,FALSE,"Trend";"Severity Trend Graph",#N/A,FALSE,"Trend"}</definedName>
    <definedName name="wrn.Graphs._3_3" localSheetId="3" hidden="1">{"Frequency Graph",#N/A,FALSE,"Trend";"Loss Cost Graph",#N/A,FALSE,"Trend";"Severity Trend Graph",#N/A,FALSE,"Trend"}</definedName>
    <definedName name="wrn.Graphs._3_3" hidden="1">{"Frequency Graph",#N/A,FALSE,"Trend";"Loss Cost Graph",#N/A,FALSE,"Trend";"Severity Trend Graph",#N/A,FALSE,"Trend"}</definedName>
    <definedName name="wrn.Graphs._3_4" localSheetId="3" hidden="1">{"Frequency Graph",#N/A,FALSE,"Trend";"Loss Cost Graph",#N/A,FALSE,"Trend";"Severity Trend Graph",#N/A,FALSE,"Trend"}</definedName>
    <definedName name="wrn.Graphs._3_4" hidden="1">{"Frequency Graph",#N/A,FALSE,"Trend";"Loss Cost Graph",#N/A,FALSE,"Trend";"Severity Trend Graph",#N/A,FALSE,"Trend"}</definedName>
    <definedName name="wrn.Graphs._3_5" localSheetId="3" hidden="1">{"Frequency Graph",#N/A,FALSE,"Trend";"Loss Cost Graph",#N/A,FALSE,"Trend";"Severity Trend Graph",#N/A,FALSE,"Trend"}</definedName>
    <definedName name="wrn.Graphs._3_5" hidden="1">{"Frequency Graph",#N/A,FALSE,"Trend";"Loss Cost Graph",#N/A,FALSE,"Trend";"Severity Trend Graph",#N/A,FALSE,"Trend"}</definedName>
    <definedName name="wrn.Graphs._4" localSheetId="3" hidden="1">{"Frequency Graph",#N/A,FALSE,"Trend";"Loss Cost Graph",#N/A,FALSE,"Trend";"Severity Trend Graph",#N/A,FALSE,"Trend"}</definedName>
    <definedName name="wrn.Graphs._4" hidden="1">{"Frequency Graph",#N/A,FALSE,"Trend";"Loss Cost Graph",#N/A,FALSE,"Trend";"Severity Trend Graph",#N/A,FALSE,"Trend"}</definedName>
    <definedName name="wrn.Graphs._4_1" localSheetId="3" hidden="1">{"Frequency Graph",#N/A,FALSE,"Trend";"Loss Cost Graph",#N/A,FALSE,"Trend";"Severity Trend Graph",#N/A,FALSE,"Trend"}</definedName>
    <definedName name="wrn.Graphs._4_1" hidden="1">{"Frequency Graph",#N/A,FALSE,"Trend";"Loss Cost Graph",#N/A,FALSE,"Trend";"Severity Trend Graph",#N/A,FALSE,"Trend"}</definedName>
    <definedName name="wrn.Graphs._4_2" localSheetId="3" hidden="1">{"Frequency Graph",#N/A,FALSE,"Trend";"Loss Cost Graph",#N/A,FALSE,"Trend";"Severity Trend Graph",#N/A,FALSE,"Trend"}</definedName>
    <definedName name="wrn.Graphs._4_2" hidden="1">{"Frequency Graph",#N/A,FALSE,"Trend";"Loss Cost Graph",#N/A,FALSE,"Trend";"Severity Trend Graph",#N/A,FALSE,"Trend"}</definedName>
    <definedName name="wrn.Graphs._4_3" localSheetId="3" hidden="1">{"Frequency Graph",#N/A,FALSE,"Trend";"Loss Cost Graph",#N/A,FALSE,"Trend";"Severity Trend Graph",#N/A,FALSE,"Trend"}</definedName>
    <definedName name="wrn.Graphs._4_3" hidden="1">{"Frequency Graph",#N/A,FALSE,"Trend";"Loss Cost Graph",#N/A,FALSE,"Trend";"Severity Trend Graph",#N/A,FALSE,"Trend"}</definedName>
    <definedName name="wrn.Graphs._4_4" localSheetId="3" hidden="1">{"Frequency Graph",#N/A,FALSE,"Trend";"Loss Cost Graph",#N/A,FALSE,"Trend";"Severity Trend Graph",#N/A,FALSE,"Trend"}</definedName>
    <definedName name="wrn.Graphs._4_4" hidden="1">{"Frequency Graph",#N/A,FALSE,"Trend";"Loss Cost Graph",#N/A,FALSE,"Trend";"Severity Trend Graph",#N/A,FALSE,"Trend"}</definedName>
    <definedName name="wrn.Graphs._4_5" localSheetId="3" hidden="1">{"Frequency Graph",#N/A,FALSE,"Trend";"Loss Cost Graph",#N/A,FALSE,"Trend";"Severity Trend Graph",#N/A,FALSE,"Trend"}</definedName>
    <definedName name="wrn.Graphs._4_5" hidden="1">{"Frequency Graph",#N/A,FALSE,"Trend";"Loss Cost Graph",#N/A,FALSE,"Trend";"Severity Trend Graph",#N/A,FALSE,"Trend"}</definedName>
    <definedName name="wrn.Graphs._5" localSheetId="3" hidden="1">{"Frequency Graph",#N/A,FALSE,"Trend";"Loss Cost Graph",#N/A,FALSE,"Trend";"Severity Trend Graph",#N/A,FALSE,"Trend"}</definedName>
    <definedName name="wrn.Graphs._5" hidden="1">{"Frequency Graph",#N/A,FALSE,"Trend";"Loss Cost Graph",#N/A,FALSE,"Trend";"Severity Trend Graph",#N/A,FALSE,"Trend"}</definedName>
    <definedName name="wrn.Graphs._5_1" localSheetId="3" hidden="1">{"Frequency Graph",#N/A,FALSE,"Trend";"Loss Cost Graph",#N/A,FALSE,"Trend";"Severity Trend Graph",#N/A,FALSE,"Trend"}</definedName>
    <definedName name="wrn.Graphs._5_1" hidden="1">{"Frequency Graph",#N/A,FALSE,"Trend";"Loss Cost Graph",#N/A,FALSE,"Trend";"Severity Trend Graph",#N/A,FALSE,"Trend"}</definedName>
    <definedName name="wrn.Graphs._5_2" localSheetId="3" hidden="1">{"Frequency Graph",#N/A,FALSE,"Trend";"Loss Cost Graph",#N/A,FALSE,"Trend";"Severity Trend Graph",#N/A,FALSE,"Trend"}</definedName>
    <definedName name="wrn.Graphs._5_2" hidden="1">{"Frequency Graph",#N/A,FALSE,"Trend";"Loss Cost Graph",#N/A,FALSE,"Trend";"Severity Trend Graph",#N/A,FALSE,"Trend"}</definedName>
    <definedName name="wrn.Graphs._5_3" localSheetId="3" hidden="1">{"Frequency Graph",#N/A,FALSE,"Trend";"Loss Cost Graph",#N/A,FALSE,"Trend";"Severity Trend Graph",#N/A,FALSE,"Trend"}</definedName>
    <definedName name="wrn.Graphs._5_3" hidden="1">{"Frequency Graph",#N/A,FALSE,"Trend";"Loss Cost Graph",#N/A,FALSE,"Trend";"Severity Trend Graph",#N/A,FALSE,"Trend"}</definedName>
    <definedName name="wrn.Graphs._5_4" localSheetId="3" hidden="1">{"Frequency Graph",#N/A,FALSE,"Trend";"Loss Cost Graph",#N/A,FALSE,"Trend";"Severity Trend Graph",#N/A,FALSE,"Trend"}</definedName>
    <definedName name="wrn.Graphs._5_4" hidden="1">{"Frequency Graph",#N/A,FALSE,"Trend";"Loss Cost Graph",#N/A,FALSE,"Trend";"Severity Trend Graph",#N/A,FALSE,"Trend"}</definedName>
    <definedName name="wrn.Graphs._5_5" localSheetId="3" hidden="1">{"Frequency Graph",#N/A,FALSE,"Trend";"Loss Cost Graph",#N/A,FALSE,"Trend";"Severity Trend Graph",#N/A,FALSE,"Trend"}</definedName>
    <definedName name="wrn.Graphs._5_5" hidden="1">{"Frequency Graph",#N/A,FALSE,"Trend";"Loss Cost Graph",#N/A,FALSE,"Trend";"Severity Trend Graph",#N/A,FALSE,"Trend"}</definedName>
    <definedName name="wrn.gross._.margin._.detail." localSheetId="4" hidden="1">{"gross_margin1",#N/A,FALSE,"Gross Margin Detail";"gross_margin2",#N/A,FALSE,"Gross Margin Detail"}</definedName>
    <definedName name="wrn.gross._.margin._.detail." localSheetId="3" hidden="1">{"gross_margin1",#N/A,FALSE,"Gross Margin Detail";"gross_margin2",#N/A,FALSE,"Gross Margin Detail"}</definedName>
    <definedName name="wrn.gross._.margin._.detail." hidden="1">{"gross_margin1",#N/A,FALSE,"Gross Margin Detail";"gross_margin2",#N/A,FALSE,"Gross Margin Detail"}</definedName>
    <definedName name="wrn.Group." localSheetId="3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wth." localSheetId="3" hidden="1">{#N/A,#N/A,FALSE,"Rev Grwth";#N/A,#N/A,FALSE,"Op Inc Grwth";#N/A,#N/A,FALSE,"Net Grwth";#N/A,#N/A,FALSE,"EPS Growth"}</definedName>
    <definedName name="wrn.Growth." hidden="1">{#N/A,#N/A,FALSE,"Rev Grwth";#N/A,#N/A,FALSE,"Op Inc Grwth";#N/A,#N/A,FALSE,"Net Grwth";#N/A,#N/A,FALSE,"EPS Growth"}</definedName>
    <definedName name="wrn.gth." localSheetId="3" hidden="1">{#N/A,#N/A,FALSE,"Title Page";#N/A,#N/A,FALSE,"Summary Sheet"}</definedName>
    <definedName name="wrn.gth." hidden="1">{#N/A,#N/A,FALSE,"Title Page";#N/A,#N/A,FALSE,"Summary Sheet"}</definedName>
    <definedName name="wrn.gti._.qtrly._.stats." localSheetId="3" hidden="1">{"GTI monthly IS",#N/A,FALSE,"gti";#N/A,#N/A,FALSE,"gti"}</definedName>
    <definedName name="wrn.gti._.qtrly._.stats." hidden="1">{"GTI monthly IS",#N/A,FALSE,"gti";#N/A,#N/A,FALSE,"gti"}</definedName>
    <definedName name="wrn.GTO._.FINANCIALS." localSheetId="4" hidden="1">{"Cover - GTO",#N/A,FALSE,"COVER";"GTO-BS",#N/A,FALSE,"BAL";"GTO-IS",#N/A,FALSE,"OVERHEAD"}</definedName>
    <definedName name="wrn.GTO._.FINANCIALS." localSheetId="3" hidden="1">{"Cover - GTO",#N/A,FALSE,"COVER";"GTO-BS",#N/A,FALSE,"BAL";"GTO-IS",#N/A,FALSE,"OVERHEAD"}</definedName>
    <definedName name="wrn.GTO._.FINANCIALS." hidden="1">{"Cover - GTO",#N/A,FALSE,"COVER";"GTO-BS",#N/A,FALSE,"BAL";"GTO-IS",#N/A,FALSE,"OVERHEAD"}</definedName>
    <definedName name="wrn.GuV." localSheetId="3" hidden="1">{#N/A,#N/A,FALSE,"Layout GuV"}</definedName>
    <definedName name="wrn.GuV." hidden="1">{#N/A,#N/A,FALSE,"Layout GuV"}</definedName>
    <definedName name="wrn.GVT." localSheetId="4" hidden="1">{"GVT - activ",#N/A,FALSE,"GVT";"GVT - passiv",#N/A,FALSE,"GVT";"GVT - P&amp;L",#N/A,FALSE,"GVT";"GVT - P.N.",#N/A,FALSE,"GVT";"GVT - feed",#N/A,FALSE,"GVT"}</definedName>
    <definedName name="wrn.GVT." localSheetId="3" hidden="1">{"GVT - activ",#N/A,FALSE,"GVT";"GVT - passiv",#N/A,FALSE,"GVT";"GVT - P&amp;L",#N/A,FALSE,"GVT";"GVT - P.N.",#N/A,FALSE,"GVT";"GVT - feed",#N/A,FALSE,"GVT"}</definedName>
    <definedName name="wrn.GVT." hidden="1">{"GVT - activ",#N/A,FALSE,"GVT";"GVT - passiv",#N/A,FALSE,"GVT";"GVT - P&amp;L",#N/A,FALSE,"GVT";"GVT - P.N.",#N/A,FALSE,"GVT";"GVT - feed",#N/A,FALSE,"GVT"}</definedName>
    <definedName name="wrn.HAMMOND.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localSheetId="3" hidden="1">{#N/A,#N/A,FALSE,"Income Statement";#N/A,#N/A,FALSE,"Annual Income Statement";#N/A,#N/A,FALSE,"Balance Sheet";#N/A,#N/A,FALSE,"Cash Flow"}</definedName>
    <definedName name="wrn.handout." hidden="1">{#N/A,#N/A,FALSE,"Income Statement";#N/A,#N/A,FALSE,"Annual Income Statement";#N/A,#N/A,FALSE,"Balance Sheet";#N/A,#N/A,FALSE,"Cash Flow"}</definedName>
    <definedName name="wrn.HEAT." localSheetId="4" hidden="1">{#N/A,#N/A,FALSE,"Heat";#N/A,#N/A,FALSE,"DCF";#N/A,#N/A,FALSE,"LBO";#N/A,#N/A,FALSE,"A";#N/A,#N/A,FALSE,"C";#N/A,#N/A,FALSE,"impd";#N/A,#N/A,FALSE,"Accr-Dilu"}</definedName>
    <definedName name="wrn.HEAT." localSheetId="3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EAT._1" localSheetId="3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AT._1_1" localSheetId="3" hidden="1">{#N/A,#N/A,FALSE,"Heat";#N/A,#N/A,FALSE,"DCF";#N/A,#N/A,FALSE,"LBO";#N/A,#N/A,FALSE,"A";#N/A,#N/A,FALSE,"C";#N/A,#N/A,FALSE,"impd";#N/A,#N/A,FALSE,"Accr-Dilu"}</definedName>
    <definedName name="wrn.HEAT._1_1" hidden="1">{#N/A,#N/A,FALSE,"Heat";#N/A,#N/A,FALSE,"DCF";#N/A,#N/A,FALSE,"LBO";#N/A,#N/A,FALSE,"A";#N/A,#N/A,FALSE,"C";#N/A,#N/A,FALSE,"impd";#N/A,#N/A,FALSE,"Accr-Dilu"}</definedName>
    <definedName name="wrn.HEAT._1_2" localSheetId="3" hidden="1">{#N/A,#N/A,FALSE,"Heat";#N/A,#N/A,FALSE,"DCF";#N/A,#N/A,FALSE,"LBO";#N/A,#N/A,FALSE,"A";#N/A,#N/A,FALSE,"C";#N/A,#N/A,FALSE,"impd";#N/A,#N/A,FALSE,"Accr-Dilu"}</definedName>
    <definedName name="wrn.HEAT._1_2" hidden="1">{#N/A,#N/A,FALSE,"Heat";#N/A,#N/A,FALSE,"DCF";#N/A,#N/A,FALSE,"LBO";#N/A,#N/A,FALSE,"A";#N/A,#N/A,FALSE,"C";#N/A,#N/A,FALSE,"impd";#N/A,#N/A,FALSE,"Accr-Dilu"}</definedName>
    <definedName name="wrn.HEAT._1_3" localSheetId="3" hidden="1">{#N/A,#N/A,FALSE,"Heat";#N/A,#N/A,FALSE,"DCF";#N/A,#N/A,FALSE,"LBO";#N/A,#N/A,FALSE,"A";#N/A,#N/A,FALSE,"C";#N/A,#N/A,FALSE,"impd";#N/A,#N/A,FALSE,"Accr-Dilu"}</definedName>
    <definedName name="wrn.HEAT._1_3" hidden="1">{#N/A,#N/A,FALSE,"Heat";#N/A,#N/A,FALSE,"DCF";#N/A,#N/A,FALSE,"LBO";#N/A,#N/A,FALSE,"A";#N/A,#N/A,FALSE,"C";#N/A,#N/A,FALSE,"impd";#N/A,#N/A,FALSE,"Accr-Dilu"}</definedName>
    <definedName name="wrn.HEAT._1_4" localSheetId="3" hidden="1">{#N/A,#N/A,FALSE,"Heat";#N/A,#N/A,FALSE,"DCF";#N/A,#N/A,FALSE,"LBO";#N/A,#N/A,FALSE,"A";#N/A,#N/A,FALSE,"C";#N/A,#N/A,FALSE,"impd";#N/A,#N/A,FALSE,"Accr-Dilu"}</definedName>
    <definedName name="wrn.HEAT._1_4" hidden="1">{#N/A,#N/A,FALSE,"Heat";#N/A,#N/A,FALSE,"DCF";#N/A,#N/A,FALSE,"LBO";#N/A,#N/A,FALSE,"A";#N/A,#N/A,FALSE,"C";#N/A,#N/A,FALSE,"impd";#N/A,#N/A,FALSE,"Accr-Dilu"}</definedName>
    <definedName name="wrn.HEAT._1_5" localSheetId="3" hidden="1">{#N/A,#N/A,FALSE,"Heat";#N/A,#N/A,FALSE,"DCF";#N/A,#N/A,FALSE,"LBO";#N/A,#N/A,FALSE,"A";#N/A,#N/A,FALSE,"C";#N/A,#N/A,FALSE,"impd";#N/A,#N/A,FALSE,"Accr-Dilu"}</definedName>
    <definedName name="wrn.HEAT._1_5" hidden="1">{#N/A,#N/A,FALSE,"Heat";#N/A,#N/A,FALSE,"DCF";#N/A,#N/A,FALSE,"LBO";#N/A,#N/A,FALSE,"A";#N/A,#N/A,FALSE,"C";#N/A,#N/A,FALSE,"impd";#N/A,#N/A,FALSE,"Accr-Dilu"}</definedName>
    <definedName name="wrn.HEAT._2" localSheetId="3" hidden="1">{#N/A,#N/A,FALSE,"Heat";#N/A,#N/A,FALSE,"DCF";#N/A,#N/A,FALSE,"LBO";#N/A,#N/A,FALSE,"A";#N/A,#N/A,FALSE,"C";#N/A,#N/A,FALSE,"impd";#N/A,#N/A,FALSE,"Accr-Dilu"}</definedName>
    <definedName name="wrn.HEAT._2" hidden="1">{#N/A,#N/A,FALSE,"Heat";#N/A,#N/A,FALSE,"DCF";#N/A,#N/A,FALSE,"LBO";#N/A,#N/A,FALSE,"A";#N/A,#N/A,FALSE,"C";#N/A,#N/A,FALSE,"impd";#N/A,#N/A,FALSE,"Accr-Dilu"}</definedName>
    <definedName name="wrn.HEAT._2_1" localSheetId="3" hidden="1">{#N/A,#N/A,FALSE,"Heat";#N/A,#N/A,FALSE,"DCF";#N/A,#N/A,FALSE,"LBO";#N/A,#N/A,FALSE,"A";#N/A,#N/A,FALSE,"C";#N/A,#N/A,FALSE,"impd";#N/A,#N/A,FALSE,"Accr-Dilu"}</definedName>
    <definedName name="wrn.HEAT._2_1" hidden="1">{#N/A,#N/A,FALSE,"Heat";#N/A,#N/A,FALSE,"DCF";#N/A,#N/A,FALSE,"LBO";#N/A,#N/A,FALSE,"A";#N/A,#N/A,FALSE,"C";#N/A,#N/A,FALSE,"impd";#N/A,#N/A,FALSE,"Accr-Dilu"}</definedName>
    <definedName name="wrn.HEAT._2_2" localSheetId="3" hidden="1">{#N/A,#N/A,FALSE,"Heat";#N/A,#N/A,FALSE,"DCF";#N/A,#N/A,FALSE,"LBO";#N/A,#N/A,FALSE,"A";#N/A,#N/A,FALSE,"C";#N/A,#N/A,FALSE,"impd";#N/A,#N/A,FALSE,"Accr-Dilu"}</definedName>
    <definedName name="wrn.HEAT._2_2" hidden="1">{#N/A,#N/A,FALSE,"Heat";#N/A,#N/A,FALSE,"DCF";#N/A,#N/A,FALSE,"LBO";#N/A,#N/A,FALSE,"A";#N/A,#N/A,FALSE,"C";#N/A,#N/A,FALSE,"impd";#N/A,#N/A,FALSE,"Accr-Dilu"}</definedName>
    <definedName name="wrn.HEAT._2_3" localSheetId="3" hidden="1">{#N/A,#N/A,FALSE,"Heat";#N/A,#N/A,FALSE,"DCF";#N/A,#N/A,FALSE,"LBO";#N/A,#N/A,FALSE,"A";#N/A,#N/A,FALSE,"C";#N/A,#N/A,FALSE,"impd";#N/A,#N/A,FALSE,"Accr-Dilu"}</definedName>
    <definedName name="wrn.HEAT._2_3" hidden="1">{#N/A,#N/A,FALSE,"Heat";#N/A,#N/A,FALSE,"DCF";#N/A,#N/A,FALSE,"LBO";#N/A,#N/A,FALSE,"A";#N/A,#N/A,FALSE,"C";#N/A,#N/A,FALSE,"impd";#N/A,#N/A,FALSE,"Accr-Dilu"}</definedName>
    <definedName name="wrn.HEAT._2_4" localSheetId="3" hidden="1">{#N/A,#N/A,FALSE,"Heat";#N/A,#N/A,FALSE,"DCF";#N/A,#N/A,FALSE,"LBO";#N/A,#N/A,FALSE,"A";#N/A,#N/A,FALSE,"C";#N/A,#N/A,FALSE,"impd";#N/A,#N/A,FALSE,"Accr-Dilu"}</definedName>
    <definedName name="wrn.HEAT._2_4" hidden="1">{#N/A,#N/A,FALSE,"Heat";#N/A,#N/A,FALSE,"DCF";#N/A,#N/A,FALSE,"LBO";#N/A,#N/A,FALSE,"A";#N/A,#N/A,FALSE,"C";#N/A,#N/A,FALSE,"impd";#N/A,#N/A,FALSE,"Accr-Dilu"}</definedName>
    <definedName name="wrn.HEAT._2_5" localSheetId="3" hidden="1">{#N/A,#N/A,FALSE,"Heat";#N/A,#N/A,FALSE,"DCF";#N/A,#N/A,FALSE,"LBO";#N/A,#N/A,FALSE,"A";#N/A,#N/A,FALSE,"C";#N/A,#N/A,FALSE,"impd";#N/A,#N/A,FALSE,"Accr-Dilu"}</definedName>
    <definedName name="wrn.HEAT._2_5" hidden="1">{#N/A,#N/A,FALSE,"Heat";#N/A,#N/A,FALSE,"DCF";#N/A,#N/A,FALSE,"LBO";#N/A,#N/A,FALSE,"A";#N/A,#N/A,FALSE,"C";#N/A,#N/A,FALSE,"impd";#N/A,#N/A,FALSE,"Accr-Dilu"}</definedName>
    <definedName name="wrn.HEAT._3" localSheetId="3" hidden="1">{#N/A,#N/A,FALSE,"Heat";#N/A,#N/A,FALSE,"DCF";#N/A,#N/A,FALSE,"LBO";#N/A,#N/A,FALSE,"A";#N/A,#N/A,FALSE,"C";#N/A,#N/A,FALSE,"impd";#N/A,#N/A,FALSE,"Accr-Dilu"}</definedName>
    <definedName name="wrn.HEAT._3" hidden="1">{#N/A,#N/A,FALSE,"Heat";#N/A,#N/A,FALSE,"DCF";#N/A,#N/A,FALSE,"LBO";#N/A,#N/A,FALSE,"A";#N/A,#N/A,FALSE,"C";#N/A,#N/A,FALSE,"impd";#N/A,#N/A,FALSE,"Accr-Dilu"}</definedName>
    <definedName name="wrn.HEAT._3_1" localSheetId="3" hidden="1">{#N/A,#N/A,FALSE,"Heat";#N/A,#N/A,FALSE,"DCF";#N/A,#N/A,FALSE,"LBO";#N/A,#N/A,FALSE,"A";#N/A,#N/A,FALSE,"C";#N/A,#N/A,FALSE,"impd";#N/A,#N/A,FALSE,"Accr-Dilu"}</definedName>
    <definedName name="wrn.HEAT._3_1" hidden="1">{#N/A,#N/A,FALSE,"Heat";#N/A,#N/A,FALSE,"DCF";#N/A,#N/A,FALSE,"LBO";#N/A,#N/A,FALSE,"A";#N/A,#N/A,FALSE,"C";#N/A,#N/A,FALSE,"impd";#N/A,#N/A,FALSE,"Accr-Dilu"}</definedName>
    <definedName name="wrn.HEAT._3_2" localSheetId="3" hidden="1">{#N/A,#N/A,FALSE,"Heat";#N/A,#N/A,FALSE,"DCF";#N/A,#N/A,FALSE,"LBO";#N/A,#N/A,FALSE,"A";#N/A,#N/A,FALSE,"C";#N/A,#N/A,FALSE,"impd";#N/A,#N/A,FALSE,"Accr-Dilu"}</definedName>
    <definedName name="wrn.HEAT._3_2" hidden="1">{#N/A,#N/A,FALSE,"Heat";#N/A,#N/A,FALSE,"DCF";#N/A,#N/A,FALSE,"LBO";#N/A,#N/A,FALSE,"A";#N/A,#N/A,FALSE,"C";#N/A,#N/A,FALSE,"impd";#N/A,#N/A,FALSE,"Accr-Dilu"}</definedName>
    <definedName name="wrn.HEAT._3_3" localSheetId="3" hidden="1">{#N/A,#N/A,FALSE,"Heat";#N/A,#N/A,FALSE,"DCF";#N/A,#N/A,FALSE,"LBO";#N/A,#N/A,FALSE,"A";#N/A,#N/A,FALSE,"C";#N/A,#N/A,FALSE,"impd";#N/A,#N/A,FALSE,"Accr-Dilu"}</definedName>
    <definedName name="wrn.HEAT._3_3" hidden="1">{#N/A,#N/A,FALSE,"Heat";#N/A,#N/A,FALSE,"DCF";#N/A,#N/A,FALSE,"LBO";#N/A,#N/A,FALSE,"A";#N/A,#N/A,FALSE,"C";#N/A,#N/A,FALSE,"impd";#N/A,#N/A,FALSE,"Accr-Dilu"}</definedName>
    <definedName name="wrn.HEAT._3_4" localSheetId="3" hidden="1">{#N/A,#N/A,FALSE,"Heat";#N/A,#N/A,FALSE,"DCF";#N/A,#N/A,FALSE,"LBO";#N/A,#N/A,FALSE,"A";#N/A,#N/A,FALSE,"C";#N/A,#N/A,FALSE,"impd";#N/A,#N/A,FALSE,"Accr-Dilu"}</definedName>
    <definedName name="wrn.HEAT._3_4" hidden="1">{#N/A,#N/A,FALSE,"Heat";#N/A,#N/A,FALSE,"DCF";#N/A,#N/A,FALSE,"LBO";#N/A,#N/A,FALSE,"A";#N/A,#N/A,FALSE,"C";#N/A,#N/A,FALSE,"impd";#N/A,#N/A,FALSE,"Accr-Dilu"}</definedName>
    <definedName name="wrn.HEAT._3_5" localSheetId="3" hidden="1">{#N/A,#N/A,FALSE,"Heat";#N/A,#N/A,FALSE,"DCF";#N/A,#N/A,FALSE,"LBO";#N/A,#N/A,FALSE,"A";#N/A,#N/A,FALSE,"C";#N/A,#N/A,FALSE,"impd";#N/A,#N/A,FALSE,"Accr-Dilu"}</definedName>
    <definedName name="wrn.HEAT._3_5" hidden="1">{#N/A,#N/A,FALSE,"Heat";#N/A,#N/A,FALSE,"DCF";#N/A,#N/A,FALSE,"LBO";#N/A,#N/A,FALSE,"A";#N/A,#N/A,FALSE,"C";#N/A,#N/A,FALSE,"impd";#N/A,#N/A,FALSE,"Accr-Dilu"}</definedName>
    <definedName name="wrn.HEAT._4" localSheetId="3" hidden="1">{#N/A,#N/A,FALSE,"Heat";#N/A,#N/A,FALSE,"DCF";#N/A,#N/A,FALSE,"LBO";#N/A,#N/A,FALSE,"A";#N/A,#N/A,FALSE,"C";#N/A,#N/A,FALSE,"impd";#N/A,#N/A,FALSE,"Accr-Dilu"}</definedName>
    <definedName name="wrn.HEAT._4" hidden="1">{#N/A,#N/A,FALSE,"Heat";#N/A,#N/A,FALSE,"DCF";#N/A,#N/A,FALSE,"LBO";#N/A,#N/A,FALSE,"A";#N/A,#N/A,FALSE,"C";#N/A,#N/A,FALSE,"impd";#N/A,#N/A,FALSE,"Accr-Dilu"}</definedName>
    <definedName name="wrn.HEAT._4_1" localSheetId="3" hidden="1">{#N/A,#N/A,FALSE,"Heat";#N/A,#N/A,FALSE,"DCF";#N/A,#N/A,FALSE,"LBO";#N/A,#N/A,FALSE,"A";#N/A,#N/A,FALSE,"C";#N/A,#N/A,FALSE,"impd";#N/A,#N/A,FALSE,"Accr-Dilu"}</definedName>
    <definedName name="wrn.HEAT._4_1" hidden="1">{#N/A,#N/A,FALSE,"Heat";#N/A,#N/A,FALSE,"DCF";#N/A,#N/A,FALSE,"LBO";#N/A,#N/A,FALSE,"A";#N/A,#N/A,FALSE,"C";#N/A,#N/A,FALSE,"impd";#N/A,#N/A,FALSE,"Accr-Dilu"}</definedName>
    <definedName name="wrn.HEAT._4_2" localSheetId="3" hidden="1">{#N/A,#N/A,FALSE,"Heat";#N/A,#N/A,FALSE,"DCF";#N/A,#N/A,FALSE,"LBO";#N/A,#N/A,FALSE,"A";#N/A,#N/A,FALSE,"C";#N/A,#N/A,FALSE,"impd";#N/A,#N/A,FALSE,"Accr-Dilu"}</definedName>
    <definedName name="wrn.HEAT._4_2" hidden="1">{#N/A,#N/A,FALSE,"Heat";#N/A,#N/A,FALSE,"DCF";#N/A,#N/A,FALSE,"LBO";#N/A,#N/A,FALSE,"A";#N/A,#N/A,FALSE,"C";#N/A,#N/A,FALSE,"impd";#N/A,#N/A,FALSE,"Accr-Dilu"}</definedName>
    <definedName name="wrn.HEAT._4_3" localSheetId="3" hidden="1">{#N/A,#N/A,FALSE,"Heat";#N/A,#N/A,FALSE,"DCF";#N/A,#N/A,FALSE,"LBO";#N/A,#N/A,FALSE,"A";#N/A,#N/A,FALSE,"C";#N/A,#N/A,FALSE,"impd";#N/A,#N/A,FALSE,"Accr-Dilu"}</definedName>
    <definedName name="wrn.HEAT._4_3" hidden="1">{#N/A,#N/A,FALSE,"Heat";#N/A,#N/A,FALSE,"DCF";#N/A,#N/A,FALSE,"LBO";#N/A,#N/A,FALSE,"A";#N/A,#N/A,FALSE,"C";#N/A,#N/A,FALSE,"impd";#N/A,#N/A,FALSE,"Accr-Dilu"}</definedName>
    <definedName name="wrn.HEAT._4_4" localSheetId="3" hidden="1">{#N/A,#N/A,FALSE,"Heat";#N/A,#N/A,FALSE,"DCF";#N/A,#N/A,FALSE,"LBO";#N/A,#N/A,FALSE,"A";#N/A,#N/A,FALSE,"C";#N/A,#N/A,FALSE,"impd";#N/A,#N/A,FALSE,"Accr-Dilu"}</definedName>
    <definedName name="wrn.HEAT._4_4" hidden="1">{#N/A,#N/A,FALSE,"Heat";#N/A,#N/A,FALSE,"DCF";#N/A,#N/A,FALSE,"LBO";#N/A,#N/A,FALSE,"A";#N/A,#N/A,FALSE,"C";#N/A,#N/A,FALSE,"impd";#N/A,#N/A,FALSE,"Accr-Dilu"}</definedName>
    <definedName name="wrn.HEAT._4_5" localSheetId="3" hidden="1">{#N/A,#N/A,FALSE,"Heat";#N/A,#N/A,FALSE,"DCF";#N/A,#N/A,FALSE,"LBO";#N/A,#N/A,FALSE,"A";#N/A,#N/A,FALSE,"C";#N/A,#N/A,FALSE,"impd";#N/A,#N/A,FALSE,"Accr-Dilu"}</definedName>
    <definedName name="wrn.HEAT._4_5" hidden="1">{#N/A,#N/A,FALSE,"Heat";#N/A,#N/A,FALSE,"DCF";#N/A,#N/A,FALSE,"LBO";#N/A,#N/A,FALSE,"A";#N/A,#N/A,FALSE,"C";#N/A,#N/A,FALSE,"impd";#N/A,#N/A,FALSE,"Accr-Dilu"}</definedName>
    <definedName name="wrn.HEAT._5" localSheetId="3" hidden="1">{#N/A,#N/A,FALSE,"Heat";#N/A,#N/A,FALSE,"DCF";#N/A,#N/A,FALSE,"LBO";#N/A,#N/A,FALSE,"A";#N/A,#N/A,FALSE,"C";#N/A,#N/A,FALSE,"impd";#N/A,#N/A,FALSE,"Accr-Dilu"}</definedName>
    <definedName name="wrn.HEAT._5" hidden="1">{#N/A,#N/A,FALSE,"Heat";#N/A,#N/A,FALSE,"DCF";#N/A,#N/A,FALSE,"LBO";#N/A,#N/A,FALSE,"A";#N/A,#N/A,FALSE,"C";#N/A,#N/A,FALSE,"impd";#N/A,#N/A,FALSE,"Accr-Dilu"}</definedName>
    <definedName name="wrn.HEAT._5_1" localSheetId="3" hidden="1">{#N/A,#N/A,FALSE,"Heat";#N/A,#N/A,FALSE,"DCF";#N/A,#N/A,FALSE,"LBO";#N/A,#N/A,FALSE,"A";#N/A,#N/A,FALSE,"C";#N/A,#N/A,FALSE,"impd";#N/A,#N/A,FALSE,"Accr-Dilu"}</definedName>
    <definedName name="wrn.HEAT._5_1" hidden="1">{#N/A,#N/A,FALSE,"Heat";#N/A,#N/A,FALSE,"DCF";#N/A,#N/A,FALSE,"LBO";#N/A,#N/A,FALSE,"A";#N/A,#N/A,FALSE,"C";#N/A,#N/A,FALSE,"impd";#N/A,#N/A,FALSE,"Accr-Dilu"}</definedName>
    <definedName name="wrn.HEAT._5_2" localSheetId="3" hidden="1">{#N/A,#N/A,FALSE,"Heat";#N/A,#N/A,FALSE,"DCF";#N/A,#N/A,FALSE,"LBO";#N/A,#N/A,FALSE,"A";#N/A,#N/A,FALSE,"C";#N/A,#N/A,FALSE,"impd";#N/A,#N/A,FALSE,"Accr-Dilu"}</definedName>
    <definedName name="wrn.HEAT._5_2" hidden="1">{#N/A,#N/A,FALSE,"Heat";#N/A,#N/A,FALSE,"DCF";#N/A,#N/A,FALSE,"LBO";#N/A,#N/A,FALSE,"A";#N/A,#N/A,FALSE,"C";#N/A,#N/A,FALSE,"impd";#N/A,#N/A,FALSE,"Accr-Dilu"}</definedName>
    <definedName name="wrn.HEAT._5_3" localSheetId="3" hidden="1">{#N/A,#N/A,FALSE,"Heat";#N/A,#N/A,FALSE,"DCF";#N/A,#N/A,FALSE,"LBO";#N/A,#N/A,FALSE,"A";#N/A,#N/A,FALSE,"C";#N/A,#N/A,FALSE,"impd";#N/A,#N/A,FALSE,"Accr-Dilu"}</definedName>
    <definedName name="wrn.HEAT._5_3" hidden="1">{#N/A,#N/A,FALSE,"Heat";#N/A,#N/A,FALSE,"DCF";#N/A,#N/A,FALSE,"LBO";#N/A,#N/A,FALSE,"A";#N/A,#N/A,FALSE,"C";#N/A,#N/A,FALSE,"impd";#N/A,#N/A,FALSE,"Accr-Dilu"}</definedName>
    <definedName name="wrn.HEAT._5_4" localSheetId="3" hidden="1">{#N/A,#N/A,FALSE,"Heat";#N/A,#N/A,FALSE,"DCF";#N/A,#N/A,FALSE,"LBO";#N/A,#N/A,FALSE,"A";#N/A,#N/A,FALSE,"C";#N/A,#N/A,FALSE,"impd";#N/A,#N/A,FALSE,"Accr-Dilu"}</definedName>
    <definedName name="wrn.HEAT._5_4" hidden="1">{#N/A,#N/A,FALSE,"Heat";#N/A,#N/A,FALSE,"DCF";#N/A,#N/A,FALSE,"LBO";#N/A,#N/A,FALSE,"A";#N/A,#N/A,FALSE,"C";#N/A,#N/A,FALSE,"impd";#N/A,#N/A,FALSE,"Accr-Dilu"}</definedName>
    <definedName name="wrn.HEAT._5_5" localSheetId="3" hidden="1">{#N/A,#N/A,FALSE,"Heat";#N/A,#N/A,FALSE,"DCF";#N/A,#N/A,FALSE,"LBO";#N/A,#N/A,FALSE,"A";#N/A,#N/A,FALSE,"C";#N/A,#N/A,FALSE,"impd";#N/A,#N/A,FALSE,"Accr-Dilu"}</definedName>
    <definedName name="wrn.HEAT._5_5" hidden="1">{#N/A,#N/A,FALSE,"Heat";#N/A,#N/A,FALSE,"DCF";#N/A,#N/A,FALSE,"LBO";#N/A,#N/A,FALSE,"A";#N/A,#N/A,FALSE,"C";#N/A,#N/A,FALSE,"impd";#N/A,#N/A,FALSE,"Accr-Dilu"}</definedName>
    <definedName name="wrn.HELIUM._.PRICING." localSheetId="3" hidden="1">{"HELIUM PRICING",#N/A,FALSE,"HELIUM"}</definedName>
    <definedName name="wrn.HELIUM._.PRICING." hidden="1">{"HELIUM PRICING",#N/A,FALSE,"HELIUM"}</definedName>
    <definedName name="wrn.HELIUM._.REVENUE." localSheetId="3" hidden="1">{"HELIUM REVENUE",#N/A,FALSE,"HELIUM"}</definedName>
    <definedName name="wrn.HELIUM._.REVENUE." hidden="1">{"HELIUM REVENUE",#N/A,FALSE,"HELIUM"}</definedName>
    <definedName name="wrn.HELIUM._.VOLUME." localSheetId="3" hidden="1">{"HELIUM VOLUME",#N/A,FALSE,"HELIUM"}</definedName>
    <definedName name="wrn.HELIUM._.VOLUME." hidden="1">{"HELIUM VOLUME",#N/A,FALSE,"HELIUM"}</definedName>
    <definedName name="wrn.HEW.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" localSheetId="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performance." localSheetId="4" hidden="1">{"historical acquirer",#N/A,FALSE,"Historical Performance";"historical target",#N/A,FALSE,"Historical Performance"}</definedName>
    <definedName name="wrn.historical._.performance." localSheetId="3" hidden="1">{"historical acquirer",#N/A,FALSE,"Historical Performance";"historical target",#N/A,FALSE,"Historical Performance"}</definedName>
    <definedName name="wrn.historical._.performance." hidden="1">{"historical acquirer",#N/A,FALSE,"Historical Performance";"historical target",#N/A,FALSE,"Historical Performance"}</definedName>
    <definedName name="wrn.historical._.rev._.backup." localSheetId="3" hidden="1">{"rev_history_revenueDetail",#N/A,FALSE,"historical rev us";"rev_history_minutesDetail",#N/A,FALSE,"historical rev us"}</definedName>
    <definedName name="wrn.historical._.rev._.backup." hidden="1">{"rev_history_revenueDetail",#N/A,FALSE,"historical rev us";"rev_history_minutesDetail",#N/A,FALSE,"historical rev us"}</definedName>
    <definedName name="wrn.HNZ." localSheetId="3" hidden="1">{#N/A,#N/A,FALSE,"HNZ"}</definedName>
    <definedName name="wrn.HNZ." hidden="1">{#N/A,#N/A,FALSE,"HNZ"}</definedName>
    <definedName name="wrn.HRMONTH." localSheetId="4" hidden="1">{"SCH81",#N/A,FALSE,"SCH81";"SCH82",#N/A,FALSE,"SCH82"}</definedName>
    <definedName name="wrn.HRMONTH." localSheetId="3" hidden="1">{"SCH81",#N/A,FALSE,"SCH81";"SCH82",#N/A,FALSE,"SCH82"}</definedName>
    <definedName name="wrn.HRMONTH." hidden="1">{"SCH81",#N/A,FALSE,"SCH81";"SCH82",#N/A,FALSE,"SCH82"}</definedName>
    <definedName name="wrn.HRT." localSheetId="3" hidden="1">{"HRT",#N/A,FALSE,"HRT"}</definedName>
    <definedName name="wrn.HRT." hidden="1">{"HRT",#N/A,FALSE,"HRT"}</definedName>
    <definedName name="wrn.HW." localSheetId="3" hidden="1">{"HW",#N/A,FALSE,"1998"}</definedName>
    <definedName name="wrn.HW." hidden="1">{"HW",#N/A,FALSE,"1998"}</definedName>
    <definedName name="wrn.Hydraulic." localSheetId="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D." localSheetId="3" hidden="1">{"ICD Details",#N/A,FALSE,"Current Yr";"ICD Details",#N/A,FALSE,"Budget";"ICD Details",#N/A,FALSE,"Prior Year"}</definedName>
    <definedName name="wrn.ICD." hidden="1">{"ICD Details",#N/A,FALSE,"Current Yr";"ICD Details",#N/A,FALSE,"Budget";"ICD Details",#N/A,FALSE,"Prior Year"}</definedName>
    <definedName name="wrn.ICD._.Balance._.Sheet." localSheetId="3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EID." localSheetId="3" hidden="1">{#N/A,#N/A,TRUE,"Portada";#N/A,#N/A,TRUE,"Indice"}</definedName>
    <definedName name="wrn.IEID." hidden="1">{#N/A,#N/A,TRUE,"Portada";#N/A,#N/A,TRUE,"Indice"}</definedName>
    <definedName name="wrn.II._.PortRev33102." localSheetId="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prim.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." localSheetId="4" hidden="1">{"inc",#N/A,FALSE,"finstat"}</definedName>
    <definedName name="wrn.inc." localSheetId="3" hidden="1">{"inc",#N/A,FALSE,"finstat"}</definedName>
    <definedName name="wrn.inc." hidden="1">{"inc",#N/A,FALSE,"finstat"}</definedName>
    <definedName name="wrn.Income." localSheetId="4" hidden="1">{"Income",#N/A,FALSE,"Recap IS"}</definedName>
    <definedName name="wrn.Income." localSheetId="3" hidden="1">{"Income",#N/A,FALSE,"Recap IS"}</definedName>
    <definedName name="wrn.Income." hidden="1">{"Income",#N/A,FALSE,"Recap IS"}</definedName>
    <definedName name="wrn.Income._.and._.Cogs." localSheetId="4" hidden="1">{"Income sources",#N/A,FALSE,"budget Format - Peachtree"}</definedName>
    <definedName name="wrn.Income._.and._.Cogs." localSheetId="3" hidden="1">{"Income sources",#N/A,FALSE,"budget Format - Peachtree"}</definedName>
    <definedName name="wrn.Income._.and._.Cogs." hidden="1">{"Income sources",#N/A,FALSE,"budget Format - Peachtree"}</definedName>
    <definedName name="wrn.Income._.Statement." localSheetId="3" hidden="1">{#N/A,#N/A,FALSE,"Report Print"}</definedName>
    <definedName name="wrn.Income._.Statement." hidden="1">{#N/A,#N/A,FALSE,"Report Print"}</definedName>
    <definedName name="wrn.Income._.Statement_Operating." localSheetId="3" hidden="1">{"Print",#N/A,FALSE,"Income Statement - Operating";"Print",#N/A,FALSE,"Income Statement - %Revenue";"Print",#N/A,FALSE,"Year-over-Year Growth";"Print",#N/A,FALSE,"Sequential Growth"}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localSheetId="4" hidden="1">{"Income",#N/A,FALSE,"Recap IS"}</definedName>
    <definedName name="wrn.Income._1" localSheetId="3" hidden="1">{"Income",#N/A,FALSE,"Recap IS"}</definedName>
    <definedName name="wrn.Income._1" hidden="1">{"Income",#N/A,FALSE,"Recap IS"}</definedName>
    <definedName name="wrn.INCOME1." localSheetId="3" hidden="1">{#N/A,#N/A,FALSE,"FINAL"}</definedName>
    <definedName name="wrn.INCOME1." hidden="1">{#N/A,#N/A,FALSE,"FINAL"}</definedName>
    <definedName name="wrn.income2" localSheetId="3" hidden="1">{#N/A,#N/A,FALSE,"FINAL"}</definedName>
    <definedName name="wrn.income2" hidden="1">{#N/A,#N/A,FALSE,"FINAL"}</definedName>
    <definedName name="wrn.INCOME2." localSheetId="3" hidden="1">{#N/A,#N/A,FALSE,"FINAL"}</definedName>
    <definedName name="wrn.INCOME2." hidden="1">{#N/A,#N/A,FALSE,"FINAL"}</definedName>
    <definedName name="WRN.INCOME3." localSheetId="3" hidden="1">{#N/A,#N/A,FALSE,"FINAL"}</definedName>
    <definedName name="WRN.INCOME3." hidden="1">{#N/A,#N/A,FALSE,"FINAL"}</definedName>
    <definedName name="WRN.INCOME4" localSheetId="3" hidden="1">{#N/A,#N/A,FALSE,"FINAL"}</definedName>
    <definedName name="WRN.INCOME4" hidden="1">{#N/A,#N/A,FALSE,"FINAL"}</definedName>
    <definedName name="wrn.incomestmt." localSheetId="3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localSheetId="3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EPS._1" localSheetId="3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EPS._1_1" localSheetId="3" hidden="1">{"page1",#N/A,FALSE,"TIND_CC1";"page2",#N/A,FALSE,"TIND_CC1";"page3",#N/A,FALSE,"TIND_CC1";"page4",#N/A,FALSE,"TIND_CC1";"page5",#N/A,FALSE,"TIND_CC1"}</definedName>
    <definedName name="wrn.INDEPS._1_1" hidden="1">{"page1",#N/A,FALSE,"TIND_CC1";"page2",#N/A,FALSE,"TIND_CC1";"page3",#N/A,FALSE,"TIND_CC1";"page4",#N/A,FALSE,"TIND_CC1";"page5",#N/A,FALSE,"TIND_CC1"}</definedName>
    <definedName name="wrn.INDEPS._1_2" localSheetId="3" hidden="1">{"page1",#N/A,FALSE,"TIND_CC1";"page2",#N/A,FALSE,"TIND_CC1";"page3",#N/A,FALSE,"TIND_CC1";"page4",#N/A,FALSE,"TIND_CC1";"page5",#N/A,FALSE,"TIND_CC1"}</definedName>
    <definedName name="wrn.INDEPS._1_2" hidden="1">{"page1",#N/A,FALSE,"TIND_CC1";"page2",#N/A,FALSE,"TIND_CC1";"page3",#N/A,FALSE,"TIND_CC1";"page4",#N/A,FALSE,"TIND_CC1";"page5",#N/A,FALSE,"TIND_CC1"}</definedName>
    <definedName name="wrn.INDEPS._1_3" localSheetId="3" hidden="1">{"page1",#N/A,FALSE,"TIND_CC1";"page2",#N/A,FALSE,"TIND_CC1";"page3",#N/A,FALSE,"TIND_CC1";"page4",#N/A,FALSE,"TIND_CC1";"page5",#N/A,FALSE,"TIND_CC1"}</definedName>
    <definedName name="wrn.INDEPS._1_3" hidden="1">{"page1",#N/A,FALSE,"TIND_CC1";"page2",#N/A,FALSE,"TIND_CC1";"page3",#N/A,FALSE,"TIND_CC1";"page4",#N/A,FALSE,"TIND_CC1";"page5",#N/A,FALSE,"TIND_CC1"}</definedName>
    <definedName name="wrn.INDEPS._1_4" localSheetId="3" hidden="1">{"page1",#N/A,FALSE,"TIND_CC1";"page2",#N/A,FALSE,"TIND_CC1";"page3",#N/A,FALSE,"TIND_CC1";"page4",#N/A,FALSE,"TIND_CC1";"page5",#N/A,FALSE,"TIND_CC1"}</definedName>
    <definedName name="wrn.INDEPS._1_4" hidden="1">{"page1",#N/A,FALSE,"TIND_CC1";"page2",#N/A,FALSE,"TIND_CC1";"page3",#N/A,FALSE,"TIND_CC1";"page4",#N/A,FALSE,"TIND_CC1";"page5",#N/A,FALSE,"TIND_CC1"}</definedName>
    <definedName name="wrn.INDEPS._1_5" localSheetId="3" hidden="1">{"page1",#N/A,FALSE,"TIND_CC1";"page2",#N/A,FALSE,"TIND_CC1";"page3",#N/A,FALSE,"TIND_CC1";"page4",#N/A,FALSE,"TIND_CC1";"page5",#N/A,FALSE,"TIND_CC1"}</definedName>
    <definedName name="wrn.INDEPS._1_5" hidden="1">{"page1",#N/A,FALSE,"TIND_CC1";"page2",#N/A,FALSE,"TIND_CC1";"page3",#N/A,FALSE,"TIND_CC1";"page4",#N/A,FALSE,"TIND_CC1";"page5",#N/A,FALSE,"TIND_CC1"}</definedName>
    <definedName name="wrn.INDEPS._2" localSheetId="3" hidden="1">{"page1",#N/A,FALSE,"TIND_CC1";"page2",#N/A,FALSE,"TIND_CC1";"page3",#N/A,FALSE,"TIND_CC1";"page4",#N/A,FALSE,"TIND_CC1";"page5",#N/A,FALSE,"TIND_CC1"}</definedName>
    <definedName name="wrn.INDEPS._2" hidden="1">{"page1",#N/A,FALSE,"TIND_CC1";"page2",#N/A,FALSE,"TIND_CC1";"page3",#N/A,FALSE,"TIND_CC1";"page4",#N/A,FALSE,"TIND_CC1";"page5",#N/A,FALSE,"TIND_CC1"}</definedName>
    <definedName name="wrn.INDEPS._2_1" localSheetId="3" hidden="1">{"page1",#N/A,FALSE,"TIND_CC1";"page2",#N/A,FALSE,"TIND_CC1";"page3",#N/A,FALSE,"TIND_CC1";"page4",#N/A,FALSE,"TIND_CC1";"page5",#N/A,FALSE,"TIND_CC1"}</definedName>
    <definedName name="wrn.INDEPS._2_1" hidden="1">{"page1",#N/A,FALSE,"TIND_CC1";"page2",#N/A,FALSE,"TIND_CC1";"page3",#N/A,FALSE,"TIND_CC1";"page4",#N/A,FALSE,"TIND_CC1";"page5",#N/A,FALSE,"TIND_CC1"}</definedName>
    <definedName name="wrn.INDEPS._2_2" localSheetId="3" hidden="1">{"page1",#N/A,FALSE,"TIND_CC1";"page2",#N/A,FALSE,"TIND_CC1";"page3",#N/A,FALSE,"TIND_CC1";"page4",#N/A,FALSE,"TIND_CC1";"page5",#N/A,FALSE,"TIND_CC1"}</definedName>
    <definedName name="wrn.INDEPS._2_2" hidden="1">{"page1",#N/A,FALSE,"TIND_CC1";"page2",#N/A,FALSE,"TIND_CC1";"page3",#N/A,FALSE,"TIND_CC1";"page4",#N/A,FALSE,"TIND_CC1";"page5",#N/A,FALSE,"TIND_CC1"}</definedName>
    <definedName name="wrn.INDEPS._2_3" localSheetId="3" hidden="1">{"page1",#N/A,FALSE,"TIND_CC1";"page2",#N/A,FALSE,"TIND_CC1";"page3",#N/A,FALSE,"TIND_CC1";"page4",#N/A,FALSE,"TIND_CC1";"page5",#N/A,FALSE,"TIND_CC1"}</definedName>
    <definedName name="wrn.INDEPS._2_3" hidden="1">{"page1",#N/A,FALSE,"TIND_CC1";"page2",#N/A,FALSE,"TIND_CC1";"page3",#N/A,FALSE,"TIND_CC1";"page4",#N/A,FALSE,"TIND_CC1";"page5",#N/A,FALSE,"TIND_CC1"}</definedName>
    <definedName name="wrn.INDEPS._2_4" localSheetId="3" hidden="1">{"page1",#N/A,FALSE,"TIND_CC1";"page2",#N/A,FALSE,"TIND_CC1";"page3",#N/A,FALSE,"TIND_CC1";"page4",#N/A,FALSE,"TIND_CC1";"page5",#N/A,FALSE,"TIND_CC1"}</definedName>
    <definedName name="wrn.INDEPS._2_4" hidden="1">{"page1",#N/A,FALSE,"TIND_CC1";"page2",#N/A,FALSE,"TIND_CC1";"page3",#N/A,FALSE,"TIND_CC1";"page4",#N/A,FALSE,"TIND_CC1";"page5",#N/A,FALSE,"TIND_CC1"}</definedName>
    <definedName name="wrn.INDEPS._2_5" localSheetId="3" hidden="1">{"page1",#N/A,FALSE,"TIND_CC1";"page2",#N/A,FALSE,"TIND_CC1";"page3",#N/A,FALSE,"TIND_CC1";"page4",#N/A,FALSE,"TIND_CC1";"page5",#N/A,FALSE,"TIND_CC1"}</definedName>
    <definedName name="wrn.INDEPS._2_5" hidden="1">{"page1",#N/A,FALSE,"TIND_CC1";"page2",#N/A,FALSE,"TIND_CC1";"page3",#N/A,FALSE,"TIND_CC1";"page4",#N/A,FALSE,"TIND_CC1";"page5",#N/A,FALSE,"TIND_CC1"}</definedName>
    <definedName name="wrn.INDEPS._3" localSheetId="3" hidden="1">{"page1",#N/A,FALSE,"TIND_CC1";"page2",#N/A,FALSE,"TIND_CC1";"page3",#N/A,FALSE,"TIND_CC1";"page4",#N/A,FALSE,"TIND_CC1";"page5",#N/A,FALSE,"TIND_CC1"}</definedName>
    <definedName name="wrn.INDEPS._3" hidden="1">{"page1",#N/A,FALSE,"TIND_CC1";"page2",#N/A,FALSE,"TIND_CC1";"page3",#N/A,FALSE,"TIND_CC1";"page4",#N/A,FALSE,"TIND_CC1";"page5",#N/A,FALSE,"TIND_CC1"}</definedName>
    <definedName name="wrn.INDEPS._3_1" localSheetId="3" hidden="1">{"page1",#N/A,FALSE,"TIND_CC1";"page2",#N/A,FALSE,"TIND_CC1";"page3",#N/A,FALSE,"TIND_CC1";"page4",#N/A,FALSE,"TIND_CC1";"page5",#N/A,FALSE,"TIND_CC1"}</definedName>
    <definedName name="wrn.INDEPS._3_1" hidden="1">{"page1",#N/A,FALSE,"TIND_CC1";"page2",#N/A,FALSE,"TIND_CC1";"page3",#N/A,FALSE,"TIND_CC1";"page4",#N/A,FALSE,"TIND_CC1";"page5",#N/A,FALSE,"TIND_CC1"}</definedName>
    <definedName name="wrn.INDEPS._3_2" localSheetId="3" hidden="1">{"page1",#N/A,FALSE,"TIND_CC1";"page2",#N/A,FALSE,"TIND_CC1";"page3",#N/A,FALSE,"TIND_CC1";"page4",#N/A,FALSE,"TIND_CC1";"page5",#N/A,FALSE,"TIND_CC1"}</definedName>
    <definedName name="wrn.INDEPS._3_2" hidden="1">{"page1",#N/A,FALSE,"TIND_CC1";"page2",#N/A,FALSE,"TIND_CC1";"page3",#N/A,FALSE,"TIND_CC1";"page4",#N/A,FALSE,"TIND_CC1";"page5",#N/A,FALSE,"TIND_CC1"}</definedName>
    <definedName name="wrn.INDEPS._3_3" localSheetId="3" hidden="1">{"page1",#N/A,FALSE,"TIND_CC1";"page2",#N/A,FALSE,"TIND_CC1";"page3",#N/A,FALSE,"TIND_CC1";"page4",#N/A,FALSE,"TIND_CC1";"page5",#N/A,FALSE,"TIND_CC1"}</definedName>
    <definedName name="wrn.INDEPS._3_3" hidden="1">{"page1",#N/A,FALSE,"TIND_CC1";"page2",#N/A,FALSE,"TIND_CC1";"page3",#N/A,FALSE,"TIND_CC1";"page4",#N/A,FALSE,"TIND_CC1";"page5",#N/A,FALSE,"TIND_CC1"}</definedName>
    <definedName name="wrn.INDEPS._3_4" localSheetId="3" hidden="1">{"page1",#N/A,FALSE,"TIND_CC1";"page2",#N/A,FALSE,"TIND_CC1";"page3",#N/A,FALSE,"TIND_CC1";"page4",#N/A,FALSE,"TIND_CC1";"page5",#N/A,FALSE,"TIND_CC1"}</definedName>
    <definedName name="wrn.INDEPS._3_4" hidden="1">{"page1",#N/A,FALSE,"TIND_CC1";"page2",#N/A,FALSE,"TIND_CC1";"page3",#N/A,FALSE,"TIND_CC1";"page4",#N/A,FALSE,"TIND_CC1";"page5",#N/A,FALSE,"TIND_CC1"}</definedName>
    <definedName name="wrn.INDEPS._3_5" localSheetId="3" hidden="1">{"page1",#N/A,FALSE,"TIND_CC1";"page2",#N/A,FALSE,"TIND_CC1";"page3",#N/A,FALSE,"TIND_CC1";"page4",#N/A,FALSE,"TIND_CC1";"page5",#N/A,FALSE,"TIND_CC1"}</definedName>
    <definedName name="wrn.INDEPS._3_5" hidden="1">{"page1",#N/A,FALSE,"TIND_CC1";"page2",#N/A,FALSE,"TIND_CC1";"page3",#N/A,FALSE,"TIND_CC1";"page4",#N/A,FALSE,"TIND_CC1";"page5",#N/A,FALSE,"TIND_CC1"}</definedName>
    <definedName name="wrn.INDEPS._4" localSheetId="3" hidden="1">{"page1",#N/A,FALSE,"TIND_CC1";"page2",#N/A,FALSE,"TIND_CC1";"page3",#N/A,FALSE,"TIND_CC1";"page4",#N/A,FALSE,"TIND_CC1";"page5",#N/A,FALSE,"TIND_CC1"}</definedName>
    <definedName name="wrn.INDEPS._4" hidden="1">{"page1",#N/A,FALSE,"TIND_CC1";"page2",#N/A,FALSE,"TIND_CC1";"page3",#N/A,FALSE,"TIND_CC1";"page4",#N/A,FALSE,"TIND_CC1";"page5",#N/A,FALSE,"TIND_CC1"}</definedName>
    <definedName name="wrn.INDEPS._4_1" localSheetId="3" hidden="1">{"page1",#N/A,FALSE,"TIND_CC1";"page2",#N/A,FALSE,"TIND_CC1";"page3",#N/A,FALSE,"TIND_CC1";"page4",#N/A,FALSE,"TIND_CC1";"page5",#N/A,FALSE,"TIND_CC1"}</definedName>
    <definedName name="wrn.INDEPS._4_1" hidden="1">{"page1",#N/A,FALSE,"TIND_CC1";"page2",#N/A,FALSE,"TIND_CC1";"page3",#N/A,FALSE,"TIND_CC1";"page4",#N/A,FALSE,"TIND_CC1";"page5",#N/A,FALSE,"TIND_CC1"}</definedName>
    <definedName name="wrn.INDEPS._4_2" localSheetId="3" hidden="1">{"page1",#N/A,FALSE,"TIND_CC1";"page2",#N/A,FALSE,"TIND_CC1";"page3",#N/A,FALSE,"TIND_CC1";"page4",#N/A,FALSE,"TIND_CC1";"page5",#N/A,FALSE,"TIND_CC1"}</definedName>
    <definedName name="wrn.INDEPS._4_2" hidden="1">{"page1",#N/A,FALSE,"TIND_CC1";"page2",#N/A,FALSE,"TIND_CC1";"page3",#N/A,FALSE,"TIND_CC1";"page4",#N/A,FALSE,"TIND_CC1";"page5",#N/A,FALSE,"TIND_CC1"}</definedName>
    <definedName name="wrn.INDEPS._4_3" localSheetId="3" hidden="1">{"page1",#N/A,FALSE,"TIND_CC1";"page2",#N/A,FALSE,"TIND_CC1";"page3",#N/A,FALSE,"TIND_CC1";"page4",#N/A,FALSE,"TIND_CC1";"page5",#N/A,FALSE,"TIND_CC1"}</definedName>
    <definedName name="wrn.INDEPS._4_3" hidden="1">{"page1",#N/A,FALSE,"TIND_CC1";"page2",#N/A,FALSE,"TIND_CC1";"page3",#N/A,FALSE,"TIND_CC1";"page4",#N/A,FALSE,"TIND_CC1";"page5",#N/A,FALSE,"TIND_CC1"}</definedName>
    <definedName name="wrn.INDEPS._4_4" localSheetId="3" hidden="1">{"page1",#N/A,FALSE,"TIND_CC1";"page2",#N/A,FALSE,"TIND_CC1";"page3",#N/A,FALSE,"TIND_CC1";"page4",#N/A,FALSE,"TIND_CC1";"page5",#N/A,FALSE,"TIND_CC1"}</definedName>
    <definedName name="wrn.INDEPS._4_4" hidden="1">{"page1",#N/A,FALSE,"TIND_CC1";"page2",#N/A,FALSE,"TIND_CC1";"page3",#N/A,FALSE,"TIND_CC1";"page4",#N/A,FALSE,"TIND_CC1";"page5",#N/A,FALSE,"TIND_CC1"}</definedName>
    <definedName name="wrn.INDEPS._4_5" localSheetId="3" hidden="1">{"page1",#N/A,FALSE,"TIND_CC1";"page2",#N/A,FALSE,"TIND_CC1";"page3",#N/A,FALSE,"TIND_CC1";"page4",#N/A,FALSE,"TIND_CC1";"page5",#N/A,FALSE,"TIND_CC1"}</definedName>
    <definedName name="wrn.INDEPS._4_5" hidden="1">{"page1",#N/A,FALSE,"TIND_CC1";"page2",#N/A,FALSE,"TIND_CC1";"page3",#N/A,FALSE,"TIND_CC1";"page4",#N/A,FALSE,"TIND_CC1";"page5",#N/A,FALSE,"TIND_CC1"}</definedName>
    <definedName name="wrn.INDEPS._5" localSheetId="3" hidden="1">{"page1",#N/A,FALSE,"TIND_CC1";"page2",#N/A,FALSE,"TIND_CC1";"page3",#N/A,FALSE,"TIND_CC1";"page4",#N/A,FALSE,"TIND_CC1";"page5",#N/A,FALSE,"TIND_CC1"}</definedName>
    <definedName name="wrn.INDEPS._5" hidden="1">{"page1",#N/A,FALSE,"TIND_CC1";"page2",#N/A,FALSE,"TIND_CC1";"page3",#N/A,FALSE,"TIND_CC1";"page4",#N/A,FALSE,"TIND_CC1";"page5",#N/A,FALSE,"TIND_CC1"}</definedName>
    <definedName name="wrn.INDEPS._5_1" localSheetId="3" hidden="1">{"page1",#N/A,FALSE,"TIND_CC1";"page2",#N/A,FALSE,"TIND_CC1";"page3",#N/A,FALSE,"TIND_CC1";"page4",#N/A,FALSE,"TIND_CC1";"page5",#N/A,FALSE,"TIND_CC1"}</definedName>
    <definedName name="wrn.INDEPS._5_1" hidden="1">{"page1",#N/A,FALSE,"TIND_CC1";"page2",#N/A,FALSE,"TIND_CC1";"page3",#N/A,FALSE,"TIND_CC1";"page4",#N/A,FALSE,"TIND_CC1";"page5",#N/A,FALSE,"TIND_CC1"}</definedName>
    <definedName name="wrn.INDEPS._5_2" localSheetId="3" hidden="1">{"page1",#N/A,FALSE,"TIND_CC1";"page2",#N/A,FALSE,"TIND_CC1";"page3",#N/A,FALSE,"TIND_CC1";"page4",#N/A,FALSE,"TIND_CC1";"page5",#N/A,FALSE,"TIND_CC1"}</definedName>
    <definedName name="wrn.INDEPS._5_2" hidden="1">{"page1",#N/A,FALSE,"TIND_CC1";"page2",#N/A,FALSE,"TIND_CC1";"page3",#N/A,FALSE,"TIND_CC1";"page4",#N/A,FALSE,"TIND_CC1";"page5",#N/A,FALSE,"TIND_CC1"}</definedName>
    <definedName name="wrn.INDEPS._5_3" localSheetId="3" hidden="1">{"page1",#N/A,FALSE,"TIND_CC1";"page2",#N/A,FALSE,"TIND_CC1";"page3",#N/A,FALSE,"TIND_CC1";"page4",#N/A,FALSE,"TIND_CC1";"page5",#N/A,FALSE,"TIND_CC1"}</definedName>
    <definedName name="wrn.INDEPS._5_3" hidden="1">{"page1",#N/A,FALSE,"TIND_CC1";"page2",#N/A,FALSE,"TIND_CC1";"page3",#N/A,FALSE,"TIND_CC1";"page4",#N/A,FALSE,"TIND_CC1";"page5",#N/A,FALSE,"TIND_CC1"}</definedName>
    <definedName name="wrn.INDEPS._5_4" localSheetId="3" hidden="1">{"page1",#N/A,FALSE,"TIND_CC1";"page2",#N/A,FALSE,"TIND_CC1";"page3",#N/A,FALSE,"TIND_CC1";"page4",#N/A,FALSE,"TIND_CC1";"page5",#N/A,FALSE,"TIND_CC1"}</definedName>
    <definedName name="wrn.INDEPS._5_4" hidden="1">{"page1",#N/A,FALSE,"TIND_CC1";"page2",#N/A,FALSE,"TIND_CC1";"page3",#N/A,FALSE,"TIND_CC1";"page4",#N/A,FALSE,"TIND_CC1";"page5",#N/A,FALSE,"TIND_CC1"}</definedName>
    <definedName name="wrn.INDEPS._5_5" localSheetId="3" hidden="1">{"page1",#N/A,FALSE,"TIND_CC1";"page2",#N/A,FALSE,"TIND_CC1";"page3",#N/A,FALSE,"TIND_CC1";"page4",#N/A,FALSE,"TIND_CC1";"page5",#N/A,FALSE,"TIND_CC1"}</definedName>
    <definedName name="wrn.INDEPS._5_5" hidden="1">{"page1",#N/A,FALSE,"TIND_CC1";"page2",#N/A,FALSE,"TIND_CC1";"page3",#N/A,FALSE,"TIND_CC1";"page4",#N/A,FALSE,"TIND_CC1";"page5",#N/A,FALSE,"TIND_CC1"}</definedName>
    <definedName name="wrn.Industrial._.Hyd._.OEM._.Mktg." localSheetId="3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OEM._.Mktg.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Repl._.Mktg." localSheetId="3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ial._.Hyd._.Repl._.Mktg.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y.xls.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localSheetId="3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localSheetId="3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localSheetId="3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" localSheetId="3" hidden="1">{"données",#N/A,FALSE,"Input"}</definedName>
    <definedName name="wrn.Input." hidden="1">{"données",#N/A,FALSE,"Input"}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localSheetId="3" hidden="1">{#N/A,#N/A,FALSE,"inputs";#N/A,#N/A,FALSE,"inputs"}</definedName>
    <definedName name="wrn.Input._.Print._.Area." hidden="1">{#N/A,#N/A,FALSE,"inputs";#N/A,#N/A,FALSE,"inputs"}</definedName>
    <definedName name="wrn.Insight._.09._.30._.2001." hidden="1">{#N/A,#N/A,FALSE,"contents";#N/A,#N/A,FALSE,"bal. sheet";#N/A,#N/A,FALSE,"income";#N/A,#N/A,FALSE,"cashflow";#N/A,#N/A,FALSE,"equity";#N/A,#N/A,FALSE,"notes";#N/A,#N/A,FALSE,"supplemental"}</definedName>
    <definedName name="wrn.Internal." localSheetId="4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" localSheetId="3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is." localSheetId="4" hidden="1">{"internal is",#N/A,FALSE,"Model"}</definedName>
    <definedName name="wrn.Internal._.is." localSheetId="3" hidden="1">{"internal is",#N/A,FALSE,"Model"}</definedName>
    <definedName name="wrn.Internal._.is." hidden="1">{"internal is",#N/A,FALSE,"Model"}</definedName>
    <definedName name="wrn.Internal._.is._1" localSheetId="3" hidden="1">{"internal is",#N/A,FALSE,"Model"}</definedName>
    <definedName name="wrn.Internal._.is._1" hidden="1">{"internal is",#N/A,FALSE,"Model"}</definedName>
    <definedName name="wrn.Internal._.is._1_1" localSheetId="3" hidden="1">{"internal is",#N/A,FALSE,"Model"}</definedName>
    <definedName name="wrn.Internal._.is._1_1" hidden="1">{"internal is",#N/A,FALSE,"Model"}</definedName>
    <definedName name="wrn.Internal._.is._1_2" localSheetId="3" hidden="1">{"internal is",#N/A,FALSE,"Model"}</definedName>
    <definedName name="wrn.Internal._.is._1_2" hidden="1">{"internal is",#N/A,FALSE,"Model"}</definedName>
    <definedName name="wrn.Internal._.is._1_3" localSheetId="3" hidden="1">{"internal is",#N/A,FALSE,"Model"}</definedName>
    <definedName name="wrn.Internal._.is._1_3" hidden="1">{"internal is",#N/A,FALSE,"Model"}</definedName>
    <definedName name="wrn.Internal._.is._1_4" localSheetId="3" hidden="1">{"internal is",#N/A,FALSE,"Model"}</definedName>
    <definedName name="wrn.Internal._.is._1_4" hidden="1">{"internal is",#N/A,FALSE,"Model"}</definedName>
    <definedName name="wrn.Internal._.is._1_5" localSheetId="3" hidden="1">{"internal is",#N/A,FALSE,"Model"}</definedName>
    <definedName name="wrn.Internal._.is._1_5" hidden="1">{"internal is",#N/A,FALSE,"Model"}</definedName>
    <definedName name="wrn.Internal._.is._2" localSheetId="3" hidden="1">{"internal is",#N/A,FALSE,"Model"}</definedName>
    <definedName name="wrn.Internal._.is._2" hidden="1">{"internal is",#N/A,FALSE,"Model"}</definedName>
    <definedName name="wrn.Internal._.is._2_1" localSheetId="3" hidden="1">{"internal is",#N/A,FALSE,"Model"}</definedName>
    <definedName name="wrn.Internal._.is._2_1" hidden="1">{"internal is",#N/A,FALSE,"Model"}</definedName>
    <definedName name="wrn.Internal._.is._2_2" localSheetId="3" hidden="1">{"internal is",#N/A,FALSE,"Model"}</definedName>
    <definedName name="wrn.Internal._.is._2_2" hidden="1">{"internal is",#N/A,FALSE,"Model"}</definedName>
    <definedName name="wrn.Internal._.is._2_3" localSheetId="3" hidden="1">{"internal is",#N/A,FALSE,"Model"}</definedName>
    <definedName name="wrn.Internal._.is._2_3" hidden="1">{"internal is",#N/A,FALSE,"Model"}</definedName>
    <definedName name="wrn.Internal._.is._2_4" localSheetId="3" hidden="1">{"internal is",#N/A,FALSE,"Model"}</definedName>
    <definedName name="wrn.Internal._.is._2_4" hidden="1">{"internal is",#N/A,FALSE,"Model"}</definedName>
    <definedName name="wrn.Internal._.is._2_5" localSheetId="3" hidden="1">{"internal is",#N/A,FALSE,"Model"}</definedName>
    <definedName name="wrn.Internal._.is._2_5" hidden="1">{"internal is",#N/A,FALSE,"Model"}</definedName>
    <definedName name="wrn.Internal._.is._3" localSheetId="3" hidden="1">{"internal is",#N/A,FALSE,"Model"}</definedName>
    <definedName name="wrn.Internal._.is._3" hidden="1">{"internal is",#N/A,FALSE,"Model"}</definedName>
    <definedName name="wrn.Internal._.is._3_1" localSheetId="3" hidden="1">{"internal is",#N/A,FALSE,"Model"}</definedName>
    <definedName name="wrn.Internal._.is._3_1" hidden="1">{"internal is",#N/A,FALSE,"Model"}</definedName>
    <definedName name="wrn.Internal._.is._3_2" localSheetId="3" hidden="1">{"internal is",#N/A,FALSE,"Model"}</definedName>
    <definedName name="wrn.Internal._.is._3_2" hidden="1">{"internal is",#N/A,FALSE,"Model"}</definedName>
    <definedName name="wrn.Internal._.is._3_3" localSheetId="3" hidden="1">{"internal is",#N/A,FALSE,"Model"}</definedName>
    <definedName name="wrn.Internal._.is._3_3" hidden="1">{"internal is",#N/A,FALSE,"Model"}</definedName>
    <definedName name="wrn.Internal._.is._3_4" localSheetId="3" hidden="1">{"internal is",#N/A,FALSE,"Model"}</definedName>
    <definedName name="wrn.Internal._.is._3_4" hidden="1">{"internal is",#N/A,FALSE,"Model"}</definedName>
    <definedName name="wrn.Internal._.is._3_5" localSheetId="3" hidden="1">{"internal is",#N/A,FALSE,"Model"}</definedName>
    <definedName name="wrn.Internal._.is._3_5" hidden="1">{"internal is",#N/A,FALSE,"Model"}</definedName>
    <definedName name="wrn.Internal._.is._4" localSheetId="3" hidden="1">{"internal is",#N/A,FALSE,"Model"}</definedName>
    <definedName name="wrn.Internal._.is._4" hidden="1">{"internal is",#N/A,FALSE,"Model"}</definedName>
    <definedName name="wrn.Internal._.is._4_1" localSheetId="3" hidden="1">{"internal is",#N/A,FALSE,"Model"}</definedName>
    <definedName name="wrn.Internal._.is._4_1" hidden="1">{"internal is",#N/A,FALSE,"Model"}</definedName>
    <definedName name="wrn.Internal._.is._4_2" localSheetId="3" hidden="1">{"internal is",#N/A,FALSE,"Model"}</definedName>
    <definedName name="wrn.Internal._.is._4_2" hidden="1">{"internal is",#N/A,FALSE,"Model"}</definedName>
    <definedName name="wrn.Internal._.is._4_3" localSheetId="3" hidden="1">{"internal is",#N/A,FALSE,"Model"}</definedName>
    <definedName name="wrn.Internal._.is._4_3" hidden="1">{"internal is",#N/A,FALSE,"Model"}</definedName>
    <definedName name="wrn.Internal._.is._4_4" localSheetId="3" hidden="1">{"internal is",#N/A,FALSE,"Model"}</definedName>
    <definedName name="wrn.Internal._.is._4_4" hidden="1">{"internal is",#N/A,FALSE,"Model"}</definedName>
    <definedName name="wrn.Internal._.is._4_5" localSheetId="3" hidden="1">{"internal is",#N/A,FALSE,"Model"}</definedName>
    <definedName name="wrn.Internal._.is._4_5" hidden="1">{"internal is",#N/A,FALSE,"Model"}</definedName>
    <definedName name="wrn.Internal._.is._5" localSheetId="3" hidden="1">{"internal is",#N/A,FALSE,"Model"}</definedName>
    <definedName name="wrn.Internal._.is._5" hidden="1">{"internal is",#N/A,FALSE,"Model"}</definedName>
    <definedName name="wrn.Internal._.is._5_1" localSheetId="3" hidden="1">{"internal is",#N/A,FALSE,"Model"}</definedName>
    <definedName name="wrn.Internal._.is._5_1" hidden="1">{"internal is",#N/A,FALSE,"Model"}</definedName>
    <definedName name="wrn.Internal._.is._5_2" localSheetId="3" hidden="1">{"internal is",#N/A,FALSE,"Model"}</definedName>
    <definedName name="wrn.Internal._.is._5_2" hidden="1">{"internal is",#N/A,FALSE,"Model"}</definedName>
    <definedName name="wrn.Internal._.is._5_3" localSheetId="3" hidden="1">{"internal is",#N/A,FALSE,"Model"}</definedName>
    <definedName name="wrn.Internal._.is._5_3" hidden="1">{"internal is",#N/A,FALSE,"Model"}</definedName>
    <definedName name="wrn.Internal._.is._5_4" localSheetId="3" hidden="1">{"internal is",#N/A,FALSE,"Model"}</definedName>
    <definedName name="wrn.Internal._.is._5_4" hidden="1">{"internal is",#N/A,FALSE,"Model"}</definedName>
    <definedName name="wrn.Internal._.is._5_5" localSheetId="3" hidden="1">{"internal is",#N/A,FALSE,"Model"}</definedName>
    <definedName name="wrn.Internal._.is._5_5" hidden="1">{"internal is",#N/A,FALSE,"Model"}</definedName>
    <definedName name="wrn.Internal._.Report._.for._.Martha." localSheetId="4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localSheetId="3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localSheetId="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localSheetId="3" hidden="1">{"International Total",#N/A,FALSE,"Sheet1";"Mexico (5)",#N/A,FALSE,"Sheet1";"Mexico (37)",#N/A,FALSE,"Sheet1";"Puerto Rico (10)",#N/A,FALSE,"Sheet1"}</definedName>
    <definedName name="wrn.International._.Totals." hidden="1">{"International Total",#N/A,FALSE,"Sheet1";"Mexico (5)",#N/A,FALSE,"Sheet1";"Mexico (37)",#N/A,FALSE,"Sheet1";"Puerto Rico (10)",#N/A,FALSE,"Sheet1"}</definedName>
    <definedName name="wrn.Interpolations." localSheetId="3" hidden="1">{"Reported Interpolated Dev Factors",#N/A,FALSE,"Interpolation";"Paid Interpolated Dev Factors",#N/A,FALSE,"Interpolation";"Reported Claim Interpolated Dev Factors",#N/A,FALSE,"Interpolation"}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nterpolations.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" hidden="1">{"Reported Interpolated Dev Factors",#N/A,FALSE,"Interpolation";"Paid Interpolated Dev Factors",#N/A,FALSE,"Interpolation";"Reported Claim Interpolated Dev Factors",#N/A,FALSE,"Interpolation"}</definedName>
    <definedName name="wrn.Interpolations._1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1" hidden="1">{"Reported Interpolated Dev Factors",#N/A,FALSE,"Interpolation";"Paid Interpolated Dev Factors",#N/A,FALSE,"Interpolation";"Reported Claim Interpolated Dev Factors",#N/A,FALSE,"Interpolation"}</definedName>
    <definedName name="wrn.Interpolations._1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2" hidden="1">{"Reported Interpolated Dev Factors",#N/A,FALSE,"Interpolation";"Paid Interpolated Dev Factors",#N/A,FALSE,"Interpolation";"Reported Claim Interpolated Dev Factors",#N/A,FALSE,"Interpolation"}</definedName>
    <definedName name="wrn.Interpolations._1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3" hidden="1">{"Reported Interpolated Dev Factors",#N/A,FALSE,"Interpolation";"Paid Interpolated Dev Factors",#N/A,FALSE,"Interpolation";"Reported Claim Interpolated Dev Factors",#N/A,FALSE,"Interpolation"}</definedName>
    <definedName name="wrn.Interpolations._1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4" hidden="1">{"Reported Interpolated Dev Factors",#N/A,FALSE,"Interpolation";"Paid Interpolated Dev Factors",#N/A,FALSE,"Interpolation";"Reported Claim Interpolated Dev Factors",#N/A,FALSE,"Interpolation"}</definedName>
    <definedName name="wrn.Interpolations._1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5" hidden="1">{"Reported Interpolated Dev Factors",#N/A,FALSE,"Interpolation";"Paid Interpolated Dev Factors",#N/A,FALSE,"Interpolation";"Reported Claim Interpolated Dev Factors",#N/A,FALSE,"Interpolation"}</definedName>
    <definedName name="wrn.Interpolations.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" hidden="1">{"Reported Interpolated Dev Factors",#N/A,FALSE,"Interpolation";"Paid Interpolated Dev Factors",#N/A,FALSE,"Interpolation";"Reported Claim Interpolated Dev Factors",#N/A,FALSE,"Interpolation"}</definedName>
    <definedName name="wrn.Interpolations._2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1" hidden="1">{"Reported Interpolated Dev Factors",#N/A,FALSE,"Interpolation";"Paid Interpolated Dev Factors",#N/A,FALSE,"Interpolation";"Reported Claim Interpolated Dev Factors",#N/A,FALSE,"Interpolation"}</definedName>
    <definedName name="wrn.Interpolations._2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2" hidden="1">{"Reported Interpolated Dev Factors",#N/A,FALSE,"Interpolation";"Paid Interpolated Dev Factors",#N/A,FALSE,"Interpolation";"Reported Claim Interpolated Dev Factors",#N/A,FALSE,"Interpolation"}</definedName>
    <definedName name="wrn.Interpolations._2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3" hidden="1">{"Reported Interpolated Dev Factors",#N/A,FALSE,"Interpolation";"Paid Interpolated Dev Factors",#N/A,FALSE,"Interpolation";"Reported Claim Interpolated Dev Factors",#N/A,FALSE,"Interpolation"}</definedName>
    <definedName name="wrn.Interpolations._2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4" hidden="1">{"Reported Interpolated Dev Factors",#N/A,FALSE,"Interpolation";"Paid Interpolated Dev Factors",#N/A,FALSE,"Interpolation";"Reported Claim Interpolated Dev Factors",#N/A,FALSE,"Interpolation"}</definedName>
    <definedName name="wrn.Interpolations._2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5" hidden="1">{"Reported Interpolated Dev Factors",#N/A,FALSE,"Interpolation";"Paid Interpolated Dev Factors",#N/A,FALSE,"Interpolation";"Reported Claim Interpolated Dev Factors",#N/A,FALSE,"Interpolation"}</definedName>
    <definedName name="wrn.Interpolations.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" hidden="1">{"Reported Interpolated Dev Factors",#N/A,FALSE,"Interpolation";"Paid Interpolated Dev Factors",#N/A,FALSE,"Interpolation";"Reported Claim Interpolated Dev Factors",#N/A,FALSE,"Interpolation"}</definedName>
    <definedName name="wrn.Interpolations._3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1" hidden="1">{"Reported Interpolated Dev Factors",#N/A,FALSE,"Interpolation";"Paid Interpolated Dev Factors",#N/A,FALSE,"Interpolation";"Reported Claim Interpolated Dev Factors",#N/A,FALSE,"Interpolation"}</definedName>
    <definedName name="wrn.Interpolations._3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2" hidden="1">{"Reported Interpolated Dev Factors",#N/A,FALSE,"Interpolation";"Paid Interpolated Dev Factors",#N/A,FALSE,"Interpolation";"Reported Claim Interpolated Dev Factors",#N/A,FALSE,"Interpolation"}</definedName>
    <definedName name="wrn.Interpolations._3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3" hidden="1">{"Reported Interpolated Dev Factors",#N/A,FALSE,"Interpolation";"Paid Interpolated Dev Factors",#N/A,FALSE,"Interpolation";"Reported Claim Interpolated Dev Factors",#N/A,FALSE,"Interpolation"}</definedName>
    <definedName name="wrn.Interpolations._3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4" hidden="1">{"Reported Interpolated Dev Factors",#N/A,FALSE,"Interpolation";"Paid Interpolated Dev Factors",#N/A,FALSE,"Interpolation";"Reported Claim Interpolated Dev Factors",#N/A,FALSE,"Interpolation"}</definedName>
    <definedName name="wrn.Interpolations._3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5" hidden="1">{"Reported Interpolated Dev Factors",#N/A,FALSE,"Interpolation";"Paid Interpolated Dev Factors",#N/A,FALSE,"Interpolation";"Reported Claim Interpolated Dev Factors",#N/A,FALSE,"Interpolation"}</definedName>
    <definedName name="wrn.Interpolations.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" hidden="1">{"Reported Interpolated Dev Factors",#N/A,FALSE,"Interpolation";"Paid Interpolated Dev Factors",#N/A,FALSE,"Interpolation";"Reported Claim Interpolated Dev Factors",#N/A,FALSE,"Interpolation"}</definedName>
    <definedName name="wrn.Interpolations._4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1" hidden="1">{"Reported Interpolated Dev Factors",#N/A,FALSE,"Interpolation";"Paid Interpolated Dev Factors",#N/A,FALSE,"Interpolation";"Reported Claim Interpolated Dev Factors",#N/A,FALSE,"Interpolation"}</definedName>
    <definedName name="wrn.Interpolations._4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2" hidden="1">{"Reported Interpolated Dev Factors",#N/A,FALSE,"Interpolation";"Paid Interpolated Dev Factors",#N/A,FALSE,"Interpolation";"Reported Claim Interpolated Dev Factors",#N/A,FALSE,"Interpolation"}</definedName>
    <definedName name="wrn.Interpolations._4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3" hidden="1">{"Reported Interpolated Dev Factors",#N/A,FALSE,"Interpolation";"Paid Interpolated Dev Factors",#N/A,FALSE,"Interpolation";"Reported Claim Interpolated Dev Factors",#N/A,FALSE,"Interpolation"}</definedName>
    <definedName name="wrn.Interpolations._4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4" hidden="1">{"Reported Interpolated Dev Factors",#N/A,FALSE,"Interpolation";"Paid Interpolated Dev Factors",#N/A,FALSE,"Interpolation";"Reported Claim Interpolated Dev Factors",#N/A,FALSE,"Interpolation"}</definedName>
    <definedName name="wrn.Interpolations._4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5" hidden="1">{"Reported Interpolated Dev Factors",#N/A,FALSE,"Interpolation";"Paid Interpolated Dev Factors",#N/A,FALSE,"Interpolation";"Reported Claim Interpolated Dev Factors",#N/A,FALSE,"Interpolation"}</definedName>
    <definedName name="wrn.Interpolations.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" hidden="1">{"Reported Interpolated Dev Factors",#N/A,FALSE,"Interpolation";"Paid Interpolated Dev Factors",#N/A,FALSE,"Interpolation";"Reported Claim Interpolated Dev Factors",#N/A,FALSE,"Interpolation"}</definedName>
    <definedName name="wrn.Interpolations._5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1" hidden="1">{"Reported Interpolated Dev Factors",#N/A,FALSE,"Interpolation";"Paid Interpolated Dev Factors",#N/A,FALSE,"Interpolation";"Reported Claim Interpolated Dev Factors",#N/A,FALSE,"Interpolation"}</definedName>
    <definedName name="wrn.Interpolations._5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2" hidden="1">{"Reported Interpolated Dev Factors",#N/A,FALSE,"Interpolation";"Paid Interpolated Dev Factors",#N/A,FALSE,"Interpolation";"Reported Claim Interpolated Dev Factors",#N/A,FALSE,"Interpolation"}</definedName>
    <definedName name="wrn.Interpolations._5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3" hidden="1">{"Reported Interpolated Dev Factors",#N/A,FALSE,"Interpolation";"Paid Interpolated Dev Factors",#N/A,FALSE,"Interpolation";"Reported Claim Interpolated Dev Factors",#N/A,FALSE,"Interpolation"}</definedName>
    <definedName name="wrn.Interpolations._5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4" hidden="1">{"Reported Interpolated Dev Factors",#N/A,FALSE,"Interpolation";"Paid Interpolated Dev Factors",#N/A,FALSE,"Interpolation";"Reported Claim Interpolated Dev Factors",#N/A,FALSE,"Interpolation"}</definedName>
    <definedName name="wrn.Interpolations._5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5" hidden="1">{"Reported Interpolated Dev Factors",#N/A,FALSE,"Interpolation";"Paid Interpolated Dev Factors",#N/A,FALSE,"Interpolation";"Reported Claim Interpolated Dev Factors",#N/A,FALSE,"Interpolation"}</definedName>
    <definedName name="wrn.inventario." localSheetId="3" hidden="1">{#N/A,#N/A,FALSE,"Sitio A";#N/A,#N/A,FALSE,"Rack Acceso  102.05";#N/A,#N/A,FALSE,"Rack DSX 102.06";#N/A,#N/A,FALSE,"DSX";#N/A,#N/A,FALSE,"Fuse Panel 102.05";#N/A,#N/A,FALSE,"Fuse Panel 102.06"}</definedName>
    <definedName name="wrn.inventario." hidden="1">{#N/A,#N/A,FALSE,"Sitio A";#N/A,#N/A,FALSE,"Rack Acceso  102.05";#N/A,#N/A,FALSE,"Rack DSX 102.06";#N/A,#N/A,FALSE,"DSX";#N/A,#N/A,FALSE,"Fuse Panel 102.05";#N/A,#N/A,FALSE,"Fuse Panel 102.06"}</definedName>
    <definedName name="wrn.Inventories." localSheetId="3" hidden="1">{#N/A,#N/A,FALSE,"Presentation by Unit";#N/A,#N/A,FALSE,"Presentation by BD";#N/A,#N/A,FALSE,"Presentation Split by Biggest U";#N/A,#N/A,FALSE,"Presentation Split by Area";#N/A,#N/A,FALSE,"Presentation Split by BD"}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stor._.Terms." localSheetId="3" hidden="1">{"Term Sheet",#N/A,FALSE,"Term Sheet";"Value Summary",#N/A,FALSE,"Value Sum";"Debt Coverage",#N/A,FALSE,"Debt Coverage"}</definedName>
    <definedName name="wrn.Investor._.Terms." hidden="1">{"Term Sheet",#N/A,FALSE,"Term Sheet";"Value Summary",#N/A,FALSE,"Value Sum";"Debt Coverage",#N/A,FALSE,"Debt Coverage"}</definedName>
    <definedName name="wrn.Investor._.Terms._1" localSheetId="3" hidden="1">{"Term Sheet",#N/A,FALSE,"Term Sheet";"Value Summary",#N/A,FALSE,"Value Sum";"Debt Coverage",#N/A,FALSE,"Debt Coverage"}</definedName>
    <definedName name="wrn.Investor._.Terms._1" hidden="1">{"Term Sheet",#N/A,FALSE,"Term Sheet";"Value Summary",#N/A,FALSE,"Value Sum";"Debt Coverage",#N/A,FALSE,"Debt Coverage"}</definedName>
    <definedName name="wrn.Investor._.Terms._1_1" localSheetId="3" hidden="1">{"Term Sheet",#N/A,FALSE,"Term Sheet";"Value Summary",#N/A,FALSE,"Value Sum";"Debt Coverage",#N/A,FALSE,"Debt Coverage"}</definedName>
    <definedName name="wrn.Investor._.Terms._1_1" hidden="1">{"Term Sheet",#N/A,FALSE,"Term Sheet";"Value Summary",#N/A,FALSE,"Value Sum";"Debt Coverage",#N/A,FALSE,"Debt Coverage"}</definedName>
    <definedName name="wrn.Investor._.Terms._1_2" localSheetId="3" hidden="1">{"Term Sheet",#N/A,FALSE,"Term Sheet";"Value Summary",#N/A,FALSE,"Value Sum";"Debt Coverage",#N/A,FALSE,"Debt Coverage"}</definedName>
    <definedName name="wrn.Investor._.Terms._1_2" hidden="1">{"Term Sheet",#N/A,FALSE,"Term Sheet";"Value Summary",#N/A,FALSE,"Value Sum";"Debt Coverage",#N/A,FALSE,"Debt Coverage"}</definedName>
    <definedName name="wrn.Investor._.Terms._1_3" localSheetId="3" hidden="1">{"Term Sheet",#N/A,FALSE,"Term Sheet";"Value Summary",#N/A,FALSE,"Value Sum";"Debt Coverage",#N/A,FALSE,"Debt Coverage"}</definedName>
    <definedName name="wrn.Investor._.Terms._1_3" hidden="1">{"Term Sheet",#N/A,FALSE,"Term Sheet";"Value Summary",#N/A,FALSE,"Value Sum";"Debt Coverage",#N/A,FALSE,"Debt Coverage"}</definedName>
    <definedName name="wrn.Investor._.Terms._1_4" localSheetId="3" hidden="1">{"Term Sheet",#N/A,FALSE,"Term Sheet";"Value Summary",#N/A,FALSE,"Value Sum";"Debt Coverage",#N/A,FALSE,"Debt Coverage"}</definedName>
    <definedName name="wrn.Investor._.Terms._1_4" hidden="1">{"Term Sheet",#N/A,FALSE,"Term Sheet";"Value Summary",#N/A,FALSE,"Value Sum";"Debt Coverage",#N/A,FALSE,"Debt Coverage"}</definedName>
    <definedName name="wrn.Investor._.Terms._1_5" localSheetId="3" hidden="1">{"Term Sheet",#N/A,FALSE,"Term Sheet";"Value Summary",#N/A,FALSE,"Value Sum";"Debt Coverage",#N/A,FALSE,"Debt Coverage"}</definedName>
    <definedName name="wrn.Investor._.Terms._1_5" hidden="1">{"Term Sheet",#N/A,FALSE,"Term Sheet";"Value Summary",#N/A,FALSE,"Value Sum";"Debt Coverage",#N/A,FALSE,"Debt Coverage"}</definedName>
    <definedName name="wrn.Investor._.Terms._2" localSheetId="3" hidden="1">{"Term Sheet",#N/A,FALSE,"Term Sheet";"Value Summary",#N/A,FALSE,"Value Sum";"Debt Coverage",#N/A,FALSE,"Debt Coverage"}</definedName>
    <definedName name="wrn.Investor._.Terms._2" hidden="1">{"Term Sheet",#N/A,FALSE,"Term Sheet";"Value Summary",#N/A,FALSE,"Value Sum";"Debt Coverage",#N/A,FALSE,"Debt Coverage"}</definedName>
    <definedName name="wrn.Investor._.Terms._2_1" localSheetId="3" hidden="1">{"Term Sheet",#N/A,FALSE,"Term Sheet";"Value Summary",#N/A,FALSE,"Value Sum";"Debt Coverage",#N/A,FALSE,"Debt Coverage"}</definedName>
    <definedName name="wrn.Investor._.Terms._2_1" hidden="1">{"Term Sheet",#N/A,FALSE,"Term Sheet";"Value Summary",#N/A,FALSE,"Value Sum";"Debt Coverage",#N/A,FALSE,"Debt Coverage"}</definedName>
    <definedName name="wrn.Investor._.Terms._2_2" localSheetId="3" hidden="1">{"Term Sheet",#N/A,FALSE,"Term Sheet";"Value Summary",#N/A,FALSE,"Value Sum";"Debt Coverage",#N/A,FALSE,"Debt Coverage"}</definedName>
    <definedName name="wrn.Investor._.Terms._2_2" hidden="1">{"Term Sheet",#N/A,FALSE,"Term Sheet";"Value Summary",#N/A,FALSE,"Value Sum";"Debt Coverage",#N/A,FALSE,"Debt Coverage"}</definedName>
    <definedName name="wrn.Investor._.Terms._2_3" localSheetId="3" hidden="1">{"Term Sheet",#N/A,FALSE,"Term Sheet";"Value Summary",#N/A,FALSE,"Value Sum";"Debt Coverage",#N/A,FALSE,"Debt Coverage"}</definedName>
    <definedName name="wrn.Investor._.Terms._2_3" hidden="1">{"Term Sheet",#N/A,FALSE,"Term Sheet";"Value Summary",#N/A,FALSE,"Value Sum";"Debt Coverage",#N/A,FALSE,"Debt Coverage"}</definedName>
    <definedName name="wrn.Investor._.Terms._2_4" localSheetId="3" hidden="1">{"Term Sheet",#N/A,FALSE,"Term Sheet";"Value Summary",#N/A,FALSE,"Value Sum";"Debt Coverage",#N/A,FALSE,"Debt Coverage"}</definedName>
    <definedName name="wrn.Investor._.Terms._2_4" hidden="1">{"Term Sheet",#N/A,FALSE,"Term Sheet";"Value Summary",#N/A,FALSE,"Value Sum";"Debt Coverage",#N/A,FALSE,"Debt Coverage"}</definedName>
    <definedName name="wrn.Investor._.Terms._2_5" localSheetId="3" hidden="1">{"Term Sheet",#N/A,FALSE,"Term Sheet";"Value Summary",#N/A,FALSE,"Value Sum";"Debt Coverage",#N/A,FALSE,"Debt Coverage"}</definedName>
    <definedName name="wrn.Investor._.Terms._2_5" hidden="1">{"Term Sheet",#N/A,FALSE,"Term Sheet";"Value Summary",#N/A,FALSE,"Value Sum";"Debt Coverage",#N/A,FALSE,"Debt Coverage"}</definedName>
    <definedName name="wrn.Investor._.Terms._3" localSheetId="3" hidden="1">{"Term Sheet",#N/A,FALSE,"Term Sheet";"Value Summary",#N/A,FALSE,"Value Sum";"Debt Coverage",#N/A,FALSE,"Debt Coverage"}</definedName>
    <definedName name="wrn.Investor._.Terms._3" hidden="1">{"Term Sheet",#N/A,FALSE,"Term Sheet";"Value Summary",#N/A,FALSE,"Value Sum";"Debt Coverage",#N/A,FALSE,"Debt Coverage"}</definedName>
    <definedName name="wrn.Investor._.Terms._3_1" localSheetId="3" hidden="1">{"Term Sheet",#N/A,FALSE,"Term Sheet";"Value Summary",#N/A,FALSE,"Value Sum";"Debt Coverage",#N/A,FALSE,"Debt Coverage"}</definedName>
    <definedName name="wrn.Investor._.Terms._3_1" hidden="1">{"Term Sheet",#N/A,FALSE,"Term Sheet";"Value Summary",#N/A,FALSE,"Value Sum";"Debt Coverage",#N/A,FALSE,"Debt Coverage"}</definedName>
    <definedName name="wrn.Investor._.Terms._3_2" localSheetId="3" hidden="1">{"Term Sheet",#N/A,FALSE,"Term Sheet";"Value Summary",#N/A,FALSE,"Value Sum";"Debt Coverage",#N/A,FALSE,"Debt Coverage"}</definedName>
    <definedName name="wrn.Investor._.Terms._3_2" hidden="1">{"Term Sheet",#N/A,FALSE,"Term Sheet";"Value Summary",#N/A,FALSE,"Value Sum";"Debt Coverage",#N/A,FALSE,"Debt Coverage"}</definedName>
    <definedName name="wrn.Investor._.Terms._3_3" localSheetId="3" hidden="1">{"Term Sheet",#N/A,FALSE,"Term Sheet";"Value Summary",#N/A,FALSE,"Value Sum";"Debt Coverage",#N/A,FALSE,"Debt Coverage"}</definedName>
    <definedName name="wrn.Investor._.Terms._3_3" hidden="1">{"Term Sheet",#N/A,FALSE,"Term Sheet";"Value Summary",#N/A,FALSE,"Value Sum";"Debt Coverage",#N/A,FALSE,"Debt Coverage"}</definedName>
    <definedName name="wrn.Investor._.Terms._3_4" localSheetId="3" hidden="1">{"Term Sheet",#N/A,FALSE,"Term Sheet";"Value Summary",#N/A,FALSE,"Value Sum";"Debt Coverage",#N/A,FALSE,"Debt Coverage"}</definedName>
    <definedName name="wrn.Investor._.Terms._3_4" hidden="1">{"Term Sheet",#N/A,FALSE,"Term Sheet";"Value Summary",#N/A,FALSE,"Value Sum";"Debt Coverage",#N/A,FALSE,"Debt Coverage"}</definedName>
    <definedName name="wrn.Investor._.Terms._3_5" localSheetId="3" hidden="1">{"Term Sheet",#N/A,FALSE,"Term Sheet";"Value Summary",#N/A,FALSE,"Value Sum";"Debt Coverage",#N/A,FALSE,"Debt Coverage"}</definedName>
    <definedName name="wrn.Investor._.Terms._3_5" hidden="1">{"Term Sheet",#N/A,FALSE,"Term Sheet";"Value Summary",#N/A,FALSE,"Value Sum";"Debt Coverage",#N/A,FALSE,"Debt Coverage"}</definedName>
    <definedName name="wrn.Investor._.Terms._4" localSheetId="3" hidden="1">{"Term Sheet",#N/A,FALSE,"Term Sheet";"Value Summary",#N/A,FALSE,"Value Sum";"Debt Coverage",#N/A,FALSE,"Debt Coverage"}</definedName>
    <definedName name="wrn.Investor._.Terms._4" hidden="1">{"Term Sheet",#N/A,FALSE,"Term Sheet";"Value Summary",#N/A,FALSE,"Value Sum";"Debt Coverage",#N/A,FALSE,"Debt Coverage"}</definedName>
    <definedName name="wrn.Investor._.Terms._4_1" localSheetId="3" hidden="1">{"Term Sheet",#N/A,FALSE,"Term Sheet";"Value Summary",#N/A,FALSE,"Value Sum";"Debt Coverage",#N/A,FALSE,"Debt Coverage"}</definedName>
    <definedName name="wrn.Investor._.Terms._4_1" hidden="1">{"Term Sheet",#N/A,FALSE,"Term Sheet";"Value Summary",#N/A,FALSE,"Value Sum";"Debt Coverage",#N/A,FALSE,"Debt Coverage"}</definedName>
    <definedName name="wrn.Investor._.Terms._4_2" localSheetId="3" hidden="1">{"Term Sheet",#N/A,FALSE,"Term Sheet";"Value Summary",#N/A,FALSE,"Value Sum";"Debt Coverage",#N/A,FALSE,"Debt Coverage"}</definedName>
    <definedName name="wrn.Investor._.Terms._4_2" hidden="1">{"Term Sheet",#N/A,FALSE,"Term Sheet";"Value Summary",#N/A,FALSE,"Value Sum";"Debt Coverage",#N/A,FALSE,"Debt Coverage"}</definedName>
    <definedName name="wrn.Investor._.Terms._4_3" localSheetId="3" hidden="1">{"Term Sheet",#N/A,FALSE,"Term Sheet";"Value Summary",#N/A,FALSE,"Value Sum";"Debt Coverage",#N/A,FALSE,"Debt Coverage"}</definedName>
    <definedName name="wrn.Investor._.Terms._4_3" hidden="1">{"Term Sheet",#N/A,FALSE,"Term Sheet";"Value Summary",#N/A,FALSE,"Value Sum";"Debt Coverage",#N/A,FALSE,"Debt Coverage"}</definedName>
    <definedName name="wrn.Investor._.Terms._4_4" localSheetId="3" hidden="1">{"Term Sheet",#N/A,FALSE,"Term Sheet";"Value Summary",#N/A,FALSE,"Value Sum";"Debt Coverage",#N/A,FALSE,"Debt Coverage"}</definedName>
    <definedName name="wrn.Investor._.Terms._4_4" hidden="1">{"Term Sheet",#N/A,FALSE,"Term Sheet";"Value Summary",#N/A,FALSE,"Value Sum";"Debt Coverage",#N/A,FALSE,"Debt Coverage"}</definedName>
    <definedName name="wrn.Investor._.Terms._4_5" localSheetId="3" hidden="1">{"Term Sheet",#N/A,FALSE,"Term Sheet";"Value Summary",#N/A,FALSE,"Value Sum";"Debt Coverage",#N/A,FALSE,"Debt Coverage"}</definedName>
    <definedName name="wrn.Investor._.Terms._4_5" hidden="1">{"Term Sheet",#N/A,FALSE,"Term Sheet";"Value Summary",#N/A,FALSE,"Value Sum";"Debt Coverage",#N/A,FALSE,"Debt Coverage"}</definedName>
    <definedName name="wrn.Investor._.Terms._5" localSheetId="3" hidden="1">{"Term Sheet",#N/A,FALSE,"Term Sheet";"Value Summary",#N/A,FALSE,"Value Sum";"Debt Coverage",#N/A,FALSE,"Debt Coverage"}</definedName>
    <definedName name="wrn.Investor._.Terms._5" hidden="1">{"Term Sheet",#N/A,FALSE,"Term Sheet";"Value Summary",#N/A,FALSE,"Value Sum";"Debt Coverage",#N/A,FALSE,"Debt Coverage"}</definedName>
    <definedName name="wrn.Investor._.Terms._5_1" localSheetId="3" hidden="1">{"Term Sheet",#N/A,FALSE,"Term Sheet";"Value Summary",#N/A,FALSE,"Value Sum";"Debt Coverage",#N/A,FALSE,"Debt Coverage"}</definedName>
    <definedName name="wrn.Investor._.Terms._5_1" hidden="1">{"Term Sheet",#N/A,FALSE,"Term Sheet";"Value Summary",#N/A,FALSE,"Value Sum";"Debt Coverage",#N/A,FALSE,"Debt Coverage"}</definedName>
    <definedName name="wrn.Investor._.Terms._5_2" localSheetId="3" hidden="1">{"Term Sheet",#N/A,FALSE,"Term Sheet";"Value Summary",#N/A,FALSE,"Value Sum";"Debt Coverage",#N/A,FALSE,"Debt Coverage"}</definedName>
    <definedName name="wrn.Investor._.Terms._5_2" hidden="1">{"Term Sheet",#N/A,FALSE,"Term Sheet";"Value Summary",#N/A,FALSE,"Value Sum";"Debt Coverage",#N/A,FALSE,"Debt Coverage"}</definedName>
    <definedName name="wrn.Investor._.Terms._5_3" localSheetId="3" hidden="1">{"Term Sheet",#N/A,FALSE,"Term Sheet";"Value Summary",#N/A,FALSE,"Value Sum";"Debt Coverage",#N/A,FALSE,"Debt Coverage"}</definedName>
    <definedName name="wrn.Investor._.Terms._5_3" hidden="1">{"Term Sheet",#N/A,FALSE,"Term Sheet";"Value Summary",#N/A,FALSE,"Value Sum";"Debt Coverage",#N/A,FALSE,"Debt Coverage"}</definedName>
    <definedName name="wrn.Investor._.Terms._5_4" localSheetId="3" hidden="1">{"Term Sheet",#N/A,FALSE,"Term Sheet";"Value Summary",#N/A,FALSE,"Value Sum";"Debt Coverage",#N/A,FALSE,"Debt Coverage"}</definedName>
    <definedName name="wrn.Investor._.Terms._5_4" hidden="1">{"Term Sheet",#N/A,FALSE,"Term Sheet";"Value Summary",#N/A,FALSE,"Value Sum";"Debt Coverage",#N/A,FALSE,"Debt Coverage"}</definedName>
    <definedName name="wrn.Investor._.Terms._5_5" localSheetId="3" hidden="1">{"Term Sheet",#N/A,FALSE,"Term Sheet";"Value Summary",#N/A,FALSE,"Value Sum";"Debt Coverage",#N/A,FALSE,"Debt Coverage"}</definedName>
    <definedName name="wrn.Investor._.Terms._5_5" hidden="1">{"Term Sheet",#N/A,FALSE,"Term Sheet";"Value Summary",#N/A,FALSE,"Value Sum";"Debt Coverage",#N/A,FALSE,"Debt Coverage"}</definedName>
    <definedName name="wrn.Investors." localSheetId="3" hidden="1">{#N/A,#N/A,TRUE,"FEA_SUMMARY (2)";"Investors_Financials",#N/A,TRUE,"FEA_Financials";"Investors_Personnel",#N/A,TRUE,"Personnel_Assumptions"}</definedName>
    <definedName name="wrn.Investors." hidden="1">{#N/A,#N/A,TRUE,"FEA_SUMMARY (2)";"Investors_Financials",#N/A,TRUE,"FEA_Financials";"Investors_Personnel",#N/A,TRUE,"Personnel_Assumptions"}</definedName>
    <definedName name="wrn.IPC._.Fits." localSheetId="3" hidden="1">{"Reported Loss Inverse Power Curve",#N/A,FALSE,"IPC";"Paid Inverse Power Curve",#N/A,FALSE,"IPC";"Reported Claim Inverse Power Curve",#N/A,FALSE,"IPC"}</definedName>
    <definedName name="wrn.IPC._.Fits." hidden="1">{"Reported Loss Inverse Power Curve",#N/A,FALSE,"IPC";"Paid Inverse Power Curve",#N/A,FALSE,"IPC";"Reported Claim Inverse Power Curve",#N/A,FALSE,"IPC"}</definedName>
    <definedName name="wrn.IPC._.Fits._1" localSheetId="3" hidden="1">{"Reported Loss Inverse Power Curve",#N/A,FALSE,"IPC";"Paid Inverse Power Curve",#N/A,FALSE,"IPC";"Reported Claim Inverse Power Curve",#N/A,FALSE,"IPC"}</definedName>
    <definedName name="wrn.IPC._.Fits._1" hidden="1">{"Reported Loss Inverse Power Curve",#N/A,FALSE,"IPC";"Paid Inverse Power Curve",#N/A,FALSE,"IPC";"Reported Claim Inverse Power Curve",#N/A,FALSE,"IPC"}</definedName>
    <definedName name="wrn.IPC._.Fits._1_1" localSheetId="3" hidden="1">{"Reported Loss Inverse Power Curve",#N/A,FALSE,"IPC";"Paid Inverse Power Curve",#N/A,FALSE,"IPC";"Reported Claim Inverse Power Curve",#N/A,FALSE,"IPC"}</definedName>
    <definedName name="wrn.IPC._.Fits._1_1" hidden="1">{"Reported Loss Inverse Power Curve",#N/A,FALSE,"IPC";"Paid Inverse Power Curve",#N/A,FALSE,"IPC";"Reported Claim Inverse Power Curve",#N/A,FALSE,"IPC"}</definedName>
    <definedName name="wrn.IPC._.Fits._1_2" localSheetId="3" hidden="1">{"Reported Loss Inverse Power Curve",#N/A,FALSE,"IPC";"Paid Inverse Power Curve",#N/A,FALSE,"IPC";"Reported Claim Inverse Power Curve",#N/A,FALSE,"IPC"}</definedName>
    <definedName name="wrn.IPC._.Fits._1_2" hidden="1">{"Reported Loss Inverse Power Curve",#N/A,FALSE,"IPC";"Paid Inverse Power Curve",#N/A,FALSE,"IPC";"Reported Claim Inverse Power Curve",#N/A,FALSE,"IPC"}</definedName>
    <definedName name="wrn.IPC._.Fits._1_3" localSheetId="3" hidden="1">{"Reported Loss Inverse Power Curve",#N/A,FALSE,"IPC";"Paid Inverse Power Curve",#N/A,FALSE,"IPC";"Reported Claim Inverse Power Curve",#N/A,FALSE,"IPC"}</definedName>
    <definedName name="wrn.IPC._.Fits._1_3" hidden="1">{"Reported Loss Inverse Power Curve",#N/A,FALSE,"IPC";"Paid Inverse Power Curve",#N/A,FALSE,"IPC";"Reported Claim Inverse Power Curve",#N/A,FALSE,"IPC"}</definedName>
    <definedName name="wrn.IPC._.Fits._1_4" localSheetId="3" hidden="1">{"Reported Loss Inverse Power Curve",#N/A,FALSE,"IPC";"Paid Inverse Power Curve",#N/A,FALSE,"IPC";"Reported Claim Inverse Power Curve",#N/A,FALSE,"IPC"}</definedName>
    <definedName name="wrn.IPC._.Fits._1_4" hidden="1">{"Reported Loss Inverse Power Curve",#N/A,FALSE,"IPC";"Paid Inverse Power Curve",#N/A,FALSE,"IPC";"Reported Claim Inverse Power Curve",#N/A,FALSE,"IPC"}</definedName>
    <definedName name="wrn.IPC._.Fits._1_5" localSheetId="3" hidden="1">{"Reported Loss Inverse Power Curve",#N/A,FALSE,"IPC";"Paid Inverse Power Curve",#N/A,FALSE,"IPC";"Reported Claim Inverse Power Curve",#N/A,FALSE,"IPC"}</definedName>
    <definedName name="wrn.IPC._.Fits._1_5" hidden="1">{"Reported Loss Inverse Power Curve",#N/A,FALSE,"IPC";"Paid Inverse Power Curve",#N/A,FALSE,"IPC";"Reported Claim Inverse Power Curve",#N/A,FALSE,"IPC"}</definedName>
    <definedName name="wrn.IPC._.Fits._2" localSheetId="3" hidden="1">{"Reported Loss Inverse Power Curve",#N/A,FALSE,"IPC";"Paid Inverse Power Curve",#N/A,FALSE,"IPC";"Reported Claim Inverse Power Curve",#N/A,FALSE,"IPC"}</definedName>
    <definedName name="wrn.IPC._.Fits._2" hidden="1">{"Reported Loss Inverse Power Curve",#N/A,FALSE,"IPC";"Paid Inverse Power Curve",#N/A,FALSE,"IPC";"Reported Claim Inverse Power Curve",#N/A,FALSE,"IPC"}</definedName>
    <definedName name="wrn.IPC._.Fits._2_1" localSheetId="3" hidden="1">{"Reported Loss Inverse Power Curve",#N/A,FALSE,"IPC";"Paid Inverse Power Curve",#N/A,FALSE,"IPC";"Reported Claim Inverse Power Curve",#N/A,FALSE,"IPC"}</definedName>
    <definedName name="wrn.IPC._.Fits._2_1" hidden="1">{"Reported Loss Inverse Power Curve",#N/A,FALSE,"IPC";"Paid Inverse Power Curve",#N/A,FALSE,"IPC";"Reported Claim Inverse Power Curve",#N/A,FALSE,"IPC"}</definedName>
    <definedName name="wrn.IPC._.Fits._2_2" localSheetId="3" hidden="1">{"Reported Loss Inverse Power Curve",#N/A,FALSE,"IPC";"Paid Inverse Power Curve",#N/A,FALSE,"IPC";"Reported Claim Inverse Power Curve",#N/A,FALSE,"IPC"}</definedName>
    <definedName name="wrn.IPC._.Fits._2_2" hidden="1">{"Reported Loss Inverse Power Curve",#N/A,FALSE,"IPC";"Paid Inverse Power Curve",#N/A,FALSE,"IPC";"Reported Claim Inverse Power Curve",#N/A,FALSE,"IPC"}</definedName>
    <definedName name="wrn.IPC._.Fits._2_3" localSheetId="3" hidden="1">{"Reported Loss Inverse Power Curve",#N/A,FALSE,"IPC";"Paid Inverse Power Curve",#N/A,FALSE,"IPC";"Reported Claim Inverse Power Curve",#N/A,FALSE,"IPC"}</definedName>
    <definedName name="wrn.IPC._.Fits._2_3" hidden="1">{"Reported Loss Inverse Power Curve",#N/A,FALSE,"IPC";"Paid Inverse Power Curve",#N/A,FALSE,"IPC";"Reported Claim Inverse Power Curve",#N/A,FALSE,"IPC"}</definedName>
    <definedName name="wrn.IPC._.Fits._2_4" localSheetId="3" hidden="1">{"Reported Loss Inverse Power Curve",#N/A,FALSE,"IPC";"Paid Inverse Power Curve",#N/A,FALSE,"IPC";"Reported Claim Inverse Power Curve",#N/A,FALSE,"IPC"}</definedName>
    <definedName name="wrn.IPC._.Fits._2_4" hidden="1">{"Reported Loss Inverse Power Curve",#N/A,FALSE,"IPC";"Paid Inverse Power Curve",#N/A,FALSE,"IPC";"Reported Claim Inverse Power Curve",#N/A,FALSE,"IPC"}</definedName>
    <definedName name="wrn.IPC._.Fits._2_5" localSheetId="3" hidden="1">{"Reported Loss Inverse Power Curve",#N/A,FALSE,"IPC";"Paid Inverse Power Curve",#N/A,FALSE,"IPC";"Reported Claim Inverse Power Curve",#N/A,FALSE,"IPC"}</definedName>
    <definedName name="wrn.IPC._.Fits._2_5" hidden="1">{"Reported Loss Inverse Power Curve",#N/A,FALSE,"IPC";"Paid Inverse Power Curve",#N/A,FALSE,"IPC";"Reported Claim Inverse Power Curve",#N/A,FALSE,"IPC"}</definedName>
    <definedName name="wrn.IPC._.Fits._3" localSheetId="3" hidden="1">{"Reported Loss Inverse Power Curve",#N/A,FALSE,"IPC";"Paid Inverse Power Curve",#N/A,FALSE,"IPC";"Reported Claim Inverse Power Curve",#N/A,FALSE,"IPC"}</definedName>
    <definedName name="wrn.IPC._.Fits._3" hidden="1">{"Reported Loss Inverse Power Curve",#N/A,FALSE,"IPC";"Paid Inverse Power Curve",#N/A,FALSE,"IPC";"Reported Claim Inverse Power Curve",#N/A,FALSE,"IPC"}</definedName>
    <definedName name="wrn.IPC._.Fits._3_1" localSheetId="3" hidden="1">{"Reported Loss Inverse Power Curve",#N/A,FALSE,"IPC";"Paid Inverse Power Curve",#N/A,FALSE,"IPC";"Reported Claim Inverse Power Curve",#N/A,FALSE,"IPC"}</definedName>
    <definedName name="wrn.IPC._.Fits._3_1" hidden="1">{"Reported Loss Inverse Power Curve",#N/A,FALSE,"IPC";"Paid Inverse Power Curve",#N/A,FALSE,"IPC";"Reported Claim Inverse Power Curve",#N/A,FALSE,"IPC"}</definedName>
    <definedName name="wrn.IPC._.Fits._3_2" localSheetId="3" hidden="1">{"Reported Loss Inverse Power Curve",#N/A,FALSE,"IPC";"Paid Inverse Power Curve",#N/A,FALSE,"IPC";"Reported Claim Inverse Power Curve",#N/A,FALSE,"IPC"}</definedName>
    <definedName name="wrn.IPC._.Fits._3_2" hidden="1">{"Reported Loss Inverse Power Curve",#N/A,FALSE,"IPC";"Paid Inverse Power Curve",#N/A,FALSE,"IPC";"Reported Claim Inverse Power Curve",#N/A,FALSE,"IPC"}</definedName>
    <definedName name="wrn.IPC._.Fits._3_3" localSheetId="3" hidden="1">{"Reported Loss Inverse Power Curve",#N/A,FALSE,"IPC";"Paid Inverse Power Curve",#N/A,FALSE,"IPC";"Reported Claim Inverse Power Curve",#N/A,FALSE,"IPC"}</definedName>
    <definedName name="wrn.IPC._.Fits._3_3" hidden="1">{"Reported Loss Inverse Power Curve",#N/A,FALSE,"IPC";"Paid Inverse Power Curve",#N/A,FALSE,"IPC";"Reported Claim Inverse Power Curve",#N/A,FALSE,"IPC"}</definedName>
    <definedName name="wrn.IPC._.Fits._3_4" localSheetId="3" hidden="1">{"Reported Loss Inverse Power Curve",#N/A,FALSE,"IPC";"Paid Inverse Power Curve",#N/A,FALSE,"IPC";"Reported Claim Inverse Power Curve",#N/A,FALSE,"IPC"}</definedName>
    <definedName name="wrn.IPC._.Fits._3_4" hidden="1">{"Reported Loss Inverse Power Curve",#N/A,FALSE,"IPC";"Paid Inverse Power Curve",#N/A,FALSE,"IPC";"Reported Claim Inverse Power Curve",#N/A,FALSE,"IPC"}</definedName>
    <definedName name="wrn.IPC._.Fits._3_5" localSheetId="3" hidden="1">{"Reported Loss Inverse Power Curve",#N/A,FALSE,"IPC";"Paid Inverse Power Curve",#N/A,FALSE,"IPC";"Reported Claim Inverse Power Curve",#N/A,FALSE,"IPC"}</definedName>
    <definedName name="wrn.IPC._.Fits._3_5" hidden="1">{"Reported Loss Inverse Power Curve",#N/A,FALSE,"IPC";"Paid Inverse Power Curve",#N/A,FALSE,"IPC";"Reported Claim Inverse Power Curve",#N/A,FALSE,"IPC"}</definedName>
    <definedName name="wrn.IPC._.Fits._4" localSheetId="3" hidden="1">{"Reported Loss Inverse Power Curve",#N/A,FALSE,"IPC";"Paid Inverse Power Curve",#N/A,FALSE,"IPC";"Reported Claim Inverse Power Curve",#N/A,FALSE,"IPC"}</definedName>
    <definedName name="wrn.IPC._.Fits._4" hidden="1">{"Reported Loss Inverse Power Curve",#N/A,FALSE,"IPC";"Paid Inverse Power Curve",#N/A,FALSE,"IPC";"Reported Claim Inverse Power Curve",#N/A,FALSE,"IPC"}</definedName>
    <definedName name="wrn.IPC._.Fits._4_1" localSheetId="3" hidden="1">{"Reported Loss Inverse Power Curve",#N/A,FALSE,"IPC";"Paid Inverse Power Curve",#N/A,FALSE,"IPC";"Reported Claim Inverse Power Curve",#N/A,FALSE,"IPC"}</definedName>
    <definedName name="wrn.IPC._.Fits._4_1" hidden="1">{"Reported Loss Inverse Power Curve",#N/A,FALSE,"IPC";"Paid Inverse Power Curve",#N/A,FALSE,"IPC";"Reported Claim Inverse Power Curve",#N/A,FALSE,"IPC"}</definedName>
    <definedName name="wrn.IPC._.Fits._4_2" localSheetId="3" hidden="1">{"Reported Loss Inverse Power Curve",#N/A,FALSE,"IPC";"Paid Inverse Power Curve",#N/A,FALSE,"IPC";"Reported Claim Inverse Power Curve",#N/A,FALSE,"IPC"}</definedName>
    <definedName name="wrn.IPC._.Fits._4_2" hidden="1">{"Reported Loss Inverse Power Curve",#N/A,FALSE,"IPC";"Paid Inverse Power Curve",#N/A,FALSE,"IPC";"Reported Claim Inverse Power Curve",#N/A,FALSE,"IPC"}</definedName>
    <definedName name="wrn.IPC._.Fits._4_3" localSheetId="3" hidden="1">{"Reported Loss Inverse Power Curve",#N/A,FALSE,"IPC";"Paid Inverse Power Curve",#N/A,FALSE,"IPC";"Reported Claim Inverse Power Curve",#N/A,FALSE,"IPC"}</definedName>
    <definedName name="wrn.IPC._.Fits._4_3" hidden="1">{"Reported Loss Inverse Power Curve",#N/A,FALSE,"IPC";"Paid Inverse Power Curve",#N/A,FALSE,"IPC";"Reported Claim Inverse Power Curve",#N/A,FALSE,"IPC"}</definedName>
    <definedName name="wrn.IPC._.Fits._4_4" localSheetId="3" hidden="1">{"Reported Loss Inverse Power Curve",#N/A,FALSE,"IPC";"Paid Inverse Power Curve",#N/A,FALSE,"IPC";"Reported Claim Inverse Power Curve",#N/A,FALSE,"IPC"}</definedName>
    <definedName name="wrn.IPC._.Fits._4_4" hidden="1">{"Reported Loss Inverse Power Curve",#N/A,FALSE,"IPC";"Paid Inverse Power Curve",#N/A,FALSE,"IPC";"Reported Claim Inverse Power Curve",#N/A,FALSE,"IPC"}</definedName>
    <definedName name="wrn.IPC._.Fits._4_5" localSheetId="3" hidden="1">{"Reported Loss Inverse Power Curve",#N/A,FALSE,"IPC";"Paid Inverse Power Curve",#N/A,FALSE,"IPC";"Reported Claim Inverse Power Curve",#N/A,FALSE,"IPC"}</definedName>
    <definedName name="wrn.IPC._.Fits._4_5" hidden="1">{"Reported Loss Inverse Power Curve",#N/A,FALSE,"IPC";"Paid Inverse Power Curve",#N/A,FALSE,"IPC";"Reported Claim Inverse Power Curve",#N/A,FALSE,"IPC"}</definedName>
    <definedName name="wrn.IPC._.Fits._5" localSheetId="3" hidden="1">{"Reported Loss Inverse Power Curve",#N/A,FALSE,"IPC";"Paid Inverse Power Curve",#N/A,FALSE,"IPC";"Reported Claim Inverse Power Curve",#N/A,FALSE,"IPC"}</definedName>
    <definedName name="wrn.IPC._.Fits._5" hidden="1">{"Reported Loss Inverse Power Curve",#N/A,FALSE,"IPC";"Paid Inverse Power Curve",#N/A,FALSE,"IPC";"Reported Claim Inverse Power Curve",#N/A,FALSE,"IPC"}</definedName>
    <definedName name="wrn.IPC._.Fits._5_1" localSheetId="3" hidden="1">{"Reported Loss Inverse Power Curve",#N/A,FALSE,"IPC";"Paid Inverse Power Curve",#N/A,FALSE,"IPC";"Reported Claim Inverse Power Curve",#N/A,FALSE,"IPC"}</definedName>
    <definedName name="wrn.IPC._.Fits._5_1" hidden="1">{"Reported Loss Inverse Power Curve",#N/A,FALSE,"IPC";"Paid Inverse Power Curve",#N/A,FALSE,"IPC";"Reported Claim Inverse Power Curve",#N/A,FALSE,"IPC"}</definedName>
    <definedName name="wrn.IPC._.Fits._5_2" localSheetId="3" hidden="1">{"Reported Loss Inverse Power Curve",#N/A,FALSE,"IPC";"Paid Inverse Power Curve",#N/A,FALSE,"IPC";"Reported Claim Inverse Power Curve",#N/A,FALSE,"IPC"}</definedName>
    <definedName name="wrn.IPC._.Fits._5_2" hidden="1">{"Reported Loss Inverse Power Curve",#N/A,FALSE,"IPC";"Paid Inverse Power Curve",#N/A,FALSE,"IPC";"Reported Claim Inverse Power Curve",#N/A,FALSE,"IPC"}</definedName>
    <definedName name="wrn.IPC._.Fits._5_3" localSheetId="3" hidden="1">{"Reported Loss Inverse Power Curve",#N/A,FALSE,"IPC";"Paid Inverse Power Curve",#N/A,FALSE,"IPC";"Reported Claim Inverse Power Curve",#N/A,FALSE,"IPC"}</definedName>
    <definedName name="wrn.IPC._.Fits._5_3" hidden="1">{"Reported Loss Inverse Power Curve",#N/A,FALSE,"IPC";"Paid Inverse Power Curve",#N/A,FALSE,"IPC";"Reported Claim Inverse Power Curve",#N/A,FALSE,"IPC"}</definedName>
    <definedName name="wrn.IPC._.Fits._5_4" localSheetId="3" hidden="1">{"Reported Loss Inverse Power Curve",#N/A,FALSE,"IPC";"Paid Inverse Power Curve",#N/A,FALSE,"IPC";"Reported Claim Inverse Power Curve",#N/A,FALSE,"IPC"}</definedName>
    <definedName name="wrn.IPC._.Fits._5_4" hidden="1">{"Reported Loss Inverse Power Curve",#N/A,FALSE,"IPC";"Paid Inverse Power Curve",#N/A,FALSE,"IPC";"Reported Claim Inverse Power Curve",#N/A,FALSE,"IPC"}</definedName>
    <definedName name="wrn.IPC._.Fits._5_5" localSheetId="3" hidden="1">{"Reported Loss Inverse Power Curve",#N/A,FALSE,"IPC";"Paid Inverse Power Curve",#N/A,FALSE,"IPC";"Reported Claim Inverse Power Curve",#N/A,FALSE,"IPC"}</definedName>
    <definedName name="wrn.IPC._.Fits._5_5" hidden="1">{"Reported Loss Inverse Power Curve",#N/A,FALSE,"IPC";"Paid Inverse Power Curve",#N/A,FALSE,"IPC";"Reported Claim Inverse Power Curve",#N/A,FALSE,"IPC"}</definedName>
    <definedName name="wrn.IPIX." localSheetId="3" hidden="1">{#N/A,#N/A,FALSE,"Report Print"}</definedName>
    <definedName name="wrn.IPIX." hidden="1">{#N/A,#N/A,FALSE,"Report Print"}</definedName>
    <definedName name="wrn.IPO." localSheetId="3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localSheetId="3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localSheetId="3" hidden="1">{"assumptions",#N/A,FALSE,"Scenario 1";"valuation",#N/A,FALSE,"Scenario 1"}</definedName>
    <definedName name="wrn.IPO._.Valuation." hidden="1">{"assumptions",#N/A,FALSE,"Scenario 1";"valuation",#N/A,FALSE,"Scenario 1"}</definedName>
    <definedName name="wrn.ipovalue." localSheetId="4" hidden="1">{#N/A,#N/A,FALSE,"puboff";#N/A,#N/A,FALSE,"valuation";#N/A,#N/A,FALSE,"finanalsis";#N/A,#N/A,FALSE,"split";#N/A,#N/A,FALSE,"ownership"}</definedName>
    <definedName name="wrn.ipovalue." localSheetId="3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povalue._1" localSheetId="3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povalue._1_1" localSheetId="3" hidden="1">{#N/A,#N/A,FALSE,"puboff";#N/A,#N/A,FALSE,"valuation";#N/A,#N/A,FALSE,"finanalsis";#N/A,#N/A,FALSE,"split";#N/A,#N/A,FALSE,"ownership"}</definedName>
    <definedName name="wrn.ipovalue._1_1" hidden="1">{#N/A,#N/A,FALSE,"puboff";#N/A,#N/A,FALSE,"valuation";#N/A,#N/A,FALSE,"finanalsis";#N/A,#N/A,FALSE,"split";#N/A,#N/A,FALSE,"ownership"}</definedName>
    <definedName name="wrn.ipovalue._1_2" localSheetId="3" hidden="1">{#N/A,#N/A,FALSE,"puboff";#N/A,#N/A,FALSE,"valuation";#N/A,#N/A,FALSE,"finanalsis";#N/A,#N/A,FALSE,"split";#N/A,#N/A,FALSE,"ownership"}</definedName>
    <definedName name="wrn.ipovalue._1_2" hidden="1">{#N/A,#N/A,FALSE,"puboff";#N/A,#N/A,FALSE,"valuation";#N/A,#N/A,FALSE,"finanalsis";#N/A,#N/A,FALSE,"split";#N/A,#N/A,FALSE,"ownership"}</definedName>
    <definedName name="wrn.ipovalue._1_3" localSheetId="3" hidden="1">{#N/A,#N/A,FALSE,"puboff";#N/A,#N/A,FALSE,"valuation";#N/A,#N/A,FALSE,"finanalsis";#N/A,#N/A,FALSE,"split";#N/A,#N/A,FALSE,"ownership"}</definedName>
    <definedName name="wrn.ipovalue._1_3" hidden="1">{#N/A,#N/A,FALSE,"puboff";#N/A,#N/A,FALSE,"valuation";#N/A,#N/A,FALSE,"finanalsis";#N/A,#N/A,FALSE,"split";#N/A,#N/A,FALSE,"ownership"}</definedName>
    <definedName name="wrn.ipovalue._1_4" localSheetId="3" hidden="1">{#N/A,#N/A,FALSE,"puboff";#N/A,#N/A,FALSE,"valuation";#N/A,#N/A,FALSE,"finanalsis";#N/A,#N/A,FALSE,"split";#N/A,#N/A,FALSE,"ownership"}</definedName>
    <definedName name="wrn.ipovalue._1_4" hidden="1">{#N/A,#N/A,FALSE,"puboff";#N/A,#N/A,FALSE,"valuation";#N/A,#N/A,FALSE,"finanalsis";#N/A,#N/A,FALSE,"split";#N/A,#N/A,FALSE,"ownership"}</definedName>
    <definedName name="wrn.ipovalue._1_5" localSheetId="3" hidden="1">{#N/A,#N/A,FALSE,"puboff";#N/A,#N/A,FALSE,"valuation";#N/A,#N/A,FALSE,"finanalsis";#N/A,#N/A,FALSE,"split";#N/A,#N/A,FALSE,"ownership"}</definedName>
    <definedName name="wrn.ipovalue._1_5" hidden="1">{#N/A,#N/A,FALSE,"puboff";#N/A,#N/A,FALSE,"valuation";#N/A,#N/A,FALSE,"finanalsis";#N/A,#N/A,FALSE,"split";#N/A,#N/A,FALSE,"ownership"}</definedName>
    <definedName name="wrn.ipovalue._2" localSheetId="3" hidden="1">{#N/A,#N/A,FALSE,"puboff";#N/A,#N/A,FALSE,"valuation";#N/A,#N/A,FALSE,"finanalsis";#N/A,#N/A,FALSE,"split";#N/A,#N/A,FALSE,"ownership"}</definedName>
    <definedName name="wrn.ipovalue._2" hidden="1">{#N/A,#N/A,FALSE,"puboff";#N/A,#N/A,FALSE,"valuation";#N/A,#N/A,FALSE,"finanalsis";#N/A,#N/A,FALSE,"split";#N/A,#N/A,FALSE,"ownership"}</definedName>
    <definedName name="wrn.ipovalue._2_1" localSheetId="3" hidden="1">{#N/A,#N/A,FALSE,"puboff";#N/A,#N/A,FALSE,"valuation";#N/A,#N/A,FALSE,"finanalsis";#N/A,#N/A,FALSE,"split";#N/A,#N/A,FALSE,"ownership"}</definedName>
    <definedName name="wrn.ipovalue._2_1" hidden="1">{#N/A,#N/A,FALSE,"puboff";#N/A,#N/A,FALSE,"valuation";#N/A,#N/A,FALSE,"finanalsis";#N/A,#N/A,FALSE,"split";#N/A,#N/A,FALSE,"ownership"}</definedName>
    <definedName name="wrn.ipovalue._2_2" localSheetId="3" hidden="1">{#N/A,#N/A,FALSE,"puboff";#N/A,#N/A,FALSE,"valuation";#N/A,#N/A,FALSE,"finanalsis";#N/A,#N/A,FALSE,"split";#N/A,#N/A,FALSE,"ownership"}</definedName>
    <definedName name="wrn.ipovalue._2_2" hidden="1">{#N/A,#N/A,FALSE,"puboff";#N/A,#N/A,FALSE,"valuation";#N/A,#N/A,FALSE,"finanalsis";#N/A,#N/A,FALSE,"split";#N/A,#N/A,FALSE,"ownership"}</definedName>
    <definedName name="wrn.ipovalue._2_3" localSheetId="3" hidden="1">{#N/A,#N/A,FALSE,"puboff";#N/A,#N/A,FALSE,"valuation";#N/A,#N/A,FALSE,"finanalsis";#N/A,#N/A,FALSE,"split";#N/A,#N/A,FALSE,"ownership"}</definedName>
    <definedName name="wrn.ipovalue._2_3" hidden="1">{#N/A,#N/A,FALSE,"puboff";#N/A,#N/A,FALSE,"valuation";#N/A,#N/A,FALSE,"finanalsis";#N/A,#N/A,FALSE,"split";#N/A,#N/A,FALSE,"ownership"}</definedName>
    <definedName name="wrn.ipovalue._2_4" localSheetId="3" hidden="1">{#N/A,#N/A,FALSE,"puboff";#N/A,#N/A,FALSE,"valuation";#N/A,#N/A,FALSE,"finanalsis";#N/A,#N/A,FALSE,"split";#N/A,#N/A,FALSE,"ownership"}</definedName>
    <definedName name="wrn.ipovalue._2_4" hidden="1">{#N/A,#N/A,FALSE,"puboff";#N/A,#N/A,FALSE,"valuation";#N/A,#N/A,FALSE,"finanalsis";#N/A,#N/A,FALSE,"split";#N/A,#N/A,FALSE,"ownership"}</definedName>
    <definedName name="wrn.ipovalue._2_5" localSheetId="3" hidden="1">{#N/A,#N/A,FALSE,"puboff";#N/A,#N/A,FALSE,"valuation";#N/A,#N/A,FALSE,"finanalsis";#N/A,#N/A,FALSE,"split";#N/A,#N/A,FALSE,"ownership"}</definedName>
    <definedName name="wrn.ipovalue._2_5" hidden="1">{#N/A,#N/A,FALSE,"puboff";#N/A,#N/A,FALSE,"valuation";#N/A,#N/A,FALSE,"finanalsis";#N/A,#N/A,FALSE,"split";#N/A,#N/A,FALSE,"ownership"}</definedName>
    <definedName name="wrn.ipovalue._3" localSheetId="3" hidden="1">{#N/A,#N/A,FALSE,"puboff";#N/A,#N/A,FALSE,"valuation";#N/A,#N/A,FALSE,"finanalsis";#N/A,#N/A,FALSE,"split";#N/A,#N/A,FALSE,"ownership"}</definedName>
    <definedName name="wrn.ipovalue._3" hidden="1">{#N/A,#N/A,FALSE,"puboff";#N/A,#N/A,FALSE,"valuation";#N/A,#N/A,FALSE,"finanalsis";#N/A,#N/A,FALSE,"split";#N/A,#N/A,FALSE,"ownership"}</definedName>
    <definedName name="wrn.ipovalue._3_1" localSheetId="3" hidden="1">{#N/A,#N/A,FALSE,"puboff";#N/A,#N/A,FALSE,"valuation";#N/A,#N/A,FALSE,"finanalsis";#N/A,#N/A,FALSE,"split";#N/A,#N/A,FALSE,"ownership"}</definedName>
    <definedName name="wrn.ipovalue._3_1" hidden="1">{#N/A,#N/A,FALSE,"puboff";#N/A,#N/A,FALSE,"valuation";#N/A,#N/A,FALSE,"finanalsis";#N/A,#N/A,FALSE,"split";#N/A,#N/A,FALSE,"ownership"}</definedName>
    <definedName name="wrn.ipovalue._3_2" localSheetId="3" hidden="1">{#N/A,#N/A,FALSE,"puboff";#N/A,#N/A,FALSE,"valuation";#N/A,#N/A,FALSE,"finanalsis";#N/A,#N/A,FALSE,"split";#N/A,#N/A,FALSE,"ownership"}</definedName>
    <definedName name="wrn.ipovalue._3_2" hidden="1">{#N/A,#N/A,FALSE,"puboff";#N/A,#N/A,FALSE,"valuation";#N/A,#N/A,FALSE,"finanalsis";#N/A,#N/A,FALSE,"split";#N/A,#N/A,FALSE,"ownership"}</definedName>
    <definedName name="wrn.ipovalue._3_3" localSheetId="3" hidden="1">{#N/A,#N/A,FALSE,"puboff";#N/A,#N/A,FALSE,"valuation";#N/A,#N/A,FALSE,"finanalsis";#N/A,#N/A,FALSE,"split";#N/A,#N/A,FALSE,"ownership"}</definedName>
    <definedName name="wrn.ipovalue._3_3" hidden="1">{#N/A,#N/A,FALSE,"puboff";#N/A,#N/A,FALSE,"valuation";#N/A,#N/A,FALSE,"finanalsis";#N/A,#N/A,FALSE,"split";#N/A,#N/A,FALSE,"ownership"}</definedName>
    <definedName name="wrn.ipovalue._3_4" localSheetId="3" hidden="1">{#N/A,#N/A,FALSE,"puboff";#N/A,#N/A,FALSE,"valuation";#N/A,#N/A,FALSE,"finanalsis";#N/A,#N/A,FALSE,"split";#N/A,#N/A,FALSE,"ownership"}</definedName>
    <definedName name="wrn.ipovalue._3_4" hidden="1">{#N/A,#N/A,FALSE,"puboff";#N/A,#N/A,FALSE,"valuation";#N/A,#N/A,FALSE,"finanalsis";#N/A,#N/A,FALSE,"split";#N/A,#N/A,FALSE,"ownership"}</definedName>
    <definedName name="wrn.ipovalue._3_5" localSheetId="3" hidden="1">{#N/A,#N/A,FALSE,"puboff";#N/A,#N/A,FALSE,"valuation";#N/A,#N/A,FALSE,"finanalsis";#N/A,#N/A,FALSE,"split";#N/A,#N/A,FALSE,"ownership"}</definedName>
    <definedName name="wrn.ipovalue._3_5" hidden="1">{#N/A,#N/A,FALSE,"puboff";#N/A,#N/A,FALSE,"valuation";#N/A,#N/A,FALSE,"finanalsis";#N/A,#N/A,FALSE,"split";#N/A,#N/A,FALSE,"ownership"}</definedName>
    <definedName name="wrn.ipovalue._4" localSheetId="3" hidden="1">{#N/A,#N/A,FALSE,"puboff";#N/A,#N/A,FALSE,"valuation";#N/A,#N/A,FALSE,"finanalsis";#N/A,#N/A,FALSE,"split";#N/A,#N/A,FALSE,"ownership"}</definedName>
    <definedName name="wrn.ipovalue._4" hidden="1">{#N/A,#N/A,FALSE,"puboff";#N/A,#N/A,FALSE,"valuation";#N/A,#N/A,FALSE,"finanalsis";#N/A,#N/A,FALSE,"split";#N/A,#N/A,FALSE,"ownership"}</definedName>
    <definedName name="wrn.ipovalue._4_1" localSheetId="3" hidden="1">{#N/A,#N/A,FALSE,"puboff";#N/A,#N/A,FALSE,"valuation";#N/A,#N/A,FALSE,"finanalsis";#N/A,#N/A,FALSE,"split";#N/A,#N/A,FALSE,"ownership"}</definedName>
    <definedName name="wrn.ipovalue._4_1" hidden="1">{#N/A,#N/A,FALSE,"puboff";#N/A,#N/A,FALSE,"valuation";#N/A,#N/A,FALSE,"finanalsis";#N/A,#N/A,FALSE,"split";#N/A,#N/A,FALSE,"ownership"}</definedName>
    <definedName name="wrn.ipovalue._4_2" localSheetId="3" hidden="1">{#N/A,#N/A,FALSE,"puboff";#N/A,#N/A,FALSE,"valuation";#N/A,#N/A,FALSE,"finanalsis";#N/A,#N/A,FALSE,"split";#N/A,#N/A,FALSE,"ownership"}</definedName>
    <definedName name="wrn.ipovalue._4_2" hidden="1">{#N/A,#N/A,FALSE,"puboff";#N/A,#N/A,FALSE,"valuation";#N/A,#N/A,FALSE,"finanalsis";#N/A,#N/A,FALSE,"split";#N/A,#N/A,FALSE,"ownership"}</definedName>
    <definedName name="wrn.ipovalue._4_3" localSheetId="3" hidden="1">{#N/A,#N/A,FALSE,"puboff";#N/A,#N/A,FALSE,"valuation";#N/A,#N/A,FALSE,"finanalsis";#N/A,#N/A,FALSE,"split";#N/A,#N/A,FALSE,"ownership"}</definedName>
    <definedName name="wrn.ipovalue._4_3" hidden="1">{#N/A,#N/A,FALSE,"puboff";#N/A,#N/A,FALSE,"valuation";#N/A,#N/A,FALSE,"finanalsis";#N/A,#N/A,FALSE,"split";#N/A,#N/A,FALSE,"ownership"}</definedName>
    <definedName name="wrn.ipovalue._4_4" localSheetId="3" hidden="1">{#N/A,#N/A,FALSE,"puboff";#N/A,#N/A,FALSE,"valuation";#N/A,#N/A,FALSE,"finanalsis";#N/A,#N/A,FALSE,"split";#N/A,#N/A,FALSE,"ownership"}</definedName>
    <definedName name="wrn.ipovalue._4_4" hidden="1">{#N/A,#N/A,FALSE,"puboff";#N/A,#N/A,FALSE,"valuation";#N/A,#N/A,FALSE,"finanalsis";#N/A,#N/A,FALSE,"split";#N/A,#N/A,FALSE,"ownership"}</definedName>
    <definedName name="wrn.ipovalue._4_5" localSheetId="3" hidden="1">{#N/A,#N/A,FALSE,"puboff";#N/A,#N/A,FALSE,"valuation";#N/A,#N/A,FALSE,"finanalsis";#N/A,#N/A,FALSE,"split";#N/A,#N/A,FALSE,"ownership"}</definedName>
    <definedName name="wrn.ipovalue._4_5" hidden="1">{#N/A,#N/A,FALSE,"puboff";#N/A,#N/A,FALSE,"valuation";#N/A,#N/A,FALSE,"finanalsis";#N/A,#N/A,FALSE,"split";#N/A,#N/A,FALSE,"ownership"}</definedName>
    <definedName name="wrn.ipovalue._5" localSheetId="3" hidden="1">{#N/A,#N/A,FALSE,"puboff";#N/A,#N/A,FALSE,"valuation";#N/A,#N/A,FALSE,"finanalsis";#N/A,#N/A,FALSE,"split";#N/A,#N/A,FALSE,"ownership"}</definedName>
    <definedName name="wrn.ipovalue._5" hidden="1">{#N/A,#N/A,FALSE,"puboff";#N/A,#N/A,FALSE,"valuation";#N/A,#N/A,FALSE,"finanalsis";#N/A,#N/A,FALSE,"split";#N/A,#N/A,FALSE,"ownership"}</definedName>
    <definedName name="wrn.ipovalue._5_1" localSheetId="3" hidden="1">{#N/A,#N/A,FALSE,"puboff";#N/A,#N/A,FALSE,"valuation";#N/A,#N/A,FALSE,"finanalsis";#N/A,#N/A,FALSE,"split";#N/A,#N/A,FALSE,"ownership"}</definedName>
    <definedName name="wrn.ipovalue._5_1" hidden="1">{#N/A,#N/A,FALSE,"puboff";#N/A,#N/A,FALSE,"valuation";#N/A,#N/A,FALSE,"finanalsis";#N/A,#N/A,FALSE,"split";#N/A,#N/A,FALSE,"ownership"}</definedName>
    <definedName name="wrn.ipovalue._5_2" localSheetId="3" hidden="1">{#N/A,#N/A,FALSE,"puboff";#N/A,#N/A,FALSE,"valuation";#N/A,#N/A,FALSE,"finanalsis";#N/A,#N/A,FALSE,"split";#N/A,#N/A,FALSE,"ownership"}</definedName>
    <definedName name="wrn.ipovalue._5_2" hidden="1">{#N/A,#N/A,FALSE,"puboff";#N/A,#N/A,FALSE,"valuation";#N/A,#N/A,FALSE,"finanalsis";#N/A,#N/A,FALSE,"split";#N/A,#N/A,FALSE,"ownership"}</definedName>
    <definedName name="wrn.ipovalue._5_3" localSheetId="3" hidden="1">{#N/A,#N/A,FALSE,"puboff";#N/A,#N/A,FALSE,"valuation";#N/A,#N/A,FALSE,"finanalsis";#N/A,#N/A,FALSE,"split";#N/A,#N/A,FALSE,"ownership"}</definedName>
    <definedName name="wrn.ipovalue._5_3" hidden="1">{#N/A,#N/A,FALSE,"puboff";#N/A,#N/A,FALSE,"valuation";#N/A,#N/A,FALSE,"finanalsis";#N/A,#N/A,FALSE,"split";#N/A,#N/A,FALSE,"ownership"}</definedName>
    <definedName name="wrn.ipovalue._5_4" localSheetId="3" hidden="1">{#N/A,#N/A,FALSE,"puboff";#N/A,#N/A,FALSE,"valuation";#N/A,#N/A,FALSE,"finanalsis";#N/A,#N/A,FALSE,"split";#N/A,#N/A,FALSE,"ownership"}</definedName>
    <definedName name="wrn.ipovalue._5_4" hidden="1">{#N/A,#N/A,FALSE,"puboff";#N/A,#N/A,FALSE,"valuation";#N/A,#N/A,FALSE,"finanalsis";#N/A,#N/A,FALSE,"split";#N/A,#N/A,FALSE,"ownership"}</definedName>
    <definedName name="wrn.ipovalue._5_5" localSheetId="3" hidden="1">{#N/A,#N/A,FALSE,"puboff";#N/A,#N/A,FALSE,"valuation";#N/A,#N/A,FALSE,"finanalsis";#N/A,#N/A,FALSE,"split";#N/A,#N/A,FALSE,"ownership"}</definedName>
    <definedName name="wrn.ipovalue._5_5" hidden="1">{#N/A,#N/A,FALSE,"puboff";#N/A,#N/A,FALSE,"valuation";#N/A,#N/A,FALSE,"finanalsis";#N/A,#N/A,FALSE,"split";#N/A,#N/A,FALSE,"ownership"}</definedName>
    <definedName name="wrn.IS._.DETAIL._.ALL." localSheetId="3" hidden="1">{"is detail ww",#N/A,FALSE,"IS DETAIL";"is detail other",#N/A,FALSE,"IS DETAIL";"is detail ex",#N/A,FALSE,"IS DETAIL";"is detail us",#N/A,FALSE,"IS DETAIL"}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localSheetId="3" hidden="1">{"is detail ex",#N/A,FALSE,"IS DETAIL"}</definedName>
    <definedName name="wrn.IS._.DETAIL._.EX._.US." hidden="1">{"is detail ex",#N/A,FALSE,"IS DETAIL"}</definedName>
    <definedName name="wrn.IS._.DETAIL._.OTHER." localSheetId="3" hidden="1">{"is detail other",#N/A,FALSE,"IS DETAIL"}</definedName>
    <definedName name="wrn.IS._.DETAIL._.OTHER." hidden="1">{"is detail other",#N/A,FALSE,"IS DETAIL"}</definedName>
    <definedName name="wrn.IS._.DETAIL._.US." localSheetId="3" hidden="1">{"is detail us",#N/A,FALSE,"IS DETAIL"}</definedName>
    <definedName name="wrn.IS._.DETAIL._.US." hidden="1">{"is detail us",#N/A,FALSE,"IS DETAIL"}</definedName>
    <definedName name="wrn.IS._.DETAIL._.WW." localSheetId="3" hidden="1">{"is detail ww",#N/A,FALSE,"IS DETAIL"}</definedName>
    <definedName name="wrn.IS._.DETAIL._.WW." hidden="1">{"is detail ww",#N/A,FALSE,"IS DETAIL"}</definedName>
    <definedName name="wrn.IS._.SUMMARY._.ALL." localSheetId="3" hidden="1">{"is sum ww",#N/A,FALSE,"IS SUM";"is sum other",#N/A,FALSE,"IS SUM";"is sum ex",#N/A,FALSE,"IS SUM";"is sum us",#N/A,FALSE,"IS SUM"}</definedName>
    <definedName name="wrn.IS._.SUMMARY._.ALL." hidden="1">{"is sum ww",#N/A,FALSE,"IS SUM";"is sum other",#N/A,FALSE,"IS SUM";"is sum ex",#N/A,FALSE,"IS SUM";"is sum us",#N/A,FALSE,"IS SUM"}</definedName>
    <definedName name="wrn.IS._.SUMMARY._.EX._.US." localSheetId="3" hidden="1">{"is sum ex",#N/A,FALSE,"IS SUM"}</definedName>
    <definedName name="wrn.IS._.SUMMARY._.EX._.US." hidden="1">{"is sum ex",#N/A,FALSE,"IS SUM"}</definedName>
    <definedName name="wrn.IS._.SUMMARY._.OTHER." localSheetId="3" hidden="1">{"is sum other",#N/A,FALSE,"IS SUM"}</definedName>
    <definedName name="wrn.IS._.SUMMARY._.OTHER." hidden="1">{"is sum other",#N/A,FALSE,"IS SUM"}</definedName>
    <definedName name="wrn.IS._.SUMMARY._.US." localSheetId="3" hidden="1">{"is sum us",#N/A,FALSE,"IS SUM"}</definedName>
    <definedName name="wrn.IS._.SUMMARY._.US." hidden="1">{"is sum us",#N/A,FALSE,"IS SUM"}</definedName>
    <definedName name="wrn.IS._.SUMMARY._.WW." localSheetId="3" hidden="1">{"is sum ww",#N/A,FALSE,"IS SUM"}</definedName>
    <definedName name="wrn.IS._.SUMMARY._.WW." hidden="1">{"is sum ww",#N/A,FALSE,"IS SUM"}</definedName>
    <definedName name="wrn.ISAnnualModel." localSheetId="3" hidden="1">{"AnnModel",#N/A,FALSE,"IS"}</definedName>
    <definedName name="wrn.ISAnnualModel." hidden="1">{"AnnModel",#N/A,FALSE,"IS"}</definedName>
    <definedName name="wrn.ISBL." localSheetId="3" hidden="1">{#N/A,#N/A,FALSE,"ISBL"}</definedName>
    <definedName name="wrn.ISBL." hidden="1">{#N/A,#N/A,FALSE,"ISBL"}</definedName>
    <definedName name="wrn.ISCG._.model." localSheetId="4" hidden="1">{#N/A,#N/A,FALSE,"Second";#N/A,#N/A,FALSE,"ownership";#N/A,#N/A,FALSE,"Valuation";#N/A,#N/A,FALSE,"Eqiv";#N/A,#N/A,FALSE,"Mults";#N/A,#N/A,FALSE,"ISCG Graphics"}</definedName>
    <definedName name="wrn.ISCG._.model." localSheetId="3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localSheetId="3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CG._.model._1_1" localSheetId="3" hidden="1">{#N/A,#N/A,FALSE,"Second";#N/A,#N/A,FALSE,"ownership";#N/A,#N/A,FALSE,"Valuation";#N/A,#N/A,FALSE,"Eqiv";#N/A,#N/A,FALSE,"Mults";#N/A,#N/A,FALSE,"ISCG Graphics"}</definedName>
    <definedName name="wrn.ISCG._.model._1_1" hidden="1">{#N/A,#N/A,FALSE,"Second";#N/A,#N/A,FALSE,"ownership";#N/A,#N/A,FALSE,"Valuation";#N/A,#N/A,FALSE,"Eqiv";#N/A,#N/A,FALSE,"Mults";#N/A,#N/A,FALSE,"ISCG Graphics"}</definedName>
    <definedName name="wrn.ISCG._.model._1_2" localSheetId="3" hidden="1">{#N/A,#N/A,FALSE,"Second";#N/A,#N/A,FALSE,"ownership";#N/A,#N/A,FALSE,"Valuation";#N/A,#N/A,FALSE,"Eqiv";#N/A,#N/A,FALSE,"Mults";#N/A,#N/A,FALSE,"ISCG Graphics"}</definedName>
    <definedName name="wrn.ISCG._.model._1_2" hidden="1">{#N/A,#N/A,FALSE,"Second";#N/A,#N/A,FALSE,"ownership";#N/A,#N/A,FALSE,"Valuation";#N/A,#N/A,FALSE,"Eqiv";#N/A,#N/A,FALSE,"Mults";#N/A,#N/A,FALSE,"ISCG Graphics"}</definedName>
    <definedName name="wrn.ISCG._.model._1_3" localSheetId="3" hidden="1">{#N/A,#N/A,FALSE,"Second";#N/A,#N/A,FALSE,"ownership";#N/A,#N/A,FALSE,"Valuation";#N/A,#N/A,FALSE,"Eqiv";#N/A,#N/A,FALSE,"Mults";#N/A,#N/A,FALSE,"ISCG Graphics"}</definedName>
    <definedName name="wrn.ISCG._.model._1_3" hidden="1">{#N/A,#N/A,FALSE,"Second";#N/A,#N/A,FALSE,"ownership";#N/A,#N/A,FALSE,"Valuation";#N/A,#N/A,FALSE,"Eqiv";#N/A,#N/A,FALSE,"Mults";#N/A,#N/A,FALSE,"ISCG Graphics"}</definedName>
    <definedName name="wrn.ISCG._.model._1_4" localSheetId="3" hidden="1">{#N/A,#N/A,FALSE,"Second";#N/A,#N/A,FALSE,"ownership";#N/A,#N/A,FALSE,"Valuation";#N/A,#N/A,FALSE,"Eqiv";#N/A,#N/A,FALSE,"Mults";#N/A,#N/A,FALSE,"ISCG Graphics"}</definedName>
    <definedName name="wrn.ISCG._.model._1_4" hidden="1">{#N/A,#N/A,FALSE,"Second";#N/A,#N/A,FALSE,"ownership";#N/A,#N/A,FALSE,"Valuation";#N/A,#N/A,FALSE,"Eqiv";#N/A,#N/A,FALSE,"Mults";#N/A,#N/A,FALSE,"ISCG Graphics"}</definedName>
    <definedName name="wrn.ISCG._.model._1_5" localSheetId="3" hidden="1">{#N/A,#N/A,FALSE,"Second";#N/A,#N/A,FALSE,"ownership";#N/A,#N/A,FALSE,"Valuation";#N/A,#N/A,FALSE,"Eqiv";#N/A,#N/A,FALSE,"Mults";#N/A,#N/A,FALSE,"ISCG Graphics"}</definedName>
    <definedName name="wrn.ISCG._.model._1_5" hidden="1">{#N/A,#N/A,FALSE,"Second";#N/A,#N/A,FALSE,"ownership";#N/A,#N/A,FALSE,"Valuation";#N/A,#N/A,FALSE,"Eqiv";#N/A,#N/A,FALSE,"Mults";#N/A,#N/A,FALSE,"ISCG Graphics"}</definedName>
    <definedName name="wrn.ISCG._.model._2" localSheetId="3" hidden="1">{#N/A,#N/A,FALSE,"Second";#N/A,#N/A,FALSE,"ownership";#N/A,#N/A,FALSE,"Valuation";#N/A,#N/A,FALSE,"Eqiv";#N/A,#N/A,FALSE,"Mults";#N/A,#N/A,FALSE,"ISCG Graphics"}</definedName>
    <definedName name="wrn.ISCG._.model._2" hidden="1">{#N/A,#N/A,FALSE,"Second";#N/A,#N/A,FALSE,"ownership";#N/A,#N/A,FALSE,"Valuation";#N/A,#N/A,FALSE,"Eqiv";#N/A,#N/A,FALSE,"Mults";#N/A,#N/A,FALSE,"ISCG Graphics"}</definedName>
    <definedName name="wrn.ISCG._.model._2_1" localSheetId="3" hidden="1">{#N/A,#N/A,FALSE,"Second";#N/A,#N/A,FALSE,"ownership";#N/A,#N/A,FALSE,"Valuation";#N/A,#N/A,FALSE,"Eqiv";#N/A,#N/A,FALSE,"Mults";#N/A,#N/A,FALSE,"ISCG Graphics"}</definedName>
    <definedName name="wrn.ISCG._.model._2_1" hidden="1">{#N/A,#N/A,FALSE,"Second";#N/A,#N/A,FALSE,"ownership";#N/A,#N/A,FALSE,"Valuation";#N/A,#N/A,FALSE,"Eqiv";#N/A,#N/A,FALSE,"Mults";#N/A,#N/A,FALSE,"ISCG Graphics"}</definedName>
    <definedName name="wrn.ISCG._.model._2_2" localSheetId="3" hidden="1">{#N/A,#N/A,FALSE,"Second";#N/A,#N/A,FALSE,"ownership";#N/A,#N/A,FALSE,"Valuation";#N/A,#N/A,FALSE,"Eqiv";#N/A,#N/A,FALSE,"Mults";#N/A,#N/A,FALSE,"ISCG Graphics"}</definedName>
    <definedName name="wrn.ISCG._.model._2_2" hidden="1">{#N/A,#N/A,FALSE,"Second";#N/A,#N/A,FALSE,"ownership";#N/A,#N/A,FALSE,"Valuation";#N/A,#N/A,FALSE,"Eqiv";#N/A,#N/A,FALSE,"Mults";#N/A,#N/A,FALSE,"ISCG Graphics"}</definedName>
    <definedName name="wrn.ISCG._.model._2_3" localSheetId="3" hidden="1">{#N/A,#N/A,FALSE,"Second";#N/A,#N/A,FALSE,"ownership";#N/A,#N/A,FALSE,"Valuation";#N/A,#N/A,FALSE,"Eqiv";#N/A,#N/A,FALSE,"Mults";#N/A,#N/A,FALSE,"ISCG Graphics"}</definedName>
    <definedName name="wrn.ISCG._.model._2_3" hidden="1">{#N/A,#N/A,FALSE,"Second";#N/A,#N/A,FALSE,"ownership";#N/A,#N/A,FALSE,"Valuation";#N/A,#N/A,FALSE,"Eqiv";#N/A,#N/A,FALSE,"Mults";#N/A,#N/A,FALSE,"ISCG Graphics"}</definedName>
    <definedName name="wrn.ISCG._.model._2_4" localSheetId="3" hidden="1">{#N/A,#N/A,FALSE,"Second";#N/A,#N/A,FALSE,"ownership";#N/A,#N/A,FALSE,"Valuation";#N/A,#N/A,FALSE,"Eqiv";#N/A,#N/A,FALSE,"Mults";#N/A,#N/A,FALSE,"ISCG Graphics"}</definedName>
    <definedName name="wrn.ISCG._.model._2_4" hidden="1">{#N/A,#N/A,FALSE,"Second";#N/A,#N/A,FALSE,"ownership";#N/A,#N/A,FALSE,"Valuation";#N/A,#N/A,FALSE,"Eqiv";#N/A,#N/A,FALSE,"Mults";#N/A,#N/A,FALSE,"ISCG Graphics"}</definedName>
    <definedName name="wrn.ISCG._.model._2_5" localSheetId="3" hidden="1">{#N/A,#N/A,FALSE,"Second";#N/A,#N/A,FALSE,"ownership";#N/A,#N/A,FALSE,"Valuation";#N/A,#N/A,FALSE,"Eqiv";#N/A,#N/A,FALSE,"Mults";#N/A,#N/A,FALSE,"ISCG Graphics"}</definedName>
    <definedName name="wrn.ISCG._.model._2_5" hidden="1">{#N/A,#N/A,FALSE,"Second";#N/A,#N/A,FALSE,"ownership";#N/A,#N/A,FALSE,"Valuation";#N/A,#N/A,FALSE,"Eqiv";#N/A,#N/A,FALSE,"Mults";#N/A,#N/A,FALSE,"ISCG Graphics"}</definedName>
    <definedName name="wrn.ISCG._.model._3" localSheetId="3" hidden="1">{#N/A,#N/A,FALSE,"Second";#N/A,#N/A,FALSE,"ownership";#N/A,#N/A,FALSE,"Valuation";#N/A,#N/A,FALSE,"Eqiv";#N/A,#N/A,FALSE,"Mults";#N/A,#N/A,FALSE,"ISCG Graphics"}</definedName>
    <definedName name="wrn.ISCG._.model._3" hidden="1">{#N/A,#N/A,FALSE,"Second";#N/A,#N/A,FALSE,"ownership";#N/A,#N/A,FALSE,"Valuation";#N/A,#N/A,FALSE,"Eqiv";#N/A,#N/A,FALSE,"Mults";#N/A,#N/A,FALSE,"ISCG Graphics"}</definedName>
    <definedName name="wrn.ISCG._.model._3_1" localSheetId="3" hidden="1">{#N/A,#N/A,FALSE,"Second";#N/A,#N/A,FALSE,"ownership";#N/A,#N/A,FALSE,"Valuation";#N/A,#N/A,FALSE,"Eqiv";#N/A,#N/A,FALSE,"Mults";#N/A,#N/A,FALSE,"ISCG Graphics"}</definedName>
    <definedName name="wrn.ISCG._.model._3_1" hidden="1">{#N/A,#N/A,FALSE,"Second";#N/A,#N/A,FALSE,"ownership";#N/A,#N/A,FALSE,"Valuation";#N/A,#N/A,FALSE,"Eqiv";#N/A,#N/A,FALSE,"Mults";#N/A,#N/A,FALSE,"ISCG Graphics"}</definedName>
    <definedName name="wrn.ISCG._.model._3_2" localSheetId="3" hidden="1">{#N/A,#N/A,FALSE,"Second";#N/A,#N/A,FALSE,"ownership";#N/A,#N/A,FALSE,"Valuation";#N/A,#N/A,FALSE,"Eqiv";#N/A,#N/A,FALSE,"Mults";#N/A,#N/A,FALSE,"ISCG Graphics"}</definedName>
    <definedName name="wrn.ISCG._.model._3_2" hidden="1">{#N/A,#N/A,FALSE,"Second";#N/A,#N/A,FALSE,"ownership";#N/A,#N/A,FALSE,"Valuation";#N/A,#N/A,FALSE,"Eqiv";#N/A,#N/A,FALSE,"Mults";#N/A,#N/A,FALSE,"ISCG Graphics"}</definedName>
    <definedName name="wrn.ISCG._.model._3_3" localSheetId="3" hidden="1">{#N/A,#N/A,FALSE,"Second";#N/A,#N/A,FALSE,"ownership";#N/A,#N/A,FALSE,"Valuation";#N/A,#N/A,FALSE,"Eqiv";#N/A,#N/A,FALSE,"Mults";#N/A,#N/A,FALSE,"ISCG Graphics"}</definedName>
    <definedName name="wrn.ISCG._.model._3_3" hidden="1">{#N/A,#N/A,FALSE,"Second";#N/A,#N/A,FALSE,"ownership";#N/A,#N/A,FALSE,"Valuation";#N/A,#N/A,FALSE,"Eqiv";#N/A,#N/A,FALSE,"Mults";#N/A,#N/A,FALSE,"ISCG Graphics"}</definedName>
    <definedName name="wrn.ISCG._.model._3_4" localSheetId="3" hidden="1">{#N/A,#N/A,FALSE,"Second";#N/A,#N/A,FALSE,"ownership";#N/A,#N/A,FALSE,"Valuation";#N/A,#N/A,FALSE,"Eqiv";#N/A,#N/A,FALSE,"Mults";#N/A,#N/A,FALSE,"ISCG Graphics"}</definedName>
    <definedName name="wrn.ISCG._.model._3_4" hidden="1">{#N/A,#N/A,FALSE,"Second";#N/A,#N/A,FALSE,"ownership";#N/A,#N/A,FALSE,"Valuation";#N/A,#N/A,FALSE,"Eqiv";#N/A,#N/A,FALSE,"Mults";#N/A,#N/A,FALSE,"ISCG Graphics"}</definedName>
    <definedName name="wrn.ISCG._.model._3_5" localSheetId="3" hidden="1">{#N/A,#N/A,FALSE,"Second";#N/A,#N/A,FALSE,"ownership";#N/A,#N/A,FALSE,"Valuation";#N/A,#N/A,FALSE,"Eqiv";#N/A,#N/A,FALSE,"Mults";#N/A,#N/A,FALSE,"ISCG Graphics"}</definedName>
    <definedName name="wrn.ISCG._.model._3_5" hidden="1">{#N/A,#N/A,FALSE,"Second";#N/A,#N/A,FALSE,"ownership";#N/A,#N/A,FALSE,"Valuation";#N/A,#N/A,FALSE,"Eqiv";#N/A,#N/A,FALSE,"Mults";#N/A,#N/A,FALSE,"ISCG Graphics"}</definedName>
    <definedName name="wrn.ISCG._.model._4" localSheetId="3" hidden="1">{#N/A,#N/A,FALSE,"Second";#N/A,#N/A,FALSE,"ownership";#N/A,#N/A,FALSE,"Valuation";#N/A,#N/A,FALSE,"Eqiv";#N/A,#N/A,FALSE,"Mults";#N/A,#N/A,FALSE,"ISCG Graphics"}</definedName>
    <definedName name="wrn.ISCG._.model._4" hidden="1">{#N/A,#N/A,FALSE,"Second";#N/A,#N/A,FALSE,"ownership";#N/A,#N/A,FALSE,"Valuation";#N/A,#N/A,FALSE,"Eqiv";#N/A,#N/A,FALSE,"Mults";#N/A,#N/A,FALSE,"ISCG Graphics"}</definedName>
    <definedName name="wrn.ISCG._.model._4_1" localSheetId="3" hidden="1">{#N/A,#N/A,FALSE,"Second";#N/A,#N/A,FALSE,"ownership";#N/A,#N/A,FALSE,"Valuation";#N/A,#N/A,FALSE,"Eqiv";#N/A,#N/A,FALSE,"Mults";#N/A,#N/A,FALSE,"ISCG Graphics"}</definedName>
    <definedName name="wrn.ISCG._.model._4_1" hidden="1">{#N/A,#N/A,FALSE,"Second";#N/A,#N/A,FALSE,"ownership";#N/A,#N/A,FALSE,"Valuation";#N/A,#N/A,FALSE,"Eqiv";#N/A,#N/A,FALSE,"Mults";#N/A,#N/A,FALSE,"ISCG Graphics"}</definedName>
    <definedName name="wrn.ISCG._.model._4_2" localSheetId="3" hidden="1">{#N/A,#N/A,FALSE,"Second";#N/A,#N/A,FALSE,"ownership";#N/A,#N/A,FALSE,"Valuation";#N/A,#N/A,FALSE,"Eqiv";#N/A,#N/A,FALSE,"Mults";#N/A,#N/A,FALSE,"ISCG Graphics"}</definedName>
    <definedName name="wrn.ISCG._.model._4_2" hidden="1">{#N/A,#N/A,FALSE,"Second";#N/A,#N/A,FALSE,"ownership";#N/A,#N/A,FALSE,"Valuation";#N/A,#N/A,FALSE,"Eqiv";#N/A,#N/A,FALSE,"Mults";#N/A,#N/A,FALSE,"ISCG Graphics"}</definedName>
    <definedName name="wrn.ISCG._.model._4_3" localSheetId="3" hidden="1">{#N/A,#N/A,FALSE,"Second";#N/A,#N/A,FALSE,"ownership";#N/A,#N/A,FALSE,"Valuation";#N/A,#N/A,FALSE,"Eqiv";#N/A,#N/A,FALSE,"Mults";#N/A,#N/A,FALSE,"ISCG Graphics"}</definedName>
    <definedName name="wrn.ISCG._.model._4_3" hidden="1">{#N/A,#N/A,FALSE,"Second";#N/A,#N/A,FALSE,"ownership";#N/A,#N/A,FALSE,"Valuation";#N/A,#N/A,FALSE,"Eqiv";#N/A,#N/A,FALSE,"Mults";#N/A,#N/A,FALSE,"ISCG Graphics"}</definedName>
    <definedName name="wrn.ISCG._.model._4_4" localSheetId="3" hidden="1">{#N/A,#N/A,FALSE,"Second";#N/A,#N/A,FALSE,"ownership";#N/A,#N/A,FALSE,"Valuation";#N/A,#N/A,FALSE,"Eqiv";#N/A,#N/A,FALSE,"Mults";#N/A,#N/A,FALSE,"ISCG Graphics"}</definedName>
    <definedName name="wrn.ISCG._.model._4_4" hidden="1">{#N/A,#N/A,FALSE,"Second";#N/A,#N/A,FALSE,"ownership";#N/A,#N/A,FALSE,"Valuation";#N/A,#N/A,FALSE,"Eqiv";#N/A,#N/A,FALSE,"Mults";#N/A,#N/A,FALSE,"ISCG Graphics"}</definedName>
    <definedName name="wrn.ISCG._.model._4_5" localSheetId="3" hidden="1">{#N/A,#N/A,FALSE,"Second";#N/A,#N/A,FALSE,"ownership";#N/A,#N/A,FALSE,"Valuation";#N/A,#N/A,FALSE,"Eqiv";#N/A,#N/A,FALSE,"Mults";#N/A,#N/A,FALSE,"ISCG Graphics"}</definedName>
    <definedName name="wrn.ISCG._.model._4_5" hidden="1">{#N/A,#N/A,FALSE,"Second";#N/A,#N/A,FALSE,"ownership";#N/A,#N/A,FALSE,"Valuation";#N/A,#N/A,FALSE,"Eqiv";#N/A,#N/A,FALSE,"Mults";#N/A,#N/A,FALSE,"ISCG Graphics"}</definedName>
    <definedName name="wrn.ISCG._.model._5" localSheetId="3" hidden="1">{#N/A,#N/A,FALSE,"Second";#N/A,#N/A,FALSE,"ownership";#N/A,#N/A,FALSE,"Valuation";#N/A,#N/A,FALSE,"Eqiv";#N/A,#N/A,FALSE,"Mults";#N/A,#N/A,FALSE,"ISCG Graphics"}</definedName>
    <definedName name="wrn.ISCG._.model._5" hidden="1">{#N/A,#N/A,FALSE,"Second";#N/A,#N/A,FALSE,"ownership";#N/A,#N/A,FALSE,"Valuation";#N/A,#N/A,FALSE,"Eqiv";#N/A,#N/A,FALSE,"Mults";#N/A,#N/A,FALSE,"ISCG Graphics"}</definedName>
    <definedName name="wrn.ISCG._.model._5_1" localSheetId="3" hidden="1">{#N/A,#N/A,FALSE,"Second";#N/A,#N/A,FALSE,"ownership";#N/A,#N/A,FALSE,"Valuation";#N/A,#N/A,FALSE,"Eqiv";#N/A,#N/A,FALSE,"Mults";#N/A,#N/A,FALSE,"ISCG Graphics"}</definedName>
    <definedName name="wrn.ISCG._.model._5_1" hidden="1">{#N/A,#N/A,FALSE,"Second";#N/A,#N/A,FALSE,"ownership";#N/A,#N/A,FALSE,"Valuation";#N/A,#N/A,FALSE,"Eqiv";#N/A,#N/A,FALSE,"Mults";#N/A,#N/A,FALSE,"ISCG Graphics"}</definedName>
    <definedName name="wrn.ISCG._.model._5_2" localSheetId="3" hidden="1">{#N/A,#N/A,FALSE,"Second";#N/A,#N/A,FALSE,"ownership";#N/A,#N/A,FALSE,"Valuation";#N/A,#N/A,FALSE,"Eqiv";#N/A,#N/A,FALSE,"Mults";#N/A,#N/A,FALSE,"ISCG Graphics"}</definedName>
    <definedName name="wrn.ISCG._.model._5_2" hidden="1">{#N/A,#N/A,FALSE,"Second";#N/A,#N/A,FALSE,"ownership";#N/A,#N/A,FALSE,"Valuation";#N/A,#N/A,FALSE,"Eqiv";#N/A,#N/A,FALSE,"Mults";#N/A,#N/A,FALSE,"ISCG Graphics"}</definedName>
    <definedName name="wrn.ISCG._.model._5_3" localSheetId="3" hidden="1">{#N/A,#N/A,FALSE,"Second";#N/A,#N/A,FALSE,"ownership";#N/A,#N/A,FALSE,"Valuation";#N/A,#N/A,FALSE,"Eqiv";#N/A,#N/A,FALSE,"Mults";#N/A,#N/A,FALSE,"ISCG Graphics"}</definedName>
    <definedName name="wrn.ISCG._.model._5_3" hidden="1">{#N/A,#N/A,FALSE,"Second";#N/A,#N/A,FALSE,"ownership";#N/A,#N/A,FALSE,"Valuation";#N/A,#N/A,FALSE,"Eqiv";#N/A,#N/A,FALSE,"Mults";#N/A,#N/A,FALSE,"ISCG Graphics"}</definedName>
    <definedName name="wrn.ISCG._.model._5_4" localSheetId="3" hidden="1">{#N/A,#N/A,FALSE,"Second";#N/A,#N/A,FALSE,"ownership";#N/A,#N/A,FALSE,"Valuation";#N/A,#N/A,FALSE,"Eqiv";#N/A,#N/A,FALSE,"Mults";#N/A,#N/A,FALSE,"ISCG Graphics"}</definedName>
    <definedName name="wrn.ISCG._.model._5_4" hidden="1">{#N/A,#N/A,FALSE,"Second";#N/A,#N/A,FALSE,"ownership";#N/A,#N/A,FALSE,"Valuation";#N/A,#N/A,FALSE,"Eqiv";#N/A,#N/A,FALSE,"Mults";#N/A,#N/A,FALSE,"ISCG Graphics"}</definedName>
    <definedName name="wrn.ISCG._.model._5_5" localSheetId="3" hidden="1">{#N/A,#N/A,FALSE,"Second";#N/A,#N/A,FALSE,"ownership";#N/A,#N/A,FALSE,"Valuation";#N/A,#N/A,FALSE,"Eqiv";#N/A,#N/A,FALSE,"Mults";#N/A,#N/A,FALSE,"ISCG Graphics"}</definedName>
    <definedName name="wrn.ISCG._.model._5_5" hidden="1">{#N/A,#N/A,FALSE,"Second";#N/A,#N/A,FALSE,"ownership";#N/A,#N/A,FALSE,"Valuation";#N/A,#N/A,FALSE,"Eqiv";#N/A,#N/A,FALSE,"Mults";#N/A,#N/A,FALSE,"ISCG Graphics"}</definedName>
    <definedName name="wrn.ISQtrModel." localSheetId="3" hidden="1">{"QtrModel",#N/A,FALSE,"IS"}</definedName>
    <definedName name="wrn.ISQtrModel." hidden="1">{"QtrModel",#N/A,FALSE,"IS"}</definedName>
    <definedName name="wrn.ISRAEL." localSheetId="3" hidden="1">{#N/A,#N/A,FALSE,"TECH CENTRE RXDU66";#N/A,#N/A,FALSE,"ASU VAAX66";#N/A,#N/A,FALSE,"TCM VAKX66"}</definedName>
    <definedName name="wrn.ISRAEL." hidden="1">{#N/A,#N/A,FALSE,"TECH CENTRE RXDU66";#N/A,#N/A,FALSE,"ASU VAAX66";#N/A,#N/A,FALSE,"TCM VAKX66"}</definedName>
    <definedName name="wrn.Italy." localSheetId="3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localSheetId="3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98." localSheetId="3" hidden="1">{"INTRON98",#N/A,FALSE,"REVCDLR";"SKB98",#N/A,FALSE,"REVCDLR";"merck98",#N/A,FALSE,"REVCDLR"}</definedName>
    <definedName name="wrn.JAN98." hidden="1">{"INTRON98",#N/A,FALSE,"REVCDLR";"SKB98",#N/A,FALSE,"REVCDLR";"merck98",#N/A,FALSE,"REVCDLR"}</definedName>
    <definedName name="wrn.JANI._.REBATES." localSheetId="3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ANUARY." localSheetId="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k94TAXRETURN.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" localSheetId="3" hidden="1">{"test1",#N/A,FALSE,"Report Master";"test2",#N/A,FALSE,"Divisons"}</definedName>
    <definedName name="wrn.Jeff." hidden="1">{"test1",#N/A,FALSE,"Report Master";"test2",#N/A,FALSE,"Divisons"}</definedName>
    <definedName name="wrn.Jeff._.Standalone." localSheetId="4" hidden="1">{#N/A,#N/A,TRUE,"Acquirer_Cases_Input";#N/A,#N/A,TRUE,"Acquirer_Input";#N/A,#N/A,TRUE,"Acquirer"}</definedName>
    <definedName name="wrn.Jeff._.Standalone." localSheetId="3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G._.FE._.Dollar." localSheetId="3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3" hidden="1">{"JG FE Top",#N/A,FALSE,"JG FE ¥";"JG FE Bottom",#N/A,FALSE,"JG FE ¥"}</definedName>
    <definedName name="wrn.JG._.FE._.Yen." hidden="1">{"JG FE Top",#N/A,FALSE,"JG FE ¥";"JG FE Bottom",#N/A,FALSE,"JG FE ¥"}</definedName>
    <definedName name="wrn.jjj1" localSheetId="3" hidden="1">{#N/A,#N/A,FALSE,"Detailed";#N/A,#N/A,FALSE,"Total";#N/A,#N/A,FALSE,"Detailed (2)"}</definedName>
    <definedName name="wrn.jjj1" hidden="1">{#N/A,#N/A,FALSE,"Detailed";#N/A,#N/A,FALSE,"Total";#N/A,#N/A,FALSE,"Detailed (2)"}</definedName>
    <definedName name="wrn.jjj1_1" localSheetId="3" hidden="1">{#N/A,#N/A,FALSE,"Detailed";#N/A,#N/A,FALSE,"Total";#N/A,#N/A,FALSE,"Detailed (2)"}</definedName>
    <definedName name="wrn.jjj1_1" hidden="1">{#N/A,#N/A,FALSE,"Detailed";#N/A,#N/A,FALSE,"Total";#N/A,#N/A,FALSE,"Detailed (2)"}</definedName>
    <definedName name="wrn.jjjj." localSheetId="3" hidden="1">{#N/A,#N/A,FALSE,"Detailed";#N/A,#N/A,FALSE,"Total";#N/A,#N/A,FALSE,"Detailed (2)"}</definedName>
    <definedName name="wrn.jjjj." hidden="1">{#N/A,#N/A,FALSE,"Detailed";#N/A,#N/A,FALSE,"Total";#N/A,#N/A,FALSE,"Detailed (2)"}</definedName>
    <definedName name="wrn.jjjj._1" localSheetId="3" hidden="1">{#N/A,#N/A,FALSE,"Detailed";#N/A,#N/A,FALSE,"Total";#N/A,#N/A,FALSE,"Detailed (2)"}</definedName>
    <definedName name="wrn.jjjj._1" hidden="1">{#N/A,#N/A,FALSE,"Detailed";#N/A,#N/A,FALSE,"Total";#N/A,#N/A,FALSE,"Detailed (2)"}</definedName>
    <definedName name="wrn.JODM._.Graphs." localSheetId="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localSheetId="3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localSheetId="3" hidden="1">{#N/A,#N/A,FALSE,"Hi";#N/A,#N/A,FALSE,"Lo";#N/A,#N/A,FALSE,"Mkt. Cap";#N/A,#N/A,FALSE,"Alpha"}</definedName>
    <definedName name="wrn.Just._.Sorts." hidden="1">{#N/A,#N/A,FALSE,"Hi";#N/A,#N/A,FALSE,"Lo";#N/A,#N/A,FALSE,"Mkt. Cap";#N/A,#N/A,FALSE,"Alpha"}</definedName>
    <definedName name="wrn.k" localSheetId="3" hidden="1">{#N/A,#N/A,FALSE,"AD_Purchase";#N/A,#N/A,FALSE,"Credit";#N/A,#N/A,FALSE,"PF Acquisition";#N/A,#N/A,FALSE,"PF Offering"}</definedName>
    <definedName name="wrn.k" hidden="1">{#N/A,#N/A,FALSE,"AD_Purchase";#N/A,#N/A,FALSE,"Credit";#N/A,#N/A,FALSE,"PF Acquisition";#N/A,#N/A,FALSE,"PF Offering"}</definedName>
    <definedName name="wrn.K." localSheetId="3" hidden="1">{#N/A,#N/A,FALSE,"K"}</definedName>
    <definedName name="wrn.K." hidden="1">{#N/A,#N/A,FALSE,"K"}</definedName>
    <definedName name="wrn.K3._.Annual." localSheetId="3" hidden="1">{"K3Cash",#N/A,FALSE,"Ann";"K3Income",#N/A,FALSE,"Ann";"K3Educ",#N/A,FALSE,"Ann";"K3media",#N/A,FALSE,"Ann";"K3Info",#N/A,FALSE,"Ann";"K3Valuation",#N/A,FALSE,"Ann"}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localSheetId="3" hidden="1">{"K3 first",#N/A,FALSE,"Qtr.";"K3 second",#N/A,FALSE,"Qtr.";"K3 Third",#N/A,FALSE,"Qtr.";"K3 Fourth",#N/A,FALSE,"Qtr.";"K3 Full",#N/A,FALSE,"Qtr."}</definedName>
    <definedName name="wrn.K3._.Quarterly." hidden="1">{"K3 first",#N/A,FALSE,"Qtr.";"K3 second",#N/A,FALSE,"Qtr.";"K3 Third",#N/A,FALSE,"Qtr.";"K3 Fourth",#N/A,FALSE,"Qtr.";"K3 Full",#N/A,FALSE,"Qtr."}</definedName>
    <definedName name="wrn.KATE." localSheetId="4" hidden="1">{"BALANCE SHEET",#N/A,FALSE,"FINANCIALS";"INCOME",#N/A,FALSE,"FINANCIALS";"RETAINED EARNINGS",#N/A,FALSE,"FINANCIALS";"SOCFP",#N/A,FALSE,"FINANCIALS";"TRIAL BALANCE",#N/A,FALSE,"FINANCIALS"}</definedName>
    <definedName name="wrn.KATE." localSheetId="3" hidden="1">{"BALANCE SHEET",#N/A,FALSE,"FINANCIALS";"INCOME",#N/A,FALSE,"FINANCIALS";"RETAINED EARNINGS",#N/A,FALSE,"FINANCIALS";"SOCFP",#N/A,FALSE,"FINANCIALS";"TRIAL BALANCE",#N/A,FALSE,"FINANCIALS"}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enngb." localSheetId="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y._.Pages." localSheetId="3" hidden="1">{#N/A,#N/A,FALSE,"Model";#N/A,#N/A,FALSE,"CapitalCosts"}</definedName>
    <definedName name="wrn.Key._.Pages." hidden="1">{#N/A,#N/A,FALSE,"Model";#N/A,#N/A,FALSE,"CapitalCosts"}</definedName>
    <definedName name="wrn.KEYFIN." localSheetId="4" hidden="1">{"SCH49",#N/A,FALSE,"eva"}</definedName>
    <definedName name="wrn.KEYFIN." localSheetId="3" hidden="1">{"SCH49",#N/A,FALSE,"eva"}</definedName>
    <definedName name="wrn.KEYFIN." hidden="1">{"SCH49",#N/A,FALSE,"eva"}</definedName>
    <definedName name="wrn.KKW." localSheetId="3" hidden="1">{#N/A,#N/A,FALSE,"Cover";#N/A,#N/A,FALSE,"KKW Sum";#N/A,#N/A,FALSE,"KKW Basisdaten";#N/A,#N/A,FALSE,"DEPRKKW";#N/A,#N/A,FALSE,"Krü";#N/A,#N/A,FALSE,"Bru";#N/A,#N/A,FALSE,"Bro";#N/A,#N/A,FALSE,"Sta"}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KW._1" localSheetId="3" hidden="1">{#N/A,#N/A,FALSE,"Cover";#N/A,#N/A,FALSE,"KKW Sum";#N/A,#N/A,FALSE,"KKW Basisdaten";#N/A,#N/A,FALSE,"DEPRKKW";#N/A,#N/A,FALSE,"Krü";#N/A,#N/A,FALSE,"Bru";#N/A,#N/A,FALSE,"Bro";#N/A,#N/A,FALSE,"Sta"}</definedName>
    <definedName name="wrn.KKW._1" hidden="1">{#N/A,#N/A,FALSE,"Cover";#N/A,#N/A,FALSE,"KKW Sum";#N/A,#N/A,FALSE,"KKW Basisdaten";#N/A,#N/A,FALSE,"DEPRKKW";#N/A,#N/A,FALSE,"Krü";#N/A,#N/A,FALSE,"Bru";#N/A,#N/A,FALSE,"Bro";#N/A,#N/A,FALSE,"Sta"}</definedName>
    <definedName name="wrn.KKW._2" localSheetId="3" hidden="1">{#N/A,#N/A,FALSE,"Cover";#N/A,#N/A,FALSE,"KKW Sum";#N/A,#N/A,FALSE,"KKW Basisdaten";#N/A,#N/A,FALSE,"DEPRKKW";#N/A,#N/A,FALSE,"Krü";#N/A,#N/A,FALSE,"Bru";#N/A,#N/A,FALSE,"Bro";#N/A,#N/A,FALSE,"Sta"}</definedName>
    <definedName name="wrn.KKW._2" hidden="1">{#N/A,#N/A,FALSE,"Cover";#N/A,#N/A,FALSE,"KKW Sum";#N/A,#N/A,FALSE,"KKW Basisdaten";#N/A,#N/A,FALSE,"DEPRKKW";#N/A,#N/A,FALSE,"Krü";#N/A,#N/A,FALSE,"Bru";#N/A,#N/A,FALSE,"Bro";#N/A,#N/A,FALSE,"Sta"}</definedName>
    <definedName name="wrn.KKW._3" localSheetId="3" hidden="1">{#N/A,#N/A,FALSE,"Cover";#N/A,#N/A,FALSE,"KKW Sum";#N/A,#N/A,FALSE,"KKW Basisdaten";#N/A,#N/A,FALSE,"DEPRKKW";#N/A,#N/A,FALSE,"Krü";#N/A,#N/A,FALSE,"Bru";#N/A,#N/A,FALSE,"Bro";#N/A,#N/A,FALSE,"Sta"}</definedName>
    <definedName name="wrn.KKW._3" hidden="1">{#N/A,#N/A,FALSE,"Cover";#N/A,#N/A,FALSE,"KKW Sum";#N/A,#N/A,FALSE,"KKW Basisdaten";#N/A,#N/A,FALSE,"DEPRKKW";#N/A,#N/A,FALSE,"Krü";#N/A,#N/A,FALSE,"Bru";#N/A,#N/A,FALSE,"Bro";#N/A,#N/A,FALSE,"Sta"}</definedName>
    <definedName name="wrn.KKW._4" localSheetId="3" hidden="1">{#N/A,#N/A,FALSE,"Cover";#N/A,#N/A,FALSE,"KKW Sum";#N/A,#N/A,FALSE,"KKW Basisdaten";#N/A,#N/A,FALSE,"DEPRKKW";#N/A,#N/A,FALSE,"Krü";#N/A,#N/A,FALSE,"Bru";#N/A,#N/A,FALSE,"Bro";#N/A,#N/A,FALSE,"Sta"}</definedName>
    <definedName name="wrn.KKW._4" hidden="1">{#N/A,#N/A,FALSE,"Cover";#N/A,#N/A,FALSE,"KKW Sum";#N/A,#N/A,FALSE,"KKW Basisdaten";#N/A,#N/A,FALSE,"DEPRKKW";#N/A,#N/A,FALSE,"Krü";#N/A,#N/A,FALSE,"Bru";#N/A,#N/A,FALSE,"Bro";#N/A,#N/A,FALSE,"Sta"}</definedName>
    <definedName name="wrn.KKW._5" localSheetId="3" hidden="1">{#N/A,#N/A,FALSE,"Cover";#N/A,#N/A,FALSE,"KKW Sum";#N/A,#N/A,FALSE,"KKW Basisdaten";#N/A,#N/A,FALSE,"DEPRKKW";#N/A,#N/A,FALSE,"Krü";#N/A,#N/A,FALSE,"Bru";#N/A,#N/A,FALSE,"Bro";#N/A,#N/A,FALSE,"Sta"}</definedName>
    <definedName name="wrn.KKW._5" hidden="1">{#N/A,#N/A,FALSE,"Cover";#N/A,#N/A,FALSE,"KKW Sum";#N/A,#N/A,FALSE,"KKW Basisdaten";#N/A,#N/A,FALSE,"DEPRKKW";#N/A,#N/A,FALSE,"Krü";#N/A,#N/A,FALSE,"Bru";#N/A,#N/A,FALSE,"Bro";#N/A,#N/A,FALSE,"Sta"}</definedName>
    <definedName name="wrn.Komplettausdruck." localSheetId="3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PIs." localSheetId="3" hidden="1">{#N/A,#N/A,TRUE,"Financial";#N/A,#N/A,TRUE,"Credit";#N/A,#N/A,TRUE,"Receivables Aging";#N/A,#N/A,TRUE,"Inventory Projections"}</definedName>
    <definedName name="wrn.KPIs." hidden="1">{#N/A,#N/A,TRUE,"Financial";#N/A,#N/A,TRUE,"Credit";#N/A,#N/A,TRUE,"Receivables Aging";#N/A,#N/A,TRUE,"Inventory Projections"}</definedName>
    <definedName name="wrn.kriall." localSheetId="3" hidden="1">{"kricash",#N/A,FALSE,"INC";"kriinc",#N/A,FALSE,"INC";"krimiami",#N/A,FALSE,"INC";"kriother",#N/A,FALSE,"INC";"kripapers",#N/A,FALSE,"INC"}</definedName>
    <definedName name="wrn.kriall." hidden="1">{"kricash",#N/A,FALSE,"INC";"kriinc",#N/A,FALSE,"INC";"krimiami",#N/A,FALSE,"INC";"kriother",#N/A,FALSE,"INC";"kripapers",#N/A,FALSE,"INC"}</definedName>
    <definedName name="wrn.l15." localSheetId="4" hidden="1">{"a",#N/A,FALSE,"גיליון1";"b",#N/A,FALSE,"גיליון1"}</definedName>
    <definedName name="wrn.l15." localSheetId="3" hidden="1">{"a",#N/A,FALSE,"גיליון1";"b",#N/A,FALSE,"גיליון1"}</definedName>
    <definedName name="wrn.l15." hidden="1">{"a",#N/A,FALSE,"גיליון1";"b",#N/A,FALSE,"גיליון1"}</definedName>
    <definedName name="wrn.LA._.SA." localSheetId="3" hidden="1">{"PnL",#N/A,FALSE,"Gas LA SA P&amp;L";"Responsibility",#N/A,FALSE,"Gas LA SA P&amp;L";"Cost Control",#N/A,FALSE,"Gas LA SA P&amp;L";"Program List",#N/A,FALSE,"Gas LA SA P&amp;L"}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localSheetId="3" hidden="1">{#N/A,#N/A,FALSE,"Sheet1"}</definedName>
    <definedName name="wrn.landscape._.template." hidden="1">{#N/A,#N/A,FALSE,"Sheet1"}</definedName>
    <definedName name="wrn.Large._.and._.Small._.on._.One._.Page." localSheetId="4" hidden="1">{"Large and Small on One Page",#N/A,FALSE,"Comparable companies"}</definedName>
    <definedName name="wrn.Large._.and._.Small._.on._.One._.Page." localSheetId="3" hidden="1">{"Large and Small on One Page",#N/A,FALSE,"Comparable companies"}</definedName>
    <definedName name="wrn.Large._.and._.Small._.on._.One._.Page." hidden="1">{"Large and Small on One Page",#N/A,FALSE,"Comparable companies"}</definedName>
    <definedName name="wrn.Latest._.Look." localSheetId="3" hidden="1">{"Trend February",#N/A,FALSE,"Wkly_Rpt"}</definedName>
    <definedName name="wrn.Latest._.Look." hidden="1">{"Trend February",#N/A,FALSE,"Wkly_Rpt"}</definedName>
    <definedName name="wrn.lbo." localSheetId="3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localSheetId="3" hidden="1">{"LBO Summary",#N/A,FALSE,"Summary"}</definedName>
    <definedName name="wrn.LBO._.Summary." hidden="1">{"LBO Summary",#N/A,FALSE,"Summary"}</definedName>
    <definedName name="wrn.lbo2." localSheetId="3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3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localSheetId="3" hidden="1">{"long",#N/A,FALSE,"ESC"}</definedName>
    <definedName name="wrn.legal." hidden="1">{"long",#N/A,FALSE,"ESC"}</definedName>
    <definedName name="wrn.Lender._.Summary." localSheetId="3" hidden="1">{"Summary",#N/A,FALSE,"Finmodel";"Division 1 Operations",#N/A,FALSE,"Finmodel";"Financials",#N/A,FALSE,"Finmodel";"Covenant Analysis",#N/A,FALSE,"Finmodel"}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localSheetId="3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vel._.4." localSheetId="3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gand._.Model." localSheetId="3" hidden="1">{#N/A,#N/A,FALSE,"Inc";#N/A,#N/A,FALSE,"QInc";#N/A,#N/A,FALSE,"Pro";#N/A,#N/A,FALSE,"QPro"}</definedName>
    <definedName name="wrn.Ligand._.Model." hidden="1">{#N/A,#N/A,FALSE,"Inc";#N/A,#N/A,FALSE,"QInc";#N/A,#N/A,FALSE,"Pro";#N/A,#N/A,FALSE,"QPro"}</definedName>
    <definedName name="wrn.LJD._.Review._.1." localSheetId="3" hidden="1">{"LJD 1",#N/A,FALSE,"Master";"LJD 2",#N/A,FALSE,"Sheet2";"LJD 3",#N/A,FALSE,"Sheet1";"LJD 4",#N/A,FALSE,"Sheet3";"LJD 5",#N/A,FALSE,"Sheet4"}</definedName>
    <definedName name="wrn.LJD._.Review._.1." hidden="1">{"LJD 1",#N/A,FALSE,"Master";"LJD 2",#N/A,FALSE,"Sheet2";"LJD 3",#N/A,FALSE,"Sheet1";"LJD 4",#N/A,FALSE,"Sheet3";"LJD 5",#N/A,FALSE,"Sheet4"}</definedName>
    <definedName name="wrn.Long._.Report.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1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.a1" hidden="1">{#N/A,#N/A,TRUE,"Cover";#N/A,#N/A,TRUE,"Header (ld)";#N/A,#N/A,TRUE,"T&amp;O By Region";#N/A,#N/A,TRUE,"Region Charts ";#N/A,#N/A,TRUE,"T&amp;O London";#N/A,#N/A,TRUE,"AD Report";#N/A,#N/A,TRUE,"Var by OU"}</definedName>
    <definedName name="wrn.Long._.Report1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1" hidden="1">{#N/A,#N/A,TRUE,"Cover";#N/A,#N/A,TRUE,"Header (ld)";#N/A,#N/A,TRUE,"T&amp;O By Region";#N/A,#N/A,TRUE,"Region Charts ";#N/A,#N/A,TRUE,"T&amp;O London";#N/A,#N/A,TRUE,"AD Report";#N/A,#N/A,TRUE,"Var by OU"}</definedName>
    <definedName name="wrn.LP._.Committee._.Book.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localSheetId="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localSheetId="3" hidden="1">{"LPNL1",#N/A,FALSE,"EntitiesWithReclasses";"LPNL2",#N/A,FALSE,"EntitiesWithReclasses";"LPNL3",#N/A,FALSE,"EntitiesWithReclasses"}</definedName>
    <definedName name="wrn.LPNL." hidden="1">{"LPNL1",#N/A,FALSE,"EntitiesWithReclasses";"LPNL2",#N/A,FALSE,"EntitiesWithReclasses";"LPNL3",#N/A,FALSE,"EntitiesWithReclasses"}</definedName>
    <definedName name="wrn.LPU._.MG." localSheetId="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_cash." localSheetId="4" hidden="1">{"cash_marc",#N/A,FALSE,"dec95cr.xls"}</definedName>
    <definedName name="wrn.m_cash." localSheetId="3" hidden="1">{"cash_marc",#N/A,FALSE,"dec95cr.xls"}</definedName>
    <definedName name="wrn.m_cash." hidden="1">{"cash_marc",#N/A,FALSE,"dec95cr.xls"}</definedName>
    <definedName name="wrn.Main._.Fields.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localSheetId="3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localSheetId="4" hidden="1">{"Assumptions",#N/A,TRUE,"Assumptions";"Income",#N/A,TRUE,"Income";"Balance",#N/A,TRUE,"Balance"}</definedName>
    <definedName name="wrn.Maine." localSheetId="3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._1" localSheetId="3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._1_1" localSheetId="3" hidden="1">{"Assumptions",#N/A,TRUE,"Assumptions";"Income",#N/A,TRUE,"Income";"Balance",#N/A,TRUE,"Balance"}</definedName>
    <definedName name="wrn.Maine._1_1" hidden="1">{"Assumptions",#N/A,TRUE,"Assumptions";"Income",#N/A,TRUE,"Income";"Balance",#N/A,TRUE,"Balance"}</definedName>
    <definedName name="wrn.Maine._1_2" localSheetId="3" hidden="1">{"Assumptions",#N/A,TRUE,"Assumptions";"Income",#N/A,TRUE,"Income";"Balance",#N/A,TRUE,"Balance"}</definedName>
    <definedName name="wrn.Maine._1_2" hidden="1">{"Assumptions",#N/A,TRUE,"Assumptions";"Income",#N/A,TRUE,"Income";"Balance",#N/A,TRUE,"Balance"}</definedName>
    <definedName name="wrn.Maine._1_3" localSheetId="3" hidden="1">{"Assumptions",#N/A,TRUE,"Assumptions";"Income",#N/A,TRUE,"Income";"Balance",#N/A,TRUE,"Balance"}</definedName>
    <definedName name="wrn.Maine._1_3" hidden="1">{"Assumptions",#N/A,TRUE,"Assumptions";"Income",#N/A,TRUE,"Income";"Balance",#N/A,TRUE,"Balance"}</definedName>
    <definedName name="wrn.Maine._1_4" localSheetId="3" hidden="1">{"Assumptions",#N/A,TRUE,"Assumptions";"Income",#N/A,TRUE,"Income";"Balance",#N/A,TRUE,"Balance"}</definedName>
    <definedName name="wrn.Maine._1_4" hidden="1">{"Assumptions",#N/A,TRUE,"Assumptions";"Income",#N/A,TRUE,"Income";"Balance",#N/A,TRUE,"Balance"}</definedName>
    <definedName name="wrn.Maine._1_5" localSheetId="3" hidden="1">{"Assumptions",#N/A,TRUE,"Assumptions";"Income",#N/A,TRUE,"Income";"Balance",#N/A,TRUE,"Balance"}</definedName>
    <definedName name="wrn.Maine._1_5" hidden="1">{"Assumptions",#N/A,TRUE,"Assumptions";"Income",#N/A,TRUE,"Income";"Balance",#N/A,TRUE,"Balance"}</definedName>
    <definedName name="wrn.Maine._2" localSheetId="3" hidden="1">{"Assumptions",#N/A,TRUE,"Assumptions";"Income",#N/A,TRUE,"Income";"Balance",#N/A,TRUE,"Balance"}</definedName>
    <definedName name="wrn.Maine._2" hidden="1">{"Assumptions",#N/A,TRUE,"Assumptions";"Income",#N/A,TRUE,"Income";"Balance",#N/A,TRUE,"Balance"}</definedName>
    <definedName name="wrn.Maine._2_1" localSheetId="3" hidden="1">{"Assumptions",#N/A,TRUE,"Assumptions";"Income",#N/A,TRUE,"Income";"Balance",#N/A,TRUE,"Balance"}</definedName>
    <definedName name="wrn.Maine._2_1" hidden="1">{"Assumptions",#N/A,TRUE,"Assumptions";"Income",#N/A,TRUE,"Income";"Balance",#N/A,TRUE,"Balance"}</definedName>
    <definedName name="wrn.Maine._2_2" localSheetId="3" hidden="1">{"Assumptions",#N/A,TRUE,"Assumptions";"Income",#N/A,TRUE,"Income";"Balance",#N/A,TRUE,"Balance"}</definedName>
    <definedName name="wrn.Maine._2_2" hidden="1">{"Assumptions",#N/A,TRUE,"Assumptions";"Income",#N/A,TRUE,"Income";"Balance",#N/A,TRUE,"Balance"}</definedName>
    <definedName name="wrn.Maine._2_3" localSheetId="3" hidden="1">{"Assumptions",#N/A,TRUE,"Assumptions";"Income",#N/A,TRUE,"Income";"Balance",#N/A,TRUE,"Balance"}</definedName>
    <definedName name="wrn.Maine._2_3" hidden="1">{"Assumptions",#N/A,TRUE,"Assumptions";"Income",#N/A,TRUE,"Income";"Balance",#N/A,TRUE,"Balance"}</definedName>
    <definedName name="wrn.Maine._2_4" localSheetId="3" hidden="1">{"Assumptions",#N/A,TRUE,"Assumptions";"Income",#N/A,TRUE,"Income";"Balance",#N/A,TRUE,"Balance"}</definedName>
    <definedName name="wrn.Maine._2_4" hidden="1">{"Assumptions",#N/A,TRUE,"Assumptions";"Income",#N/A,TRUE,"Income";"Balance",#N/A,TRUE,"Balance"}</definedName>
    <definedName name="wrn.Maine._2_5" localSheetId="3" hidden="1">{"Assumptions",#N/A,TRUE,"Assumptions";"Income",#N/A,TRUE,"Income";"Balance",#N/A,TRUE,"Balance"}</definedName>
    <definedName name="wrn.Maine._2_5" hidden="1">{"Assumptions",#N/A,TRUE,"Assumptions";"Income",#N/A,TRUE,"Income";"Balance",#N/A,TRUE,"Balance"}</definedName>
    <definedName name="wrn.Maine._3" localSheetId="3" hidden="1">{"Assumptions",#N/A,TRUE,"Assumptions";"Income",#N/A,TRUE,"Income";"Balance",#N/A,TRUE,"Balance"}</definedName>
    <definedName name="wrn.Maine._3" hidden="1">{"Assumptions",#N/A,TRUE,"Assumptions";"Income",#N/A,TRUE,"Income";"Balance",#N/A,TRUE,"Balance"}</definedName>
    <definedName name="wrn.Maine._3_1" localSheetId="3" hidden="1">{"Assumptions",#N/A,TRUE,"Assumptions";"Income",#N/A,TRUE,"Income";"Balance",#N/A,TRUE,"Balance"}</definedName>
    <definedName name="wrn.Maine._3_1" hidden="1">{"Assumptions",#N/A,TRUE,"Assumptions";"Income",#N/A,TRUE,"Income";"Balance",#N/A,TRUE,"Balance"}</definedName>
    <definedName name="wrn.Maine._3_2" localSheetId="3" hidden="1">{"Assumptions",#N/A,TRUE,"Assumptions";"Income",#N/A,TRUE,"Income";"Balance",#N/A,TRUE,"Balance"}</definedName>
    <definedName name="wrn.Maine._3_2" hidden="1">{"Assumptions",#N/A,TRUE,"Assumptions";"Income",#N/A,TRUE,"Income";"Balance",#N/A,TRUE,"Balance"}</definedName>
    <definedName name="wrn.Maine._3_3" localSheetId="3" hidden="1">{"Assumptions",#N/A,TRUE,"Assumptions";"Income",#N/A,TRUE,"Income";"Balance",#N/A,TRUE,"Balance"}</definedName>
    <definedName name="wrn.Maine._3_3" hidden="1">{"Assumptions",#N/A,TRUE,"Assumptions";"Income",#N/A,TRUE,"Income";"Balance",#N/A,TRUE,"Balance"}</definedName>
    <definedName name="wrn.Maine._3_4" localSheetId="3" hidden="1">{"Assumptions",#N/A,TRUE,"Assumptions";"Income",#N/A,TRUE,"Income";"Balance",#N/A,TRUE,"Balance"}</definedName>
    <definedName name="wrn.Maine._3_4" hidden="1">{"Assumptions",#N/A,TRUE,"Assumptions";"Income",#N/A,TRUE,"Income";"Balance",#N/A,TRUE,"Balance"}</definedName>
    <definedName name="wrn.Maine._3_5" localSheetId="3" hidden="1">{"Assumptions",#N/A,TRUE,"Assumptions";"Income",#N/A,TRUE,"Income";"Balance",#N/A,TRUE,"Balance"}</definedName>
    <definedName name="wrn.Maine._3_5" hidden="1">{"Assumptions",#N/A,TRUE,"Assumptions";"Income",#N/A,TRUE,"Income";"Balance",#N/A,TRUE,"Balance"}</definedName>
    <definedName name="wrn.Maine._4" localSheetId="3" hidden="1">{"Assumptions",#N/A,TRUE,"Assumptions";"Income",#N/A,TRUE,"Income";"Balance",#N/A,TRUE,"Balance"}</definedName>
    <definedName name="wrn.Maine._4" hidden="1">{"Assumptions",#N/A,TRUE,"Assumptions";"Income",#N/A,TRUE,"Income";"Balance",#N/A,TRUE,"Balance"}</definedName>
    <definedName name="wrn.Maine._4_1" localSheetId="3" hidden="1">{"Assumptions",#N/A,TRUE,"Assumptions";"Income",#N/A,TRUE,"Income";"Balance",#N/A,TRUE,"Balance"}</definedName>
    <definedName name="wrn.Maine._4_1" hidden="1">{"Assumptions",#N/A,TRUE,"Assumptions";"Income",#N/A,TRUE,"Income";"Balance",#N/A,TRUE,"Balance"}</definedName>
    <definedName name="wrn.Maine._4_2" localSheetId="3" hidden="1">{"Assumptions",#N/A,TRUE,"Assumptions";"Income",#N/A,TRUE,"Income";"Balance",#N/A,TRUE,"Balance"}</definedName>
    <definedName name="wrn.Maine._4_2" hidden="1">{"Assumptions",#N/A,TRUE,"Assumptions";"Income",#N/A,TRUE,"Income";"Balance",#N/A,TRUE,"Balance"}</definedName>
    <definedName name="wrn.Maine._4_3" localSheetId="3" hidden="1">{"Assumptions",#N/A,TRUE,"Assumptions";"Income",#N/A,TRUE,"Income";"Balance",#N/A,TRUE,"Balance"}</definedName>
    <definedName name="wrn.Maine._4_3" hidden="1">{"Assumptions",#N/A,TRUE,"Assumptions";"Income",#N/A,TRUE,"Income";"Balance",#N/A,TRUE,"Balance"}</definedName>
    <definedName name="wrn.Maine._4_4" localSheetId="3" hidden="1">{"Assumptions",#N/A,TRUE,"Assumptions";"Income",#N/A,TRUE,"Income";"Balance",#N/A,TRUE,"Balance"}</definedName>
    <definedName name="wrn.Maine._4_4" hidden="1">{"Assumptions",#N/A,TRUE,"Assumptions";"Income",#N/A,TRUE,"Income";"Balance",#N/A,TRUE,"Balance"}</definedName>
    <definedName name="wrn.Maine._4_5" localSheetId="3" hidden="1">{"Assumptions",#N/A,TRUE,"Assumptions";"Income",#N/A,TRUE,"Income";"Balance",#N/A,TRUE,"Balance"}</definedName>
    <definedName name="wrn.Maine._4_5" hidden="1">{"Assumptions",#N/A,TRUE,"Assumptions";"Income",#N/A,TRUE,"Income";"Balance",#N/A,TRUE,"Balance"}</definedName>
    <definedName name="wrn.Maine._5" localSheetId="3" hidden="1">{"Assumptions",#N/A,TRUE,"Assumptions";"Income",#N/A,TRUE,"Income";"Balance",#N/A,TRUE,"Balance"}</definedName>
    <definedName name="wrn.Maine._5" hidden="1">{"Assumptions",#N/A,TRUE,"Assumptions";"Income",#N/A,TRUE,"Income";"Balance",#N/A,TRUE,"Balance"}</definedName>
    <definedName name="wrn.Maine._5_1" localSheetId="3" hidden="1">{"Assumptions",#N/A,TRUE,"Assumptions";"Income",#N/A,TRUE,"Income";"Balance",#N/A,TRUE,"Balance"}</definedName>
    <definedName name="wrn.Maine._5_1" hidden="1">{"Assumptions",#N/A,TRUE,"Assumptions";"Income",#N/A,TRUE,"Income";"Balance",#N/A,TRUE,"Balance"}</definedName>
    <definedName name="wrn.Maine._5_2" localSheetId="3" hidden="1">{"Assumptions",#N/A,TRUE,"Assumptions";"Income",#N/A,TRUE,"Income";"Balance",#N/A,TRUE,"Balance"}</definedName>
    <definedName name="wrn.Maine._5_2" hidden="1">{"Assumptions",#N/A,TRUE,"Assumptions";"Income",#N/A,TRUE,"Income";"Balance",#N/A,TRUE,"Balance"}</definedName>
    <definedName name="wrn.Maine._5_3" localSheetId="3" hidden="1">{"Assumptions",#N/A,TRUE,"Assumptions";"Income",#N/A,TRUE,"Income";"Balance",#N/A,TRUE,"Balance"}</definedName>
    <definedName name="wrn.Maine._5_3" hidden="1">{"Assumptions",#N/A,TRUE,"Assumptions";"Income",#N/A,TRUE,"Income";"Balance",#N/A,TRUE,"Balance"}</definedName>
    <definedName name="wrn.Maine._5_4" localSheetId="3" hidden="1">{"Assumptions",#N/A,TRUE,"Assumptions";"Income",#N/A,TRUE,"Income";"Balance",#N/A,TRUE,"Balance"}</definedName>
    <definedName name="wrn.Maine._5_4" hidden="1">{"Assumptions",#N/A,TRUE,"Assumptions";"Income",#N/A,TRUE,"Income";"Balance",#N/A,TRUE,"Balance"}</definedName>
    <definedName name="wrn.Maine._5_5" localSheetId="3" hidden="1">{"Assumptions",#N/A,TRUE,"Assumptions";"Income",#N/A,TRUE,"Income";"Balance",#N/A,TRUE,"Balance"}</definedName>
    <definedName name="wrn.Maine._5_5" hidden="1">{"Assumptions",#N/A,TRUE,"Assumptions";"Income",#N/A,TRUE,"Income";"Balance",#N/A,TRUE,"Balance"}</definedName>
    <definedName name="wrn.Maine2." localSheetId="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localSheetId="4" hidden="1">{"MGMT_Adj_Excl_Mktg_1",#N/A,TRUE,"Mgmt. Adj.";"MGMT_Adj_Excl_Mktg_2",#N/A,TRUE,"Mgmt. Adj.";"MGMT_ADJ_Incl_Mktg_1",#N/A,TRUE,"Mgmt. Adj.";"MGMT_Adj_Incl_Mktg_2",#N/A,TRUE,"Mgmt. Adj."}</definedName>
    <definedName name="wrn.Management._.Adjustment." localSheetId="3" hidden="1">{"MGMT_Adj_Excl_Mktg_1",#N/A,TRUE,"Mgmt. Adj.";"MGMT_Adj_Excl_Mktg_2",#N/A,TRUE,"Mgmt. Adj.";"MGMT_ADJ_Incl_Mktg_1",#N/A,TRUE,"Mgmt. Adj.";"MGMT_Adj_Incl_Mktg_2",#N/A,TRUE,"Mgmt. Adj."}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localSheetId="3" hidden="1">{"MANAGEMENT COSTS",#N/A,FALSE,"C.CENTRE"}</definedName>
    <definedName name="wrn.MANAGEMENT._.COSTS." hidden="1">{"MANAGEMENT COSTS",#N/A,FALSE,"C.CENTRE"}</definedName>
    <definedName name="wrn.Management._.Report.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localSheetId="3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gins." localSheetId="3" hidden="1">{#N/A,#N/A,FALSE,"Margins - GrossR&amp;D";#N/A,#N/A,FALSE,"Margins - sg&amp;a";#N/A,#N/A,FALSE,"Margins - Oper-net"}</definedName>
    <definedName name="wrn.Margins." hidden="1">{#N/A,#N/A,FALSE,"Margins - GrossR&amp;D";#N/A,#N/A,FALSE,"Margins - sg&amp;a";#N/A,#N/A,FALSE,"Margins - Oper-net"}</definedName>
    <definedName name="wrn.market._.share." localSheetId="3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localSheetId="3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_.SUMMARY." localSheetId="3" hidden="1">{"Marketing Summary",#N/A,FALSE,"Marketing Spending"}</definedName>
    <definedName name="wrn.MARKETING._.SUMMARY." hidden="1">{"Marketing Summary",#N/A,FALSE,"Marketing Spending"}</definedName>
    <definedName name="wrn.Massimo.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localSheetId="3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AY." localSheetId="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CCRK." localSheetId="3" hidden="1">{#N/A,#N/A,FALSE,"MCCRK"}</definedName>
    <definedName name="wrn.MCCRK." hidden="1">{#N/A,#N/A,FALSE,"MCCRK"}</definedName>
    <definedName name="wrn.MDS1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localSheetId="3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ET.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hidden="1">{"PAIDLOSS",#N/A,FALSE,"PAIDLOSS";"INCLOSS",#N/A,FALSE,"INCLOSS";"pdcts",#N/A,FALSE,"PAIDCTS";"INCCTS",#N/A,FALSE,"INCCTS";"AVGCASE",#N/A,FALSE,"AVG CASE";"SUM",#N/A,FALSE,"SUM STAT";"UNPAID",#N/A,FALSE,"AVG UNPD 2"}</definedName>
    <definedName name="wrn.member." localSheetId="3" hidden="1">{"firs",#N/A,FALSE,"Sheet1";"second",#N/A,FALSE,"Sheet1"}</definedName>
    <definedName name="wrn.member." hidden="1">{"firs",#N/A,FALSE,"Sheet1";"second",#N/A,FALSE,"Sheet1"}</definedName>
    <definedName name="wrn.memo." localSheetId="3" hidden="1">{#N/A,#N/A,TRUE,"financial";#N/A,#N/A,TRUE,"plants"}</definedName>
    <definedName name="wrn.memo." hidden="1">{#N/A,#N/A,TRUE,"financial";#N/A,#N/A,TRUE,"plants"}</definedName>
    <definedName name="wrn.Mensual." localSheetId="3" hidden="1">{"Portada",#N/A,FALSE,"Pres";"PL",#N/A,FALSE,"P&amp;L";"SFC",#N/A,FALSE,"SFC";"CE",#N/A,FALSE,"Capital Employed";"M+1",#N/A,FALSE,"Prev. (M+1)";"TRI",#N/A,FALSE,"Prev. Trim."}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" localSheetId="4" hidden="1">{#N/A,#N/A,FALSE,"IPO";#N/A,#N/A,FALSE,"DCF";#N/A,#N/A,FALSE,"LBO";#N/A,#N/A,FALSE,"MULT_VAL";#N/A,#N/A,FALSE,"Status Quo";#N/A,#N/A,FALSE,"Recap"}</definedName>
    <definedName name="wrn.merge." localSheetId="3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._1" localSheetId="3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_1_1" localSheetId="3" hidden="1">{#N/A,#N/A,FALSE,"IPO";#N/A,#N/A,FALSE,"DCF";#N/A,#N/A,FALSE,"LBO";#N/A,#N/A,FALSE,"MULT_VAL";#N/A,#N/A,FALSE,"Status Quo";#N/A,#N/A,FALSE,"Recap"}</definedName>
    <definedName name="wrn.merge._1_1" hidden="1">{#N/A,#N/A,FALSE,"IPO";#N/A,#N/A,FALSE,"DCF";#N/A,#N/A,FALSE,"LBO";#N/A,#N/A,FALSE,"MULT_VAL";#N/A,#N/A,FALSE,"Status Quo";#N/A,#N/A,FALSE,"Recap"}</definedName>
    <definedName name="wrn.merge._1_2" localSheetId="3" hidden="1">{#N/A,#N/A,FALSE,"IPO";#N/A,#N/A,FALSE,"DCF";#N/A,#N/A,FALSE,"LBO";#N/A,#N/A,FALSE,"MULT_VAL";#N/A,#N/A,FALSE,"Status Quo";#N/A,#N/A,FALSE,"Recap"}</definedName>
    <definedName name="wrn.merge._1_2" hidden="1">{#N/A,#N/A,FALSE,"IPO";#N/A,#N/A,FALSE,"DCF";#N/A,#N/A,FALSE,"LBO";#N/A,#N/A,FALSE,"MULT_VAL";#N/A,#N/A,FALSE,"Status Quo";#N/A,#N/A,FALSE,"Recap"}</definedName>
    <definedName name="wrn.merge._1_3" localSheetId="3" hidden="1">{#N/A,#N/A,FALSE,"IPO";#N/A,#N/A,FALSE,"DCF";#N/A,#N/A,FALSE,"LBO";#N/A,#N/A,FALSE,"MULT_VAL";#N/A,#N/A,FALSE,"Status Quo";#N/A,#N/A,FALSE,"Recap"}</definedName>
    <definedName name="wrn.merge._1_3" hidden="1">{#N/A,#N/A,FALSE,"IPO";#N/A,#N/A,FALSE,"DCF";#N/A,#N/A,FALSE,"LBO";#N/A,#N/A,FALSE,"MULT_VAL";#N/A,#N/A,FALSE,"Status Quo";#N/A,#N/A,FALSE,"Recap"}</definedName>
    <definedName name="wrn.merge._1_4" localSheetId="3" hidden="1">{#N/A,#N/A,FALSE,"IPO";#N/A,#N/A,FALSE,"DCF";#N/A,#N/A,FALSE,"LBO";#N/A,#N/A,FALSE,"MULT_VAL";#N/A,#N/A,FALSE,"Status Quo";#N/A,#N/A,FALSE,"Recap"}</definedName>
    <definedName name="wrn.merge._1_4" hidden="1">{#N/A,#N/A,FALSE,"IPO";#N/A,#N/A,FALSE,"DCF";#N/A,#N/A,FALSE,"LBO";#N/A,#N/A,FALSE,"MULT_VAL";#N/A,#N/A,FALSE,"Status Quo";#N/A,#N/A,FALSE,"Recap"}</definedName>
    <definedName name="wrn.merge._1_5" localSheetId="3" hidden="1">{#N/A,#N/A,FALSE,"IPO";#N/A,#N/A,FALSE,"DCF";#N/A,#N/A,FALSE,"LBO";#N/A,#N/A,FALSE,"MULT_VAL";#N/A,#N/A,FALSE,"Status Quo";#N/A,#N/A,FALSE,"Recap"}</definedName>
    <definedName name="wrn.merge._1_5" hidden="1">{#N/A,#N/A,FALSE,"IPO";#N/A,#N/A,FALSE,"DCF";#N/A,#N/A,FALSE,"LBO";#N/A,#N/A,FALSE,"MULT_VAL";#N/A,#N/A,FALSE,"Status Quo";#N/A,#N/A,FALSE,"Recap"}</definedName>
    <definedName name="wrn.merge._2" localSheetId="3" hidden="1">{#N/A,#N/A,FALSE,"IPO";#N/A,#N/A,FALSE,"DCF";#N/A,#N/A,FALSE,"LBO";#N/A,#N/A,FALSE,"MULT_VAL";#N/A,#N/A,FALSE,"Status Quo";#N/A,#N/A,FALSE,"Recap"}</definedName>
    <definedName name="wrn.merge._2" hidden="1">{#N/A,#N/A,FALSE,"IPO";#N/A,#N/A,FALSE,"DCF";#N/A,#N/A,FALSE,"LBO";#N/A,#N/A,FALSE,"MULT_VAL";#N/A,#N/A,FALSE,"Status Quo";#N/A,#N/A,FALSE,"Recap"}</definedName>
    <definedName name="wrn.merge._2_1" localSheetId="3" hidden="1">{#N/A,#N/A,FALSE,"IPO";#N/A,#N/A,FALSE,"DCF";#N/A,#N/A,FALSE,"LBO";#N/A,#N/A,FALSE,"MULT_VAL";#N/A,#N/A,FALSE,"Status Quo";#N/A,#N/A,FALSE,"Recap"}</definedName>
    <definedName name="wrn.merge._2_1" hidden="1">{#N/A,#N/A,FALSE,"IPO";#N/A,#N/A,FALSE,"DCF";#N/A,#N/A,FALSE,"LBO";#N/A,#N/A,FALSE,"MULT_VAL";#N/A,#N/A,FALSE,"Status Quo";#N/A,#N/A,FALSE,"Recap"}</definedName>
    <definedName name="wrn.merge._2_2" localSheetId="3" hidden="1">{#N/A,#N/A,FALSE,"IPO";#N/A,#N/A,FALSE,"DCF";#N/A,#N/A,FALSE,"LBO";#N/A,#N/A,FALSE,"MULT_VAL";#N/A,#N/A,FALSE,"Status Quo";#N/A,#N/A,FALSE,"Recap"}</definedName>
    <definedName name="wrn.merge._2_2" hidden="1">{#N/A,#N/A,FALSE,"IPO";#N/A,#N/A,FALSE,"DCF";#N/A,#N/A,FALSE,"LBO";#N/A,#N/A,FALSE,"MULT_VAL";#N/A,#N/A,FALSE,"Status Quo";#N/A,#N/A,FALSE,"Recap"}</definedName>
    <definedName name="wrn.merge._2_3" localSheetId="3" hidden="1">{#N/A,#N/A,FALSE,"IPO";#N/A,#N/A,FALSE,"DCF";#N/A,#N/A,FALSE,"LBO";#N/A,#N/A,FALSE,"MULT_VAL";#N/A,#N/A,FALSE,"Status Quo";#N/A,#N/A,FALSE,"Recap"}</definedName>
    <definedName name="wrn.merge._2_3" hidden="1">{#N/A,#N/A,FALSE,"IPO";#N/A,#N/A,FALSE,"DCF";#N/A,#N/A,FALSE,"LBO";#N/A,#N/A,FALSE,"MULT_VAL";#N/A,#N/A,FALSE,"Status Quo";#N/A,#N/A,FALSE,"Recap"}</definedName>
    <definedName name="wrn.merge._2_4" localSheetId="3" hidden="1">{#N/A,#N/A,FALSE,"IPO";#N/A,#N/A,FALSE,"DCF";#N/A,#N/A,FALSE,"LBO";#N/A,#N/A,FALSE,"MULT_VAL";#N/A,#N/A,FALSE,"Status Quo";#N/A,#N/A,FALSE,"Recap"}</definedName>
    <definedName name="wrn.merge._2_4" hidden="1">{#N/A,#N/A,FALSE,"IPO";#N/A,#N/A,FALSE,"DCF";#N/A,#N/A,FALSE,"LBO";#N/A,#N/A,FALSE,"MULT_VAL";#N/A,#N/A,FALSE,"Status Quo";#N/A,#N/A,FALSE,"Recap"}</definedName>
    <definedName name="wrn.merge._2_5" localSheetId="3" hidden="1">{#N/A,#N/A,FALSE,"IPO";#N/A,#N/A,FALSE,"DCF";#N/A,#N/A,FALSE,"LBO";#N/A,#N/A,FALSE,"MULT_VAL";#N/A,#N/A,FALSE,"Status Quo";#N/A,#N/A,FALSE,"Recap"}</definedName>
    <definedName name="wrn.merge._2_5" hidden="1">{#N/A,#N/A,FALSE,"IPO";#N/A,#N/A,FALSE,"DCF";#N/A,#N/A,FALSE,"LBO";#N/A,#N/A,FALSE,"MULT_VAL";#N/A,#N/A,FALSE,"Status Quo";#N/A,#N/A,FALSE,"Recap"}</definedName>
    <definedName name="wrn.merge._3" localSheetId="3" hidden="1">{#N/A,#N/A,FALSE,"IPO";#N/A,#N/A,FALSE,"DCF";#N/A,#N/A,FALSE,"LBO";#N/A,#N/A,FALSE,"MULT_VAL";#N/A,#N/A,FALSE,"Status Quo";#N/A,#N/A,FALSE,"Recap"}</definedName>
    <definedName name="wrn.merge._3" hidden="1">{#N/A,#N/A,FALSE,"IPO";#N/A,#N/A,FALSE,"DCF";#N/A,#N/A,FALSE,"LBO";#N/A,#N/A,FALSE,"MULT_VAL";#N/A,#N/A,FALSE,"Status Quo";#N/A,#N/A,FALSE,"Recap"}</definedName>
    <definedName name="wrn.merge._3_1" localSheetId="3" hidden="1">{#N/A,#N/A,FALSE,"IPO";#N/A,#N/A,FALSE,"DCF";#N/A,#N/A,FALSE,"LBO";#N/A,#N/A,FALSE,"MULT_VAL";#N/A,#N/A,FALSE,"Status Quo";#N/A,#N/A,FALSE,"Recap"}</definedName>
    <definedName name="wrn.merge._3_1" hidden="1">{#N/A,#N/A,FALSE,"IPO";#N/A,#N/A,FALSE,"DCF";#N/A,#N/A,FALSE,"LBO";#N/A,#N/A,FALSE,"MULT_VAL";#N/A,#N/A,FALSE,"Status Quo";#N/A,#N/A,FALSE,"Recap"}</definedName>
    <definedName name="wrn.merge._3_2" localSheetId="3" hidden="1">{#N/A,#N/A,FALSE,"IPO";#N/A,#N/A,FALSE,"DCF";#N/A,#N/A,FALSE,"LBO";#N/A,#N/A,FALSE,"MULT_VAL";#N/A,#N/A,FALSE,"Status Quo";#N/A,#N/A,FALSE,"Recap"}</definedName>
    <definedName name="wrn.merge._3_2" hidden="1">{#N/A,#N/A,FALSE,"IPO";#N/A,#N/A,FALSE,"DCF";#N/A,#N/A,FALSE,"LBO";#N/A,#N/A,FALSE,"MULT_VAL";#N/A,#N/A,FALSE,"Status Quo";#N/A,#N/A,FALSE,"Recap"}</definedName>
    <definedName name="wrn.merge._3_3" localSheetId="3" hidden="1">{#N/A,#N/A,FALSE,"IPO";#N/A,#N/A,FALSE,"DCF";#N/A,#N/A,FALSE,"LBO";#N/A,#N/A,FALSE,"MULT_VAL";#N/A,#N/A,FALSE,"Status Quo";#N/A,#N/A,FALSE,"Recap"}</definedName>
    <definedName name="wrn.merge._3_3" hidden="1">{#N/A,#N/A,FALSE,"IPO";#N/A,#N/A,FALSE,"DCF";#N/A,#N/A,FALSE,"LBO";#N/A,#N/A,FALSE,"MULT_VAL";#N/A,#N/A,FALSE,"Status Quo";#N/A,#N/A,FALSE,"Recap"}</definedName>
    <definedName name="wrn.merge._3_4" localSheetId="3" hidden="1">{#N/A,#N/A,FALSE,"IPO";#N/A,#N/A,FALSE,"DCF";#N/A,#N/A,FALSE,"LBO";#N/A,#N/A,FALSE,"MULT_VAL";#N/A,#N/A,FALSE,"Status Quo";#N/A,#N/A,FALSE,"Recap"}</definedName>
    <definedName name="wrn.merge._3_4" hidden="1">{#N/A,#N/A,FALSE,"IPO";#N/A,#N/A,FALSE,"DCF";#N/A,#N/A,FALSE,"LBO";#N/A,#N/A,FALSE,"MULT_VAL";#N/A,#N/A,FALSE,"Status Quo";#N/A,#N/A,FALSE,"Recap"}</definedName>
    <definedName name="wrn.merge._3_5" localSheetId="3" hidden="1">{#N/A,#N/A,FALSE,"IPO";#N/A,#N/A,FALSE,"DCF";#N/A,#N/A,FALSE,"LBO";#N/A,#N/A,FALSE,"MULT_VAL";#N/A,#N/A,FALSE,"Status Quo";#N/A,#N/A,FALSE,"Recap"}</definedName>
    <definedName name="wrn.merge._3_5" hidden="1">{#N/A,#N/A,FALSE,"IPO";#N/A,#N/A,FALSE,"DCF";#N/A,#N/A,FALSE,"LBO";#N/A,#N/A,FALSE,"MULT_VAL";#N/A,#N/A,FALSE,"Status Quo";#N/A,#N/A,FALSE,"Recap"}</definedName>
    <definedName name="wrn.merge._4" localSheetId="3" hidden="1">{#N/A,#N/A,FALSE,"IPO";#N/A,#N/A,FALSE,"DCF";#N/A,#N/A,FALSE,"LBO";#N/A,#N/A,FALSE,"MULT_VAL";#N/A,#N/A,FALSE,"Status Quo";#N/A,#N/A,FALSE,"Recap"}</definedName>
    <definedName name="wrn.merge._4" hidden="1">{#N/A,#N/A,FALSE,"IPO";#N/A,#N/A,FALSE,"DCF";#N/A,#N/A,FALSE,"LBO";#N/A,#N/A,FALSE,"MULT_VAL";#N/A,#N/A,FALSE,"Status Quo";#N/A,#N/A,FALSE,"Recap"}</definedName>
    <definedName name="wrn.merge._4_1" localSheetId="3" hidden="1">{#N/A,#N/A,FALSE,"IPO";#N/A,#N/A,FALSE,"DCF";#N/A,#N/A,FALSE,"LBO";#N/A,#N/A,FALSE,"MULT_VAL";#N/A,#N/A,FALSE,"Status Quo";#N/A,#N/A,FALSE,"Recap"}</definedName>
    <definedName name="wrn.merge._4_1" hidden="1">{#N/A,#N/A,FALSE,"IPO";#N/A,#N/A,FALSE,"DCF";#N/A,#N/A,FALSE,"LBO";#N/A,#N/A,FALSE,"MULT_VAL";#N/A,#N/A,FALSE,"Status Quo";#N/A,#N/A,FALSE,"Recap"}</definedName>
    <definedName name="wrn.merge._4_2" localSheetId="3" hidden="1">{#N/A,#N/A,FALSE,"IPO";#N/A,#N/A,FALSE,"DCF";#N/A,#N/A,FALSE,"LBO";#N/A,#N/A,FALSE,"MULT_VAL";#N/A,#N/A,FALSE,"Status Quo";#N/A,#N/A,FALSE,"Recap"}</definedName>
    <definedName name="wrn.merge._4_2" hidden="1">{#N/A,#N/A,FALSE,"IPO";#N/A,#N/A,FALSE,"DCF";#N/A,#N/A,FALSE,"LBO";#N/A,#N/A,FALSE,"MULT_VAL";#N/A,#N/A,FALSE,"Status Quo";#N/A,#N/A,FALSE,"Recap"}</definedName>
    <definedName name="wrn.merge._4_3" localSheetId="3" hidden="1">{#N/A,#N/A,FALSE,"IPO";#N/A,#N/A,FALSE,"DCF";#N/A,#N/A,FALSE,"LBO";#N/A,#N/A,FALSE,"MULT_VAL";#N/A,#N/A,FALSE,"Status Quo";#N/A,#N/A,FALSE,"Recap"}</definedName>
    <definedName name="wrn.merge._4_3" hidden="1">{#N/A,#N/A,FALSE,"IPO";#N/A,#N/A,FALSE,"DCF";#N/A,#N/A,FALSE,"LBO";#N/A,#N/A,FALSE,"MULT_VAL";#N/A,#N/A,FALSE,"Status Quo";#N/A,#N/A,FALSE,"Recap"}</definedName>
    <definedName name="wrn.merge._4_4" localSheetId="3" hidden="1">{#N/A,#N/A,FALSE,"IPO";#N/A,#N/A,FALSE,"DCF";#N/A,#N/A,FALSE,"LBO";#N/A,#N/A,FALSE,"MULT_VAL";#N/A,#N/A,FALSE,"Status Quo";#N/A,#N/A,FALSE,"Recap"}</definedName>
    <definedName name="wrn.merge._4_4" hidden="1">{#N/A,#N/A,FALSE,"IPO";#N/A,#N/A,FALSE,"DCF";#N/A,#N/A,FALSE,"LBO";#N/A,#N/A,FALSE,"MULT_VAL";#N/A,#N/A,FALSE,"Status Quo";#N/A,#N/A,FALSE,"Recap"}</definedName>
    <definedName name="wrn.merge._4_5" localSheetId="3" hidden="1">{#N/A,#N/A,FALSE,"IPO";#N/A,#N/A,FALSE,"DCF";#N/A,#N/A,FALSE,"LBO";#N/A,#N/A,FALSE,"MULT_VAL";#N/A,#N/A,FALSE,"Status Quo";#N/A,#N/A,FALSE,"Recap"}</definedName>
    <definedName name="wrn.merge._4_5" hidden="1">{#N/A,#N/A,FALSE,"IPO";#N/A,#N/A,FALSE,"DCF";#N/A,#N/A,FALSE,"LBO";#N/A,#N/A,FALSE,"MULT_VAL";#N/A,#N/A,FALSE,"Status Quo";#N/A,#N/A,FALSE,"Recap"}</definedName>
    <definedName name="wrn.merge._5" localSheetId="3" hidden="1">{#N/A,#N/A,FALSE,"IPO";#N/A,#N/A,FALSE,"DCF";#N/A,#N/A,FALSE,"LBO";#N/A,#N/A,FALSE,"MULT_VAL";#N/A,#N/A,FALSE,"Status Quo";#N/A,#N/A,FALSE,"Recap"}</definedName>
    <definedName name="wrn.merge._5" hidden="1">{#N/A,#N/A,FALSE,"IPO";#N/A,#N/A,FALSE,"DCF";#N/A,#N/A,FALSE,"LBO";#N/A,#N/A,FALSE,"MULT_VAL";#N/A,#N/A,FALSE,"Status Quo";#N/A,#N/A,FALSE,"Recap"}</definedName>
    <definedName name="wrn.merge._5_1" localSheetId="3" hidden="1">{#N/A,#N/A,FALSE,"IPO";#N/A,#N/A,FALSE,"DCF";#N/A,#N/A,FALSE,"LBO";#N/A,#N/A,FALSE,"MULT_VAL";#N/A,#N/A,FALSE,"Status Quo";#N/A,#N/A,FALSE,"Recap"}</definedName>
    <definedName name="wrn.merge._5_1" hidden="1">{#N/A,#N/A,FALSE,"IPO";#N/A,#N/A,FALSE,"DCF";#N/A,#N/A,FALSE,"LBO";#N/A,#N/A,FALSE,"MULT_VAL";#N/A,#N/A,FALSE,"Status Quo";#N/A,#N/A,FALSE,"Recap"}</definedName>
    <definedName name="wrn.merge._5_2" localSheetId="3" hidden="1">{#N/A,#N/A,FALSE,"IPO";#N/A,#N/A,FALSE,"DCF";#N/A,#N/A,FALSE,"LBO";#N/A,#N/A,FALSE,"MULT_VAL";#N/A,#N/A,FALSE,"Status Quo";#N/A,#N/A,FALSE,"Recap"}</definedName>
    <definedName name="wrn.merge._5_2" hidden="1">{#N/A,#N/A,FALSE,"IPO";#N/A,#N/A,FALSE,"DCF";#N/A,#N/A,FALSE,"LBO";#N/A,#N/A,FALSE,"MULT_VAL";#N/A,#N/A,FALSE,"Status Quo";#N/A,#N/A,FALSE,"Recap"}</definedName>
    <definedName name="wrn.merge._5_3" localSheetId="3" hidden="1">{#N/A,#N/A,FALSE,"IPO";#N/A,#N/A,FALSE,"DCF";#N/A,#N/A,FALSE,"LBO";#N/A,#N/A,FALSE,"MULT_VAL";#N/A,#N/A,FALSE,"Status Quo";#N/A,#N/A,FALSE,"Recap"}</definedName>
    <definedName name="wrn.merge._5_3" hidden="1">{#N/A,#N/A,FALSE,"IPO";#N/A,#N/A,FALSE,"DCF";#N/A,#N/A,FALSE,"LBO";#N/A,#N/A,FALSE,"MULT_VAL";#N/A,#N/A,FALSE,"Status Quo";#N/A,#N/A,FALSE,"Recap"}</definedName>
    <definedName name="wrn.merge._5_4" localSheetId="3" hidden="1">{#N/A,#N/A,FALSE,"IPO";#N/A,#N/A,FALSE,"DCF";#N/A,#N/A,FALSE,"LBO";#N/A,#N/A,FALSE,"MULT_VAL";#N/A,#N/A,FALSE,"Status Quo";#N/A,#N/A,FALSE,"Recap"}</definedName>
    <definedName name="wrn.merge._5_4" hidden="1">{#N/A,#N/A,FALSE,"IPO";#N/A,#N/A,FALSE,"DCF";#N/A,#N/A,FALSE,"LBO";#N/A,#N/A,FALSE,"MULT_VAL";#N/A,#N/A,FALSE,"Status Quo";#N/A,#N/A,FALSE,"Recap"}</definedName>
    <definedName name="wrn.merge._5_5" localSheetId="3" hidden="1">{#N/A,#N/A,FALSE,"IPO";#N/A,#N/A,FALSE,"DCF";#N/A,#N/A,FALSE,"LBO";#N/A,#N/A,FALSE,"MULT_VAL";#N/A,#N/A,FALSE,"Status Quo";#N/A,#N/A,FALSE,"Recap"}</definedName>
    <definedName name="wrn.merge._5_5" hidden="1">{#N/A,#N/A,FALSE,"IPO";#N/A,#N/A,FALSE,"DCF";#N/A,#N/A,FALSE,"LBO";#N/A,#N/A,FALSE,"MULT_VAL";#N/A,#N/A,FALSE,"Status Quo";#N/A,#N/A,FALSE,"Recap"}</definedName>
    <definedName name="wrn.merge.1" localSheetId="3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localSheetId="3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localSheetId="3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thods.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F._.commentary._.on._.variance." localSheetId="3" hidden="1">{"Commentary",#N/A,FALSE,"May"}</definedName>
    <definedName name="wrn.MF._.commentary._.on._.variance." hidden="1">{"Commentary",#N/A,FALSE,"May"}</definedName>
    <definedName name="wrn.MF._.with._.BA._.detail." localSheetId="3" hidden="1">{"BA detail",#N/A,FALSE,"Q3YTD "}</definedName>
    <definedName name="wrn.MF._.with._.BA._.detail." hidden="1">{"BA detail",#N/A,FALSE,"Q3YTD "}</definedName>
    <definedName name="wrn.MHHD." localSheetId="3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localSheetId="3" hidden="1">{"mhpcash",#N/A,FALSE,"MHPNEWX";"mhpinc",#N/A,FALSE,"MHPNEWX";"mhptax",#N/A,FALSE,"MHPNEWX";"mhpbroad",#N/A,FALSE,"MHPNEWX";"mhpeduc",#N/A,FALSE,"MHPNEWX";"mhpfin",#N/A,FALSE,"MHPNEWX";"mhpinfo",#N/A,FALSE,"MHPNEWX"}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LP." localSheetId="3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localSheetId="3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MOC._.Accounts._.Receivable." localSheetId="3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BIL." localSheetId="3" hidden="1">{"quarter",#N/A,FALSE,"MOB"}</definedName>
    <definedName name="wrn.MOBIL." hidden="1">{"quarter",#N/A,FALSE,"MOB"}</definedName>
    <definedName name="wrn.model." localSheetId="4" hidden="1">{"page1",#N/A,FALSE,"GIRLBO";"page2",#N/A,FALSE,"GIRLBO";"page3",#N/A,FALSE,"GIRLBO";"page4",#N/A,FALSE,"GIRLBO";"page5",#N/A,FALSE,"GIRLBO"}</definedName>
    <definedName name="wrn.model." localSheetId="3" hidden="1">{"page1",#N/A,FALSE,"GIRLBO";"page2",#N/A,FALSE,"GIRLBO";"page3",#N/A,FALSE,"GIRLBO";"page4",#N/A,FALSE,"GIRLBO";"page5",#N/A,FALSE,"GIRLBO"}</definedName>
    <definedName name="wrn.model." hidden="1">{"page1",#N/A,FALSE,"GIRLBO";"page2",#N/A,FALSE,"GIRLBO";"page3",#N/A,FALSE,"GIRLBO";"page4",#N/A,FALSE,"GIRLBO";"page5",#N/A,FALSE,"GIRLBO"}</definedName>
    <definedName name="wrn.Model._.Level._.3." localSheetId="3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localSheetId="3" hidden="1">{"page1",#N/A,FALSE,"GIRLBO";"page2",#N/A,FALSE,"GIRLBO";"page3",#N/A,FALSE,"GIRLBO";"page4",#N/A,FALSE,"GIRLBO";"page5",#N/A,FALSE,"GIRLBO"}</definedName>
    <definedName name="wrn.model._1" hidden="1">{"page1",#N/A,FALSE,"GIRLBO";"page2",#N/A,FALSE,"GIRLBO";"page3",#N/A,FALSE,"GIRLBO";"page4",#N/A,FALSE,"GIRLBO";"page5",#N/A,FALSE,"GIRLBO"}</definedName>
    <definedName name="wrn.model._1_1" localSheetId="3" hidden="1">{"page1",#N/A,FALSE,"GIRLBO";"page2",#N/A,FALSE,"GIRLBO";"page3",#N/A,FALSE,"GIRLBO";"page4",#N/A,FALSE,"GIRLBO";"page5",#N/A,FALSE,"GIRLBO"}</definedName>
    <definedName name="wrn.model._1_1" hidden="1">{"page1",#N/A,FALSE,"GIRLBO";"page2",#N/A,FALSE,"GIRLBO";"page3",#N/A,FALSE,"GIRLBO";"page4",#N/A,FALSE,"GIRLBO";"page5",#N/A,FALSE,"GIRLBO"}</definedName>
    <definedName name="wrn.model._1_2" localSheetId="3" hidden="1">{"page1",#N/A,FALSE,"GIRLBO";"page2",#N/A,FALSE,"GIRLBO";"page3",#N/A,FALSE,"GIRLBO";"page4",#N/A,FALSE,"GIRLBO";"page5",#N/A,FALSE,"GIRLBO"}</definedName>
    <definedName name="wrn.model._1_2" hidden="1">{"page1",#N/A,FALSE,"GIRLBO";"page2",#N/A,FALSE,"GIRLBO";"page3",#N/A,FALSE,"GIRLBO";"page4",#N/A,FALSE,"GIRLBO";"page5",#N/A,FALSE,"GIRLBO"}</definedName>
    <definedName name="wrn.model._1_3" localSheetId="3" hidden="1">{"page1",#N/A,FALSE,"GIRLBO";"page2",#N/A,FALSE,"GIRLBO";"page3",#N/A,FALSE,"GIRLBO";"page4",#N/A,FALSE,"GIRLBO";"page5",#N/A,FALSE,"GIRLBO"}</definedName>
    <definedName name="wrn.model._1_3" hidden="1">{"page1",#N/A,FALSE,"GIRLBO";"page2",#N/A,FALSE,"GIRLBO";"page3",#N/A,FALSE,"GIRLBO";"page4",#N/A,FALSE,"GIRLBO";"page5",#N/A,FALSE,"GIRLBO"}</definedName>
    <definedName name="wrn.model._1_4" localSheetId="3" hidden="1">{"page1",#N/A,FALSE,"GIRLBO";"page2",#N/A,FALSE,"GIRLBO";"page3",#N/A,FALSE,"GIRLBO";"page4",#N/A,FALSE,"GIRLBO";"page5",#N/A,FALSE,"GIRLBO"}</definedName>
    <definedName name="wrn.model._1_4" hidden="1">{"page1",#N/A,FALSE,"GIRLBO";"page2",#N/A,FALSE,"GIRLBO";"page3",#N/A,FALSE,"GIRLBO";"page4",#N/A,FALSE,"GIRLBO";"page5",#N/A,FALSE,"GIRLBO"}</definedName>
    <definedName name="wrn.model._1_5" localSheetId="3" hidden="1">{"page1",#N/A,FALSE,"GIRLBO";"page2",#N/A,FALSE,"GIRLBO";"page3",#N/A,FALSE,"GIRLBO";"page4",#N/A,FALSE,"GIRLBO";"page5",#N/A,FALSE,"GIRLBO"}</definedName>
    <definedName name="wrn.model._1_5" hidden="1">{"page1",#N/A,FALSE,"GIRLBO";"page2",#N/A,FALSE,"GIRLBO";"page3",#N/A,FALSE,"GIRLBO";"page4",#N/A,FALSE,"GIRLBO";"page5",#N/A,FALSE,"GIRLBO"}</definedName>
    <definedName name="wrn.model._11" localSheetId="3" hidden="1">{"page1",#N/A,FALSE,"GIRLBO";"page2",#N/A,FALSE,"GIRLBO";"page3",#N/A,FALSE,"GIRLBO";"page4",#N/A,FALSE,"GIRLBO";"page5",#N/A,FALSE,"GIRLBO"}</definedName>
    <definedName name="wrn.model._11" hidden="1">{"page1",#N/A,FALSE,"GIRLBO";"page2",#N/A,FALSE,"GIRLBO";"page3",#N/A,FALSE,"GIRLBO";"page4",#N/A,FALSE,"GIRLBO";"page5",#N/A,FALSE,"GIRLBO"}</definedName>
    <definedName name="wrn.model._2" localSheetId="3" hidden="1">{"page1",#N/A,FALSE,"GIRLBO";"page2",#N/A,FALSE,"GIRLBO";"page3",#N/A,FALSE,"GIRLBO";"page4",#N/A,FALSE,"GIRLBO";"page5",#N/A,FALSE,"GIRLBO"}</definedName>
    <definedName name="wrn.model._2" hidden="1">{"page1",#N/A,FALSE,"GIRLBO";"page2",#N/A,FALSE,"GIRLBO";"page3",#N/A,FALSE,"GIRLBO";"page4",#N/A,FALSE,"GIRLBO";"page5",#N/A,FALSE,"GIRLBO"}</definedName>
    <definedName name="wrn.model._2_1" localSheetId="3" hidden="1">{"page1",#N/A,FALSE,"GIRLBO";"page2",#N/A,FALSE,"GIRLBO";"page3",#N/A,FALSE,"GIRLBO";"page4",#N/A,FALSE,"GIRLBO";"page5",#N/A,FALSE,"GIRLBO"}</definedName>
    <definedName name="wrn.model._2_1" hidden="1">{"page1",#N/A,FALSE,"GIRLBO";"page2",#N/A,FALSE,"GIRLBO";"page3",#N/A,FALSE,"GIRLBO";"page4",#N/A,FALSE,"GIRLBO";"page5",#N/A,FALSE,"GIRLBO"}</definedName>
    <definedName name="wrn.model._2_2" localSheetId="3" hidden="1">{"page1",#N/A,FALSE,"GIRLBO";"page2",#N/A,FALSE,"GIRLBO";"page3",#N/A,FALSE,"GIRLBO";"page4",#N/A,FALSE,"GIRLBO";"page5",#N/A,FALSE,"GIRLBO"}</definedName>
    <definedName name="wrn.model._2_2" hidden="1">{"page1",#N/A,FALSE,"GIRLBO";"page2",#N/A,FALSE,"GIRLBO";"page3",#N/A,FALSE,"GIRLBO";"page4",#N/A,FALSE,"GIRLBO";"page5",#N/A,FALSE,"GIRLBO"}</definedName>
    <definedName name="wrn.model._2_3" localSheetId="3" hidden="1">{"page1",#N/A,FALSE,"GIRLBO";"page2",#N/A,FALSE,"GIRLBO";"page3",#N/A,FALSE,"GIRLBO";"page4",#N/A,FALSE,"GIRLBO";"page5",#N/A,FALSE,"GIRLBO"}</definedName>
    <definedName name="wrn.model._2_3" hidden="1">{"page1",#N/A,FALSE,"GIRLBO";"page2",#N/A,FALSE,"GIRLBO";"page3",#N/A,FALSE,"GIRLBO";"page4",#N/A,FALSE,"GIRLBO";"page5",#N/A,FALSE,"GIRLBO"}</definedName>
    <definedName name="wrn.model._2_4" localSheetId="3" hidden="1">{"page1",#N/A,FALSE,"GIRLBO";"page2",#N/A,FALSE,"GIRLBO";"page3",#N/A,FALSE,"GIRLBO";"page4",#N/A,FALSE,"GIRLBO";"page5",#N/A,FALSE,"GIRLBO"}</definedName>
    <definedName name="wrn.model._2_4" hidden="1">{"page1",#N/A,FALSE,"GIRLBO";"page2",#N/A,FALSE,"GIRLBO";"page3",#N/A,FALSE,"GIRLBO";"page4",#N/A,FALSE,"GIRLBO";"page5",#N/A,FALSE,"GIRLBO"}</definedName>
    <definedName name="wrn.model._2_5" localSheetId="3" hidden="1">{"page1",#N/A,FALSE,"GIRLBO";"page2",#N/A,FALSE,"GIRLBO";"page3",#N/A,FALSE,"GIRLBO";"page4",#N/A,FALSE,"GIRLBO";"page5",#N/A,FALSE,"GIRLBO"}</definedName>
    <definedName name="wrn.model._2_5" hidden="1">{"page1",#N/A,FALSE,"GIRLBO";"page2",#N/A,FALSE,"GIRLBO";"page3",#N/A,FALSE,"GIRLBO";"page4",#N/A,FALSE,"GIRLBO";"page5",#N/A,FALSE,"GIRLBO"}</definedName>
    <definedName name="wrn.model._3" localSheetId="3" hidden="1">{"page1",#N/A,FALSE,"GIRLBO";"page2",#N/A,FALSE,"GIRLBO";"page3",#N/A,FALSE,"GIRLBO";"page4",#N/A,FALSE,"GIRLBO";"page5",#N/A,FALSE,"GIRLBO"}</definedName>
    <definedName name="wrn.model._3" hidden="1">{"page1",#N/A,FALSE,"GIRLBO";"page2",#N/A,FALSE,"GIRLBO";"page3",#N/A,FALSE,"GIRLBO";"page4",#N/A,FALSE,"GIRLBO";"page5",#N/A,FALSE,"GIRLBO"}</definedName>
    <definedName name="wrn.model._3_1" localSheetId="3" hidden="1">{"page1",#N/A,FALSE,"GIRLBO";"page2",#N/A,FALSE,"GIRLBO";"page3",#N/A,FALSE,"GIRLBO";"page4",#N/A,FALSE,"GIRLBO";"page5",#N/A,FALSE,"GIRLBO"}</definedName>
    <definedName name="wrn.model._3_1" hidden="1">{"page1",#N/A,FALSE,"GIRLBO";"page2",#N/A,FALSE,"GIRLBO";"page3",#N/A,FALSE,"GIRLBO";"page4",#N/A,FALSE,"GIRLBO";"page5",#N/A,FALSE,"GIRLBO"}</definedName>
    <definedName name="wrn.model._3_2" localSheetId="3" hidden="1">{"page1",#N/A,FALSE,"GIRLBO";"page2",#N/A,FALSE,"GIRLBO";"page3",#N/A,FALSE,"GIRLBO";"page4",#N/A,FALSE,"GIRLBO";"page5",#N/A,FALSE,"GIRLBO"}</definedName>
    <definedName name="wrn.model._3_2" hidden="1">{"page1",#N/A,FALSE,"GIRLBO";"page2",#N/A,FALSE,"GIRLBO";"page3",#N/A,FALSE,"GIRLBO";"page4",#N/A,FALSE,"GIRLBO";"page5",#N/A,FALSE,"GIRLBO"}</definedName>
    <definedName name="wrn.model._3_3" localSheetId="3" hidden="1">{"page1",#N/A,FALSE,"GIRLBO";"page2",#N/A,FALSE,"GIRLBO";"page3",#N/A,FALSE,"GIRLBO";"page4",#N/A,FALSE,"GIRLBO";"page5",#N/A,FALSE,"GIRLBO"}</definedName>
    <definedName name="wrn.model._3_3" hidden="1">{"page1",#N/A,FALSE,"GIRLBO";"page2",#N/A,FALSE,"GIRLBO";"page3",#N/A,FALSE,"GIRLBO";"page4",#N/A,FALSE,"GIRLBO";"page5",#N/A,FALSE,"GIRLBO"}</definedName>
    <definedName name="wrn.model._3_4" localSheetId="3" hidden="1">{"page1",#N/A,FALSE,"GIRLBO";"page2",#N/A,FALSE,"GIRLBO";"page3",#N/A,FALSE,"GIRLBO";"page4",#N/A,FALSE,"GIRLBO";"page5",#N/A,FALSE,"GIRLBO"}</definedName>
    <definedName name="wrn.model._3_4" hidden="1">{"page1",#N/A,FALSE,"GIRLBO";"page2",#N/A,FALSE,"GIRLBO";"page3",#N/A,FALSE,"GIRLBO";"page4",#N/A,FALSE,"GIRLBO";"page5",#N/A,FALSE,"GIRLBO"}</definedName>
    <definedName name="wrn.model._3_5" localSheetId="3" hidden="1">{"page1",#N/A,FALSE,"GIRLBO";"page2",#N/A,FALSE,"GIRLBO";"page3",#N/A,FALSE,"GIRLBO";"page4",#N/A,FALSE,"GIRLBO";"page5",#N/A,FALSE,"GIRLBO"}</definedName>
    <definedName name="wrn.model._3_5" hidden="1">{"page1",#N/A,FALSE,"GIRLBO";"page2",#N/A,FALSE,"GIRLBO";"page3",#N/A,FALSE,"GIRLBO";"page4",#N/A,FALSE,"GIRLBO";"page5",#N/A,FALSE,"GIRLBO"}</definedName>
    <definedName name="wrn.model._4" localSheetId="3" hidden="1">{"page1",#N/A,FALSE,"GIRLBO";"page2",#N/A,FALSE,"GIRLBO";"page3",#N/A,FALSE,"GIRLBO";"page4",#N/A,FALSE,"GIRLBO";"page5",#N/A,FALSE,"GIRLBO"}</definedName>
    <definedName name="wrn.model._4" hidden="1">{"page1",#N/A,FALSE,"GIRLBO";"page2",#N/A,FALSE,"GIRLBO";"page3",#N/A,FALSE,"GIRLBO";"page4",#N/A,FALSE,"GIRLBO";"page5",#N/A,FALSE,"GIRLBO"}</definedName>
    <definedName name="wrn.model._4_1" localSheetId="3" hidden="1">{"page1",#N/A,FALSE,"GIRLBO";"page2",#N/A,FALSE,"GIRLBO";"page3",#N/A,FALSE,"GIRLBO";"page4",#N/A,FALSE,"GIRLBO";"page5",#N/A,FALSE,"GIRLBO"}</definedName>
    <definedName name="wrn.model._4_1" hidden="1">{"page1",#N/A,FALSE,"GIRLBO";"page2",#N/A,FALSE,"GIRLBO";"page3",#N/A,FALSE,"GIRLBO";"page4",#N/A,FALSE,"GIRLBO";"page5",#N/A,FALSE,"GIRLBO"}</definedName>
    <definedName name="wrn.model._4_2" localSheetId="3" hidden="1">{"page1",#N/A,FALSE,"GIRLBO";"page2",#N/A,FALSE,"GIRLBO";"page3",#N/A,FALSE,"GIRLBO";"page4",#N/A,FALSE,"GIRLBO";"page5",#N/A,FALSE,"GIRLBO"}</definedName>
    <definedName name="wrn.model._4_2" hidden="1">{"page1",#N/A,FALSE,"GIRLBO";"page2",#N/A,FALSE,"GIRLBO";"page3",#N/A,FALSE,"GIRLBO";"page4",#N/A,FALSE,"GIRLBO";"page5",#N/A,FALSE,"GIRLBO"}</definedName>
    <definedName name="wrn.model._4_3" localSheetId="3" hidden="1">{"page1",#N/A,FALSE,"GIRLBO";"page2",#N/A,FALSE,"GIRLBO";"page3",#N/A,FALSE,"GIRLBO";"page4",#N/A,FALSE,"GIRLBO";"page5",#N/A,FALSE,"GIRLBO"}</definedName>
    <definedName name="wrn.model._4_3" hidden="1">{"page1",#N/A,FALSE,"GIRLBO";"page2",#N/A,FALSE,"GIRLBO";"page3",#N/A,FALSE,"GIRLBO";"page4",#N/A,FALSE,"GIRLBO";"page5",#N/A,FALSE,"GIRLBO"}</definedName>
    <definedName name="wrn.model._4_4" localSheetId="3" hidden="1">{"page1",#N/A,FALSE,"GIRLBO";"page2",#N/A,FALSE,"GIRLBO";"page3",#N/A,FALSE,"GIRLBO";"page4",#N/A,FALSE,"GIRLBO";"page5",#N/A,FALSE,"GIRLBO"}</definedName>
    <definedName name="wrn.model._4_4" hidden="1">{"page1",#N/A,FALSE,"GIRLBO";"page2",#N/A,FALSE,"GIRLBO";"page3",#N/A,FALSE,"GIRLBO";"page4",#N/A,FALSE,"GIRLBO";"page5",#N/A,FALSE,"GIRLBO"}</definedName>
    <definedName name="wrn.model._4_5" localSheetId="3" hidden="1">{"page1",#N/A,FALSE,"GIRLBO";"page2",#N/A,FALSE,"GIRLBO";"page3",#N/A,FALSE,"GIRLBO";"page4",#N/A,FALSE,"GIRLBO";"page5",#N/A,FALSE,"GIRLBO"}</definedName>
    <definedName name="wrn.model._4_5" hidden="1">{"page1",#N/A,FALSE,"GIRLBO";"page2",#N/A,FALSE,"GIRLBO";"page3",#N/A,FALSE,"GIRLBO";"page4",#N/A,FALSE,"GIRLBO";"page5",#N/A,FALSE,"GIRLBO"}</definedName>
    <definedName name="wrn.model._5" localSheetId="3" hidden="1">{"page1",#N/A,FALSE,"GIRLBO";"page2",#N/A,FALSE,"GIRLBO";"page3",#N/A,FALSE,"GIRLBO";"page4",#N/A,FALSE,"GIRLBO";"page5",#N/A,FALSE,"GIRLBO"}</definedName>
    <definedName name="wrn.model._5" hidden="1">{"page1",#N/A,FALSE,"GIRLBO";"page2",#N/A,FALSE,"GIRLBO";"page3",#N/A,FALSE,"GIRLBO";"page4",#N/A,FALSE,"GIRLBO";"page5",#N/A,FALSE,"GIRLBO"}</definedName>
    <definedName name="wrn.model._5_1" localSheetId="3" hidden="1">{"page1",#N/A,FALSE,"GIRLBO";"page2",#N/A,FALSE,"GIRLBO";"page3",#N/A,FALSE,"GIRLBO";"page4",#N/A,FALSE,"GIRLBO";"page5",#N/A,FALSE,"GIRLBO"}</definedName>
    <definedName name="wrn.model._5_1" hidden="1">{"page1",#N/A,FALSE,"GIRLBO";"page2",#N/A,FALSE,"GIRLBO";"page3",#N/A,FALSE,"GIRLBO";"page4",#N/A,FALSE,"GIRLBO";"page5",#N/A,FALSE,"GIRLBO"}</definedName>
    <definedName name="wrn.model._5_2" localSheetId="3" hidden="1">{"page1",#N/A,FALSE,"GIRLBO";"page2",#N/A,FALSE,"GIRLBO";"page3",#N/A,FALSE,"GIRLBO";"page4",#N/A,FALSE,"GIRLBO";"page5",#N/A,FALSE,"GIRLBO"}</definedName>
    <definedName name="wrn.model._5_2" hidden="1">{"page1",#N/A,FALSE,"GIRLBO";"page2",#N/A,FALSE,"GIRLBO";"page3",#N/A,FALSE,"GIRLBO";"page4",#N/A,FALSE,"GIRLBO";"page5",#N/A,FALSE,"GIRLBO"}</definedName>
    <definedName name="wrn.model._5_3" localSheetId="3" hidden="1">{"page1",#N/A,FALSE,"GIRLBO";"page2",#N/A,FALSE,"GIRLBO";"page3",#N/A,FALSE,"GIRLBO";"page4",#N/A,FALSE,"GIRLBO";"page5",#N/A,FALSE,"GIRLBO"}</definedName>
    <definedName name="wrn.model._5_3" hidden="1">{"page1",#N/A,FALSE,"GIRLBO";"page2",#N/A,FALSE,"GIRLBO";"page3",#N/A,FALSE,"GIRLBO";"page4",#N/A,FALSE,"GIRLBO";"page5",#N/A,FALSE,"GIRLBO"}</definedName>
    <definedName name="wrn.model._5_4" localSheetId="3" hidden="1">{"page1",#N/A,FALSE,"GIRLBO";"page2",#N/A,FALSE,"GIRLBO";"page3",#N/A,FALSE,"GIRLBO";"page4",#N/A,FALSE,"GIRLBO";"page5",#N/A,FALSE,"GIRLBO"}</definedName>
    <definedName name="wrn.model._5_4" hidden="1">{"page1",#N/A,FALSE,"GIRLBO";"page2",#N/A,FALSE,"GIRLBO";"page3",#N/A,FALSE,"GIRLBO";"page4",#N/A,FALSE,"GIRLBO";"page5",#N/A,FALSE,"GIRLBO"}</definedName>
    <definedName name="wrn.model._5_5" localSheetId="3" hidden="1">{"page1",#N/A,FALSE,"GIRLBO";"page2",#N/A,FALSE,"GIRLBO";"page3",#N/A,FALSE,"GIRLBO";"page4",#N/A,FALSE,"GIRLBO";"page5",#N/A,FALSE,"GIRLBO"}</definedName>
    <definedName name="wrn.model._5_5" hidden="1">{"page1",#N/A,FALSE,"GIRLBO";"page2",#N/A,FALSE,"GIRLBO";"page3",#N/A,FALSE,"GIRLBO";"page4",#N/A,FALSE,"GIRLBO";"page5",#N/A,FALSE,"GIRLBO"}</definedName>
    <definedName name="wrn.Modelprint." localSheetId="3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localSheetId="3" hidden="1">{"cable_one",#N/A,FALSE,"cable 96-02";"cable_two",#N/A,FALSE,"cable 96-02";"Newrev_one",#N/A,FALSE,"New rev 97 - 02";"Newrev_two",#N/A,FALSE,"New rev 97 - 02"}</definedName>
    <definedName name="wrn.Models." hidden="1">{"cable_one",#N/A,FALSE,"cable 96-02";"cable_two",#N/A,FALSE,"cable 96-02";"Newrev_one",#N/A,FALSE,"New rev 97 - 02";"Newrev_two",#N/A,FALSE,"New rev 97 - 02"}</definedName>
    <definedName name="wrn.Monotherapy." localSheetId="3" hidden="1">{"mono",#N/A,FALSE,"Mono-therapy"}</definedName>
    <definedName name="wrn.Monotherapy." hidden="1">{"mono",#N/A,FALSE,"Mono-therapy"}</definedName>
    <definedName name="wrn.Month._.Report._.Package." localSheetId="3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" localSheetId="4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" localSheetId="3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.and._.Quarterly." localSheetId="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Data." localSheetId="3" hidden="1">{"1999 by month",#N/A,FALSE,"Total_Company"}</definedName>
    <definedName name="wrn.Monthly._.Data." hidden="1">{"1999 by month",#N/A,FALSE,"Total_Company"}</definedName>
    <definedName name="wrn.MONTHLY._.INVENTORY._.SCHEDULE." localSheetId="4" hidden="1">{#N/A,#N/A,FALSE,"Sheet1";#N/A,#N/A,FALSE,"Sheet2";#N/A,#N/A,FALSE,"Sheet3";#N/A,#N/A,FALSE,"Sheet4";#N/A,#N/A,FALSE,"Sheet5";#N/A,#N/A,FALSE,"Sheet6"}</definedName>
    <definedName name="wrn.MONTHLY._.INVENTORY._.SCHEDULE." localSheetId="3" hidden="1">{#N/A,#N/A,FALSE,"Sheet1";#N/A,#N/A,FALSE,"Sheet2";#N/A,#N/A,FALSE,"Sheet3";#N/A,#N/A,FALSE,"Sheet4";#N/A,#N/A,FALSE,"Sheet5";#N/A,#N/A,FALSE,"Sheet6"}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IFA._.Sheets." localSheetId="3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ackage." localSheetId="3" hidden="1">{"table",#N/A,FALSE,"COVER";"income_statement",#N/A,FALSE,"COVER"}</definedName>
    <definedName name="wrn.monthly._.package." hidden="1">{"table",#N/A,FALSE,"COVER";"income_statement",#N/A,FALSE,"COVER"}</definedName>
    <definedName name="wrn.Monthly._.Projections." localSheetId="4" hidden="1">{"members99",#N/A,TRUE,"Sheet13";"Income99",#N/A,TRUE,"Sheet13";"Cash99",#N/A,TRUE,"Sheet13";"BS99",#N/A,TRUE,"Sheet13"}</definedName>
    <definedName name="wrn.Monthly._.Projections." localSheetId="3" hidden="1">{"members99",#N/A,TRUE,"Sheet13";"Income99",#N/A,TRUE,"Sheet13";"Cash99",#N/A,TRUE,"Sheet13";"BS99",#N/A,TRUE,"Sheet13"}</definedName>
    <definedName name="wrn.Monthly._.Projections." hidden="1">{"members99",#N/A,TRUE,"Sheet13";"Income99",#N/A,TRUE,"Sheet13";"Cash99",#N/A,TRUE,"Sheet13";"BS99",#N/A,TRUE,"Sheet13"}</definedName>
    <definedName name="wrn.Monthly._.Report." localSheetId="3" hidden="1">{#N/A,#N/A,FALSE,"Quarterly BS";#N/A,#N/A,FALSE,"Balance Sheet";#N/A,#N/A,FALSE,"Quarterly CF";#N/A,#N/A,FALSE,"Cash Flow";#N/A,#N/A,FALSE,"EARNINGS"}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._.Package." localSheetId="3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ports." localSheetId="3" hidden="1">{#N/A,#N/A,FALSE,"CUR";#N/A,#N/A,FALSE,"YTD"}</definedName>
    <definedName name="wrn.Monthly._.Reports." hidden="1">{#N/A,#N/A,FALSE,"CUR";#N/A,#N/A,FALSE,"YTD"}</definedName>
    <definedName name="wrn.Monthly._.result._.Global._.IT." localSheetId="3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sult._.Global._.IT.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VENUE._.REPORT." localSheetId="3" hidden="1">{#N/A,#N/A,FALSE,"REV RPT";#N/A,#N/A,FALSE,"AFF COMP";#N/A,#N/A,FALSE,"REP COMM";#N/A,#N/A,FALSE,"REVBYADV";#N/A,#N/A,FALSE,"DAYPART";#N/A,#N/A,FALSE,"FLASH"}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localSheetId="3" hidden="1">{#N/A,#N/A,FALSE,"SUMMARY";#N/A,#N/A,FALSE,"MTD";#N/A,#N/A,FALSE,"YTD";#N/A,#N/A,FALSE,"Forecast"}</definedName>
    <definedName name="wrn.monthly._.review." hidden="1">{#N/A,#N/A,FALSE,"SUMMARY";#N/A,#N/A,FALSE,"MTD";#N/A,#N/A,FALSE,"YTD";#N/A,#N/A,FALSE,"Forecast"}</definedName>
    <definedName name="wrn.monthly._.to._.issue." localSheetId="3" hidden="1">{#N/A,#N/A,FALSE,"SUMMARY";#N/A,#N/A,FALSE,"MTD";#N/A,#N/A,FALSE,"YTD";#N/A,#N/A,FALSE,"Forecast";#N/A,#N/A,FALSE,"Debt Structure";#N/A,#N/A,FALSE,"RATINGS"}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_Yr1." localSheetId="3" hidden="1">{"ISP1Y1",#N/A,TRUE,"Template";"ISP2Y1",#N/A,TRUE,"Template";"BSY1",#N/A,TRUE,"Template";"ICFY1",#N/A,TRUE,"Template";"TPY1",#N/A,TRUE,"Template";"CtrlY1",#N/A,TRUE,"Template"}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2." localSheetId="3" hidden="1">{"ISP1Y2",#N/A,TRUE,"Template";"ISP2Y2",#N/A,TRUE,"Template";"BSY2",#N/A,TRUE,"Template";"ICFY2",#N/A,TRUE,"Template";"TPY2",#N/A,TRUE,"Template";"CtrlY2",#N/A,TRUE,"Template"}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onthly1" localSheetId="3" hidden="1">{#N/A,#N/A,FALSE,"Monthly"}</definedName>
    <definedName name="wrn.Monthly1" hidden="1">{#N/A,#N/A,FALSE,"Monthly"}</definedName>
    <definedName name="wrn.monthlyunits." localSheetId="4" hidden="1">{"monthlyunits",#N/A,FALSE,"openings"}</definedName>
    <definedName name="wrn.monthlyunits." localSheetId="3" hidden="1">{"monthlyunits",#N/A,FALSE,"openings"}</definedName>
    <definedName name="wrn.monthlyunits." hidden="1">{"monthlyunits",#N/A,FALSE,"openings"}</definedName>
    <definedName name="wrn.Months._.1999." localSheetId="4" hidden="1">{"Monthly 1999 Stats",#N/A,FALSE,"Months";"Monthly 1999 IS",#N/A,FALSE,"Months"}</definedName>
    <definedName name="wrn.Months._.1999." localSheetId="3" hidden="1">{"Monthly 1999 Stats",#N/A,FALSE,"Months";"Monthly 1999 IS",#N/A,FALSE,"Months"}</definedName>
    <definedName name="wrn.Months._.1999." hidden="1">{"Monthly 1999 Stats",#N/A,FALSE,"Months";"Monthly 1999 IS",#N/A,FALSE,"Months"}</definedName>
    <definedName name="wrn.Months._.2000." localSheetId="4" hidden="1">{"Monthly 2000 Stats",#N/A,FALSE,"Months";"Monthly 2000 IS",#N/A,FALSE,"Months"}</definedName>
    <definedName name="wrn.Months._.2000." localSheetId="3" hidden="1">{"Monthly 2000 Stats",#N/A,FALSE,"Months";"Monthly 2000 IS",#N/A,FALSE,"Months"}</definedName>
    <definedName name="wrn.Months._.2000." hidden="1">{"Monthly 2000 Stats",#N/A,FALSE,"Months";"Monthly 2000 IS",#N/A,FALSE,"Months"}</definedName>
    <definedName name="wrn.Months._.2001." localSheetId="4" hidden="1">{"Monthly 2001 Stats",#N/A,FALSE,"Months";"Monthly 2001 IS",#N/A,FALSE,"Months"}</definedName>
    <definedName name="wrn.Months._.2001." localSheetId="3" hidden="1">{"Monthly 2001 Stats",#N/A,FALSE,"Months";"Monthly 2001 IS",#N/A,FALSE,"Months"}</definedName>
    <definedName name="wrn.Months._.2001." hidden="1">{"Monthly 2001 Stats",#N/A,FALSE,"Months";"Monthly 2001 IS",#N/A,FALSE,"Months"}</definedName>
    <definedName name="wrn.Months._.2002." localSheetId="4" hidden="1">{"Monthly 2002 Stats",#N/A,FALSE,"Months";"Monthly 2002 IS",#N/A,FALSE,"Months"}</definedName>
    <definedName name="wrn.Months._.2002." localSheetId="3" hidden="1">{"Monthly 2002 Stats",#N/A,FALSE,"Months";"Monthly 2002 IS",#N/A,FALSE,"Months"}</definedName>
    <definedName name="wrn.Months._.2002." hidden="1">{"Monthly 2002 Stats",#N/A,FALSE,"Months";"Monthly 2002 IS",#N/A,FALSE,"Months"}</definedName>
    <definedName name="wrn.Months._.2003." localSheetId="4" hidden="1">{"Monthly 2003 Stats",#N/A,FALSE,"Months";"Monthly 2003 IS",#N/A,FALSE,"Months"}</definedName>
    <definedName name="wrn.Months._.2003." localSheetId="3" hidden="1">{"Monthly 2003 Stats",#N/A,FALSE,"Months";"Monthly 2003 IS",#N/A,FALSE,"Months"}</definedName>
    <definedName name="wrn.Months._.2003." hidden="1">{"Monthly 2003 Stats",#N/A,FALSE,"Months";"Monthly 2003 IS",#N/A,FALSE,"Months"}</definedName>
    <definedName name="wrn.Most._.Likely._.Scenarios." localSheetId="3" hidden="1">{#N/A,"Mine Allocated, Keep AC",FALSE,"Stream INPUTS";#N/A,"All Preferred, Sell AC",FALSE,"Stream INPUTS";#N/A,"Step Up, Sell AC",FALSE,"Stream INPUTS";#N/A,"All Preferred, BRONCO buys AC",FALSE,"Stream INPUTS"}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MTD._.CON._.VS._.BUDG." localSheetId="3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localSheetId="3" hidden="1">{"MTD CONSOL IS",#N/A,FALSE,"CONSOL";"MTD CONSOL BS",#N/A,FALSE,"CONSOL";"MTD CONSOL CF",#N/A,FALSE,"CONSOL";"MTD CONSOL COGS",#N/A,FALSE,"CONSOL";"MTD CONSOL SGA",#N/A,FALSE,"CONSOL"}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localSheetId="3" hidden="1">{"MTD CTT IS",#N/A,FALSE,"CTT";"MTD CTT BS",#N/A,FALSE,"CTT";"MTD CTT CF",#N/A,FALSE,"CTT";"MTD CTT COGS",#N/A,FALSE,"CTT";"MTD CTT SGA",#N/A,FALSE,"CTT"}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localSheetId="3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localSheetId="3" hidden="1">{"MTD IS",#N/A,FALSE,"WLLC";"MTDBS",#N/A,FALSE,"WLLC";"MTDCF",#N/A,FALSE,"WLLC";"MTDCOGS",#N/A,FALSE,"WLLC";"MTDSGA",#N/A,FALSE,"WLLC"}</definedName>
    <definedName name="wrn.MTD._.WLLC._.STMTS." hidden="1">{"MTD IS",#N/A,FALSE,"WLLC";"MTDBS",#N/A,FALSE,"WLLC";"MTDCF",#N/A,FALSE,"WLLC";"MTDCOGS",#N/A,FALSE,"WLLC";"MTDSGA",#N/A,FALSE,"WLLC"}</definedName>
    <definedName name="wrn.MTD._.WLLC._.VS._.BUD." localSheetId="3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localSheetId="3" hidden="1">{"TXO2N2_SLS",#N/A,FALSE,"MTHLYSLES";"TXH2_SLS",#N/A,FALSE,"MTHLYSLES";"LOUIS_SLS",#N/A,FALSE,"MTHLYSLES";"H2_SLS",#N/A,FALSE,"MTHLYSLES";"O2N2_SLS",#N/A,FALSE,"MTHLYSLES";"PACKAGE_SLS",#N/A,FALSE,"MTHLYSLES"}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localSheetId="3" hidden="1">{"TEXO2N2_VOL",#N/A,FALSE,"MTHLYVOL";"TEXH2_VOL",#N/A,FALSE,"MTHLYVOL";"LOUIS_VOL",#N/A,FALSE,"MTHLYVOL";"H2_VOL",#N/A,FALSE,"MTHLYVOL";"O2N2_VOL",#N/A,FALSE,"MTHLYVOL";"PACKAGE_VOL",#N/A,FALSE,"MTHLYVOL"}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 localSheetId="3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.O.L.." localSheetId="4" hidden="1">{#N/A,#N/A,FALSE,"91NOLCB";#N/A,#N/A,FALSE,"92NOLCB";#N/A,#N/A,FALSE,"93NOLCB"}</definedName>
    <definedName name="wrn.N.O.L.." localSheetId="3" hidden="1">{#N/A,#N/A,FALSE,"91NOLCB";#N/A,#N/A,FALSE,"92NOLCB";#N/A,#N/A,FALSE,"93NOLCB"}</definedName>
    <definedName name="wrn.N.O.L.." hidden="1">{#N/A,#N/A,FALSE,"91NOLCB";#N/A,#N/A,FALSE,"92NOLCB";#N/A,#N/A,FALSE,"93NOLCB"}</definedName>
    <definedName name="wrn.NA." localSheetId="3" hidden="1">{#N/A,#N/A,FALSE,"NA"}</definedName>
    <definedName name="wrn.NA." hidden="1">{#N/A,#N/A,FALSE,"NA"}</definedName>
    <definedName name="wrn.NA._.Model._.T._.and._.B." localSheetId="3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3" hidden="1">{"NA Top",#N/A,FALSE,"NA-ULV";"NA Bottom",#N/A,FALSE,"NA-ULV"}</definedName>
    <definedName name="wrn.NA_ULV._.Tand._.B." hidden="1">{"NA Top",#N/A,FALSE,"NA-ULV";"NA Bottom",#N/A,FALSE,"NA-ULV"}</definedName>
    <definedName name="wrn.NCPC." localSheetId="4" hidden="1">{"_811",#N/A,FALSE,"NCPC Expenses";"_813",#N/A,FALSE,"NCPC Expenses";"_814",#N/A,FALSE,"NCPC Expenses"}</definedName>
    <definedName name="wrn.NCPC." localSheetId="3" hidden="1">{"_811",#N/A,FALSE,"NCPC Expenses";"_813",#N/A,FALSE,"NCPC Expenses";"_814",#N/A,FALSE,"NCPC Expenses"}</definedName>
    <definedName name="wrn.NCPC." hidden="1">{"_811",#N/A,FALSE,"NCPC Expenses";"_813",#N/A,FALSE,"NCPC Expenses";"_814",#N/A,FALSE,"NCPC Expenses"}</definedName>
    <definedName name="wrn.NET._.TRADE._.SALES." localSheetId="3" hidden="1">{"Net Trade Sales",#N/A,FALSE,"Net Trade Sales"}</definedName>
    <definedName name="wrn.NET._.TRADE._.SALES." hidden="1">{"Net Trade Sales",#N/A,FALSE,"Net Trade Sales"}</definedName>
    <definedName name="wrn.NetSalesNetIncome." localSheetId="3" hidden="1">{"Baker",#N/A,FALSE,"NS_NI95";"Kohler Month",#N/A,FALSE,"NS_NI95"}</definedName>
    <definedName name="wrn.NetSalesNetIncome." hidden="1">{"Baker",#N/A,FALSE,"NS_NI95";"Kohler Month",#N/A,FALSE,"NS_NI95"}</definedName>
    <definedName name="wrn.netsalesnetincome2" localSheetId="3" hidden="1">{"Baker",#N/A,FALSE,"NS_NI95";"Kohler Month",#N/A,FALSE,"NS_NI95"}</definedName>
    <definedName name="wrn.netsalesnetincome2" hidden="1">{"Baker",#N/A,FALSE,"NS_NI95";"Kohler Month",#N/A,FALSE,"NS_NI95"}</definedName>
    <definedName name="wrn.New." localSheetId="4" hidden="1">{"Con. New Accts",#N/A,FALSE,"NEW ACCOUNTS BUDGET";"Zel. New Accts",#N/A,FALSE,"NEW ACCOUNTS BUDGET";"Bay New Accts",#N/A,FALSE,"NEW ACCOUNTS BUDGET"}</definedName>
    <definedName name="wrn.New." localSheetId="3" hidden="1">{"Con. New Accts",#N/A,FALSE,"NEW ACCOUNTS BUDGET";"Zel. New Accts",#N/A,FALSE,"NEW ACCOUNTS BUDGET";"Bay New Accts",#N/A,FALSE,"NEW ACCOUNTS BUDGET"}</definedName>
    <definedName name="wrn.New." hidden="1">{"Con. New Accts",#N/A,FALSE,"NEW ACCOUNTS BUDGET";"Zel. New Accts",#N/A,FALSE,"NEW ACCOUNTS BUDGET";"Bay New Accts",#N/A,FALSE,"NEW ACCOUNTS BUDGET"}</definedName>
    <definedName name="wrn.New._.business." localSheetId="4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business." localSheetId="3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est." localSheetId="4" hidden="1">{#N/A,#N/A,TRUE,"TS";#N/A,#N/A,TRUE,"Combo";#N/A,#N/A,TRUE,"FAIR";#N/A,#N/A,TRUE,"RBC";#N/A,#N/A,TRUE,"xxxx"}</definedName>
    <definedName name="wrn.newest." localSheetId="3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ewest._1" localSheetId="3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est._1_1" localSheetId="3" hidden="1">{#N/A,#N/A,TRUE,"TS";#N/A,#N/A,TRUE,"Combo";#N/A,#N/A,TRUE,"FAIR";#N/A,#N/A,TRUE,"RBC";#N/A,#N/A,TRUE,"xxxx"}</definedName>
    <definedName name="wrn.newest._1_1" hidden="1">{#N/A,#N/A,TRUE,"TS";#N/A,#N/A,TRUE,"Combo";#N/A,#N/A,TRUE,"FAIR";#N/A,#N/A,TRUE,"RBC";#N/A,#N/A,TRUE,"xxxx"}</definedName>
    <definedName name="wrn.newest._1_2" localSheetId="3" hidden="1">{#N/A,#N/A,TRUE,"TS";#N/A,#N/A,TRUE,"Combo";#N/A,#N/A,TRUE,"FAIR";#N/A,#N/A,TRUE,"RBC";#N/A,#N/A,TRUE,"xxxx"}</definedName>
    <definedName name="wrn.newest._1_2" hidden="1">{#N/A,#N/A,TRUE,"TS";#N/A,#N/A,TRUE,"Combo";#N/A,#N/A,TRUE,"FAIR";#N/A,#N/A,TRUE,"RBC";#N/A,#N/A,TRUE,"xxxx"}</definedName>
    <definedName name="wrn.newest._1_3" localSheetId="3" hidden="1">{#N/A,#N/A,TRUE,"TS";#N/A,#N/A,TRUE,"Combo";#N/A,#N/A,TRUE,"FAIR";#N/A,#N/A,TRUE,"RBC";#N/A,#N/A,TRUE,"xxxx"}</definedName>
    <definedName name="wrn.newest._1_3" hidden="1">{#N/A,#N/A,TRUE,"TS";#N/A,#N/A,TRUE,"Combo";#N/A,#N/A,TRUE,"FAIR";#N/A,#N/A,TRUE,"RBC";#N/A,#N/A,TRUE,"xxxx"}</definedName>
    <definedName name="wrn.newest._1_4" localSheetId="3" hidden="1">{#N/A,#N/A,TRUE,"TS";#N/A,#N/A,TRUE,"Combo";#N/A,#N/A,TRUE,"FAIR";#N/A,#N/A,TRUE,"RBC";#N/A,#N/A,TRUE,"xxxx"}</definedName>
    <definedName name="wrn.newest._1_4" hidden="1">{#N/A,#N/A,TRUE,"TS";#N/A,#N/A,TRUE,"Combo";#N/A,#N/A,TRUE,"FAIR";#N/A,#N/A,TRUE,"RBC";#N/A,#N/A,TRUE,"xxxx"}</definedName>
    <definedName name="wrn.newest._1_5" localSheetId="3" hidden="1">{#N/A,#N/A,TRUE,"TS";#N/A,#N/A,TRUE,"Combo";#N/A,#N/A,TRUE,"FAIR";#N/A,#N/A,TRUE,"RBC";#N/A,#N/A,TRUE,"xxxx"}</definedName>
    <definedName name="wrn.newest._1_5" hidden="1">{#N/A,#N/A,TRUE,"TS";#N/A,#N/A,TRUE,"Combo";#N/A,#N/A,TRUE,"FAIR";#N/A,#N/A,TRUE,"RBC";#N/A,#N/A,TRUE,"xxxx"}</definedName>
    <definedName name="wrn.newest._2" localSheetId="3" hidden="1">{#N/A,#N/A,TRUE,"TS";#N/A,#N/A,TRUE,"Combo";#N/A,#N/A,TRUE,"FAIR";#N/A,#N/A,TRUE,"RBC";#N/A,#N/A,TRUE,"xxxx"}</definedName>
    <definedName name="wrn.newest._2" hidden="1">{#N/A,#N/A,TRUE,"TS";#N/A,#N/A,TRUE,"Combo";#N/A,#N/A,TRUE,"FAIR";#N/A,#N/A,TRUE,"RBC";#N/A,#N/A,TRUE,"xxxx"}</definedName>
    <definedName name="wrn.newest._2_1" localSheetId="3" hidden="1">{#N/A,#N/A,TRUE,"TS";#N/A,#N/A,TRUE,"Combo";#N/A,#N/A,TRUE,"FAIR";#N/A,#N/A,TRUE,"RBC";#N/A,#N/A,TRUE,"xxxx"}</definedName>
    <definedName name="wrn.newest._2_1" hidden="1">{#N/A,#N/A,TRUE,"TS";#N/A,#N/A,TRUE,"Combo";#N/A,#N/A,TRUE,"FAIR";#N/A,#N/A,TRUE,"RBC";#N/A,#N/A,TRUE,"xxxx"}</definedName>
    <definedName name="wrn.newest._2_2" localSheetId="3" hidden="1">{#N/A,#N/A,TRUE,"TS";#N/A,#N/A,TRUE,"Combo";#N/A,#N/A,TRUE,"FAIR";#N/A,#N/A,TRUE,"RBC";#N/A,#N/A,TRUE,"xxxx"}</definedName>
    <definedName name="wrn.newest._2_2" hidden="1">{#N/A,#N/A,TRUE,"TS";#N/A,#N/A,TRUE,"Combo";#N/A,#N/A,TRUE,"FAIR";#N/A,#N/A,TRUE,"RBC";#N/A,#N/A,TRUE,"xxxx"}</definedName>
    <definedName name="wrn.newest._2_3" localSheetId="3" hidden="1">{#N/A,#N/A,TRUE,"TS";#N/A,#N/A,TRUE,"Combo";#N/A,#N/A,TRUE,"FAIR";#N/A,#N/A,TRUE,"RBC";#N/A,#N/A,TRUE,"xxxx"}</definedName>
    <definedName name="wrn.newest._2_3" hidden="1">{#N/A,#N/A,TRUE,"TS";#N/A,#N/A,TRUE,"Combo";#N/A,#N/A,TRUE,"FAIR";#N/A,#N/A,TRUE,"RBC";#N/A,#N/A,TRUE,"xxxx"}</definedName>
    <definedName name="wrn.newest._2_4" localSheetId="3" hidden="1">{#N/A,#N/A,TRUE,"TS";#N/A,#N/A,TRUE,"Combo";#N/A,#N/A,TRUE,"FAIR";#N/A,#N/A,TRUE,"RBC";#N/A,#N/A,TRUE,"xxxx"}</definedName>
    <definedName name="wrn.newest._2_4" hidden="1">{#N/A,#N/A,TRUE,"TS";#N/A,#N/A,TRUE,"Combo";#N/A,#N/A,TRUE,"FAIR";#N/A,#N/A,TRUE,"RBC";#N/A,#N/A,TRUE,"xxxx"}</definedName>
    <definedName name="wrn.newest._2_5" localSheetId="3" hidden="1">{#N/A,#N/A,TRUE,"TS";#N/A,#N/A,TRUE,"Combo";#N/A,#N/A,TRUE,"FAIR";#N/A,#N/A,TRUE,"RBC";#N/A,#N/A,TRUE,"xxxx"}</definedName>
    <definedName name="wrn.newest._2_5" hidden="1">{#N/A,#N/A,TRUE,"TS";#N/A,#N/A,TRUE,"Combo";#N/A,#N/A,TRUE,"FAIR";#N/A,#N/A,TRUE,"RBC";#N/A,#N/A,TRUE,"xxxx"}</definedName>
    <definedName name="wrn.newest._3" localSheetId="3" hidden="1">{#N/A,#N/A,TRUE,"TS";#N/A,#N/A,TRUE,"Combo";#N/A,#N/A,TRUE,"FAIR";#N/A,#N/A,TRUE,"RBC";#N/A,#N/A,TRUE,"xxxx"}</definedName>
    <definedName name="wrn.newest._3" hidden="1">{#N/A,#N/A,TRUE,"TS";#N/A,#N/A,TRUE,"Combo";#N/A,#N/A,TRUE,"FAIR";#N/A,#N/A,TRUE,"RBC";#N/A,#N/A,TRUE,"xxxx"}</definedName>
    <definedName name="wrn.newest._3_1" localSheetId="3" hidden="1">{#N/A,#N/A,TRUE,"TS";#N/A,#N/A,TRUE,"Combo";#N/A,#N/A,TRUE,"FAIR";#N/A,#N/A,TRUE,"RBC";#N/A,#N/A,TRUE,"xxxx"}</definedName>
    <definedName name="wrn.newest._3_1" hidden="1">{#N/A,#N/A,TRUE,"TS";#N/A,#N/A,TRUE,"Combo";#N/A,#N/A,TRUE,"FAIR";#N/A,#N/A,TRUE,"RBC";#N/A,#N/A,TRUE,"xxxx"}</definedName>
    <definedName name="wrn.newest._3_2" localSheetId="3" hidden="1">{#N/A,#N/A,TRUE,"TS";#N/A,#N/A,TRUE,"Combo";#N/A,#N/A,TRUE,"FAIR";#N/A,#N/A,TRUE,"RBC";#N/A,#N/A,TRUE,"xxxx"}</definedName>
    <definedName name="wrn.newest._3_2" hidden="1">{#N/A,#N/A,TRUE,"TS";#N/A,#N/A,TRUE,"Combo";#N/A,#N/A,TRUE,"FAIR";#N/A,#N/A,TRUE,"RBC";#N/A,#N/A,TRUE,"xxxx"}</definedName>
    <definedName name="wrn.newest._3_3" localSheetId="3" hidden="1">{#N/A,#N/A,TRUE,"TS";#N/A,#N/A,TRUE,"Combo";#N/A,#N/A,TRUE,"FAIR";#N/A,#N/A,TRUE,"RBC";#N/A,#N/A,TRUE,"xxxx"}</definedName>
    <definedName name="wrn.newest._3_3" hidden="1">{#N/A,#N/A,TRUE,"TS";#N/A,#N/A,TRUE,"Combo";#N/A,#N/A,TRUE,"FAIR";#N/A,#N/A,TRUE,"RBC";#N/A,#N/A,TRUE,"xxxx"}</definedName>
    <definedName name="wrn.newest._3_4" localSheetId="3" hidden="1">{#N/A,#N/A,TRUE,"TS";#N/A,#N/A,TRUE,"Combo";#N/A,#N/A,TRUE,"FAIR";#N/A,#N/A,TRUE,"RBC";#N/A,#N/A,TRUE,"xxxx"}</definedName>
    <definedName name="wrn.newest._3_4" hidden="1">{#N/A,#N/A,TRUE,"TS";#N/A,#N/A,TRUE,"Combo";#N/A,#N/A,TRUE,"FAIR";#N/A,#N/A,TRUE,"RBC";#N/A,#N/A,TRUE,"xxxx"}</definedName>
    <definedName name="wrn.newest._3_5" localSheetId="3" hidden="1">{#N/A,#N/A,TRUE,"TS";#N/A,#N/A,TRUE,"Combo";#N/A,#N/A,TRUE,"FAIR";#N/A,#N/A,TRUE,"RBC";#N/A,#N/A,TRUE,"xxxx"}</definedName>
    <definedName name="wrn.newest._3_5" hidden="1">{#N/A,#N/A,TRUE,"TS";#N/A,#N/A,TRUE,"Combo";#N/A,#N/A,TRUE,"FAIR";#N/A,#N/A,TRUE,"RBC";#N/A,#N/A,TRUE,"xxxx"}</definedName>
    <definedName name="wrn.newest._4" localSheetId="3" hidden="1">{#N/A,#N/A,TRUE,"TS";#N/A,#N/A,TRUE,"Combo";#N/A,#N/A,TRUE,"FAIR";#N/A,#N/A,TRUE,"RBC";#N/A,#N/A,TRUE,"xxxx"}</definedName>
    <definedName name="wrn.newest._4" hidden="1">{#N/A,#N/A,TRUE,"TS";#N/A,#N/A,TRUE,"Combo";#N/A,#N/A,TRUE,"FAIR";#N/A,#N/A,TRUE,"RBC";#N/A,#N/A,TRUE,"xxxx"}</definedName>
    <definedName name="wrn.newest._4_1" localSheetId="3" hidden="1">{#N/A,#N/A,TRUE,"TS";#N/A,#N/A,TRUE,"Combo";#N/A,#N/A,TRUE,"FAIR";#N/A,#N/A,TRUE,"RBC";#N/A,#N/A,TRUE,"xxxx"}</definedName>
    <definedName name="wrn.newest._4_1" hidden="1">{#N/A,#N/A,TRUE,"TS";#N/A,#N/A,TRUE,"Combo";#N/A,#N/A,TRUE,"FAIR";#N/A,#N/A,TRUE,"RBC";#N/A,#N/A,TRUE,"xxxx"}</definedName>
    <definedName name="wrn.newest._4_2" localSheetId="3" hidden="1">{#N/A,#N/A,TRUE,"TS";#N/A,#N/A,TRUE,"Combo";#N/A,#N/A,TRUE,"FAIR";#N/A,#N/A,TRUE,"RBC";#N/A,#N/A,TRUE,"xxxx"}</definedName>
    <definedName name="wrn.newest._4_2" hidden="1">{#N/A,#N/A,TRUE,"TS";#N/A,#N/A,TRUE,"Combo";#N/A,#N/A,TRUE,"FAIR";#N/A,#N/A,TRUE,"RBC";#N/A,#N/A,TRUE,"xxxx"}</definedName>
    <definedName name="wrn.newest._4_3" localSheetId="3" hidden="1">{#N/A,#N/A,TRUE,"TS";#N/A,#N/A,TRUE,"Combo";#N/A,#N/A,TRUE,"FAIR";#N/A,#N/A,TRUE,"RBC";#N/A,#N/A,TRUE,"xxxx"}</definedName>
    <definedName name="wrn.newest._4_3" hidden="1">{#N/A,#N/A,TRUE,"TS";#N/A,#N/A,TRUE,"Combo";#N/A,#N/A,TRUE,"FAIR";#N/A,#N/A,TRUE,"RBC";#N/A,#N/A,TRUE,"xxxx"}</definedName>
    <definedName name="wrn.newest._4_4" localSheetId="3" hidden="1">{#N/A,#N/A,TRUE,"TS";#N/A,#N/A,TRUE,"Combo";#N/A,#N/A,TRUE,"FAIR";#N/A,#N/A,TRUE,"RBC";#N/A,#N/A,TRUE,"xxxx"}</definedName>
    <definedName name="wrn.newest._4_4" hidden="1">{#N/A,#N/A,TRUE,"TS";#N/A,#N/A,TRUE,"Combo";#N/A,#N/A,TRUE,"FAIR";#N/A,#N/A,TRUE,"RBC";#N/A,#N/A,TRUE,"xxxx"}</definedName>
    <definedName name="wrn.newest._4_5" localSheetId="3" hidden="1">{#N/A,#N/A,TRUE,"TS";#N/A,#N/A,TRUE,"Combo";#N/A,#N/A,TRUE,"FAIR";#N/A,#N/A,TRUE,"RBC";#N/A,#N/A,TRUE,"xxxx"}</definedName>
    <definedName name="wrn.newest._4_5" hidden="1">{#N/A,#N/A,TRUE,"TS";#N/A,#N/A,TRUE,"Combo";#N/A,#N/A,TRUE,"FAIR";#N/A,#N/A,TRUE,"RBC";#N/A,#N/A,TRUE,"xxxx"}</definedName>
    <definedName name="wrn.newest._5" localSheetId="3" hidden="1">{#N/A,#N/A,TRUE,"TS";#N/A,#N/A,TRUE,"Combo";#N/A,#N/A,TRUE,"FAIR";#N/A,#N/A,TRUE,"RBC";#N/A,#N/A,TRUE,"xxxx"}</definedName>
    <definedName name="wrn.newest._5" hidden="1">{#N/A,#N/A,TRUE,"TS";#N/A,#N/A,TRUE,"Combo";#N/A,#N/A,TRUE,"FAIR";#N/A,#N/A,TRUE,"RBC";#N/A,#N/A,TRUE,"xxxx"}</definedName>
    <definedName name="wrn.newest._5_1" localSheetId="3" hidden="1">{#N/A,#N/A,TRUE,"TS";#N/A,#N/A,TRUE,"Combo";#N/A,#N/A,TRUE,"FAIR";#N/A,#N/A,TRUE,"RBC";#N/A,#N/A,TRUE,"xxxx"}</definedName>
    <definedName name="wrn.newest._5_1" hidden="1">{#N/A,#N/A,TRUE,"TS";#N/A,#N/A,TRUE,"Combo";#N/A,#N/A,TRUE,"FAIR";#N/A,#N/A,TRUE,"RBC";#N/A,#N/A,TRUE,"xxxx"}</definedName>
    <definedName name="wrn.newest._5_2" localSheetId="3" hidden="1">{#N/A,#N/A,TRUE,"TS";#N/A,#N/A,TRUE,"Combo";#N/A,#N/A,TRUE,"FAIR";#N/A,#N/A,TRUE,"RBC";#N/A,#N/A,TRUE,"xxxx"}</definedName>
    <definedName name="wrn.newest._5_2" hidden="1">{#N/A,#N/A,TRUE,"TS";#N/A,#N/A,TRUE,"Combo";#N/A,#N/A,TRUE,"FAIR";#N/A,#N/A,TRUE,"RBC";#N/A,#N/A,TRUE,"xxxx"}</definedName>
    <definedName name="wrn.newest._5_3" localSheetId="3" hidden="1">{#N/A,#N/A,TRUE,"TS";#N/A,#N/A,TRUE,"Combo";#N/A,#N/A,TRUE,"FAIR";#N/A,#N/A,TRUE,"RBC";#N/A,#N/A,TRUE,"xxxx"}</definedName>
    <definedName name="wrn.newest._5_3" hidden="1">{#N/A,#N/A,TRUE,"TS";#N/A,#N/A,TRUE,"Combo";#N/A,#N/A,TRUE,"FAIR";#N/A,#N/A,TRUE,"RBC";#N/A,#N/A,TRUE,"xxxx"}</definedName>
    <definedName name="wrn.newest._5_4" localSheetId="3" hidden="1">{#N/A,#N/A,TRUE,"TS";#N/A,#N/A,TRUE,"Combo";#N/A,#N/A,TRUE,"FAIR";#N/A,#N/A,TRUE,"RBC";#N/A,#N/A,TRUE,"xxxx"}</definedName>
    <definedName name="wrn.newest._5_4" hidden="1">{#N/A,#N/A,TRUE,"TS";#N/A,#N/A,TRUE,"Combo";#N/A,#N/A,TRUE,"FAIR";#N/A,#N/A,TRUE,"RBC";#N/A,#N/A,TRUE,"xxxx"}</definedName>
    <definedName name="wrn.newest._5_5" localSheetId="3" hidden="1">{#N/A,#N/A,TRUE,"TS";#N/A,#N/A,TRUE,"Combo";#N/A,#N/A,TRUE,"FAIR";#N/A,#N/A,TRUE,"RBC";#N/A,#N/A,TRUE,"xxxx"}</definedName>
    <definedName name="wrn.newest._5_5" hidden="1">{#N/A,#N/A,TRUE,"TS";#N/A,#N/A,TRUE,"Combo";#N/A,#N/A,TRUE,"FAIR";#N/A,#N/A,TRUE,"RBC";#N/A,#N/A,TRUE,"xxxx"}</definedName>
    <definedName name="wrn.newoutput" localSheetId="3">{"DCF","UPSIDE CASE",FALSE,"Sheet1";"DCF","BASE CASE",FALSE,"Sheet1";"DCF","DOWNSIDE CASE",FALSE,"Sheet1"}</definedName>
    <definedName name="wrn.newoutput">{"DCF","UPSIDE CASE",FALSE,"Sheet1";"DCF","BASE CASE",FALSE,"Sheet1";"DCF","DOWNSIDE CASE",FALSE,"Sheet1"}</definedName>
    <definedName name="wrn.NewRept.xls." localSheetId="3" hidden="1">{#N/A,#N/A,TRUE,"Sheet1";#N/A,#N/A,TRUE,"Sheet2";#N/A,#N/A,TRUE,"Sheet3";#N/A,#N/A,TRUE,"Sheet4";#N/A,#N/A,TRUE,"Sheet5";#N/A,#N/A,TRUE,"Sheet6";#N/A,#N/A,TRUE,"Sheet7"}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holas._.Report." localSheetId="3" hidden="1">{#N/A,#N/A,FALSE,"Pre-Release";#N/A,#N/A,FALSE,"Greenlight"}</definedName>
    <definedName name="wrn.Nicholas._.Report." hidden="1">{#N/A,#N/A,FALSE,"Pre-Release";#N/A,#N/A,FALSE,"Greenlight"}</definedName>
    <definedName name="wrn.Non._.Div._.Balance._.Sheet." localSheetId="3" hidden="1">{#N/A,"NONDV",FALSE,"BSHIST.XLS"}</definedName>
    <definedName name="wrn.Non._.Div._.Balance._.Sheet." hidden="1">{#N/A,"NONDV",FALSE,"BSHIST.XLS"}</definedName>
    <definedName name="wrn.North._.America." localSheetId="3" hidden="1">{"PnL",#N/A,FALSE,"Gas NA P&amp;L";"Responsibility",#N/A,FALSE,"Gas NA P&amp;L";"Cost Control",#N/A,FALSE,"Gas NA P&amp;L";"Program List",#N/A,FALSE,"Gas NA P&amp;L"}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localSheetId="3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Notes." localSheetId="4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" localSheetId="3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_.September._.30._.2000._.BL." localSheetId="4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tes._.September._.30._.2000._.BL." localSheetId="3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tes._.September._.30._.2000._.BL.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vember." localSheetId="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localSheetId="3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nytaann." localSheetId="3" hidden="1">{"nytacash",#N/A,FALSE,"GLOBEINC";"nytainc",#N/A,FALSE,"GLOBEINC";"nytanyt",#N/A,FALSE,"GLOBEINC";"nytareg",#N/A,FALSE,"GLOBEINC";"nytaglobe",#N/A,FALSE,"GLOBEINC";"nytapprttl",#N/A,FALSE,"GLOBEINC"}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t_res_comm." localSheetId="3" hidden="1">{"oct_res_comm",#N/A,FALSE,"VarToBud"}</definedName>
    <definedName name="wrn.oct_res_comm." hidden="1">{"oct_res_comm",#N/A,FALSE,"VarToBud"}</definedName>
    <definedName name="wrn.OCTOBER." localSheetId="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localSheetId="3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localSheetId="4" hidden="1">{#N/A,#N/A,FALSE,"ROFFLTR"}</definedName>
    <definedName name="wrn.Officers._.Letter." localSheetId="3" hidden="1">{#N/A,#N/A,FALSE,"ROFFLTR"}</definedName>
    <definedName name="wrn.Officers._.Letter." hidden="1">{#N/A,#N/A,FALSE,"ROFFLTR"}</definedName>
    <definedName name="wrn.Ofir.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lk._.by._.Qtr." localSheetId="3" hidden="1">{"Olk by Qtr Full",#N/A,FALSE,"Tot PalmPalm";"Olk by Qtr Full",#N/A,FALSE,"Tot Device";"Olk by Qtr Full",#N/A,FALSE,"Platform";"Olk by Qtr Full",#N/A,FALSE,"Palm.Net";"Olk by Qtr Full",#N/A,FALSE,"Elim"}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us." localSheetId="4" hidden="1">{"sum",#N/A,TRUE,"Summary";"Omn",#N/A,TRUE,"Summary";"om_cost",#N/A,TRUE,"Summary";"conv_cost",#N/A,TRUE,"Summary";"input1",#N/A,TRUE,"Summary";"input2",#N/A,TRUE,"Summary"}</definedName>
    <definedName name="wrn.omnius." localSheetId="3" hidden="1">{"sum",#N/A,TRUE,"Summary";"Omn",#N/A,TRUE,"Summary";"om_cost",#N/A,TRUE,"Summary";"conv_cost",#N/A,TRUE,"Summary";"input1",#N/A,TRUE,"Summary";"input2",#N/A,TRUE,"Summary"}</definedName>
    <definedName name="wrn.omnius." hidden="1">{"sum",#N/A,TRUE,"Summary";"Omn",#N/A,TRUE,"Summary";"om_cost",#N/A,TRUE,"Summary";"conv_cost",#N/A,TRUE,"Summary";"input1",#N/A,TRUE,"Summary";"input2",#N/A,TRUE,"Summary"}</definedName>
    <definedName name="wrn.on._.site._.assessment." localSheetId="3" hidden="1">{#N/A,#N/A,TRUE,"Cover letter";#N/A,#N/A,TRUE,"Definitions";#N/A,#N/A,TRUE,"financial data";#N/A,#N/A,TRUE,"general data";#N/A,#N/A,TRUE,"order fulfillment"}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localSheetId="3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ncology._1" localSheetId="3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localSheetId="3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localSheetId="3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localSheetId="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localSheetId="3" hidden="1">{"page1",#N/A,FALSE,"A";"page2",#N/A,FALSE,"A"}</definedName>
    <definedName name="wrn.one." hidden="1">{"page1",#N/A,FALSE,"A";"page2",#N/A,FALSE,"A"}</definedName>
    <definedName name="wrn.ONIS._.Model." localSheetId="3" hidden="1">{#N/A,#N/A,FALSE,"IS";#N/A,#N/A,FALSE,"One pager";#N/A,#N/A,FALSE,"Revenue Detail"}</definedName>
    <definedName name="wrn.ONIS._.Model." hidden="1">{#N/A,#N/A,FALSE,"IS";#N/A,#N/A,FALSE,"One pager";#N/A,#N/A,FALSE,"Revenue Detail"}</definedName>
    <definedName name="wrn.ONTK." localSheetId="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PLAN." localSheetId="3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_.Package.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perating._.Plan._.Package.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rdered._.packet." localSheetId="3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NT._.SCHA" localSheetId="3" hidden="1">{"SchA1",#N/A,FALSE,"Schedules";"SchA2",#N/A,FALSE,"Schedules"}</definedName>
    <definedName name="WRN.ORINT._.SCHA" hidden="1">{"SchA1",#N/A,FALSE,"Schedules";"SchA2",#N/A,FALSE,"Schedules"}</definedName>
    <definedName name="wrn.orint._.schb." localSheetId="3" hidden="1">{"SchB1",#N/A,FALSE,"Schedules";"SchB2",#N/A,FALSE,"Schedules"}</definedName>
    <definedName name="wrn.orint._.schb." hidden="1">{"SchB1",#N/A,FALSE,"Schedules";"SchB2",#N/A,FALSE,"Schedules"}</definedName>
    <definedName name="wrn.OSBL." localSheetId="3" hidden="1">{#N/A,#N/A,FALSE,"OSBL"}</definedName>
    <definedName name="wrn.OSBL." hidden="1">{#N/A,#N/A,FALSE,"OSBL"}</definedName>
    <definedName name="wrn.OTC._.Market._.Report." localSheetId="3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C._.Market._.Report._1" localSheetId="3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localSheetId="3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localSheetId="3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localSheetId="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localSheetId="3" hidden="1">{"OTHER ADMIN COSTS",#N/A,FALSE,"C.CENTRE"}</definedName>
    <definedName name="wrn.OTHER._.ADMIN._.COSTS." hidden="1">{"OTHER ADMIN COSTS",#N/A,FALSE,"C.CENTRE"}</definedName>
    <definedName name="wrn.Other._.Pharm." localSheetId="3" hidden="1">{#N/A,#N/A,FALSE,"Other";#N/A,#N/A,FALSE,"Ace";#N/A,#N/A,FALSE,"Derm"}</definedName>
    <definedName name="wrn.Other._.Pharm." hidden="1">{#N/A,#N/A,FALSE,"Other";#N/A,#N/A,FALSE,"Ace";#N/A,#N/A,FALSE,"Derm"}</definedName>
    <definedName name="wrn.Other._.Pharm._1" localSheetId="3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localSheetId="3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localSheetId="3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localSheetId="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localSheetId="3" hidden="1">{"OTHER REVENUE",#N/A,FALSE,"OTHERS"}</definedName>
    <definedName name="wrn.OTHER._.REVENUE." hidden="1">{"OTHER REVENUE",#N/A,FALSE,"OTHERS"}</definedName>
    <definedName name="wrn.OTROS_DATOS." localSheetId="3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look." localSheetId="4" hidden="1">{#N/A,#N/A,FALSE,"Consol P&amp;L ";#N/A,#N/A,FALSE,"CP P&amp;L";#N/A,#N/A,FALSE,"ADS P&amp;L";#N/A,#N/A,FALSE,"Corp P&amp;L"}</definedName>
    <definedName name="wrn.Outlook." localSheetId="3" hidden="1">{#N/A,#N/A,FALSE,"Consol P&amp;L ";#N/A,#N/A,FALSE,"CP P&amp;L";#N/A,#N/A,FALSE,"ADS P&amp;L";#N/A,#N/A,FALSE,"Corp P&amp;L"}</definedName>
    <definedName name="wrn.Outlook." hidden="1">{#N/A,#N/A,FALSE,"Consol P&amp;L ";#N/A,#N/A,FALSE,"CP P&amp;L";#N/A,#N/A,FALSE,"ADS P&amp;L";#N/A,#N/A,FALSE,"Corp P&amp;L"}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3">{"DCF","UPSIDE CASE",FALSE,"Sheet1";"DCF","BASE CASE",FALSE,"Sheet1";"DCF","DOWNSIDE CASE",FALSE,"Sheet1"}</definedName>
    <definedName name="wrn.OUTPUT.">{"DCF","UPSIDE CASE",FALSE,"Sheet1";"DCF","BASE CASE",FALSE,"Sheet1";"DCF","DOWNSIDE CASE",FALSE,"Sheet1"}</definedName>
    <definedName name="wrn.OUTPUT._1" localSheetId="3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localSheetId="3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2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" localSheetId="3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3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" localSheetId="3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_4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" localSheetId="3" hidden="1">{"DCF","UPSIDE CASE",FALSE,"Sheet1";"DCF","BASE CASE",FALSE,"Sheet1";"DCF","DOWNSIDE CASE",FALSE,"Sheet1"}</definedName>
    <definedName name="wrn.OUTPUT._5" hidden="1">{"DCF","UPSIDE CASE",FALSE,"Sheet1";"DCF","BASE CASE",FALSE,"Sheet1";"DCF","DOWNSIDE CASE",FALSE,"Sheet1"}</definedName>
    <definedName name="wrn.Output._5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localSheetId="3" hidden="1">{"DCF","UPSIDE CASE",FALSE,"Sheet1";"DCF","BASE CASE",FALSE,"Sheet1";"DCF","DOWNSIDE CASE",FALSE,"Sheet1"}</definedName>
    <definedName name="wrn.OUTPUT._from_DBAB" hidden="1">{"DCF","UPSIDE CASE",FALSE,"Sheet1";"DCF","BASE CASE",FALSE,"Sheet1";"DCF","DOWNSIDE CASE",FALSE,"Sheet1"}</definedName>
    <definedName name="wrn.Overhead2000." localSheetId="4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" localSheetId="3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localSheetId="3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_1" localSheetId="3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2" localSheetId="3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localSheetId="3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localSheetId="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localSheetId="3" hidden="1">{#N/A,#N/A,FALSE,"RMS Base (allocated)";#N/A,#N/A,FALSE,"Humana";#N/A,#N/A,FALSE,"NJRM";#N/A,#N/A,FALSE,"GSNS";#N/A,#N/A,FALSE,"Total"}</definedName>
    <definedName name="wrn.P_and_L." hidden="1">{#N/A,#N/A,FALSE,"RMS Base (allocated)";#N/A,#N/A,FALSE,"Humana";#N/A,#N/A,FALSE,"NJRM";#N/A,#N/A,FALSE,"GSNS";#N/A,#N/A,FALSE,"Total"}</definedName>
    <definedName name="wrn.packer._.1." localSheetId="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localSheetId="3" hidden="1">{#N/A,#N/A,FALSE,"PAF"}</definedName>
    <definedName name="wrn.PAF." hidden="1">{#N/A,#N/A,FALSE,"PAF"}</definedName>
    <definedName name="wrn.PAGE._.1." localSheetId="4" hidden="1">{#N/A,#N/A,FALSE,"Job Sched"}</definedName>
    <definedName name="wrn.PAGE._.1." localSheetId="3" hidden="1">{#N/A,#N/A,FALSE,"Job Sched"}</definedName>
    <definedName name="wrn.PAGE._.1." hidden="1">{#N/A,#N/A,FALSE,"Job Sched"}</definedName>
    <definedName name="wrn.PAGE._.2." localSheetId="4" hidden="1">{"PAGE 2",#N/A,FALSE,"WEST_OT"}</definedName>
    <definedName name="wrn.PAGE._.2." localSheetId="3" hidden="1">{"PAGE 2",#N/A,FALSE,"WEST_OT"}</definedName>
    <definedName name="wrn.PAGE._.2." hidden="1">{"PAGE 2",#N/A,FALSE,"WEST_OT"}</definedName>
    <definedName name="wrn.PAGE._.3." localSheetId="4" hidden="1">{"PAGE 2",#N/A,FALSE,"WEST_OT"}</definedName>
    <definedName name="wrn.PAGE._.3." localSheetId="3" hidden="1">{"PAGE 2",#N/A,FALSE,"WEST_OT"}</definedName>
    <definedName name="wrn.PAGE._.3." hidden="1">{"PAGE 2",#N/A,FALSE,"WEST_OT"}</definedName>
    <definedName name="wrn.Paging._.Compco." localSheetId="3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ging._.Compco._1" localSheetId="3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ging._.Compco._1_1" localSheetId="3" hidden="1">{"financials",#N/A,TRUE,"6_30_96";"footnotes",#N/A,TRUE,"6_30_96";"valuation",#N/A,TRUE,"6_30_96"}</definedName>
    <definedName name="wrn.Paging._.Compco._1_1" hidden="1">{"financials",#N/A,TRUE,"6_30_96";"footnotes",#N/A,TRUE,"6_30_96";"valuation",#N/A,TRUE,"6_30_96"}</definedName>
    <definedName name="wrn.Paging._.Compco._1_2" localSheetId="3" hidden="1">{"financials",#N/A,TRUE,"6_30_96";"footnotes",#N/A,TRUE,"6_30_96";"valuation",#N/A,TRUE,"6_30_96"}</definedName>
    <definedName name="wrn.Paging._.Compco._1_2" hidden="1">{"financials",#N/A,TRUE,"6_30_96";"footnotes",#N/A,TRUE,"6_30_96";"valuation",#N/A,TRUE,"6_30_96"}</definedName>
    <definedName name="wrn.Paging._.Compco._1_3" localSheetId="3" hidden="1">{"financials",#N/A,TRUE,"6_30_96";"footnotes",#N/A,TRUE,"6_30_96";"valuation",#N/A,TRUE,"6_30_96"}</definedName>
    <definedName name="wrn.Paging._.Compco._1_3" hidden="1">{"financials",#N/A,TRUE,"6_30_96";"footnotes",#N/A,TRUE,"6_30_96";"valuation",#N/A,TRUE,"6_30_96"}</definedName>
    <definedName name="wrn.Paging._.Compco._1_4" localSheetId="3" hidden="1">{"financials",#N/A,TRUE,"6_30_96";"footnotes",#N/A,TRUE,"6_30_96";"valuation",#N/A,TRUE,"6_30_96"}</definedName>
    <definedName name="wrn.Paging._.Compco._1_4" hidden="1">{"financials",#N/A,TRUE,"6_30_96";"footnotes",#N/A,TRUE,"6_30_96";"valuation",#N/A,TRUE,"6_30_96"}</definedName>
    <definedName name="wrn.Paging._.Compco._1_5" localSheetId="3" hidden="1">{"financials",#N/A,TRUE,"6_30_96";"footnotes",#N/A,TRUE,"6_30_96";"valuation",#N/A,TRUE,"6_30_96"}</definedName>
    <definedName name="wrn.Paging._.Compco._1_5" hidden="1">{"financials",#N/A,TRUE,"6_30_96";"footnotes",#N/A,TRUE,"6_30_96";"valuation",#N/A,TRUE,"6_30_96"}</definedName>
    <definedName name="wrn.Paging._.Compco._2" localSheetId="3" hidden="1">{"financials",#N/A,TRUE,"6_30_96";"footnotes",#N/A,TRUE,"6_30_96";"valuation",#N/A,TRUE,"6_30_96"}</definedName>
    <definedName name="wrn.Paging._.Compco._2" hidden="1">{"financials",#N/A,TRUE,"6_30_96";"footnotes",#N/A,TRUE,"6_30_96";"valuation",#N/A,TRUE,"6_30_96"}</definedName>
    <definedName name="wrn.Paging._.Compco._2_1" localSheetId="3" hidden="1">{"financials",#N/A,TRUE,"6_30_96";"footnotes",#N/A,TRUE,"6_30_96";"valuation",#N/A,TRUE,"6_30_96"}</definedName>
    <definedName name="wrn.Paging._.Compco._2_1" hidden="1">{"financials",#N/A,TRUE,"6_30_96";"footnotes",#N/A,TRUE,"6_30_96";"valuation",#N/A,TRUE,"6_30_96"}</definedName>
    <definedName name="wrn.Paging._.Compco._2_2" localSheetId="3" hidden="1">{"financials",#N/A,TRUE,"6_30_96";"footnotes",#N/A,TRUE,"6_30_96";"valuation",#N/A,TRUE,"6_30_96"}</definedName>
    <definedName name="wrn.Paging._.Compco._2_2" hidden="1">{"financials",#N/A,TRUE,"6_30_96";"footnotes",#N/A,TRUE,"6_30_96";"valuation",#N/A,TRUE,"6_30_96"}</definedName>
    <definedName name="wrn.Paging._.Compco._2_3" localSheetId="3" hidden="1">{"financials",#N/A,TRUE,"6_30_96";"footnotes",#N/A,TRUE,"6_30_96";"valuation",#N/A,TRUE,"6_30_96"}</definedName>
    <definedName name="wrn.Paging._.Compco._2_3" hidden="1">{"financials",#N/A,TRUE,"6_30_96";"footnotes",#N/A,TRUE,"6_30_96";"valuation",#N/A,TRUE,"6_30_96"}</definedName>
    <definedName name="wrn.Paging._.Compco._2_4" localSheetId="3" hidden="1">{"financials",#N/A,TRUE,"6_30_96";"footnotes",#N/A,TRUE,"6_30_96";"valuation",#N/A,TRUE,"6_30_96"}</definedName>
    <definedName name="wrn.Paging._.Compco._2_4" hidden="1">{"financials",#N/A,TRUE,"6_30_96";"footnotes",#N/A,TRUE,"6_30_96";"valuation",#N/A,TRUE,"6_30_96"}</definedName>
    <definedName name="wrn.Paging._.Compco._2_5" localSheetId="3" hidden="1">{"financials",#N/A,TRUE,"6_30_96";"footnotes",#N/A,TRUE,"6_30_96";"valuation",#N/A,TRUE,"6_30_96"}</definedName>
    <definedName name="wrn.Paging._.Compco._2_5" hidden="1">{"financials",#N/A,TRUE,"6_30_96";"footnotes",#N/A,TRUE,"6_30_96";"valuation",#N/A,TRUE,"6_30_96"}</definedName>
    <definedName name="wrn.Paging._.Compco._3" localSheetId="3" hidden="1">{"financials",#N/A,TRUE,"6_30_96";"footnotes",#N/A,TRUE,"6_30_96";"valuation",#N/A,TRUE,"6_30_96"}</definedName>
    <definedName name="wrn.Paging._.Compco._3" hidden="1">{"financials",#N/A,TRUE,"6_30_96";"footnotes",#N/A,TRUE,"6_30_96";"valuation",#N/A,TRUE,"6_30_96"}</definedName>
    <definedName name="wrn.Paging._.Compco._3_1" localSheetId="3" hidden="1">{"financials",#N/A,TRUE,"6_30_96";"footnotes",#N/A,TRUE,"6_30_96";"valuation",#N/A,TRUE,"6_30_96"}</definedName>
    <definedName name="wrn.Paging._.Compco._3_1" hidden="1">{"financials",#N/A,TRUE,"6_30_96";"footnotes",#N/A,TRUE,"6_30_96";"valuation",#N/A,TRUE,"6_30_96"}</definedName>
    <definedName name="wrn.Paging._.Compco._3_2" localSheetId="3" hidden="1">{"financials",#N/A,TRUE,"6_30_96";"footnotes",#N/A,TRUE,"6_30_96";"valuation",#N/A,TRUE,"6_30_96"}</definedName>
    <definedName name="wrn.Paging._.Compco._3_2" hidden="1">{"financials",#N/A,TRUE,"6_30_96";"footnotes",#N/A,TRUE,"6_30_96";"valuation",#N/A,TRUE,"6_30_96"}</definedName>
    <definedName name="wrn.Paging._.Compco._3_3" localSheetId="3" hidden="1">{"financials",#N/A,TRUE,"6_30_96";"footnotes",#N/A,TRUE,"6_30_96";"valuation",#N/A,TRUE,"6_30_96"}</definedName>
    <definedName name="wrn.Paging._.Compco._3_3" hidden="1">{"financials",#N/A,TRUE,"6_30_96";"footnotes",#N/A,TRUE,"6_30_96";"valuation",#N/A,TRUE,"6_30_96"}</definedName>
    <definedName name="wrn.Paging._.Compco._3_4" localSheetId="3" hidden="1">{"financials",#N/A,TRUE,"6_30_96";"footnotes",#N/A,TRUE,"6_30_96";"valuation",#N/A,TRUE,"6_30_96"}</definedName>
    <definedName name="wrn.Paging._.Compco._3_4" hidden="1">{"financials",#N/A,TRUE,"6_30_96";"footnotes",#N/A,TRUE,"6_30_96";"valuation",#N/A,TRUE,"6_30_96"}</definedName>
    <definedName name="wrn.Paging._.Compco._3_5" localSheetId="3" hidden="1">{"financials",#N/A,TRUE,"6_30_96";"footnotes",#N/A,TRUE,"6_30_96";"valuation",#N/A,TRUE,"6_30_96"}</definedName>
    <definedName name="wrn.Paging._.Compco._3_5" hidden="1">{"financials",#N/A,TRUE,"6_30_96";"footnotes",#N/A,TRUE,"6_30_96";"valuation",#N/A,TRUE,"6_30_96"}</definedName>
    <definedName name="wrn.Paging._.Compco._4" localSheetId="3" hidden="1">{"financials",#N/A,TRUE,"6_30_96";"footnotes",#N/A,TRUE,"6_30_96";"valuation",#N/A,TRUE,"6_30_96"}</definedName>
    <definedName name="wrn.Paging._.Compco._4" hidden="1">{"financials",#N/A,TRUE,"6_30_96";"footnotes",#N/A,TRUE,"6_30_96";"valuation",#N/A,TRUE,"6_30_96"}</definedName>
    <definedName name="wrn.Paging._.Compco._4_1" localSheetId="3" hidden="1">{"financials",#N/A,TRUE,"6_30_96";"footnotes",#N/A,TRUE,"6_30_96";"valuation",#N/A,TRUE,"6_30_96"}</definedName>
    <definedName name="wrn.Paging._.Compco._4_1" hidden="1">{"financials",#N/A,TRUE,"6_30_96";"footnotes",#N/A,TRUE,"6_30_96";"valuation",#N/A,TRUE,"6_30_96"}</definedName>
    <definedName name="wrn.Paging._.Compco._4_2" localSheetId="3" hidden="1">{"financials",#N/A,TRUE,"6_30_96";"footnotes",#N/A,TRUE,"6_30_96";"valuation",#N/A,TRUE,"6_30_96"}</definedName>
    <definedName name="wrn.Paging._.Compco._4_2" hidden="1">{"financials",#N/A,TRUE,"6_30_96";"footnotes",#N/A,TRUE,"6_30_96";"valuation",#N/A,TRUE,"6_30_96"}</definedName>
    <definedName name="wrn.Paging._.Compco._4_3" localSheetId="3" hidden="1">{"financials",#N/A,TRUE,"6_30_96";"footnotes",#N/A,TRUE,"6_30_96";"valuation",#N/A,TRUE,"6_30_96"}</definedName>
    <definedName name="wrn.Paging._.Compco._4_3" hidden="1">{"financials",#N/A,TRUE,"6_30_96";"footnotes",#N/A,TRUE,"6_30_96";"valuation",#N/A,TRUE,"6_30_96"}</definedName>
    <definedName name="wrn.Paging._.Compco._4_4" localSheetId="3" hidden="1">{"financials",#N/A,TRUE,"6_30_96";"footnotes",#N/A,TRUE,"6_30_96";"valuation",#N/A,TRUE,"6_30_96"}</definedName>
    <definedName name="wrn.Paging._.Compco._4_4" hidden="1">{"financials",#N/A,TRUE,"6_30_96";"footnotes",#N/A,TRUE,"6_30_96";"valuation",#N/A,TRUE,"6_30_96"}</definedName>
    <definedName name="wrn.Paging._.Compco._4_5" localSheetId="3" hidden="1">{"financials",#N/A,TRUE,"6_30_96";"footnotes",#N/A,TRUE,"6_30_96";"valuation",#N/A,TRUE,"6_30_96"}</definedName>
    <definedName name="wrn.Paging._.Compco._4_5" hidden="1">{"financials",#N/A,TRUE,"6_30_96";"footnotes",#N/A,TRUE,"6_30_96";"valuation",#N/A,TRUE,"6_30_96"}</definedName>
    <definedName name="wrn.Paging._.Compco._5" localSheetId="3" hidden="1">{"financials",#N/A,TRUE,"6_30_96";"footnotes",#N/A,TRUE,"6_30_96";"valuation",#N/A,TRUE,"6_30_96"}</definedName>
    <definedName name="wrn.Paging._.Compco._5" hidden="1">{"financials",#N/A,TRUE,"6_30_96";"footnotes",#N/A,TRUE,"6_30_96";"valuation",#N/A,TRUE,"6_30_96"}</definedName>
    <definedName name="wrn.Paging._.Compco._5_1" localSheetId="3" hidden="1">{"financials",#N/A,TRUE,"6_30_96";"footnotes",#N/A,TRUE,"6_30_96";"valuation",#N/A,TRUE,"6_30_96"}</definedName>
    <definedName name="wrn.Paging._.Compco._5_1" hidden="1">{"financials",#N/A,TRUE,"6_30_96";"footnotes",#N/A,TRUE,"6_30_96";"valuation",#N/A,TRUE,"6_30_96"}</definedName>
    <definedName name="wrn.Paging._.Compco._5_2" localSheetId="3" hidden="1">{"financials",#N/A,TRUE,"6_30_96";"footnotes",#N/A,TRUE,"6_30_96";"valuation",#N/A,TRUE,"6_30_96"}</definedName>
    <definedName name="wrn.Paging._.Compco._5_2" hidden="1">{"financials",#N/A,TRUE,"6_30_96";"footnotes",#N/A,TRUE,"6_30_96";"valuation",#N/A,TRUE,"6_30_96"}</definedName>
    <definedName name="wrn.Paging._.Compco._5_3" localSheetId="3" hidden="1">{"financials",#N/A,TRUE,"6_30_96";"footnotes",#N/A,TRUE,"6_30_96";"valuation",#N/A,TRUE,"6_30_96"}</definedName>
    <definedName name="wrn.Paging._.Compco._5_3" hidden="1">{"financials",#N/A,TRUE,"6_30_96";"footnotes",#N/A,TRUE,"6_30_96";"valuation",#N/A,TRUE,"6_30_96"}</definedName>
    <definedName name="wrn.Paging._.Compco._5_4" localSheetId="3" hidden="1">{"financials",#N/A,TRUE,"6_30_96";"footnotes",#N/A,TRUE,"6_30_96";"valuation",#N/A,TRUE,"6_30_96"}</definedName>
    <definedName name="wrn.Paging._.Compco._5_4" hidden="1">{"financials",#N/A,TRUE,"6_30_96";"footnotes",#N/A,TRUE,"6_30_96";"valuation",#N/A,TRUE,"6_30_96"}</definedName>
    <definedName name="wrn.Paging._.Compco._5_5" localSheetId="3" hidden="1">{"financials",#N/A,TRUE,"6_30_96";"footnotes",#N/A,TRUE,"6_30_96";"valuation",#N/A,TRUE,"6_30_96"}</definedName>
    <definedName name="wrn.Paging._.Compco._5_5" hidden="1">{"financials",#N/A,TRUE,"6_30_96";"footnotes",#N/A,TRUE,"6_30_96";"valuation",#N/A,TRUE,"6_30_96"}</definedName>
    <definedName name="wrn.PandLs." localSheetId="3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ssport._.Financials._.Individual._.Pages." localSheetId="4" hidden="1">{"Large Comps",#N/A,FALSE,"Comparable companies";"Small Comps",#N/A,FALSE,"Comparable companies"}</definedName>
    <definedName name="wrn.Passport._.Financials._.Individual._.Pages." localSheetId="3" hidden="1">{"Large Comps",#N/A,FALSE,"Comparable companies";"Small Comps",#N/A,FALSE,"Comparable companies"}</definedName>
    <definedName name="wrn.Passport._.Financials._.Individual._.Pages." hidden="1">{"Large Comps",#N/A,FALSE,"Comparable companies";"Small Comps",#N/A,FALSE,"Comparable companies"}</definedName>
    <definedName name="wrn.PAYBACK." localSheetId="3" hidden="1">{"payback",#N/A,FALSE,"TV_Payback"}</definedName>
    <definedName name="wrn.PAYBACK." hidden="1">{"payback",#N/A,FALSE,"TV_Payback"}</definedName>
    <definedName name="wrn.PBIT_DEV.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localSheetId="3" hidden="1">{#N/A,#N/A,FALSE,"QTD";#N/A,#N/A,FALSE,"Lic Fees";#N/A,#N/A,FALSE,"Unapproved";#N/A,#N/A,FALSE,"Wkly Notes"}</definedName>
    <definedName name="wrn.Performance." hidden="1">{#N/A,#N/A,FALSE,"QTD";#N/A,#N/A,FALSE,"Lic Fees";#N/A,#N/A,FALSE,"Unapproved";#N/A,#N/A,FALSE,"Wkly Notes"}</definedName>
    <definedName name="wrn.Period._.1._.Financial._.Statements." localSheetId="3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localSheetId="3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localSheetId="3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localSheetId="3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localSheetId="3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localSheetId="3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localSheetId="3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localSheetId="3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localSheetId="3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localSheetId="3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localSheetId="3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localSheetId="3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Summary." localSheetId="3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sonnel._.Forecast._.Nov01." localSheetId="4" hidden="1">{"Personnel 1",#N/A,TRUE,"Nov01";"Personnel 2",#N/A,TRUE,"Nov01";"Personnel 3",#N/A,TRUE,"Nov01";"Personnel 4",#N/A,TRUE,"Nov01"}</definedName>
    <definedName name="wrn.Personnel._.Forecast._.Nov01." localSheetId="3" hidden="1">{"Personnel 1",#N/A,TRUE,"Nov01";"Personnel 2",#N/A,TRUE,"Nov01";"Personnel 3",#N/A,TRUE,"Nov01";"Personnel 4",#N/A,TRUE,"Nov01"}</definedName>
    <definedName name="wrn.Personnel._.Forecast._.Nov01." hidden="1">{"Personnel 1",#N/A,TRUE,"Nov01";"Personnel 2",#N/A,TRUE,"Nov01";"Personnel 3",#N/A,TRUE,"Nov01";"Personnel 4",#N/A,TRUE,"Nov01"}</definedName>
    <definedName name="wrn.PFDBalance._.Sheet." localSheetId="3" hidden="1">{#N/A,"PURPER",FALSE,"BSHIST.XLS";#N/A,"PURADD",FALSE,"BSHIST.XLS";#N/A,"PURSPP",FALSE,"BSHIST.XLS";#N/A,"CTGIND",FALSE,"BSHIST.XLS";#N/A,"ANCHOR",FALSE,"BSHIST.XLS";#N/A,"SPADD",FALSE,"BSHIST.XLS"}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localSheetId="3" hidden="1">{"Summary",#N/A,TRUE,"Finmodel";"Returns Analysis",#N/A,TRUE,"Finmodel"}</definedName>
    <definedName name="wrn.PFR." hidden="1">{"Summary",#N/A,TRUE,"Finmodel";"Returns Analysis",#N/A,TRUE,"Finmodel"}</definedName>
    <definedName name="wrn.PGW." localSheetId="3" hidden="1">{#N/A,#N/A,FALSE,"PGW"}</definedName>
    <definedName name="wrn.PGW." hidden="1">{#N/A,#N/A,FALSE,"PGW"}</definedName>
    <definedName name="wrn.Pharm._.Market._.Report." localSheetId="3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._.Market._.Report._1" localSheetId="3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localSheetId="3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localSheetId="3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localSheetId="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localSheetId="3" hidden="1">{"PL",#N/A,FALSE,"Flash PL"}</definedName>
    <definedName name="wrn.PL." hidden="1">{"PL",#N/A,FALSE,"Flash PL"}</definedName>
    <definedName name="wrn.PL._.guldens." localSheetId="3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cer._.Dome." localSheetId="3" hidden="1">{"Placer Dome Mines",#N/A,FALSE,"PDG";"Placer Dome Summary",#N/A,FALSE,"PDG"}</definedName>
    <definedName name="wrn.Placer._.Dome." hidden="1">{"Placer Dome Mines",#N/A,FALSE,"PDG";"Placer Dome Summary",#N/A,FALSE,"PDG"}</definedName>
    <definedName name="wrn.PLAN." localSheetId="3" hidden="1">{"AZO Inter BS",#N/A,FALSE,"Sheet1";"AZO Mexico BS",#N/A,FALSE,"Sheet1";"AZO PR BS",#N/A,FALSE,"Sheet1"}</definedName>
    <definedName name="wrn.PLAN." hidden="1">{"AZO Inter BS",#N/A,FALSE,"Sheet1";"AZO Mexico BS",#N/A,FALSE,"Sheet1";"AZO PR BS",#N/A,FALSE,"Sheet1"}</definedName>
    <definedName name="wrn.PLANNING." localSheetId="3" hidden="1">{"PLANNING",#N/A,FALSE,"A"}</definedName>
    <definedName name="wrn.PLANNING." hidden="1">{"PLANNING",#N/A,FALSE,"A"}</definedName>
    <definedName name="wrn.plbscf." localSheetId="3" hidden="1">{"p_l",#N/A,FALSE,"Summary Accounts"}</definedName>
    <definedName name="wrn.plbscf." hidden="1">{"p_l",#N/A,FALSE,"Summary Accounts"}</definedName>
    <definedName name="wrn.PLX." localSheetId="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localSheetId="3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aroid." localSheetId="3" hidden="1">{#N/A,#N/A,FALSE,"profile ";#N/A,#N/A,FALSE,"rank";#N/A,#N/A,FALSE,"overbase";#N/A,#N/A,FALSE,"overcash";#N/A,#N/A,FALSE,"overtfp";#N/A,#N/A,FALSE,"overtcc"}</definedName>
    <definedName name="wrn.polaroid." hidden="1">{#N/A,#N/A,FALSE,"profile ";#N/A,#N/A,FALSE,"rank";#N/A,#N/A,FALSE,"overbase";#N/A,#N/A,FALSE,"overcash";#N/A,#N/A,FALSE,"overtfp";#N/A,#N/A,FALSE,"overtcc"}</definedName>
    <definedName name="wrn.Polymers." localSheetId="3" hidden="1">{"Polymers Details",#N/A,FALSE,"Current Yr";"Polymer Details",#N/A,FALSE,"Budget";"Polymer Details",#N/A,FALSE,"Prior Year"}</definedName>
    <definedName name="wrn.Polymers." hidden="1">{"Polymers Details",#N/A,FALSE,"Current Yr";"Polymer Details",#N/A,FALSE,"Budget";"Polymer Details",#N/A,FALSE,"Prior Year"}</definedName>
    <definedName name="wrn.Polymers._.Balance._.Sheet." localSheetId="3" hidden="1">{#N/A,"POLY",FALSE,"BSHIST.XLS";#N/A,"EMUL",FALSE,"BSHIST.XLS";#N/A,"PVOH",FALSE,"BSHIST.XLS";#N/A,"ACET",FALSE,"BSHIST.XLS"}</definedName>
    <definedName name="wrn.Polymers._.Balance._.Sheet." hidden="1">{#N/A,"POLY",FALSE,"BSHIST.XLS";#N/A,"EMUL",FALSE,"BSHIST.XLS";#N/A,"PVOH",FALSE,"BSHIST.XLS";#N/A,"ACET",FALSE,"BSHIST.XLS"}</definedName>
    <definedName name="wrn.polymwe.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rtrait._.letter._.is." localSheetId="4" hidden="1">{"portrait letter is",#N/A,FALSE,"Model"}</definedName>
    <definedName name="wrn.Portrait._.letter._.is." localSheetId="3" hidden="1">{"portrait letter is",#N/A,FALSE,"Model"}</definedName>
    <definedName name="wrn.Portrait._.letter._.is." hidden="1">{"portrait letter is",#N/A,FALSE,"Model"}</definedName>
    <definedName name="wrn.Portrait._.letter._.is._1" localSheetId="3" hidden="1">{"portrait letter is",#N/A,FALSE,"Model"}</definedName>
    <definedName name="wrn.Portrait._.letter._.is._1" hidden="1">{"portrait letter is",#N/A,FALSE,"Model"}</definedName>
    <definedName name="wrn.Portrait._.letter._.is._1_1" localSheetId="3" hidden="1">{"portrait letter is",#N/A,FALSE,"Model"}</definedName>
    <definedName name="wrn.Portrait._.letter._.is._1_1" hidden="1">{"portrait letter is",#N/A,FALSE,"Model"}</definedName>
    <definedName name="wrn.Portrait._.letter._.is._1_2" localSheetId="3" hidden="1">{"portrait letter is",#N/A,FALSE,"Model"}</definedName>
    <definedName name="wrn.Portrait._.letter._.is._1_2" hidden="1">{"portrait letter is",#N/A,FALSE,"Model"}</definedName>
    <definedName name="wrn.Portrait._.letter._.is._1_3" localSheetId="3" hidden="1">{"portrait letter is",#N/A,FALSE,"Model"}</definedName>
    <definedName name="wrn.Portrait._.letter._.is._1_3" hidden="1">{"portrait letter is",#N/A,FALSE,"Model"}</definedName>
    <definedName name="wrn.Portrait._.letter._.is._1_4" localSheetId="3" hidden="1">{"portrait letter is",#N/A,FALSE,"Model"}</definedName>
    <definedName name="wrn.Portrait._.letter._.is._1_4" hidden="1">{"portrait letter is",#N/A,FALSE,"Model"}</definedName>
    <definedName name="wrn.Portrait._.letter._.is._1_5" localSheetId="3" hidden="1">{"portrait letter is",#N/A,FALSE,"Model"}</definedName>
    <definedName name="wrn.Portrait._.letter._.is._1_5" hidden="1">{"portrait letter is",#N/A,FALSE,"Model"}</definedName>
    <definedName name="wrn.Portrait._.letter._.is._2" localSheetId="3" hidden="1">{"portrait letter is",#N/A,FALSE,"Model"}</definedName>
    <definedName name="wrn.Portrait._.letter._.is._2" hidden="1">{"portrait letter is",#N/A,FALSE,"Model"}</definedName>
    <definedName name="wrn.Portrait._.letter._.is._2_1" localSheetId="3" hidden="1">{"portrait letter is",#N/A,FALSE,"Model"}</definedName>
    <definedName name="wrn.Portrait._.letter._.is._2_1" hidden="1">{"portrait letter is",#N/A,FALSE,"Model"}</definedName>
    <definedName name="wrn.Portrait._.letter._.is._2_2" localSheetId="3" hidden="1">{"portrait letter is",#N/A,FALSE,"Model"}</definedName>
    <definedName name="wrn.Portrait._.letter._.is._2_2" hidden="1">{"portrait letter is",#N/A,FALSE,"Model"}</definedName>
    <definedName name="wrn.Portrait._.letter._.is._2_3" localSheetId="3" hidden="1">{"portrait letter is",#N/A,FALSE,"Model"}</definedName>
    <definedName name="wrn.Portrait._.letter._.is._2_3" hidden="1">{"portrait letter is",#N/A,FALSE,"Model"}</definedName>
    <definedName name="wrn.Portrait._.letter._.is._2_4" localSheetId="3" hidden="1">{"portrait letter is",#N/A,FALSE,"Model"}</definedName>
    <definedName name="wrn.Portrait._.letter._.is._2_4" hidden="1">{"portrait letter is",#N/A,FALSE,"Model"}</definedName>
    <definedName name="wrn.Portrait._.letter._.is._2_5" localSheetId="3" hidden="1">{"portrait letter is",#N/A,FALSE,"Model"}</definedName>
    <definedName name="wrn.Portrait._.letter._.is._2_5" hidden="1">{"portrait letter is",#N/A,FALSE,"Model"}</definedName>
    <definedName name="wrn.Portrait._.letter._.is._3" localSheetId="3" hidden="1">{"portrait letter is",#N/A,FALSE,"Model"}</definedName>
    <definedName name="wrn.Portrait._.letter._.is._3" hidden="1">{"portrait letter is",#N/A,FALSE,"Model"}</definedName>
    <definedName name="wrn.Portrait._.letter._.is._3_1" localSheetId="3" hidden="1">{"portrait letter is",#N/A,FALSE,"Model"}</definedName>
    <definedName name="wrn.Portrait._.letter._.is._3_1" hidden="1">{"portrait letter is",#N/A,FALSE,"Model"}</definedName>
    <definedName name="wrn.Portrait._.letter._.is._3_2" localSheetId="3" hidden="1">{"portrait letter is",#N/A,FALSE,"Model"}</definedName>
    <definedName name="wrn.Portrait._.letter._.is._3_2" hidden="1">{"portrait letter is",#N/A,FALSE,"Model"}</definedName>
    <definedName name="wrn.Portrait._.letter._.is._3_3" localSheetId="3" hidden="1">{"portrait letter is",#N/A,FALSE,"Model"}</definedName>
    <definedName name="wrn.Portrait._.letter._.is._3_3" hidden="1">{"portrait letter is",#N/A,FALSE,"Model"}</definedName>
    <definedName name="wrn.Portrait._.letter._.is._3_4" localSheetId="3" hidden="1">{"portrait letter is",#N/A,FALSE,"Model"}</definedName>
    <definedName name="wrn.Portrait._.letter._.is._3_4" hidden="1">{"portrait letter is",#N/A,FALSE,"Model"}</definedName>
    <definedName name="wrn.Portrait._.letter._.is._3_5" localSheetId="3" hidden="1">{"portrait letter is",#N/A,FALSE,"Model"}</definedName>
    <definedName name="wrn.Portrait._.letter._.is._3_5" hidden="1">{"portrait letter is",#N/A,FALSE,"Model"}</definedName>
    <definedName name="wrn.Portrait._.letter._.is._4" localSheetId="3" hidden="1">{"portrait letter is",#N/A,FALSE,"Model"}</definedName>
    <definedName name="wrn.Portrait._.letter._.is._4" hidden="1">{"portrait letter is",#N/A,FALSE,"Model"}</definedName>
    <definedName name="wrn.Portrait._.letter._.is._4_1" localSheetId="3" hidden="1">{"portrait letter is",#N/A,FALSE,"Model"}</definedName>
    <definedName name="wrn.Portrait._.letter._.is._4_1" hidden="1">{"portrait letter is",#N/A,FALSE,"Model"}</definedName>
    <definedName name="wrn.Portrait._.letter._.is._4_2" localSheetId="3" hidden="1">{"portrait letter is",#N/A,FALSE,"Model"}</definedName>
    <definedName name="wrn.Portrait._.letter._.is._4_2" hidden="1">{"portrait letter is",#N/A,FALSE,"Model"}</definedName>
    <definedName name="wrn.Portrait._.letter._.is._4_3" localSheetId="3" hidden="1">{"portrait letter is",#N/A,FALSE,"Model"}</definedName>
    <definedName name="wrn.Portrait._.letter._.is._4_3" hidden="1">{"portrait letter is",#N/A,FALSE,"Model"}</definedName>
    <definedName name="wrn.Portrait._.letter._.is._4_4" localSheetId="3" hidden="1">{"portrait letter is",#N/A,FALSE,"Model"}</definedName>
    <definedName name="wrn.Portrait._.letter._.is._4_4" hidden="1">{"portrait letter is",#N/A,FALSE,"Model"}</definedName>
    <definedName name="wrn.Portrait._.letter._.is._4_5" localSheetId="3" hidden="1">{"portrait letter is",#N/A,FALSE,"Model"}</definedName>
    <definedName name="wrn.Portrait._.letter._.is._4_5" hidden="1">{"portrait letter is",#N/A,FALSE,"Model"}</definedName>
    <definedName name="wrn.Portrait._.letter._.is._5" localSheetId="3" hidden="1">{"portrait letter is",#N/A,FALSE,"Model"}</definedName>
    <definedName name="wrn.Portrait._.letter._.is._5" hidden="1">{"portrait letter is",#N/A,FALSE,"Model"}</definedName>
    <definedName name="wrn.Portrait._.letter._.is._5_1" localSheetId="3" hidden="1">{"portrait letter is",#N/A,FALSE,"Model"}</definedName>
    <definedName name="wrn.Portrait._.letter._.is._5_1" hidden="1">{"portrait letter is",#N/A,FALSE,"Model"}</definedName>
    <definedName name="wrn.Portrait._.letter._.is._5_2" localSheetId="3" hidden="1">{"portrait letter is",#N/A,FALSE,"Model"}</definedName>
    <definedName name="wrn.Portrait._.letter._.is._5_2" hidden="1">{"portrait letter is",#N/A,FALSE,"Model"}</definedName>
    <definedName name="wrn.Portrait._.letter._.is._5_3" localSheetId="3" hidden="1">{"portrait letter is",#N/A,FALSE,"Model"}</definedName>
    <definedName name="wrn.Portrait._.letter._.is._5_3" hidden="1">{"portrait letter is",#N/A,FALSE,"Model"}</definedName>
    <definedName name="wrn.Portrait._.letter._.is._5_4" localSheetId="3" hidden="1">{"portrait letter is",#N/A,FALSE,"Model"}</definedName>
    <definedName name="wrn.Portrait._.letter._.is._5_4" hidden="1">{"portrait letter is",#N/A,FALSE,"Model"}</definedName>
    <definedName name="wrn.Portrait._.letter._.is._5_5" localSheetId="3" hidden="1">{"portrait letter is",#N/A,FALSE,"Model"}</definedName>
    <definedName name="wrn.Portrait._.letter._.is._5_5" hidden="1">{"portrait letter is",#N/A,FALSE,"Model"}</definedName>
    <definedName name="wrn.ppp" localSheetId="3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pp_1" localSheetId="3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localSheetId="3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localSheetId="3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localSheetId="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1" localSheetId="3" hidden="1">{#N/A,#N/A,FALSE,"Financial";#N/A,#N/A,FALSE,"Balance Sheet";#N/A,#N/A,FALSE,"Income stmt";#N/A,#N/A,FALSE,"Ratio"}</definedName>
    <definedName name="wrn.pr1" hidden="1">{#N/A,#N/A,FALSE,"Financial";#N/A,#N/A,FALSE,"Balance Sheet";#N/A,#N/A,FALSE,"Income stmt";#N/A,#N/A,FALSE,"Ratio"}</definedName>
    <definedName name="wrn.PRBFinancials.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_OUT." localSheetId="3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_OUT2" localSheetId="3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localSheetId="3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localSheetId="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localSheetId="3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localSheetId="3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localSheetId="3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.Version._.but._.No._.WC._.Slide." localSheetId="3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_Effect." localSheetId="3" hidden="1">{"Comp_of_Price_Effect",#N/A,FALSE,"QTRDPVAR"}</definedName>
    <definedName name="wrn.Price_Effect." hidden="1">{"Comp_of_Price_Effect",#N/A,FALSE,"QTRDPVAR"}</definedName>
    <definedName name="wrn.PrimeCo." localSheetId="3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2._.all." localSheetId="3" hidden="1">{#N/A,#N/A,FALSE,"Pharm";#N/A,#N/A,FALSE,"WWCM"}</definedName>
    <definedName name="wrn.prin2._.all." hidden="1">{#N/A,#N/A,FALSE,"Pharm";#N/A,#N/A,FALSE,"WWCM"}</definedName>
    <definedName name="wrn.prin2._.all._1" localSheetId="3" hidden="1">{#N/A,#N/A,FALSE,"Pharm";#N/A,#N/A,FALSE,"WWCM"}</definedName>
    <definedName name="wrn.prin2._.all._1" hidden="1">{#N/A,#N/A,FALSE,"Pharm";#N/A,#N/A,FALSE,"WWCM"}</definedName>
    <definedName name="wrn.prin2._.all._2" localSheetId="3" hidden="1">{#N/A,#N/A,FALSE,"Pharm";#N/A,#N/A,FALSE,"WWCM"}</definedName>
    <definedName name="wrn.prin2._.all._2" hidden="1">{#N/A,#N/A,FALSE,"Pharm";#N/A,#N/A,FALSE,"WWCM"}</definedName>
    <definedName name="wrn.prin2._.all._3" localSheetId="3" hidden="1">{#N/A,#N/A,FALSE,"Pharm";#N/A,#N/A,FALSE,"WWCM"}</definedName>
    <definedName name="wrn.prin2._.all._3" hidden="1">{#N/A,#N/A,FALSE,"Pharm";#N/A,#N/A,FALSE,"WWCM"}</definedName>
    <definedName name="wrn.prin2._.all._4" localSheetId="3" hidden="1">{#N/A,#N/A,FALSE,"Pharm";#N/A,#N/A,FALSE,"WWCM"}</definedName>
    <definedName name="wrn.prin2._.all._4" hidden="1">{#N/A,#N/A,FALSE,"Pharm";#N/A,#N/A,FALSE,"WWCM"}</definedName>
    <definedName name="wrn.prin3" localSheetId="3" hidden="1">{#N/A,#N/A,FALSE,"Pharm";#N/A,#N/A,FALSE,"WWCM"}</definedName>
    <definedName name="wrn.prin3" hidden="1">{#N/A,#N/A,FALSE,"Pharm";#N/A,#N/A,FALSE,"WWCM"}</definedName>
    <definedName name="wrn.prin3_1" localSheetId="3" hidden="1">{#N/A,#N/A,FALSE,"Pharm";#N/A,#N/A,FALSE,"WWCM"}</definedName>
    <definedName name="wrn.prin3_1" hidden="1">{#N/A,#N/A,FALSE,"Pharm";#N/A,#N/A,FALSE,"WWCM"}</definedName>
    <definedName name="wrn.prin3_2" localSheetId="3" hidden="1">{#N/A,#N/A,FALSE,"Pharm";#N/A,#N/A,FALSE,"WWCM"}</definedName>
    <definedName name="wrn.prin3_2" hidden="1">{#N/A,#N/A,FALSE,"Pharm";#N/A,#N/A,FALSE,"WWCM"}</definedName>
    <definedName name="wrn.prin3_3" localSheetId="3" hidden="1">{#N/A,#N/A,FALSE,"Pharm";#N/A,#N/A,FALSE,"WWCM"}</definedName>
    <definedName name="wrn.prin3_3" hidden="1">{#N/A,#N/A,FALSE,"Pharm";#N/A,#N/A,FALSE,"WWCM"}</definedName>
    <definedName name="wrn.prin3_4" localSheetId="3" hidden="1">{#N/A,#N/A,FALSE,"Pharm";#N/A,#N/A,FALSE,"WWCM"}</definedName>
    <definedName name="wrn.prin3_4" hidden="1">{#N/A,#N/A,FALSE,"Pharm";#N/A,#N/A,FALSE,"WWCM"}</definedName>
    <definedName name="wrn.prin5" localSheetId="3" hidden="1">{"Annual",#N/A,FALSE,"Sales &amp; Market";"Quarterly",#N/A,FALSE,"Sales &amp; Market"}</definedName>
    <definedName name="wrn.prin5" hidden="1">{"Annual",#N/A,FALSE,"Sales &amp; Market";"Quarterly",#N/A,FALSE,"Sales &amp; Market"}</definedName>
    <definedName name="wrn.print" localSheetId="3" hidden="1">{#N/A,#N/A,FALSE,"Pharm";#N/A,#N/A,FALSE,"WWCM"}</definedName>
    <definedName name="wrn.print" hidden="1">{#N/A,#N/A,FALSE,"Pharm";#N/A,#N/A,FALSE,"WWCM"}</definedName>
    <definedName name="wrn.PRINT.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4." localSheetId="4" hidden="1">{"Outflow 1",#N/A,FALSE,"Outflows-Inflows";"Outflow 2",#N/A,FALSE,"Outflows-Inflows";"Inflow 1",#N/A,FALSE,"Outflows-Inflows";"Inflow 2",#N/A,FALSE,"Outflows-Inflows"}</definedName>
    <definedName name="wrn.Print._.4." localSheetId="3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localSheetId="4" hidden="1">{"Outflow 1",#N/A,FALSE,"Outflows-Inflows";"Outflow 2",#N/A,FALSE,"Outflows-Inflows";"Inflow 1",#N/A,FALSE,"Outflows-Inflows";"Inflow 2",#N/A,FALSE,"Outflows-Inflows"}</definedName>
    <definedName name="wrn.Print._.4._1" localSheetId="3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localSheetId="4" hidden="1">{"print 1.6",#N/A,FALSE,"Sheet1";"print 2.6",#N/A,FALSE,"Sheet1";"print 3.6",#N/A,FALSE,"Sheet1";"print 4.6",#N/A,FALSE,"Sheet1";"print 5.6",#N/A,FALSE,"Sheet1";"print 6.6",#N/A,FALSE,"Sheet1"}</definedName>
    <definedName name="wrn.Print._.6." localSheetId="3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localSheetId="4" hidden="1">{"print 1.6",#N/A,FALSE,"Sheet1";"print 2.6",#N/A,FALSE,"Sheet1";"print 3.6",#N/A,FALSE,"Sheet1";"print 4.6",#N/A,FALSE,"Sheet1";"print 5.6",#N/A,FALSE,"Sheet1";"print 6.6",#N/A,FALSE,"Sheet1"}</definedName>
    <definedName name="wrn.Print._.6._1" localSheetId="3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l." localSheetId="4" hidden="1">{"Gen Info",#N/A,FALSE,"Gen Info ";"Collateral",#N/A,FALSE,"Collateral";"Financial",#N/A,FALSE,"Financial";"Spread_INT",#N/A,FALSE,"Spread (INT) "}</definedName>
    <definedName name="wrn.print._.all." localSheetId="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localSheetId="3" hidden="1">{"GLI-Income Statement",#N/A,FALSE,"gli";"GLI - Balance Sheet Wksht",#N/A,FALSE,"gli";"GLI-Cash Flow",#N/A,FALSE,"gli";"GLI Qtrly Stats",#N/A,FALSE,"gli"}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Output." localSheetId="3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 localSheetId="3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Worksheets." localSheetId="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localSheetId="3" hidden="1">{#N/A,#N/A,FALSE,"Pharm";#N/A,#N/A,FALSE,"WWCM"}</definedName>
    <definedName name="wrn.PRINT._.ALL._1" hidden="1">{#N/A,#N/A,FALSE,"Pharm";#N/A,#N/A,FALSE,"WWCM"}</definedName>
    <definedName name="wrn.PRINT._.ALL._2" localSheetId="3" hidden="1">{#N/A,#N/A,FALSE,"Pharm";#N/A,#N/A,FALSE,"WWCM"}</definedName>
    <definedName name="wrn.PRINT._.ALL._2" hidden="1">{#N/A,#N/A,FALSE,"Pharm";#N/A,#N/A,FALSE,"WWCM"}</definedName>
    <definedName name="wrn.PRINT._.ALL._3" localSheetId="3" hidden="1">{#N/A,#N/A,FALSE,"Pharm";#N/A,#N/A,FALSE,"WWCM"}</definedName>
    <definedName name="wrn.PRINT._.ALL._3" hidden="1">{#N/A,#N/A,FALSE,"Pharm";#N/A,#N/A,FALSE,"WWCM"}</definedName>
    <definedName name="wrn.PRINT._.ALL._4" localSheetId="3" hidden="1">{#N/A,#N/A,FALSE,"Pharm";#N/A,#N/A,FALSE,"WWCM"}</definedName>
    <definedName name="wrn.PRINT._.ALL._4" hidden="1">{#N/A,#N/A,FALSE,"Pharm";#N/A,#N/A,FALSE,"WWCM"}</definedName>
    <definedName name="wrn.PRINT._.ALL.2" localSheetId="3" hidden="1">{#N/A,#N/A,FALSE,"Pharm";#N/A,#N/A,FALSE,"WWCM"}</definedName>
    <definedName name="wrn.PRINT._.ALL.2" hidden="1">{#N/A,#N/A,FALSE,"Pharm";#N/A,#N/A,FALSE,"WWCM"}</definedName>
    <definedName name="wrn.PRINT._.ALL.2_1" localSheetId="3" hidden="1">{#N/A,#N/A,FALSE,"Pharm";#N/A,#N/A,FALSE,"WWCM"}</definedName>
    <definedName name="wrn.PRINT._.ALL.2_1" hidden="1">{#N/A,#N/A,FALSE,"Pharm";#N/A,#N/A,FALSE,"WWCM"}</definedName>
    <definedName name="wrn.PRINT._.ALL.2_2" localSheetId="3" hidden="1">{#N/A,#N/A,FALSE,"Pharm";#N/A,#N/A,FALSE,"WWCM"}</definedName>
    <definedName name="wrn.PRINT._.ALL.2_2" hidden="1">{#N/A,#N/A,FALSE,"Pharm";#N/A,#N/A,FALSE,"WWCM"}</definedName>
    <definedName name="wrn.PRINT._.ALL.2_3" localSheetId="3" hidden="1">{#N/A,#N/A,FALSE,"Pharm";#N/A,#N/A,FALSE,"WWCM"}</definedName>
    <definedName name="wrn.PRINT._.ALL.2_3" hidden="1">{#N/A,#N/A,FALSE,"Pharm";#N/A,#N/A,FALSE,"WWCM"}</definedName>
    <definedName name="wrn.PRINT._.ALL.2_4" localSheetId="3" hidden="1">{#N/A,#N/A,FALSE,"Pharm";#N/A,#N/A,FALSE,"WWCM"}</definedName>
    <definedName name="wrn.PRINT._.ALL.2_4" hidden="1">{#N/A,#N/A,FALSE,"Pharm";#N/A,#N/A,FALSE,"WWCM"}</definedName>
    <definedName name="wrn.print._.all2" localSheetId="3" hidden="1">{#N/A,#N/A,FALSE,"Pharm";#N/A,#N/A,FALSE,"WWCM"}</definedName>
    <definedName name="wrn.print._.all2" hidden="1">{#N/A,#N/A,FALSE,"Pharm";#N/A,#N/A,FALSE,"WWCM"}</definedName>
    <definedName name="wrn.print._.all2_1" localSheetId="3" hidden="1">{#N/A,#N/A,FALSE,"Pharm";#N/A,#N/A,FALSE,"WWCM"}</definedName>
    <definedName name="wrn.print._.all2_1" hidden="1">{#N/A,#N/A,FALSE,"Pharm";#N/A,#N/A,FALSE,"WWCM"}</definedName>
    <definedName name="wrn.print._.all2_2" localSheetId="3" hidden="1">{#N/A,#N/A,FALSE,"Pharm";#N/A,#N/A,FALSE,"WWCM"}</definedName>
    <definedName name="wrn.print._.all2_2" hidden="1">{#N/A,#N/A,FALSE,"Pharm";#N/A,#N/A,FALSE,"WWCM"}</definedName>
    <definedName name="wrn.print._.all2_3" localSheetId="3" hidden="1">{#N/A,#N/A,FALSE,"Pharm";#N/A,#N/A,FALSE,"WWCM"}</definedName>
    <definedName name="wrn.print._.all2_3" hidden="1">{#N/A,#N/A,FALSE,"Pharm";#N/A,#N/A,FALSE,"WWCM"}</definedName>
    <definedName name="wrn.print._.all2_4" localSheetId="3" hidden="1">{#N/A,#N/A,FALSE,"Pharm";#N/A,#N/A,FALSE,"WWCM"}</definedName>
    <definedName name="wrn.print._.all2_4" hidden="1">{#N/A,#N/A,FALSE,"Pharm";#N/A,#N/A,FALSE,"WWCM"}</definedName>
    <definedName name="wrn.Print._.Analyst._.Comparison." localSheetId="4" hidden="1">{"comp_bob1",#N/A,FALSE,"Analyst Comparison";"comp_linnea1",#N/A,FALSE,"Analyst Comparison"}</definedName>
    <definedName name="wrn.Print._.Analyst._.Comparison." localSheetId="3" hidden="1">{"comp_bob1",#N/A,FALSE,"Analyst Comparison";"comp_linnea1",#N/A,FALSE,"Analyst Comparison"}</definedName>
    <definedName name="wrn.Print._.Analyst._.Comparison." hidden="1">{"comp_bob1",#N/A,FALSE,"Analyst Comparison";"comp_linnea1",#N/A,FALSE,"Analyst Comparison"}</definedName>
    <definedName name="wrn.Print._.Business._.Plan." localSheetId="4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Business._.Plan." localSheetId="3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localSheetId="4" hidden="1">{"dilution11",#N/A,FALSE,"Dillution Analyis";"dilution21",#N/A,FALSE,"Dillution Analyis";"dilution31",#N/A,FALSE,"Dillution Analyis"}</definedName>
    <definedName name="wrn.Print._.Dilution." localSheetId="3" hidden="1">{"dilution11",#N/A,FALSE,"Dillution Analyis";"dilution21",#N/A,FALSE,"Dillution Analyis";"dilution31",#N/A,FALSE,"Dillution Analyis"}</definedName>
    <definedName name="wrn.Print._.Dilution." hidden="1">{"dilution11",#N/A,FALSE,"Dillution Analyis";"dilution21",#N/A,FALSE,"Dillution Analyis";"dilution31",#N/A,FALSE,"Dillution Analyis"}</definedName>
    <definedName name="wrn.Print._.Europe._.TandB." localSheetId="3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3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Financials." localSheetId="4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inancials." localSheetId="3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inancials.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orecast." localSheetId="3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localSheetId="3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4" hidden="1">{"cap_structure",#N/A,FALSE,"Graph-Mkt Cap";"price",#N/A,FALSE,"Graph-Price";"ebit",#N/A,FALSE,"Graph-EBITDA";"ebitda",#N/A,FALSE,"Graph-EBITDA"}</definedName>
    <definedName name="wrn.print._.graphs._1" localSheetId="3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offshore." localSheetId="3" hidden="1">{"off_at",#N/A,FALSE,"Off AT POT";"off_bt",#N/A,FALSE,"Off POT"}</definedName>
    <definedName name="wrn.print._.offshore." hidden="1">{"off_at",#N/A,FALSE,"Off AT POT";"off_bt",#N/A,FALSE,"Off POT"}</definedName>
    <definedName name="wrn.Print._.Out._.1." localSheetId="3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Out._.1._1" localSheetId="3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Out._.1._1_1" localSheetId="3" hidden="1">{"Five Year",#N/A,FALSE,"Summary (2)";"Month 1 and Years",#N/A,FALSE,"Cash Budget"}</definedName>
    <definedName name="wrn.Print._.Out._.1._1_1" hidden="1">{"Five Year",#N/A,FALSE,"Summary (2)";"Month 1 and Years",#N/A,FALSE,"Cash Budget"}</definedName>
    <definedName name="wrn.Print._.Out._.1._1_2" localSheetId="3" hidden="1">{"Five Year",#N/A,FALSE,"Summary (2)";"Month 1 and Years",#N/A,FALSE,"Cash Budget"}</definedName>
    <definedName name="wrn.Print._.Out._.1._1_2" hidden="1">{"Five Year",#N/A,FALSE,"Summary (2)";"Month 1 and Years",#N/A,FALSE,"Cash Budget"}</definedName>
    <definedName name="wrn.Print._.Out._.1._1_3" localSheetId="3" hidden="1">{"Five Year",#N/A,FALSE,"Summary (2)";"Month 1 and Years",#N/A,FALSE,"Cash Budget"}</definedName>
    <definedName name="wrn.Print._.Out._.1._1_3" hidden="1">{"Five Year",#N/A,FALSE,"Summary (2)";"Month 1 and Years",#N/A,FALSE,"Cash Budget"}</definedName>
    <definedName name="wrn.Print._.Out._.1._1_4" localSheetId="3" hidden="1">{"Five Year",#N/A,FALSE,"Summary (2)";"Month 1 and Years",#N/A,FALSE,"Cash Budget"}</definedName>
    <definedName name="wrn.Print._.Out._.1._1_4" hidden="1">{"Five Year",#N/A,FALSE,"Summary (2)";"Month 1 and Years",#N/A,FALSE,"Cash Budget"}</definedName>
    <definedName name="wrn.Print._.Out._.1._1_5" localSheetId="3" hidden="1">{"Five Year",#N/A,FALSE,"Summary (2)";"Month 1 and Years",#N/A,FALSE,"Cash Budget"}</definedName>
    <definedName name="wrn.Print._.Out._.1._1_5" hidden="1">{"Five Year",#N/A,FALSE,"Summary (2)";"Month 1 and Years",#N/A,FALSE,"Cash Budget"}</definedName>
    <definedName name="wrn.Print._.Out._.1._2" localSheetId="3" hidden="1">{"Five Year",#N/A,FALSE,"Summary (2)";"Month 1 and Years",#N/A,FALSE,"Cash Budget"}</definedName>
    <definedName name="wrn.Print._.Out._.1._2" hidden="1">{"Five Year",#N/A,FALSE,"Summary (2)";"Month 1 and Years",#N/A,FALSE,"Cash Budget"}</definedName>
    <definedName name="wrn.Print._.Out._.1._2_1" localSheetId="3" hidden="1">{"Five Year",#N/A,FALSE,"Summary (2)";"Month 1 and Years",#N/A,FALSE,"Cash Budget"}</definedName>
    <definedName name="wrn.Print._.Out._.1._2_1" hidden="1">{"Five Year",#N/A,FALSE,"Summary (2)";"Month 1 and Years",#N/A,FALSE,"Cash Budget"}</definedName>
    <definedName name="wrn.Print._.Out._.1._2_2" localSheetId="3" hidden="1">{"Five Year",#N/A,FALSE,"Summary (2)";"Month 1 and Years",#N/A,FALSE,"Cash Budget"}</definedName>
    <definedName name="wrn.Print._.Out._.1._2_2" hidden="1">{"Five Year",#N/A,FALSE,"Summary (2)";"Month 1 and Years",#N/A,FALSE,"Cash Budget"}</definedName>
    <definedName name="wrn.Print._.Out._.1._2_3" localSheetId="3" hidden="1">{"Five Year",#N/A,FALSE,"Summary (2)";"Month 1 and Years",#N/A,FALSE,"Cash Budget"}</definedName>
    <definedName name="wrn.Print._.Out._.1._2_3" hidden="1">{"Five Year",#N/A,FALSE,"Summary (2)";"Month 1 and Years",#N/A,FALSE,"Cash Budget"}</definedName>
    <definedName name="wrn.Print._.Out._.1._2_4" localSheetId="3" hidden="1">{"Five Year",#N/A,FALSE,"Summary (2)";"Month 1 and Years",#N/A,FALSE,"Cash Budget"}</definedName>
    <definedName name="wrn.Print._.Out._.1._2_4" hidden="1">{"Five Year",#N/A,FALSE,"Summary (2)";"Month 1 and Years",#N/A,FALSE,"Cash Budget"}</definedName>
    <definedName name="wrn.Print._.Out._.1._2_5" localSheetId="3" hidden="1">{"Five Year",#N/A,FALSE,"Summary (2)";"Month 1 and Years",#N/A,FALSE,"Cash Budget"}</definedName>
    <definedName name="wrn.Print._.Out._.1._2_5" hidden="1">{"Five Year",#N/A,FALSE,"Summary (2)";"Month 1 and Years",#N/A,FALSE,"Cash Budget"}</definedName>
    <definedName name="wrn.Print._.Out._.1._3" localSheetId="3" hidden="1">{"Five Year",#N/A,FALSE,"Summary (2)";"Month 1 and Years",#N/A,FALSE,"Cash Budget"}</definedName>
    <definedName name="wrn.Print._.Out._.1._3" hidden="1">{"Five Year",#N/A,FALSE,"Summary (2)";"Month 1 and Years",#N/A,FALSE,"Cash Budget"}</definedName>
    <definedName name="wrn.Print._.Out._.1._3_1" localSheetId="3" hidden="1">{"Five Year",#N/A,FALSE,"Summary (2)";"Month 1 and Years",#N/A,FALSE,"Cash Budget"}</definedName>
    <definedName name="wrn.Print._.Out._.1._3_1" hidden="1">{"Five Year",#N/A,FALSE,"Summary (2)";"Month 1 and Years",#N/A,FALSE,"Cash Budget"}</definedName>
    <definedName name="wrn.Print._.Out._.1._3_2" localSheetId="3" hidden="1">{"Five Year",#N/A,FALSE,"Summary (2)";"Month 1 and Years",#N/A,FALSE,"Cash Budget"}</definedName>
    <definedName name="wrn.Print._.Out._.1._3_2" hidden="1">{"Five Year",#N/A,FALSE,"Summary (2)";"Month 1 and Years",#N/A,FALSE,"Cash Budget"}</definedName>
    <definedName name="wrn.Print._.Out._.1._3_3" localSheetId="3" hidden="1">{"Five Year",#N/A,FALSE,"Summary (2)";"Month 1 and Years",#N/A,FALSE,"Cash Budget"}</definedName>
    <definedName name="wrn.Print._.Out._.1._3_3" hidden="1">{"Five Year",#N/A,FALSE,"Summary (2)";"Month 1 and Years",#N/A,FALSE,"Cash Budget"}</definedName>
    <definedName name="wrn.Print._.Out._.1._3_4" localSheetId="3" hidden="1">{"Five Year",#N/A,FALSE,"Summary (2)";"Month 1 and Years",#N/A,FALSE,"Cash Budget"}</definedName>
    <definedName name="wrn.Print._.Out._.1._3_4" hidden="1">{"Five Year",#N/A,FALSE,"Summary (2)";"Month 1 and Years",#N/A,FALSE,"Cash Budget"}</definedName>
    <definedName name="wrn.Print._.Out._.1._3_5" localSheetId="3" hidden="1">{"Five Year",#N/A,FALSE,"Summary (2)";"Month 1 and Years",#N/A,FALSE,"Cash Budget"}</definedName>
    <definedName name="wrn.Print._.Out._.1._3_5" hidden="1">{"Five Year",#N/A,FALSE,"Summary (2)";"Month 1 and Years",#N/A,FALSE,"Cash Budget"}</definedName>
    <definedName name="wrn.Print._.Out._.1._4" localSheetId="3" hidden="1">{"Five Year",#N/A,FALSE,"Summary (2)";"Month 1 and Years",#N/A,FALSE,"Cash Budget"}</definedName>
    <definedName name="wrn.Print._.Out._.1._4" hidden="1">{"Five Year",#N/A,FALSE,"Summary (2)";"Month 1 and Years",#N/A,FALSE,"Cash Budget"}</definedName>
    <definedName name="wrn.Print._.Out._.1._4_1" localSheetId="3" hidden="1">{"Five Year",#N/A,FALSE,"Summary (2)";"Month 1 and Years",#N/A,FALSE,"Cash Budget"}</definedName>
    <definedName name="wrn.Print._.Out._.1._4_1" hidden="1">{"Five Year",#N/A,FALSE,"Summary (2)";"Month 1 and Years",#N/A,FALSE,"Cash Budget"}</definedName>
    <definedName name="wrn.Print._.Out._.1._4_2" localSheetId="3" hidden="1">{"Five Year",#N/A,FALSE,"Summary (2)";"Month 1 and Years",#N/A,FALSE,"Cash Budget"}</definedName>
    <definedName name="wrn.Print._.Out._.1._4_2" hidden="1">{"Five Year",#N/A,FALSE,"Summary (2)";"Month 1 and Years",#N/A,FALSE,"Cash Budget"}</definedName>
    <definedName name="wrn.Print._.Out._.1._4_3" localSheetId="3" hidden="1">{"Five Year",#N/A,FALSE,"Summary (2)";"Month 1 and Years",#N/A,FALSE,"Cash Budget"}</definedName>
    <definedName name="wrn.Print._.Out._.1._4_3" hidden="1">{"Five Year",#N/A,FALSE,"Summary (2)";"Month 1 and Years",#N/A,FALSE,"Cash Budget"}</definedName>
    <definedName name="wrn.Print._.Out._.1._4_4" localSheetId="3" hidden="1">{"Five Year",#N/A,FALSE,"Summary (2)";"Month 1 and Years",#N/A,FALSE,"Cash Budget"}</definedName>
    <definedName name="wrn.Print._.Out._.1._4_4" hidden="1">{"Five Year",#N/A,FALSE,"Summary (2)";"Month 1 and Years",#N/A,FALSE,"Cash Budget"}</definedName>
    <definedName name="wrn.Print._.Out._.1._4_5" localSheetId="3" hidden="1">{"Five Year",#N/A,FALSE,"Summary (2)";"Month 1 and Years",#N/A,FALSE,"Cash Budget"}</definedName>
    <definedName name="wrn.Print._.Out._.1._4_5" hidden="1">{"Five Year",#N/A,FALSE,"Summary (2)";"Month 1 and Years",#N/A,FALSE,"Cash Budget"}</definedName>
    <definedName name="wrn.Print._.Out._.1._5" localSheetId="3" hidden="1">{"Five Year",#N/A,FALSE,"Summary (2)";"Month 1 and Years",#N/A,FALSE,"Cash Budget"}</definedName>
    <definedName name="wrn.Print._.Out._.1._5" hidden="1">{"Five Year",#N/A,FALSE,"Summary (2)";"Month 1 and Years",#N/A,FALSE,"Cash Budget"}</definedName>
    <definedName name="wrn.Print._.Out._.1._5_1" localSheetId="3" hidden="1">{"Five Year",#N/A,FALSE,"Summary (2)";"Month 1 and Years",#N/A,FALSE,"Cash Budget"}</definedName>
    <definedName name="wrn.Print._.Out._.1._5_1" hidden="1">{"Five Year",#N/A,FALSE,"Summary (2)";"Month 1 and Years",#N/A,FALSE,"Cash Budget"}</definedName>
    <definedName name="wrn.Print._.Out._.1._5_2" localSheetId="3" hidden="1">{"Five Year",#N/A,FALSE,"Summary (2)";"Month 1 and Years",#N/A,FALSE,"Cash Budget"}</definedName>
    <definedName name="wrn.Print._.Out._.1._5_2" hidden="1">{"Five Year",#N/A,FALSE,"Summary (2)";"Month 1 and Years",#N/A,FALSE,"Cash Budget"}</definedName>
    <definedName name="wrn.Print._.Out._.1._5_3" localSheetId="3" hidden="1">{"Five Year",#N/A,FALSE,"Summary (2)";"Month 1 and Years",#N/A,FALSE,"Cash Budget"}</definedName>
    <definedName name="wrn.Print._.Out._.1._5_3" hidden="1">{"Five Year",#N/A,FALSE,"Summary (2)";"Month 1 and Years",#N/A,FALSE,"Cash Budget"}</definedName>
    <definedName name="wrn.Print._.Out._.1._5_4" localSheetId="3" hidden="1">{"Five Year",#N/A,FALSE,"Summary (2)";"Month 1 and Years",#N/A,FALSE,"Cash Budget"}</definedName>
    <definedName name="wrn.Print._.Out._.1._5_4" hidden="1">{"Five Year",#N/A,FALSE,"Summary (2)";"Month 1 and Years",#N/A,FALSE,"Cash Budget"}</definedName>
    <definedName name="wrn.Print._.Out._.1._5_5" localSheetId="3" hidden="1">{"Five Year",#N/A,FALSE,"Summary (2)";"Month 1 and Years",#N/A,FALSE,"Cash Budget"}</definedName>
    <definedName name="wrn.Print._.Out._.1._5_5" hidden="1">{"Five Year",#N/A,FALSE,"Summary (2)";"Month 1 and Years",#N/A,FALSE,"Cash Budget"}</definedName>
    <definedName name="wrn.print._.pages." localSheetId="3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1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1" hidden="1">{#N/A,#N/A,FALSE,"Spain MKT";#N/A,#N/A,FALSE,"Assumptions";#N/A,#N/A,FALSE,"Adve";#N/A,#N/A,FALSE,"E-Commerce";#N/A,#N/A,FALSE,"Opex";#N/A,#N/A,FALSE,"P&amp;L";#N/A,#N/A,FALSE,"FCF &amp; DCF"}</definedName>
    <definedName name="wrn.print._.pages._1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2" hidden="1">{#N/A,#N/A,FALSE,"Spain MKT";#N/A,#N/A,FALSE,"Assumptions";#N/A,#N/A,FALSE,"Adve";#N/A,#N/A,FALSE,"E-Commerce";#N/A,#N/A,FALSE,"Opex";#N/A,#N/A,FALSE,"P&amp;L";#N/A,#N/A,FALSE,"FCF &amp; DCF"}</definedName>
    <definedName name="wrn.print._.pages._1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3" hidden="1">{#N/A,#N/A,FALSE,"Spain MKT";#N/A,#N/A,FALSE,"Assumptions";#N/A,#N/A,FALSE,"Adve";#N/A,#N/A,FALSE,"E-Commerce";#N/A,#N/A,FALSE,"Opex";#N/A,#N/A,FALSE,"P&amp;L";#N/A,#N/A,FALSE,"FCF &amp; DCF"}</definedName>
    <definedName name="wrn.print._.pages._1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4" hidden="1">{#N/A,#N/A,FALSE,"Spain MKT";#N/A,#N/A,FALSE,"Assumptions";#N/A,#N/A,FALSE,"Adve";#N/A,#N/A,FALSE,"E-Commerce";#N/A,#N/A,FALSE,"Opex";#N/A,#N/A,FALSE,"P&amp;L";#N/A,#N/A,FALSE,"FCF &amp; DCF"}</definedName>
    <definedName name="wrn.print._.pages._1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5" hidden="1">{#N/A,#N/A,FALSE,"Spain MKT";#N/A,#N/A,FALSE,"Assumptions";#N/A,#N/A,FALSE,"Adve";#N/A,#N/A,FALSE,"E-Commerce";#N/A,#N/A,FALSE,"Opex";#N/A,#N/A,FALSE,"P&amp;L";#N/A,#N/A,FALSE,"FCF &amp; DCF"}</definedName>
    <definedName name="wrn.print._.pages.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pages._2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1" hidden="1">{#N/A,#N/A,FALSE,"Spain MKT";#N/A,#N/A,FALSE,"Assumptions";#N/A,#N/A,FALSE,"Adve";#N/A,#N/A,FALSE,"E-Commerce";#N/A,#N/A,FALSE,"Opex";#N/A,#N/A,FALSE,"P&amp;L";#N/A,#N/A,FALSE,"FCF &amp; DCF"}</definedName>
    <definedName name="wrn.print._.pages._2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2" hidden="1">{#N/A,#N/A,FALSE,"Spain MKT";#N/A,#N/A,FALSE,"Assumptions";#N/A,#N/A,FALSE,"Adve";#N/A,#N/A,FALSE,"E-Commerce";#N/A,#N/A,FALSE,"Opex";#N/A,#N/A,FALSE,"P&amp;L";#N/A,#N/A,FALSE,"FCF &amp; DCF"}</definedName>
    <definedName name="wrn.print._.pages._2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3" hidden="1">{#N/A,#N/A,FALSE,"Spain MKT";#N/A,#N/A,FALSE,"Assumptions";#N/A,#N/A,FALSE,"Adve";#N/A,#N/A,FALSE,"E-Commerce";#N/A,#N/A,FALSE,"Opex";#N/A,#N/A,FALSE,"P&amp;L";#N/A,#N/A,FALSE,"FCF &amp; DCF"}</definedName>
    <definedName name="wrn.print._.pages._2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4" hidden="1">{#N/A,#N/A,FALSE,"Spain MKT";#N/A,#N/A,FALSE,"Assumptions";#N/A,#N/A,FALSE,"Adve";#N/A,#N/A,FALSE,"E-Commerce";#N/A,#N/A,FALSE,"Opex";#N/A,#N/A,FALSE,"P&amp;L";#N/A,#N/A,FALSE,"FCF &amp; DCF"}</definedName>
    <definedName name="wrn.print._.pages._2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5" hidden="1">{#N/A,#N/A,FALSE,"Spain MKT";#N/A,#N/A,FALSE,"Assumptions";#N/A,#N/A,FALSE,"Adve";#N/A,#N/A,FALSE,"E-Commerce";#N/A,#N/A,FALSE,"Opex";#N/A,#N/A,FALSE,"P&amp;L";#N/A,#N/A,FALSE,"FCF &amp; DCF"}</definedName>
    <definedName name="wrn.print._.pages.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" hidden="1">{#N/A,#N/A,FALSE,"Spain MKT";#N/A,#N/A,FALSE,"Assumptions";#N/A,#N/A,FALSE,"Adve";#N/A,#N/A,FALSE,"E-Commerce";#N/A,#N/A,FALSE,"Opex";#N/A,#N/A,FALSE,"P&amp;L";#N/A,#N/A,FALSE,"FCF &amp; DCF"}</definedName>
    <definedName name="wrn.print._.pages._3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1" hidden="1">{#N/A,#N/A,FALSE,"Spain MKT";#N/A,#N/A,FALSE,"Assumptions";#N/A,#N/A,FALSE,"Adve";#N/A,#N/A,FALSE,"E-Commerce";#N/A,#N/A,FALSE,"Opex";#N/A,#N/A,FALSE,"P&amp;L";#N/A,#N/A,FALSE,"FCF &amp; DCF"}</definedName>
    <definedName name="wrn.print._.pages._3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2" hidden="1">{#N/A,#N/A,FALSE,"Spain MKT";#N/A,#N/A,FALSE,"Assumptions";#N/A,#N/A,FALSE,"Adve";#N/A,#N/A,FALSE,"E-Commerce";#N/A,#N/A,FALSE,"Opex";#N/A,#N/A,FALSE,"P&amp;L";#N/A,#N/A,FALSE,"FCF &amp; DCF"}</definedName>
    <definedName name="wrn.print._.pages._3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3" hidden="1">{#N/A,#N/A,FALSE,"Spain MKT";#N/A,#N/A,FALSE,"Assumptions";#N/A,#N/A,FALSE,"Adve";#N/A,#N/A,FALSE,"E-Commerce";#N/A,#N/A,FALSE,"Opex";#N/A,#N/A,FALSE,"P&amp;L";#N/A,#N/A,FALSE,"FCF &amp; DCF"}</definedName>
    <definedName name="wrn.print._.pages._3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4" hidden="1">{#N/A,#N/A,FALSE,"Spain MKT";#N/A,#N/A,FALSE,"Assumptions";#N/A,#N/A,FALSE,"Adve";#N/A,#N/A,FALSE,"E-Commerce";#N/A,#N/A,FALSE,"Opex";#N/A,#N/A,FALSE,"P&amp;L";#N/A,#N/A,FALSE,"FCF &amp; DCF"}</definedName>
    <definedName name="wrn.print._.pages._3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5" hidden="1">{#N/A,#N/A,FALSE,"Spain MKT";#N/A,#N/A,FALSE,"Assumptions";#N/A,#N/A,FALSE,"Adve";#N/A,#N/A,FALSE,"E-Commerce";#N/A,#N/A,FALSE,"Opex";#N/A,#N/A,FALSE,"P&amp;L";#N/A,#N/A,FALSE,"FCF &amp; DCF"}</definedName>
    <definedName name="wrn.print._.pages.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" hidden="1">{#N/A,#N/A,FALSE,"Spain MKT";#N/A,#N/A,FALSE,"Assumptions";#N/A,#N/A,FALSE,"Adve";#N/A,#N/A,FALSE,"E-Commerce";#N/A,#N/A,FALSE,"Opex";#N/A,#N/A,FALSE,"P&amp;L";#N/A,#N/A,FALSE,"FCF &amp; DCF"}</definedName>
    <definedName name="wrn.print._.pages._4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1" hidden="1">{#N/A,#N/A,FALSE,"Spain MKT";#N/A,#N/A,FALSE,"Assumptions";#N/A,#N/A,FALSE,"Adve";#N/A,#N/A,FALSE,"E-Commerce";#N/A,#N/A,FALSE,"Opex";#N/A,#N/A,FALSE,"P&amp;L";#N/A,#N/A,FALSE,"FCF &amp; DCF"}</definedName>
    <definedName name="wrn.print._.pages._4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2" hidden="1">{#N/A,#N/A,FALSE,"Spain MKT";#N/A,#N/A,FALSE,"Assumptions";#N/A,#N/A,FALSE,"Adve";#N/A,#N/A,FALSE,"E-Commerce";#N/A,#N/A,FALSE,"Opex";#N/A,#N/A,FALSE,"P&amp;L";#N/A,#N/A,FALSE,"FCF &amp; DCF"}</definedName>
    <definedName name="wrn.print._.pages._4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3" hidden="1">{#N/A,#N/A,FALSE,"Spain MKT";#N/A,#N/A,FALSE,"Assumptions";#N/A,#N/A,FALSE,"Adve";#N/A,#N/A,FALSE,"E-Commerce";#N/A,#N/A,FALSE,"Opex";#N/A,#N/A,FALSE,"P&amp;L";#N/A,#N/A,FALSE,"FCF &amp; DCF"}</definedName>
    <definedName name="wrn.print._.pages._4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4" hidden="1">{#N/A,#N/A,FALSE,"Spain MKT";#N/A,#N/A,FALSE,"Assumptions";#N/A,#N/A,FALSE,"Adve";#N/A,#N/A,FALSE,"E-Commerce";#N/A,#N/A,FALSE,"Opex";#N/A,#N/A,FALSE,"P&amp;L";#N/A,#N/A,FALSE,"FCF &amp; DCF"}</definedName>
    <definedName name="wrn.print._.pages._4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5" hidden="1">{#N/A,#N/A,FALSE,"Spain MKT";#N/A,#N/A,FALSE,"Assumptions";#N/A,#N/A,FALSE,"Adve";#N/A,#N/A,FALSE,"E-Commerce";#N/A,#N/A,FALSE,"Opex";#N/A,#N/A,FALSE,"P&amp;L";#N/A,#N/A,FALSE,"FCF &amp; DCF"}</definedName>
    <definedName name="wrn.print._.pages.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" hidden="1">{#N/A,#N/A,FALSE,"Spain MKT";#N/A,#N/A,FALSE,"Assumptions";#N/A,#N/A,FALSE,"Adve";#N/A,#N/A,FALSE,"E-Commerce";#N/A,#N/A,FALSE,"Opex";#N/A,#N/A,FALSE,"P&amp;L";#N/A,#N/A,FALSE,"FCF &amp; DCF"}</definedName>
    <definedName name="wrn.print._.pages._5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1" hidden="1">{#N/A,#N/A,FALSE,"Spain MKT";#N/A,#N/A,FALSE,"Assumptions";#N/A,#N/A,FALSE,"Adve";#N/A,#N/A,FALSE,"E-Commerce";#N/A,#N/A,FALSE,"Opex";#N/A,#N/A,FALSE,"P&amp;L";#N/A,#N/A,FALSE,"FCF &amp; DCF"}</definedName>
    <definedName name="wrn.print._.pages._5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2" hidden="1">{#N/A,#N/A,FALSE,"Spain MKT";#N/A,#N/A,FALSE,"Assumptions";#N/A,#N/A,FALSE,"Adve";#N/A,#N/A,FALSE,"E-Commerce";#N/A,#N/A,FALSE,"Opex";#N/A,#N/A,FALSE,"P&amp;L";#N/A,#N/A,FALSE,"FCF &amp; DCF"}</definedName>
    <definedName name="wrn.print._.pages._5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3" hidden="1">{#N/A,#N/A,FALSE,"Spain MKT";#N/A,#N/A,FALSE,"Assumptions";#N/A,#N/A,FALSE,"Adve";#N/A,#N/A,FALSE,"E-Commerce";#N/A,#N/A,FALSE,"Opex";#N/A,#N/A,FALSE,"P&amp;L";#N/A,#N/A,FALSE,"FCF &amp; DCF"}</definedName>
    <definedName name="wrn.print._.pages._5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4" hidden="1">{#N/A,#N/A,FALSE,"Spain MKT";#N/A,#N/A,FALSE,"Assumptions";#N/A,#N/A,FALSE,"Adve";#N/A,#N/A,FALSE,"E-Commerce";#N/A,#N/A,FALSE,"Opex";#N/A,#N/A,FALSE,"P&amp;L";#N/A,#N/A,FALSE,"FCF &amp; DCF"}</definedName>
    <definedName name="wrn.print._.pages._5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5" hidden="1">{#N/A,#N/A,FALSE,"Spain MKT";#N/A,#N/A,FALSE,"Assumptions";#N/A,#N/A,FALSE,"Adve";#N/A,#N/A,FALSE,"E-Commerce";#N/A,#N/A,FALSE,"Opex";#N/A,#N/A,FALSE,"P&amp;L";#N/A,#N/A,FALSE,"FCF &amp; DCF"}</definedName>
    <definedName name="wrn.print._.pages2." localSheetId="3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4" hidden="1">{"inputs raw data",#N/A,TRUE,"INPUT"}</definedName>
    <definedName name="wrn.print._.raw._.data._.entry." localSheetId="3" hidden="1">{"inputs raw data",#N/A,TRUE,"INPUT"}</definedName>
    <definedName name="wrn.print._.raw._.data._.entry." hidden="1">{"inputs raw data",#N/A,TRUE,"INPUT"}</definedName>
    <definedName name="wrn.print._.raw._.data._.entry._1" localSheetId="4" hidden="1">{"inputs raw data",#N/A,TRUE,"INPUT"}</definedName>
    <definedName name="wrn.print._.raw._.data._.entry._1" localSheetId="3" hidden="1">{"inputs raw data",#N/A,TRUE,"INPUT"}</definedName>
    <definedName name="wrn.print._.raw._.data._.entry._1" hidden="1">{"inputs raw data",#N/A,TRUE,"INPUT"}</definedName>
    <definedName name="wrn.print._.raw._data._.entry2." localSheetId="3" hidden="1">{"inputs raw data",#N/A,TRUE,"INPUT"}</definedName>
    <definedName name="wrn.print._.raw._data._.entry2." hidden="1">{"inputs raw data",#N/A,TRUE,"INPUT"}</definedName>
    <definedName name="wrn.Print._.Report." localSheetId="4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localSheetId="3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localSheetId="3" hidden="1">{"SchA1",#N/A,FALSE,"Schedules";"SchA2",#N/A,FALSE,"Schedules"}</definedName>
    <definedName name="wrn.Print._.SchA." hidden="1">{"SchA1",#N/A,FALSE,"Schedules";"SchA2",#N/A,FALSE,"Schedules"}</definedName>
    <definedName name="wrn.Print._.SchB." localSheetId="3" hidden="1">{"SchB1",#N/A,FALSE,"Schedules";"SchB2",#N/A,FALSE,"Schedules"}</definedName>
    <definedName name="wrn.Print._.SchB." hidden="1">{"SchB1",#N/A,FALSE,"Schedules";"SchB2",#N/A,FALSE,"Schedules"}</definedName>
    <definedName name="WRN.PRINT._.SCHBB" localSheetId="3" hidden="1">{"SchB1",#N/A,FALSE,"Schedules";"SchB2",#N/A,FALSE,"Schedules"}</definedName>
    <definedName name="WRN.PRINT._.SCHBB" hidden="1">{"SchB1",#N/A,FALSE,"Schedules";"SchB2",#N/A,FALSE,"Schedules"}</definedName>
    <definedName name="wrn.Print._.SchC." localSheetId="3" hidden="1">{"SchC1",#N/A,FALSE,"Schedules";"SchC2",#N/A,FALSE,"Schedules"}</definedName>
    <definedName name="wrn.Print._.SchC." hidden="1">{"SchC1",#N/A,FALSE,"Schedules";"SchC2",#N/A,FALSE,"Schedules"}</definedName>
    <definedName name="wrn.Print._.SchD." localSheetId="3" hidden="1">{"SchD1",#N/A,FALSE,"Schedules";"SchD2",#N/A,FALSE,"Schedules"}</definedName>
    <definedName name="wrn.Print._.SchD." hidden="1">{"SchD1",#N/A,FALSE,"Schedules";"SchD2",#N/A,FALSE,"Schedules"}</definedName>
    <definedName name="wrn.Print._.SchE." localSheetId="3" hidden="1">{"SchE1",#N/A,FALSE,"Schedules";"SchE2",#N/A,FALSE,"Schedules"}</definedName>
    <definedName name="wrn.Print._.SchE." hidden="1">{"SchE1",#N/A,FALSE,"Schedules";"SchE2",#N/A,FALSE,"Schedules"}</definedName>
    <definedName name="wrn.Print._.SchF." localSheetId="3" hidden="1">{"SchF1",#N/A,FALSE,"Schedules";"SchF2",#N/A,FALSE,"Schedules"}</definedName>
    <definedName name="wrn.Print._.SchF." hidden="1">{"SchF1",#N/A,FALSE,"Schedules";"SchF2",#N/A,FALSE,"Schedules"}</definedName>
    <definedName name="wrn.Print._.SchG." localSheetId="3" hidden="1">{"SchG1",#N/A,FALSE,"Schedules";"SchG2",#N/A,FALSE,"Schedules"}</definedName>
    <definedName name="wrn.Print._.SchG." hidden="1">{"SchG1",#N/A,FALSE,"Schedules";"SchG2",#N/A,FALSE,"Schedules"}</definedName>
    <definedName name="wrn.Print._.SchH." localSheetId="3" hidden="1">{"SchH1",#N/A,FALSE,"Schedules";"SchH2",#N/A,FALSE,"Schedules"}</definedName>
    <definedName name="wrn.Print._.SchH." hidden="1">{"SchH1",#N/A,FALSE,"Schedules";"SchH2",#N/A,FALSE,"Schedules"}</definedName>
    <definedName name="wrn.Print._.SchI." localSheetId="3" hidden="1">{"SchI1",#N/A,FALSE,"Schedules";"SchI2",#N/A,FALSE,"Schedules"}</definedName>
    <definedName name="wrn.Print._.SchI." hidden="1">{"SchI1",#N/A,FALSE,"Schedules";"SchI2",#N/A,FALSE,"Schedules"}</definedName>
    <definedName name="wrn.Print._.SchJ." localSheetId="3" hidden="1">{"SchJ1",#N/A,FALSE,"Schedules";"SchJ2",#N/A,FALSE,"Schedules"}</definedName>
    <definedName name="wrn.Print._.SchJ." hidden="1">{"SchJ1",#N/A,FALSE,"Schedules";"SchJ2",#N/A,FALSE,"Schedules"}</definedName>
    <definedName name="wrn.Print._.SchK." localSheetId="3" hidden="1">{"SchK1",#N/A,FALSE,"Schedules";"SchK2",#N/A,FALSE,"Schedules"}</definedName>
    <definedName name="wrn.Print._.SchK." hidden="1">{"SchK1",#N/A,FALSE,"Schedules";"SchK2",#N/A,FALSE,"Schedules"}</definedName>
    <definedName name="wrn.Print._.SchL." localSheetId="3" hidden="1">{"SchL1",#N/A,FALSE,"Schedules";"SchL2",#N/A,FALSE,"Schedules"}</definedName>
    <definedName name="wrn.Print._.SchL." hidden="1">{"SchL1",#N/A,FALSE,"Schedules";"SchL2",#N/A,FALSE,"Schedules"}</definedName>
    <definedName name="wrn.print._.schm" localSheetId="3" hidden="1">{"SchL1",#N/A,FALSE,"Schedules";"SchL2",#N/A,FALSE,"Schedules"}</definedName>
    <definedName name="wrn.print._.schm" hidden="1">{"SchL1",#N/A,FALSE,"Schedules";"SchL2",#N/A,FALSE,"Schedules"}</definedName>
    <definedName name="wrn.Print._.SchM." localSheetId="3" hidden="1">{"SchM1",#N/A,FALSE,"Schedules";"SchM2",#N/A,FALSE,"Schedules"}</definedName>
    <definedName name="wrn.Print._.SchM." hidden="1">{"SchM1",#N/A,FALSE,"Schedules";"SchM2",#N/A,FALSE,"Schedules"}</definedName>
    <definedName name="wrn.Print._.SchN." localSheetId="3" hidden="1">{"SchN1",#N/A,FALSE,"Schedules"}</definedName>
    <definedName name="wrn.Print._.SchN." hidden="1">{"SchN1",#N/A,FALSE,"Schedules"}</definedName>
    <definedName name="wrn.print._.schp." localSheetId="3" hidden="1">{"SchD1",#N/A,FALSE,"Schedules";"SchD2",#N/A,FALSE,"Schedules"}</definedName>
    <definedName name="wrn.print._.schp." hidden="1">{"SchD1",#N/A,FALSE,"Schedules";"SchD2",#N/A,FALSE,"Schedules"}</definedName>
    <definedName name="wrn.print._.schz." localSheetId="3" hidden="1">{"SchH1",#N/A,FALSE,"Schedules";"SchH2",#N/A,FALSE,"Schedules"}</definedName>
    <definedName name="wrn.print._.schz." hidden="1">{"SchH1",#N/A,FALSE,"Schedules";"SchH2",#N/A,FALSE,"Schedules"}</definedName>
    <definedName name="wrn.Print._.SchZ.." localSheetId="3" hidden="1">{"SchE1",#N/A,FALSE,"Schedules";"SchE2",#N/A,FALSE,"Schedules"}</definedName>
    <definedName name="wrn.Print._.SchZ.." hidden="1">{"SchE1",#N/A,FALSE,"Schedules";"SchE2",#N/A,FALSE,"Schedules"}</definedName>
    <definedName name="wrn.print._.standalone." localSheetId="4" hidden="1">{"standalone1",#N/A,FALSE,"DCFBase";"standalone2",#N/A,FALSE,"DCFBase"}</definedName>
    <definedName name="wrn.print._.standalone." localSheetId="3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tandalone._1" localSheetId="3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tandalone._1_1" localSheetId="3" hidden="1">{"standalone1",#N/A,FALSE,"DCFBase";"standalone2",#N/A,FALSE,"DCFBase"}</definedName>
    <definedName name="wrn.print._.standalone._1_1" hidden="1">{"standalone1",#N/A,FALSE,"DCFBase";"standalone2",#N/A,FALSE,"DCFBase"}</definedName>
    <definedName name="wrn.print._.standalone._1_2" localSheetId="3" hidden="1">{"standalone1",#N/A,FALSE,"DCFBase";"standalone2",#N/A,FALSE,"DCFBase"}</definedName>
    <definedName name="wrn.print._.standalone._1_2" hidden="1">{"standalone1",#N/A,FALSE,"DCFBase";"standalone2",#N/A,FALSE,"DCFBase"}</definedName>
    <definedName name="wrn.print._.standalone._1_3" localSheetId="3" hidden="1">{"standalone1",#N/A,FALSE,"DCFBase";"standalone2",#N/A,FALSE,"DCFBase"}</definedName>
    <definedName name="wrn.print._.standalone._1_3" hidden="1">{"standalone1",#N/A,FALSE,"DCFBase";"standalone2",#N/A,FALSE,"DCFBase"}</definedName>
    <definedName name="wrn.print._.standalone._1_4" localSheetId="3" hidden="1">{"standalone1",#N/A,FALSE,"DCFBase";"standalone2",#N/A,FALSE,"DCFBase"}</definedName>
    <definedName name="wrn.print._.standalone._1_4" hidden="1">{"standalone1",#N/A,FALSE,"DCFBase";"standalone2",#N/A,FALSE,"DCFBase"}</definedName>
    <definedName name="wrn.print._.standalone._1_5" localSheetId="3" hidden="1">{"standalone1",#N/A,FALSE,"DCFBase";"standalone2",#N/A,FALSE,"DCFBase"}</definedName>
    <definedName name="wrn.print._.standalone._1_5" hidden="1">{"standalone1",#N/A,FALSE,"DCFBase";"standalone2",#N/A,FALSE,"DCFBase"}</definedName>
    <definedName name="wrn.print._.standalone._2" localSheetId="3" hidden="1">{"standalone1",#N/A,FALSE,"DCFBase";"standalone2",#N/A,FALSE,"DCFBase"}</definedName>
    <definedName name="wrn.print._.standalone._2" hidden="1">{"standalone1",#N/A,FALSE,"DCFBase";"standalone2",#N/A,FALSE,"DCFBase"}</definedName>
    <definedName name="wrn.print._.standalone._2_1" localSheetId="3" hidden="1">{"standalone1",#N/A,FALSE,"DCFBase";"standalone2",#N/A,FALSE,"DCFBase"}</definedName>
    <definedName name="wrn.print._.standalone._2_1" hidden="1">{"standalone1",#N/A,FALSE,"DCFBase";"standalone2",#N/A,FALSE,"DCFBase"}</definedName>
    <definedName name="wrn.print._.standalone._2_2" localSheetId="3" hidden="1">{"standalone1",#N/A,FALSE,"DCFBase";"standalone2",#N/A,FALSE,"DCFBase"}</definedName>
    <definedName name="wrn.print._.standalone._2_2" hidden="1">{"standalone1",#N/A,FALSE,"DCFBase";"standalone2",#N/A,FALSE,"DCFBase"}</definedName>
    <definedName name="wrn.print._.standalone._2_3" localSheetId="3" hidden="1">{"standalone1",#N/A,FALSE,"DCFBase";"standalone2",#N/A,FALSE,"DCFBase"}</definedName>
    <definedName name="wrn.print._.standalone._2_3" hidden="1">{"standalone1",#N/A,FALSE,"DCFBase";"standalone2",#N/A,FALSE,"DCFBase"}</definedName>
    <definedName name="wrn.print._.standalone._2_4" localSheetId="3" hidden="1">{"standalone1",#N/A,FALSE,"DCFBase";"standalone2",#N/A,FALSE,"DCFBase"}</definedName>
    <definedName name="wrn.print._.standalone._2_4" hidden="1">{"standalone1",#N/A,FALSE,"DCFBase";"standalone2",#N/A,FALSE,"DCFBase"}</definedName>
    <definedName name="wrn.print._.standalone._2_5" localSheetId="3" hidden="1">{"standalone1",#N/A,FALSE,"DCFBase";"standalone2",#N/A,FALSE,"DCFBase"}</definedName>
    <definedName name="wrn.print._.standalone._2_5" hidden="1">{"standalone1",#N/A,FALSE,"DCFBase";"standalone2",#N/A,FALSE,"DCFBase"}</definedName>
    <definedName name="wrn.print._.standalone._3" localSheetId="3" hidden="1">{"standalone1",#N/A,FALSE,"DCFBase";"standalone2",#N/A,FALSE,"DCFBase"}</definedName>
    <definedName name="wrn.print._.standalone._3" hidden="1">{"standalone1",#N/A,FALSE,"DCFBase";"standalone2",#N/A,FALSE,"DCFBase"}</definedName>
    <definedName name="wrn.print._.standalone._3_1" localSheetId="3" hidden="1">{"standalone1",#N/A,FALSE,"DCFBase";"standalone2",#N/A,FALSE,"DCFBase"}</definedName>
    <definedName name="wrn.print._.standalone._3_1" hidden="1">{"standalone1",#N/A,FALSE,"DCFBase";"standalone2",#N/A,FALSE,"DCFBase"}</definedName>
    <definedName name="wrn.print._.standalone._3_2" localSheetId="3" hidden="1">{"standalone1",#N/A,FALSE,"DCFBase";"standalone2",#N/A,FALSE,"DCFBase"}</definedName>
    <definedName name="wrn.print._.standalone._3_2" hidden="1">{"standalone1",#N/A,FALSE,"DCFBase";"standalone2",#N/A,FALSE,"DCFBase"}</definedName>
    <definedName name="wrn.print._.standalone._3_3" localSheetId="3" hidden="1">{"standalone1",#N/A,FALSE,"DCFBase";"standalone2",#N/A,FALSE,"DCFBase"}</definedName>
    <definedName name="wrn.print._.standalone._3_3" hidden="1">{"standalone1",#N/A,FALSE,"DCFBase";"standalone2",#N/A,FALSE,"DCFBase"}</definedName>
    <definedName name="wrn.print._.standalone._3_4" localSheetId="3" hidden="1">{"standalone1",#N/A,FALSE,"DCFBase";"standalone2",#N/A,FALSE,"DCFBase"}</definedName>
    <definedName name="wrn.print._.standalone._3_4" hidden="1">{"standalone1",#N/A,FALSE,"DCFBase";"standalone2",#N/A,FALSE,"DCFBase"}</definedName>
    <definedName name="wrn.print._.standalone._3_5" localSheetId="3" hidden="1">{"standalone1",#N/A,FALSE,"DCFBase";"standalone2",#N/A,FALSE,"DCFBase"}</definedName>
    <definedName name="wrn.print._.standalone._3_5" hidden="1">{"standalone1",#N/A,FALSE,"DCFBase";"standalone2",#N/A,FALSE,"DCFBase"}</definedName>
    <definedName name="wrn.print._.standalone._4" localSheetId="3" hidden="1">{"standalone1",#N/A,FALSE,"DCFBase";"standalone2",#N/A,FALSE,"DCFBase"}</definedName>
    <definedName name="wrn.print._.standalone._4" hidden="1">{"standalone1",#N/A,FALSE,"DCFBase";"standalone2",#N/A,FALSE,"DCFBase"}</definedName>
    <definedName name="wrn.print._.standalone._4_1" localSheetId="3" hidden="1">{"standalone1",#N/A,FALSE,"DCFBase";"standalone2",#N/A,FALSE,"DCFBase"}</definedName>
    <definedName name="wrn.print._.standalone._4_1" hidden="1">{"standalone1",#N/A,FALSE,"DCFBase";"standalone2",#N/A,FALSE,"DCFBase"}</definedName>
    <definedName name="wrn.print._.standalone._4_2" localSheetId="3" hidden="1">{"standalone1",#N/A,FALSE,"DCFBase";"standalone2",#N/A,FALSE,"DCFBase"}</definedName>
    <definedName name="wrn.print._.standalone._4_2" hidden="1">{"standalone1",#N/A,FALSE,"DCFBase";"standalone2",#N/A,FALSE,"DCFBase"}</definedName>
    <definedName name="wrn.print._.standalone._4_3" localSheetId="3" hidden="1">{"standalone1",#N/A,FALSE,"DCFBase";"standalone2",#N/A,FALSE,"DCFBase"}</definedName>
    <definedName name="wrn.print._.standalone._4_3" hidden="1">{"standalone1",#N/A,FALSE,"DCFBase";"standalone2",#N/A,FALSE,"DCFBase"}</definedName>
    <definedName name="wrn.print._.standalone._4_4" localSheetId="3" hidden="1">{"standalone1",#N/A,FALSE,"DCFBase";"standalone2",#N/A,FALSE,"DCFBase"}</definedName>
    <definedName name="wrn.print._.standalone._4_4" hidden="1">{"standalone1",#N/A,FALSE,"DCFBase";"standalone2",#N/A,FALSE,"DCFBase"}</definedName>
    <definedName name="wrn.print._.standalone._4_5" localSheetId="3" hidden="1">{"standalone1",#N/A,FALSE,"DCFBase";"standalone2",#N/A,FALSE,"DCFBase"}</definedName>
    <definedName name="wrn.print._.standalone._4_5" hidden="1">{"standalone1",#N/A,FALSE,"DCFBase";"standalone2",#N/A,FALSE,"DCFBase"}</definedName>
    <definedName name="wrn.print._.standalone._5" localSheetId="3" hidden="1">{"standalone1",#N/A,FALSE,"DCFBase";"standalone2",#N/A,FALSE,"DCFBase"}</definedName>
    <definedName name="wrn.print._.standalone._5" hidden="1">{"standalone1",#N/A,FALSE,"DCFBase";"standalone2",#N/A,FALSE,"DCFBase"}</definedName>
    <definedName name="wrn.print._.standalone._5_1" localSheetId="3" hidden="1">{"standalone1",#N/A,FALSE,"DCFBase";"standalone2",#N/A,FALSE,"DCFBase"}</definedName>
    <definedName name="wrn.print._.standalone._5_1" hidden="1">{"standalone1",#N/A,FALSE,"DCFBase";"standalone2",#N/A,FALSE,"DCFBase"}</definedName>
    <definedName name="wrn.print._.standalone._5_2" localSheetId="3" hidden="1">{"standalone1",#N/A,FALSE,"DCFBase";"standalone2",#N/A,FALSE,"DCFBase"}</definedName>
    <definedName name="wrn.print._.standalone._5_2" hidden="1">{"standalone1",#N/A,FALSE,"DCFBase";"standalone2",#N/A,FALSE,"DCFBase"}</definedName>
    <definedName name="wrn.print._.standalone._5_3" localSheetId="3" hidden="1">{"standalone1",#N/A,FALSE,"DCFBase";"standalone2",#N/A,FALSE,"DCFBase"}</definedName>
    <definedName name="wrn.print._.standalone._5_3" hidden="1">{"standalone1",#N/A,FALSE,"DCFBase";"standalone2",#N/A,FALSE,"DCFBase"}</definedName>
    <definedName name="wrn.print._.standalone._5_4" localSheetId="3" hidden="1">{"standalone1",#N/A,FALSE,"DCFBase";"standalone2",#N/A,FALSE,"DCFBase"}</definedName>
    <definedName name="wrn.print._.standalone._5_4" hidden="1">{"standalone1",#N/A,FALSE,"DCFBase";"standalone2",#N/A,FALSE,"DCFBase"}</definedName>
    <definedName name="wrn.print._.standalone._5_5" localSheetId="3" hidden="1">{"standalone1",#N/A,FALSE,"DCFBase";"standalone2",#N/A,FALSE,"DCFBase"}</definedName>
    <definedName name="wrn.print._.standalone._5_5" hidden="1">{"standalone1",#N/A,FALSE,"DCFBase";"standalone2",#N/A,FALSE,"DCFBase"}</definedName>
    <definedName name="wrn.Print._.summar" localSheetId="3" hidden="1">{"Summ1",#N/A,FALSE,"Summary"}</definedName>
    <definedName name="wrn.Print._.summar" hidden="1">{"Summ1",#N/A,FALSE,"Summary"}</definedName>
    <definedName name="wrn.Print._.Summary." localSheetId="3" hidden="1">{"Summ1",#N/A,FALSE,"Summary"}</definedName>
    <definedName name="wrn.Print._.Summary." hidden="1">{"Summ1",#N/A,FALSE,"Summary"}</definedName>
    <definedName name="wrn.print._.summary._.sheets." localSheetId="4" hidden="1">{"summary1",#N/A,TRUE,"Comps";"summary2",#N/A,TRUE,"Comps";"summary3",#N/A,TRUE,"Comps"}</definedName>
    <definedName name="wrn.print._.summary._.sheets." localSheetId="3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4" hidden="1">{"summary1",#N/A,TRUE,"Comps";"summary2",#N/A,TRUE,"Comps";"summary3",#N/A,TRUE,"Comps"}</definedName>
    <definedName name="wrn.print._.summary._.sheets._1" localSheetId="3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localSheetId="3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localSheetId="3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1" localSheetId="3" hidden="1">{#N/A,#N/A,FALSE,"Japan 2003";#N/A,#N/A,FALSE,"Sheet2"}</definedName>
    <definedName name="wrn.print._1" hidden="1">{#N/A,#N/A,FALSE,"Japan 2003";#N/A,#N/A,FALSE,"Sheet2"}</definedName>
    <definedName name="wrn.Print._1_1" localSheetId="3" hidden="1">{"vi1",#N/A,FALSE,"Financial Statements";"vi2",#N/A,FALSE,"Financial Statements";#N/A,#N/A,FALSE,"DCF"}</definedName>
    <definedName name="wrn.Print._1_1" hidden="1">{"vi1",#N/A,FALSE,"Financial Statements";"vi2",#N/A,FALSE,"Financial Statements";#N/A,#N/A,FALSE,"DCF"}</definedName>
    <definedName name="wrn.Print._1_2" localSheetId="3" hidden="1">{"vi1",#N/A,FALSE,"Financial Statements";"vi2",#N/A,FALSE,"Financial Statements";#N/A,#N/A,FALSE,"DCF"}</definedName>
    <definedName name="wrn.Print._1_2" hidden="1">{"vi1",#N/A,FALSE,"Financial Statements";"vi2",#N/A,FALSE,"Financial Statements";#N/A,#N/A,FALSE,"DCF"}</definedName>
    <definedName name="wrn.Print._1_3" localSheetId="3" hidden="1">{"vi1",#N/A,FALSE,"Financial Statements";"vi2",#N/A,FALSE,"Financial Statements";#N/A,#N/A,FALSE,"DCF"}</definedName>
    <definedName name="wrn.Print._1_3" hidden="1">{"vi1",#N/A,FALSE,"Financial Statements";"vi2",#N/A,FALSE,"Financial Statements";#N/A,#N/A,FALSE,"DCF"}</definedName>
    <definedName name="wrn.Print._1_4" localSheetId="3" hidden="1">{"vi1",#N/A,FALSE,"Financial Statements";"vi2",#N/A,FALSE,"Financial Statements";#N/A,#N/A,FALSE,"DCF"}</definedName>
    <definedName name="wrn.Print._1_4" hidden="1">{"vi1",#N/A,FALSE,"Financial Statements";"vi2",#N/A,FALSE,"Financial Statements";#N/A,#N/A,FALSE,"DCF"}</definedName>
    <definedName name="wrn.Print._1_5" localSheetId="3" hidden="1">{"vi1",#N/A,FALSE,"Financial Statements";"vi2",#N/A,FALSE,"Financial Statements";#N/A,#N/A,FALSE,"DCF"}</definedName>
    <definedName name="wrn.Print._1_5" hidden="1">{"vi1",#N/A,FALSE,"Financial Statements";"vi2",#N/A,FALSE,"Financial Statements";#N/A,#N/A,FALSE,"DCF"}</definedName>
    <definedName name="wrn.Print._2" localSheetId="3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2_1" localSheetId="3" hidden="1">{"vi1",#N/A,FALSE,"Financial Statements";"vi2",#N/A,FALSE,"Financial Statements";#N/A,#N/A,FALSE,"DCF"}</definedName>
    <definedName name="wrn.Print._2_1" hidden="1">{"vi1",#N/A,FALSE,"Financial Statements";"vi2",#N/A,FALSE,"Financial Statements";#N/A,#N/A,FALSE,"DCF"}</definedName>
    <definedName name="wrn.Print._2_2" localSheetId="3" hidden="1">{"vi1",#N/A,FALSE,"Financial Statements";"vi2",#N/A,FALSE,"Financial Statements";#N/A,#N/A,FALSE,"DCF"}</definedName>
    <definedName name="wrn.Print._2_2" hidden="1">{"vi1",#N/A,FALSE,"Financial Statements";"vi2",#N/A,FALSE,"Financial Statements";#N/A,#N/A,FALSE,"DCF"}</definedName>
    <definedName name="wrn.Print._2_3" localSheetId="3" hidden="1">{"vi1",#N/A,FALSE,"Financial Statements";"vi2",#N/A,FALSE,"Financial Statements";#N/A,#N/A,FALSE,"DCF"}</definedName>
    <definedName name="wrn.Print._2_3" hidden="1">{"vi1",#N/A,FALSE,"Financial Statements";"vi2",#N/A,FALSE,"Financial Statements";#N/A,#N/A,FALSE,"DCF"}</definedName>
    <definedName name="wrn.Print._2_4" localSheetId="3" hidden="1">{"vi1",#N/A,FALSE,"Financial Statements";"vi2",#N/A,FALSE,"Financial Statements";#N/A,#N/A,FALSE,"DCF"}</definedName>
    <definedName name="wrn.Print._2_4" hidden="1">{"vi1",#N/A,FALSE,"Financial Statements";"vi2",#N/A,FALSE,"Financial Statements";#N/A,#N/A,FALSE,"DCF"}</definedName>
    <definedName name="wrn.Print._2_5" localSheetId="3" hidden="1">{"vi1",#N/A,FALSE,"Financial Statements";"vi2",#N/A,FALSE,"Financial Statements";#N/A,#N/A,FALSE,"DCF"}</definedName>
    <definedName name="wrn.Print._2_5" hidden="1">{"vi1",#N/A,FALSE,"Financial Statements";"vi2",#N/A,FALSE,"Financial Statements";#N/A,#N/A,FALSE,"DCF"}</definedName>
    <definedName name="wrn.Print._3" localSheetId="3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3_1" localSheetId="3" hidden="1">{"vi1",#N/A,FALSE,"Financial Statements";"vi2",#N/A,FALSE,"Financial Statements";#N/A,#N/A,FALSE,"DCF"}</definedName>
    <definedName name="wrn.Print._3_1" hidden="1">{"vi1",#N/A,FALSE,"Financial Statements";"vi2",#N/A,FALSE,"Financial Statements";#N/A,#N/A,FALSE,"DCF"}</definedName>
    <definedName name="wrn.Print._3_2" localSheetId="3" hidden="1">{"vi1",#N/A,FALSE,"Financial Statements";"vi2",#N/A,FALSE,"Financial Statements";#N/A,#N/A,FALSE,"DCF"}</definedName>
    <definedName name="wrn.Print._3_2" hidden="1">{"vi1",#N/A,FALSE,"Financial Statements";"vi2",#N/A,FALSE,"Financial Statements";#N/A,#N/A,FALSE,"DCF"}</definedName>
    <definedName name="wrn.Print._3_3" localSheetId="3" hidden="1">{"vi1",#N/A,FALSE,"Financial Statements";"vi2",#N/A,FALSE,"Financial Statements";#N/A,#N/A,FALSE,"DCF"}</definedName>
    <definedName name="wrn.Print._3_3" hidden="1">{"vi1",#N/A,FALSE,"Financial Statements";"vi2",#N/A,FALSE,"Financial Statements";#N/A,#N/A,FALSE,"DCF"}</definedName>
    <definedName name="wrn.Print._3_4" localSheetId="3" hidden="1">{"vi1",#N/A,FALSE,"Financial Statements";"vi2",#N/A,FALSE,"Financial Statements";#N/A,#N/A,FALSE,"DCF"}</definedName>
    <definedName name="wrn.Print._3_4" hidden="1">{"vi1",#N/A,FALSE,"Financial Statements";"vi2",#N/A,FALSE,"Financial Statements";#N/A,#N/A,FALSE,"DCF"}</definedName>
    <definedName name="wrn.Print._3_5" localSheetId="3" hidden="1">{"vi1",#N/A,FALSE,"Financial Statements";"vi2",#N/A,FALSE,"Financial Statements";#N/A,#N/A,FALSE,"DCF"}</definedName>
    <definedName name="wrn.Print._3_5" hidden="1">{"vi1",#N/A,FALSE,"Financial Statements";"vi2",#N/A,FALSE,"Financial Statements";#N/A,#N/A,FALSE,"DCF"}</definedName>
    <definedName name="wrn.Print._4" localSheetId="3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4_1" localSheetId="3" hidden="1">{"vi1",#N/A,FALSE,"Financial Statements";"vi2",#N/A,FALSE,"Financial Statements";#N/A,#N/A,FALSE,"DCF"}</definedName>
    <definedName name="wrn.Print._4_1" hidden="1">{"vi1",#N/A,FALSE,"Financial Statements";"vi2",#N/A,FALSE,"Financial Statements";#N/A,#N/A,FALSE,"DCF"}</definedName>
    <definedName name="wrn.Print._4_2" localSheetId="3" hidden="1">{"vi1",#N/A,FALSE,"Financial Statements";"vi2",#N/A,FALSE,"Financial Statements";#N/A,#N/A,FALSE,"DCF"}</definedName>
    <definedName name="wrn.Print._4_2" hidden="1">{"vi1",#N/A,FALSE,"Financial Statements";"vi2",#N/A,FALSE,"Financial Statements";#N/A,#N/A,FALSE,"DCF"}</definedName>
    <definedName name="wrn.Print._4_3" localSheetId="3" hidden="1">{"vi1",#N/A,FALSE,"Financial Statements";"vi2",#N/A,FALSE,"Financial Statements";#N/A,#N/A,FALSE,"DCF"}</definedName>
    <definedName name="wrn.Print._4_3" hidden="1">{"vi1",#N/A,FALSE,"Financial Statements";"vi2",#N/A,FALSE,"Financial Statements";#N/A,#N/A,FALSE,"DCF"}</definedName>
    <definedName name="wrn.Print._4_4" localSheetId="3" hidden="1">{"vi1",#N/A,FALSE,"Financial Statements";"vi2",#N/A,FALSE,"Financial Statements";#N/A,#N/A,FALSE,"DCF"}</definedName>
    <definedName name="wrn.Print._4_4" hidden="1">{"vi1",#N/A,FALSE,"Financial Statements";"vi2",#N/A,FALSE,"Financial Statements";#N/A,#N/A,FALSE,"DCF"}</definedName>
    <definedName name="wrn.Print._4_5" localSheetId="3" hidden="1">{"vi1",#N/A,FALSE,"Financial Statements";"vi2",#N/A,FALSE,"Financial Statements";#N/A,#N/A,FALSE,"DCF"}</definedName>
    <definedName name="wrn.Print._4_5" hidden="1">{"vi1",#N/A,FALSE,"Financial Statements";"vi2",#N/A,FALSE,"Financial Statements";#N/A,#N/A,FALSE,"DCF"}</definedName>
    <definedName name="wrn.Print._5" localSheetId="3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5_1" localSheetId="3" hidden="1">{"vi1",#N/A,FALSE,"Financial Statements";"vi2",#N/A,FALSE,"Financial Statements";#N/A,#N/A,FALSE,"DCF"}</definedName>
    <definedName name="wrn.Print._5_1" hidden="1">{"vi1",#N/A,FALSE,"Financial Statements";"vi2",#N/A,FALSE,"Financial Statements";#N/A,#N/A,FALSE,"DCF"}</definedName>
    <definedName name="wrn.Print._5_2" localSheetId="3" hidden="1">{"vi1",#N/A,FALSE,"Financial Statements";"vi2",#N/A,FALSE,"Financial Statements";#N/A,#N/A,FALSE,"DCF"}</definedName>
    <definedName name="wrn.Print._5_2" hidden="1">{"vi1",#N/A,FALSE,"Financial Statements";"vi2",#N/A,FALSE,"Financial Statements";#N/A,#N/A,FALSE,"DCF"}</definedName>
    <definedName name="wrn.Print._5_3" localSheetId="3" hidden="1">{"vi1",#N/A,FALSE,"Financial Statements";"vi2",#N/A,FALSE,"Financial Statements";#N/A,#N/A,FALSE,"DCF"}</definedName>
    <definedName name="wrn.Print._5_3" hidden="1">{"vi1",#N/A,FALSE,"Financial Statements";"vi2",#N/A,FALSE,"Financial Statements";#N/A,#N/A,FALSE,"DCF"}</definedName>
    <definedName name="wrn.Print._5_4" localSheetId="3" hidden="1">{"vi1",#N/A,FALSE,"Financial Statements";"vi2",#N/A,FALSE,"Financial Statements";#N/A,#N/A,FALSE,"DCF"}</definedName>
    <definedName name="wrn.Print._5_4" hidden="1">{"vi1",#N/A,FALSE,"Financial Statements";"vi2",#N/A,FALSE,"Financial Statements";#N/A,#N/A,FALSE,"DCF"}</definedName>
    <definedName name="wrn.Print._5_5" localSheetId="3" hidden="1">{"vi1",#N/A,FALSE,"Financial Statements";"vi2",#N/A,FALSE,"Financial Statements";#N/A,#N/A,FALSE,"DCF"}</definedName>
    <definedName name="wrn.Print._5_5" hidden="1">{"vi1",#N/A,FALSE,"Financial Statements";"vi2",#N/A,FALSE,"Financial Statements";#N/A,#N/A,FALSE,"DCF"}</definedName>
    <definedName name="wrn.print._all1." localSheetId="3" hidden="1">{#N/A,#N/A,FALSE,"Pharm";#N/A,#N/A,FALSE,"WWCM"}</definedName>
    <definedName name="wrn.print._all1." hidden="1">{#N/A,#N/A,FALSE,"Pharm";#N/A,#N/A,FALSE,"WWCM"}</definedName>
    <definedName name="wrn.print._all1._1" localSheetId="3" hidden="1">{#N/A,#N/A,FALSE,"Pharm";#N/A,#N/A,FALSE,"WWCM"}</definedName>
    <definedName name="wrn.print._all1._1" hidden="1">{#N/A,#N/A,FALSE,"Pharm";#N/A,#N/A,FALSE,"WWCM"}</definedName>
    <definedName name="wrn.print._all1._2" localSheetId="3" hidden="1">{#N/A,#N/A,FALSE,"Pharm";#N/A,#N/A,FALSE,"WWCM"}</definedName>
    <definedName name="wrn.print._all1._2" hidden="1">{#N/A,#N/A,FALSE,"Pharm";#N/A,#N/A,FALSE,"WWCM"}</definedName>
    <definedName name="wrn.print._all1._3" localSheetId="3" hidden="1">{#N/A,#N/A,FALSE,"Pharm";#N/A,#N/A,FALSE,"WWCM"}</definedName>
    <definedName name="wrn.print._all1._3" hidden="1">{#N/A,#N/A,FALSE,"Pharm";#N/A,#N/A,FALSE,"WWCM"}</definedName>
    <definedName name="wrn.print._all1._4" localSheetId="3" hidden="1">{#N/A,#N/A,FALSE,"Pharm";#N/A,#N/A,FALSE,"WWCM"}</definedName>
    <definedName name="wrn.print._all1._4" hidden="1">{#N/A,#N/A,FALSE,"Pharm";#N/A,#N/A,FALSE,"WWCM"}</definedName>
    <definedName name="wrn.print_1" localSheetId="3" hidden="1">{#N/A,#N/A,FALSE,"Pharm";#N/A,#N/A,FALSE,"WWCM"}</definedName>
    <definedName name="wrn.print_1" hidden="1">{#N/A,#N/A,FALSE,"Pharm";#N/A,#N/A,FALSE,"WWCM"}</definedName>
    <definedName name="wrn.print_2" localSheetId="3" hidden="1">{#N/A,#N/A,FALSE,"Pharm";#N/A,#N/A,FALSE,"WWCM"}</definedName>
    <definedName name="wrn.print_2" hidden="1">{#N/A,#N/A,FALSE,"Pharm";#N/A,#N/A,FALSE,"WWCM"}</definedName>
    <definedName name="wrn.print_3" localSheetId="3" hidden="1">{#N/A,#N/A,FALSE,"Pharm";#N/A,#N/A,FALSE,"WWCM"}</definedName>
    <definedName name="wrn.print_3" hidden="1">{#N/A,#N/A,FALSE,"Pharm";#N/A,#N/A,FALSE,"WWCM"}</definedName>
    <definedName name="wrn.print_4" localSheetId="3" hidden="1">{#N/A,#N/A,FALSE,"Pharm";#N/A,#N/A,FALSE,"WWCM"}</definedName>
    <definedName name="wrn.print_4" hidden="1">{#N/A,#N/A,FALSE,"Pharm";#N/A,#N/A,FALSE,"WWCM"}</definedName>
    <definedName name="wrn.Print_All." localSheetId="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localSheetId="3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localSheetId="4" hidden="1">{"CSC_1",#N/A,FALSE,"CSC Outputs";"CSC_2",#N/A,FALSE,"CSC Outputs"}</definedName>
    <definedName name="wrn.Print_CSC." localSheetId="3" hidden="1">{"CSC_1",#N/A,FALSE,"CSC Outputs";"CSC_2",#N/A,FALSE,"CSC Outputs"}</definedName>
    <definedName name="wrn.Print_CSC." hidden="1">{"CSC_1",#N/A,FALSE,"CSC Outputs";"CSC_2",#N/A,FALSE,"CSC Outputs"}</definedName>
    <definedName name="wrn.Print_CSC2" localSheetId="3" hidden="1">{"CSC_1",#N/A,FALSE,"CSC Outputs";"CSC_2",#N/A,FALSE,"CSC Outputs"}</definedName>
    <definedName name="wrn.Print_CSC2" hidden="1">{"CSC_1",#N/A,FALSE,"CSC Outputs";"CSC_2",#N/A,FALSE,"CSC Outputs"}</definedName>
    <definedName name="wrn.Print_DCF." localSheetId="4" hidden="1">{"dcf_linnea1",#N/A,FALSE,"Discounted Cash Flow";"dcf_bob1",#N/A,FALSE,"Discounted Cash Flow";"dcf_bob21",#N/A,FALSE,"Discounted Cash Flow";"dcf_linnea21",#N/A,FALSE,"Discounted Cash Flow"}</definedName>
    <definedName name="wrn.Print_DCF." localSheetId="3" hidden="1">{"dcf_linnea1",#N/A,FALSE,"Discounted Cash Flow";"dcf_bob1",#N/A,FALSE,"Discounted Cash Flow";"dcf_bob21",#N/A,FALSE,"Discounted Cash Flow";"dcf_linnea21",#N/A,FALSE,"Discounted Cash Flow"}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Index." localSheetId="3" hidden="1">{"Index",#N/A,FALSE,"Index"}</definedName>
    <definedName name="wrn.Print_Index." hidden="1">{"Index",#N/A,FALSE,"Index"}</definedName>
    <definedName name="wrn.Print_model.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localSheetId="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 hidden="1">{"SCH15",#N/A,FALSE,"SCH15,16,85,86";"SCH16",#N/A,FALSE,"SCH15,16,85,86";"SCH85",#N/A,FALSE,"SCH15,16,85,86";"SCH86",#N/A,FALSE,"SCH15,16,85,86"}</definedName>
    <definedName name="wrn.print1." localSheetId="3" hidden="1">{"SCH15",#N/A,FALSE,"SCH15,16,85,86";"SCH16",#N/A,FALSE,"SCH15,16,85,86";"SCH85",#N/A,FALSE,"SCH15,16,85,86";"SCH86",#N/A,FALSE,"SCH15,16,85,86"}</definedName>
    <definedName name="wrn.print1." hidden="1">{"SCH15",#N/A,FALSE,"SCH15,16,85,86";"SCH16",#N/A,FALSE,"SCH15,16,85,86";"SCH85",#N/A,FALSE,"SCH15,16,85,86";"SCH86",#N/A,FALSE,"SCH15,16,85,86"}</definedName>
    <definedName name="wrn.print2" localSheetId="3" hidden="1">{#N/A,#N/A,FALSE,"Pharm";#N/A,#N/A,FALSE,"WWCM"}</definedName>
    <definedName name="wrn.print2" hidden="1">{#N/A,#N/A,FALSE,"Pharm";#N/A,#N/A,FALSE,"WWCM"}</definedName>
    <definedName name="wrn.PRINT2." localSheetId="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localSheetId="3" hidden="1">{#N/A,#N/A,FALSE,"Pharm";#N/A,#N/A,FALSE,"WWCM"}</definedName>
    <definedName name="wrn.print2_1" hidden="1">{#N/A,#N/A,FALSE,"Pharm";#N/A,#N/A,FALSE,"WWCM"}</definedName>
    <definedName name="wrn.print2_2" localSheetId="3" hidden="1">{#N/A,#N/A,FALSE,"Pharm";#N/A,#N/A,FALSE,"WWCM"}</definedName>
    <definedName name="wrn.print2_2" hidden="1">{#N/A,#N/A,FALSE,"Pharm";#N/A,#N/A,FALSE,"WWCM"}</definedName>
    <definedName name="wrn.print2_3" localSheetId="3" hidden="1">{#N/A,#N/A,FALSE,"Pharm";#N/A,#N/A,FALSE,"WWCM"}</definedName>
    <definedName name="wrn.print2_3" hidden="1">{#N/A,#N/A,FALSE,"Pharm";#N/A,#N/A,FALSE,"WWCM"}</definedName>
    <definedName name="wrn.print2_4" localSheetId="3" hidden="1">{#N/A,#N/A,FALSE,"Pharm";#N/A,#N/A,FALSE,"WWCM"}</definedName>
    <definedName name="wrn.print2_4" hidden="1">{#N/A,#N/A,FALSE,"Pharm";#N/A,#N/A,FALSE,"WWCM"}</definedName>
    <definedName name="wrn.print3." localSheetId="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 localSheetId="3" hidden="1">{#N/A,#N/A,FALSE,"Financial";#N/A,#N/A,FALSE,"Balance Sheet";#N/A,#N/A,FALSE,"Income stmt";#N/A,#N/A,FALSE,"Ratio"}</definedName>
    <definedName name="wrn.print5" hidden="1">{#N/A,#N/A,FALSE,"Financial";#N/A,#N/A,FALSE,"Balance Sheet";#N/A,#N/A,FALSE,"Income stmt";#N/A,#N/A,FALSE,"Ratio"}</definedName>
    <definedName name="wrn.PRINT90DAYSUM." localSheetId="3" hidden="1">{#N/A,#N/A,FALSE,"90day"}</definedName>
    <definedName name="wrn.PRINT90DAYSUM." hidden="1">{#N/A,#N/A,FALSE,"90day"}</definedName>
    <definedName name="wrn.printac." localSheetId="3" hidden="1">{#N/A,#N/A,FALSE,"Op-BS";#N/A,#N/A,FALSE,"Assum";#N/A,#N/A,FALSE,"IS";#N/A,#N/A,FALSE,"Syn+Elim";#N/A,#N/A,FALSE,"BSCF";#N/A,#N/A,FALSE,"Blue_IS";#N/A,#N/A,FALSE,"Blue_BSCF";#N/A,#N/A,FALSE,"Ratings"}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localSheetId="4" hidden="1">{"PA1",#N/A,TRUE,"BORDMW";"pa2",#N/A,TRUE,"BORDMW";"PA3",#N/A,TRUE,"BORDMW";"PA4",#N/A,TRUE,"BORDMW"}</definedName>
    <definedName name="wrn.PrintAll." localSheetId="3" hidden="1">{"PA1",#N/A,TRUE,"BORDMW";"pa2",#N/A,TRUE,"BORDMW";"PA3",#N/A,TRUE,"BORDMW";"PA4",#N/A,TRUE,"BORDMW"}</definedName>
    <definedName name="wrn.PrintAll." hidden="1">{"PA1",#N/A,TRUE,"BORDMW";"pa2",#N/A,TRUE,"BORDMW";"PA3",#N/A,TRUE,"BORDMW";"PA4",#N/A,TRUE,"BORDMW"}</definedName>
    <definedName name="wrn.PrintAll._1" localSheetId="3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._1_1" localSheetId="3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localSheetId="3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localSheetId="3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1_4" localSheetId="3" hidden="1">{"PA1",#N/A,FALSE,"BORDMW";"pa2",#N/A,FALSE,"BORDMW";"PA3",#N/A,FALSE,"BORDMW";"PA4",#N/A,FALSE,"BORDMW"}</definedName>
    <definedName name="wrn.PrintAll._1_4" hidden="1">{"PA1",#N/A,FALSE,"BORDMW";"pa2",#N/A,FALSE,"BORDMW";"PA3",#N/A,FALSE,"BORDMW";"PA4",#N/A,FALSE,"BORDMW"}</definedName>
    <definedName name="wrn.PrintAll._1_5" localSheetId="3" hidden="1">{"PA1",#N/A,FALSE,"BORDMW";"pa2",#N/A,FALSE,"BORDMW";"PA3",#N/A,FALSE,"BORDMW";"PA4",#N/A,FALSE,"BORDMW"}</definedName>
    <definedName name="wrn.PrintAll._1_5" hidden="1">{"PA1",#N/A,FALSE,"BORDMW";"pa2",#N/A,FALSE,"BORDMW";"PA3",#N/A,FALSE,"BORDMW";"PA4",#N/A,FALSE,"BORDMW"}</definedName>
    <definedName name="wrn.PrintAll._2" localSheetId="3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localSheetId="3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localSheetId="3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localSheetId="3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2_4" localSheetId="3" hidden="1">{"PA1",#N/A,FALSE,"BORDMW";"pa2",#N/A,FALSE,"BORDMW";"PA3",#N/A,FALSE,"BORDMW";"PA4",#N/A,FALSE,"BORDMW"}</definedName>
    <definedName name="wrn.PrintAll._2_4" hidden="1">{"PA1",#N/A,FALSE,"BORDMW";"pa2",#N/A,FALSE,"BORDMW";"PA3",#N/A,FALSE,"BORDMW";"PA4",#N/A,FALSE,"BORDMW"}</definedName>
    <definedName name="wrn.PrintAll._2_5" localSheetId="3" hidden="1">{"PA1",#N/A,FALSE,"BORDMW";"pa2",#N/A,FALSE,"BORDMW";"PA3",#N/A,FALSE,"BORDMW";"PA4",#N/A,FALSE,"BORDMW"}</definedName>
    <definedName name="wrn.PrintAll._2_5" hidden="1">{"PA1",#N/A,FALSE,"BORDMW";"pa2",#N/A,FALSE,"BORDMW";"PA3",#N/A,FALSE,"BORDMW";"PA4",#N/A,FALSE,"BORDMW"}</definedName>
    <definedName name="wrn.PrintAll._3" localSheetId="3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localSheetId="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localSheetId="3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localSheetId="3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3_4" localSheetId="3" hidden="1">{"PA1",#N/A,FALSE,"BORDMW";"pa2",#N/A,FALSE,"BORDMW";"PA3",#N/A,FALSE,"BORDMW";"PA4",#N/A,FALSE,"BORDMW"}</definedName>
    <definedName name="wrn.PrintAll._3_4" hidden="1">{"PA1",#N/A,FALSE,"BORDMW";"pa2",#N/A,FALSE,"BORDMW";"PA3",#N/A,FALSE,"BORDMW";"PA4",#N/A,FALSE,"BORDMW"}</definedName>
    <definedName name="wrn.PrintAll._3_5" localSheetId="3" hidden="1">{"PA1",#N/A,FALSE,"BORDMW";"pa2",#N/A,FALSE,"BORDMW";"PA3",#N/A,FALSE,"BORDMW";"PA4",#N/A,FALSE,"BORDMW"}</definedName>
    <definedName name="wrn.PrintAll._3_5" hidden="1">{"PA1",#N/A,FALSE,"BORDMW";"pa2",#N/A,FALSE,"BORDMW";"PA3",#N/A,FALSE,"BORDMW";"PA4",#N/A,FALSE,"BORDMW"}</definedName>
    <definedName name="wrn.PrintAll._4" localSheetId="3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4_1" localSheetId="3" hidden="1">{"PA1",#N/A,FALSE,"BORDMW";"pa2",#N/A,FALSE,"BORDMW";"PA3",#N/A,FALSE,"BORDMW";"PA4",#N/A,FALSE,"BORDMW"}</definedName>
    <definedName name="wrn.PrintAll._4_1" hidden="1">{"PA1",#N/A,FALSE,"BORDMW";"pa2",#N/A,FALSE,"BORDMW";"PA3",#N/A,FALSE,"BORDMW";"PA4",#N/A,FALSE,"BORDMW"}</definedName>
    <definedName name="wrn.PrintAll._4_2" localSheetId="3" hidden="1">{"PA1",#N/A,FALSE,"BORDMW";"pa2",#N/A,FALSE,"BORDMW";"PA3",#N/A,FALSE,"BORDMW";"PA4",#N/A,FALSE,"BORDMW"}</definedName>
    <definedName name="wrn.PrintAll._4_2" hidden="1">{"PA1",#N/A,FALSE,"BORDMW";"pa2",#N/A,FALSE,"BORDMW";"PA3",#N/A,FALSE,"BORDMW";"PA4",#N/A,FALSE,"BORDMW"}</definedName>
    <definedName name="wrn.PrintAll._4_3" localSheetId="3" hidden="1">{"PA1",#N/A,FALSE,"BORDMW";"pa2",#N/A,FALSE,"BORDMW";"PA3",#N/A,FALSE,"BORDMW";"PA4",#N/A,FALSE,"BORDMW"}</definedName>
    <definedName name="wrn.PrintAll._4_3" hidden="1">{"PA1",#N/A,FALSE,"BORDMW";"pa2",#N/A,FALSE,"BORDMW";"PA3",#N/A,FALSE,"BORDMW";"PA4",#N/A,FALSE,"BORDMW"}</definedName>
    <definedName name="wrn.PrintAll._4_4" localSheetId="3" hidden="1">{"PA1",#N/A,FALSE,"BORDMW";"pa2",#N/A,FALSE,"BORDMW";"PA3",#N/A,FALSE,"BORDMW";"PA4",#N/A,FALSE,"BORDMW"}</definedName>
    <definedName name="wrn.PrintAll._4_4" hidden="1">{"PA1",#N/A,FALSE,"BORDMW";"pa2",#N/A,FALSE,"BORDMW";"PA3",#N/A,FALSE,"BORDMW";"PA4",#N/A,FALSE,"BORDMW"}</definedName>
    <definedName name="wrn.PrintAll._4_5" localSheetId="3" hidden="1">{"PA1",#N/A,FALSE,"BORDMW";"pa2",#N/A,FALSE,"BORDMW";"PA3",#N/A,FALSE,"BORDMW";"PA4",#N/A,FALSE,"BORDMW"}</definedName>
    <definedName name="wrn.PrintAll._4_5" hidden="1">{"PA1",#N/A,FALSE,"BORDMW";"pa2",#N/A,FALSE,"BORDMW";"PA3",#N/A,FALSE,"BORDMW";"PA4",#N/A,FALSE,"BORDMW"}</definedName>
    <definedName name="wrn.PrintAll._5" localSheetId="3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All._5_1" localSheetId="3" hidden="1">{"PA1",#N/A,FALSE,"BORDMW";"pa2",#N/A,FALSE,"BORDMW";"PA3",#N/A,FALSE,"BORDMW";"PA4",#N/A,FALSE,"BORDMW"}</definedName>
    <definedName name="wrn.PrintAll._5_1" hidden="1">{"PA1",#N/A,FALSE,"BORDMW";"pa2",#N/A,FALSE,"BORDMW";"PA3",#N/A,FALSE,"BORDMW";"PA4",#N/A,FALSE,"BORDMW"}</definedName>
    <definedName name="wrn.PrintAll._5_2" localSheetId="3" hidden="1">{"PA1",#N/A,FALSE,"BORDMW";"pa2",#N/A,FALSE,"BORDMW";"PA3",#N/A,FALSE,"BORDMW";"PA4",#N/A,FALSE,"BORDMW"}</definedName>
    <definedName name="wrn.PrintAll._5_2" hidden="1">{"PA1",#N/A,FALSE,"BORDMW";"pa2",#N/A,FALSE,"BORDMW";"PA3",#N/A,FALSE,"BORDMW";"PA4",#N/A,FALSE,"BORDMW"}</definedName>
    <definedName name="wrn.PrintAll._5_3" localSheetId="3" hidden="1">{"PA1",#N/A,FALSE,"BORDMW";"pa2",#N/A,FALSE,"BORDMW";"PA3",#N/A,FALSE,"BORDMW";"PA4",#N/A,FALSE,"BORDMW"}</definedName>
    <definedName name="wrn.PrintAll._5_3" hidden="1">{"PA1",#N/A,FALSE,"BORDMW";"pa2",#N/A,FALSE,"BORDMW";"PA3",#N/A,FALSE,"BORDMW";"PA4",#N/A,FALSE,"BORDMW"}</definedName>
    <definedName name="wrn.PrintAll._5_4" localSheetId="3" hidden="1">{"PA1",#N/A,FALSE,"BORDMW";"pa2",#N/A,FALSE,"BORDMW";"PA3",#N/A,FALSE,"BORDMW";"PA4",#N/A,FALSE,"BORDMW"}</definedName>
    <definedName name="wrn.PrintAll._5_4" hidden="1">{"PA1",#N/A,FALSE,"BORDMW";"pa2",#N/A,FALSE,"BORDMW";"PA3",#N/A,FALSE,"BORDMW";"PA4",#N/A,FALSE,"BORDMW"}</definedName>
    <definedName name="wrn.PrintAll._5_5" localSheetId="3" hidden="1">{"PA1",#N/A,FALSE,"BORDMW";"pa2",#N/A,FALSE,"BORDMW";"PA3",#N/A,FALSE,"BORDMW";"PA4",#N/A,FALSE,"BORDMW"}</definedName>
    <definedName name="wrn.PrintAll._5_5" hidden="1">{"PA1",#N/A,FALSE,"BORDMW";"pa2",#N/A,FALSE,"BORDMW";"PA3",#N/A,FALSE,"BORDMW";"PA4",#N/A,FALSE,"BORDMW"}</definedName>
    <definedName name="wrn.printall12monthreports." localSheetId="3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localSheetId="3" hidden="1">{"printceo5",#N/A,FALSE,"CEO";"prints15",#N/A,FALSE,"S1";"printdepr5",#N/A,FALSE,"DEPR"}</definedName>
    <definedName name="wrn.printall5." hidden="1">{"printceo5",#N/A,FALSE,"CEO";"prints15",#N/A,FALSE,"S1";"printdepr5",#N/A,FALSE,"DEPR"}</definedName>
    <definedName name="wrn.printbc1." localSheetId="3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ap." localSheetId="3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financialsmth." localSheetId="3" hidden="1">{"incomemth",#N/A,TRUE,"forecast00";"incomepercentmth",#N/A,TRUE,"forecast00";"balancemth",#N/A,TRUE,"forecast00";"cashmth",#N/A,TRUE,"forecast00";"covenantmth",#N/A,TRUE,"forecast00"}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HR." localSheetId="4" hidden="1">{"SCH66",#N/A,FALSE,"SCH66";"SCH67",#N/A,FALSE,"SCH67";"SCH68",#N/A,FALSE,"SCH68";"SCH69",#N/A,FALSE,"SCH69";"SCH70",#N/A,FALSE,"SCH70"}</definedName>
    <definedName name="wrn.PRINTHR." localSheetId="3" hidden="1">{"SCH66",#N/A,FALSE,"SCH66";"SCH67",#N/A,FALSE,"SCH67";"SCH68",#N/A,FALSE,"SCH68";"SCH69",#N/A,FALSE,"SCH69";"SCH70",#N/A,FALSE,"SCH70"}</definedName>
    <definedName name="wrn.PRINTHR." hidden="1">{"SCH66",#N/A,FALSE,"SCH66";"SCH67",#N/A,FALSE,"SCH67";"SCH68",#N/A,FALSE,"SCH68";"SCH69",#N/A,FALSE,"SCH69";"SCH70",#N/A,FALSE,"SCH70"}</definedName>
    <definedName name="wrn.Printing._.Report." localSheetId="3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the._.transactions._.sheets." localSheetId="3" hidden="1">{#N/A,#N/A,FALSE,"Eastern";#N/A,#N/A,FALSE,"Western"}</definedName>
    <definedName name="wrn.Printing._.the._.transactions._.sheets." hidden="1">{#N/A,#N/A,FALSE,"Eastern";#N/A,#N/A,FALSE,"Western"}</definedName>
    <definedName name="wrn.PRINTMKTG." localSheetId="4" hidden="1">{"sch6",#N/A,FALSE,"SCH6";"sch7",#N/A,FALSE,"SCH7"}</definedName>
    <definedName name="wrn.PRINTMKTG." localSheetId="3" hidden="1">{"sch6",#N/A,FALSE,"SCH6";"sch7",#N/A,FALSE,"SCH7"}</definedName>
    <definedName name="wrn.PRINTMKTG." hidden="1">{"sch6",#N/A,FALSE,"SCH6";"sch7",#N/A,FALSE,"SCH7"}</definedName>
    <definedName name="wrn.Printout." localSheetId="3" hidden="1">{"page1",#N/A,FALSE,"Casual RLE";"page2",#N/A,FALSE,"Casual RLE"}</definedName>
    <definedName name="wrn.Printout." hidden="1">{"page1",#N/A,FALSE,"Casual RLE";"page2",#N/A,FALSE,"Casual RLE"}</definedName>
    <definedName name="wrn.PRINTPROD." localSheetId="4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ROD." localSheetId="3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qtr." localSheetId="3" hidden="1">{"nytasecond",#N/A,FALSE,"NYTQTRS";"nytafirst",#N/A,FALSE,"NYTQTRS";"nytathird",#N/A,FALSE,"NYTQTRS";"nytafourth",#N/A,FALSE,"NYTQTRS";"nytafull",#N/A,FALSE,"NYTQTRS"}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localSheetId="3" hidden="1">{"PRINTREP",#N/A,FALSE,"Sheet1"}</definedName>
    <definedName name="wrn.PRINTREP." hidden="1">{"PRINTREP",#N/A,FALSE,"Sheet1"}</definedName>
    <definedName name="wrn.prn3" localSheetId="3" hidden="1">{#N/A,#N/A,FALSE,"Financial";#N/A,#N/A,FALSE,"Balance Sheet";#N/A,#N/A,FALSE,"Income stmt";#N/A,#N/A,FALSE,"Ratio"}</definedName>
    <definedName name="wrn.prn3" hidden="1">{#N/A,#N/A,FALSE,"Financial";#N/A,#N/A,FALSE,"Balance Sheet";#N/A,#N/A,FALSE,"Income stmt";#N/A,#N/A,FALSE,"Ratio"}</definedName>
    <definedName name="wrn.prn4" localSheetId="3" hidden="1">{#N/A,#N/A,FALSE,"Sales"}</definedName>
    <definedName name="wrn.prn4" hidden="1">{#N/A,#N/A,FALSE,"Sales"}</definedName>
    <definedName name="wrn.prn5" localSheetId="3" hidden="1">{#N/A,#N/A,FALSE,"Financial";#N/A,#N/A,FALSE,"Balance Sheet";#N/A,#N/A,FALSE,"Income stmt";#N/A,#N/A,FALSE,"Ratio"}</definedName>
    <definedName name="wrn.prn5" hidden="1">{#N/A,#N/A,FALSE,"Financial";#N/A,#N/A,FALSE,"Balance Sheet";#N/A,#N/A,FALSE,"Income stmt";#N/A,#N/A,FALSE,"Ratio"}</definedName>
    <definedName name="wrn.prn6" localSheetId="3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o._.Forma." localSheetId="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localSheetId="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localSheetId="3" hidden="1">{#N/A,#N/A,FALSE,"Synopsis";#N/A,#N/A,FALSE,"Summary";#N/A,#N/A,FALSE,"5 Year Analysis";#N/A,#N/A,FALSE,"InCenter Standards";#N/A,#N/A,FALSE,"Home Standards";#N/A,#N/A,FALSE,"Acute Standards"}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localSheetId="3" hidden="1">{#N/A,#N/A,FALSE,"Synopsis";#N/A,#N/A,FALSE,"Summary"}</definedName>
    <definedName name="wrn.Pro._.Formas_Brief." hidden="1">{#N/A,#N/A,FALSE,"Synopsis";#N/A,#N/A,FALSE,"Summary"}</definedName>
    <definedName name="wrn.PROD._.PLAN._.OPTION._.4." localSheetId="4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._.PLAN._.OPTION._.4." localSheetId="3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localSheetId="3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PRODUCTION._.COSTS." localSheetId="3" hidden="1">{"PRODUCTION COSTS",#N/A,FALSE,"C.CENTRE"}</definedName>
    <definedName name="wrn.PRODUCTION._.COSTS." hidden="1">{"PRODUCTION COSTS",#N/A,FALSE,"C.CENTRE"}</definedName>
    <definedName name="wrn.products" localSheetId="3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3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localSheetId="3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localSheetId="3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localSheetId="3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localSheetId="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localSheetId="3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localSheetId="3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localSheetId="3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localSheetId="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localSheetId="3" hidden="1">{"Profile",#N/A,FALSE,"BXS"}</definedName>
    <definedName name="wrn.Profile." hidden="1">{"Profile",#N/A,FALSE,"BXS"}</definedName>
    <definedName name="wrn.PROFIT._.LOSS._.AC." localSheetId="3" hidden="1">{"PROFIT LOSS AC",#N/A,FALSE,"P&amp;L FY97"}</definedName>
    <definedName name="wrn.PROFIT._.LOSS._.AC." hidden="1">{"PROFIT LOSS AC",#N/A,FALSE,"P&amp;L FY97"}</definedName>
    <definedName name="wrn.profit._.p" localSheetId="3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SPLIT." localSheetId="3" hidden="1">{"profit split",#N/A,FALSE,"Profit Split"}</definedName>
    <definedName name="wrn.PROFIT._.SPLIT." hidden="1">{"profit split",#N/A,FALSE,"Profit Split"}</definedName>
    <definedName name="wrn.Profit._.V._.LY." localSheetId="3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localSheetId="3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_LOSS." localSheetId="3" hidden="1">{"רווה_מסכם",#N/A,FALSE,"p&amp;l";"באור_תפעול",#N/A,FALSE,"operation";"באור_מופ",#N/A,FALSE,"R&amp;D";"באור_שיווק",#N/A,FALSE,"M&amp;S";"באור_הנהלה",#N/A,FALSE,"g&amp;a"}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localSheetId="3" hidden="1">{"icd","icd",FALSE,"PROFORMA.XLS";"poly","poly",FALSE,"PROFORMA.XLS";"purper","purper",FALSE,"PROFORMA.XLS";"tchem","tchem",FALSE,"PROFORMA.XLS"}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localSheetId="3" hidden="1">{"PROFORMA CHECK BY DIVISION",#N/A,FALSE,"BSALLNOW.XLS"}</definedName>
    <definedName name="wrn.PROFORMA._.CHECK._.BY._.DIVISION." hidden="1">{"PROFORMA CHECK BY DIVISION",#N/A,FALSE,"BSALLNOW.XLS"}</definedName>
    <definedName name="wrn.PROGRAMS." localSheetId="4" hidden="1">{"sch52",#N/A,FALSE,"SCH52"}</definedName>
    <definedName name="wrn.PROGRAMS." localSheetId="3" hidden="1">{"sch52",#N/A,FALSE,"SCH52"}</definedName>
    <definedName name="wrn.PROGRAMS." hidden="1">{"sch52",#N/A,FALSE,"SCH52"}</definedName>
    <definedName name="wrn.Project._.Summary." localSheetId="3" hidden="1">{"Summary",#N/A,FALSE,"MICMULT";"Income Statement",#N/A,FALSE,"MICMULT";"Cash Flows",#N/A,FALSE,"MICMULT"}</definedName>
    <definedName name="wrn.Project._.Summary." hidden="1">{"Summary",#N/A,FALSE,"MICMULT";"Income Statement",#N/A,FALSE,"MICMULT";"Cash Flows",#N/A,FALSE,"MICMULT"}</definedName>
    <definedName name="wrn.pror" localSheetId="3" hidden="1">{#N/A,#N/A,FALSE,"Pharm";#N/A,#N/A,FALSE,"WWCM"}</definedName>
    <definedName name="wrn.pror" hidden="1">{#N/A,#N/A,FALSE,"Pharm";#N/A,#N/A,FALSE,"WWCM"}</definedName>
    <definedName name="wrn.pror_1" localSheetId="3" hidden="1">{#N/A,#N/A,FALSE,"Pharm";#N/A,#N/A,FALSE,"WWCM"}</definedName>
    <definedName name="wrn.pror_1" hidden="1">{#N/A,#N/A,FALSE,"Pharm";#N/A,#N/A,FALSE,"WWCM"}</definedName>
    <definedName name="wrn.pror_2" localSheetId="3" hidden="1">{#N/A,#N/A,FALSE,"Pharm";#N/A,#N/A,FALSE,"WWCM"}</definedName>
    <definedName name="wrn.pror_2" hidden="1">{#N/A,#N/A,FALSE,"Pharm";#N/A,#N/A,FALSE,"WWCM"}</definedName>
    <definedName name="wrn.pror_3" localSheetId="3" hidden="1">{#N/A,#N/A,FALSE,"Pharm";#N/A,#N/A,FALSE,"WWCM"}</definedName>
    <definedName name="wrn.pror_3" hidden="1">{#N/A,#N/A,FALSE,"Pharm";#N/A,#N/A,FALSE,"WWCM"}</definedName>
    <definedName name="wrn.pror_4" localSheetId="3" hidden="1">{#N/A,#N/A,FALSE,"Pharm";#N/A,#N/A,FALSE,"WWCM"}</definedName>
    <definedName name="wrn.pror_4" hidden="1">{#N/A,#N/A,FALSE,"Pharm";#N/A,#N/A,FALSE,"WWCM"}</definedName>
    <definedName name="wrn.Prosp." localSheetId="3" hidden="1">{"first page",#N/A,FALSE,"Cost_sheet";"second page",#N/A,FALSE,"Cost_sheet";"third page",#N/A,FALSE,"Cost_sheet"}</definedName>
    <definedName name="wrn.Prosp." hidden="1">{"first page",#N/A,FALSE,"Cost_sheet";"second page",#N/A,FALSE,"Cost_sheet";"third page",#N/A,FALSE,"Cost_sheet"}</definedName>
    <definedName name="wrn.PSI._.123100." hidden="1">{#N/A,#N/A,FALSE,"contents";#N/A,#N/A,FALSE,"Balance sheet";#N/A,#N/A,FALSE,"Cash-flow";#N/A,#N/A,FALSE,"income";#N/A,#N/A,FALSE,"equity";#N/A,#N/A,FALSE,"notes";#N/A,#N/A,FALSE,"supplemental"}</definedName>
    <definedName name="wrn.PSI._.3._.31._.01." hidden="1">{#N/A,#N/A,FALSE,"contents";#N/A,#N/A,FALSE,"review report";#N/A,#N/A,FALSE,"Balance sheet";#N/A,#N/A,FALSE,"income";#N/A,#N/A,FALSE,"Cash-flow";#N/A,#N/A,FALSE,"Equity";#N/A,#N/A,FALSE,"Supplemental";#N/A,#N/A,FALSE,"Notes"}</definedName>
    <definedName name="wrn.PSI._.June._.30._.2001." hidden="1">{#N/A,#N/A,FALSE,"contents";#N/A,#N/A,FALSE,"Balance sheet";#N/A,#N/A,FALSE,"income";#N/A,#N/A,FALSE,"Cash-flow";#N/A,#N/A,FALSE,"Equity";#N/A,#N/A,FALSE,"Notes";#N/A,#N/A,FALSE,"Supplemental"}</definedName>
    <definedName name="wrn.PTMOTSC1097." localSheetId="3" hidden="1">{"PTMOTSC1097",#N/A,FALSE,"MovimientosBBV$USA"}</definedName>
    <definedName name="wrn.PTMOTSC1097." hidden="1">{"PTMOTSC1097",#N/A,FALSE,"MovimientosBBV$USA"}</definedName>
    <definedName name="wrn.PUCSPADD." localSheetId="3" hidden="1">{#N/A,"PURCHM",FALSE,"Business Analysis";#N/A,"SPADD",FALSE,"Business Analysis"}</definedName>
    <definedName name="wrn.PUCSPADD." hidden="1">{#N/A,"PURCHM",FALSE,"Business Analysis";#N/A,"SPADD",FALSE,"Business Analysis"}</definedName>
    <definedName name="wrn.PUCSPADD.2" localSheetId="3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localSheetId="3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localSheetId="3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localSheetId="3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localSheetId="3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localSheetId="3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localSheetId="3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localSheetId="3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localSheetId="3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localSheetId="3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3" hidden="1">{"Pulp Production",#N/A,FALSE,"Pulp";"Pulp Earnings",#N/A,FALSE,"Pulp"}</definedName>
    <definedName name="wrn.Pulp._1" hidden="1">{"Pulp Production",#N/A,FALSE,"Pulp";"Pulp Earnings",#N/A,FALSE,"Pulp"}</definedName>
    <definedName name="wrn.Pulp._1_1" localSheetId="3" hidden="1">{"Pulp Production",#N/A,FALSE,"Pulp";"Pulp Earnings",#N/A,FALSE,"Pulp"}</definedName>
    <definedName name="wrn.Pulp._1_1" hidden="1">{"Pulp Production",#N/A,FALSE,"Pulp";"Pulp Earnings",#N/A,FALSE,"Pulp"}</definedName>
    <definedName name="wrn.Pulp._1_2" localSheetId="3" hidden="1">{"Pulp Production",#N/A,FALSE,"Pulp";"Pulp Earnings",#N/A,FALSE,"Pulp"}</definedName>
    <definedName name="wrn.Pulp._1_2" hidden="1">{"Pulp Production",#N/A,FALSE,"Pulp";"Pulp Earnings",#N/A,FALSE,"Pulp"}</definedName>
    <definedName name="wrn.Pulp._1_3" localSheetId="3" hidden="1">{"Pulp Production",#N/A,FALSE,"Pulp";"Pulp Earnings",#N/A,FALSE,"Pulp"}</definedName>
    <definedName name="wrn.Pulp._1_3" hidden="1">{"Pulp Production",#N/A,FALSE,"Pulp";"Pulp Earnings",#N/A,FALSE,"Pulp"}</definedName>
    <definedName name="wrn.Pulp._1_4" localSheetId="3" hidden="1">{"Pulp Production",#N/A,FALSE,"Pulp";"Pulp Earnings",#N/A,FALSE,"Pulp"}</definedName>
    <definedName name="wrn.Pulp._1_4" hidden="1">{"Pulp Production",#N/A,FALSE,"Pulp";"Pulp Earnings",#N/A,FALSE,"Pulp"}</definedName>
    <definedName name="wrn.Pulp._1_5" localSheetId="3" hidden="1">{"Pulp Production",#N/A,FALSE,"Pulp";"Pulp Earnings",#N/A,FALSE,"Pulp"}</definedName>
    <definedName name="wrn.Pulp._1_5" hidden="1">{"Pulp Production",#N/A,FALSE,"Pulp";"Pulp Earnings",#N/A,FALSE,"Pulp"}</definedName>
    <definedName name="wrn.Pulp._2" localSheetId="3" hidden="1">{"Pulp Production",#N/A,FALSE,"Pulp";"Pulp Earnings",#N/A,FALSE,"Pulp"}</definedName>
    <definedName name="wrn.Pulp._2" hidden="1">{"Pulp Production",#N/A,FALSE,"Pulp";"Pulp Earnings",#N/A,FALSE,"Pulp"}</definedName>
    <definedName name="wrn.Pulp._2_1" localSheetId="3" hidden="1">{"Pulp Production",#N/A,FALSE,"Pulp";"Pulp Earnings",#N/A,FALSE,"Pulp"}</definedName>
    <definedName name="wrn.Pulp._2_1" hidden="1">{"Pulp Production",#N/A,FALSE,"Pulp";"Pulp Earnings",#N/A,FALSE,"Pulp"}</definedName>
    <definedName name="wrn.Pulp._2_2" localSheetId="3" hidden="1">{"Pulp Production",#N/A,FALSE,"Pulp";"Pulp Earnings",#N/A,FALSE,"Pulp"}</definedName>
    <definedName name="wrn.Pulp._2_2" hidden="1">{"Pulp Production",#N/A,FALSE,"Pulp";"Pulp Earnings",#N/A,FALSE,"Pulp"}</definedName>
    <definedName name="wrn.Pulp._2_3" localSheetId="3" hidden="1">{"Pulp Production",#N/A,FALSE,"Pulp";"Pulp Earnings",#N/A,FALSE,"Pulp"}</definedName>
    <definedName name="wrn.Pulp._2_3" hidden="1">{"Pulp Production",#N/A,FALSE,"Pulp";"Pulp Earnings",#N/A,FALSE,"Pulp"}</definedName>
    <definedName name="wrn.Pulp._2_4" localSheetId="3" hidden="1">{"Pulp Production",#N/A,FALSE,"Pulp";"Pulp Earnings",#N/A,FALSE,"Pulp"}</definedName>
    <definedName name="wrn.Pulp._2_4" hidden="1">{"Pulp Production",#N/A,FALSE,"Pulp";"Pulp Earnings",#N/A,FALSE,"Pulp"}</definedName>
    <definedName name="wrn.Pulp._2_5" localSheetId="3" hidden="1">{"Pulp Production",#N/A,FALSE,"Pulp";"Pulp Earnings",#N/A,FALSE,"Pulp"}</definedName>
    <definedName name="wrn.Pulp._2_5" hidden="1">{"Pulp Production",#N/A,FALSE,"Pulp";"Pulp Earnings",#N/A,FALSE,"Pulp"}</definedName>
    <definedName name="wrn.Pulp._3" localSheetId="3" hidden="1">{"Pulp Production",#N/A,FALSE,"Pulp";"Pulp Earnings",#N/A,FALSE,"Pulp"}</definedName>
    <definedName name="wrn.Pulp._3" hidden="1">{"Pulp Production",#N/A,FALSE,"Pulp";"Pulp Earnings",#N/A,FALSE,"Pulp"}</definedName>
    <definedName name="wrn.Pulp._3_1" localSheetId="3" hidden="1">{"Pulp Production",#N/A,FALSE,"Pulp";"Pulp Earnings",#N/A,FALSE,"Pulp"}</definedName>
    <definedName name="wrn.Pulp._3_1" hidden="1">{"Pulp Production",#N/A,FALSE,"Pulp";"Pulp Earnings",#N/A,FALSE,"Pulp"}</definedName>
    <definedName name="wrn.Pulp._3_2" localSheetId="3" hidden="1">{"Pulp Production",#N/A,FALSE,"Pulp";"Pulp Earnings",#N/A,FALSE,"Pulp"}</definedName>
    <definedName name="wrn.Pulp._3_2" hidden="1">{"Pulp Production",#N/A,FALSE,"Pulp";"Pulp Earnings",#N/A,FALSE,"Pulp"}</definedName>
    <definedName name="wrn.Pulp._3_3" localSheetId="3" hidden="1">{"Pulp Production",#N/A,FALSE,"Pulp";"Pulp Earnings",#N/A,FALSE,"Pulp"}</definedName>
    <definedName name="wrn.Pulp._3_3" hidden="1">{"Pulp Production",#N/A,FALSE,"Pulp";"Pulp Earnings",#N/A,FALSE,"Pulp"}</definedName>
    <definedName name="wrn.Pulp._3_4" localSheetId="3" hidden="1">{"Pulp Production",#N/A,FALSE,"Pulp";"Pulp Earnings",#N/A,FALSE,"Pulp"}</definedName>
    <definedName name="wrn.Pulp._3_4" hidden="1">{"Pulp Production",#N/A,FALSE,"Pulp";"Pulp Earnings",#N/A,FALSE,"Pulp"}</definedName>
    <definedName name="wrn.Pulp._3_5" localSheetId="3" hidden="1">{"Pulp Production",#N/A,FALSE,"Pulp";"Pulp Earnings",#N/A,FALSE,"Pulp"}</definedName>
    <definedName name="wrn.Pulp._3_5" hidden="1">{"Pulp Production",#N/A,FALSE,"Pulp";"Pulp Earnings",#N/A,FALSE,"Pulp"}</definedName>
    <definedName name="wrn.Pulp._4" localSheetId="3" hidden="1">{"Pulp Production",#N/A,FALSE,"Pulp";"Pulp Earnings",#N/A,FALSE,"Pulp"}</definedName>
    <definedName name="wrn.Pulp._4" hidden="1">{"Pulp Production",#N/A,FALSE,"Pulp";"Pulp Earnings",#N/A,FALSE,"Pulp"}</definedName>
    <definedName name="wrn.Pulp._4_1" localSheetId="3" hidden="1">{"Pulp Production",#N/A,FALSE,"Pulp";"Pulp Earnings",#N/A,FALSE,"Pulp"}</definedName>
    <definedName name="wrn.Pulp._4_1" hidden="1">{"Pulp Production",#N/A,FALSE,"Pulp";"Pulp Earnings",#N/A,FALSE,"Pulp"}</definedName>
    <definedName name="wrn.Pulp._4_2" localSheetId="3" hidden="1">{"Pulp Production",#N/A,FALSE,"Pulp";"Pulp Earnings",#N/A,FALSE,"Pulp"}</definedName>
    <definedName name="wrn.Pulp._4_2" hidden="1">{"Pulp Production",#N/A,FALSE,"Pulp";"Pulp Earnings",#N/A,FALSE,"Pulp"}</definedName>
    <definedName name="wrn.Pulp._4_3" localSheetId="3" hidden="1">{"Pulp Production",#N/A,FALSE,"Pulp";"Pulp Earnings",#N/A,FALSE,"Pulp"}</definedName>
    <definedName name="wrn.Pulp._4_3" hidden="1">{"Pulp Production",#N/A,FALSE,"Pulp";"Pulp Earnings",#N/A,FALSE,"Pulp"}</definedName>
    <definedName name="wrn.Pulp._4_4" localSheetId="3" hidden="1">{"Pulp Production",#N/A,FALSE,"Pulp";"Pulp Earnings",#N/A,FALSE,"Pulp"}</definedName>
    <definedName name="wrn.Pulp._4_4" hidden="1">{"Pulp Production",#N/A,FALSE,"Pulp";"Pulp Earnings",#N/A,FALSE,"Pulp"}</definedName>
    <definedName name="wrn.Pulp._4_5" localSheetId="3" hidden="1">{"Pulp Production",#N/A,FALSE,"Pulp";"Pulp Earnings",#N/A,FALSE,"Pulp"}</definedName>
    <definedName name="wrn.Pulp._4_5" hidden="1">{"Pulp Production",#N/A,FALSE,"Pulp";"Pulp Earnings",#N/A,FALSE,"Pulp"}</definedName>
    <definedName name="wrn.Pulp._5" localSheetId="3" hidden="1">{"Pulp Production",#N/A,FALSE,"Pulp";"Pulp Earnings",#N/A,FALSE,"Pulp"}</definedName>
    <definedName name="wrn.Pulp._5" hidden="1">{"Pulp Production",#N/A,FALSE,"Pulp";"Pulp Earnings",#N/A,FALSE,"Pulp"}</definedName>
    <definedName name="wrn.Pulp._5_1" localSheetId="3" hidden="1">{"Pulp Production",#N/A,FALSE,"Pulp";"Pulp Earnings",#N/A,FALSE,"Pulp"}</definedName>
    <definedName name="wrn.Pulp._5_1" hidden="1">{"Pulp Production",#N/A,FALSE,"Pulp";"Pulp Earnings",#N/A,FALSE,"Pulp"}</definedName>
    <definedName name="wrn.Pulp._5_2" localSheetId="3" hidden="1">{"Pulp Production",#N/A,FALSE,"Pulp";"Pulp Earnings",#N/A,FALSE,"Pulp"}</definedName>
    <definedName name="wrn.Pulp._5_2" hidden="1">{"Pulp Production",#N/A,FALSE,"Pulp";"Pulp Earnings",#N/A,FALSE,"Pulp"}</definedName>
    <definedName name="wrn.Pulp._5_3" localSheetId="3" hidden="1">{"Pulp Production",#N/A,FALSE,"Pulp";"Pulp Earnings",#N/A,FALSE,"Pulp"}</definedName>
    <definedName name="wrn.Pulp._5_3" hidden="1">{"Pulp Production",#N/A,FALSE,"Pulp";"Pulp Earnings",#N/A,FALSE,"Pulp"}</definedName>
    <definedName name="wrn.Pulp._5_4" localSheetId="3" hidden="1">{"Pulp Production",#N/A,FALSE,"Pulp";"Pulp Earnings",#N/A,FALSE,"Pulp"}</definedName>
    <definedName name="wrn.Pulp._5_4" hidden="1">{"Pulp Production",#N/A,FALSE,"Pulp";"Pulp Earnings",#N/A,FALSE,"Pulp"}</definedName>
    <definedName name="wrn.Pulp._5_5" localSheetId="3" hidden="1">{"Pulp Production",#N/A,FALSE,"Pulp";"Pulp Earnings",#N/A,FALSE,"Pulp"}</definedName>
    <definedName name="wrn.Pulp._5_5" hidden="1">{"Pulp Production",#N/A,FALSE,"Pulp";"Pulp Earnings",#N/A,FALSE,"Pulp"}</definedName>
    <definedName name="wrn.Pulp.2" localSheetId="3" hidden="1">{"Pulp Production",#N/A,FALSE,"Pulp";"Pulp Earnings",#N/A,FALSE,"Pulp"}</definedName>
    <definedName name="wrn.Pulp.2" hidden="1">{"Pulp Production",#N/A,FALSE,"Pulp";"Pulp Earnings",#N/A,FALSE,"Pulp"}</definedName>
    <definedName name="wrn.Pulp.2_1" localSheetId="3" hidden="1">{"Pulp Production",#N/A,FALSE,"Pulp";"Pulp Earnings",#N/A,FALSE,"Pulp"}</definedName>
    <definedName name="wrn.Pulp.2_1" hidden="1">{"Pulp Production",#N/A,FALSE,"Pulp";"Pulp Earnings",#N/A,FALSE,"Pulp"}</definedName>
    <definedName name="wrn.Pulp.2_1_1" localSheetId="3" hidden="1">{"Pulp Production",#N/A,FALSE,"Pulp";"Pulp Earnings",#N/A,FALSE,"Pulp"}</definedName>
    <definedName name="wrn.Pulp.2_1_1" hidden="1">{"Pulp Production",#N/A,FALSE,"Pulp";"Pulp Earnings",#N/A,FALSE,"Pulp"}</definedName>
    <definedName name="wrn.Pulp.2_1_2" localSheetId="3" hidden="1">{"Pulp Production",#N/A,FALSE,"Pulp";"Pulp Earnings",#N/A,FALSE,"Pulp"}</definedName>
    <definedName name="wrn.Pulp.2_1_2" hidden="1">{"Pulp Production",#N/A,FALSE,"Pulp";"Pulp Earnings",#N/A,FALSE,"Pulp"}</definedName>
    <definedName name="wrn.Pulp.2_1_3" localSheetId="3" hidden="1">{"Pulp Production",#N/A,FALSE,"Pulp";"Pulp Earnings",#N/A,FALSE,"Pulp"}</definedName>
    <definedName name="wrn.Pulp.2_1_3" hidden="1">{"Pulp Production",#N/A,FALSE,"Pulp";"Pulp Earnings",#N/A,FALSE,"Pulp"}</definedName>
    <definedName name="wrn.Pulp.2_1_4" localSheetId="3" hidden="1">{"Pulp Production",#N/A,FALSE,"Pulp";"Pulp Earnings",#N/A,FALSE,"Pulp"}</definedName>
    <definedName name="wrn.Pulp.2_1_4" hidden="1">{"Pulp Production",#N/A,FALSE,"Pulp";"Pulp Earnings",#N/A,FALSE,"Pulp"}</definedName>
    <definedName name="wrn.Pulp.2_1_5" localSheetId="3" hidden="1">{"Pulp Production",#N/A,FALSE,"Pulp";"Pulp Earnings",#N/A,FALSE,"Pulp"}</definedName>
    <definedName name="wrn.Pulp.2_1_5" hidden="1">{"Pulp Production",#N/A,FALSE,"Pulp";"Pulp Earnings",#N/A,FALSE,"Pulp"}</definedName>
    <definedName name="wrn.Pulp.2_2" localSheetId="3" hidden="1">{"Pulp Production",#N/A,FALSE,"Pulp";"Pulp Earnings",#N/A,FALSE,"Pulp"}</definedName>
    <definedName name="wrn.Pulp.2_2" hidden="1">{"Pulp Production",#N/A,FALSE,"Pulp";"Pulp Earnings",#N/A,FALSE,"Pulp"}</definedName>
    <definedName name="wrn.Pulp.2_2_1" localSheetId="3" hidden="1">{"Pulp Production",#N/A,FALSE,"Pulp";"Pulp Earnings",#N/A,FALSE,"Pulp"}</definedName>
    <definedName name="wrn.Pulp.2_2_1" hidden="1">{"Pulp Production",#N/A,FALSE,"Pulp";"Pulp Earnings",#N/A,FALSE,"Pulp"}</definedName>
    <definedName name="wrn.Pulp.2_2_2" localSheetId="3" hidden="1">{"Pulp Production",#N/A,FALSE,"Pulp";"Pulp Earnings",#N/A,FALSE,"Pulp"}</definedName>
    <definedName name="wrn.Pulp.2_2_2" hidden="1">{"Pulp Production",#N/A,FALSE,"Pulp";"Pulp Earnings",#N/A,FALSE,"Pulp"}</definedName>
    <definedName name="wrn.Pulp.2_2_3" localSheetId="3" hidden="1">{"Pulp Production",#N/A,FALSE,"Pulp";"Pulp Earnings",#N/A,FALSE,"Pulp"}</definedName>
    <definedName name="wrn.Pulp.2_2_3" hidden="1">{"Pulp Production",#N/A,FALSE,"Pulp";"Pulp Earnings",#N/A,FALSE,"Pulp"}</definedName>
    <definedName name="wrn.Pulp.2_2_4" localSheetId="3" hidden="1">{"Pulp Production",#N/A,FALSE,"Pulp";"Pulp Earnings",#N/A,FALSE,"Pulp"}</definedName>
    <definedName name="wrn.Pulp.2_2_4" hidden="1">{"Pulp Production",#N/A,FALSE,"Pulp";"Pulp Earnings",#N/A,FALSE,"Pulp"}</definedName>
    <definedName name="wrn.Pulp.2_2_5" localSheetId="3" hidden="1">{"Pulp Production",#N/A,FALSE,"Pulp";"Pulp Earnings",#N/A,FALSE,"Pulp"}</definedName>
    <definedName name="wrn.Pulp.2_2_5" hidden="1">{"Pulp Production",#N/A,FALSE,"Pulp";"Pulp Earnings",#N/A,FALSE,"Pulp"}</definedName>
    <definedName name="wrn.Pulp.2_3" localSheetId="3" hidden="1">{"Pulp Production",#N/A,FALSE,"Pulp";"Pulp Earnings",#N/A,FALSE,"Pulp"}</definedName>
    <definedName name="wrn.Pulp.2_3" hidden="1">{"Pulp Production",#N/A,FALSE,"Pulp";"Pulp Earnings",#N/A,FALSE,"Pulp"}</definedName>
    <definedName name="wrn.Pulp.2_3_1" localSheetId="3" hidden="1">{"Pulp Production",#N/A,FALSE,"Pulp";"Pulp Earnings",#N/A,FALSE,"Pulp"}</definedName>
    <definedName name="wrn.Pulp.2_3_1" hidden="1">{"Pulp Production",#N/A,FALSE,"Pulp";"Pulp Earnings",#N/A,FALSE,"Pulp"}</definedName>
    <definedName name="wrn.Pulp.2_3_2" localSheetId="3" hidden="1">{"Pulp Production",#N/A,FALSE,"Pulp";"Pulp Earnings",#N/A,FALSE,"Pulp"}</definedName>
    <definedName name="wrn.Pulp.2_3_2" hidden="1">{"Pulp Production",#N/A,FALSE,"Pulp";"Pulp Earnings",#N/A,FALSE,"Pulp"}</definedName>
    <definedName name="wrn.Pulp.2_3_3" localSheetId="3" hidden="1">{"Pulp Production",#N/A,FALSE,"Pulp";"Pulp Earnings",#N/A,FALSE,"Pulp"}</definedName>
    <definedName name="wrn.Pulp.2_3_3" hidden="1">{"Pulp Production",#N/A,FALSE,"Pulp";"Pulp Earnings",#N/A,FALSE,"Pulp"}</definedName>
    <definedName name="wrn.Pulp.2_3_4" localSheetId="3" hidden="1">{"Pulp Production",#N/A,FALSE,"Pulp";"Pulp Earnings",#N/A,FALSE,"Pulp"}</definedName>
    <definedName name="wrn.Pulp.2_3_4" hidden="1">{"Pulp Production",#N/A,FALSE,"Pulp";"Pulp Earnings",#N/A,FALSE,"Pulp"}</definedName>
    <definedName name="wrn.Pulp.2_3_5" localSheetId="3" hidden="1">{"Pulp Production",#N/A,FALSE,"Pulp";"Pulp Earnings",#N/A,FALSE,"Pulp"}</definedName>
    <definedName name="wrn.Pulp.2_3_5" hidden="1">{"Pulp Production",#N/A,FALSE,"Pulp";"Pulp Earnings",#N/A,FALSE,"Pulp"}</definedName>
    <definedName name="wrn.Pulp.2_4" localSheetId="3" hidden="1">{"Pulp Production",#N/A,FALSE,"Pulp";"Pulp Earnings",#N/A,FALSE,"Pulp"}</definedName>
    <definedName name="wrn.Pulp.2_4" hidden="1">{"Pulp Production",#N/A,FALSE,"Pulp";"Pulp Earnings",#N/A,FALSE,"Pulp"}</definedName>
    <definedName name="wrn.Pulp.2_4_1" localSheetId="3" hidden="1">{"Pulp Production",#N/A,FALSE,"Pulp";"Pulp Earnings",#N/A,FALSE,"Pulp"}</definedName>
    <definedName name="wrn.Pulp.2_4_1" hidden="1">{"Pulp Production",#N/A,FALSE,"Pulp";"Pulp Earnings",#N/A,FALSE,"Pulp"}</definedName>
    <definedName name="wrn.Pulp.2_4_2" localSheetId="3" hidden="1">{"Pulp Production",#N/A,FALSE,"Pulp";"Pulp Earnings",#N/A,FALSE,"Pulp"}</definedName>
    <definedName name="wrn.Pulp.2_4_2" hidden="1">{"Pulp Production",#N/A,FALSE,"Pulp";"Pulp Earnings",#N/A,FALSE,"Pulp"}</definedName>
    <definedName name="wrn.Pulp.2_4_3" localSheetId="3" hidden="1">{"Pulp Production",#N/A,FALSE,"Pulp";"Pulp Earnings",#N/A,FALSE,"Pulp"}</definedName>
    <definedName name="wrn.Pulp.2_4_3" hidden="1">{"Pulp Production",#N/A,FALSE,"Pulp";"Pulp Earnings",#N/A,FALSE,"Pulp"}</definedName>
    <definedName name="wrn.Pulp.2_4_4" localSheetId="3" hidden="1">{"Pulp Production",#N/A,FALSE,"Pulp";"Pulp Earnings",#N/A,FALSE,"Pulp"}</definedName>
    <definedName name="wrn.Pulp.2_4_4" hidden="1">{"Pulp Production",#N/A,FALSE,"Pulp";"Pulp Earnings",#N/A,FALSE,"Pulp"}</definedName>
    <definedName name="wrn.Pulp.2_4_5" localSheetId="3" hidden="1">{"Pulp Production",#N/A,FALSE,"Pulp";"Pulp Earnings",#N/A,FALSE,"Pulp"}</definedName>
    <definedName name="wrn.Pulp.2_4_5" hidden="1">{"Pulp Production",#N/A,FALSE,"Pulp";"Pulp Earnings",#N/A,FALSE,"Pulp"}</definedName>
    <definedName name="wrn.Pulp.2_5" localSheetId="3" hidden="1">{"Pulp Production",#N/A,FALSE,"Pulp";"Pulp Earnings",#N/A,FALSE,"Pulp"}</definedName>
    <definedName name="wrn.Pulp.2_5" hidden="1">{"Pulp Production",#N/A,FALSE,"Pulp";"Pulp Earnings",#N/A,FALSE,"Pulp"}</definedName>
    <definedName name="wrn.Pulp.2_5_1" localSheetId="3" hidden="1">{"Pulp Production",#N/A,FALSE,"Pulp";"Pulp Earnings",#N/A,FALSE,"Pulp"}</definedName>
    <definedName name="wrn.Pulp.2_5_1" hidden="1">{"Pulp Production",#N/A,FALSE,"Pulp";"Pulp Earnings",#N/A,FALSE,"Pulp"}</definedName>
    <definedName name="wrn.Pulp.2_5_2" localSheetId="3" hidden="1">{"Pulp Production",#N/A,FALSE,"Pulp";"Pulp Earnings",#N/A,FALSE,"Pulp"}</definedName>
    <definedName name="wrn.Pulp.2_5_2" hidden="1">{"Pulp Production",#N/A,FALSE,"Pulp";"Pulp Earnings",#N/A,FALSE,"Pulp"}</definedName>
    <definedName name="wrn.Pulp.2_5_3" localSheetId="3" hidden="1">{"Pulp Production",#N/A,FALSE,"Pulp";"Pulp Earnings",#N/A,FALSE,"Pulp"}</definedName>
    <definedName name="wrn.Pulp.2_5_3" hidden="1">{"Pulp Production",#N/A,FALSE,"Pulp";"Pulp Earnings",#N/A,FALSE,"Pulp"}</definedName>
    <definedName name="wrn.Pulp.2_5_4" localSheetId="3" hidden="1">{"Pulp Production",#N/A,FALSE,"Pulp";"Pulp Earnings",#N/A,FALSE,"Pulp"}</definedName>
    <definedName name="wrn.Pulp.2_5_4" hidden="1">{"Pulp Production",#N/A,FALSE,"Pulp";"Pulp Earnings",#N/A,FALSE,"Pulp"}</definedName>
    <definedName name="wrn.Pulp.2_5_5" localSheetId="3" hidden="1">{"Pulp Production",#N/A,FALSE,"Pulp";"Pulp Earnings",#N/A,FALSE,"Pulp"}</definedName>
    <definedName name="wrn.Pulp.2_5_5" hidden="1">{"Pulp Production",#N/A,FALSE,"Pulp";"Pulp Earnings",#N/A,FALSE,"Pulp"}</definedName>
    <definedName name="wrn.Pulp.3" localSheetId="3" hidden="1">{"Pulp Production",#N/A,FALSE,"Pulp";"Pulp Earnings",#N/A,FALSE,"Pulp"}</definedName>
    <definedName name="wrn.Pulp.3" hidden="1">{"Pulp Production",#N/A,FALSE,"Pulp";"Pulp Earnings",#N/A,FALSE,"Pulp"}</definedName>
    <definedName name="wrn.Pulp.3_1" localSheetId="3" hidden="1">{"Pulp Production",#N/A,FALSE,"Pulp";"Pulp Earnings",#N/A,FALSE,"Pulp"}</definedName>
    <definedName name="wrn.Pulp.3_1" hidden="1">{"Pulp Production",#N/A,FALSE,"Pulp";"Pulp Earnings",#N/A,FALSE,"Pulp"}</definedName>
    <definedName name="wrn.Pulp.3_1_1" localSheetId="3" hidden="1">{"Pulp Production",#N/A,FALSE,"Pulp";"Pulp Earnings",#N/A,FALSE,"Pulp"}</definedName>
    <definedName name="wrn.Pulp.3_1_1" hidden="1">{"Pulp Production",#N/A,FALSE,"Pulp";"Pulp Earnings",#N/A,FALSE,"Pulp"}</definedName>
    <definedName name="wrn.Pulp.3_1_2" localSheetId="3" hidden="1">{"Pulp Production",#N/A,FALSE,"Pulp";"Pulp Earnings",#N/A,FALSE,"Pulp"}</definedName>
    <definedName name="wrn.Pulp.3_1_2" hidden="1">{"Pulp Production",#N/A,FALSE,"Pulp";"Pulp Earnings",#N/A,FALSE,"Pulp"}</definedName>
    <definedName name="wrn.Pulp.3_1_3" localSheetId="3" hidden="1">{"Pulp Production",#N/A,FALSE,"Pulp";"Pulp Earnings",#N/A,FALSE,"Pulp"}</definedName>
    <definedName name="wrn.Pulp.3_1_3" hidden="1">{"Pulp Production",#N/A,FALSE,"Pulp";"Pulp Earnings",#N/A,FALSE,"Pulp"}</definedName>
    <definedName name="wrn.Pulp.3_1_4" localSheetId="3" hidden="1">{"Pulp Production",#N/A,FALSE,"Pulp";"Pulp Earnings",#N/A,FALSE,"Pulp"}</definedName>
    <definedName name="wrn.Pulp.3_1_4" hidden="1">{"Pulp Production",#N/A,FALSE,"Pulp";"Pulp Earnings",#N/A,FALSE,"Pulp"}</definedName>
    <definedName name="wrn.Pulp.3_1_5" localSheetId="3" hidden="1">{"Pulp Production",#N/A,FALSE,"Pulp";"Pulp Earnings",#N/A,FALSE,"Pulp"}</definedName>
    <definedName name="wrn.Pulp.3_1_5" hidden="1">{"Pulp Production",#N/A,FALSE,"Pulp";"Pulp Earnings",#N/A,FALSE,"Pulp"}</definedName>
    <definedName name="wrn.Pulp.3_2" localSheetId="3" hidden="1">{"Pulp Production",#N/A,FALSE,"Pulp";"Pulp Earnings",#N/A,FALSE,"Pulp"}</definedName>
    <definedName name="wrn.Pulp.3_2" hidden="1">{"Pulp Production",#N/A,FALSE,"Pulp";"Pulp Earnings",#N/A,FALSE,"Pulp"}</definedName>
    <definedName name="wrn.Pulp.3_2_1" localSheetId="3" hidden="1">{"Pulp Production",#N/A,FALSE,"Pulp";"Pulp Earnings",#N/A,FALSE,"Pulp"}</definedName>
    <definedName name="wrn.Pulp.3_2_1" hidden="1">{"Pulp Production",#N/A,FALSE,"Pulp";"Pulp Earnings",#N/A,FALSE,"Pulp"}</definedName>
    <definedName name="wrn.Pulp.3_2_2" localSheetId="3" hidden="1">{"Pulp Production",#N/A,FALSE,"Pulp";"Pulp Earnings",#N/A,FALSE,"Pulp"}</definedName>
    <definedName name="wrn.Pulp.3_2_2" hidden="1">{"Pulp Production",#N/A,FALSE,"Pulp";"Pulp Earnings",#N/A,FALSE,"Pulp"}</definedName>
    <definedName name="wrn.Pulp.3_2_3" localSheetId="3" hidden="1">{"Pulp Production",#N/A,FALSE,"Pulp";"Pulp Earnings",#N/A,FALSE,"Pulp"}</definedName>
    <definedName name="wrn.Pulp.3_2_3" hidden="1">{"Pulp Production",#N/A,FALSE,"Pulp";"Pulp Earnings",#N/A,FALSE,"Pulp"}</definedName>
    <definedName name="wrn.Pulp.3_2_4" localSheetId="3" hidden="1">{"Pulp Production",#N/A,FALSE,"Pulp";"Pulp Earnings",#N/A,FALSE,"Pulp"}</definedName>
    <definedName name="wrn.Pulp.3_2_4" hidden="1">{"Pulp Production",#N/A,FALSE,"Pulp";"Pulp Earnings",#N/A,FALSE,"Pulp"}</definedName>
    <definedName name="wrn.Pulp.3_2_5" localSheetId="3" hidden="1">{"Pulp Production",#N/A,FALSE,"Pulp";"Pulp Earnings",#N/A,FALSE,"Pulp"}</definedName>
    <definedName name="wrn.Pulp.3_2_5" hidden="1">{"Pulp Production",#N/A,FALSE,"Pulp";"Pulp Earnings",#N/A,FALSE,"Pulp"}</definedName>
    <definedName name="wrn.Pulp.3_3" localSheetId="3" hidden="1">{"Pulp Production",#N/A,FALSE,"Pulp";"Pulp Earnings",#N/A,FALSE,"Pulp"}</definedName>
    <definedName name="wrn.Pulp.3_3" hidden="1">{"Pulp Production",#N/A,FALSE,"Pulp";"Pulp Earnings",#N/A,FALSE,"Pulp"}</definedName>
    <definedName name="wrn.Pulp.3_3_1" localSheetId="3" hidden="1">{"Pulp Production",#N/A,FALSE,"Pulp";"Pulp Earnings",#N/A,FALSE,"Pulp"}</definedName>
    <definedName name="wrn.Pulp.3_3_1" hidden="1">{"Pulp Production",#N/A,FALSE,"Pulp";"Pulp Earnings",#N/A,FALSE,"Pulp"}</definedName>
    <definedName name="wrn.Pulp.3_3_2" localSheetId="3" hidden="1">{"Pulp Production",#N/A,FALSE,"Pulp";"Pulp Earnings",#N/A,FALSE,"Pulp"}</definedName>
    <definedName name="wrn.Pulp.3_3_2" hidden="1">{"Pulp Production",#N/A,FALSE,"Pulp";"Pulp Earnings",#N/A,FALSE,"Pulp"}</definedName>
    <definedName name="wrn.Pulp.3_3_3" localSheetId="3" hidden="1">{"Pulp Production",#N/A,FALSE,"Pulp";"Pulp Earnings",#N/A,FALSE,"Pulp"}</definedName>
    <definedName name="wrn.Pulp.3_3_3" hidden="1">{"Pulp Production",#N/A,FALSE,"Pulp";"Pulp Earnings",#N/A,FALSE,"Pulp"}</definedName>
    <definedName name="wrn.Pulp.3_3_4" localSheetId="3" hidden="1">{"Pulp Production",#N/A,FALSE,"Pulp";"Pulp Earnings",#N/A,FALSE,"Pulp"}</definedName>
    <definedName name="wrn.Pulp.3_3_4" hidden="1">{"Pulp Production",#N/A,FALSE,"Pulp";"Pulp Earnings",#N/A,FALSE,"Pulp"}</definedName>
    <definedName name="wrn.Pulp.3_3_5" localSheetId="3" hidden="1">{"Pulp Production",#N/A,FALSE,"Pulp";"Pulp Earnings",#N/A,FALSE,"Pulp"}</definedName>
    <definedName name="wrn.Pulp.3_3_5" hidden="1">{"Pulp Production",#N/A,FALSE,"Pulp";"Pulp Earnings",#N/A,FALSE,"Pulp"}</definedName>
    <definedName name="wrn.Pulp.3_4" localSheetId="3" hidden="1">{"Pulp Production",#N/A,FALSE,"Pulp";"Pulp Earnings",#N/A,FALSE,"Pulp"}</definedName>
    <definedName name="wrn.Pulp.3_4" hidden="1">{"Pulp Production",#N/A,FALSE,"Pulp";"Pulp Earnings",#N/A,FALSE,"Pulp"}</definedName>
    <definedName name="wrn.Pulp.3_4_1" localSheetId="3" hidden="1">{"Pulp Production",#N/A,FALSE,"Pulp";"Pulp Earnings",#N/A,FALSE,"Pulp"}</definedName>
    <definedName name="wrn.Pulp.3_4_1" hidden="1">{"Pulp Production",#N/A,FALSE,"Pulp";"Pulp Earnings",#N/A,FALSE,"Pulp"}</definedName>
    <definedName name="wrn.Pulp.3_4_2" localSheetId="3" hidden="1">{"Pulp Production",#N/A,FALSE,"Pulp";"Pulp Earnings",#N/A,FALSE,"Pulp"}</definedName>
    <definedName name="wrn.Pulp.3_4_2" hidden="1">{"Pulp Production",#N/A,FALSE,"Pulp";"Pulp Earnings",#N/A,FALSE,"Pulp"}</definedName>
    <definedName name="wrn.Pulp.3_4_3" localSheetId="3" hidden="1">{"Pulp Production",#N/A,FALSE,"Pulp";"Pulp Earnings",#N/A,FALSE,"Pulp"}</definedName>
    <definedName name="wrn.Pulp.3_4_3" hidden="1">{"Pulp Production",#N/A,FALSE,"Pulp";"Pulp Earnings",#N/A,FALSE,"Pulp"}</definedName>
    <definedName name="wrn.Pulp.3_4_4" localSheetId="3" hidden="1">{"Pulp Production",#N/A,FALSE,"Pulp";"Pulp Earnings",#N/A,FALSE,"Pulp"}</definedName>
    <definedName name="wrn.Pulp.3_4_4" hidden="1">{"Pulp Production",#N/A,FALSE,"Pulp";"Pulp Earnings",#N/A,FALSE,"Pulp"}</definedName>
    <definedName name="wrn.Pulp.3_4_5" localSheetId="3" hidden="1">{"Pulp Production",#N/A,FALSE,"Pulp";"Pulp Earnings",#N/A,FALSE,"Pulp"}</definedName>
    <definedName name="wrn.Pulp.3_4_5" hidden="1">{"Pulp Production",#N/A,FALSE,"Pulp";"Pulp Earnings",#N/A,FALSE,"Pulp"}</definedName>
    <definedName name="wrn.Pulp.3_5" localSheetId="3" hidden="1">{"Pulp Production",#N/A,FALSE,"Pulp";"Pulp Earnings",#N/A,FALSE,"Pulp"}</definedName>
    <definedName name="wrn.Pulp.3_5" hidden="1">{"Pulp Production",#N/A,FALSE,"Pulp";"Pulp Earnings",#N/A,FALSE,"Pulp"}</definedName>
    <definedName name="wrn.Pulp.3_5_1" localSheetId="3" hidden="1">{"Pulp Production",#N/A,FALSE,"Pulp";"Pulp Earnings",#N/A,FALSE,"Pulp"}</definedName>
    <definedName name="wrn.Pulp.3_5_1" hidden="1">{"Pulp Production",#N/A,FALSE,"Pulp";"Pulp Earnings",#N/A,FALSE,"Pulp"}</definedName>
    <definedName name="wrn.Pulp.3_5_2" localSheetId="3" hidden="1">{"Pulp Production",#N/A,FALSE,"Pulp";"Pulp Earnings",#N/A,FALSE,"Pulp"}</definedName>
    <definedName name="wrn.Pulp.3_5_2" hidden="1">{"Pulp Production",#N/A,FALSE,"Pulp";"Pulp Earnings",#N/A,FALSE,"Pulp"}</definedName>
    <definedName name="wrn.Pulp.3_5_3" localSheetId="3" hidden="1">{"Pulp Production",#N/A,FALSE,"Pulp";"Pulp Earnings",#N/A,FALSE,"Pulp"}</definedName>
    <definedName name="wrn.Pulp.3_5_3" hidden="1">{"Pulp Production",#N/A,FALSE,"Pulp";"Pulp Earnings",#N/A,FALSE,"Pulp"}</definedName>
    <definedName name="wrn.Pulp.3_5_4" localSheetId="3" hidden="1">{"Pulp Production",#N/A,FALSE,"Pulp";"Pulp Earnings",#N/A,FALSE,"Pulp"}</definedName>
    <definedName name="wrn.Pulp.3_5_4" hidden="1">{"Pulp Production",#N/A,FALSE,"Pulp";"Pulp Earnings",#N/A,FALSE,"Pulp"}</definedName>
    <definedName name="wrn.Pulp.3_5_5" localSheetId="3" hidden="1">{"Pulp Production",#N/A,FALSE,"Pulp";"Pulp Earnings",#N/A,FALSE,"Pulp"}</definedName>
    <definedName name="wrn.Pulp.3_5_5" hidden="1">{"Pulp Production",#N/A,FALSE,"Pulp";"Pulp Earnings",#N/A,FALSE,"Pulp"}</definedName>
    <definedName name="wrn.pulp.4" localSheetId="3" hidden="1">{"Pulp Production",#N/A,FALSE,"Pulp";"Pulp Earnings",#N/A,FALSE,"Pulp"}</definedName>
    <definedName name="wrn.pulp.4" hidden="1">{"Pulp Production",#N/A,FALSE,"Pulp";"Pulp Earnings",#N/A,FALSE,"Pulp"}</definedName>
    <definedName name="wrn.Pump." localSheetId="4" hidden="1">{#N/A,#N/A,FALSE,"Assump";#N/A,#N/A,FALSE,"Income";#N/A,#N/A,FALSE,"Balance";#N/A,#N/A,FALSE,"DCF Pump";#N/A,#N/A,FALSE,"Trans Assump";#N/A,#N/A,FALSE,"Combined Income";#N/A,#N/A,FALSE,"Combined Balance"}</definedName>
    <definedName name="wrn.Pump.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mp._1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1" hidden="1">{#N/A,#N/A,FALSE,"Assump";#N/A,#N/A,FALSE,"Income";#N/A,#N/A,FALSE,"Balance";#N/A,#N/A,FALSE,"DCF Pump";#N/A,#N/A,FALSE,"Trans Assump";#N/A,#N/A,FALSE,"Combined Income";#N/A,#N/A,FALSE,"Combined Balance"}</definedName>
    <definedName name="wrn.Pump._1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2" hidden="1">{#N/A,#N/A,FALSE,"Assump";#N/A,#N/A,FALSE,"Income";#N/A,#N/A,FALSE,"Balance";#N/A,#N/A,FALSE,"DCF Pump";#N/A,#N/A,FALSE,"Trans Assump";#N/A,#N/A,FALSE,"Combined Income";#N/A,#N/A,FALSE,"Combined Balance"}</definedName>
    <definedName name="wrn.Pump._1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3" hidden="1">{#N/A,#N/A,FALSE,"Assump";#N/A,#N/A,FALSE,"Income";#N/A,#N/A,FALSE,"Balance";#N/A,#N/A,FALSE,"DCF Pump";#N/A,#N/A,FALSE,"Trans Assump";#N/A,#N/A,FALSE,"Combined Income";#N/A,#N/A,FALSE,"Combined Balance"}</definedName>
    <definedName name="wrn.Pump._1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4" hidden="1">{#N/A,#N/A,FALSE,"Assump";#N/A,#N/A,FALSE,"Income";#N/A,#N/A,FALSE,"Balance";#N/A,#N/A,FALSE,"DCF Pump";#N/A,#N/A,FALSE,"Trans Assump";#N/A,#N/A,FALSE,"Combined Income";#N/A,#N/A,FALSE,"Combined Balance"}</definedName>
    <definedName name="wrn.Pump._1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5" hidden="1">{#N/A,#N/A,FALSE,"Assump";#N/A,#N/A,FALSE,"Income";#N/A,#N/A,FALSE,"Balance";#N/A,#N/A,FALSE,"DCF Pump";#N/A,#N/A,FALSE,"Trans Assump";#N/A,#N/A,FALSE,"Combined Income";#N/A,#N/A,FALSE,"Combined Balance"}</definedName>
    <definedName name="wrn.Pump.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" hidden="1">{#N/A,#N/A,FALSE,"Assump";#N/A,#N/A,FALSE,"Income";#N/A,#N/A,FALSE,"Balance";#N/A,#N/A,FALSE,"DCF Pump";#N/A,#N/A,FALSE,"Trans Assump";#N/A,#N/A,FALSE,"Combined Income";#N/A,#N/A,FALSE,"Combined Balance"}</definedName>
    <definedName name="wrn.Pump._2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1" hidden="1">{#N/A,#N/A,FALSE,"Assump";#N/A,#N/A,FALSE,"Income";#N/A,#N/A,FALSE,"Balance";#N/A,#N/A,FALSE,"DCF Pump";#N/A,#N/A,FALSE,"Trans Assump";#N/A,#N/A,FALSE,"Combined Income";#N/A,#N/A,FALSE,"Combined Balance"}</definedName>
    <definedName name="wrn.Pump._2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2" hidden="1">{#N/A,#N/A,FALSE,"Assump";#N/A,#N/A,FALSE,"Income";#N/A,#N/A,FALSE,"Balance";#N/A,#N/A,FALSE,"DCF Pump";#N/A,#N/A,FALSE,"Trans Assump";#N/A,#N/A,FALSE,"Combined Income";#N/A,#N/A,FALSE,"Combined Balance"}</definedName>
    <definedName name="wrn.Pump._2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3" hidden="1">{#N/A,#N/A,FALSE,"Assump";#N/A,#N/A,FALSE,"Income";#N/A,#N/A,FALSE,"Balance";#N/A,#N/A,FALSE,"DCF Pump";#N/A,#N/A,FALSE,"Trans Assump";#N/A,#N/A,FALSE,"Combined Income";#N/A,#N/A,FALSE,"Combined Balance"}</definedName>
    <definedName name="wrn.Pump._2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4" hidden="1">{#N/A,#N/A,FALSE,"Assump";#N/A,#N/A,FALSE,"Income";#N/A,#N/A,FALSE,"Balance";#N/A,#N/A,FALSE,"DCF Pump";#N/A,#N/A,FALSE,"Trans Assump";#N/A,#N/A,FALSE,"Combined Income";#N/A,#N/A,FALSE,"Combined Balance"}</definedName>
    <definedName name="wrn.Pump._2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5" hidden="1">{#N/A,#N/A,FALSE,"Assump";#N/A,#N/A,FALSE,"Income";#N/A,#N/A,FALSE,"Balance";#N/A,#N/A,FALSE,"DCF Pump";#N/A,#N/A,FALSE,"Trans Assump";#N/A,#N/A,FALSE,"Combined Income";#N/A,#N/A,FALSE,"Combined Balance"}</definedName>
    <definedName name="wrn.Pump.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" hidden="1">{#N/A,#N/A,FALSE,"Assump";#N/A,#N/A,FALSE,"Income";#N/A,#N/A,FALSE,"Balance";#N/A,#N/A,FALSE,"DCF Pump";#N/A,#N/A,FALSE,"Trans Assump";#N/A,#N/A,FALSE,"Combined Income";#N/A,#N/A,FALSE,"Combined Balance"}</definedName>
    <definedName name="wrn.Pump._3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1" hidden="1">{#N/A,#N/A,FALSE,"Assump";#N/A,#N/A,FALSE,"Income";#N/A,#N/A,FALSE,"Balance";#N/A,#N/A,FALSE,"DCF Pump";#N/A,#N/A,FALSE,"Trans Assump";#N/A,#N/A,FALSE,"Combined Income";#N/A,#N/A,FALSE,"Combined Balance"}</definedName>
    <definedName name="wrn.Pump._3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2" hidden="1">{#N/A,#N/A,FALSE,"Assump";#N/A,#N/A,FALSE,"Income";#N/A,#N/A,FALSE,"Balance";#N/A,#N/A,FALSE,"DCF Pump";#N/A,#N/A,FALSE,"Trans Assump";#N/A,#N/A,FALSE,"Combined Income";#N/A,#N/A,FALSE,"Combined Balance"}</definedName>
    <definedName name="wrn.Pump._3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3" hidden="1">{#N/A,#N/A,FALSE,"Assump";#N/A,#N/A,FALSE,"Income";#N/A,#N/A,FALSE,"Balance";#N/A,#N/A,FALSE,"DCF Pump";#N/A,#N/A,FALSE,"Trans Assump";#N/A,#N/A,FALSE,"Combined Income";#N/A,#N/A,FALSE,"Combined Balance"}</definedName>
    <definedName name="wrn.Pump._3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4" hidden="1">{#N/A,#N/A,FALSE,"Assump";#N/A,#N/A,FALSE,"Income";#N/A,#N/A,FALSE,"Balance";#N/A,#N/A,FALSE,"DCF Pump";#N/A,#N/A,FALSE,"Trans Assump";#N/A,#N/A,FALSE,"Combined Income";#N/A,#N/A,FALSE,"Combined Balance"}</definedName>
    <definedName name="wrn.Pump._3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5" hidden="1">{#N/A,#N/A,FALSE,"Assump";#N/A,#N/A,FALSE,"Income";#N/A,#N/A,FALSE,"Balance";#N/A,#N/A,FALSE,"DCF Pump";#N/A,#N/A,FALSE,"Trans Assump";#N/A,#N/A,FALSE,"Combined Income";#N/A,#N/A,FALSE,"Combined Balance"}</definedName>
    <definedName name="wrn.Pump.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" hidden="1">{#N/A,#N/A,FALSE,"Assump";#N/A,#N/A,FALSE,"Income";#N/A,#N/A,FALSE,"Balance";#N/A,#N/A,FALSE,"DCF Pump";#N/A,#N/A,FALSE,"Trans Assump";#N/A,#N/A,FALSE,"Combined Income";#N/A,#N/A,FALSE,"Combined Balance"}</definedName>
    <definedName name="wrn.Pump._4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1" hidden="1">{#N/A,#N/A,FALSE,"Assump";#N/A,#N/A,FALSE,"Income";#N/A,#N/A,FALSE,"Balance";#N/A,#N/A,FALSE,"DCF Pump";#N/A,#N/A,FALSE,"Trans Assump";#N/A,#N/A,FALSE,"Combined Income";#N/A,#N/A,FALSE,"Combined Balance"}</definedName>
    <definedName name="wrn.Pump._4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2" hidden="1">{#N/A,#N/A,FALSE,"Assump";#N/A,#N/A,FALSE,"Income";#N/A,#N/A,FALSE,"Balance";#N/A,#N/A,FALSE,"DCF Pump";#N/A,#N/A,FALSE,"Trans Assump";#N/A,#N/A,FALSE,"Combined Income";#N/A,#N/A,FALSE,"Combined Balance"}</definedName>
    <definedName name="wrn.Pump._4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3" hidden="1">{#N/A,#N/A,FALSE,"Assump";#N/A,#N/A,FALSE,"Income";#N/A,#N/A,FALSE,"Balance";#N/A,#N/A,FALSE,"DCF Pump";#N/A,#N/A,FALSE,"Trans Assump";#N/A,#N/A,FALSE,"Combined Income";#N/A,#N/A,FALSE,"Combined Balance"}</definedName>
    <definedName name="wrn.Pump._4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4" hidden="1">{#N/A,#N/A,FALSE,"Assump";#N/A,#N/A,FALSE,"Income";#N/A,#N/A,FALSE,"Balance";#N/A,#N/A,FALSE,"DCF Pump";#N/A,#N/A,FALSE,"Trans Assump";#N/A,#N/A,FALSE,"Combined Income";#N/A,#N/A,FALSE,"Combined Balance"}</definedName>
    <definedName name="wrn.Pump._4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5" hidden="1">{#N/A,#N/A,FALSE,"Assump";#N/A,#N/A,FALSE,"Income";#N/A,#N/A,FALSE,"Balance";#N/A,#N/A,FALSE,"DCF Pump";#N/A,#N/A,FALSE,"Trans Assump";#N/A,#N/A,FALSE,"Combined Income";#N/A,#N/A,FALSE,"Combined Balance"}</definedName>
    <definedName name="wrn.Pump.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" hidden="1">{#N/A,#N/A,FALSE,"Assump";#N/A,#N/A,FALSE,"Income";#N/A,#N/A,FALSE,"Balance";#N/A,#N/A,FALSE,"DCF Pump";#N/A,#N/A,FALSE,"Trans Assump";#N/A,#N/A,FALSE,"Combined Income";#N/A,#N/A,FALSE,"Combined Balance"}</definedName>
    <definedName name="wrn.Pump._5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1" hidden="1">{#N/A,#N/A,FALSE,"Assump";#N/A,#N/A,FALSE,"Income";#N/A,#N/A,FALSE,"Balance";#N/A,#N/A,FALSE,"DCF Pump";#N/A,#N/A,FALSE,"Trans Assump";#N/A,#N/A,FALSE,"Combined Income";#N/A,#N/A,FALSE,"Combined Balance"}</definedName>
    <definedName name="wrn.Pump._5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2" hidden="1">{#N/A,#N/A,FALSE,"Assump";#N/A,#N/A,FALSE,"Income";#N/A,#N/A,FALSE,"Balance";#N/A,#N/A,FALSE,"DCF Pump";#N/A,#N/A,FALSE,"Trans Assump";#N/A,#N/A,FALSE,"Combined Income";#N/A,#N/A,FALSE,"Combined Balance"}</definedName>
    <definedName name="wrn.Pump._5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3" hidden="1">{#N/A,#N/A,FALSE,"Assump";#N/A,#N/A,FALSE,"Income";#N/A,#N/A,FALSE,"Balance";#N/A,#N/A,FALSE,"DCF Pump";#N/A,#N/A,FALSE,"Trans Assump";#N/A,#N/A,FALSE,"Combined Income";#N/A,#N/A,FALSE,"Combined Balance"}</definedName>
    <definedName name="wrn.Pump._5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4" hidden="1">{#N/A,#N/A,FALSE,"Assump";#N/A,#N/A,FALSE,"Income";#N/A,#N/A,FALSE,"Balance";#N/A,#N/A,FALSE,"DCF Pump";#N/A,#N/A,FALSE,"Trans Assump";#N/A,#N/A,FALSE,"Combined Income";#N/A,#N/A,FALSE,"Combined Balance"}</definedName>
    <definedName name="wrn.Pump._5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5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localSheetId="4" hidden="1">{"Professional Service Summary",#N/A,FALSE,"Q3 Prof Serv"}</definedName>
    <definedName name="wrn.Q3._.Prof._.Serv._.Summary." localSheetId="3" hidden="1">{"Professional Service Summary",#N/A,FALSE,"Q3 Prof Serv"}</definedName>
    <definedName name="wrn.Q3._.Prof._.Serv._.Summary." hidden="1">{"Professional Service Summary",#N/A,FALSE,"Q3 Prof Serv"}</definedName>
    <definedName name="wrn.Q3._.Professional._.service._.detail." localSheetId="4" hidden="1">{"Professional Service Detail",#N/A,FALSE,"Q3 Prof Serv"}</definedName>
    <definedName name="wrn.Q3._.Professional._.service._.detail." localSheetId="3" hidden="1">{"Professional Service Detail",#N/A,FALSE,"Q3 Prof Serv"}</definedName>
    <definedName name="wrn.Q3._.Professional._.service._.detail." hidden="1">{"Professional Service Detail",#N/A,FALSE,"Q3 Prof Serv"}</definedName>
    <definedName name="wrn.QTD." localSheetId="3" hidden="1">{"QTD",#N/A,FALSE,"SUM"}</definedName>
    <definedName name="wrn.QTD." hidden="1">{"QTD",#N/A,FALSE,"SUM"}</definedName>
    <definedName name="wrn.QTD_ALL.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localSheetId="3" hidden="1">{"QTD_GENERALH2",#N/A,FALSE,"QTD"}</definedName>
    <definedName name="wrn.QTD_GENERAL._.H2." hidden="1">{"QTD_GENERALH2",#N/A,FALSE,"QTD"}</definedName>
    <definedName name="wrn.QTD_HYCO." localSheetId="3" hidden="1">{"QTD_HYCO",#N/A,FALSE,"QTD"}</definedName>
    <definedName name="wrn.QTD_HYCO." hidden="1">{"QTD_HYCO",#N/A,FALSE,"QTD"}</definedName>
    <definedName name="wrn.QTD_LOUISIANA." localSheetId="3" hidden="1">{"QTD_LOUISIANA",#N/A,FALSE,"QTD"}</definedName>
    <definedName name="wrn.QTD_LOUISIANA." hidden="1">{"QTD_LOUISIANA",#N/A,FALSE,"QTD"}</definedName>
    <definedName name="wrn.QTD_LPTEO2N2." localSheetId="3" hidden="1">{"QTD_LPO2N2",#N/A,FALSE,"QTD"}</definedName>
    <definedName name="wrn.QTD_LPTEO2N2." hidden="1">{"QTD_LPO2N2",#N/A,FALSE,"QTD"}</definedName>
    <definedName name="wrn.QTD_OTHER." localSheetId="3" hidden="1">{"QTD_OTHER",#N/A,FALSE,"QTD"}</definedName>
    <definedName name="wrn.QTD_OTHER." hidden="1">{"QTD_OTHER",#N/A,FALSE,"QTD"}</definedName>
    <definedName name="wrn.QTD_PACKAGE." localSheetId="3" hidden="1">{"QTD_PACKAGE",#N/A,FALSE,"QTD"}</definedName>
    <definedName name="wrn.QTD_PACKAGE." hidden="1">{"QTD_PACKAGE",#N/A,FALSE,"QTD"}</definedName>
    <definedName name="wrn.QTD_PRS." localSheetId="3" hidden="1">{"QTD_PRS",#N/A,FALSE,"QTD"}</definedName>
    <definedName name="wrn.QTD_PRS." hidden="1">{"QTD_PRS",#N/A,FALSE,"QTD"}</definedName>
    <definedName name="wrn.qtr." localSheetId="3" hidden="1">{"byqtr",#N/A,FALSE,"Worksheet"}</definedName>
    <definedName name="wrn.qtr." hidden="1">{"byqtr",#N/A,FALSE,"Worksheet"}</definedName>
    <definedName name="wrn.Qtr._.Data." localSheetId="3" hidden="1">{"1999 by qtr",#N/A,FALSE,"Total_Company"}</definedName>
    <definedName name="wrn.Qtr._.Data." hidden="1">{"1999 by qtr",#N/A,FALSE,"Total_Company"}</definedName>
    <definedName name="wrn.Qtr._.Op._.Q1." localSheetId="3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1._1" localSheetId="3" hidden="1">{"Qtr Op Mgd Q1",#N/A,FALSE,"Qtr-Op (Mng)";"Qtr Op Rpt Q1",#N/A,FALSE,"Qtr-Op (Rpt)";"Operating Vs Reported",#N/A,FALSE,"Rpt-Op Inc"}</definedName>
    <definedName name="wrn.Qtr._.Op._.Q1._1" hidden="1">{"Qtr Op Mgd Q1",#N/A,FALSE,"Qtr-Op (Mng)";"Qtr Op Rpt Q1",#N/A,FALSE,"Qtr-Op (Rpt)";"Operating Vs Reported",#N/A,FALSE,"Rpt-Op Inc"}</definedName>
    <definedName name="wrn.Qtr._.Op._.Q1._2" localSheetId="3" hidden="1">{"Qtr Op Mgd Q1",#N/A,FALSE,"Qtr-Op (Mng)";"Qtr Op Rpt Q1",#N/A,FALSE,"Qtr-Op (Rpt)";"Operating Vs Reported",#N/A,FALSE,"Rpt-Op Inc"}</definedName>
    <definedName name="wrn.Qtr._.Op._.Q1._2" hidden="1">{"Qtr Op Mgd Q1",#N/A,FALSE,"Qtr-Op (Mng)";"Qtr Op Rpt Q1",#N/A,FALSE,"Qtr-Op (Rpt)";"Operating Vs Reported",#N/A,FALSE,"Rpt-Op Inc"}</definedName>
    <definedName name="wrn.Qtr._.Op._.Q1._3" localSheetId="3" hidden="1">{"Qtr Op Mgd Q1",#N/A,FALSE,"Qtr-Op (Mng)";"Qtr Op Rpt Q1",#N/A,FALSE,"Qtr-Op (Rpt)";"Operating Vs Reported",#N/A,FALSE,"Rpt-Op Inc"}</definedName>
    <definedName name="wrn.Qtr._.Op._.Q1._3" hidden="1">{"Qtr Op Mgd Q1",#N/A,FALSE,"Qtr-Op (Mng)";"Qtr Op Rpt Q1",#N/A,FALSE,"Qtr-Op (Rpt)";"Operating Vs Reported",#N/A,FALSE,"Rpt-Op Inc"}</definedName>
    <definedName name="wrn.Qtr._.Op._.Q1._4" localSheetId="3" hidden="1">{"Qtr Op Mgd Q1",#N/A,FALSE,"Qtr-Op (Mng)";"Qtr Op Rpt Q1",#N/A,FALSE,"Qtr-Op (Rpt)";"Operating Vs Reported",#N/A,FALSE,"Rpt-Op Inc"}</definedName>
    <definedName name="wrn.Qtr._.Op._.Q1._4" hidden="1">{"Qtr Op Mgd Q1",#N/A,FALSE,"Qtr-Op (Mng)";"Qtr Op Rpt Q1",#N/A,FALSE,"Qtr-Op (Rpt)";"Operating Vs Reported",#N/A,FALSE,"Rpt-Op Inc"}</definedName>
    <definedName name="wrn.Qtr._.Op._.Q1._5" localSheetId="3" hidden="1">{"Qtr Op Mgd Q1",#N/A,FALSE,"Qtr-Op (Mng)";"Qtr Op Rpt Q1",#N/A,FALSE,"Qtr-Op (Rpt)";"Operating Vs Reported",#N/A,FALSE,"Rpt-Op Inc"}</definedName>
    <definedName name="wrn.Qtr._.Op._.Q1._5" hidden="1">{"Qtr Op Mgd Q1",#N/A,FALSE,"Qtr-Op (Mng)";"Qtr Op Rpt Q1",#N/A,FALSE,"Qtr-Op (Rpt)";"Operating Vs Reported",#N/A,FALSE,"Rpt-Op Inc"}</definedName>
    <definedName name="wrn.Qtr._.Op._.Q2." localSheetId="3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_1" localSheetId="3" hidden="1">{"Qtr Op Mgd Q2",#N/A,FALSE,"Qtr-Op (Mng)";"Qtr Op Rpt Q2",#N/A,FALSE,"Qtr-Op (Rpt)";"Operating Vs Reported",#N/A,FALSE,"Rpt-Op Inc"}</definedName>
    <definedName name="wrn.Qtr._.Op._.Q2._1" hidden="1">{"Qtr Op Mgd Q2",#N/A,FALSE,"Qtr-Op (Mng)";"Qtr Op Rpt Q2",#N/A,FALSE,"Qtr-Op (Rpt)";"Operating Vs Reported",#N/A,FALSE,"Rpt-Op Inc"}</definedName>
    <definedName name="wrn.Qtr._.Op._.Q2._2" localSheetId="3" hidden="1">{"Qtr Op Mgd Q2",#N/A,FALSE,"Qtr-Op (Mng)";"Qtr Op Rpt Q2",#N/A,FALSE,"Qtr-Op (Rpt)";"Operating Vs Reported",#N/A,FALSE,"Rpt-Op Inc"}</definedName>
    <definedName name="wrn.Qtr._.Op._.Q2._2" hidden="1">{"Qtr Op Mgd Q2",#N/A,FALSE,"Qtr-Op (Mng)";"Qtr Op Rpt Q2",#N/A,FALSE,"Qtr-Op (Rpt)";"Operating Vs Reported",#N/A,FALSE,"Rpt-Op Inc"}</definedName>
    <definedName name="wrn.Qtr._.Op._.Q2._3" localSheetId="3" hidden="1">{"Qtr Op Mgd Q2",#N/A,FALSE,"Qtr-Op (Mng)";"Qtr Op Rpt Q2",#N/A,FALSE,"Qtr-Op (Rpt)";"Operating Vs Reported",#N/A,FALSE,"Rpt-Op Inc"}</definedName>
    <definedName name="wrn.Qtr._.Op._.Q2._3" hidden="1">{"Qtr Op Mgd Q2",#N/A,FALSE,"Qtr-Op (Mng)";"Qtr Op Rpt Q2",#N/A,FALSE,"Qtr-Op (Rpt)";"Operating Vs Reported",#N/A,FALSE,"Rpt-Op Inc"}</definedName>
    <definedName name="wrn.Qtr._.Op._.Q2._4" localSheetId="3" hidden="1">{"Qtr Op Mgd Q2",#N/A,FALSE,"Qtr-Op (Mng)";"Qtr Op Rpt Q2",#N/A,FALSE,"Qtr-Op (Rpt)";"Operating Vs Reported",#N/A,FALSE,"Rpt-Op Inc"}</definedName>
    <definedName name="wrn.Qtr._.Op._.Q2._4" hidden="1">{"Qtr Op Mgd Q2",#N/A,FALSE,"Qtr-Op (Mng)";"Qtr Op Rpt Q2",#N/A,FALSE,"Qtr-Op (Rpt)";"Operating Vs Reported",#N/A,FALSE,"Rpt-Op Inc"}</definedName>
    <definedName name="wrn.Qtr._.Op._.Q2._5" localSheetId="3" hidden="1">{"Qtr Op Mgd Q2",#N/A,FALSE,"Qtr-Op (Mng)";"Qtr Op Rpt Q2",#N/A,FALSE,"Qtr-Op (Rpt)";"Operating Vs Reported",#N/A,FALSE,"Rpt-Op Inc"}</definedName>
    <definedName name="wrn.Qtr._.Op._.Q2._5" hidden="1">{"Qtr Op Mgd Q2",#N/A,FALSE,"Qtr-Op (Mng)";"Qtr Op Rpt Q2",#N/A,FALSE,"Qtr-Op (Rpt)";"Operating Vs Reported",#N/A,FALSE,"Rpt-Op Inc"}</definedName>
    <definedName name="wrn.Qtr._.Op._.Q3." localSheetId="3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_1" localSheetId="3" hidden="1">{"Qtr Op Mgd Q3",#N/A,FALSE,"Qtr-Op (Mng)";"Qtr Op Rpt Q3",#N/A,FALSE,"Qtr-Op (Rpt)";"Operating Vs Reported",#N/A,FALSE,"Rpt-Op Inc"}</definedName>
    <definedName name="wrn.Qtr._.Op._.Q3._1" hidden="1">{"Qtr Op Mgd Q3",#N/A,FALSE,"Qtr-Op (Mng)";"Qtr Op Rpt Q3",#N/A,FALSE,"Qtr-Op (Rpt)";"Operating Vs Reported",#N/A,FALSE,"Rpt-Op Inc"}</definedName>
    <definedName name="wrn.Qtr._.Op._.Q3._2" localSheetId="3" hidden="1">{"Qtr Op Mgd Q3",#N/A,FALSE,"Qtr-Op (Mng)";"Qtr Op Rpt Q3",#N/A,FALSE,"Qtr-Op (Rpt)";"Operating Vs Reported",#N/A,FALSE,"Rpt-Op Inc"}</definedName>
    <definedName name="wrn.Qtr._.Op._.Q3._2" hidden="1">{"Qtr Op Mgd Q3",#N/A,FALSE,"Qtr-Op (Mng)";"Qtr Op Rpt Q3",#N/A,FALSE,"Qtr-Op (Rpt)";"Operating Vs Reported",#N/A,FALSE,"Rpt-Op Inc"}</definedName>
    <definedName name="wrn.Qtr._.Op._.Q3._3" localSheetId="3" hidden="1">{"Qtr Op Mgd Q3",#N/A,FALSE,"Qtr-Op (Mng)";"Qtr Op Rpt Q3",#N/A,FALSE,"Qtr-Op (Rpt)";"Operating Vs Reported",#N/A,FALSE,"Rpt-Op Inc"}</definedName>
    <definedName name="wrn.Qtr._.Op._.Q3._3" hidden="1">{"Qtr Op Mgd Q3",#N/A,FALSE,"Qtr-Op (Mng)";"Qtr Op Rpt Q3",#N/A,FALSE,"Qtr-Op (Rpt)";"Operating Vs Reported",#N/A,FALSE,"Rpt-Op Inc"}</definedName>
    <definedName name="wrn.Qtr._.Op._.Q3._4" localSheetId="3" hidden="1">{"Qtr Op Mgd Q3",#N/A,FALSE,"Qtr-Op (Mng)";"Qtr Op Rpt Q3",#N/A,FALSE,"Qtr-Op (Rpt)";"Operating Vs Reported",#N/A,FALSE,"Rpt-Op Inc"}</definedName>
    <definedName name="wrn.Qtr._.Op._.Q3._4" hidden="1">{"Qtr Op Mgd Q3",#N/A,FALSE,"Qtr-Op (Mng)";"Qtr Op Rpt Q3",#N/A,FALSE,"Qtr-Op (Rpt)";"Operating Vs Reported",#N/A,FALSE,"Rpt-Op Inc"}</definedName>
    <definedName name="wrn.Qtr._.Op._.Q3._5" localSheetId="3" hidden="1">{"Qtr Op Mgd Q3",#N/A,FALSE,"Qtr-Op (Mng)";"Qtr Op Rpt Q3",#N/A,FALSE,"Qtr-Op (Rpt)";"Operating Vs Reported",#N/A,FALSE,"Rpt-Op Inc"}</definedName>
    <definedName name="wrn.Qtr._.Op._.Q3._5" hidden="1">{"Qtr Op Mgd Q3",#N/A,FALSE,"Qtr-Op (Mng)";"Qtr Op Rpt Q3",#N/A,FALSE,"Qtr-Op (Rpt)";"Operating Vs Reported",#N/A,FALSE,"Rpt-Op Inc"}</definedName>
    <definedName name="wrn.Qtr._.Op._.Q4." localSheetId="3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_1" localSheetId="3" hidden="1">{"Qtr Op Mgd Q3",#N/A,FALSE,"Qtr-Op (Mng)";"Qtr Op Rpt Q4",#N/A,FALSE,"Qtr-Op (Rpt)";"Operating Vs Reported",#N/A,FALSE,"Rpt-Op Inc"}</definedName>
    <definedName name="wrn.Qtr._.Op._.Q4._1" hidden="1">{"Qtr Op Mgd Q3",#N/A,FALSE,"Qtr-Op (Mng)";"Qtr Op Rpt Q4",#N/A,FALSE,"Qtr-Op (Rpt)";"Operating Vs Reported",#N/A,FALSE,"Rpt-Op Inc"}</definedName>
    <definedName name="wrn.Qtr._.Op._.Q4._2" localSheetId="3" hidden="1">{"Qtr Op Mgd Q3",#N/A,FALSE,"Qtr-Op (Mng)";"Qtr Op Rpt Q4",#N/A,FALSE,"Qtr-Op (Rpt)";"Operating Vs Reported",#N/A,FALSE,"Rpt-Op Inc"}</definedName>
    <definedName name="wrn.Qtr._.Op._.Q4._2" hidden="1">{"Qtr Op Mgd Q3",#N/A,FALSE,"Qtr-Op (Mng)";"Qtr Op Rpt Q4",#N/A,FALSE,"Qtr-Op (Rpt)";"Operating Vs Reported",#N/A,FALSE,"Rpt-Op Inc"}</definedName>
    <definedName name="wrn.Qtr._.Op._.Q4._3" localSheetId="3" hidden="1">{"Qtr Op Mgd Q3",#N/A,FALSE,"Qtr-Op (Mng)";"Qtr Op Rpt Q4",#N/A,FALSE,"Qtr-Op (Rpt)";"Operating Vs Reported",#N/A,FALSE,"Rpt-Op Inc"}</definedName>
    <definedName name="wrn.Qtr._.Op._.Q4._3" hidden="1">{"Qtr Op Mgd Q3",#N/A,FALSE,"Qtr-Op (Mng)";"Qtr Op Rpt Q4",#N/A,FALSE,"Qtr-Op (Rpt)";"Operating Vs Reported",#N/A,FALSE,"Rpt-Op Inc"}</definedName>
    <definedName name="wrn.Qtr._.Op._.Q4._4" localSheetId="3" hidden="1">{"Qtr Op Mgd Q3",#N/A,FALSE,"Qtr-Op (Mng)";"Qtr Op Rpt Q4",#N/A,FALSE,"Qtr-Op (Rpt)";"Operating Vs Reported",#N/A,FALSE,"Rpt-Op Inc"}</definedName>
    <definedName name="wrn.Qtr._.Op._.Q4._4" hidden="1">{"Qtr Op Mgd Q3",#N/A,FALSE,"Qtr-Op (Mng)";"Qtr Op Rpt Q4",#N/A,FALSE,"Qtr-Op (Rpt)";"Operating Vs Reported",#N/A,FALSE,"Rpt-Op Inc"}</definedName>
    <definedName name="wrn.Qtr._.Op._.Q4._5" localSheetId="3" hidden="1">{"Qtr Op Mgd Q3",#N/A,FALSE,"Qtr-Op (Mng)";"Qtr Op Rpt Q4",#N/A,FALSE,"Qtr-Op (Rpt)";"Operating Vs Reported",#N/A,FALSE,"Rpt-Op Inc"}</definedName>
    <definedName name="wrn.Qtr._.Op._.Q4._5" hidden="1">{"Qtr Op Mgd Q3",#N/A,FALSE,"Qtr-Op (Mng)";"Qtr Op Rpt Q4",#N/A,FALSE,"Qtr-Op (Rpt)";"Operating Vs Reported",#N/A,FALSE,"Rpt-Op Inc"}</definedName>
    <definedName name="wrn.Qtr._.Op._Q2a." localSheetId="3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Op._Q2a._1" localSheetId="3" hidden="1">{"Qtr Op Mgd Q2",#N/A,FALSE,"Qtr-Op (Mng)";"Qtr Op Rpt Q2",#N/A,FALSE,"Qtr-Op (Rpt)";"Operating Vs Reported",#N/A,FALSE,"Rpt-Op Inc"}</definedName>
    <definedName name="wrn.Qtr._.Op._Q2a._1" hidden="1">{"Qtr Op Mgd Q2",#N/A,FALSE,"Qtr-Op (Mng)";"Qtr Op Rpt Q2",#N/A,FALSE,"Qtr-Op (Rpt)";"Operating Vs Reported",#N/A,FALSE,"Rpt-Op Inc"}</definedName>
    <definedName name="wrn.Qtr._.Op._Q2a._2" localSheetId="3" hidden="1">{"Qtr Op Mgd Q2",#N/A,FALSE,"Qtr-Op (Mng)";"Qtr Op Rpt Q2",#N/A,FALSE,"Qtr-Op (Rpt)";"Operating Vs Reported",#N/A,FALSE,"Rpt-Op Inc"}</definedName>
    <definedName name="wrn.Qtr._.Op._Q2a._2" hidden="1">{"Qtr Op Mgd Q2",#N/A,FALSE,"Qtr-Op (Mng)";"Qtr Op Rpt Q2",#N/A,FALSE,"Qtr-Op (Rpt)";"Operating Vs Reported",#N/A,FALSE,"Rpt-Op Inc"}</definedName>
    <definedName name="wrn.Qtr._.Op._Q2a._3" localSheetId="3" hidden="1">{"Qtr Op Mgd Q2",#N/A,FALSE,"Qtr-Op (Mng)";"Qtr Op Rpt Q2",#N/A,FALSE,"Qtr-Op (Rpt)";"Operating Vs Reported",#N/A,FALSE,"Rpt-Op Inc"}</definedName>
    <definedName name="wrn.Qtr._.Op._Q2a._3" hidden="1">{"Qtr Op Mgd Q2",#N/A,FALSE,"Qtr-Op (Mng)";"Qtr Op Rpt Q2",#N/A,FALSE,"Qtr-Op (Rpt)";"Operating Vs Reported",#N/A,FALSE,"Rpt-Op Inc"}</definedName>
    <definedName name="wrn.Qtr._.Op._Q2a._4" localSheetId="3" hidden="1">{"Qtr Op Mgd Q2",#N/A,FALSE,"Qtr-Op (Mng)";"Qtr Op Rpt Q2",#N/A,FALSE,"Qtr-Op (Rpt)";"Operating Vs Reported",#N/A,FALSE,"Rpt-Op Inc"}</definedName>
    <definedName name="wrn.Qtr._.Op._Q2a._4" hidden="1">{"Qtr Op Mgd Q2",#N/A,FALSE,"Qtr-Op (Mng)";"Qtr Op Rpt Q2",#N/A,FALSE,"Qtr-Op (Rpt)";"Operating Vs Reported",#N/A,FALSE,"Rpt-Op Inc"}</definedName>
    <definedName name="wrn.Qtr._.Op._Q2a._5" localSheetId="3" hidden="1">{"Qtr Op Mgd Q2",#N/A,FALSE,"Qtr-Op (Mng)";"Qtr Op Rpt Q2",#N/A,FALSE,"Qtr-Op (Rpt)";"Operating Vs Reported",#N/A,FALSE,"Rpt-Op Inc"}</definedName>
    <definedName name="wrn.Qtr._.Op._Q2a._5" hidden="1">{"Qtr Op Mgd Q2",#N/A,FALSE,"Qtr-Op (Mng)";"Qtr Op Rpt Q2",#N/A,FALSE,"Qtr-Op (Rpt)";"Operating Vs Reported",#N/A,FALSE,"Rpt-Op Inc"}</definedName>
    <definedName name="wrn.qtr._.review." localSheetId="3" hidden="1">{#N/A,#N/A,FALSE,"SUMMARY";#N/A,#N/A,FALSE,"MTD";#N/A,#N/A,FALSE,"QTD";#N/A,#N/A,FALSE,"YTD"}</definedName>
    <definedName name="wrn.qtr._.review." hidden="1">{#N/A,#N/A,FALSE,"SUMMARY";#N/A,#N/A,FALSE,"MTD";#N/A,#N/A,FALSE,"QTD";#N/A,#N/A,FALSE,"YTD"}</definedName>
    <definedName name="wrn.qtr._.to._.issue." localSheetId="3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_.Op._.Q4." localSheetId="3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_.Op._.Q4._1" localSheetId="3" hidden="1">{"Qtr Op Mgd Q3",#N/A,FALSE,"Qtr-Op (Mng)";"Qtr Op Rpt Q4",#N/A,FALSE,"Qtr-Op (Rpt)";"Operating Vs Reported",#N/A,FALSE,"Rpt-Op Inc"}</definedName>
    <definedName name="wrn.Qtr_.Op._.Q4._1" hidden="1">{"Qtr Op Mgd Q3",#N/A,FALSE,"Qtr-Op (Mng)";"Qtr Op Rpt Q4",#N/A,FALSE,"Qtr-Op (Rpt)";"Operating Vs Reported",#N/A,FALSE,"Rpt-Op Inc"}</definedName>
    <definedName name="wrn.Qtr_.Op._.Q4._2" localSheetId="3" hidden="1">{"Qtr Op Mgd Q3",#N/A,FALSE,"Qtr-Op (Mng)";"Qtr Op Rpt Q4",#N/A,FALSE,"Qtr-Op (Rpt)";"Operating Vs Reported",#N/A,FALSE,"Rpt-Op Inc"}</definedName>
    <definedName name="wrn.Qtr_.Op._.Q4._2" hidden="1">{"Qtr Op Mgd Q3",#N/A,FALSE,"Qtr-Op (Mng)";"Qtr Op Rpt Q4",#N/A,FALSE,"Qtr-Op (Rpt)";"Operating Vs Reported",#N/A,FALSE,"Rpt-Op Inc"}</definedName>
    <definedName name="wrn.Qtr_.Op._.Q4._3" localSheetId="3" hidden="1">{"Qtr Op Mgd Q3",#N/A,FALSE,"Qtr-Op (Mng)";"Qtr Op Rpt Q4",#N/A,FALSE,"Qtr-Op (Rpt)";"Operating Vs Reported",#N/A,FALSE,"Rpt-Op Inc"}</definedName>
    <definedName name="wrn.Qtr_.Op._.Q4._3" hidden="1">{"Qtr Op Mgd Q3",#N/A,FALSE,"Qtr-Op (Mng)";"Qtr Op Rpt Q4",#N/A,FALSE,"Qtr-Op (Rpt)";"Operating Vs Reported",#N/A,FALSE,"Rpt-Op Inc"}</definedName>
    <definedName name="wrn.Qtr_.Op._.Q4._4" localSheetId="3" hidden="1">{"Qtr Op Mgd Q3",#N/A,FALSE,"Qtr-Op (Mng)";"Qtr Op Rpt Q4",#N/A,FALSE,"Qtr-Op (Rpt)";"Operating Vs Reported",#N/A,FALSE,"Rpt-Op Inc"}</definedName>
    <definedName name="wrn.Qtr_.Op._.Q4._4" hidden="1">{"Qtr Op Mgd Q3",#N/A,FALSE,"Qtr-Op (Mng)";"Qtr Op Rpt Q4",#N/A,FALSE,"Qtr-Op (Rpt)";"Operating Vs Reported",#N/A,FALSE,"Rpt-Op Inc"}</definedName>
    <definedName name="wrn.Qtr_.Op._.Q4._5" localSheetId="3" hidden="1">{"Qtr Op Mgd Q3",#N/A,FALSE,"Qtr-Op (Mng)";"Qtr Op Rpt Q4",#N/A,FALSE,"Qtr-Op (Rpt)";"Operating Vs Reported",#N/A,FALSE,"Rpt-Op Inc"}</definedName>
    <definedName name="wrn.Qtr_.Op._.Q4._5" hidden="1">{"Qtr Op Mgd Q3",#N/A,FALSE,"Qtr-Op (Mng)";"Qtr Op Rpt Q4",#N/A,FALSE,"Qtr-Op (Rpt)";"Operating Vs Reported",#N/A,FALSE,"Rpt-Op Inc"}</definedName>
    <definedName name="wrn.QTRLY." localSheetId="3" hidden="1">{"QTRLY1999",#N/A,FALSE,"QTRLY";"QTRLY2000",#N/A,FALSE,"QTRLY";"QTRLY2001",#N/A,FALSE,"QTRLY"}</definedName>
    <definedName name="wrn.QTRLY." hidden="1">{"QTRLY1999",#N/A,FALSE,"QTRLY";"QTRLY2000",#N/A,FALSE,"QTRLY";"QTRLY2001",#N/A,FALSE,"QTRLY"}</definedName>
    <definedName name="wrn.Qtrly._.Reports." localSheetId="3" hidden="1">{#N/A,#N/A,FALSE,"Current Qtr";#N/A,#N/A,FALSE,"YTD Qtr";#N/A,#N/A,FALSE,"Prior Qtr"}</definedName>
    <definedName name="wrn.Qtrly._.Reports." hidden="1">{#N/A,#N/A,FALSE,"Current Qtr";#N/A,#N/A,FALSE,"YTD Qtr";#N/A,#N/A,FALSE,"Prior Qtr"}</definedName>
    <definedName name="wrn.Quality._.Overview." localSheetId="3" hidden="1">{#N/A,#N/A,FALSE,"summary";#N/A,#N/A,FALSE,"Input"}</definedName>
    <definedName name="wrn.Quality._.Overview." hidden="1">{#N/A,#N/A,FALSE,"summary";#N/A,#N/A,FALSE,"Input"}</definedName>
    <definedName name="wrn.quart." localSheetId="4" hidden="1">{"quart",#N/A,FALSE,"quartfin"}</definedName>
    <definedName name="wrn.quart." localSheetId="3" hidden="1">{"quart",#N/A,FALSE,"quartfin"}</definedName>
    <definedName name="wrn.quart." hidden="1">{"quart",#N/A,FALSE,"quartfin"}</definedName>
    <definedName name="wrn.QUARTERLY." localSheetId="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." localSheetId="3" hidden="1">{"Quarterly",#N/A,FALSE,"CONS"}</definedName>
    <definedName name="wrn.Quarterly._.Cons." hidden="1">{"Quarterly",#N/A,FALSE,"CONS"}</definedName>
    <definedName name="wrn.Quarterly._.MIFA._.Sheets." localSheetId="3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fin." localSheetId="4" hidden="1">{"quartfin",#N/A,FALSE,"quartfin"}</definedName>
    <definedName name="wrn.quartfin." localSheetId="3" hidden="1">{"quartfin",#N/A,FALSE,"quartfin"}</definedName>
    <definedName name="wrn.quartfin." hidden="1">{"quartfin",#N/A,FALSE,"quartfin"}</definedName>
    <definedName name="wrn.Quick._.Print." localSheetId="3" hidden="1">{#N/A,#N/A,FALSE,"Summary";#N/A,#N/A,FALSE,"Data";#N/A,#N/A,FALSE,"Proj Op Inc";#N/A,#N/A,FALSE,"Proj CF";#N/A,#N/A,FALSE,"Proj Val"}</definedName>
    <definedName name="wrn.Quick._.Print." hidden="1">{#N/A,#N/A,FALSE,"Summary";#N/A,#N/A,FALSE,"Data";#N/A,#N/A,FALSE,"Proj Op Inc";#N/A,#N/A,FALSE,"Proj CF";#N/A,#N/A,FALSE,"Proj Val"}</definedName>
    <definedName name="wrn.QuickBook." localSheetId="3" hidden="1">{"DelHaas",#N/A,FALSE,"CONSMO95";"QuickBook",#N/A,FALSE,"CONSMO95"}</definedName>
    <definedName name="wrn.QuickBook." hidden="1">{"DelHaas",#N/A,FALSE,"CONSMO95";"QuickBook",#N/A,FALSE,"CONSMO95"}</definedName>
    <definedName name="wrn.RA." localSheetId="3" hidden="1">{"OKT4ARA",#N/A,FALSE,"OKT-4 RA"}</definedName>
    <definedName name="wrn.RA." hidden="1">{"OKT4ARA",#N/A,FALSE,"OKT-4 RA"}</definedName>
    <definedName name="wrn.Range._.Values." localSheetId="3" hidden="1">{"page1",#N/A,FALSE,"Range Value - Incl Reclasses";"page2",#N/A,FALSE,"Range Value - Incl Reclasses";"page3",#N/A,FALSE,"Range Value - Incl Reclasses"}</definedName>
    <definedName name="wrn.Range._.Values." hidden="1">{"page1",#N/A,FALSE,"Range Value - Incl Reclasses";"page2",#N/A,FALSE,"Range Value - Incl Reclasses";"page3",#N/A,FALSE,"Range Value - Incl Reclasses"}</definedName>
    <definedName name="wrn.rates." localSheetId="4" hidden="1">{"rates",#N/A,FALSE,"Summary"}</definedName>
    <definedName name="wrn.rates." localSheetId="3" hidden="1">{"rates",#N/A,FALSE,"Summary"}</definedName>
    <definedName name="wrn.rates." hidden="1">{"rates",#N/A,FALSE,"Summary"}</definedName>
    <definedName name="wrn.ratios." localSheetId="3" hidden="1">{"ratios",#N/A,FALSE,"Summary Accounts"}</definedName>
    <definedName name="wrn.ratios." hidden="1">{"ratios",#N/A,FALSE,"Summary Accounts"}</definedName>
    <definedName name="wrn.Receivables.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." localSheetId="3" hidden="1">{#N/A,#N/A,FALSE,"Sheet2"}</definedName>
    <definedName name="wrn.reco." hidden="1">{#N/A,#N/A,FALSE,"Sheet2"}</definedName>
    <definedName name="wrn.RECONCILIATION." localSheetId="3" hidden="1">{#N/A,#N/A,FALSE," RECONCILATION"}</definedName>
    <definedName name="wrn.RECONCILIATION." hidden="1">{#N/A,#N/A,FALSE," RECONCILATION"}</definedName>
    <definedName name="wrn.redo." localSheetId="3" hidden="1">{"overview",#N/A,FALSE,"summary";"net assets",#N/A,FALSE,"summary";"asset turnover",#N/A,FALSE,"summary";"orona",#N/A,FALSE,"summary"}</definedName>
    <definedName name="wrn.redo." hidden="1">{"overview",#N/A,FALSE,"summary";"net assets",#N/A,FALSE,"summary";"asset turnover",#N/A,FALSE,"summary";"orona",#N/A,FALSE,"summary"}</definedName>
    <definedName name="wrn.redo._.2." localSheetId="3" hidden="1">{"sales growth",#N/A,FALSE,"summary";"oper income",#N/A,FALSE,"summary";"oros rank",#N/A,FALSE,"summary";"net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localSheetId="3" hidden="1">{#N/A,#N/A,FALSE,"RF Inc Stmt";#N/A,#N/A,FALSE,"RF-IS-1";#N/A,#N/A,FALSE,"RF-IS-2"}</definedName>
    <definedName name="wrn.Reforcast._.Print." hidden="1">{#N/A,#N/A,FALSE,"RF Inc Stmt";#N/A,#N/A,FALSE,"RF-IS-1";#N/A,#N/A,FALSE,"RF-IS-2"}</definedName>
    <definedName name="wrn.Reforecast." localSheetId="3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localSheetId="3" hidden="1">{"reg_edition client",#N/A,FALSE,"Regressions"}</definedName>
    <definedName name="wrn.Régression_client." hidden="1">{"reg_edition client",#N/A,FALSE,"Regressions"}</definedName>
    <definedName name="wrn.Régression_travail." localSheetId="3" hidden="1">{"reg_travail",#N/A,FALSE,"Regressions"}</definedName>
    <definedName name="wrn.Régression_travail." hidden="1">{"reg_travail",#N/A,FALSE,"Regressions"}</definedName>
    <definedName name="wrn.régressions._.corrigées." localSheetId="3" hidden="1">{"regression corrigées",#N/A,FALSE,"Regressions"}</definedName>
    <definedName name="wrn.régressions._.corrigées." hidden="1">{"regression corrigées",#N/A,FALSE,"Regressions"}</definedName>
    <definedName name="wrn.Relevant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localSheetId="4" hidden="1">{#N/A,#N/A,FALSE,"AD_Purch";#N/A,#N/A,FALSE,"Projections";#N/A,#N/A,FALSE,"DCF";#N/A,#N/A,FALSE,"Mkt Val"}</definedName>
    <definedName name="wrn.RELEVANTSHEETS." localSheetId="3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LEVANTSHEETS._1" localSheetId="3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EVANTSHEETS._1_1" localSheetId="3" hidden="1">{#N/A,#N/A,FALSE,"AD_Purch";#N/A,#N/A,FALSE,"Projections";#N/A,#N/A,FALSE,"DCF";#N/A,#N/A,FALSE,"Mkt Val"}</definedName>
    <definedName name="wrn.RELEVANTSHEETS._1_1" hidden="1">{#N/A,#N/A,FALSE,"AD_Purch";#N/A,#N/A,FALSE,"Projections";#N/A,#N/A,FALSE,"DCF";#N/A,#N/A,FALSE,"Mkt Val"}</definedName>
    <definedName name="wrn.RELEVANTSHEETS._1_2" localSheetId="3" hidden="1">{#N/A,#N/A,FALSE,"AD_Purch";#N/A,#N/A,FALSE,"Projections";#N/A,#N/A,FALSE,"DCF";#N/A,#N/A,FALSE,"Mkt Val"}</definedName>
    <definedName name="wrn.RELEVANTSHEETS._1_2" hidden="1">{#N/A,#N/A,FALSE,"AD_Purch";#N/A,#N/A,FALSE,"Projections";#N/A,#N/A,FALSE,"DCF";#N/A,#N/A,FALSE,"Mkt Val"}</definedName>
    <definedName name="wrn.RELEVANTSHEETS._1_3" localSheetId="3" hidden="1">{#N/A,#N/A,FALSE,"AD_Purch";#N/A,#N/A,FALSE,"Projections";#N/A,#N/A,FALSE,"DCF";#N/A,#N/A,FALSE,"Mkt Val"}</definedName>
    <definedName name="wrn.RELEVANTSHEETS._1_3" hidden="1">{#N/A,#N/A,FALSE,"AD_Purch";#N/A,#N/A,FALSE,"Projections";#N/A,#N/A,FALSE,"DCF";#N/A,#N/A,FALSE,"Mkt Val"}</definedName>
    <definedName name="wrn.RELEVANTSHEETS._1_4" localSheetId="3" hidden="1">{#N/A,#N/A,FALSE,"AD_Purch";#N/A,#N/A,FALSE,"Projections";#N/A,#N/A,FALSE,"DCF";#N/A,#N/A,FALSE,"Mkt Val"}</definedName>
    <definedName name="wrn.RELEVANTSHEETS._1_4" hidden="1">{#N/A,#N/A,FALSE,"AD_Purch";#N/A,#N/A,FALSE,"Projections";#N/A,#N/A,FALSE,"DCF";#N/A,#N/A,FALSE,"Mkt Val"}</definedName>
    <definedName name="wrn.RELEVANTSHEETS._1_5" localSheetId="3" hidden="1">{#N/A,#N/A,FALSE,"AD_Purch";#N/A,#N/A,FALSE,"Projections";#N/A,#N/A,FALSE,"DCF";#N/A,#N/A,FALSE,"Mkt Val"}</definedName>
    <definedName name="wrn.RELEVANTSHEETS._1_5" hidden="1">{#N/A,#N/A,FALSE,"AD_Purch";#N/A,#N/A,FALSE,"Projections";#N/A,#N/A,FALSE,"DCF";#N/A,#N/A,FALSE,"Mkt Val"}</definedName>
    <definedName name="wrn.RELEVANTSHEETS._2" localSheetId="3" hidden="1">{#N/A,#N/A,FALSE,"AD_Purch";#N/A,#N/A,FALSE,"Projections";#N/A,#N/A,FALSE,"DCF";#N/A,#N/A,FALSE,"Mkt Val"}</definedName>
    <definedName name="wrn.RELEVANTSHEETS._2" hidden="1">{#N/A,#N/A,FALSE,"AD_Purch";#N/A,#N/A,FALSE,"Projections";#N/A,#N/A,FALSE,"DCF";#N/A,#N/A,FALSE,"Mkt Val"}</definedName>
    <definedName name="wrn.RELEVANTSHEETS._2_1" localSheetId="3" hidden="1">{#N/A,#N/A,FALSE,"AD_Purch";#N/A,#N/A,FALSE,"Projections";#N/A,#N/A,FALSE,"DCF";#N/A,#N/A,FALSE,"Mkt Val"}</definedName>
    <definedName name="wrn.RELEVANTSHEETS._2_1" hidden="1">{#N/A,#N/A,FALSE,"AD_Purch";#N/A,#N/A,FALSE,"Projections";#N/A,#N/A,FALSE,"DCF";#N/A,#N/A,FALSE,"Mkt Val"}</definedName>
    <definedName name="wrn.RELEVANTSHEETS._2_2" localSheetId="3" hidden="1">{#N/A,#N/A,FALSE,"AD_Purch";#N/A,#N/A,FALSE,"Projections";#N/A,#N/A,FALSE,"DCF";#N/A,#N/A,FALSE,"Mkt Val"}</definedName>
    <definedName name="wrn.RELEVANTSHEETS._2_2" hidden="1">{#N/A,#N/A,FALSE,"AD_Purch";#N/A,#N/A,FALSE,"Projections";#N/A,#N/A,FALSE,"DCF";#N/A,#N/A,FALSE,"Mkt Val"}</definedName>
    <definedName name="wrn.RELEVANTSHEETS._2_3" localSheetId="3" hidden="1">{#N/A,#N/A,FALSE,"AD_Purch";#N/A,#N/A,FALSE,"Projections";#N/A,#N/A,FALSE,"DCF";#N/A,#N/A,FALSE,"Mkt Val"}</definedName>
    <definedName name="wrn.RELEVANTSHEETS._2_3" hidden="1">{#N/A,#N/A,FALSE,"AD_Purch";#N/A,#N/A,FALSE,"Projections";#N/A,#N/A,FALSE,"DCF";#N/A,#N/A,FALSE,"Mkt Val"}</definedName>
    <definedName name="wrn.RELEVANTSHEETS._2_4" localSheetId="3" hidden="1">{#N/A,#N/A,FALSE,"AD_Purch";#N/A,#N/A,FALSE,"Projections";#N/A,#N/A,FALSE,"DCF";#N/A,#N/A,FALSE,"Mkt Val"}</definedName>
    <definedName name="wrn.RELEVANTSHEETS._2_4" hidden="1">{#N/A,#N/A,FALSE,"AD_Purch";#N/A,#N/A,FALSE,"Projections";#N/A,#N/A,FALSE,"DCF";#N/A,#N/A,FALSE,"Mkt Val"}</definedName>
    <definedName name="wrn.RELEVANTSHEETS._2_5" localSheetId="3" hidden="1">{#N/A,#N/A,FALSE,"AD_Purch";#N/A,#N/A,FALSE,"Projections";#N/A,#N/A,FALSE,"DCF";#N/A,#N/A,FALSE,"Mkt Val"}</definedName>
    <definedName name="wrn.RELEVANTSHEETS._2_5" hidden="1">{#N/A,#N/A,FALSE,"AD_Purch";#N/A,#N/A,FALSE,"Projections";#N/A,#N/A,FALSE,"DCF";#N/A,#N/A,FALSE,"Mkt Val"}</definedName>
    <definedName name="wrn.RELEVANTSHEETS._3" localSheetId="3" hidden="1">{#N/A,#N/A,FALSE,"AD_Purch";#N/A,#N/A,FALSE,"Projections";#N/A,#N/A,FALSE,"DCF";#N/A,#N/A,FALSE,"Mkt Val"}</definedName>
    <definedName name="wrn.RELEVANTSHEETS._3" hidden="1">{#N/A,#N/A,FALSE,"AD_Purch";#N/A,#N/A,FALSE,"Projections";#N/A,#N/A,FALSE,"DCF";#N/A,#N/A,FALSE,"Mkt Val"}</definedName>
    <definedName name="wrn.RELEVANTSHEETS._3_1" localSheetId="3" hidden="1">{#N/A,#N/A,FALSE,"AD_Purch";#N/A,#N/A,FALSE,"Projections";#N/A,#N/A,FALSE,"DCF";#N/A,#N/A,FALSE,"Mkt Val"}</definedName>
    <definedName name="wrn.RELEVANTSHEETS._3_1" hidden="1">{#N/A,#N/A,FALSE,"AD_Purch";#N/A,#N/A,FALSE,"Projections";#N/A,#N/A,FALSE,"DCF";#N/A,#N/A,FALSE,"Mkt Val"}</definedName>
    <definedName name="wrn.RELEVANTSHEETS._3_2" localSheetId="3" hidden="1">{#N/A,#N/A,FALSE,"AD_Purch";#N/A,#N/A,FALSE,"Projections";#N/A,#N/A,FALSE,"DCF";#N/A,#N/A,FALSE,"Mkt Val"}</definedName>
    <definedName name="wrn.RELEVANTSHEETS._3_2" hidden="1">{#N/A,#N/A,FALSE,"AD_Purch";#N/A,#N/A,FALSE,"Projections";#N/A,#N/A,FALSE,"DCF";#N/A,#N/A,FALSE,"Mkt Val"}</definedName>
    <definedName name="wrn.RELEVANTSHEETS._3_3" localSheetId="3" hidden="1">{#N/A,#N/A,FALSE,"AD_Purch";#N/A,#N/A,FALSE,"Projections";#N/A,#N/A,FALSE,"DCF";#N/A,#N/A,FALSE,"Mkt Val"}</definedName>
    <definedName name="wrn.RELEVANTSHEETS._3_3" hidden="1">{#N/A,#N/A,FALSE,"AD_Purch";#N/A,#N/A,FALSE,"Projections";#N/A,#N/A,FALSE,"DCF";#N/A,#N/A,FALSE,"Mkt Val"}</definedName>
    <definedName name="wrn.RELEVANTSHEETS._3_4" localSheetId="3" hidden="1">{#N/A,#N/A,FALSE,"AD_Purch";#N/A,#N/A,FALSE,"Projections";#N/A,#N/A,FALSE,"DCF";#N/A,#N/A,FALSE,"Mkt Val"}</definedName>
    <definedName name="wrn.RELEVANTSHEETS._3_4" hidden="1">{#N/A,#N/A,FALSE,"AD_Purch";#N/A,#N/A,FALSE,"Projections";#N/A,#N/A,FALSE,"DCF";#N/A,#N/A,FALSE,"Mkt Val"}</definedName>
    <definedName name="wrn.RELEVANTSHEETS._3_5" localSheetId="3" hidden="1">{#N/A,#N/A,FALSE,"AD_Purch";#N/A,#N/A,FALSE,"Projections";#N/A,#N/A,FALSE,"DCF";#N/A,#N/A,FALSE,"Mkt Val"}</definedName>
    <definedName name="wrn.RELEVANTSHEETS._3_5" hidden="1">{#N/A,#N/A,FALSE,"AD_Purch";#N/A,#N/A,FALSE,"Projections";#N/A,#N/A,FALSE,"DCF";#N/A,#N/A,FALSE,"Mkt Val"}</definedName>
    <definedName name="wrn.RELEVANTSHEETS._4" localSheetId="3" hidden="1">{#N/A,#N/A,FALSE,"AD_Purch";#N/A,#N/A,FALSE,"Projections";#N/A,#N/A,FALSE,"DCF";#N/A,#N/A,FALSE,"Mkt Val"}</definedName>
    <definedName name="wrn.RELEVANTSHEETS._4" hidden="1">{#N/A,#N/A,FALSE,"AD_Purch";#N/A,#N/A,FALSE,"Projections";#N/A,#N/A,FALSE,"DCF";#N/A,#N/A,FALSE,"Mkt Val"}</definedName>
    <definedName name="wrn.RELEVANTSHEETS._4_1" localSheetId="3" hidden="1">{#N/A,#N/A,FALSE,"AD_Purch";#N/A,#N/A,FALSE,"Projections";#N/A,#N/A,FALSE,"DCF";#N/A,#N/A,FALSE,"Mkt Val"}</definedName>
    <definedName name="wrn.RELEVANTSHEETS._4_1" hidden="1">{#N/A,#N/A,FALSE,"AD_Purch";#N/A,#N/A,FALSE,"Projections";#N/A,#N/A,FALSE,"DCF";#N/A,#N/A,FALSE,"Mkt Val"}</definedName>
    <definedName name="wrn.RELEVANTSHEETS._4_2" localSheetId="3" hidden="1">{#N/A,#N/A,FALSE,"AD_Purch";#N/A,#N/A,FALSE,"Projections";#N/A,#N/A,FALSE,"DCF";#N/A,#N/A,FALSE,"Mkt Val"}</definedName>
    <definedName name="wrn.RELEVANTSHEETS._4_2" hidden="1">{#N/A,#N/A,FALSE,"AD_Purch";#N/A,#N/A,FALSE,"Projections";#N/A,#N/A,FALSE,"DCF";#N/A,#N/A,FALSE,"Mkt Val"}</definedName>
    <definedName name="wrn.RELEVANTSHEETS._4_3" localSheetId="3" hidden="1">{#N/A,#N/A,FALSE,"AD_Purch";#N/A,#N/A,FALSE,"Projections";#N/A,#N/A,FALSE,"DCF";#N/A,#N/A,FALSE,"Mkt Val"}</definedName>
    <definedName name="wrn.RELEVANTSHEETS._4_3" hidden="1">{#N/A,#N/A,FALSE,"AD_Purch";#N/A,#N/A,FALSE,"Projections";#N/A,#N/A,FALSE,"DCF";#N/A,#N/A,FALSE,"Mkt Val"}</definedName>
    <definedName name="wrn.RELEVANTSHEETS._4_4" localSheetId="3" hidden="1">{#N/A,#N/A,FALSE,"AD_Purch";#N/A,#N/A,FALSE,"Projections";#N/A,#N/A,FALSE,"DCF";#N/A,#N/A,FALSE,"Mkt Val"}</definedName>
    <definedName name="wrn.RELEVANTSHEETS._4_4" hidden="1">{#N/A,#N/A,FALSE,"AD_Purch";#N/A,#N/A,FALSE,"Projections";#N/A,#N/A,FALSE,"DCF";#N/A,#N/A,FALSE,"Mkt Val"}</definedName>
    <definedName name="wrn.RELEVANTSHEETS._4_5" localSheetId="3" hidden="1">{#N/A,#N/A,FALSE,"AD_Purch";#N/A,#N/A,FALSE,"Projections";#N/A,#N/A,FALSE,"DCF";#N/A,#N/A,FALSE,"Mkt Val"}</definedName>
    <definedName name="wrn.RELEVANTSHEETS._4_5" hidden="1">{#N/A,#N/A,FALSE,"AD_Purch";#N/A,#N/A,FALSE,"Projections";#N/A,#N/A,FALSE,"DCF";#N/A,#N/A,FALSE,"Mkt Val"}</definedName>
    <definedName name="wrn.RELEVANTSHEETS._5" localSheetId="3" hidden="1">{#N/A,#N/A,FALSE,"AD_Purch";#N/A,#N/A,FALSE,"Projections";#N/A,#N/A,FALSE,"DCF";#N/A,#N/A,FALSE,"Mkt Val"}</definedName>
    <definedName name="wrn.RELEVANTSHEETS._5" hidden="1">{#N/A,#N/A,FALSE,"AD_Purch";#N/A,#N/A,FALSE,"Projections";#N/A,#N/A,FALSE,"DCF";#N/A,#N/A,FALSE,"Mkt Val"}</definedName>
    <definedName name="wrn.RELEVANTSHEETS._5_1" localSheetId="3" hidden="1">{#N/A,#N/A,FALSE,"AD_Purch";#N/A,#N/A,FALSE,"Projections";#N/A,#N/A,FALSE,"DCF";#N/A,#N/A,FALSE,"Mkt Val"}</definedName>
    <definedName name="wrn.RELEVANTSHEETS._5_1" hidden="1">{#N/A,#N/A,FALSE,"AD_Purch";#N/A,#N/A,FALSE,"Projections";#N/A,#N/A,FALSE,"DCF";#N/A,#N/A,FALSE,"Mkt Val"}</definedName>
    <definedName name="wrn.RELEVANTSHEETS._5_2" localSheetId="3" hidden="1">{#N/A,#N/A,FALSE,"AD_Purch";#N/A,#N/A,FALSE,"Projections";#N/A,#N/A,FALSE,"DCF";#N/A,#N/A,FALSE,"Mkt Val"}</definedName>
    <definedName name="wrn.RELEVANTSHEETS._5_2" hidden="1">{#N/A,#N/A,FALSE,"AD_Purch";#N/A,#N/A,FALSE,"Projections";#N/A,#N/A,FALSE,"DCF";#N/A,#N/A,FALSE,"Mkt Val"}</definedName>
    <definedName name="wrn.RELEVANTSHEETS._5_3" localSheetId="3" hidden="1">{#N/A,#N/A,FALSE,"AD_Purch";#N/A,#N/A,FALSE,"Projections";#N/A,#N/A,FALSE,"DCF";#N/A,#N/A,FALSE,"Mkt Val"}</definedName>
    <definedName name="wrn.RELEVANTSHEETS._5_3" hidden="1">{#N/A,#N/A,FALSE,"AD_Purch";#N/A,#N/A,FALSE,"Projections";#N/A,#N/A,FALSE,"DCF";#N/A,#N/A,FALSE,"Mkt Val"}</definedName>
    <definedName name="wrn.RELEVANTSHEETS._5_4" localSheetId="3" hidden="1">{#N/A,#N/A,FALSE,"AD_Purch";#N/A,#N/A,FALSE,"Projections";#N/A,#N/A,FALSE,"DCF";#N/A,#N/A,FALSE,"Mkt Val"}</definedName>
    <definedName name="wrn.RELEVANTSHEETS._5_4" hidden="1">{#N/A,#N/A,FALSE,"AD_Purch";#N/A,#N/A,FALSE,"Projections";#N/A,#N/A,FALSE,"DCF";#N/A,#N/A,FALSE,"Mkt Val"}</definedName>
    <definedName name="wrn.RELEVANTSHEETS._5_5" localSheetId="3" hidden="1">{#N/A,#N/A,FALSE,"AD_Purch";#N/A,#N/A,FALSE,"Projections";#N/A,#N/A,FALSE,"DCF";#N/A,#N/A,FALSE,"Mkt Val"}</definedName>
    <definedName name="wrn.RELEVANTSHEETS._5_5" hidden="1">{#N/A,#N/A,FALSE,"AD_Purch";#N/A,#N/A,FALSE,"Projections";#N/A,#N/A,FALSE,"DCF";#N/A,#N/A,FALSE,"Mkt Val"}</definedName>
    <definedName name="wrn.rep_page." localSheetId="3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4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" localSheetId="3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.1." localSheetId="3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1.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2." localSheetId="3" hidden="1">{#N/A,#N/A,TRUE,"Pivots-Employee";#N/A,"Scenerio2",TRUE,"Assumptions Summary"}</definedName>
    <definedName name="wrn.Report._.2." hidden="1">{#N/A,#N/A,TRUE,"Pivots-Employee";#N/A,"Scenerio2",TRUE,"Assumptions Summary"}</definedName>
    <definedName name="wrn.Report._.All." localSheetId="3" hidden="1">{"All4",#N/A,FALSE,"ConsolidatingBS"}</definedName>
    <definedName name="wrn.Report._.All." hidden="1">{"All4",#N/A,FALSE,"ConsolidatingBS"}</definedName>
    <definedName name="wrn.Report._.All3." localSheetId="3" hidden="1">{"All3",#N/A,FALSE,"ConsolidatingBS"}</definedName>
    <definedName name="wrn.Report._.All3." hidden="1">{"All3",#N/A,FALSE,"ConsolidatingBS"}</definedName>
    <definedName name="wrn.Report._.All5." localSheetId="3" hidden="1">{"All5",#N/A,FALSE,"ConsolidatingBS"}</definedName>
    <definedName name="wrn.Report._.All5." hidden="1">{"All5",#N/A,FALSE,"ConsolidatingBS"}</definedName>
    <definedName name="wrn.Report._.All6." localSheetId="3" hidden="1">{"All6",#N/A,FALSE,"ConsolidatingBS"}</definedName>
    <definedName name="wrn.Report._.All6." hidden="1">{"All6",#N/A,FALSE,"ConsolidatingBS"}</definedName>
    <definedName name="wrn.Report._.Consol1." localSheetId="3" hidden="1">{"Consol1",#N/A,FALSE,"ConsolidatingBS"}</definedName>
    <definedName name="wrn.Report._.Consol1." hidden="1">{"Consol1",#N/A,FALSE,"ConsolidatingBS"}</definedName>
    <definedName name="wrn.Report._.Consol10." localSheetId="3" hidden="1">{"Consol10",#N/A,FALSE,"ConsolidatingBS"}</definedName>
    <definedName name="wrn.Report._.Consol10." hidden="1">{"Consol10",#N/A,FALSE,"ConsolidatingBS"}</definedName>
    <definedName name="wrn.report._.set._.with._.311." localSheetId="4" hidden="1">{"summary report",#N/A,FALSE,"SUMMARY REPORT";"salary model ytd",#N/A,FALSE,"SALARY MODEL - YTD";"salary model mtd",#N/A,FALSE,"SALARY MODEL - MTD";"detail 311",#N/A,FALSE,"311 ACTUAL"}</definedName>
    <definedName name="wrn.report._.set._.with._.311.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._.311.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" hidden="1">{"summary report",#N/A,FALSE,"SUMMARY REPORT";"salary model ytd",#N/A,FALSE,"SALARY MODEL - YTD";"salary model mtd",#N/A,FALSE,"SALARY MODEL - MTD";"detail 311",#N/A,FALSE,"311 ACTUAL"}</definedName>
    <definedName name="wrn.report._.set._.with._.311._1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1" hidden="1">{"summary report",#N/A,FALSE,"SUMMARY REPORT";"salary model ytd",#N/A,FALSE,"SALARY MODEL - YTD";"salary model mtd",#N/A,FALSE,"SALARY MODEL - MTD";"detail 311",#N/A,FALSE,"311 ACTUAL"}</definedName>
    <definedName name="wrn.report._.set._.with._.311._1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2" hidden="1">{"summary report",#N/A,FALSE,"SUMMARY REPORT";"salary model ytd",#N/A,FALSE,"SALARY MODEL - YTD";"salary model mtd",#N/A,FALSE,"SALARY MODEL - MTD";"detail 311",#N/A,FALSE,"311 ACTUAL"}</definedName>
    <definedName name="wrn.report._.set._.with._.311._1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3" hidden="1">{"summary report",#N/A,FALSE,"SUMMARY REPORT";"salary model ytd",#N/A,FALSE,"SALARY MODEL - YTD";"salary model mtd",#N/A,FALSE,"SALARY MODEL - MTD";"detail 311",#N/A,FALSE,"311 ACTUAL"}</definedName>
    <definedName name="wrn.report._.set._.with._.311._1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4" hidden="1">{"summary report",#N/A,FALSE,"SUMMARY REPORT";"salary model ytd",#N/A,FALSE,"SALARY MODEL - YTD";"salary model mtd",#N/A,FALSE,"SALARY MODEL - MTD";"detail 311",#N/A,FALSE,"311 ACTUAL"}</definedName>
    <definedName name="wrn.report._.set._.with._.311._1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5" hidden="1">{"summary report",#N/A,FALSE,"SUMMARY REPORT";"salary model ytd",#N/A,FALSE,"SALARY MODEL - YTD";"salary model mtd",#N/A,FALSE,"SALARY MODEL - MTD";"detail 311",#N/A,FALSE,"311 ACTUAL"}</definedName>
    <definedName name="wrn.report._.set._.with._.311.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" hidden="1">{"summary report",#N/A,FALSE,"SUMMARY REPORT";"salary model ytd",#N/A,FALSE,"SALARY MODEL - YTD";"salary model mtd",#N/A,FALSE,"SALARY MODEL - MTD";"detail 311",#N/A,FALSE,"311 ACTUAL"}</definedName>
    <definedName name="wrn.report._.set._.with._.311._2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1" hidden="1">{"summary report",#N/A,FALSE,"SUMMARY REPORT";"salary model ytd",#N/A,FALSE,"SALARY MODEL - YTD";"salary model mtd",#N/A,FALSE,"SALARY MODEL - MTD";"detail 311",#N/A,FALSE,"311 ACTUAL"}</definedName>
    <definedName name="wrn.report._.set._.with._.311._2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2" hidden="1">{"summary report",#N/A,FALSE,"SUMMARY REPORT";"salary model ytd",#N/A,FALSE,"SALARY MODEL - YTD";"salary model mtd",#N/A,FALSE,"SALARY MODEL - MTD";"detail 311",#N/A,FALSE,"311 ACTUAL"}</definedName>
    <definedName name="wrn.report._.set._.with._.311._2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3" hidden="1">{"summary report",#N/A,FALSE,"SUMMARY REPORT";"salary model ytd",#N/A,FALSE,"SALARY MODEL - YTD";"salary model mtd",#N/A,FALSE,"SALARY MODEL - MTD";"detail 311",#N/A,FALSE,"311 ACTUAL"}</definedName>
    <definedName name="wrn.report._.set._.with._.311._2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4" hidden="1">{"summary report",#N/A,FALSE,"SUMMARY REPORT";"salary model ytd",#N/A,FALSE,"SALARY MODEL - YTD";"salary model mtd",#N/A,FALSE,"SALARY MODEL - MTD";"detail 311",#N/A,FALSE,"311 ACTUAL"}</definedName>
    <definedName name="wrn.report._.set._.with._.311._2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5" hidden="1">{"summary report",#N/A,FALSE,"SUMMARY REPORT";"salary model ytd",#N/A,FALSE,"SALARY MODEL - YTD";"salary model mtd",#N/A,FALSE,"SALARY MODEL - MTD";"detail 311",#N/A,FALSE,"311 ACTUAL"}</definedName>
    <definedName name="wrn.report._.set._.with._.311.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" hidden="1">{"summary report",#N/A,FALSE,"SUMMARY REPORT";"salary model ytd",#N/A,FALSE,"SALARY MODEL - YTD";"salary model mtd",#N/A,FALSE,"SALARY MODEL - MTD";"detail 311",#N/A,FALSE,"311 ACTUAL"}</definedName>
    <definedName name="wrn.report._.set._.with._.311._3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1" hidden="1">{"summary report",#N/A,FALSE,"SUMMARY REPORT";"salary model ytd",#N/A,FALSE,"SALARY MODEL - YTD";"salary model mtd",#N/A,FALSE,"SALARY MODEL - MTD";"detail 311",#N/A,FALSE,"311 ACTUAL"}</definedName>
    <definedName name="wrn.report._.set._.with._.311._3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2" hidden="1">{"summary report",#N/A,FALSE,"SUMMARY REPORT";"salary model ytd",#N/A,FALSE,"SALARY MODEL - YTD";"salary model mtd",#N/A,FALSE,"SALARY MODEL - MTD";"detail 311",#N/A,FALSE,"311 ACTUAL"}</definedName>
    <definedName name="wrn.report._.set._.with._.311._3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3" hidden="1">{"summary report",#N/A,FALSE,"SUMMARY REPORT";"salary model ytd",#N/A,FALSE,"SALARY MODEL - YTD";"salary model mtd",#N/A,FALSE,"SALARY MODEL - MTD";"detail 311",#N/A,FALSE,"311 ACTUAL"}</definedName>
    <definedName name="wrn.report._.set._.with._.311._3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4" hidden="1">{"summary report",#N/A,FALSE,"SUMMARY REPORT";"salary model ytd",#N/A,FALSE,"SALARY MODEL - YTD";"salary model mtd",#N/A,FALSE,"SALARY MODEL - MTD";"detail 311",#N/A,FALSE,"311 ACTUAL"}</definedName>
    <definedName name="wrn.report._.set._.with._.311._3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5" hidden="1">{"summary report",#N/A,FALSE,"SUMMARY REPORT";"salary model ytd",#N/A,FALSE,"SALARY MODEL - YTD";"salary model mtd",#N/A,FALSE,"SALARY MODEL - MTD";"detail 311",#N/A,FALSE,"311 ACTUAL"}</definedName>
    <definedName name="wrn.report._.set._.with._.311.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" hidden="1">{"summary report",#N/A,FALSE,"SUMMARY REPORT";"salary model ytd",#N/A,FALSE,"SALARY MODEL - YTD";"salary model mtd",#N/A,FALSE,"SALARY MODEL - MTD";"detail 311",#N/A,FALSE,"311 ACTUAL"}</definedName>
    <definedName name="wrn.report._.set._.with._.311._4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1" hidden="1">{"summary report",#N/A,FALSE,"SUMMARY REPORT";"salary model ytd",#N/A,FALSE,"SALARY MODEL - YTD";"salary model mtd",#N/A,FALSE,"SALARY MODEL - MTD";"detail 311",#N/A,FALSE,"311 ACTUAL"}</definedName>
    <definedName name="wrn.report._.set._.with._.311._4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2" hidden="1">{"summary report",#N/A,FALSE,"SUMMARY REPORT";"salary model ytd",#N/A,FALSE,"SALARY MODEL - YTD";"salary model mtd",#N/A,FALSE,"SALARY MODEL - MTD";"detail 311",#N/A,FALSE,"311 ACTUAL"}</definedName>
    <definedName name="wrn.report._.set._.with._.311._4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3" hidden="1">{"summary report",#N/A,FALSE,"SUMMARY REPORT";"salary model ytd",#N/A,FALSE,"SALARY MODEL - YTD";"salary model mtd",#N/A,FALSE,"SALARY MODEL - MTD";"detail 311",#N/A,FALSE,"311 ACTUAL"}</definedName>
    <definedName name="wrn.report._.set._.with._.311._4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4" hidden="1">{"summary report",#N/A,FALSE,"SUMMARY REPORT";"salary model ytd",#N/A,FALSE,"SALARY MODEL - YTD";"salary model mtd",#N/A,FALSE,"SALARY MODEL - MTD";"detail 311",#N/A,FALSE,"311 ACTUAL"}</definedName>
    <definedName name="wrn.report._.set._.with._.311._4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5" hidden="1">{"summary report",#N/A,FALSE,"SUMMARY REPORT";"salary model ytd",#N/A,FALSE,"SALARY MODEL - YTD";"salary model mtd",#N/A,FALSE,"SALARY MODEL - MTD";"detail 311",#N/A,FALSE,"311 ACTUAL"}</definedName>
    <definedName name="wrn.report._.set._.with._.311.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" hidden="1">{"summary report",#N/A,FALSE,"SUMMARY REPORT";"salary model ytd",#N/A,FALSE,"SALARY MODEL - YTD";"salary model mtd",#N/A,FALSE,"SALARY MODEL - MTD";"detail 311",#N/A,FALSE,"311 ACTUAL"}</definedName>
    <definedName name="wrn.report._.set._.with._.311._5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1" hidden="1">{"summary report",#N/A,FALSE,"SUMMARY REPORT";"salary model ytd",#N/A,FALSE,"SALARY MODEL - YTD";"salary model mtd",#N/A,FALSE,"SALARY MODEL - MTD";"detail 311",#N/A,FALSE,"311 ACTUAL"}</definedName>
    <definedName name="wrn.report._.set._.with._.311._5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2" hidden="1">{"summary report",#N/A,FALSE,"SUMMARY REPORT";"salary model ytd",#N/A,FALSE,"SALARY MODEL - YTD";"salary model mtd",#N/A,FALSE,"SALARY MODEL - MTD";"detail 311",#N/A,FALSE,"311 ACTUAL"}</definedName>
    <definedName name="wrn.report._.set._.with._.311._5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3" hidden="1">{"summary report",#N/A,FALSE,"SUMMARY REPORT";"salary model ytd",#N/A,FALSE,"SALARY MODEL - YTD";"salary model mtd",#N/A,FALSE,"SALARY MODEL - MTD";"detail 311",#N/A,FALSE,"311 ACTUAL"}</definedName>
    <definedName name="wrn.report._.set._.with._.311._5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4" hidden="1">{"summary report",#N/A,FALSE,"SUMMARY REPORT";"salary model ytd",#N/A,FALSE,"SALARY MODEL - YTD";"salary model mtd",#N/A,FALSE,"SALARY MODEL - MTD";"detail 311",#N/A,FALSE,"311 ACTUAL"}</definedName>
    <definedName name="wrn.report._.set._.with._.311._5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5" hidden="1">{"summary report",#N/A,FALSE,"SUMMARY REPORT";"salary model ytd",#N/A,FALSE,"SALARY MODEL - YTD";"salary model mtd",#N/A,FALSE,"SALARY MODEL - MTD";"detail 311",#N/A,FALSE,"311 ACTUAL"}</definedName>
    <definedName name="wrn.report._.set._.without._.311." localSheetId="4" hidden="1">{"summary report",#N/A,FALSE,"SUMMARY REPORT";"salary model ytd",#N/A,FALSE,"SALARY MODEL - YTD";"salary model mtd",#N/A,FALSE,"SALARY MODEL - MTD"}</definedName>
    <definedName name="wrn.report._.set._.without._.311." localSheetId="3" hidden="1">{"summary report",#N/A,FALSE,"SUMMARY REPORT";"salary model ytd",#N/A,FALSE,"SALARY MODEL - YTD";"salary model mtd",#N/A,FALSE,"SALARY MODEL - MTD"}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et._.without._.311._1" localSheetId="3" hidden="1">{"summary report",#N/A,FALSE,"SUMMARY REPORT";"salary model ytd",#N/A,FALSE,"SALARY MODEL - YTD";"salary model mtd",#N/A,FALSE,"SALARY MODEL - MTD"}</definedName>
    <definedName name="wrn.report._.set._.without._.311._1" hidden="1">{"summary report",#N/A,FALSE,"SUMMARY REPORT";"salary model ytd",#N/A,FALSE,"SALARY MODEL - YTD";"salary model mtd",#N/A,FALSE,"SALARY MODEL - MTD"}</definedName>
    <definedName name="wrn.report._.set._.without._.311._1_1" localSheetId="3" hidden="1">{"summary report",#N/A,FALSE,"SUMMARY REPORT";"salary model ytd",#N/A,FALSE,"SALARY MODEL - YTD";"salary model mtd",#N/A,FALSE,"SALARY MODEL - MTD"}</definedName>
    <definedName name="wrn.report._.set._.without._.311._1_1" hidden="1">{"summary report",#N/A,FALSE,"SUMMARY REPORT";"salary model ytd",#N/A,FALSE,"SALARY MODEL - YTD";"salary model mtd",#N/A,FALSE,"SALARY MODEL - MTD"}</definedName>
    <definedName name="wrn.report._.set._.without._.311._1_2" localSheetId="3" hidden="1">{"summary report",#N/A,FALSE,"SUMMARY REPORT";"salary model ytd",#N/A,FALSE,"SALARY MODEL - YTD";"salary model mtd",#N/A,FALSE,"SALARY MODEL - MTD"}</definedName>
    <definedName name="wrn.report._.set._.without._.311._1_2" hidden="1">{"summary report",#N/A,FALSE,"SUMMARY REPORT";"salary model ytd",#N/A,FALSE,"SALARY MODEL - YTD";"salary model mtd",#N/A,FALSE,"SALARY MODEL - MTD"}</definedName>
    <definedName name="wrn.report._.set._.without._.311._1_3" localSheetId="3" hidden="1">{"summary report",#N/A,FALSE,"SUMMARY REPORT";"salary model ytd",#N/A,FALSE,"SALARY MODEL - YTD";"salary model mtd",#N/A,FALSE,"SALARY MODEL - MTD"}</definedName>
    <definedName name="wrn.report._.set._.without._.311._1_3" hidden="1">{"summary report",#N/A,FALSE,"SUMMARY REPORT";"salary model ytd",#N/A,FALSE,"SALARY MODEL - YTD";"salary model mtd",#N/A,FALSE,"SALARY MODEL - MTD"}</definedName>
    <definedName name="wrn.report._.set._.without._.311._1_4" localSheetId="3" hidden="1">{"summary report",#N/A,FALSE,"SUMMARY REPORT";"salary model ytd",#N/A,FALSE,"SALARY MODEL - YTD";"salary model mtd",#N/A,FALSE,"SALARY MODEL - MTD"}</definedName>
    <definedName name="wrn.report._.set._.without._.311._1_4" hidden="1">{"summary report",#N/A,FALSE,"SUMMARY REPORT";"salary model ytd",#N/A,FALSE,"SALARY MODEL - YTD";"salary model mtd",#N/A,FALSE,"SALARY MODEL - MTD"}</definedName>
    <definedName name="wrn.report._.set._.without._.311._1_5" localSheetId="3" hidden="1">{"summary report",#N/A,FALSE,"SUMMARY REPORT";"salary model ytd",#N/A,FALSE,"SALARY MODEL - YTD";"salary model mtd",#N/A,FALSE,"SALARY MODEL - MTD"}</definedName>
    <definedName name="wrn.report._.set._.without._.311._1_5" hidden="1">{"summary report",#N/A,FALSE,"SUMMARY REPORT";"salary model ytd",#N/A,FALSE,"SALARY MODEL - YTD";"salary model mtd",#N/A,FALSE,"SALARY MODEL - MTD"}</definedName>
    <definedName name="wrn.report._.set._.without._.311._2" localSheetId="3" hidden="1">{"summary report",#N/A,FALSE,"SUMMARY REPORT";"salary model ytd",#N/A,FALSE,"SALARY MODEL - YTD";"salary model mtd",#N/A,FALSE,"SALARY MODEL - MTD"}</definedName>
    <definedName name="wrn.report._.set._.without._.311._2" hidden="1">{"summary report",#N/A,FALSE,"SUMMARY REPORT";"salary model ytd",#N/A,FALSE,"SALARY MODEL - YTD";"salary model mtd",#N/A,FALSE,"SALARY MODEL - MTD"}</definedName>
    <definedName name="wrn.report._.set._.without._.311._2_1" localSheetId="3" hidden="1">{"summary report",#N/A,FALSE,"SUMMARY REPORT";"salary model ytd",#N/A,FALSE,"SALARY MODEL - YTD";"salary model mtd",#N/A,FALSE,"SALARY MODEL - MTD"}</definedName>
    <definedName name="wrn.report._.set._.without._.311._2_1" hidden="1">{"summary report",#N/A,FALSE,"SUMMARY REPORT";"salary model ytd",#N/A,FALSE,"SALARY MODEL - YTD";"salary model mtd",#N/A,FALSE,"SALARY MODEL - MTD"}</definedName>
    <definedName name="wrn.report._.set._.without._.311._2_2" localSheetId="3" hidden="1">{"summary report",#N/A,FALSE,"SUMMARY REPORT";"salary model ytd",#N/A,FALSE,"SALARY MODEL - YTD";"salary model mtd",#N/A,FALSE,"SALARY MODEL - MTD"}</definedName>
    <definedName name="wrn.report._.set._.without._.311._2_2" hidden="1">{"summary report",#N/A,FALSE,"SUMMARY REPORT";"salary model ytd",#N/A,FALSE,"SALARY MODEL - YTD";"salary model mtd",#N/A,FALSE,"SALARY MODEL - MTD"}</definedName>
    <definedName name="wrn.report._.set._.without._.311._2_3" localSheetId="3" hidden="1">{"summary report",#N/A,FALSE,"SUMMARY REPORT";"salary model ytd",#N/A,FALSE,"SALARY MODEL - YTD";"salary model mtd",#N/A,FALSE,"SALARY MODEL - MTD"}</definedName>
    <definedName name="wrn.report._.set._.without._.311._2_3" hidden="1">{"summary report",#N/A,FALSE,"SUMMARY REPORT";"salary model ytd",#N/A,FALSE,"SALARY MODEL - YTD";"salary model mtd",#N/A,FALSE,"SALARY MODEL - MTD"}</definedName>
    <definedName name="wrn.report._.set._.without._.311._2_4" localSheetId="3" hidden="1">{"summary report",#N/A,FALSE,"SUMMARY REPORT";"salary model ytd",#N/A,FALSE,"SALARY MODEL - YTD";"salary model mtd",#N/A,FALSE,"SALARY MODEL - MTD"}</definedName>
    <definedName name="wrn.report._.set._.without._.311._2_4" hidden="1">{"summary report",#N/A,FALSE,"SUMMARY REPORT";"salary model ytd",#N/A,FALSE,"SALARY MODEL - YTD";"salary model mtd",#N/A,FALSE,"SALARY MODEL - MTD"}</definedName>
    <definedName name="wrn.report._.set._.without._.311._2_5" localSheetId="3" hidden="1">{"summary report",#N/A,FALSE,"SUMMARY REPORT";"salary model ytd",#N/A,FALSE,"SALARY MODEL - YTD";"salary model mtd",#N/A,FALSE,"SALARY MODEL - MTD"}</definedName>
    <definedName name="wrn.report._.set._.without._.311._2_5" hidden="1">{"summary report",#N/A,FALSE,"SUMMARY REPORT";"salary model ytd",#N/A,FALSE,"SALARY MODEL - YTD";"salary model mtd",#N/A,FALSE,"SALARY MODEL - MTD"}</definedName>
    <definedName name="wrn.report._.set._.without._.311._3" localSheetId="3" hidden="1">{"summary report",#N/A,FALSE,"SUMMARY REPORT";"salary model ytd",#N/A,FALSE,"SALARY MODEL - YTD";"salary model mtd",#N/A,FALSE,"SALARY MODEL - MTD"}</definedName>
    <definedName name="wrn.report._.set._.without._.311._3" hidden="1">{"summary report",#N/A,FALSE,"SUMMARY REPORT";"salary model ytd",#N/A,FALSE,"SALARY MODEL - YTD";"salary model mtd",#N/A,FALSE,"SALARY MODEL - MTD"}</definedName>
    <definedName name="wrn.report._.set._.without._.311._3_1" localSheetId="3" hidden="1">{"summary report",#N/A,FALSE,"SUMMARY REPORT";"salary model ytd",#N/A,FALSE,"SALARY MODEL - YTD";"salary model mtd",#N/A,FALSE,"SALARY MODEL - MTD"}</definedName>
    <definedName name="wrn.report._.set._.without._.311._3_1" hidden="1">{"summary report",#N/A,FALSE,"SUMMARY REPORT";"salary model ytd",#N/A,FALSE,"SALARY MODEL - YTD";"salary model mtd",#N/A,FALSE,"SALARY MODEL - MTD"}</definedName>
    <definedName name="wrn.report._.set._.without._.311._3_2" localSheetId="3" hidden="1">{"summary report",#N/A,FALSE,"SUMMARY REPORT";"salary model ytd",#N/A,FALSE,"SALARY MODEL - YTD";"salary model mtd",#N/A,FALSE,"SALARY MODEL - MTD"}</definedName>
    <definedName name="wrn.report._.set._.without._.311._3_2" hidden="1">{"summary report",#N/A,FALSE,"SUMMARY REPORT";"salary model ytd",#N/A,FALSE,"SALARY MODEL - YTD";"salary model mtd",#N/A,FALSE,"SALARY MODEL - MTD"}</definedName>
    <definedName name="wrn.report._.set._.without._.311._3_3" localSheetId="3" hidden="1">{"summary report",#N/A,FALSE,"SUMMARY REPORT";"salary model ytd",#N/A,FALSE,"SALARY MODEL - YTD";"salary model mtd",#N/A,FALSE,"SALARY MODEL - MTD"}</definedName>
    <definedName name="wrn.report._.set._.without._.311._3_3" hidden="1">{"summary report",#N/A,FALSE,"SUMMARY REPORT";"salary model ytd",#N/A,FALSE,"SALARY MODEL - YTD";"salary model mtd",#N/A,FALSE,"SALARY MODEL - MTD"}</definedName>
    <definedName name="wrn.report._.set._.without._.311._3_4" localSheetId="3" hidden="1">{"summary report",#N/A,FALSE,"SUMMARY REPORT";"salary model ytd",#N/A,FALSE,"SALARY MODEL - YTD";"salary model mtd",#N/A,FALSE,"SALARY MODEL - MTD"}</definedName>
    <definedName name="wrn.report._.set._.without._.311._3_4" hidden="1">{"summary report",#N/A,FALSE,"SUMMARY REPORT";"salary model ytd",#N/A,FALSE,"SALARY MODEL - YTD";"salary model mtd",#N/A,FALSE,"SALARY MODEL - MTD"}</definedName>
    <definedName name="wrn.report._.set._.without._.311._3_5" localSheetId="3" hidden="1">{"summary report",#N/A,FALSE,"SUMMARY REPORT";"salary model ytd",#N/A,FALSE,"SALARY MODEL - YTD";"salary model mtd",#N/A,FALSE,"SALARY MODEL - MTD"}</definedName>
    <definedName name="wrn.report._.set._.without._.311._3_5" hidden="1">{"summary report",#N/A,FALSE,"SUMMARY REPORT";"salary model ytd",#N/A,FALSE,"SALARY MODEL - YTD";"salary model mtd",#N/A,FALSE,"SALARY MODEL - MTD"}</definedName>
    <definedName name="wrn.report._.set._.without._.311._4" localSheetId="3" hidden="1">{"summary report",#N/A,FALSE,"SUMMARY REPORT";"salary model ytd",#N/A,FALSE,"SALARY MODEL - YTD";"salary model mtd",#N/A,FALSE,"SALARY MODEL - MTD"}</definedName>
    <definedName name="wrn.report._.set._.without._.311._4" hidden="1">{"summary report",#N/A,FALSE,"SUMMARY REPORT";"salary model ytd",#N/A,FALSE,"SALARY MODEL - YTD";"salary model mtd",#N/A,FALSE,"SALARY MODEL - MTD"}</definedName>
    <definedName name="wrn.report._.set._.without._.311._4_1" localSheetId="3" hidden="1">{"summary report",#N/A,FALSE,"SUMMARY REPORT";"salary model ytd",#N/A,FALSE,"SALARY MODEL - YTD";"salary model mtd",#N/A,FALSE,"SALARY MODEL - MTD"}</definedName>
    <definedName name="wrn.report._.set._.without._.311._4_1" hidden="1">{"summary report",#N/A,FALSE,"SUMMARY REPORT";"salary model ytd",#N/A,FALSE,"SALARY MODEL - YTD";"salary model mtd",#N/A,FALSE,"SALARY MODEL - MTD"}</definedName>
    <definedName name="wrn.report._.set._.without._.311._4_2" localSheetId="3" hidden="1">{"summary report",#N/A,FALSE,"SUMMARY REPORT";"salary model ytd",#N/A,FALSE,"SALARY MODEL - YTD";"salary model mtd",#N/A,FALSE,"SALARY MODEL - MTD"}</definedName>
    <definedName name="wrn.report._.set._.without._.311._4_2" hidden="1">{"summary report",#N/A,FALSE,"SUMMARY REPORT";"salary model ytd",#N/A,FALSE,"SALARY MODEL - YTD";"salary model mtd",#N/A,FALSE,"SALARY MODEL - MTD"}</definedName>
    <definedName name="wrn.report._.set._.without._.311._4_3" localSheetId="3" hidden="1">{"summary report",#N/A,FALSE,"SUMMARY REPORT";"salary model ytd",#N/A,FALSE,"SALARY MODEL - YTD";"salary model mtd",#N/A,FALSE,"SALARY MODEL - MTD"}</definedName>
    <definedName name="wrn.report._.set._.without._.311._4_3" hidden="1">{"summary report",#N/A,FALSE,"SUMMARY REPORT";"salary model ytd",#N/A,FALSE,"SALARY MODEL - YTD";"salary model mtd",#N/A,FALSE,"SALARY MODEL - MTD"}</definedName>
    <definedName name="wrn.report._.set._.without._.311._4_4" localSheetId="3" hidden="1">{"summary report",#N/A,FALSE,"SUMMARY REPORT";"salary model ytd",#N/A,FALSE,"SALARY MODEL - YTD";"salary model mtd",#N/A,FALSE,"SALARY MODEL - MTD"}</definedName>
    <definedName name="wrn.report._.set._.without._.311._4_4" hidden="1">{"summary report",#N/A,FALSE,"SUMMARY REPORT";"salary model ytd",#N/A,FALSE,"SALARY MODEL - YTD";"salary model mtd",#N/A,FALSE,"SALARY MODEL - MTD"}</definedName>
    <definedName name="wrn.report._.set._.without._.311._4_5" localSheetId="3" hidden="1">{"summary report",#N/A,FALSE,"SUMMARY REPORT";"salary model ytd",#N/A,FALSE,"SALARY MODEL - YTD";"salary model mtd",#N/A,FALSE,"SALARY MODEL - MTD"}</definedName>
    <definedName name="wrn.report._.set._.without._.311._4_5" hidden="1">{"summary report",#N/A,FALSE,"SUMMARY REPORT";"salary model ytd",#N/A,FALSE,"SALARY MODEL - YTD";"salary model mtd",#N/A,FALSE,"SALARY MODEL - MTD"}</definedName>
    <definedName name="wrn.report._.set._.without._.311._5" localSheetId="3" hidden="1">{"summary report",#N/A,FALSE,"SUMMARY REPORT";"salary model ytd",#N/A,FALSE,"SALARY MODEL - YTD";"salary model mtd",#N/A,FALSE,"SALARY MODEL - MTD"}</definedName>
    <definedName name="wrn.report._.set._.without._.311._5" hidden="1">{"summary report",#N/A,FALSE,"SUMMARY REPORT";"salary model ytd",#N/A,FALSE,"SALARY MODEL - YTD";"salary model mtd",#N/A,FALSE,"SALARY MODEL - MTD"}</definedName>
    <definedName name="wrn.report._.set._.without._.311._5_1" localSheetId="3" hidden="1">{"summary report",#N/A,FALSE,"SUMMARY REPORT";"salary model ytd",#N/A,FALSE,"SALARY MODEL - YTD";"salary model mtd",#N/A,FALSE,"SALARY MODEL - MTD"}</definedName>
    <definedName name="wrn.report._.set._.without._.311._5_1" hidden="1">{"summary report",#N/A,FALSE,"SUMMARY REPORT";"salary model ytd",#N/A,FALSE,"SALARY MODEL - YTD";"salary model mtd",#N/A,FALSE,"SALARY MODEL - MTD"}</definedName>
    <definedName name="wrn.report._.set._.without._.311._5_2" localSheetId="3" hidden="1">{"summary report",#N/A,FALSE,"SUMMARY REPORT";"salary model ytd",#N/A,FALSE,"SALARY MODEL - YTD";"salary model mtd",#N/A,FALSE,"SALARY MODEL - MTD"}</definedName>
    <definedName name="wrn.report._.set._.without._.311._5_2" hidden="1">{"summary report",#N/A,FALSE,"SUMMARY REPORT";"salary model ytd",#N/A,FALSE,"SALARY MODEL - YTD";"salary model mtd",#N/A,FALSE,"SALARY MODEL - MTD"}</definedName>
    <definedName name="wrn.report._.set._.without._.311._5_3" localSheetId="3" hidden="1">{"summary report",#N/A,FALSE,"SUMMARY REPORT";"salary model ytd",#N/A,FALSE,"SALARY MODEL - YTD";"salary model mtd",#N/A,FALSE,"SALARY MODEL - MTD"}</definedName>
    <definedName name="wrn.report._.set._.without._.311._5_3" hidden="1">{"summary report",#N/A,FALSE,"SUMMARY REPORT";"salary model ytd",#N/A,FALSE,"SALARY MODEL - YTD";"salary model mtd",#N/A,FALSE,"SALARY MODEL - MTD"}</definedName>
    <definedName name="wrn.report._.set._.without._.311._5_4" localSheetId="3" hidden="1">{"summary report",#N/A,FALSE,"SUMMARY REPORT";"salary model ytd",#N/A,FALSE,"SALARY MODEL - YTD";"salary model mtd",#N/A,FALSE,"SALARY MODEL - MTD"}</definedName>
    <definedName name="wrn.report._.set._.without._.311._5_4" hidden="1">{"summary report",#N/A,FALSE,"SUMMARY REPORT";"salary model ytd",#N/A,FALSE,"SALARY MODEL - YTD";"salary model mtd",#N/A,FALSE,"SALARY MODEL - MTD"}</definedName>
    <definedName name="wrn.report._.set._.without._.311._5_5" localSheetId="3" hidden="1">{"summary report",#N/A,FALSE,"SUMMARY REPORT";"salary model ytd",#N/A,FALSE,"SALARY MODEL - YTD";"salary model mtd",#N/A,FALSE,"SALARY MODEL - MTD"}</definedName>
    <definedName name="wrn.report._.set._.without._.311._5_5" hidden="1">{"summary report",#N/A,FALSE,"SUMMARY REPORT";"salary model ytd",#N/A,FALSE,"SALARY MODEL - YTD";"salary model mtd",#N/A,FALSE,"SALARY MODEL - MTD"}</definedName>
    <definedName name="wrn.Report._1" localSheetId="3" hidden="1">{#N/A,#N/A,FALSE,"COVER";#N/A,#N/A,FALSE,"FORECAST";#N/A,#N/A,FALSE,"VALUATION";#N/A,#N/A,FALSE,"FY ANALYSIS ";#N/A,#N/A,FALSE," HY ANALYSIS"}</definedName>
    <definedName name="wrn.Report._1" hidden="1">{#N/A,#N/A,FALSE,"COVER";#N/A,#N/A,FALSE,"FORECAST";#N/A,#N/A,FALSE,"VALUATION";#N/A,#N/A,FALSE,"FY ANALYSIS ";#N/A,#N/A,FALSE," HY ANALYSIS"}</definedName>
    <definedName name="wrn.Report._2" localSheetId="3" hidden="1">{#N/A,#N/A,FALSE,"COVER";#N/A,#N/A,FALSE,"FORECAST";#N/A,#N/A,FALSE,"VALUATION";#N/A,#N/A,FALSE,"FY ANALYSIS ";#N/A,#N/A,FALSE," HY ANALYSIS"}</definedName>
    <definedName name="wrn.Report._2" hidden="1">{#N/A,#N/A,FALSE,"COVER";#N/A,#N/A,FALSE,"FORECAST";#N/A,#N/A,FALSE,"VALUATION";#N/A,#N/A,FALSE,"FY ANALYSIS ";#N/A,#N/A,FALSE," HY ANALYSIS"}</definedName>
    <definedName name="wrn.Report._3" localSheetId="3" hidden="1">{#N/A,#N/A,FALSE,"COVER";#N/A,#N/A,FALSE,"FORECAST";#N/A,#N/A,FALSE,"VALUATION";#N/A,#N/A,FALSE,"FY ANALYSIS ";#N/A,#N/A,FALSE," HY ANALYSIS"}</definedName>
    <definedName name="wrn.Report._3" hidden="1">{#N/A,#N/A,FALSE,"COVER";#N/A,#N/A,FALSE,"FORECAST";#N/A,#N/A,FALSE,"VALUATION";#N/A,#N/A,FALSE,"FY ANALYSIS ";#N/A,#N/A,FALSE," HY ANALYSIS"}</definedName>
    <definedName name="wrn.Report._4" localSheetId="3" hidden="1">{#N/A,#N/A,FALSE,"COVER";#N/A,#N/A,FALSE,"FORECAST";#N/A,#N/A,FALSE,"VALUATION";#N/A,#N/A,FALSE,"FY ANALYSIS ";#N/A,#N/A,FALSE," HY ANALYSIS"}</definedName>
    <definedName name="wrn.Report._4" hidden="1">{#N/A,#N/A,FALSE,"COVER";#N/A,#N/A,FALSE,"FORECAST";#N/A,#N/A,FALSE,"VALUATION";#N/A,#N/A,FALSE,"FY ANALYSIS ";#N/A,#N/A,FALSE," HY ANALYSIS"}</definedName>
    <definedName name="wrn.Report._5" localSheetId="3" hidden="1">{#N/A,#N/A,FALSE,"COVER";#N/A,#N/A,FALSE,"FORECAST";#N/A,#N/A,FALSE,"VALUATION";#N/A,#N/A,FALSE,"FY ANALYSIS ";#N/A,#N/A,FALSE," HY ANALYSIS"}</definedName>
    <definedName name="wrn.Report._5" hidden="1">{#N/A,#N/A,FALSE,"COVER";#N/A,#N/A,FALSE,"FORECAST";#N/A,#N/A,FALSE,"VALUATION";#N/A,#N/A,FALSE,"FY ANALYSIS ";#N/A,#N/A,FALSE," HY ANALYSIS"}</definedName>
    <definedName name="wrn.report.1" localSheetId="3" hidden="1">{"summary",#N/A,FALSE,"2000 vs 1999";"detail",#N/A,FALSE,"2000 vs 1999"}</definedName>
    <definedName name="wrn.report.1" hidden="1">{"summary",#N/A,FALSE,"2000 vs 1999";"detail",#N/A,FALSE,"2000 vs 1999"}</definedName>
    <definedName name="wrn.report.2" localSheetId="3" hidden="1">{"summary",#N/A,FALSE,"2000 vs 1999";"detail",#N/A,FALSE,"2000 vs 1999"}</definedName>
    <definedName name="wrn.report.2" hidden="1">{"summary",#N/A,FALSE,"2000 vs 1999";"detail",#N/A,FALSE,"2000 vs 1999"}</definedName>
    <definedName name="wrn.report.3" localSheetId="3" hidden="1">{"summary",#N/A,FALSE,"2000 vs 1999";"detail",#N/A,FALSE,"2000 vs 1999"}</definedName>
    <definedName name="wrn.report.3" hidden="1">{"summary",#N/A,FALSE,"2000 vs 1999";"detail",#N/A,FALSE,"2000 vs 1999"}</definedName>
    <definedName name="wrn.report.4" localSheetId="3" hidden="1">{"summary",#N/A,FALSE,"2000 vs 1999";"detail",#N/A,FALSE,"2000 vs 1999"}</definedName>
    <definedName name="wrn.report.4" hidden="1">{"summary",#N/A,FALSE,"2000 vs 1999";"detail",#N/A,FALSE,"2000 vs 1999"}</definedName>
    <definedName name="wrn.report.5" localSheetId="3" hidden="1">{"summary",#N/A,FALSE,"2000 vs 1999";"detail",#N/A,FALSE,"2000 vs 1999"}</definedName>
    <definedName name="wrn.report.5" hidden="1">{"summary",#N/A,FALSE,"2000 vs 1999";"detail",#N/A,FALSE,"2000 vs 1999"}</definedName>
    <definedName name="wrn.report.6" localSheetId="3" hidden="1">{"summary",#N/A,FALSE,"2000 vs 1999";"detail",#N/A,FALSE,"2000 vs 1999"}</definedName>
    <definedName name="wrn.report.6" hidden="1">{"summary",#N/A,FALSE,"2000 vs 1999";"detail",#N/A,FALSE,"2000 vs 1999"}</definedName>
    <definedName name="wrn.report.new" localSheetId="3" hidden="1">{"summary",#N/A,FALSE,"2000 vs 1999";"detail",#N/A,FALSE,"2000 vs 1999"}</definedName>
    <definedName name="wrn.report.new" hidden="1">{"summary",#N/A,FALSE,"2000 vs 1999";"detail",#N/A,FALSE,"2000 vs 1999"}</definedName>
    <definedName name="wrn.report.new.1" localSheetId="3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localSheetId="3" hidden="1">{"summary",#N/A,FALSE,"2000 vs 1999";"detail",#N/A,FALSE,"2000 vs 1999"}</definedName>
    <definedName name="wrn.report.new.5" hidden="1">{"summary",#N/A,FALSE,"2000 vs 1999";"detail",#N/A,FALSE,"2000 vs 1999"}</definedName>
    <definedName name="wrn.report.new1" localSheetId="3" hidden="1">{"summary",#N/A,FALSE,"2000 vs 1999";"detail",#N/A,FALSE,"2000 vs 1999"}</definedName>
    <definedName name="wrn.report.new1" hidden="1">{"summary",#N/A,FALSE,"2000 vs 1999";"detail",#N/A,FALSE,"2000 vs 1999"}</definedName>
    <definedName name="wrn.report.new2" localSheetId="3" hidden="1">{"summary",#N/A,FALSE,"2000 vs 1999";"detail",#N/A,FALSE,"2000 vs 1999"}</definedName>
    <definedName name="wrn.report.new2" hidden="1">{"summary",#N/A,FALSE,"2000 vs 1999";"detail",#N/A,FALSE,"2000 vs 1999"}</definedName>
    <definedName name="wrn.Report_Page." localSheetId="3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_PR_1." localSheetId="3" hidden="1">{"PR1","pr1",TRUE,"Sch PR-1"}</definedName>
    <definedName name="wrn.Report_PR_1." hidden="1">{"PR1","pr1",TRUE,"Sch PR-1"}</definedName>
    <definedName name="wrn.report1" localSheetId="3" hidden="1">{"summary",#N/A,FALSE,"2000 vs 1999";"detail",#N/A,FALSE,"2000 vs 1999"}</definedName>
    <definedName name="wrn.report1" hidden="1">{"summary",#N/A,FALSE,"2000 vs 1999";"detail",#N/A,FALSE,"2000 vs 1999"}</definedName>
    <definedName name="wrn.Report1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1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ING._.PACKAGE.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MS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MS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s._.Only." localSheetId="4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Only." localSheetId="3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Onl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to._.EBITDARM." localSheetId="4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rts._.to._.EBITDARM." localSheetId="3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t.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quest._.and._.sheets." localSheetId="4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quest._.and._.sheets." localSheetId="3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EARCH._.AND._.DEVELOPMENT." localSheetId="3" hidden="1">{"R &amp; D",#N/A,FALSE,"Research and Development"}</definedName>
    <definedName name="wrn.RESEARCH._.AND._.DEVELOPMENT." hidden="1">{"R &amp; D",#N/A,FALSE,"Research and Development"}</definedName>
    <definedName name="wrn.RESERVE._.SCHEDULE." localSheetId="4" hidden="1">{#N/A,#N/A,FALSE,"Sheet8";#N/A,#N/A,FALSE,"Sheet7"}</definedName>
    <definedName name="wrn.RESERVE._.SCHEDULE." localSheetId="3" hidden="1">{#N/A,#N/A,FALSE,"Sheet8";#N/A,#N/A,FALSE,"Sheet7"}</definedName>
    <definedName name="wrn.RESERVE._.SCHEDULE." hidden="1">{#N/A,#N/A,FALSE,"Sheet8";#N/A,#N/A,FALSE,"Sheet7"}</definedName>
    <definedName name="wrn.Résultats_édition._.client." localSheetId="3" hidden="1">{"résultats_édition client",#N/A,FALSE,"Résultats"}</definedName>
    <definedName name="wrn.Résultats_édition._.client." hidden="1">{"résultats_édition client",#N/A,FALSE,"Résultats"}</definedName>
    <definedName name="wrn.Résultats_travail." localSheetId="3" hidden="1">{"res_travail",#N/A,FALSE,"Résultats"}</definedName>
    <definedName name="wrn.Résultats_travail." hidden="1">{"res_travail",#N/A,FALSE,"Résultats"}</definedName>
    <definedName name="wrn.RESULTS." localSheetId="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urn._.on._.Capital." localSheetId="3" hidden="1">{"Summary Schedule",#N/A,FALSE,"Sheet1";"Divisional Support",#N/A,FALSE,"Sheet2";"Corporate Support",#N/A,FALSE,"Sheet3"}</definedName>
    <definedName name="wrn.Return._.on._.Capital." hidden="1">{"Summary Schedule",#N/A,FALSE,"Sheet1";"Divisional Support",#N/A,FALSE,"Sheet2";"Corporate Support",#N/A,FALSE,"Sheet3"}</definedName>
    <definedName name="wrn.Returns." localSheetId="3" hidden="1">{"Structure",#N/A,FALSE,"Structure";"Ownership",#N/A,FALSE,"Ownership";"IRR Calc",#N/A,FALSE,"Returns Summary";"IRR Table",#N/A,FALSE,"Returns Summary"}</definedName>
    <definedName name="wrn.Returns." hidden="1">{"Structure",#N/A,FALSE,"Structure";"Ownership",#N/A,FALSE,"Ownership";"IRR Calc",#N/A,FALSE,"Returns Summary";"IRR Table",#N/A,FALSE,"Returns Summary"}</definedName>
    <definedName name="wrn.revenue._.detail." localSheetId="4" hidden="1">{"revenue detail 1",#N/A,FALSE,"Revenue Detail";"revenue detail 2",#N/A,FALSE,"Revenue Detail";"revenue detail 3",#N/A,FALSE,"Revenue Detail";"revenue detail 4",#N/A,FALSE,"Revenue Detail"}</definedName>
    <definedName name="wrn.revenue._.detail." localSheetId="3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localSheetId="4" hidden="1">{"revenue graph",#N/A,FALSE,"Revenue Graph"}</definedName>
    <definedName name="wrn.revenue._.graph." localSheetId="3" hidden="1">{"revenue graph",#N/A,FALSE,"Revenue Graph"}</definedName>
    <definedName name="wrn.revenue._.graph." hidden="1">{"revenue graph",#N/A,FALSE,"Revenue Graph"}</definedName>
    <definedName name="wrn.revenue._.historical." localSheetId="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all." localSheetId="4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all." localSheetId="3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1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1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localSheetId="3" hidden="1">{"review",#N/A,FALSE,"FACTSHT"}</definedName>
    <definedName name="wrn.review1." hidden="1">{"review",#N/A,FALSE,"FACTSHT"}</definedName>
    <definedName name="wrn.revised._.CEC._.slides." localSheetId="3" hidden="1">{#N/A,#N/A,FALSE,"Revised cover";#N/A,#N/A,FALSE,"Trends";"main view",#N/A,FALSE,"As Reported";#N/A,#N/A,FALSE,"delegations";#N/A,#N/A,FALSE,"(un) Commited"}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s." localSheetId="3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EVSUMMARY." localSheetId="4" hidden="1">{"commiss",#N/A,FALSE,"chgdbsz.XLS";"reven",#N/A,FALSE,"chgdbsz.XLS"}</definedName>
    <definedName name="wrn.REVSUMMARY." localSheetId="3" hidden="1">{"commiss",#N/A,FALSE,"chgdbsz.XLS";"reven",#N/A,FALSE,"chgdbsz.XLS"}</definedName>
    <definedName name="wrn.REVSUMMARY." hidden="1">{"commiss",#N/A,FALSE,"chgdbsz.XLS";"reven",#N/A,FALSE,"chgdbsz.XLS"}</definedName>
    <definedName name="wrn.Riverwood_comp_model.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localSheetId="4" hidden="1">{#N/A,#N/A,FALSE,"Sch 1";#N/A,#N/A,FALSE,"Sch 2";#N/A,#N/A,FALSE,"Sch 3b";#N/A,#N/A,FALSE,"Sch 3a";#N/A,#N/A,FALSE,"Main DCF";#N/A,#N/A,FALSE,"Sch 5";#N/A,#N/A,FALSE,"Assumptions"}</definedName>
    <definedName name="wrn.riverwood_dcf." localSheetId="3" hidden="1">{#N/A,#N/A,FALSE,"Sch 1";#N/A,#N/A,FALSE,"Sch 2";#N/A,#N/A,FALSE,"Sch 3b";#N/A,#N/A,FALSE,"Sch 3a";#N/A,#N/A,FALSE,"Main DCF";#N/A,#N/A,FALSE,"Sch 5";#N/A,#N/A,FALSE,"Assumptions"}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I." localSheetId="4" hidden="1">{"Ypl",#N/A,FALSE,"YR";"Ycash",#N/A,FALSE,"YR";"Qpl",#N/A,FALSE,"QTR";"Qcash",#N/A,FALSE,"QTR";"Mpl",#N/A,FALSE,"Month";"Mcash",#N/A,FALSE,"Month";"grph1",#N/A,FALSE,"graphs";"Grph2",#N/A,FALSE,"graphs"}</definedName>
    <definedName name="wrn.ROI." localSheetId="3" hidden="1">{"Ypl",#N/A,FALSE,"YR";"Ycash",#N/A,FALSE,"YR";"Qpl",#N/A,FALSE,"QTR";"Qcash",#N/A,FALSE,"QTR";"Mpl",#N/A,FALSE,"Month";"Mcash",#N/A,FALSE,"Month";"grph1",#N/A,FALSE,"graphs";"Grph2",#N/A,FALSE,"graphs"}</definedName>
    <definedName name="wrn.ROI." hidden="1">{"Ypl",#N/A,FALSE,"YR";"Ycash",#N/A,FALSE,"YR";"Qpl",#N/A,FALSE,"QTR";"Qcash",#N/A,FALSE,"QTR";"Mpl",#N/A,FALSE,"Month";"Mcash",#N/A,FALSE,"Month";"grph1",#N/A,FALSE,"graphs";"Grph2",#N/A,FALSE,"graphs"}</definedName>
    <definedName name="wrn.Roll._.Up._.Fields." localSheetId="3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localSheetId="3" hidden="1">{#N/A,#N/A,FALSE,"ROA";#N/A,#N/A,FALSE,"ROI";#N/A,#N/A,FALSE,"EBIT";#N/A,#N/A,FALSE,"MULT X"}</definedName>
    <definedName name="wrn.ROUGH." hidden="1">{#N/A,#N/A,FALSE,"ROA";#N/A,#N/A,FALSE,"ROI";#N/A,#N/A,FALSE,"EBIT";#N/A,#N/A,FALSE,"MULT X"}</definedName>
    <definedName name="wrn.ROYALTIES." localSheetId="3" hidden="1">{"Royalties",#N/A,FALSE,"Royalty Computations"}</definedName>
    <definedName name="wrn.ROYALTIES." hidden="1">{"Royalties",#N/A,FALSE,"Royalty Computations"}</definedName>
    <definedName name="wrn.royalty." localSheetId="3" hidden="1">{"intron",#N/A,FALSE,"REVCDLR";"merck",#N/A,FALSE,"REVCDLR";"skb",#N/A,FALSE,"REVCDLR"}</definedName>
    <definedName name="wrn.royalty." hidden="1">{"intron",#N/A,FALSE,"REVCDLR";"merck",#N/A,FALSE,"REVCDLR";"skb",#N/A,FALSE,"REVCDLR"}</definedName>
    <definedName name="wrn.royalty._.plan._.1998." localSheetId="3" hidden="1">{"LICENSEE SALES",#N/A,FALSE,"LICENSEE8_13_97";"Sales and royalties",#N/A,FALSE,"LICENSEE8_13_97";"sales summary",#N/A,FALSE,"LICENSEE8_13_97";"royalty plan",#N/A,FALSE,"8_14_97lrp"}</definedName>
    <definedName name="wrn.royalty._.plan._.1998." hidden="1">{"LICENSEE SALES",#N/A,FALSE,"LICENSEE8_13_97";"Sales and royalties",#N/A,FALSE,"LICENSEE8_13_97";"sales summary",#N/A,FALSE,"LICENSEE8_13_97";"royalty plan",#N/A,FALSE,"8_14_97lrp"}</definedName>
    <definedName name="wrn.rptexhibits." localSheetId="3" hidden="1">{#N/A,#N/A,FALSE,"BS";#N/A,#N/A,FALSE,"IS";#N/A,#N/A,FALSE,"RMA ";#N/A,#N/A,FALSE,"ADJ IS";#N/A,#N/A,FALSE,"DCF"}</definedName>
    <definedName name="wrn.rptexhibits." hidden="1">{#N/A,#N/A,FALSE,"BS";#N/A,#N/A,FALSE,"IS";#N/A,#N/A,FALSE,"RMA ";#N/A,#N/A,FALSE,"ADJ IS";#N/A,#N/A,FALSE,"DCF"}</definedName>
    <definedName name="wrn.rpts." localSheetId="3" hidden="1">{#N/A,#N/A,TRUE,"Services";#N/A,#N/A,TRUE,"Sales - QM";#N/A,#N/A,TRUE,"Sales - HC";#N/A,#N/A,TRUE,"Int'l";#N/A,#N/A,TRUE,"PW Institute";#N/A,#N/A,TRUE,"Mktg Dept";#N/A,#N/A,TRUE,"R&amp;D";#N/A,#N/A,TRUE,"G&amp;A"}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RDOMINION._.TOWER." localSheetId="3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ustyPresentation." localSheetId="3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 localSheetId="4" hidden="1">{#N/A,#N/A,FALSE,"Sheet1"}</definedName>
    <definedName name="wrn.sales." localSheetId="3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name="wrn.SALES._1" localSheetId="3" hidden="1">{#N/A,#N/A,FALSE,"Sheet1"}</definedName>
    <definedName name="wrn.SALES._1" hidden="1">{#N/A,#N/A,FALSE,"Sheet1"}</definedName>
    <definedName name="wrn.sales._1_1" localSheetId="3" hidden="1">{"sales",#N/A,FALSE,"Sales";"sales existing",#N/A,FALSE,"Sales";"sales rd1",#N/A,FALSE,"Sales";"sales rd2",#N/A,FALSE,"Sales"}</definedName>
    <definedName name="wrn.sales._1_1" hidden="1">{"sales",#N/A,FALSE,"Sales";"sales existing",#N/A,FALSE,"Sales";"sales rd1",#N/A,FALSE,"Sales";"sales rd2",#N/A,FALSE,"Sales"}</definedName>
    <definedName name="wrn.sales._1_2" localSheetId="3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3" localSheetId="3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4" localSheetId="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localSheetId="3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localSheetId="3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localSheetId="3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2" localSheetId="3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3" localSheetId="3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4" localSheetId="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localSheetId="3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localSheetId="3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localSheetId="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localSheetId="3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localSheetId="3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3_4" localSheetId="3" hidden="1">{"sales",#N/A,FALSE,"Sales";"sales existing",#N/A,FALSE,"Sales";"sales rd1",#N/A,FALSE,"Sales";"sales rd2",#N/A,FALSE,"Sales"}</definedName>
    <definedName name="wrn.sales._3_4" hidden="1">{"sales",#N/A,FALSE,"Sales";"sales existing",#N/A,FALSE,"Sales";"sales rd1",#N/A,FALSE,"Sales";"sales rd2",#N/A,FALSE,"Sales"}</definedName>
    <definedName name="wrn.sales._3_5" localSheetId="3" hidden="1">{"sales",#N/A,FALSE,"Sales";"sales existing",#N/A,FALSE,"Sales";"sales rd1",#N/A,FALSE,"Sales";"sales rd2",#N/A,FALSE,"Sales"}</definedName>
    <definedName name="wrn.sales._3_5" hidden="1">{"sales",#N/A,FALSE,"Sales";"sales existing",#N/A,FALSE,"Sales";"sales rd1",#N/A,FALSE,"Sales";"sales rd2",#N/A,FALSE,"Sales"}</definedName>
    <definedName name="wrn.sales._4" localSheetId="3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localSheetId="3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localSheetId="3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localSheetId="3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4_4" localSheetId="3" hidden="1">{"sales",#N/A,FALSE,"Sales";"sales existing",#N/A,FALSE,"Sales";"sales rd1",#N/A,FALSE,"Sales";"sales rd2",#N/A,FALSE,"Sales"}</definedName>
    <definedName name="wrn.sales._4_4" hidden="1">{"sales",#N/A,FALSE,"Sales";"sales existing",#N/A,FALSE,"Sales";"sales rd1",#N/A,FALSE,"Sales";"sales rd2",#N/A,FALSE,"Sales"}</definedName>
    <definedName name="wrn.sales._4_5" localSheetId="3" hidden="1">{"sales",#N/A,FALSE,"Sales";"sales existing",#N/A,FALSE,"Sales";"sales rd1",#N/A,FALSE,"Sales";"sales rd2",#N/A,FALSE,"Sales"}</definedName>
    <definedName name="wrn.sales._4_5" hidden="1">{"sales",#N/A,FALSE,"Sales";"sales existing",#N/A,FALSE,"Sales";"sales rd1",#N/A,FALSE,"Sales";"sales rd2",#N/A,FALSE,"Sales"}</definedName>
    <definedName name="wrn.sales._5" localSheetId="3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localSheetId="3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localSheetId="3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localSheetId="3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ales._5_4" localSheetId="3" hidden="1">{"sales",#N/A,FALSE,"Sales";"sales existing",#N/A,FALSE,"Sales";"sales rd1",#N/A,FALSE,"Sales";"sales rd2",#N/A,FALSE,"Sales"}</definedName>
    <definedName name="wrn.sales._5_4" hidden="1">{"sales",#N/A,FALSE,"Sales";"sales existing",#N/A,FALSE,"Sales";"sales rd1",#N/A,FALSE,"Sales";"sales rd2",#N/A,FALSE,"Sales"}</definedName>
    <definedName name="wrn.sales._5_5" localSheetId="3" hidden="1">{"sales",#N/A,FALSE,"Sales";"sales existing",#N/A,FALSE,"Sales";"sales rd1",#N/A,FALSE,"Sales";"sales rd2",#N/A,FALSE,"Sales"}</definedName>
    <definedName name="wrn.sales._5_5" hidden="1">{"sales",#N/A,FALSE,"Sales";"sales existing",#N/A,FALSE,"Sales";"sales rd1",#N/A,FALSE,"Sales";"sales rd2",#N/A,FALSE,"Sales"}</definedName>
    <definedName name="wrn.sales._from_DBAB" localSheetId="3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assum." localSheetId="4" hidden="1">{"Salesass",#N/A,FALSE,"assumpt"}</definedName>
    <definedName name="wrn.salesassum." localSheetId="3" hidden="1">{"Salesass",#N/A,FALSE,"assumpt"}</definedName>
    <definedName name="wrn.salesassum." hidden="1">{"Salesass",#N/A,FALSE,"assumpt"}</definedName>
    <definedName name="wrn.SalesMarginPages." localSheetId="3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EI." localSheetId="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localSheetId="3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H46." localSheetId="4" hidden="1">{"SCH46",#N/A,FALSE,"sch46"}</definedName>
    <definedName name="wrn.SCH46." localSheetId="3" hidden="1">{"SCH46",#N/A,FALSE,"sch46"}</definedName>
    <definedName name="wrn.SCH46." hidden="1">{"SCH46",#N/A,FALSE,"sch46"}</definedName>
    <definedName name="wrn.SCH51." localSheetId="4" hidden="1">{"SCH51",#N/A,FALSE,"monthly"}</definedName>
    <definedName name="wrn.SCH51." localSheetId="3" hidden="1">{"SCH51",#N/A,FALSE,"monthly"}</definedName>
    <definedName name="wrn.SCH51." hidden="1">{"SCH51",#N/A,FALSE,"monthly"}</definedName>
    <definedName name="wrn.SCH52." localSheetId="4" hidden="1">{"SCH52",#N/A,FALSE,"sch52"}</definedName>
    <definedName name="wrn.SCH52." localSheetId="3" hidden="1">{"SCH52",#N/A,FALSE,"sch52"}</definedName>
    <definedName name="wrn.SCH52." hidden="1">{"SCH52",#N/A,FALSE,"sch52"}</definedName>
    <definedName name="wrn.SCH57." localSheetId="4" hidden="1">{"SCH57",#N/A,FALSE,"monthly"}</definedName>
    <definedName name="wrn.SCH57." localSheetId="3" hidden="1">{"SCH57",#N/A,FALSE,"monthly"}</definedName>
    <definedName name="wrn.SCH57." hidden="1">{"SCH57",#N/A,FALSE,"monthly"}</definedName>
    <definedName name="wrn.SCH58." localSheetId="4" hidden="1">{"sch58",#N/A,FALSE,"SCH58"}</definedName>
    <definedName name="wrn.SCH58." localSheetId="3" hidden="1">{"sch58",#N/A,FALSE,"SCH58"}</definedName>
    <definedName name="wrn.SCH58." hidden="1">{"sch58",#N/A,FALSE,"SCH58"}</definedName>
    <definedName name="wrn.Schedule._.A." localSheetId="3" hidden="1">{#N/A,#N/A,FALSE,"ALLOFFSUM-A1"}</definedName>
    <definedName name="wrn.Schedule._.A." hidden="1">{#N/A,#N/A,FALSE,"ALLOFFSUM-A1"}</definedName>
    <definedName name="wrn.Schedule_1A." localSheetId="3" hidden="1">{"Schedule_IA",#N/A,FALSE,"I-A"}</definedName>
    <definedName name="wrn.Schedule_1A." hidden="1">{"Schedule_IA",#N/A,FALSE,"I-A"}</definedName>
    <definedName name="wrn.Schedule_1B." localSheetId="3" hidden="1">{"Schedule_1B",#N/A,FALSE,"I-B"}</definedName>
    <definedName name="wrn.Schedule_1B." hidden="1">{"Schedule_1B",#N/A,FALSE,"I-B"}</definedName>
    <definedName name="wrn.Schedule_1C." localSheetId="3" hidden="1">{"Schedule_1C",#N/A,FALSE,"I-C"}</definedName>
    <definedName name="wrn.Schedule_1C." hidden="1">{"Schedule_1C",#N/A,FALSE,"I-C"}</definedName>
    <definedName name="wrn.Schedule_1D." localSheetId="3" hidden="1">{"Schedule_1D",#N/A,FALSE,"I-D"}</definedName>
    <definedName name="wrn.Schedule_1D." hidden="1">{"Schedule_1D",#N/A,FALSE,"I-D"}</definedName>
    <definedName name="wrn.Schedule_I." localSheetId="3" hidden="1">{"Schedule_I",#N/A,FALSE,"I"}</definedName>
    <definedName name="wrn.Schedule_I." hidden="1">{"Schedule_I",#N/A,FALSE,"I"}</definedName>
    <definedName name="wrn.Schema._.123100." hidden="1">{#N/A,#N/A,FALSE,"contents";#N/A,#N/A,FALSE,"balance sheet";#N/A,#N/A,FALSE,"income";#N/A,#N/A,FALSE,"cash flow";#N/A,#N/A,FALSE,"equity";#N/A,#N/A,FALSE,"notes";#N/A,#N/A,FALSE,"mkt&amp;gen"}</definedName>
    <definedName name="wrn.SEGMENT." localSheetId="4" hidden="1">{"SCH29",#N/A,FALSE,"segments";"SCH30",#N/A,FALSE,"segments"}</definedName>
    <definedName name="wrn.SEGMENT." localSheetId="3" hidden="1">{"SCH29",#N/A,FALSE,"segments";"SCH30",#N/A,FALSE,"segments"}</definedName>
    <definedName name="wrn.SEGMENT." hidden="1">{"SCH29",#N/A,FALSE,"segments";"SCH30",#N/A,FALSE,"segments"}</definedName>
    <definedName name="wrn.Segments." localSheetId="3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._.AC._.Scenarios." localSheetId="3" hidden="1">{#N/A,"Mine Allocated, Sell AC",FALSE,"INPUTS";#N/A,"All Preferred, Sell AC",FALSE,"INPUTS";#N/A,"Step Up, Sell AC",FALSE,"INPUTS"}</definedName>
    <definedName name="wrn.Sell._.AC._.Scenarios." hidden="1">{#N/A,"Mine Allocated, Sell AC",FALSE,"INPUTS";#N/A,"All Preferred, Sell AC",FALSE,"INPUTS";#N/A,"Step Up, Sell AC",FALSE,"INPUTS"}</definedName>
    <definedName name="wrn.SELLING._.CALCULATION." localSheetId="3" hidden="1">{"selling",#N/A,FALSE,"Selling Expense"}</definedName>
    <definedName name="wrn.SELLING._.CALCULATION." hidden="1">{"selling",#N/A,FALSE,"Selling Expense"}</definedName>
    <definedName name="wrn.sens." localSheetId="3" hidden="1">{#N/A,#N/A,FALSE,"Sensitivities";#N/A,#N/A,FALSE,"Sensitivities2"}</definedName>
    <definedName name="wrn.sens." hidden="1">{#N/A,#N/A,FALSE,"Sensitivities";#N/A,#N/A,FALSE,"Sensitivities2"}</definedName>
    <definedName name="wrn.sensitivity." localSheetId="3" hidden="1">{"sensitivity",#N/A,FALSE,"Sensitivity"}</definedName>
    <definedName name="wrn.sensitivity." hidden="1">{"sensitivity",#N/A,FALSE,"Sensitivity"}</definedName>
    <definedName name="wrn.sensitivity._.analyses." localSheetId="3" hidden="1">{"general",#N/A,FALSE,"Assumptions"}</definedName>
    <definedName name="wrn.sensitivity._.analyses." hidden="1">{"general",#N/A,FALSE,"Assumptions"}</definedName>
    <definedName name="wrn.Sensitivity._.Analysis." localSheetId="3" hidden="1">{#N/A,#N/A,FALSE,"Fully Finance $65";#N/A,#N/A,FALSE,"Indian in the Cupboard $65";#N/A,#N/A,FALSE,"Fully Finance $70";#N/A,#N/A,FALSE,"Indian in the Cupboard $70";#N/A,#N/A,FALSE,"Summary"}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localSheetId="3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localSheetId="3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localSheetId="3" hidden="1">{#N/A,#N/A,FALSE,"High";#N/A,#N/A,FALSE,"Low";#N/A,#N/A,FALSE,"MarketCap";#N/A,#N/A,FALSE,"Alpha"}</definedName>
    <definedName name="wrn.Set." hidden="1">{#N/A,#N/A,FALSE,"High";#N/A,#N/A,FALSE,"Low";#N/A,#N/A,FALSE,"MarketCap";#N/A,#N/A,FALSE,"Alpha"}</definedName>
    <definedName name="wrn.Seven._.Page." localSheetId="3" hidden="1">{"Income",#N/A,FALSE,"income";"Sales",#N/A,FALSE,"income";"Critical",#N/A,FALSE,"income";"Market",#N/A,FALSE,"Market";"Returns",#N/A,FALSE,"returns";"Balance",#N/A,FALSE,"balance";"Cash Flow",#N/A,FALSE,"balance"}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PMODELS." localSheetId="3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mir._.09._.30._.2001." hidden="1">{#N/A,#N/A,FALSE,"contents";#N/A,#N/A,FALSE,"bal. sheet";#N/A,#N/A,FALSE,"income";#N/A,#N/A,FALSE,"cashflow";#N/A,#N/A,FALSE,"equity";#N/A,#N/A,FALSE,"notes";#N/A,#N/A,FALSE,"supplemental"}</definedName>
    <definedName name="wrn.Shart._.Report1" localSheetId="3" hidden="1">{#N/A,#N/A,TRUE,"Cover";#N/A,#N/A,TRUE,"Header (eu)";#N/A,#N/A,TRUE,"Region Charts";#N/A,#N/A,TRUE,"T&amp;O By Region";#N/A,#N/A,TRUE,"AD Report"}</definedName>
    <definedName name="wrn.Shart._.Report1" hidden="1">{#N/A,#N/A,TRUE,"Cover";#N/A,#N/A,TRUE,"Header (eu)";#N/A,#N/A,TRUE,"Region Charts";#N/A,#N/A,TRUE,"T&amp;O By Region";#N/A,#N/A,TRUE,"AD Report"}</definedName>
    <definedName name="wrn.SHORT." localSheetId="4" hidden="1">{"CREDIT STATISTICS",#N/A,FALSE,"STATS";"CF_AND_IS",#N/A,FALSE,"PLAN";"BALSHEET",#N/A,FALSE,"BALANCE SHEET"}</definedName>
    <definedName name="wrn.SHORT." localSheetId="3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_.Form.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Print." localSheetId="4" hidden="1">{#N/A,#N/A,FALSE,"Summary";#N/A,#N/A,FALSE,"Returns";#N/A,#N/A,FALSE,"Opening BS";#N/A,#N/A,FALSE,"EMO";#N/A,#N/A,FALSE,"BS";#N/A,#N/A,FALSE,"IS";#N/A,#N/A,FALSE,"CFS";#N/A,#N/A,FALSE,"Ratios"}</definedName>
    <definedName name="wrn.Short._.Print." localSheetId="3" hidden="1">{#N/A,#N/A,FALSE,"Summary";#N/A,#N/A,FALSE,"Returns";#N/A,#N/A,FALSE,"Opening BS";#N/A,#N/A,FALSE,"EMO";#N/A,#N/A,FALSE,"BS";#N/A,#N/A,FALSE,"IS";#N/A,#N/A,FALSE,"CFS";#N/A,#N/A,FALSE,"Ratios"}</definedName>
    <definedName name="wrn.Short._.Print." hidden="1">{#N/A,#N/A,FALSE,"Summary";#N/A,#N/A,FALSE,"Returns";#N/A,#N/A,FALSE,"Opening BS";#N/A,#N/A,FALSE,"EMO";#N/A,#N/A,FALSE,"BS";#N/A,#N/A,FALSE,"IS";#N/A,#N/A,FALSE,"CFS";#N/A,#N/A,FALSE,"Ratios"}</definedName>
    <definedName name="wrn.short._.print1" localSheetId="4" hidden="1">{#N/A,#N/A,FALSE,"Summary";#N/A,#N/A,FALSE,"Returns";#N/A,#N/A,FALSE,"Opening BS";#N/A,#N/A,FALSE,"EMO";#N/A,#N/A,FALSE,"BS";#N/A,#N/A,FALSE,"IS";#N/A,#N/A,FALSE,"CFS";#N/A,#N/A,FALSE,"Ratios"}</definedName>
    <definedName name="wrn.short._.print1" localSheetId="3" hidden="1">{#N/A,#N/A,FALSE,"Summary";#N/A,#N/A,FALSE,"Returns";#N/A,#N/A,FALSE,"Opening BS";#N/A,#N/A,FALSE,"EMO";#N/A,#N/A,FALSE,"BS";#N/A,#N/A,FALSE,"IS";#N/A,#N/A,FALSE,"CFS";#N/A,#N/A,FALSE,"Ratios"}</definedName>
    <definedName name="wrn.short._.print1" hidden="1">{#N/A,#N/A,FALSE,"Summary";#N/A,#N/A,FALSE,"Returns";#N/A,#N/A,FALSE,"Opening BS";#N/A,#N/A,FALSE,"EMO";#N/A,#N/A,FALSE,"BS";#N/A,#N/A,FALSE,"IS";#N/A,#N/A,FALSE,"CFS";#N/A,#N/A,FALSE,"Ratios"}</definedName>
    <definedName name="wrn.Short._.Report." localSheetId="4" hidden="1">{"short1",#N/A,FALSE,"masmode";"short2",#N/A,FALSE,"masmode";"qtrres",#N/A,FALSE,"QTR. RES.";"sales",#N/A,FALSE,"Sales &amp; Market Share"}</definedName>
    <definedName name="wrn.Short._.Report." localSheetId="3" hidden="1">{"short1",#N/A,FALSE,"masmode";"short2",#N/A,FALSE,"masmode";"qtrres",#N/A,FALSE,"QTR. RES.";"sales",#N/A,FALSE,"Sales &amp; Market Share"}</definedName>
    <definedName name="wrn.Short._.Report." hidden="1">{"short1",#N/A,FALSE,"masmode";"short2",#N/A,FALSE,"masmode";"qtrres",#N/A,FALSE,"QTR. RES.";"sales",#N/A,FALSE,"Sales &amp; Market Share"}</definedName>
    <definedName name="wrn.Short._.Report.1" localSheetId="3" hidden="1">{#N/A,#N/A,TRUE,"Cover";#N/A,#N/A,TRUE,"Header (eu)";#N/A,#N/A,TRUE,"Region Charts";#N/A,#N/A,TRUE,"T&amp;O By Region";#N/A,#N/A,TRUE,"AD Report"}</definedName>
    <definedName name="wrn.Short._.Report.1" hidden="1">{#N/A,#N/A,TRUE,"Cover";#N/A,#N/A,TRUE,"Header (eu)";#N/A,#N/A,TRUE,"Region Charts";#N/A,#N/A,TRUE,"T&amp;O By Region";#N/A,#N/A,TRUE,"AD Report"}</definedName>
    <definedName name="wrn.SHORT._1" localSheetId="3" hidden="1">{"CREDIT STATISTICS",#N/A,FALSE,"STATS";"CF_AND_IS",#N/A,FALSE,"PLAN";"BALSHEET",#N/A,FALSE,"BALANCE SHEET"}</definedName>
    <definedName name="wrn.SHORT._1" hidden="1">{"CREDIT STATISTICS",#N/A,FALSE,"STATS";"CF_AND_IS",#N/A,FALSE,"PLAN";"BALSHEET",#N/A,FALSE,"BALANCE SHEET"}</definedName>
    <definedName name="wrn.SHORT._1_1" localSheetId="3" hidden="1">{"CREDIT STATISTICS",#N/A,FALSE,"STATS";"CF_AND_IS",#N/A,FALSE,"PLAN";"BALSHEET",#N/A,FALSE,"BALANCE SHEET"}</definedName>
    <definedName name="wrn.SHORT._1_1" hidden="1">{"CREDIT STATISTICS",#N/A,FALSE,"STATS";"CF_AND_IS",#N/A,FALSE,"PLAN";"BALSHEET",#N/A,FALSE,"BALANCE SHEET"}</definedName>
    <definedName name="wrn.SHORT._1_2" localSheetId="3" hidden="1">{"CREDIT STATISTICS",#N/A,FALSE,"STATS";"CF_AND_IS",#N/A,FALSE,"PLAN";"BALSHEET",#N/A,FALSE,"BALANCE SHEET"}</definedName>
    <definedName name="wrn.SHORT._1_2" hidden="1">{"CREDIT STATISTICS",#N/A,FALSE,"STATS";"CF_AND_IS",#N/A,FALSE,"PLAN";"BALSHEET",#N/A,FALSE,"BALANCE SHEET"}</definedName>
    <definedName name="wrn.SHORT._1_3" localSheetId="3" hidden="1">{"CREDIT STATISTICS",#N/A,FALSE,"STATS";"CF_AND_IS",#N/A,FALSE,"PLAN";"BALSHEET",#N/A,FALSE,"BALANCE SHEET"}</definedName>
    <definedName name="wrn.SHORT._1_3" hidden="1">{"CREDIT STATISTICS",#N/A,FALSE,"STATS";"CF_AND_IS",#N/A,FALSE,"PLAN";"BALSHEET",#N/A,FALSE,"BALANCE SHEET"}</definedName>
    <definedName name="wrn.SHORT._1_4" localSheetId="3" hidden="1">{"CREDIT STATISTICS",#N/A,FALSE,"STATS";"CF_AND_IS",#N/A,FALSE,"PLAN";"BALSHEET",#N/A,FALSE,"BALANCE SHEET"}</definedName>
    <definedName name="wrn.SHORT._1_4" hidden="1">{"CREDIT STATISTICS",#N/A,FALSE,"STATS";"CF_AND_IS",#N/A,FALSE,"PLAN";"BALSHEET",#N/A,FALSE,"BALANCE SHEET"}</definedName>
    <definedName name="wrn.SHORT._1_5" localSheetId="3" hidden="1">{"CREDIT STATISTICS",#N/A,FALSE,"STATS";"CF_AND_IS",#N/A,FALSE,"PLAN";"BALSHEET",#N/A,FALSE,"BALANCE SHEET"}</definedName>
    <definedName name="wrn.SHORT._1_5" hidden="1">{"CREDIT STATISTICS",#N/A,FALSE,"STATS";"CF_AND_IS",#N/A,FALSE,"PLAN";"BALSHEET",#N/A,FALSE,"BALANCE SHEET"}</definedName>
    <definedName name="wrn.SHORT._2" localSheetId="3" hidden="1">{"CREDIT STATISTICS",#N/A,FALSE,"STATS";"CF_AND_IS",#N/A,FALSE,"PLAN";"BALSHEET",#N/A,FALSE,"BALANCE SHEET"}</definedName>
    <definedName name="wrn.SHORT._2" hidden="1">{"CREDIT STATISTICS",#N/A,FALSE,"STATS";"CF_AND_IS",#N/A,FALSE,"PLAN";"BALSHEET",#N/A,FALSE,"BALANCE SHEET"}</definedName>
    <definedName name="wrn.SHORT._2_1" localSheetId="3" hidden="1">{"CREDIT STATISTICS",#N/A,FALSE,"STATS";"CF_AND_IS",#N/A,FALSE,"PLAN";"BALSHEET",#N/A,FALSE,"BALANCE SHEET"}</definedName>
    <definedName name="wrn.SHORT._2_1" hidden="1">{"CREDIT STATISTICS",#N/A,FALSE,"STATS";"CF_AND_IS",#N/A,FALSE,"PLAN";"BALSHEET",#N/A,FALSE,"BALANCE SHEET"}</definedName>
    <definedName name="wrn.SHORT._2_2" localSheetId="3" hidden="1">{"CREDIT STATISTICS",#N/A,FALSE,"STATS";"CF_AND_IS",#N/A,FALSE,"PLAN";"BALSHEET",#N/A,FALSE,"BALANCE SHEET"}</definedName>
    <definedName name="wrn.SHORT._2_2" hidden="1">{"CREDIT STATISTICS",#N/A,FALSE,"STATS";"CF_AND_IS",#N/A,FALSE,"PLAN";"BALSHEET",#N/A,FALSE,"BALANCE SHEET"}</definedName>
    <definedName name="wrn.SHORT._2_3" localSheetId="3" hidden="1">{"CREDIT STATISTICS",#N/A,FALSE,"STATS";"CF_AND_IS",#N/A,FALSE,"PLAN";"BALSHEET",#N/A,FALSE,"BALANCE SHEET"}</definedName>
    <definedName name="wrn.SHORT._2_3" hidden="1">{"CREDIT STATISTICS",#N/A,FALSE,"STATS";"CF_AND_IS",#N/A,FALSE,"PLAN";"BALSHEET",#N/A,FALSE,"BALANCE SHEET"}</definedName>
    <definedName name="wrn.SHORT._2_4" localSheetId="3" hidden="1">{"CREDIT STATISTICS",#N/A,FALSE,"STATS";"CF_AND_IS",#N/A,FALSE,"PLAN";"BALSHEET",#N/A,FALSE,"BALANCE SHEET"}</definedName>
    <definedName name="wrn.SHORT._2_4" hidden="1">{"CREDIT STATISTICS",#N/A,FALSE,"STATS";"CF_AND_IS",#N/A,FALSE,"PLAN";"BALSHEET",#N/A,FALSE,"BALANCE SHEET"}</definedName>
    <definedName name="wrn.SHORT._2_5" localSheetId="3" hidden="1">{"CREDIT STATISTICS",#N/A,FALSE,"STATS";"CF_AND_IS",#N/A,FALSE,"PLAN";"BALSHEET",#N/A,FALSE,"BALANCE SHEET"}</definedName>
    <definedName name="wrn.SHORT._2_5" hidden="1">{"CREDIT STATISTICS",#N/A,FALSE,"STATS";"CF_AND_IS",#N/A,FALSE,"PLAN";"BALSHEET",#N/A,FALSE,"BALANCE SHEET"}</definedName>
    <definedName name="wrn.SHORT._3" localSheetId="3" hidden="1">{"CREDIT STATISTICS",#N/A,FALSE,"STATS";"CF_AND_IS",#N/A,FALSE,"PLAN";"BALSHEET",#N/A,FALSE,"BALANCE SHEET"}</definedName>
    <definedName name="wrn.SHORT._3" hidden="1">{"CREDIT STATISTICS",#N/A,FALSE,"STATS";"CF_AND_IS",#N/A,FALSE,"PLAN";"BALSHEET",#N/A,FALSE,"BALANCE SHEET"}</definedName>
    <definedName name="wrn.SHORT._3_1" localSheetId="3" hidden="1">{"CREDIT STATISTICS",#N/A,FALSE,"STATS";"CF_AND_IS",#N/A,FALSE,"PLAN";"BALSHEET",#N/A,FALSE,"BALANCE SHEET"}</definedName>
    <definedName name="wrn.SHORT._3_1" hidden="1">{"CREDIT STATISTICS",#N/A,FALSE,"STATS";"CF_AND_IS",#N/A,FALSE,"PLAN";"BALSHEET",#N/A,FALSE,"BALANCE SHEET"}</definedName>
    <definedName name="wrn.SHORT._3_2" localSheetId="3" hidden="1">{"CREDIT STATISTICS",#N/A,FALSE,"STATS";"CF_AND_IS",#N/A,FALSE,"PLAN";"BALSHEET",#N/A,FALSE,"BALANCE SHEET"}</definedName>
    <definedName name="wrn.SHORT._3_2" hidden="1">{"CREDIT STATISTICS",#N/A,FALSE,"STATS";"CF_AND_IS",#N/A,FALSE,"PLAN";"BALSHEET",#N/A,FALSE,"BALANCE SHEET"}</definedName>
    <definedName name="wrn.SHORT._3_3" localSheetId="3" hidden="1">{"CREDIT STATISTICS",#N/A,FALSE,"STATS";"CF_AND_IS",#N/A,FALSE,"PLAN";"BALSHEET",#N/A,FALSE,"BALANCE SHEET"}</definedName>
    <definedName name="wrn.SHORT._3_3" hidden="1">{"CREDIT STATISTICS",#N/A,FALSE,"STATS";"CF_AND_IS",#N/A,FALSE,"PLAN";"BALSHEET",#N/A,FALSE,"BALANCE SHEET"}</definedName>
    <definedName name="wrn.SHORT._3_4" localSheetId="3" hidden="1">{"CREDIT STATISTICS",#N/A,FALSE,"STATS";"CF_AND_IS",#N/A,FALSE,"PLAN";"BALSHEET",#N/A,FALSE,"BALANCE SHEET"}</definedName>
    <definedName name="wrn.SHORT._3_4" hidden="1">{"CREDIT STATISTICS",#N/A,FALSE,"STATS";"CF_AND_IS",#N/A,FALSE,"PLAN";"BALSHEET",#N/A,FALSE,"BALANCE SHEET"}</definedName>
    <definedName name="wrn.SHORT._3_5" localSheetId="3" hidden="1">{"CREDIT STATISTICS",#N/A,FALSE,"STATS";"CF_AND_IS",#N/A,FALSE,"PLAN";"BALSHEET",#N/A,FALSE,"BALANCE SHEET"}</definedName>
    <definedName name="wrn.SHORT._3_5" hidden="1">{"CREDIT STATISTICS",#N/A,FALSE,"STATS";"CF_AND_IS",#N/A,FALSE,"PLAN";"BALSHEET",#N/A,FALSE,"BALANCE SHEET"}</definedName>
    <definedName name="wrn.SHORT._4" localSheetId="3" hidden="1">{"CREDIT STATISTICS",#N/A,FALSE,"STATS";"CF_AND_IS",#N/A,FALSE,"PLAN";"BALSHEET",#N/A,FALSE,"BALANCE SHEET"}</definedName>
    <definedName name="wrn.SHORT._4" hidden="1">{"CREDIT STATISTICS",#N/A,FALSE,"STATS";"CF_AND_IS",#N/A,FALSE,"PLAN";"BALSHEET",#N/A,FALSE,"BALANCE SHEET"}</definedName>
    <definedName name="wrn.SHORT._4_1" localSheetId="3" hidden="1">{"CREDIT STATISTICS",#N/A,FALSE,"STATS";"CF_AND_IS",#N/A,FALSE,"PLAN";"BALSHEET",#N/A,FALSE,"BALANCE SHEET"}</definedName>
    <definedName name="wrn.SHORT._4_1" hidden="1">{"CREDIT STATISTICS",#N/A,FALSE,"STATS";"CF_AND_IS",#N/A,FALSE,"PLAN";"BALSHEET",#N/A,FALSE,"BALANCE SHEET"}</definedName>
    <definedName name="wrn.SHORT._4_2" localSheetId="3" hidden="1">{"CREDIT STATISTICS",#N/A,FALSE,"STATS";"CF_AND_IS",#N/A,FALSE,"PLAN";"BALSHEET",#N/A,FALSE,"BALANCE SHEET"}</definedName>
    <definedName name="wrn.SHORT._4_2" hidden="1">{"CREDIT STATISTICS",#N/A,FALSE,"STATS";"CF_AND_IS",#N/A,FALSE,"PLAN";"BALSHEET",#N/A,FALSE,"BALANCE SHEET"}</definedName>
    <definedName name="wrn.SHORT._4_3" localSheetId="3" hidden="1">{"CREDIT STATISTICS",#N/A,FALSE,"STATS";"CF_AND_IS",#N/A,FALSE,"PLAN";"BALSHEET",#N/A,FALSE,"BALANCE SHEET"}</definedName>
    <definedName name="wrn.SHORT._4_3" hidden="1">{"CREDIT STATISTICS",#N/A,FALSE,"STATS";"CF_AND_IS",#N/A,FALSE,"PLAN";"BALSHEET",#N/A,FALSE,"BALANCE SHEET"}</definedName>
    <definedName name="wrn.SHORT._4_4" localSheetId="3" hidden="1">{"CREDIT STATISTICS",#N/A,FALSE,"STATS";"CF_AND_IS",#N/A,FALSE,"PLAN";"BALSHEET",#N/A,FALSE,"BALANCE SHEET"}</definedName>
    <definedName name="wrn.SHORT._4_4" hidden="1">{"CREDIT STATISTICS",#N/A,FALSE,"STATS";"CF_AND_IS",#N/A,FALSE,"PLAN";"BALSHEET",#N/A,FALSE,"BALANCE SHEET"}</definedName>
    <definedName name="wrn.SHORT._4_5" localSheetId="3" hidden="1">{"CREDIT STATISTICS",#N/A,FALSE,"STATS";"CF_AND_IS",#N/A,FALSE,"PLAN";"BALSHEET",#N/A,FALSE,"BALANCE SHEET"}</definedName>
    <definedName name="wrn.SHORT._4_5" hidden="1">{"CREDIT STATISTICS",#N/A,FALSE,"STATS";"CF_AND_IS",#N/A,FALSE,"PLAN";"BALSHEET",#N/A,FALSE,"BALANCE SHEET"}</definedName>
    <definedName name="wrn.SHORT._5" localSheetId="3" hidden="1">{"CREDIT STATISTICS",#N/A,FALSE,"STATS";"CF_AND_IS",#N/A,FALSE,"PLAN";"BALSHEET",#N/A,FALSE,"BALANCE SHEET"}</definedName>
    <definedName name="wrn.SHORT._5" hidden="1">{"CREDIT STATISTICS",#N/A,FALSE,"STATS";"CF_AND_IS",#N/A,FALSE,"PLAN";"BALSHEET",#N/A,FALSE,"BALANCE SHEET"}</definedName>
    <definedName name="wrn.SHORT._5_1" localSheetId="3" hidden="1">{"CREDIT STATISTICS",#N/A,FALSE,"STATS";"CF_AND_IS",#N/A,FALSE,"PLAN";"BALSHEET",#N/A,FALSE,"BALANCE SHEET"}</definedName>
    <definedName name="wrn.SHORT._5_1" hidden="1">{"CREDIT STATISTICS",#N/A,FALSE,"STATS";"CF_AND_IS",#N/A,FALSE,"PLAN";"BALSHEET",#N/A,FALSE,"BALANCE SHEET"}</definedName>
    <definedName name="wrn.SHORT._5_2" localSheetId="3" hidden="1">{"CREDIT STATISTICS",#N/A,FALSE,"STATS";"CF_AND_IS",#N/A,FALSE,"PLAN";"BALSHEET",#N/A,FALSE,"BALANCE SHEET"}</definedName>
    <definedName name="wrn.SHORT._5_2" hidden="1">{"CREDIT STATISTICS",#N/A,FALSE,"STATS";"CF_AND_IS",#N/A,FALSE,"PLAN";"BALSHEET",#N/A,FALSE,"BALANCE SHEET"}</definedName>
    <definedName name="wrn.SHORT._5_3" localSheetId="3" hidden="1">{"CREDIT STATISTICS",#N/A,FALSE,"STATS";"CF_AND_IS",#N/A,FALSE,"PLAN";"BALSHEET",#N/A,FALSE,"BALANCE SHEET"}</definedName>
    <definedName name="wrn.SHORT._5_3" hidden="1">{"CREDIT STATISTICS",#N/A,FALSE,"STATS";"CF_AND_IS",#N/A,FALSE,"PLAN";"BALSHEET",#N/A,FALSE,"BALANCE SHEET"}</definedName>
    <definedName name="wrn.SHORT._5_4" localSheetId="3" hidden="1">{"CREDIT STATISTICS",#N/A,FALSE,"STATS";"CF_AND_IS",#N/A,FALSE,"PLAN";"BALSHEET",#N/A,FALSE,"BALANCE SHEET"}</definedName>
    <definedName name="wrn.SHORT._5_4" hidden="1">{"CREDIT STATISTICS",#N/A,FALSE,"STATS";"CF_AND_IS",#N/A,FALSE,"PLAN";"BALSHEET",#N/A,FALSE,"BALANCE SHEET"}</definedName>
    <definedName name="wrn.SHORT._5_5" localSheetId="3" hidden="1">{"CREDIT STATISTICS",#N/A,FALSE,"STATS";"CF_AND_IS",#N/A,FALSE,"PLAN";"BALSHEET",#N/A,FALSE,"BALANCE SHEET"}</definedName>
    <definedName name="wrn.SHORT._5_5" hidden="1">{"CREDIT STATISTICS",#N/A,FALSE,"STATS";"CF_AND_IS",#N/A,FALSE,"PLAN";"BALSHEET",#N/A,FALSE,"BALANCE SHEET"}</definedName>
    <definedName name="wrn.Showrooms." localSheetId="3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MPSONS." localSheetId="4" hidden="1">{"SPSPG1",#N/A,FALSE,"1995";"SPSPG2",#N/A,FALSE,"1995";"SPSPG3",#N/A,FALSE,"1995"}</definedName>
    <definedName name="wrn.SIMPSONS." localSheetId="3" hidden="1">{"SPSPG1",#N/A,FALSE,"1995";"SPSPG2",#N/A,FALSE,"1995";"SPSPG3",#N/A,FALSE,"1995"}</definedName>
    <definedName name="wrn.SIMPSONS." hidden="1">{"SPSPG1",#N/A,FALSE,"1995";"SPSPG2",#N/A,FALSE,"1995";"SPSPG3",#N/A,FALSE,"1995"}</definedName>
    <definedName name="wrn.SITARECCO.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uation._.complete." localSheetId="3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x._.Page." localSheetId="3" hidden="1">{"Income",#N/A,FALSE,"Earnings";"Critical Measures",#N/A,FALSE,"Earnings";"Balance",#N/A,FALSE,"Balance";"Cash Flow",#N/A,FALSE,"Balance";"Market",#N/A,FALSE,"Market";"Returns",#N/A,FALSE,"Returns"}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localSheetId="3" hidden="1">{"Income",#N/A,FALSE,"income";"Critical",#N/A,FALSE,"income";"Balance",#N/A,FALSE,"Balance";"Cash Flow",#N/A,FALSE,"Balance";"Returns",#N/A,FALSE,"Returns";"Market",#N/A,FALSE,"Market"}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localSheetId="4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localSheetId="3" hidden="1">{"skb PM",#N/A,FALSE,"SKB&amp;MERCK (HepB vaccine)"}</definedName>
    <definedName name="wrn.slides." hidden="1">{"skb PM",#N/A,FALSE,"SKB&amp;MERCK (HepB vaccine)"}</definedName>
    <definedName name="wrn.Soft._.Drinks." localSheetId="3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localSheetId="3" hidden="1">{#N/A,#N/A,FALSE,"Produkte Erw.";#N/A,#N/A,FALSE,"Produkte Plan";#N/A,#N/A,FALSE,"Leistungen Erw.";#N/A,#N/A,FALSE,"Leistungen Plan";#N/A,#N/A,FALSE,"KA Allg.Kosten (2)";#N/A,#N/A,FALSE,"KA All.Kosten"}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localSheetId="3" hidden="1">{#N/A,#N/A,FALSE,"CASH FLOWS";#N/A,#N/A,FALSE,"INCOME STATEMENT";#N/A,#N/A,FALSE,"OPERATING EXPENSES";#N/A,#N/A,FALSE,"BALANCE SHEET";#N/A,#N/A,FALSE,"Sales"}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localSheetId="3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y._.infl." localSheetId="3" hidden="1">{#N/A,#N/A,FALSE,"GENERAL BACK-END INFLUENCE";#N/A,#N/A,FALSE,"PRICE AND VOLUME INFLUENCE";#N/A,#N/A,FALSE,"Share Influence"}</definedName>
    <definedName name="wrn.Soy._.infl." hidden="1">{#N/A,#N/A,FALSE,"GENERAL BACK-END INFLUENCE";#N/A,#N/A,FALSE,"PRICE AND VOLUME INFLUENCE";#N/A,#N/A,FALSE,"Share Influence"}</definedName>
    <definedName name="wrn.Spacenet._.Czech." localSheetId="4" hidden="1">{"Spacenet Czech - activ",#N/A,FALSE,"Consolidation";"Sapcenet Czech - passiv",#N/A,FALSE,"Consolidation";"Spacenet Czech - P&amp;L",#N/A,FALSE,"Consolidation";"Spacenet Czech - P.N.",#N/A,FALSE,"Consolidation"}</definedName>
    <definedName name="wrn.Spacenet._.Czech." localSheetId="3" hidden="1">{"Spacenet Czech - activ",#N/A,FALSE,"Consolidation";"Sapcenet Czech - passiv",#N/A,FALSE,"Consolidation";"Spacenet Czech - P&amp;L",#N/A,FALSE,"Consolidation";"Spacenet Czech - P.N.",#N/A,FALSE,"Consolidation"}</definedName>
    <definedName name="wrn.Spacenet._.Czech." hidden="1">{"Spacenet Czech - activ",#N/A,FALSE,"Consolidation";"Sapcenet Czech - passiv",#N/A,FALSE,"Consolidation";"Spacenet Czech - P&amp;L",#N/A,FALSE,"Consolidation";"Spacenet Czech - P.N.",#N/A,FALSE,"Consolidation"}</definedName>
    <definedName name="wrn.Spacenet._.GMBH." localSheetId="4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GMBH." localSheetId="3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GMBH.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Inc." localSheetId="4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acenet._.Inc." localSheetId="3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acenet._.Inc.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EC._.GAS._.CYLS." localSheetId="3" hidden="1">{"SPEC GAS CYLS",#N/A,FALSE,"SPEC GAS"}</definedName>
    <definedName name="wrn.SPEC._.GAS._.CYLS." hidden="1">{"SPEC GAS CYLS",#N/A,FALSE,"SPEC GAS"}</definedName>
    <definedName name="wrn.Special._.emission." localSheetId="3" hidden="1">{"calcul",#N/A,FALSE,"Special Emissions"}</definedName>
    <definedName name="wrn.Special._.emission." hidden="1">{"calcul",#N/A,FALSE,"Special Emissions"}</definedName>
    <definedName name="wrn.sspall." localSheetId="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localSheetId="4" hidden="1">{"Staff and Department Summaries",#N/A,FALSE,"Staff Revenue + Comp"}</definedName>
    <definedName name="wrn.Staff._.and._.Department._.Summaries." localSheetId="3" hidden="1">{"Staff and Department Summaries",#N/A,FALSE,"Staff Revenue + Comp"}</definedName>
    <definedName name="wrn.Staff._.and._.Department._.Summaries." hidden="1">{"Staff and Department Summaries",#N/A,FALSE,"Staff Revenue + Comp"}</definedName>
    <definedName name="wrn.Staff._.cost1998." localSheetId="3" hidden="1">{#N/A,#N/A,TRUE,"Staffnos &amp; cost"}</definedName>
    <definedName name="wrn.Staff._.cost1998." hidden="1">{#N/A,#N/A,TRUE,"Staffnos &amp; cost"}</definedName>
    <definedName name="wrn.Staff._.Detail." localSheetId="4" hidden="1">{"Staff Detail",#N/A,FALSE,"Staff Revenue + Comp"}</definedName>
    <definedName name="wrn.Staff._.Detail." localSheetId="3" hidden="1">{"Staff Detail",#N/A,FALSE,"Staff Revenue + Comp"}</definedName>
    <definedName name="wrn.Staff._.Detail." hidden="1">{"Staff Detail",#N/A,FALSE,"Staff Revenue + Comp"}</definedName>
    <definedName name="wrn.Staffcost." localSheetId="3" hidden="1">{#N/A,#N/A,FALSE,"Staffnos &amp; cost"}</definedName>
    <definedName name="wrn.Staffcost." hidden="1">{#N/A,#N/A,FALSE,"Staffnos &amp; cost"}</definedName>
    <definedName name="wrn.Staffing." localSheetId="3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1" localSheetId="3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1_1" localSheetId="3" hidden="1">{#N/A,#N/A,FALSE,"Assessment";#N/A,#N/A,FALSE,"Staffing";#N/A,#N/A,FALSE,"Hires";#N/A,#N/A,FALSE,"Assumptions"}</definedName>
    <definedName name="wrn.Staffing._1_1" hidden="1">{#N/A,#N/A,FALSE,"Assessment";#N/A,#N/A,FALSE,"Staffing";#N/A,#N/A,FALSE,"Hires";#N/A,#N/A,FALSE,"Assumptions"}</definedName>
    <definedName name="wrn.Staffing._1_2" localSheetId="3" hidden="1">{#N/A,#N/A,FALSE,"Assessment";#N/A,#N/A,FALSE,"Staffing";#N/A,#N/A,FALSE,"Hires";#N/A,#N/A,FALSE,"Assumptions"}</definedName>
    <definedName name="wrn.Staffing._1_2" hidden="1">{#N/A,#N/A,FALSE,"Assessment";#N/A,#N/A,FALSE,"Staffing";#N/A,#N/A,FALSE,"Hires";#N/A,#N/A,FALSE,"Assumptions"}</definedName>
    <definedName name="wrn.Staffing._1_3" localSheetId="3" hidden="1">{#N/A,#N/A,FALSE,"Assessment";#N/A,#N/A,FALSE,"Staffing";#N/A,#N/A,FALSE,"Hires";#N/A,#N/A,FALSE,"Assumptions"}</definedName>
    <definedName name="wrn.Staffing._1_3" hidden="1">{#N/A,#N/A,FALSE,"Assessment";#N/A,#N/A,FALSE,"Staffing";#N/A,#N/A,FALSE,"Hires";#N/A,#N/A,FALSE,"Assumptions"}</definedName>
    <definedName name="wrn.Staffing._1_4" localSheetId="3" hidden="1">{#N/A,#N/A,FALSE,"Assessment";#N/A,#N/A,FALSE,"Staffing";#N/A,#N/A,FALSE,"Hires";#N/A,#N/A,FALSE,"Assumptions"}</definedName>
    <definedName name="wrn.Staffing._1_4" hidden="1">{#N/A,#N/A,FALSE,"Assessment";#N/A,#N/A,FALSE,"Staffing";#N/A,#N/A,FALSE,"Hires";#N/A,#N/A,FALSE,"Assumptions"}</definedName>
    <definedName name="wrn.Staffing._1_5" localSheetId="3" hidden="1">{#N/A,#N/A,FALSE,"Assessment";#N/A,#N/A,FALSE,"Staffing";#N/A,#N/A,FALSE,"Hires";#N/A,#N/A,FALSE,"Assumptions"}</definedName>
    <definedName name="wrn.Staffing._1_5" hidden="1">{#N/A,#N/A,FALSE,"Assessment";#N/A,#N/A,FALSE,"Staffing";#N/A,#N/A,FALSE,"Hires";#N/A,#N/A,FALSE,"Assumptions"}</definedName>
    <definedName name="wrn.Staffing._2" localSheetId="3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2_1" localSheetId="3" hidden="1">{#N/A,#N/A,FALSE,"Assessment";#N/A,#N/A,FALSE,"Staffing";#N/A,#N/A,FALSE,"Hires";#N/A,#N/A,FALSE,"Assumptions"}</definedName>
    <definedName name="wrn.Staffing._2_1" hidden="1">{#N/A,#N/A,FALSE,"Assessment";#N/A,#N/A,FALSE,"Staffing";#N/A,#N/A,FALSE,"Hires";#N/A,#N/A,FALSE,"Assumptions"}</definedName>
    <definedName name="wrn.Staffing._2_2" localSheetId="3" hidden="1">{#N/A,#N/A,FALSE,"Assessment";#N/A,#N/A,FALSE,"Staffing";#N/A,#N/A,FALSE,"Hires";#N/A,#N/A,FALSE,"Assumptions"}</definedName>
    <definedName name="wrn.Staffing._2_2" hidden="1">{#N/A,#N/A,FALSE,"Assessment";#N/A,#N/A,FALSE,"Staffing";#N/A,#N/A,FALSE,"Hires";#N/A,#N/A,FALSE,"Assumptions"}</definedName>
    <definedName name="wrn.Staffing._2_3" localSheetId="3" hidden="1">{#N/A,#N/A,FALSE,"Assessment";#N/A,#N/A,FALSE,"Staffing";#N/A,#N/A,FALSE,"Hires";#N/A,#N/A,FALSE,"Assumptions"}</definedName>
    <definedName name="wrn.Staffing._2_3" hidden="1">{#N/A,#N/A,FALSE,"Assessment";#N/A,#N/A,FALSE,"Staffing";#N/A,#N/A,FALSE,"Hires";#N/A,#N/A,FALSE,"Assumptions"}</definedName>
    <definedName name="wrn.Staffing._2_4" localSheetId="3" hidden="1">{#N/A,#N/A,FALSE,"Assessment";#N/A,#N/A,FALSE,"Staffing";#N/A,#N/A,FALSE,"Hires";#N/A,#N/A,FALSE,"Assumptions"}</definedName>
    <definedName name="wrn.Staffing._2_4" hidden="1">{#N/A,#N/A,FALSE,"Assessment";#N/A,#N/A,FALSE,"Staffing";#N/A,#N/A,FALSE,"Hires";#N/A,#N/A,FALSE,"Assumptions"}</definedName>
    <definedName name="wrn.Staffing._2_5" localSheetId="3" hidden="1">{#N/A,#N/A,FALSE,"Assessment";#N/A,#N/A,FALSE,"Staffing";#N/A,#N/A,FALSE,"Hires";#N/A,#N/A,FALSE,"Assumptions"}</definedName>
    <definedName name="wrn.Staffing._2_5" hidden="1">{#N/A,#N/A,FALSE,"Assessment";#N/A,#N/A,FALSE,"Staffing";#N/A,#N/A,FALSE,"Hires";#N/A,#N/A,FALSE,"Assumptions"}</definedName>
    <definedName name="wrn.Staffing._3" localSheetId="3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3_1" localSheetId="3" hidden="1">{#N/A,#N/A,FALSE,"Assessment";#N/A,#N/A,FALSE,"Staffing";#N/A,#N/A,FALSE,"Hires";#N/A,#N/A,FALSE,"Assumptions"}</definedName>
    <definedName name="wrn.Staffing._3_1" hidden="1">{#N/A,#N/A,FALSE,"Assessment";#N/A,#N/A,FALSE,"Staffing";#N/A,#N/A,FALSE,"Hires";#N/A,#N/A,FALSE,"Assumptions"}</definedName>
    <definedName name="wrn.Staffing._3_2" localSheetId="3" hidden="1">{#N/A,#N/A,FALSE,"Assessment";#N/A,#N/A,FALSE,"Staffing";#N/A,#N/A,FALSE,"Hires";#N/A,#N/A,FALSE,"Assumptions"}</definedName>
    <definedName name="wrn.Staffing._3_2" hidden="1">{#N/A,#N/A,FALSE,"Assessment";#N/A,#N/A,FALSE,"Staffing";#N/A,#N/A,FALSE,"Hires";#N/A,#N/A,FALSE,"Assumptions"}</definedName>
    <definedName name="wrn.Staffing._3_3" localSheetId="3" hidden="1">{#N/A,#N/A,FALSE,"Assessment";#N/A,#N/A,FALSE,"Staffing";#N/A,#N/A,FALSE,"Hires";#N/A,#N/A,FALSE,"Assumptions"}</definedName>
    <definedName name="wrn.Staffing._3_3" hidden="1">{#N/A,#N/A,FALSE,"Assessment";#N/A,#N/A,FALSE,"Staffing";#N/A,#N/A,FALSE,"Hires";#N/A,#N/A,FALSE,"Assumptions"}</definedName>
    <definedName name="wrn.Staffing._3_4" localSheetId="3" hidden="1">{#N/A,#N/A,FALSE,"Assessment";#N/A,#N/A,FALSE,"Staffing";#N/A,#N/A,FALSE,"Hires";#N/A,#N/A,FALSE,"Assumptions"}</definedName>
    <definedName name="wrn.Staffing._3_4" hidden="1">{#N/A,#N/A,FALSE,"Assessment";#N/A,#N/A,FALSE,"Staffing";#N/A,#N/A,FALSE,"Hires";#N/A,#N/A,FALSE,"Assumptions"}</definedName>
    <definedName name="wrn.Staffing._3_5" localSheetId="3" hidden="1">{#N/A,#N/A,FALSE,"Assessment";#N/A,#N/A,FALSE,"Staffing";#N/A,#N/A,FALSE,"Hires";#N/A,#N/A,FALSE,"Assumptions"}</definedName>
    <definedName name="wrn.Staffing._3_5" hidden="1">{#N/A,#N/A,FALSE,"Assessment";#N/A,#N/A,FALSE,"Staffing";#N/A,#N/A,FALSE,"Hires";#N/A,#N/A,FALSE,"Assumptions"}</definedName>
    <definedName name="wrn.Staffing._4" localSheetId="3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4_1" localSheetId="3" hidden="1">{#N/A,#N/A,FALSE,"Assessment";#N/A,#N/A,FALSE,"Staffing";#N/A,#N/A,FALSE,"Hires";#N/A,#N/A,FALSE,"Assumptions"}</definedName>
    <definedName name="wrn.Staffing._4_1" hidden="1">{#N/A,#N/A,FALSE,"Assessment";#N/A,#N/A,FALSE,"Staffing";#N/A,#N/A,FALSE,"Hires";#N/A,#N/A,FALSE,"Assumptions"}</definedName>
    <definedName name="wrn.Staffing._4_2" localSheetId="3" hidden="1">{#N/A,#N/A,FALSE,"Assessment";#N/A,#N/A,FALSE,"Staffing";#N/A,#N/A,FALSE,"Hires";#N/A,#N/A,FALSE,"Assumptions"}</definedName>
    <definedName name="wrn.Staffing._4_2" hidden="1">{#N/A,#N/A,FALSE,"Assessment";#N/A,#N/A,FALSE,"Staffing";#N/A,#N/A,FALSE,"Hires";#N/A,#N/A,FALSE,"Assumptions"}</definedName>
    <definedName name="wrn.Staffing._4_3" localSheetId="3" hidden="1">{#N/A,#N/A,FALSE,"Assessment";#N/A,#N/A,FALSE,"Staffing";#N/A,#N/A,FALSE,"Hires";#N/A,#N/A,FALSE,"Assumptions"}</definedName>
    <definedName name="wrn.Staffing._4_3" hidden="1">{#N/A,#N/A,FALSE,"Assessment";#N/A,#N/A,FALSE,"Staffing";#N/A,#N/A,FALSE,"Hires";#N/A,#N/A,FALSE,"Assumptions"}</definedName>
    <definedName name="wrn.Staffing._4_4" localSheetId="3" hidden="1">{#N/A,#N/A,FALSE,"Assessment";#N/A,#N/A,FALSE,"Staffing";#N/A,#N/A,FALSE,"Hires";#N/A,#N/A,FALSE,"Assumptions"}</definedName>
    <definedName name="wrn.Staffing._4_4" hidden="1">{#N/A,#N/A,FALSE,"Assessment";#N/A,#N/A,FALSE,"Staffing";#N/A,#N/A,FALSE,"Hires";#N/A,#N/A,FALSE,"Assumptions"}</definedName>
    <definedName name="wrn.Staffing._4_5" localSheetId="3" hidden="1">{#N/A,#N/A,FALSE,"Assessment";#N/A,#N/A,FALSE,"Staffing";#N/A,#N/A,FALSE,"Hires";#N/A,#N/A,FALSE,"Assumptions"}</definedName>
    <definedName name="wrn.Staffing._4_5" hidden="1">{#N/A,#N/A,FALSE,"Assessment";#N/A,#N/A,FALSE,"Staffing";#N/A,#N/A,FALSE,"Hires";#N/A,#N/A,FALSE,"Assumptions"}</definedName>
    <definedName name="wrn.Staffing._5" localSheetId="3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._5_1" localSheetId="3" hidden="1">{#N/A,#N/A,FALSE,"Assessment";#N/A,#N/A,FALSE,"Staffing";#N/A,#N/A,FALSE,"Hires";#N/A,#N/A,FALSE,"Assumptions"}</definedName>
    <definedName name="wrn.Staffing._5_1" hidden="1">{#N/A,#N/A,FALSE,"Assessment";#N/A,#N/A,FALSE,"Staffing";#N/A,#N/A,FALSE,"Hires";#N/A,#N/A,FALSE,"Assumptions"}</definedName>
    <definedName name="wrn.Staffing._5_2" localSheetId="3" hidden="1">{#N/A,#N/A,FALSE,"Assessment";#N/A,#N/A,FALSE,"Staffing";#N/A,#N/A,FALSE,"Hires";#N/A,#N/A,FALSE,"Assumptions"}</definedName>
    <definedName name="wrn.Staffing._5_2" hidden="1">{#N/A,#N/A,FALSE,"Assessment";#N/A,#N/A,FALSE,"Staffing";#N/A,#N/A,FALSE,"Hires";#N/A,#N/A,FALSE,"Assumptions"}</definedName>
    <definedName name="wrn.Staffing._5_3" localSheetId="3" hidden="1">{#N/A,#N/A,FALSE,"Assessment";#N/A,#N/A,FALSE,"Staffing";#N/A,#N/A,FALSE,"Hires";#N/A,#N/A,FALSE,"Assumptions"}</definedName>
    <definedName name="wrn.Staffing._5_3" hidden="1">{#N/A,#N/A,FALSE,"Assessment";#N/A,#N/A,FALSE,"Staffing";#N/A,#N/A,FALSE,"Hires";#N/A,#N/A,FALSE,"Assumptions"}</definedName>
    <definedName name="wrn.Staffing._5_4" localSheetId="3" hidden="1">{#N/A,#N/A,FALSE,"Assessment";#N/A,#N/A,FALSE,"Staffing";#N/A,#N/A,FALSE,"Hires";#N/A,#N/A,FALSE,"Assumptions"}</definedName>
    <definedName name="wrn.Staffing._5_4" hidden="1">{#N/A,#N/A,FALSE,"Assessment";#N/A,#N/A,FALSE,"Staffing";#N/A,#N/A,FALSE,"Hires";#N/A,#N/A,FALSE,"Assumptions"}</definedName>
    <definedName name="wrn.Staffing._5_5" localSheetId="3" hidden="1">{#N/A,#N/A,FALSE,"Assessment";#N/A,#N/A,FALSE,"Staffing";#N/A,#N/A,FALSE,"Hires";#N/A,#N/A,FALSE,"Assumptions"}</definedName>
    <definedName name="wrn.Staffing._5_5" hidden="1">{#N/A,#N/A,FALSE,"Assessment";#N/A,#N/A,FALSE,"Staffing";#N/A,#N/A,FALSE,"Hires";#N/A,#N/A,FALSE,"Assumptions"}</definedName>
    <definedName name="wrn.Staffing1" localSheetId="3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localSheetId="3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localSheetId="3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2" localSheetId="3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localSheetId="3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localSheetId="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localSheetId="3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localSheetId="3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localSheetId="3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localSheetId="3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localSheetId="3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localSheetId="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localSheetId="3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localSheetId="3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localSheetId="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localSheetId="3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localSheetId="3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localSheetId="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localSheetId="3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localSheetId="3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localSheetId="3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localSheetId="3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localSheetId="3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localSheetId="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localSheetId="3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localSheetId="3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ffing1_5_1" localSheetId="3" hidden="1">{#N/A,#N/A,FALSE,"Assessment";#N/A,#N/A,FALSE,"Staffing";#N/A,#N/A,FALSE,"Hires";#N/A,#N/A,FALSE,"Assumptions"}</definedName>
    <definedName name="wrn.Staffing1_5_1" hidden="1">{#N/A,#N/A,FALSE,"Assessment";#N/A,#N/A,FALSE,"Staffing";#N/A,#N/A,FALSE,"Hires";#N/A,#N/A,FALSE,"Assumptions"}</definedName>
    <definedName name="wrn.Staffing1_5_2" localSheetId="3" hidden="1">{#N/A,#N/A,FALSE,"Assessment";#N/A,#N/A,FALSE,"Staffing";#N/A,#N/A,FALSE,"Hires";#N/A,#N/A,FALSE,"Assumptions"}</definedName>
    <definedName name="wrn.Staffing1_5_2" hidden="1">{#N/A,#N/A,FALSE,"Assessment";#N/A,#N/A,FALSE,"Staffing";#N/A,#N/A,FALSE,"Hires";#N/A,#N/A,FALSE,"Assumptions"}</definedName>
    <definedName name="wrn.Staffing1_5_3" localSheetId="3" hidden="1">{#N/A,#N/A,FALSE,"Assessment";#N/A,#N/A,FALSE,"Staffing";#N/A,#N/A,FALSE,"Hires";#N/A,#N/A,FALSE,"Assumptions"}</definedName>
    <definedName name="wrn.Staffing1_5_3" hidden="1">{#N/A,#N/A,FALSE,"Assessment";#N/A,#N/A,FALSE,"Staffing";#N/A,#N/A,FALSE,"Hires";#N/A,#N/A,FALSE,"Assumptions"}</definedName>
    <definedName name="wrn.Staffing1_5_4" localSheetId="3" hidden="1">{#N/A,#N/A,FALSE,"Assessment";#N/A,#N/A,FALSE,"Staffing";#N/A,#N/A,FALSE,"Hires";#N/A,#N/A,FALSE,"Assumptions"}</definedName>
    <definedName name="wrn.Staffing1_5_4" hidden="1">{#N/A,#N/A,FALSE,"Assessment";#N/A,#N/A,FALSE,"Staffing";#N/A,#N/A,FALSE,"Hires";#N/A,#N/A,FALSE,"Assumptions"}</definedName>
    <definedName name="wrn.Staffing1_5_5" localSheetId="3" hidden="1">{#N/A,#N/A,FALSE,"Assessment";#N/A,#N/A,FALSE,"Staffing";#N/A,#N/A,FALSE,"Hires";#N/A,#N/A,FALSE,"Assumptions"}</definedName>
    <definedName name="wrn.Staffing1_5_5" hidden="1">{#N/A,#N/A,FALSE,"Assessment";#N/A,#N/A,FALSE,"Staffing";#N/A,#N/A,FALSE,"Hires";#N/A,#N/A,FALSE,"Assumptions"}</definedName>
    <definedName name="wrn.stand_alone." localSheetId="3" hidden="1">{#N/A,#N/A,FALSE,"CBE";#N/A,#N/A,FALSE,"SWK"}</definedName>
    <definedName name="wrn.stand_alone." hidden="1">{#N/A,#N/A,FALSE,"CBE";#N/A,#N/A,FALSE,"SWK"}</definedName>
    <definedName name="wrn.STAND_ALONE_BOTH." localSheetId="4" hidden="1">{"FCB_ALL",#N/A,FALSE,"FCB";"GREY_ALL",#N/A,FALSE,"GREY"}</definedName>
    <definedName name="wrn.STAND_ALONE_BOTH." localSheetId="3" hidden="1">{"FCB_ALL",#N/A,FALSE,"FCB";"GREY_ALL",#N/A,FALSE,"GREY"}</definedName>
    <definedName name="wrn.STAND_ALONE_BOTH." hidden="1">{"FCB_ALL",#N/A,FALSE,"FCB";"GREY_ALL",#N/A,FALSE,"GREY"}</definedName>
    <definedName name="wrn.Stand_alone_both._dcf" localSheetId="3" hidden="1">{"FCB_ALL",#N/A,FALSE,"FCB";"GREY_ALL",#N/A,FALSE,"GREY"}</definedName>
    <definedName name="wrn.Stand_alone_both._dcf" hidden="1">{"FCB_ALL",#N/A,FALSE,"FCB";"GREY_ALL",#N/A,FALSE,"GREY"}</definedName>
    <definedName name="wrn.Standard." localSheetId="3" hidden="1">{"Financials",#N/A,FALSE,"Financials";"AVP",#N/A,FALSE,"AVP";"DCF",#N/A,FALSE,"DCF";"CSC",#N/A,FALSE,"CSC";"Deal_Comp",#N/A,FALSE,"DealComp"}</definedName>
    <definedName name="wrn.Standard." hidden="1">{"Financials",#N/A,FALSE,"Financials";"AVP",#N/A,FALSE,"AVP";"DCF",#N/A,FALSE,"DCF";"CSC",#N/A,FALSE,"CSC";"Deal_Comp",#N/A,FALSE,"DealComp"}</definedName>
    <definedName name="wrn.Standard._.Forecast._.Report." localSheetId="3" hidden="1">{"StandardReport",#N/A,FALSE,"Forecast"}</definedName>
    <definedName name="wrn.Standard._.Forecast._.Report." hidden="1">{"StandardReport",#N/A,FALSE,"Forecast"}</definedName>
    <definedName name="wrn.Standard._.Reports.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TSON." localSheetId="3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." localSheetId="3" hidden="1">{#N/A,#N/A,FALSE,"Common Stock";#N/A,#N/A,FALSE,"Preferred A";#N/A,#N/A,FALSE,"Accretion A";#N/A,#N/A,FALSE,"Preferred B";#N/A,#N/A,FALSE,"Accretion B"}</definedName>
    <definedName name="wrn.Stock." hidden="1">{#N/A,#N/A,FALSE,"Common Stock";#N/A,#N/A,FALSE,"Preferred A";#N/A,#N/A,FALSE,"Accretion A";#N/A,#N/A,FALSE,"Preferred B";#N/A,#N/A,FALSE,"Accretion B"}</definedName>
    <definedName name="wrn.STOCK._.VALUE." localSheetId="3" hidden="1">{#N/A,#N/A,FALSE,"Cover";#N/A,#N/A,FALSE,"TABLE 1";#N/A,#N/A,FALSE,"Table 2";#N/A,#N/A,FALSE,"TABLE 3";#N/A,#N/A,FALSE,"TABLES 4-6";#N/A,#N/A,FALSE,"TABLE 7";#N/A,#N/A,FALSE,"OS Share Detail"}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ructure." localSheetId="3" hidden="1">{#N/A,#N/A,FALSE,"Structure";#N/A,#N/A,FALSE,"Proj-Cal";#N/A,#N/A,FALSE,"Market"}</definedName>
    <definedName name="wrn.Structure." hidden="1">{#N/A,#N/A,FALSE,"Structure";#N/A,#N/A,FALSE,"Proj-Cal";#N/A,#N/A,FALSE,"Market"}</definedName>
    <definedName name="wrn.sum." localSheetId="3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._.ops." localSheetId="3" hidden="1">{"schedule",#N/A,FALSE,"Sum Op's";"input area",#N/A,FALSE,"Sum Op's"}</definedName>
    <definedName name="wrn.sum._.ops." hidden="1">{"schedule",#N/A,FALSE,"Sum Op's";"input area",#N/A,FALSE,"Sum Op's"}</definedName>
    <definedName name="wrn.summaries." localSheetId="3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Report." localSheetId="3" hidden="1">{"Summary",#N/A,FALSE,"Finmodel";"Financials",#N/A,FALSE,"Finmodel";"Division 1 Operations",#N/A,FALSE,"Finmodel"}</definedName>
    <definedName name="wrn.Summary._.Report." hidden="1">{"Summary",#N/A,FALSE,"Finmodel";"Financials",#N/A,FALSE,"Finmodel";"Division 1 Operations",#N/A,FALSE,"Finmodel"}</definedName>
    <definedName name="wrn.summary._.schedules." localSheetId="4" hidden="1">{"summary1",#N/A,FALSE,"Summary of Values";"summary2",#N/A,FALSE,"Summary of Values"}</definedName>
    <definedName name="wrn.summary._.schedules." localSheetId="3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UMMARY.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1" localSheetId="3" hidden="1">{#N/A,#N/A,FALSE,"Summary";#N/A,#N/A,FALSE,"CF";#N/A,#N/A,FALSE,"P&amp;L";"summary",#N/A,FALSE,"Returns";#N/A,#N/A,FALSE,"BS";"summary",#N/A,FALSE,"Analysis";#N/A,#N/A,FALSE,"Assumptions"}</definedName>
    <definedName name="wrn.summary1" hidden="1">{#N/A,#N/A,FALSE,"Summary";#N/A,#N/A,FALSE,"CF";#N/A,#N/A,FALSE,"P&amp;L";"summary",#N/A,FALSE,"Returns";#N/A,#N/A,FALSE,"BS";"summary",#N/A,FALSE,"Analysis";#N/A,#N/A,FALSE,"Assumptions"}</definedName>
    <definedName name="wrn.summary2" localSheetId="3" hidden="1">{#N/A,#N/A,FALSE,"Summary";#N/A,#N/A,FALSE,"CF";#N/A,#N/A,FALSE,"P&amp;L";"summary",#N/A,FALSE,"Returns";#N/A,#N/A,FALSE,"BS";"summary",#N/A,FALSE,"Analysis";#N/A,#N/A,FALSE,"Assumptions"}</definedName>
    <definedName name="wrn.summary2" hidden="1">{#N/A,#N/A,FALSE,"Summary";#N/A,#N/A,FALSE,"CF";#N/A,#N/A,FALSE,"P&amp;L";"summary",#N/A,FALSE,"Returns";#N/A,#N/A,FALSE,"BS";"summary",#N/A,FALSE,"Analysis";#N/A,#N/A,FALSE,"Assumptions"}</definedName>
    <definedName name="wrn.summaryANDbackup." localSheetId="3" hidden="1">{#N/A,#N/A,FALSE,"Prem_Sum";#N/A,#N/A,FALSE,"Prem"}</definedName>
    <definedName name="wrn.summaryANDbackup." hidden="1">{#N/A,#N/A,FALSE,"Prem_Sum";#N/A,#N/A,FALSE,"Prem"}</definedName>
    <definedName name="wrn.SummaryPgs." localSheetId="4" hidden="1">{#N/A,#N/A,FALSE,"CreditStat";#N/A,#N/A,FALSE,"SPbrkup";#N/A,#N/A,FALSE,"MerSPsyn";#N/A,#N/A,FALSE,"MerSPwKCsyn";#N/A,#N/A,FALSE,"MerSPwKCsyn (2)";#N/A,#N/A,FALSE,"CreditStat (2)"}</definedName>
    <definedName name="wrn.SummaryPgs." localSheetId="3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localSheetId="3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Pgs._1_1" localSheetId="3" hidden="1">{#N/A,#N/A,FALSE,"CreditStat";#N/A,#N/A,FALSE,"SPbrkup";#N/A,#N/A,FALSE,"MerSPsyn";#N/A,#N/A,FALSE,"MerSPwKCsyn";#N/A,#N/A,FALSE,"MerSPwKCsyn (2)";#N/A,#N/A,FALSE,"CreditStat (2)"}</definedName>
    <definedName name="wrn.SummaryPgs._1_1" hidden="1">{#N/A,#N/A,FALSE,"CreditStat";#N/A,#N/A,FALSE,"SPbrkup";#N/A,#N/A,FALSE,"MerSPsyn";#N/A,#N/A,FALSE,"MerSPwKCsyn";#N/A,#N/A,FALSE,"MerSPwKCsyn (2)";#N/A,#N/A,FALSE,"CreditStat (2)"}</definedName>
    <definedName name="wrn.SummaryPgs._1_2" localSheetId="3" hidden="1">{#N/A,#N/A,FALSE,"CreditStat";#N/A,#N/A,FALSE,"SPbrkup";#N/A,#N/A,FALSE,"MerSPsyn";#N/A,#N/A,FALSE,"MerSPwKCsyn";#N/A,#N/A,FALSE,"MerSPwKCsyn (2)";#N/A,#N/A,FALSE,"CreditStat (2)"}</definedName>
    <definedName name="wrn.SummaryPgs._1_2" hidden="1">{#N/A,#N/A,FALSE,"CreditStat";#N/A,#N/A,FALSE,"SPbrkup";#N/A,#N/A,FALSE,"MerSPsyn";#N/A,#N/A,FALSE,"MerSPwKCsyn";#N/A,#N/A,FALSE,"MerSPwKCsyn (2)";#N/A,#N/A,FALSE,"CreditStat (2)"}</definedName>
    <definedName name="wrn.SummaryPgs._1_3" localSheetId="3" hidden="1">{#N/A,#N/A,FALSE,"CreditStat";#N/A,#N/A,FALSE,"SPbrkup";#N/A,#N/A,FALSE,"MerSPsyn";#N/A,#N/A,FALSE,"MerSPwKCsyn";#N/A,#N/A,FALSE,"MerSPwKCsyn (2)";#N/A,#N/A,FALSE,"CreditStat (2)"}</definedName>
    <definedName name="wrn.SummaryPgs._1_3" hidden="1">{#N/A,#N/A,FALSE,"CreditStat";#N/A,#N/A,FALSE,"SPbrkup";#N/A,#N/A,FALSE,"MerSPsyn";#N/A,#N/A,FALSE,"MerSPwKCsyn";#N/A,#N/A,FALSE,"MerSPwKCsyn (2)";#N/A,#N/A,FALSE,"CreditStat (2)"}</definedName>
    <definedName name="wrn.SummaryPgs._1_4" localSheetId="3" hidden="1">{#N/A,#N/A,FALSE,"CreditStat";#N/A,#N/A,FALSE,"SPbrkup";#N/A,#N/A,FALSE,"MerSPsyn";#N/A,#N/A,FALSE,"MerSPwKCsyn";#N/A,#N/A,FALSE,"MerSPwKCsyn (2)";#N/A,#N/A,FALSE,"CreditStat (2)"}</definedName>
    <definedName name="wrn.SummaryPgs._1_4" hidden="1">{#N/A,#N/A,FALSE,"CreditStat";#N/A,#N/A,FALSE,"SPbrkup";#N/A,#N/A,FALSE,"MerSPsyn";#N/A,#N/A,FALSE,"MerSPwKCsyn";#N/A,#N/A,FALSE,"MerSPwKCsyn (2)";#N/A,#N/A,FALSE,"CreditStat (2)"}</definedName>
    <definedName name="wrn.SummaryPgs._1_5" localSheetId="3" hidden="1">{#N/A,#N/A,FALSE,"CreditStat";#N/A,#N/A,FALSE,"SPbrkup";#N/A,#N/A,FALSE,"MerSPsyn";#N/A,#N/A,FALSE,"MerSPwKCsyn";#N/A,#N/A,FALSE,"MerSPwKCsyn (2)";#N/A,#N/A,FALSE,"CreditStat (2)"}</definedName>
    <definedName name="wrn.SummaryPgs._1_5" hidden="1">{#N/A,#N/A,FALSE,"CreditStat";#N/A,#N/A,FALSE,"SPbrkup";#N/A,#N/A,FALSE,"MerSPsyn";#N/A,#N/A,FALSE,"MerSPwKCsyn";#N/A,#N/A,FALSE,"MerSPwKCsyn (2)";#N/A,#N/A,FALSE,"CreditStat (2)"}</definedName>
    <definedName name="wrn.SummaryPgs._2" localSheetId="3" hidden="1">{#N/A,#N/A,FALSE,"CreditStat";#N/A,#N/A,FALSE,"SPbrkup";#N/A,#N/A,FALSE,"MerSPsyn";#N/A,#N/A,FALSE,"MerSPwKCsyn";#N/A,#N/A,FALSE,"MerSPwKCsyn (2)";#N/A,#N/A,FALSE,"CreditStat (2)"}</definedName>
    <definedName name="wrn.SummaryPgs._2" hidden="1">{#N/A,#N/A,FALSE,"CreditStat";#N/A,#N/A,FALSE,"SPbrkup";#N/A,#N/A,FALSE,"MerSPsyn";#N/A,#N/A,FALSE,"MerSPwKCsyn";#N/A,#N/A,FALSE,"MerSPwKCsyn (2)";#N/A,#N/A,FALSE,"CreditStat (2)"}</definedName>
    <definedName name="wrn.SummaryPgs._2_1" localSheetId="3" hidden="1">{#N/A,#N/A,FALSE,"CreditStat";#N/A,#N/A,FALSE,"SPbrkup";#N/A,#N/A,FALSE,"MerSPsyn";#N/A,#N/A,FALSE,"MerSPwKCsyn";#N/A,#N/A,FALSE,"MerSPwKCsyn (2)";#N/A,#N/A,FALSE,"CreditStat (2)"}</definedName>
    <definedName name="wrn.SummaryPgs._2_1" hidden="1">{#N/A,#N/A,FALSE,"CreditStat";#N/A,#N/A,FALSE,"SPbrkup";#N/A,#N/A,FALSE,"MerSPsyn";#N/A,#N/A,FALSE,"MerSPwKCsyn";#N/A,#N/A,FALSE,"MerSPwKCsyn (2)";#N/A,#N/A,FALSE,"CreditStat (2)"}</definedName>
    <definedName name="wrn.SummaryPgs._2_2" localSheetId="3" hidden="1">{#N/A,#N/A,FALSE,"CreditStat";#N/A,#N/A,FALSE,"SPbrkup";#N/A,#N/A,FALSE,"MerSPsyn";#N/A,#N/A,FALSE,"MerSPwKCsyn";#N/A,#N/A,FALSE,"MerSPwKCsyn (2)";#N/A,#N/A,FALSE,"CreditStat (2)"}</definedName>
    <definedName name="wrn.SummaryPgs._2_2" hidden="1">{#N/A,#N/A,FALSE,"CreditStat";#N/A,#N/A,FALSE,"SPbrkup";#N/A,#N/A,FALSE,"MerSPsyn";#N/A,#N/A,FALSE,"MerSPwKCsyn";#N/A,#N/A,FALSE,"MerSPwKCsyn (2)";#N/A,#N/A,FALSE,"CreditStat (2)"}</definedName>
    <definedName name="wrn.SummaryPgs._2_3" localSheetId="3" hidden="1">{#N/A,#N/A,FALSE,"CreditStat";#N/A,#N/A,FALSE,"SPbrkup";#N/A,#N/A,FALSE,"MerSPsyn";#N/A,#N/A,FALSE,"MerSPwKCsyn";#N/A,#N/A,FALSE,"MerSPwKCsyn (2)";#N/A,#N/A,FALSE,"CreditStat (2)"}</definedName>
    <definedName name="wrn.SummaryPgs._2_3" hidden="1">{#N/A,#N/A,FALSE,"CreditStat";#N/A,#N/A,FALSE,"SPbrkup";#N/A,#N/A,FALSE,"MerSPsyn";#N/A,#N/A,FALSE,"MerSPwKCsyn";#N/A,#N/A,FALSE,"MerSPwKCsyn (2)";#N/A,#N/A,FALSE,"CreditStat (2)"}</definedName>
    <definedName name="wrn.SummaryPgs._2_4" localSheetId="3" hidden="1">{#N/A,#N/A,FALSE,"CreditStat";#N/A,#N/A,FALSE,"SPbrkup";#N/A,#N/A,FALSE,"MerSPsyn";#N/A,#N/A,FALSE,"MerSPwKCsyn";#N/A,#N/A,FALSE,"MerSPwKCsyn (2)";#N/A,#N/A,FALSE,"CreditStat (2)"}</definedName>
    <definedName name="wrn.SummaryPgs._2_4" hidden="1">{#N/A,#N/A,FALSE,"CreditStat";#N/A,#N/A,FALSE,"SPbrkup";#N/A,#N/A,FALSE,"MerSPsyn";#N/A,#N/A,FALSE,"MerSPwKCsyn";#N/A,#N/A,FALSE,"MerSPwKCsyn (2)";#N/A,#N/A,FALSE,"CreditStat (2)"}</definedName>
    <definedName name="wrn.SummaryPgs._2_5" localSheetId="3" hidden="1">{#N/A,#N/A,FALSE,"CreditStat";#N/A,#N/A,FALSE,"SPbrkup";#N/A,#N/A,FALSE,"MerSPsyn";#N/A,#N/A,FALSE,"MerSPwKCsyn";#N/A,#N/A,FALSE,"MerSPwKCsyn (2)";#N/A,#N/A,FALSE,"CreditStat (2)"}</definedName>
    <definedName name="wrn.SummaryPgs._2_5" hidden="1">{#N/A,#N/A,FALSE,"CreditStat";#N/A,#N/A,FALSE,"SPbrkup";#N/A,#N/A,FALSE,"MerSPsyn";#N/A,#N/A,FALSE,"MerSPwKCsyn";#N/A,#N/A,FALSE,"MerSPwKCsyn (2)";#N/A,#N/A,FALSE,"CreditStat (2)"}</definedName>
    <definedName name="wrn.SummaryPgs._3" localSheetId="3" hidden="1">{#N/A,#N/A,FALSE,"CreditStat";#N/A,#N/A,FALSE,"SPbrkup";#N/A,#N/A,FALSE,"MerSPsyn";#N/A,#N/A,FALSE,"MerSPwKCsyn";#N/A,#N/A,FALSE,"MerSPwKCsyn (2)";#N/A,#N/A,FALSE,"CreditStat (2)"}</definedName>
    <definedName name="wrn.SummaryPgs._3" hidden="1">{#N/A,#N/A,FALSE,"CreditStat";#N/A,#N/A,FALSE,"SPbrkup";#N/A,#N/A,FALSE,"MerSPsyn";#N/A,#N/A,FALSE,"MerSPwKCsyn";#N/A,#N/A,FALSE,"MerSPwKCsyn (2)";#N/A,#N/A,FALSE,"CreditStat (2)"}</definedName>
    <definedName name="wrn.SummaryPgs._3_1" localSheetId="3" hidden="1">{#N/A,#N/A,FALSE,"CreditStat";#N/A,#N/A,FALSE,"SPbrkup";#N/A,#N/A,FALSE,"MerSPsyn";#N/A,#N/A,FALSE,"MerSPwKCsyn";#N/A,#N/A,FALSE,"MerSPwKCsyn (2)";#N/A,#N/A,FALSE,"CreditStat (2)"}</definedName>
    <definedName name="wrn.SummaryPgs._3_1" hidden="1">{#N/A,#N/A,FALSE,"CreditStat";#N/A,#N/A,FALSE,"SPbrkup";#N/A,#N/A,FALSE,"MerSPsyn";#N/A,#N/A,FALSE,"MerSPwKCsyn";#N/A,#N/A,FALSE,"MerSPwKCsyn (2)";#N/A,#N/A,FALSE,"CreditStat (2)"}</definedName>
    <definedName name="wrn.SummaryPgs._3_2" localSheetId="3" hidden="1">{#N/A,#N/A,FALSE,"CreditStat";#N/A,#N/A,FALSE,"SPbrkup";#N/A,#N/A,FALSE,"MerSPsyn";#N/A,#N/A,FALSE,"MerSPwKCsyn";#N/A,#N/A,FALSE,"MerSPwKCsyn (2)";#N/A,#N/A,FALSE,"CreditStat (2)"}</definedName>
    <definedName name="wrn.SummaryPgs._3_2" hidden="1">{#N/A,#N/A,FALSE,"CreditStat";#N/A,#N/A,FALSE,"SPbrkup";#N/A,#N/A,FALSE,"MerSPsyn";#N/A,#N/A,FALSE,"MerSPwKCsyn";#N/A,#N/A,FALSE,"MerSPwKCsyn (2)";#N/A,#N/A,FALSE,"CreditStat (2)"}</definedName>
    <definedName name="wrn.SummaryPgs._3_3" localSheetId="3" hidden="1">{#N/A,#N/A,FALSE,"CreditStat";#N/A,#N/A,FALSE,"SPbrkup";#N/A,#N/A,FALSE,"MerSPsyn";#N/A,#N/A,FALSE,"MerSPwKCsyn";#N/A,#N/A,FALSE,"MerSPwKCsyn (2)";#N/A,#N/A,FALSE,"CreditStat (2)"}</definedName>
    <definedName name="wrn.SummaryPgs._3_3" hidden="1">{#N/A,#N/A,FALSE,"CreditStat";#N/A,#N/A,FALSE,"SPbrkup";#N/A,#N/A,FALSE,"MerSPsyn";#N/A,#N/A,FALSE,"MerSPwKCsyn";#N/A,#N/A,FALSE,"MerSPwKCsyn (2)";#N/A,#N/A,FALSE,"CreditStat (2)"}</definedName>
    <definedName name="wrn.SummaryPgs._3_4" localSheetId="3" hidden="1">{#N/A,#N/A,FALSE,"CreditStat";#N/A,#N/A,FALSE,"SPbrkup";#N/A,#N/A,FALSE,"MerSPsyn";#N/A,#N/A,FALSE,"MerSPwKCsyn";#N/A,#N/A,FALSE,"MerSPwKCsyn (2)";#N/A,#N/A,FALSE,"CreditStat (2)"}</definedName>
    <definedName name="wrn.SummaryPgs._3_4" hidden="1">{#N/A,#N/A,FALSE,"CreditStat";#N/A,#N/A,FALSE,"SPbrkup";#N/A,#N/A,FALSE,"MerSPsyn";#N/A,#N/A,FALSE,"MerSPwKCsyn";#N/A,#N/A,FALSE,"MerSPwKCsyn (2)";#N/A,#N/A,FALSE,"CreditStat (2)"}</definedName>
    <definedName name="wrn.SummaryPgs._3_5" localSheetId="3" hidden="1">{#N/A,#N/A,FALSE,"CreditStat";#N/A,#N/A,FALSE,"SPbrkup";#N/A,#N/A,FALSE,"MerSPsyn";#N/A,#N/A,FALSE,"MerSPwKCsyn";#N/A,#N/A,FALSE,"MerSPwKCsyn (2)";#N/A,#N/A,FALSE,"CreditStat (2)"}</definedName>
    <definedName name="wrn.SummaryPgs._3_5" hidden="1">{#N/A,#N/A,FALSE,"CreditStat";#N/A,#N/A,FALSE,"SPbrkup";#N/A,#N/A,FALSE,"MerSPsyn";#N/A,#N/A,FALSE,"MerSPwKCsyn";#N/A,#N/A,FALSE,"MerSPwKCsyn (2)";#N/A,#N/A,FALSE,"CreditStat (2)"}</definedName>
    <definedName name="wrn.SummaryPgs._4" localSheetId="3" hidden="1">{#N/A,#N/A,FALSE,"CreditStat";#N/A,#N/A,FALSE,"SPbrkup";#N/A,#N/A,FALSE,"MerSPsyn";#N/A,#N/A,FALSE,"MerSPwKCsyn";#N/A,#N/A,FALSE,"MerSPwKCsyn (2)";#N/A,#N/A,FALSE,"CreditStat (2)"}</definedName>
    <definedName name="wrn.SummaryPgs._4" hidden="1">{#N/A,#N/A,FALSE,"CreditStat";#N/A,#N/A,FALSE,"SPbrkup";#N/A,#N/A,FALSE,"MerSPsyn";#N/A,#N/A,FALSE,"MerSPwKCsyn";#N/A,#N/A,FALSE,"MerSPwKCsyn (2)";#N/A,#N/A,FALSE,"CreditStat (2)"}</definedName>
    <definedName name="wrn.SummaryPgs._4_1" localSheetId="3" hidden="1">{#N/A,#N/A,FALSE,"CreditStat";#N/A,#N/A,FALSE,"SPbrkup";#N/A,#N/A,FALSE,"MerSPsyn";#N/A,#N/A,FALSE,"MerSPwKCsyn";#N/A,#N/A,FALSE,"MerSPwKCsyn (2)";#N/A,#N/A,FALSE,"CreditStat (2)"}</definedName>
    <definedName name="wrn.SummaryPgs._4_1" hidden="1">{#N/A,#N/A,FALSE,"CreditStat";#N/A,#N/A,FALSE,"SPbrkup";#N/A,#N/A,FALSE,"MerSPsyn";#N/A,#N/A,FALSE,"MerSPwKCsyn";#N/A,#N/A,FALSE,"MerSPwKCsyn (2)";#N/A,#N/A,FALSE,"CreditStat (2)"}</definedName>
    <definedName name="wrn.SummaryPgs._4_2" localSheetId="3" hidden="1">{#N/A,#N/A,FALSE,"CreditStat";#N/A,#N/A,FALSE,"SPbrkup";#N/A,#N/A,FALSE,"MerSPsyn";#N/A,#N/A,FALSE,"MerSPwKCsyn";#N/A,#N/A,FALSE,"MerSPwKCsyn (2)";#N/A,#N/A,FALSE,"CreditStat (2)"}</definedName>
    <definedName name="wrn.SummaryPgs._4_2" hidden="1">{#N/A,#N/A,FALSE,"CreditStat";#N/A,#N/A,FALSE,"SPbrkup";#N/A,#N/A,FALSE,"MerSPsyn";#N/A,#N/A,FALSE,"MerSPwKCsyn";#N/A,#N/A,FALSE,"MerSPwKCsyn (2)";#N/A,#N/A,FALSE,"CreditStat (2)"}</definedName>
    <definedName name="wrn.SummaryPgs._4_3" localSheetId="3" hidden="1">{#N/A,#N/A,FALSE,"CreditStat";#N/A,#N/A,FALSE,"SPbrkup";#N/A,#N/A,FALSE,"MerSPsyn";#N/A,#N/A,FALSE,"MerSPwKCsyn";#N/A,#N/A,FALSE,"MerSPwKCsyn (2)";#N/A,#N/A,FALSE,"CreditStat (2)"}</definedName>
    <definedName name="wrn.SummaryPgs._4_3" hidden="1">{#N/A,#N/A,FALSE,"CreditStat";#N/A,#N/A,FALSE,"SPbrkup";#N/A,#N/A,FALSE,"MerSPsyn";#N/A,#N/A,FALSE,"MerSPwKCsyn";#N/A,#N/A,FALSE,"MerSPwKCsyn (2)";#N/A,#N/A,FALSE,"CreditStat (2)"}</definedName>
    <definedName name="wrn.SummaryPgs._4_4" localSheetId="3" hidden="1">{#N/A,#N/A,FALSE,"CreditStat";#N/A,#N/A,FALSE,"SPbrkup";#N/A,#N/A,FALSE,"MerSPsyn";#N/A,#N/A,FALSE,"MerSPwKCsyn";#N/A,#N/A,FALSE,"MerSPwKCsyn (2)";#N/A,#N/A,FALSE,"CreditStat (2)"}</definedName>
    <definedName name="wrn.SummaryPgs._4_4" hidden="1">{#N/A,#N/A,FALSE,"CreditStat";#N/A,#N/A,FALSE,"SPbrkup";#N/A,#N/A,FALSE,"MerSPsyn";#N/A,#N/A,FALSE,"MerSPwKCsyn";#N/A,#N/A,FALSE,"MerSPwKCsyn (2)";#N/A,#N/A,FALSE,"CreditStat (2)"}</definedName>
    <definedName name="wrn.SummaryPgs._4_5" localSheetId="3" hidden="1">{#N/A,#N/A,FALSE,"CreditStat";#N/A,#N/A,FALSE,"SPbrkup";#N/A,#N/A,FALSE,"MerSPsyn";#N/A,#N/A,FALSE,"MerSPwKCsyn";#N/A,#N/A,FALSE,"MerSPwKCsyn (2)";#N/A,#N/A,FALSE,"CreditStat (2)"}</definedName>
    <definedName name="wrn.SummaryPgs._4_5" hidden="1">{#N/A,#N/A,FALSE,"CreditStat";#N/A,#N/A,FALSE,"SPbrkup";#N/A,#N/A,FALSE,"MerSPsyn";#N/A,#N/A,FALSE,"MerSPwKCsyn";#N/A,#N/A,FALSE,"MerSPwKCsyn (2)";#N/A,#N/A,FALSE,"CreditStat (2)"}</definedName>
    <definedName name="wrn.SummaryPgs._5" localSheetId="3" hidden="1">{#N/A,#N/A,FALSE,"CreditStat";#N/A,#N/A,FALSE,"SPbrkup";#N/A,#N/A,FALSE,"MerSPsyn";#N/A,#N/A,FALSE,"MerSPwKCsyn";#N/A,#N/A,FALSE,"MerSPwKCsyn (2)";#N/A,#N/A,FALSE,"CreditStat (2)"}</definedName>
    <definedName name="wrn.SummaryPgs._5" hidden="1">{#N/A,#N/A,FALSE,"CreditStat";#N/A,#N/A,FALSE,"SPbrkup";#N/A,#N/A,FALSE,"MerSPsyn";#N/A,#N/A,FALSE,"MerSPwKCsyn";#N/A,#N/A,FALSE,"MerSPwKCsyn (2)";#N/A,#N/A,FALSE,"CreditStat (2)"}</definedName>
    <definedName name="wrn.SummaryPgs._5_1" localSheetId="3" hidden="1">{#N/A,#N/A,FALSE,"CreditStat";#N/A,#N/A,FALSE,"SPbrkup";#N/A,#N/A,FALSE,"MerSPsyn";#N/A,#N/A,FALSE,"MerSPwKCsyn";#N/A,#N/A,FALSE,"MerSPwKCsyn (2)";#N/A,#N/A,FALSE,"CreditStat (2)"}</definedName>
    <definedName name="wrn.SummaryPgs._5_1" hidden="1">{#N/A,#N/A,FALSE,"CreditStat";#N/A,#N/A,FALSE,"SPbrkup";#N/A,#N/A,FALSE,"MerSPsyn";#N/A,#N/A,FALSE,"MerSPwKCsyn";#N/A,#N/A,FALSE,"MerSPwKCsyn (2)";#N/A,#N/A,FALSE,"CreditStat (2)"}</definedName>
    <definedName name="wrn.SummaryPgs._5_2" localSheetId="3" hidden="1">{#N/A,#N/A,FALSE,"CreditStat";#N/A,#N/A,FALSE,"SPbrkup";#N/A,#N/A,FALSE,"MerSPsyn";#N/A,#N/A,FALSE,"MerSPwKCsyn";#N/A,#N/A,FALSE,"MerSPwKCsyn (2)";#N/A,#N/A,FALSE,"CreditStat (2)"}</definedName>
    <definedName name="wrn.SummaryPgs._5_2" hidden="1">{#N/A,#N/A,FALSE,"CreditStat";#N/A,#N/A,FALSE,"SPbrkup";#N/A,#N/A,FALSE,"MerSPsyn";#N/A,#N/A,FALSE,"MerSPwKCsyn";#N/A,#N/A,FALSE,"MerSPwKCsyn (2)";#N/A,#N/A,FALSE,"CreditStat (2)"}</definedName>
    <definedName name="wrn.SummaryPgs._5_3" localSheetId="3" hidden="1">{#N/A,#N/A,FALSE,"CreditStat";#N/A,#N/A,FALSE,"SPbrkup";#N/A,#N/A,FALSE,"MerSPsyn";#N/A,#N/A,FALSE,"MerSPwKCsyn";#N/A,#N/A,FALSE,"MerSPwKCsyn (2)";#N/A,#N/A,FALSE,"CreditStat (2)"}</definedName>
    <definedName name="wrn.SummaryPgs._5_3" hidden="1">{#N/A,#N/A,FALSE,"CreditStat";#N/A,#N/A,FALSE,"SPbrkup";#N/A,#N/A,FALSE,"MerSPsyn";#N/A,#N/A,FALSE,"MerSPwKCsyn";#N/A,#N/A,FALSE,"MerSPwKCsyn (2)";#N/A,#N/A,FALSE,"CreditStat (2)"}</definedName>
    <definedName name="wrn.SummaryPgs._5_4" localSheetId="3" hidden="1">{#N/A,#N/A,FALSE,"CreditStat";#N/A,#N/A,FALSE,"SPbrkup";#N/A,#N/A,FALSE,"MerSPsyn";#N/A,#N/A,FALSE,"MerSPwKCsyn";#N/A,#N/A,FALSE,"MerSPwKCsyn (2)";#N/A,#N/A,FALSE,"CreditStat (2)"}</definedName>
    <definedName name="wrn.SummaryPgs._5_4" hidden="1">{#N/A,#N/A,FALSE,"CreditStat";#N/A,#N/A,FALSE,"SPbrkup";#N/A,#N/A,FALSE,"MerSPsyn";#N/A,#N/A,FALSE,"MerSPwKCsyn";#N/A,#N/A,FALSE,"MerSPwKCsyn (2)";#N/A,#N/A,FALSE,"CreditStat (2)"}</definedName>
    <definedName name="wrn.SummaryPgs._5_5" localSheetId="3" hidden="1">{#N/A,#N/A,FALSE,"CreditStat";#N/A,#N/A,FALSE,"SPbrkup";#N/A,#N/A,FALSE,"MerSPsyn";#N/A,#N/A,FALSE,"MerSPwKCsyn";#N/A,#N/A,FALSE,"MerSPwKCsyn (2)";#N/A,#N/A,FALSE,"CreditStat (2)"}</definedName>
    <definedName name="wrn.SummaryPgs._5_5" hidden="1">{#N/A,#N/A,FALSE,"CreditStat";#N/A,#N/A,FALSE,"SPbrkup";#N/A,#N/A,FALSE,"MerSPsyn";#N/A,#N/A,FALSE,"MerSPwKCsyn";#N/A,#N/A,FALSE,"MerSPwKCsyn (2)";#N/A,#N/A,FALSE,"CreditStat (2)"}</definedName>
    <definedName name="wrn.SUMNPV." localSheetId="3" hidden="1">{"Sumnpv",#N/A,FALSE,"List"}</definedName>
    <definedName name="wrn.SUMNPV." hidden="1">{"Sumnpv",#N/A,FALSE,"List"}</definedName>
    <definedName name="wrn.SUNRISE." localSheetId="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_Reports." localSheetId="3" hidden="1">{#N/A,#N/A,FALSE,"Report Data";#N/A,#N/A,FALSE,"COMP POOL";#N/A,#N/A,FALSE,"COMP POOL NB95";#N/A,#N/A,FALSE,"COMP POOL NB94"}</definedName>
    <definedName name="wrn.Supplemental_Reports." hidden="1">{#N/A,#N/A,FALSE,"Report Data";#N/A,#N/A,FALSE,"COMP POOL";#N/A,#N/A,FALSE,"COMP POOL NB95";#N/A,#N/A,FALSE,"COMP POOL NB94"}</definedName>
    <definedName name="wrn.Supporting._.Schedules." localSheetId="3" hidden="1">{#N/A,#N/A,TRUE,"ACC RENT";#N/A,#N/A,TRUE,"ACCT REC";#N/A,#N/A,TRUE,"RET EARN";#N/A,#N/A,TRUE,"PPE";#N/A,#N/A,TRUE,"TAXES PAY";#N/A,#N/A,TRUE,"WORK CAP";#N/A,#N/A,TRUE,"CASH FLOW";#N/A,#N/A,TRUE,"SERIES A LOAN"}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localSheetId="4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Survey." localSheetId="3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Surve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t_cash." localSheetId="4" hidden="1">{"cash_tes",#N/A,FALSE,"dec95cr.xls"}</definedName>
    <definedName name="wrn.t_cash." localSheetId="3" hidden="1">{"cash_tes",#N/A,FALSE,"dec95cr.xls"}</definedName>
    <definedName name="wrn.t_cash." hidden="1">{"cash_tes",#N/A,FALSE,"dec95cr.xls"}</definedName>
    <definedName name="wrn.Tables." localSheetId="3" hidden="1">{"view1",#N/A,FALSE,"Tables";"view2",#N/A,FALSE,"Tables";"view3",#N/A,FALSE,"Tables"}</definedName>
    <definedName name="wrn.Tables." hidden="1">{"view1",#N/A,FALSE,"Tables";"view2",#N/A,FALSE,"Tables";"view3",#N/A,FALSE,"Tables"}</definedName>
    <definedName name="wrn.Target." localSheetId="4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3" hidden="1">{"e_Target Assumptions",#N/A,FALSE,"Financials";"f_Target Income Statement",#N/A,FALSE,"Financials";"g_Target Balance Sheet",#N/A,FALSE,"Financials";"h_Target Cashflow Statement",#N/A,FALSE,"Financials"}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localSheetId="3">{"targetdcf",#N/A,FALSE,"Merger consequences";"TARGETASSU",#N/A,FALSE,"Merger consequences";"TERMINAL VALUE",#N/A,FALSE,"Merger consequences"}</definedName>
    <definedName name="wrn.TARGET._.DCF.">{"targetdcf",#N/A,FALSE,"Merger consequences";"TARGETASSU",#N/A,FALSE,"Merger consequences";"TERMINAL VALUE",#N/A,FALSE,"Merger consequences"}</definedName>
    <definedName name="wrn.TARGET._.DCF._1" localSheetId="3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localSheetId="3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localSheetId="3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localSheetId="3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localSheetId="3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RGET._.DCF._from_DBAB" localSheetId="3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Summary." localSheetId="3" hidden="1">{"SUMMARY",#N/A,FALSE,"Sheet1"}</definedName>
    <definedName name="wrn.Target._.Summary." hidden="1">{"SUMMARY",#N/A,FALSE,"Sheet1"}</definedName>
    <definedName name="wrn.Target._1" localSheetId="4" hidden="1">{"e_Target Assumptions",#N/A,FALSE,"Financials";"f_Target Income Statement",#N/A,FALSE,"Financials";"g_Target Balance Sheet",#N/A,FALSE,"Financials";"h_Target Cashflow Statement",#N/A,FALSE,"Financials"}</definedName>
    <definedName name="wrn.Target._1" localSheetId="3" hidden="1">{"e_Target Assumptions",#N/A,FALSE,"Financials";"f_Target Income Statement",#N/A,FALSE,"Financials";"g_Target Balance Sheet",#N/A,FALSE,"Financials";"h_Target Cashflow Statement",#N/A,FALSE,"Financials"}</definedName>
    <definedName name="wrn.Target._1" hidden="1">{"e_Target Assumptions",#N/A,FALSE,"Financials";"f_Target Income Statement",#N/A,FALSE,"Financials";"g_Target Balance Sheet",#N/A,FALSE,"Financials";"h_Target Cashflow Statement",#N/A,FALSE,"Financials"}</definedName>
    <definedName name="wrn.TargetLBO." localSheetId="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3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3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._.Schedules." localSheetId="3" hidden="1">{#N/A,#N/A,FALSE,"106";#N/A,#N/A,FALSE,"103D";#N/A,#N/A,FALSE,"107A"}</definedName>
    <definedName name="wrn.Tax._.Schedules." hidden="1">{#N/A,#N/A,FALSE,"106";#N/A,#N/A,FALSE,"103D";#N/A,#N/A,FALSE,"107A"}</definedName>
    <definedName name="wrn.Taxes." localSheetId="3" hidden="1">{"Def Tax Long",#N/A,TRUE,"Financials";"Def Tax Short",#N/A,TRUE,"Financials";"Cons Tax Sched",#N/A,TRUE,"Financials"}</definedName>
    <definedName name="wrn.Taxes." hidden="1">{"Def Tax Long",#N/A,TRUE,"Financials";"Def Tax Short",#N/A,TRUE,"Financials";"Cons Tax Sched",#N/A,TRUE,"Financials"}</definedName>
    <definedName name="wrn.tcs2." localSheetId="3" hidden="1">{"tcs1",#N/A,FALSE,"Contra Patch"}</definedName>
    <definedName name="wrn.tcs2." hidden="1">{"tcs1",#N/A,FALSE,"Contra Patch"}</definedName>
    <definedName name="wrn.technology." localSheetId="4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localSheetId="3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3" hidden="1">{#N/A,#N/A,FALSE,"FS_Summary";#N/A,#N/A,FALSE,"Tomahawk";#N/A,#N/A,FALSE,"Medical Marketing";#N/A,#N/A,FALSE,"Epsilon";#N/A,#N/A,FALSE,"DIMAC";#N/A,#N/A,FALSE,"Direct";#N/A,#N/A,FALSE,"DIMAC(2)"}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RMINAL._.VALUE." localSheetId="3" hidden="1">{"terminal value",#N/A,FALSE,"TV_Payback"}</definedName>
    <definedName name="wrn.TERMINAL._.VALUE." hidden="1">{"terminal value",#N/A,FALSE,"TV_Payback"}</definedName>
    <definedName name="wrn.test." localSheetId="4" hidden="1">{"test2",#N/A,TRUE,"Prices"}</definedName>
    <definedName name="wrn.Test." localSheetId="3" hidden="1">{#N/A,#N/A,FALSE,"Availability";#N/A,#N/A,FALSE,"Loan Stats";#N/A,#N/A,FALSE,"Clltrl Ln Smmry";#N/A,#N/A,FALSE,"AR Stats";#N/A,#N/A,FALSE,"AR Sum";#N/A,#N/A,FALSE,"Recs";#N/A,#N/A,FALSE,"Ship,CM Rev"}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est._1" localSheetId="3" hidden="1">{"test2",#N/A,TRUE,"Prices"}</definedName>
    <definedName name="wrn.test._1" hidden="1">{"test2",#N/A,TRUE,"Prices"}</definedName>
    <definedName name="wrn.test._1_1" localSheetId="3" hidden="1">{"test2",#N/A,TRUE,"Prices"}</definedName>
    <definedName name="wrn.test._1_1" hidden="1">{"test2",#N/A,TRUE,"Prices"}</definedName>
    <definedName name="wrn.test._1_2" localSheetId="3" hidden="1">{"test2",#N/A,TRUE,"Prices"}</definedName>
    <definedName name="wrn.test._1_2" hidden="1">{"test2",#N/A,TRUE,"Prices"}</definedName>
    <definedName name="wrn.test._1_3" localSheetId="3" hidden="1">{"test2",#N/A,TRUE,"Prices"}</definedName>
    <definedName name="wrn.test._1_3" hidden="1">{"test2",#N/A,TRUE,"Prices"}</definedName>
    <definedName name="wrn.test._1_4" localSheetId="3" hidden="1">{"test2",#N/A,TRUE,"Prices"}</definedName>
    <definedName name="wrn.test._1_4" hidden="1">{"test2",#N/A,TRUE,"Prices"}</definedName>
    <definedName name="wrn.test._1_5" localSheetId="3" hidden="1">{"test2",#N/A,TRUE,"Prices"}</definedName>
    <definedName name="wrn.test._1_5" hidden="1">{"test2",#N/A,TRUE,"Prices"}</definedName>
    <definedName name="wrn.test._2" localSheetId="3" hidden="1">{"test2",#N/A,TRUE,"Prices"}</definedName>
    <definedName name="wrn.test._2" hidden="1">{"test2",#N/A,TRUE,"Prices"}</definedName>
    <definedName name="wrn.test._2_1" localSheetId="3" hidden="1">{"test2",#N/A,TRUE,"Prices"}</definedName>
    <definedName name="wrn.test._2_1" hidden="1">{"test2",#N/A,TRUE,"Prices"}</definedName>
    <definedName name="wrn.test._2_2" localSheetId="3" hidden="1">{"test2",#N/A,TRUE,"Prices"}</definedName>
    <definedName name="wrn.test._2_2" hidden="1">{"test2",#N/A,TRUE,"Prices"}</definedName>
    <definedName name="wrn.test._2_3" localSheetId="3" hidden="1">{"test2",#N/A,TRUE,"Prices"}</definedName>
    <definedName name="wrn.test._2_3" hidden="1">{"test2",#N/A,TRUE,"Prices"}</definedName>
    <definedName name="wrn.test._2_4" localSheetId="3" hidden="1">{"test2",#N/A,TRUE,"Prices"}</definedName>
    <definedName name="wrn.test._2_4" hidden="1">{"test2",#N/A,TRUE,"Prices"}</definedName>
    <definedName name="wrn.test._2_5" localSheetId="3" hidden="1">{"test2",#N/A,TRUE,"Prices"}</definedName>
    <definedName name="wrn.test._2_5" hidden="1">{"test2",#N/A,TRUE,"Prices"}</definedName>
    <definedName name="wrn.test._3" localSheetId="3" hidden="1">{"test2",#N/A,TRUE,"Prices"}</definedName>
    <definedName name="wrn.test._3" hidden="1">{"test2",#N/A,TRUE,"Prices"}</definedName>
    <definedName name="wrn.test._3_1" localSheetId="3" hidden="1">{"test2",#N/A,TRUE,"Prices"}</definedName>
    <definedName name="wrn.test._3_1" hidden="1">{"test2",#N/A,TRUE,"Prices"}</definedName>
    <definedName name="wrn.test._3_2" localSheetId="3" hidden="1">{"test2",#N/A,TRUE,"Prices"}</definedName>
    <definedName name="wrn.test._3_2" hidden="1">{"test2",#N/A,TRUE,"Prices"}</definedName>
    <definedName name="wrn.test._3_3" localSheetId="3" hidden="1">{"test2",#N/A,TRUE,"Prices"}</definedName>
    <definedName name="wrn.test._3_3" hidden="1">{"test2",#N/A,TRUE,"Prices"}</definedName>
    <definedName name="wrn.test._3_4" localSheetId="3" hidden="1">{"test2",#N/A,TRUE,"Prices"}</definedName>
    <definedName name="wrn.test._3_4" hidden="1">{"test2",#N/A,TRUE,"Prices"}</definedName>
    <definedName name="wrn.test._3_5" localSheetId="3" hidden="1">{"test2",#N/A,TRUE,"Prices"}</definedName>
    <definedName name="wrn.test._3_5" hidden="1">{"test2",#N/A,TRUE,"Prices"}</definedName>
    <definedName name="wrn.test._4" localSheetId="3" hidden="1">{"test2",#N/A,TRUE,"Prices"}</definedName>
    <definedName name="wrn.test._4" hidden="1">{"test2",#N/A,TRUE,"Prices"}</definedName>
    <definedName name="wrn.test._4_1" localSheetId="3" hidden="1">{"test2",#N/A,TRUE,"Prices"}</definedName>
    <definedName name="wrn.test._4_1" hidden="1">{"test2",#N/A,TRUE,"Prices"}</definedName>
    <definedName name="wrn.test._4_2" localSheetId="3" hidden="1">{"test2",#N/A,TRUE,"Prices"}</definedName>
    <definedName name="wrn.test._4_2" hidden="1">{"test2",#N/A,TRUE,"Prices"}</definedName>
    <definedName name="wrn.test._4_3" localSheetId="3" hidden="1">{"test2",#N/A,TRUE,"Prices"}</definedName>
    <definedName name="wrn.test._4_3" hidden="1">{"test2",#N/A,TRUE,"Prices"}</definedName>
    <definedName name="wrn.test._4_4" localSheetId="3" hidden="1">{"test2",#N/A,TRUE,"Prices"}</definedName>
    <definedName name="wrn.test._4_4" hidden="1">{"test2",#N/A,TRUE,"Prices"}</definedName>
    <definedName name="wrn.test._4_5" localSheetId="3" hidden="1">{"test2",#N/A,TRUE,"Prices"}</definedName>
    <definedName name="wrn.test._4_5" hidden="1">{"test2",#N/A,TRUE,"Prices"}</definedName>
    <definedName name="wrn.test._5" localSheetId="3" hidden="1">{"test2",#N/A,TRUE,"Prices"}</definedName>
    <definedName name="wrn.test._5" hidden="1">{"test2",#N/A,TRUE,"Prices"}</definedName>
    <definedName name="wrn.test._5_1" localSheetId="3" hidden="1">{"test2",#N/A,TRUE,"Prices"}</definedName>
    <definedName name="wrn.test._5_1" hidden="1">{"test2",#N/A,TRUE,"Prices"}</definedName>
    <definedName name="wrn.test._5_2" localSheetId="3" hidden="1">{"test2",#N/A,TRUE,"Prices"}</definedName>
    <definedName name="wrn.test._5_2" hidden="1">{"test2",#N/A,TRUE,"Prices"}</definedName>
    <definedName name="wrn.test._5_3" localSheetId="3" hidden="1">{"test2",#N/A,TRUE,"Prices"}</definedName>
    <definedName name="wrn.test._5_3" hidden="1">{"test2",#N/A,TRUE,"Prices"}</definedName>
    <definedName name="wrn.test._5_4" localSheetId="3" hidden="1">{"test2",#N/A,TRUE,"Prices"}</definedName>
    <definedName name="wrn.test._5_4" hidden="1">{"test2",#N/A,TRUE,"Prices"}</definedName>
    <definedName name="wrn.test._5_5" localSheetId="3" hidden="1">{"test2",#N/A,TRUE,"Prices"}</definedName>
    <definedName name="wrn.test._5_5" hidden="1">{"test2",#N/A,TRUE,"Prices"}</definedName>
    <definedName name="wrn.test1." localSheetId="3" hidden="1">{"Income Statement",#N/A,FALSE,"CFMODEL";"Balance Sheet",#N/A,FALSE,"CFMODEL"}</definedName>
    <definedName name="wrn.test1." hidden="1">{"Income Statement",#N/A,FALSE,"CFMODEL";"Balance Sheet",#N/A,FALSE,"CFMODEL"}</definedName>
    <definedName name="wrn.test2." localSheetId="3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3" hidden="1">{"SourcesUses",#N/A,TRUE,#N/A;"TransOverview",#N/A,TRUE,"CFMODEL"}</definedName>
    <definedName name="wrn.test3." hidden="1">{"SourcesUses",#N/A,TRUE,#N/A;"TransOverview",#N/A,TRUE,"CFMODEL"}</definedName>
    <definedName name="wrn.test4." localSheetId="3" hidden="1">{"SourcesUses",#N/A,TRUE,"FundsFlow";"TransOverview",#N/A,TRUE,"FundsFlow"}</definedName>
    <definedName name="wrn.test4." hidden="1">{"SourcesUses",#N/A,TRUE,"FundsFlow";"TransOverview",#N/A,TRUE,"FundsFlow"}</definedName>
    <definedName name="wrn.TestRep." localSheetId="4" hidden="1">{"Test",#N/A,FALSE,"Index";#N/A,"RISK",FALSE,"MarketProjection"}</definedName>
    <definedName name="wrn.TestRep." localSheetId="3" hidden="1">{"Test",#N/A,FALSE,"Index";#N/A,"RISK",FALSE,"MarketProjection"}</definedName>
    <definedName name="wrn.TestRep." hidden="1">{"Test",#N/A,FALSE,"Index";#N/A,"RISK",FALSE,"MarketProjection"}</definedName>
    <definedName name="wrn.TestRep._1" localSheetId="3" hidden="1">{"Test",#N/A,FALSE,"Index";#N/A,"RISK",FALSE,"MarketProjection"}</definedName>
    <definedName name="wrn.TestRep._1" hidden="1">{"Test",#N/A,FALSE,"Index";#N/A,"RISK",FALSE,"MarketProjection"}</definedName>
    <definedName name="wrn.Textron." localSheetId="3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localSheetId="3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omas_Case." localSheetId="3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 localSheetId="3">{"EVA",#N/A,FALSE,"EVA";"WACC",#N/A,FALSE,"WACC"}</definedName>
    <definedName name="wrn.three">{"EVA",#N/A,FALSE,"EVA";"WACC",#N/A,FALSE,"WACC"}</definedName>
    <definedName name="wrn.Titanium._.Report.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MCALL." localSheetId="3" hidden="1">{"tmccash",#N/A,FALSE,"INCX";"tmcinc",#N/A,FALSE,"INCX";"tmcpretx",#N/A,FALSE,"INCX";"tmcadrev",#N/A,FALSE,"INCX";"tmcbooks",#N/A,FALSE,"INCX"}</definedName>
    <definedName name="wrn.TMCALL." hidden="1">{"tmccash",#N/A,FALSE,"INCX";"tmcinc",#N/A,FALSE,"INCX";"tmcpretx",#N/A,FALSE,"INCX";"tmcadrev",#N/A,FALSE,"INCX";"tmcbooks",#N/A,FALSE,"INCX"}</definedName>
    <definedName name="wrn.tobacco.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3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bsum._1" localSheetId="3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bsum._1_1" localSheetId="3" hidden="1">{"income",#N/A,FALSE,"TOBACCO";"value",#N/A,FALSE,"TOBACCO";"assum1",#N/A,FALSE,"TOBACCO"}</definedName>
    <definedName name="wrn.tobsum._1_1" hidden="1">{"income",#N/A,FALSE,"TOBACCO";"value",#N/A,FALSE,"TOBACCO";"assum1",#N/A,FALSE,"TOBACCO"}</definedName>
    <definedName name="wrn.tobsum._1_2" localSheetId="3" hidden="1">{"income",#N/A,FALSE,"TOBACCO";"value",#N/A,FALSE,"TOBACCO";"assum1",#N/A,FALSE,"TOBACCO"}</definedName>
    <definedName name="wrn.tobsum._1_2" hidden="1">{"income",#N/A,FALSE,"TOBACCO";"value",#N/A,FALSE,"TOBACCO";"assum1",#N/A,FALSE,"TOBACCO"}</definedName>
    <definedName name="wrn.tobsum._1_3" localSheetId="3" hidden="1">{"income",#N/A,FALSE,"TOBACCO";"value",#N/A,FALSE,"TOBACCO";"assum1",#N/A,FALSE,"TOBACCO"}</definedName>
    <definedName name="wrn.tobsum._1_3" hidden="1">{"income",#N/A,FALSE,"TOBACCO";"value",#N/A,FALSE,"TOBACCO";"assum1",#N/A,FALSE,"TOBACCO"}</definedName>
    <definedName name="wrn.tobsum._1_4" localSheetId="3" hidden="1">{"income",#N/A,FALSE,"TOBACCO";"value",#N/A,FALSE,"TOBACCO";"assum1",#N/A,FALSE,"TOBACCO"}</definedName>
    <definedName name="wrn.tobsum._1_4" hidden="1">{"income",#N/A,FALSE,"TOBACCO";"value",#N/A,FALSE,"TOBACCO";"assum1",#N/A,FALSE,"TOBACCO"}</definedName>
    <definedName name="wrn.tobsum._1_5" localSheetId="3" hidden="1">{"income",#N/A,FALSE,"TOBACCO";"value",#N/A,FALSE,"TOBACCO";"assum1",#N/A,FALSE,"TOBACCO"}</definedName>
    <definedName name="wrn.tobsum._1_5" hidden="1">{"income",#N/A,FALSE,"TOBACCO";"value",#N/A,FALSE,"TOBACCO";"assum1",#N/A,FALSE,"TOBACCO"}</definedName>
    <definedName name="wrn.tobsum._2" localSheetId="3" hidden="1">{"income",#N/A,FALSE,"TOBACCO";"value",#N/A,FALSE,"TOBACCO";"assum1",#N/A,FALSE,"TOBACCO"}</definedName>
    <definedName name="wrn.tobsum._2" hidden="1">{"income",#N/A,FALSE,"TOBACCO";"value",#N/A,FALSE,"TOBACCO";"assum1",#N/A,FALSE,"TOBACCO"}</definedName>
    <definedName name="wrn.tobsum._2_1" localSheetId="3" hidden="1">{"income",#N/A,FALSE,"TOBACCO";"value",#N/A,FALSE,"TOBACCO";"assum1",#N/A,FALSE,"TOBACCO"}</definedName>
    <definedName name="wrn.tobsum._2_1" hidden="1">{"income",#N/A,FALSE,"TOBACCO";"value",#N/A,FALSE,"TOBACCO";"assum1",#N/A,FALSE,"TOBACCO"}</definedName>
    <definedName name="wrn.tobsum._2_2" localSheetId="3" hidden="1">{"income",#N/A,FALSE,"TOBACCO";"value",#N/A,FALSE,"TOBACCO";"assum1",#N/A,FALSE,"TOBACCO"}</definedName>
    <definedName name="wrn.tobsum._2_2" hidden="1">{"income",#N/A,FALSE,"TOBACCO";"value",#N/A,FALSE,"TOBACCO";"assum1",#N/A,FALSE,"TOBACCO"}</definedName>
    <definedName name="wrn.tobsum._2_3" localSheetId="3" hidden="1">{"income",#N/A,FALSE,"TOBACCO";"value",#N/A,FALSE,"TOBACCO";"assum1",#N/A,FALSE,"TOBACCO"}</definedName>
    <definedName name="wrn.tobsum._2_3" hidden="1">{"income",#N/A,FALSE,"TOBACCO";"value",#N/A,FALSE,"TOBACCO";"assum1",#N/A,FALSE,"TOBACCO"}</definedName>
    <definedName name="wrn.tobsum._2_4" localSheetId="3" hidden="1">{"income",#N/A,FALSE,"TOBACCO";"value",#N/A,FALSE,"TOBACCO";"assum1",#N/A,FALSE,"TOBACCO"}</definedName>
    <definedName name="wrn.tobsum._2_4" hidden="1">{"income",#N/A,FALSE,"TOBACCO";"value",#N/A,FALSE,"TOBACCO";"assum1",#N/A,FALSE,"TOBACCO"}</definedName>
    <definedName name="wrn.tobsum._2_5" localSheetId="3" hidden="1">{"income",#N/A,FALSE,"TOBACCO";"value",#N/A,FALSE,"TOBACCO";"assum1",#N/A,FALSE,"TOBACCO"}</definedName>
    <definedName name="wrn.tobsum._2_5" hidden="1">{"income",#N/A,FALSE,"TOBACCO";"value",#N/A,FALSE,"TOBACCO";"assum1",#N/A,FALSE,"TOBACCO"}</definedName>
    <definedName name="wrn.tobsum._3" localSheetId="3" hidden="1">{"income",#N/A,FALSE,"TOBACCO";"value",#N/A,FALSE,"TOBACCO";"assum1",#N/A,FALSE,"TOBACCO"}</definedName>
    <definedName name="wrn.tobsum._3" hidden="1">{"income",#N/A,FALSE,"TOBACCO";"value",#N/A,FALSE,"TOBACCO";"assum1",#N/A,FALSE,"TOBACCO"}</definedName>
    <definedName name="wrn.tobsum._3_1" localSheetId="3" hidden="1">{"income",#N/A,FALSE,"TOBACCO";"value",#N/A,FALSE,"TOBACCO";"assum1",#N/A,FALSE,"TOBACCO"}</definedName>
    <definedName name="wrn.tobsum._3_1" hidden="1">{"income",#N/A,FALSE,"TOBACCO";"value",#N/A,FALSE,"TOBACCO";"assum1",#N/A,FALSE,"TOBACCO"}</definedName>
    <definedName name="wrn.tobsum._3_2" localSheetId="3" hidden="1">{"income",#N/A,FALSE,"TOBACCO";"value",#N/A,FALSE,"TOBACCO";"assum1",#N/A,FALSE,"TOBACCO"}</definedName>
    <definedName name="wrn.tobsum._3_2" hidden="1">{"income",#N/A,FALSE,"TOBACCO";"value",#N/A,FALSE,"TOBACCO";"assum1",#N/A,FALSE,"TOBACCO"}</definedName>
    <definedName name="wrn.tobsum._3_3" localSheetId="3" hidden="1">{"income",#N/A,FALSE,"TOBACCO";"value",#N/A,FALSE,"TOBACCO";"assum1",#N/A,FALSE,"TOBACCO"}</definedName>
    <definedName name="wrn.tobsum._3_3" hidden="1">{"income",#N/A,FALSE,"TOBACCO";"value",#N/A,FALSE,"TOBACCO";"assum1",#N/A,FALSE,"TOBACCO"}</definedName>
    <definedName name="wrn.tobsum._3_4" localSheetId="3" hidden="1">{"income",#N/A,FALSE,"TOBACCO";"value",#N/A,FALSE,"TOBACCO";"assum1",#N/A,FALSE,"TOBACCO"}</definedName>
    <definedName name="wrn.tobsum._3_4" hidden="1">{"income",#N/A,FALSE,"TOBACCO";"value",#N/A,FALSE,"TOBACCO";"assum1",#N/A,FALSE,"TOBACCO"}</definedName>
    <definedName name="wrn.tobsum._3_5" localSheetId="3" hidden="1">{"income",#N/A,FALSE,"TOBACCO";"value",#N/A,FALSE,"TOBACCO";"assum1",#N/A,FALSE,"TOBACCO"}</definedName>
    <definedName name="wrn.tobsum._3_5" hidden="1">{"income",#N/A,FALSE,"TOBACCO";"value",#N/A,FALSE,"TOBACCO";"assum1",#N/A,FALSE,"TOBACCO"}</definedName>
    <definedName name="wrn.tobsum._4" localSheetId="3" hidden="1">{"income",#N/A,FALSE,"TOBACCO";"value",#N/A,FALSE,"TOBACCO";"assum1",#N/A,FALSE,"TOBACCO"}</definedName>
    <definedName name="wrn.tobsum._4" hidden="1">{"income",#N/A,FALSE,"TOBACCO";"value",#N/A,FALSE,"TOBACCO";"assum1",#N/A,FALSE,"TOBACCO"}</definedName>
    <definedName name="wrn.tobsum._4_1" localSheetId="3" hidden="1">{"income",#N/A,FALSE,"TOBACCO";"value",#N/A,FALSE,"TOBACCO";"assum1",#N/A,FALSE,"TOBACCO"}</definedName>
    <definedName name="wrn.tobsum._4_1" hidden="1">{"income",#N/A,FALSE,"TOBACCO";"value",#N/A,FALSE,"TOBACCO";"assum1",#N/A,FALSE,"TOBACCO"}</definedName>
    <definedName name="wrn.tobsum._4_2" localSheetId="3" hidden="1">{"income",#N/A,FALSE,"TOBACCO";"value",#N/A,FALSE,"TOBACCO";"assum1",#N/A,FALSE,"TOBACCO"}</definedName>
    <definedName name="wrn.tobsum._4_2" hidden="1">{"income",#N/A,FALSE,"TOBACCO";"value",#N/A,FALSE,"TOBACCO";"assum1",#N/A,FALSE,"TOBACCO"}</definedName>
    <definedName name="wrn.tobsum._4_3" localSheetId="3" hidden="1">{"income",#N/A,FALSE,"TOBACCO";"value",#N/A,FALSE,"TOBACCO";"assum1",#N/A,FALSE,"TOBACCO"}</definedName>
    <definedName name="wrn.tobsum._4_3" hidden="1">{"income",#N/A,FALSE,"TOBACCO";"value",#N/A,FALSE,"TOBACCO";"assum1",#N/A,FALSE,"TOBACCO"}</definedName>
    <definedName name="wrn.tobsum._4_4" localSheetId="3" hidden="1">{"income",#N/A,FALSE,"TOBACCO";"value",#N/A,FALSE,"TOBACCO";"assum1",#N/A,FALSE,"TOBACCO"}</definedName>
    <definedName name="wrn.tobsum._4_4" hidden="1">{"income",#N/A,FALSE,"TOBACCO";"value",#N/A,FALSE,"TOBACCO";"assum1",#N/A,FALSE,"TOBACCO"}</definedName>
    <definedName name="wrn.tobsum._4_5" localSheetId="3" hidden="1">{"income",#N/A,FALSE,"TOBACCO";"value",#N/A,FALSE,"TOBACCO";"assum1",#N/A,FALSE,"TOBACCO"}</definedName>
    <definedName name="wrn.tobsum._4_5" hidden="1">{"income",#N/A,FALSE,"TOBACCO";"value",#N/A,FALSE,"TOBACCO";"assum1",#N/A,FALSE,"TOBACCO"}</definedName>
    <definedName name="wrn.tobsum._5" localSheetId="3" hidden="1">{"income",#N/A,FALSE,"TOBACCO";"value",#N/A,FALSE,"TOBACCO";"assum1",#N/A,FALSE,"TOBACCO"}</definedName>
    <definedName name="wrn.tobsum._5" hidden="1">{"income",#N/A,FALSE,"TOBACCO";"value",#N/A,FALSE,"TOBACCO";"assum1",#N/A,FALSE,"TOBACCO"}</definedName>
    <definedName name="wrn.tobsum._5_1" localSheetId="3" hidden="1">{"income",#N/A,FALSE,"TOBACCO";"value",#N/A,FALSE,"TOBACCO";"assum1",#N/A,FALSE,"TOBACCO"}</definedName>
    <definedName name="wrn.tobsum._5_1" hidden="1">{"income",#N/A,FALSE,"TOBACCO";"value",#N/A,FALSE,"TOBACCO";"assum1",#N/A,FALSE,"TOBACCO"}</definedName>
    <definedName name="wrn.tobsum._5_2" localSheetId="3" hidden="1">{"income",#N/A,FALSE,"TOBACCO";"value",#N/A,FALSE,"TOBACCO";"assum1",#N/A,FALSE,"TOBACCO"}</definedName>
    <definedName name="wrn.tobsum._5_2" hidden="1">{"income",#N/A,FALSE,"TOBACCO";"value",#N/A,FALSE,"TOBACCO";"assum1",#N/A,FALSE,"TOBACCO"}</definedName>
    <definedName name="wrn.tobsum._5_3" localSheetId="3" hidden="1">{"income",#N/A,FALSE,"TOBACCO";"value",#N/A,FALSE,"TOBACCO";"assum1",#N/A,FALSE,"TOBACCO"}</definedName>
    <definedName name="wrn.tobsum._5_3" hidden="1">{"income",#N/A,FALSE,"TOBACCO";"value",#N/A,FALSE,"TOBACCO";"assum1",#N/A,FALSE,"TOBACCO"}</definedName>
    <definedName name="wrn.tobsum._5_4" localSheetId="3" hidden="1">{"income",#N/A,FALSE,"TOBACCO";"value",#N/A,FALSE,"TOBACCO";"assum1",#N/A,FALSE,"TOBACCO"}</definedName>
    <definedName name="wrn.tobsum._5_4" hidden="1">{"income",#N/A,FALSE,"TOBACCO";"value",#N/A,FALSE,"TOBACCO";"assum1",#N/A,FALSE,"TOBACCO"}</definedName>
    <definedName name="wrn.tobsum._5_5" localSheetId="3" hidden="1">{"income",#N/A,FALSE,"TOBACCO";"value",#N/A,FALSE,"TOBACCO";"assum1",#N/A,FALSE,"TOBACCO"}</definedName>
    <definedName name="wrn.tobsum._5_5" hidden="1">{"income",#N/A,FALSE,"TOBACCO";"value",#N/A,FALSE,"TOBACCO";"assum1",#N/A,FALSE,"TOBACCO"}</definedName>
    <definedName name="wrn.todo.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localSheetId="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localSheetId="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localSheetId="3" hidden="1">{#N/A,"TCHEM",FALSE,"BSHIST.XLS"}</definedName>
    <definedName name="wrn.Total._.Chem._.Balance._.Sheet." hidden="1">{#N/A,"TCHEM",FALSE,"BSHIST.XLS"}</definedName>
    <definedName name="wrn.Total._.Company._.Reforecast._.Print." localSheetId="3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localSheetId="3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.Market._.Report._1" localSheetId="3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localSheetId="3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localSheetId="3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localSheetId="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ack.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localSheetId="3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localSheetId="4" hidden="1">{#N/A,#N/A,FALSE,"2003_Input - P&amp;L"}</definedName>
    <definedName name="wrn.total._.year." localSheetId="3" hidden="1">{#N/A,#N/A,FALSE,"2003_Input - P&amp;L"}</definedName>
    <definedName name="wrn.total._.year." hidden="1">{#N/A,#N/A,FALSE,"2003_Input - P&amp;L"}</definedName>
    <definedName name="wrn.Total.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FF." localSheetId="3" hidden="1">{"ESPAÑA_FF",#N/A,FALSE,"IBERICO";"PORTUGAL_FF",#N/A,FALSE,"IBERICO";"IBERICO_FF",#N/A,FALSE,"IBERICO"}</definedName>
    <definedName name="wrn.TOTAL_FF." hidden="1">{"ESPAÑA_FF",#N/A,FALSE,"IBERICO";"PORTUGAL_FF",#N/A,FALSE,"IBERICO";"IBERICO_FF",#N/A,FALSE,"IBERICO"}</definedName>
    <definedName name="wrn.Total4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localSheetId="3" hidden="1">{"comp1",#N/A,FALSE,"COMPS";"footnotes",#N/A,FALSE,"COMPS"}</definedName>
    <definedName name="wrn.totalcomp." hidden="1">{"comp1",#N/A,FALSE,"COMPS";"footnotes",#N/A,FALSE,"COMPS"}</definedName>
    <definedName name="wrn.Totar." localSheetId="4" hidden="1">{"Totax",#N/A,FALSE,"Sheet1";#N/A,#N/A,FALSE,"Law Output"}</definedName>
    <definedName name="wrn.Totar." localSheetId="3" hidden="1">{"Totax",#N/A,FALSE,"Sheet1";#N/A,#N/A,FALSE,"Law Output"}</definedName>
    <definedName name="wrn.Totar." hidden="1">{"Totax",#N/A,FALSE,"Sheet1";#N/A,#N/A,FALSE,"Law Output"}</definedName>
    <definedName name="wrn.Tout._.Sauf._.BG.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_imprimer.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WNSHIP." localSheetId="3" hidden="1">{#N/A,#N/A,FALSE,"TOWNSHIP"}</definedName>
    <definedName name="wrn.TOWNSHIP." hidden="1">{#N/A,#N/A,FALSE,"TOWNSHIP"}</definedName>
    <definedName name="wrn.Track." localSheetId="3" hidden="1">{#N/A,#N/A,FALSE,"Inc Stmt";#N/A,#N/A,FALSE,"Indirect Costs";#N/A,#N/A,FALSE,"Capital"}</definedName>
    <definedName name="wrn.Track." hidden="1">{#N/A,#N/A,FALSE,"Inc Stmt";#N/A,#N/A,FALSE,"Indirect Costs";#N/A,#N/A,FALSE,"Capital"}</definedName>
    <definedName name="wrn.trademark._.and._.trade._.name." localSheetId="4" hidden="1">{"trademark1",#N/A,FALSE,"Trademark(s) and Trade Name(s)"}</definedName>
    <definedName name="wrn.trademark._.and._.trade._.name." localSheetId="3" hidden="1">{"trademark1",#N/A,FALSE,"Trademark(s) and Trade Name(s)"}</definedName>
    <definedName name="wrn.trademark._.and._.trade._.name." hidden="1">{"trademark1",#N/A,FALSE,"Trademark(s) and Trade Name(s)"}</definedName>
    <definedName name="wrn.Trading._.Summary." localSheetId="3" hidden="1">{#N/A,#N/A,FALSE,"Trading Summary"}</definedName>
    <definedName name="wrn.Trading._.Summary." hidden="1">{#N/A,#N/A,FALSE,"Trading Summary"}</definedName>
    <definedName name="wrn.Trail._.Balance._.P.N.." localSheetId="4" hidden="1">{"Trail balance - P.N.",#N/A,FALSE,"Gilat Israel Trial balance"}</definedName>
    <definedName name="wrn.Trail._.Balance._.P.N.." localSheetId="3" hidden="1">{"Trail balance - P.N.",#N/A,FALSE,"Gilat Israel Trial balance"}</definedName>
    <definedName name="wrn.Trail._.Balance._.P.N.." hidden="1">{"Trail balance - P.N.",#N/A,FALSE,"Gilat Israel Trial balance"}</definedName>
    <definedName name="wrn.trans._.sum." localSheetId="3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ransfer._.Hose._.Mktg." localSheetId="3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fer._.Hose._.Mktg.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PORT._.COSTS." localSheetId="3" hidden="1">{"TRANSPORT COSTS",#N/A,FALSE,"C.CENTRE"}</definedName>
    <definedName name="wrn.TRANSPORT._.COSTS." hidden="1">{"TRANSPORT COSTS",#N/A,FALSE,"C.CENTRE"}</definedName>
    <definedName name="wrn.TransPrcd_123." localSheetId="4" hidden="1">{#N/A,#N/A,TRUE,"TransPrcd 1";#N/A,#N/A,TRUE,"TransPrcd 2";#N/A,#N/A,TRUE,"TransPrcd 3"}</definedName>
    <definedName name="wrn.TransPrcd_123." localSheetId="3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ransPrcd_123._1" localSheetId="3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nsPrcd_123._1_1" localSheetId="3" hidden="1">{#N/A,#N/A,TRUE,"TransPrcd 1";#N/A,#N/A,TRUE,"TransPrcd 2";#N/A,#N/A,TRUE,"TransPrcd 3"}</definedName>
    <definedName name="wrn.TransPrcd_123._1_1" hidden="1">{#N/A,#N/A,TRUE,"TransPrcd 1";#N/A,#N/A,TRUE,"TransPrcd 2";#N/A,#N/A,TRUE,"TransPrcd 3"}</definedName>
    <definedName name="wrn.TransPrcd_123._1_2" localSheetId="3" hidden="1">{#N/A,#N/A,TRUE,"TransPrcd 1";#N/A,#N/A,TRUE,"TransPrcd 2";#N/A,#N/A,TRUE,"TransPrcd 3"}</definedName>
    <definedName name="wrn.TransPrcd_123._1_2" hidden="1">{#N/A,#N/A,TRUE,"TransPrcd 1";#N/A,#N/A,TRUE,"TransPrcd 2";#N/A,#N/A,TRUE,"TransPrcd 3"}</definedName>
    <definedName name="wrn.TransPrcd_123._1_3" localSheetId="3" hidden="1">{#N/A,#N/A,TRUE,"TransPrcd 1";#N/A,#N/A,TRUE,"TransPrcd 2";#N/A,#N/A,TRUE,"TransPrcd 3"}</definedName>
    <definedName name="wrn.TransPrcd_123._1_3" hidden="1">{#N/A,#N/A,TRUE,"TransPrcd 1";#N/A,#N/A,TRUE,"TransPrcd 2";#N/A,#N/A,TRUE,"TransPrcd 3"}</definedName>
    <definedName name="wrn.TransPrcd_123._1_4" localSheetId="3" hidden="1">{#N/A,#N/A,TRUE,"TransPrcd 1";#N/A,#N/A,TRUE,"TransPrcd 2";#N/A,#N/A,TRUE,"TransPrcd 3"}</definedName>
    <definedName name="wrn.TransPrcd_123._1_4" hidden="1">{#N/A,#N/A,TRUE,"TransPrcd 1";#N/A,#N/A,TRUE,"TransPrcd 2";#N/A,#N/A,TRUE,"TransPrcd 3"}</definedName>
    <definedName name="wrn.TransPrcd_123._1_5" localSheetId="3" hidden="1">{#N/A,#N/A,TRUE,"TransPrcd 1";#N/A,#N/A,TRUE,"TransPrcd 2";#N/A,#N/A,TRUE,"TransPrcd 3"}</definedName>
    <definedName name="wrn.TransPrcd_123._1_5" hidden="1">{#N/A,#N/A,TRUE,"TransPrcd 1";#N/A,#N/A,TRUE,"TransPrcd 2";#N/A,#N/A,TRUE,"TransPrcd 3"}</definedName>
    <definedName name="wrn.TransPrcd_123._2" localSheetId="3" hidden="1">{#N/A,#N/A,TRUE,"TransPrcd 1";#N/A,#N/A,TRUE,"TransPrcd 2";#N/A,#N/A,TRUE,"TransPrcd 3"}</definedName>
    <definedName name="wrn.TransPrcd_123._2" hidden="1">{#N/A,#N/A,TRUE,"TransPrcd 1";#N/A,#N/A,TRUE,"TransPrcd 2";#N/A,#N/A,TRUE,"TransPrcd 3"}</definedName>
    <definedName name="wrn.TransPrcd_123._2_1" localSheetId="3" hidden="1">{#N/A,#N/A,TRUE,"TransPrcd 1";#N/A,#N/A,TRUE,"TransPrcd 2";#N/A,#N/A,TRUE,"TransPrcd 3"}</definedName>
    <definedName name="wrn.TransPrcd_123._2_1" hidden="1">{#N/A,#N/A,TRUE,"TransPrcd 1";#N/A,#N/A,TRUE,"TransPrcd 2";#N/A,#N/A,TRUE,"TransPrcd 3"}</definedName>
    <definedName name="wrn.TransPrcd_123._2_2" localSheetId="3" hidden="1">{#N/A,#N/A,TRUE,"TransPrcd 1";#N/A,#N/A,TRUE,"TransPrcd 2";#N/A,#N/A,TRUE,"TransPrcd 3"}</definedName>
    <definedName name="wrn.TransPrcd_123._2_2" hidden="1">{#N/A,#N/A,TRUE,"TransPrcd 1";#N/A,#N/A,TRUE,"TransPrcd 2";#N/A,#N/A,TRUE,"TransPrcd 3"}</definedName>
    <definedName name="wrn.TransPrcd_123._2_3" localSheetId="3" hidden="1">{#N/A,#N/A,TRUE,"TransPrcd 1";#N/A,#N/A,TRUE,"TransPrcd 2";#N/A,#N/A,TRUE,"TransPrcd 3"}</definedName>
    <definedName name="wrn.TransPrcd_123._2_3" hidden="1">{#N/A,#N/A,TRUE,"TransPrcd 1";#N/A,#N/A,TRUE,"TransPrcd 2";#N/A,#N/A,TRUE,"TransPrcd 3"}</definedName>
    <definedName name="wrn.TransPrcd_123._2_4" localSheetId="3" hidden="1">{#N/A,#N/A,TRUE,"TransPrcd 1";#N/A,#N/A,TRUE,"TransPrcd 2";#N/A,#N/A,TRUE,"TransPrcd 3"}</definedName>
    <definedName name="wrn.TransPrcd_123._2_4" hidden="1">{#N/A,#N/A,TRUE,"TransPrcd 1";#N/A,#N/A,TRUE,"TransPrcd 2";#N/A,#N/A,TRUE,"TransPrcd 3"}</definedName>
    <definedName name="wrn.TransPrcd_123._2_5" localSheetId="3" hidden="1">{#N/A,#N/A,TRUE,"TransPrcd 1";#N/A,#N/A,TRUE,"TransPrcd 2";#N/A,#N/A,TRUE,"TransPrcd 3"}</definedName>
    <definedName name="wrn.TransPrcd_123._2_5" hidden="1">{#N/A,#N/A,TRUE,"TransPrcd 1";#N/A,#N/A,TRUE,"TransPrcd 2";#N/A,#N/A,TRUE,"TransPrcd 3"}</definedName>
    <definedName name="wrn.TransPrcd_123._3" localSheetId="3" hidden="1">{#N/A,#N/A,TRUE,"TransPrcd 1";#N/A,#N/A,TRUE,"TransPrcd 2";#N/A,#N/A,TRUE,"TransPrcd 3"}</definedName>
    <definedName name="wrn.TransPrcd_123._3" hidden="1">{#N/A,#N/A,TRUE,"TransPrcd 1";#N/A,#N/A,TRUE,"TransPrcd 2";#N/A,#N/A,TRUE,"TransPrcd 3"}</definedName>
    <definedName name="wrn.TransPrcd_123._3_1" localSheetId="3" hidden="1">{#N/A,#N/A,TRUE,"TransPrcd 1";#N/A,#N/A,TRUE,"TransPrcd 2";#N/A,#N/A,TRUE,"TransPrcd 3"}</definedName>
    <definedName name="wrn.TransPrcd_123._3_1" hidden="1">{#N/A,#N/A,TRUE,"TransPrcd 1";#N/A,#N/A,TRUE,"TransPrcd 2";#N/A,#N/A,TRUE,"TransPrcd 3"}</definedName>
    <definedName name="wrn.TransPrcd_123._3_2" localSheetId="3" hidden="1">{#N/A,#N/A,TRUE,"TransPrcd 1";#N/A,#N/A,TRUE,"TransPrcd 2";#N/A,#N/A,TRUE,"TransPrcd 3"}</definedName>
    <definedName name="wrn.TransPrcd_123._3_2" hidden="1">{#N/A,#N/A,TRUE,"TransPrcd 1";#N/A,#N/A,TRUE,"TransPrcd 2";#N/A,#N/A,TRUE,"TransPrcd 3"}</definedName>
    <definedName name="wrn.TransPrcd_123._3_3" localSheetId="3" hidden="1">{#N/A,#N/A,TRUE,"TransPrcd 1";#N/A,#N/A,TRUE,"TransPrcd 2";#N/A,#N/A,TRUE,"TransPrcd 3"}</definedName>
    <definedName name="wrn.TransPrcd_123._3_3" hidden="1">{#N/A,#N/A,TRUE,"TransPrcd 1";#N/A,#N/A,TRUE,"TransPrcd 2";#N/A,#N/A,TRUE,"TransPrcd 3"}</definedName>
    <definedName name="wrn.TransPrcd_123._3_4" localSheetId="3" hidden="1">{#N/A,#N/A,TRUE,"TransPrcd 1";#N/A,#N/A,TRUE,"TransPrcd 2";#N/A,#N/A,TRUE,"TransPrcd 3"}</definedName>
    <definedName name="wrn.TransPrcd_123._3_4" hidden="1">{#N/A,#N/A,TRUE,"TransPrcd 1";#N/A,#N/A,TRUE,"TransPrcd 2";#N/A,#N/A,TRUE,"TransPrcd 3"}</definedName>
    <definedName name="wrn.TransPrcd_123._3_5" localSheetId="3" hidden="1">{#N/A,#N/A,TRUE,"TransPrcd 1";#N/A,#N/A,TRUE,"TransPrcd 2";#N/A,#N/A,TRUE,"TransPrcd 3"}</definedName>
    <definedName name="wrn.TransPrcd_123._3_5" hidden="1">{#N/A,#N/A,TRUE,"TransPrcd 1";#N/A,#N/A,TRUE,"TransPrcd 2";#N/A,#N/A,TRUE,"TransPrcd 3"}</definedName>
    <definedName name="wrn.TransPrcd_123._4" localSheetId="3" hidden="1">{#N/A,#N/A,TRUE,"TransPrcd 1";#N/A,#N/A,TRUE,"TransPrcd 2";#N/A,#N/A,TRUE,"TransPrcd 3"}</definedName>
    <definedName name="wrn.TransPrcd_123._4" hidden="1">{#N/A,#N/A,TRUE,"TransPrcd 1";#N/A,#N/A,TRUE,"TransPrcd 2";#N/A,#N/A,TRUE,"TransPrcd 3"}</definedName>
    <definedName name="wrn.TransPrcd_123._4_1" localSheetId="3" hidden="1">{#N/A,#N/A,TRUE,"TransPrcd 1";#N/A,#N/A,TRUE,"TransPrcd 2";#N/A,#N/A,TRUE,"TransPrcd 3"}</definedName>
    <definedName name="wrn.TransPrcd_123._4_1" hidden="1">{#N/A,#N/A,TRUE,"TransPrcd 1";#N/A,#N/A,TRUE,"TransPrcd 2";#N/A,#N/A,TRUE,"TransPrcd 3"}</definedName>
    <definedName name="wrn.TransPrcd_123._4_2" localSheetId="3" hidden="1">{#N/A,#N/A,TRUE,"TransPrcd 1";#N/A,#N/A,TRUE,"TransPrcd 2";#N/A,#N/A,TRUE,"TransPrcd 3"}</definedName>
    <definedName name="wrn.TransPrcd_123._4_2" hidden="1">{#N/A,#N/A,TRUE,"TransPrcd 1";#N/A,#N/A,TRUE,"TransPrcd 2";#N/A,#N/A,TRUE,"TransPrcd 3"}</definedName>
    <definedName name="wrn.TransPrcd_123._4_3" localSheetId="3" hidden="1">{#N/A,#N/A,TRUE,"TransPrcd 1";#N/A,#N/A,TRUE,"TransPrcd 2";#N/A,#N/A,TRUE,"TransPrcd 3"}</definedName>
    <definedName name="wrn.TransPrcd_123._4_3" hidden="1">{#N/A,#N/A,TRUE,"TransPrcd 1";#N/A,#N/A,TRUE,"TransPrcd 2";#N/A,#N/A,TRUE,"TransPrcd 3"}</definedName>
    <definedName name="wrn.TransPrcd_123._4_4" localSheetId="3" hidden="1">{#N/A,#N/A,TRUE,"TransPrcd 1";#N/A,#N/A,TRUE,"TransPrcd 2";#N/A,#N/A,TRUE,"TransPrcd 3"}</definedName>
    <definedName name="wrn.TransPrcd_123._4_4" hidden="1">{#N/A,#N/A,TRUE,"TransPrcd 1";#N/A,#N/A,TRUE,"TransPrcd 2";#N/A,#N/A,TRUE,"TransPrcd 3"}</definedName>
    <definedName name="wrn.TransPrcd_123._4_5" localSheetId="3" hidden="1">{#N/A,#N/A,TRUE,"TransPrcd 1";#N/A,#N/A,TRUE,"TransPrcd 2";#N/A,#N/A,TRUE,"TransPrcd 3"}</definedName>
    <definedName name="wrn.TransPrcd_123._4_5" hidden="1">{#N/A,#N/A,TRUE,"TransPrcd 1";#N/A,#N/A,TRUE,"TransPrcd 2";#N/A,#N/A,TRUE,"TransPrcd 3"}</definedName>
    <definedName name="wrn.TransPrcd_123._5" localSheetId="3" hidden="1">{#N/A,#N/A,TRUE,"TransPrcd 1";#N/A,#N/A,TRUE,"TransPrcd 2";#N/A,#N/A,TRUE,"TransPrcd 3"}</definedName>
    <definedName name="wrn.TransPrcd_123._5" hidden="1">{#N/A,#N/A,TRUE,"TransPrcd 1";#N/A,#N/A,TRUE,"TransPrcd 2";#N/A,#N/A,TRUE,"TransPrcd 3"}</definedName>
    <definedName name="wrn.TransPrcd_123._5_1" localSheetId="3" hidden="1">{#N/A,#N/A,TRUE,"TransPrcd 1";#N/A,#N/A,TRUE,"TransPrcd 2";#N/A,#N/A,TRUE,"TransPrcd 3"}</definedName>
    <definedName name="wrn.TransPrcd_123._5_1" hidden="1">{#N/A,#N/A,TRUE,"TransPrcd 1";#N/A,#N/A,TRUE,"TransPrcd 2";#N/A,#N/A,TRUE,"TransPrcd 3"}</definedName>
    <definedName name="wrn.TransPrcd_123._5_2" localSheetId="3" hidden="1">{#N/A,#N/A,TRUE,"TransPrcd 1";#N/A,#N/A,TRUE,"TransPrcd 2";#N/A,#N/A,TRUE,"TransPrcd 3"}</definedName>
    <definedName name="wrn.TransPrcd_123._5_2" hidden="1">{#N/A,#N/A,TRUE,"TransPrcd 1";#N/A,#N/A,TRUE,"TransPrcd 2";#N/A,#N/A,TRUE,"TransPrcd 3"}</definedName>
    <definedName name="wrn.TransPrcd_123._5_3" localSheetId="3" hidden="1">{#N/A,#N/A,TRUE,"TransPrcd 1";#N/A,#N/A,TRUE,"TransPrcd 2";#N/A,#N/A,TRUE,"TransPrcd 3"}</definedName>
    <definedName name="wrn.TransPrcd_123._5_3" hidden="1">{#N/A,#N/A,TRUE,"TransPrcd 1";#N/A,#N/A,TRUE,"TransPrcd 2";#N/A,#N/A,TRUE,"TransPrcd 3"}</definedName>
    <definedName name="wrn.TransPrcd_123._5_4" localSheetId="3" hidden="1">{#N/A,#N/A,TRUE,"TransPrcd 1";#N/A,#N/A,TRUE,"TransPrcd 2";#N/A,#N/A,TRUE,"TransPrcd 3"}</definedName>
    <definedName name="wrn.TransPrcd_123._5_4" hidden="1">{#N/A,#N/A,TRUE,"TransPrcd 1";#N/A,#N/A,TRUE,"TransPrcd 2";#N/A,#N/A,TRUE,"TransPrcd 3"}</definedName>
    <definedName name="wrn.TransPrcd_123._5_5" localSheetId="3" hidden="1">{#N/A,#N/A,TRUE,"TransPrcd 1";#N/A,#N/A,TRUE,"TransPrcd 2";#N/A,#N/A,TRUE,"TransPrcd 3"}</definedName>
    <definedName name="wrn.TransPrcd_123._5_5" hidden="1">{#N/A,#N/A,TRUE,"TransPrcd 1";#N/A,#N/A,TRUE,"TransPrcd 2";#N/A,#N/A,TRUE,"TransPrcd 3"}</definedName>
    <definedName name="wrn.trball." localSheetId="3" hidden="1">{"trbcash",#N/A,FALSE,"INCPF";"trbinc",#N/A,FALSE,"INCPF";"trbchic",#N/A,FALSE,"INCPF";"trbadrev",#N/A,FALSE,"INCPF";"trbstns",#N/A,FALSE,"INCPF";"trbtvstns",#N/A,FALSE,"INCPF"}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l._.Balance." localSheetId="3" hidden="1">{"cash",#N/A,FALSE,"A"}</definedName>
    <definedName name="wrn.Trial._.Balance." hidden="1">{"cash",#N/A,FALSE,"A"}</definedName>
    <definedName name="wrn.Triangles.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mestral." localSheetId="3" hidden="1">{"Portada",#N/A,FALSE,"Pres";"PL",#N/A,FALSE,"P&amp;L";"SFC",#N/A,FALSE,"SFC";"CE",#N/A,FALSE,"Capital Employed";"M+1",#N/A,FALSE,"Prev. (M+1)";"TRI",#N/A,FALSE,"Prev. Trim.";"YEF",#N/A,FALSE,"Prev. Fin Année"}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UNE._.Model." localSheetId="3" hidden="1">{#N/A,#N/A,FALSE,"IS";#N/A,#N/A,FALSE,"One pager";#N/A,#N/A,FALSE,"Revenue Detail"}</definedName>
    <definedName name="wrn.TUNE._.Model." hidden="1">{#N/A,#N/A,FALSE,"IS";#N/A,#N/A,FALSE,"One pager";#N/A,#N/A,FALSE,"Revenue Detail"}</definedName>
    <definedName name="wrn.Tweety." localSheetId="4" hidden="1">{#N/A,#N/A,FALSE,"A&amp;E";#N/A,#N/A,FALSE,"HighTop";#N/A,#N/A,FALSE,"JG";#N/A,#N/A,FALSE,"RI";#N/A,#N/A,FALSE,"woHT";#N/A,#N/A,FALSE,"woHT&amp;JG"}</definedName>
    <definedName name="wrn.Tweety." localSheetId="3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weety._1" localSheetId="3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eety._1_1" localSheetId="3" hidden="1">{#N/A,#N/A,FALSE,"A&amp;E";#N/A,#N/A,FALSE,"HighTop";#N/A,#N/A,FALSE,"JG";#N/A,#N/A,FALSE,"RI";#N/A,#N/A,FALSE,"woHT";#N/A,#N/A,FALSE,"woHT&amp;JG"}</definedName>
    <definedName name="wrn.Tweety._1_1" hidden="1">{#N/A,#N/A,FALSE,"A&amp;E";#N/A,#N/A,FALSE,"HighTop";#N/A,#N/A,FALSE,"JG";#N/A,#N/A,FALSE,"RI";#N/A,#N/A,FALSE,"woHT";#N/A,#N/A,FALSE,"woHT&amp;JG"}</definedName>
    <definedName name="wrn.Tweety._1_2" localSheetId="3" hidden="1">{#N/A,#N/A,FALSE,"A&amp;E";#N/A,#N/A,FALSE,"HighTop";#N/A,#N/A,FALSE,"JG";#N/A,#N/A,FALSE,"RI";#N/A,#N/A,FALSE,"woHT";#N/A,#N/A,FALSE,"woHT&amp;JG"}</definedName>
    <definedName name="wrn.Tweety._1_2" hidden="1">{#N/A,#N/A,FALSE,"A&amp;E";#N/A,#N/A,FALSE,"HighTop";#N/A,#N/A,FALSE,"JG";#N/A,#N/A,FALSE,"RI";#N/A,#N/A,FALSE,"woHT";#N/A,#N/A,FALSE,"woHT&amp;JG"}</definedName>
    <definedName name="wrn.Tweety._1_3" localSheetId="3" hidden="1">{#N/A,#N/A,FALSE,"A&amp;E";#N/A,#N/A,FALSE,"HighTop";#N/A,#N/A,FALSE,"JG";#N/A,#N/A,FALSE,"RI";#N/A,#N/A,FALSE,"woHT";#N/A,#N/A,FALSE,"woHT&amp;JG"}</definedName>
    <definedName name="wrn.Tweety._1_3" hidden="1">{#N/A,#N/A,FALSE,"A&amp;E";#N/A,#N/A,FALSE,"HighTop";#N/A,#N/A,FALSE,"JG";#N/A,#N/A,FALSE,"RI";#N/A,#N/A,FALSE,"woHT";#N/A,#N/A,FALSE,"woHT&amp;JG"}</definedName>
    <definedName name="wrn.Tweety._1_4" localSheetId="3" hidden="1">{#N/A,#N/A,FALSE,"A&amp;E";#N/A,#N/A,FALSE,"HighTop";#N/A,#N/A,FALSE,"JG";#N/A,#N/A,FALSE,"RI";#N/A,#N/A,FALSE,"woHT";#N/A,#N/A,FALSE,"woHT&amp;JG"}</definedName>
    <definedName name="wrn.Tweety._1_4" hidden="1">{#N/A,#N/A,FALSE,"A&amp;E";#N/A,#N/A,FALSE,"HighTop";#N/A,#N/A,FALSE,"JG";#N/A,#N/A,FALSE,"RI";#N/A,#N/A,FALSE,"woHT";#N/A,#N/A,FALSE,"woHT&amp;JG"}</definedName>
    <definedName name="wrn.Tweety._1_5" localSheetId="3" hidden="1">{#N/A,#N/A,FALSE,"A&amp;E";#N/A,#N/A,FALSE,"HighTop";#N/A,#N/A,FALSE,"JG";#N/A,#N/A,FALSE,"RI";#N/A,#N/A,FALSE,"woHT";#N/A,#N/A,FALSE,"woHT&amp;JG"}</definedName>
    <definedName name="wrn.Tweety._1_5" hidden="1">{#N/A,#N/A,FALSE,"A&amp;E";#N/A,#N/A,FALSE,"HighTop";#N/A,#N/A,FALSE,"JG";#N/A,#N/A,FALSE,"RI";#N/A,#N/A,FALSE,"woHT";#N/A,#N/A,FALSE,"woHT&amp;JG"}</definedName>
    <definedName name="wrn.Tweety._2" localSheetId="3" hidden="1">{#N/A,#N/A,FALSE,"A&amp;E";#N/A,#N/A,FALSE,"HighTop";#N/A,#N/A,FALSE,"JG";#N/A,#N/A,FALSE,"RI";#N/A,#N/A,FALSE,"woHT";#N/A,#N/A,FALSE,"woHT&amp;JG"}</definedName>
    <definedName name="wrn.Tweety._2" hidden="1">{#N/A,#N/A,FALSE,"A&amp;E";#N/A,#N/A,FALSE,"HighTop";#N/A,#N/A,FALSE,"JG";#N/A,#N/A,FALSE,"RI";#N/A,#N/A,FALSE,"woHT";#N/A,#N/A,FALSE,"woHT&amp;JG"}</definedName>
    <definedName name="wrn.Tweety._2_1" localSheetId="3" hidden="1">{#N/A,#N/A,FALSE,"A&amp;E";#N/A,#N/A,FALSE,"HighTop";#N/A,#N/A,FALSE,"JG";#N/A,#N/A,FALSE,"RI";#N/A,#N/A,FALSE,"woHT";#N/A,#N/A,FALSE,"woHT&amp;JG"}</definedName>
    <definedName name="wrn.Tweety._2_1" hidden="1">{#N/A,#N/A,FALSE,"A&amp;E";#N/A,#N/A,FALSE,"HighTop";#N/A,#N/A,FALSE,"JG";#N/A,#N/A,FALSE,"RI";#N/A,#N/A,FALSE,"woHT";#N/A,#N/A,FALSE,"woHT&amp;JG"}</definedName>
    <definedName name="wrn.Tweety._2_2" localSheetId="3" hidden="1">{#N/A,#N/A,FALSE,"A&amp;E";#N/A,#N/A,FALSE,"HighTop";#N/A,#N/A,FALSE,"JG";#N/A,#N/A,FALSE,"RI";#N/A,#N/A,FALSE,"woHT";#N/A,#N/A,FALSE,"woHT&amp;JG"}</definedName>
    <definedName name="wrn.Tweety._2_2" hidden="1">{#N/A,#N/A,FALSE,"A&amp;E";#N/A,#N/A,FALSE,"HighTop";#N/A,#N/A,FALSE,"JG";#N/A,#N/A,FALSE,"RI";#N/A,#N/A,FALSE,"woHT";#N/A,#N/A,FALSE,"woHT&amp;JG"}</definedName>
    <definedName name="wrn.Tweety._2_3" localSheetId="3" hidden="1">{#N/A,#N/A,FALSE,"A&amp;E";#N/A,#N/A,FALSE,"HighTop";#N/A,#N/A,FALSE,"JG";#N/A,#N/A,FALSE,"RI";#N/A,#N/A,FALSE,"woHT";#N/A,#N/A,FALSE,"woHT&amp;JG"}</definedName>
    <definedName name="wrn.Tweety._2_3" hidden="1">{#N/A,#N/A,FALSE,"A&amp;E";#N/A,#N/A,FALSE,"HighTop";#N/A,#N/A,FALSE,"JG";#N/A,#N/A,FALSE,"RI";#N/A,#N/A,FALSE,"woHT";#N/A,#N/A,FALSE,"woHT&amp;JG"}</definedName>
    <definedName name="wrn.Tweety._2_4" localSheetId="3" hidden="1">{#N/A,#N/A,FALSE,"A&amp;E";#N/A,#N/A,FALSE,"HighTop";#N/A,#N/A,FALSE,"JG";#N/A,#N/A,FALSE,"RI";#N/A,#N/A,FALSE,"woHT";#N/A,#N/A,FALSE,"woHT&amp;JG"}</definedName>
    <definedName name="wrn.Tweety._2_4" hidden="1">{#N/A,#N/A,FALSE,"A&amp;E";#N/A,#N/A,FALSE,"HighTop";#N/A,#N/A,FALSE,"JG";#N/A,#N/A,FALSE,"RI";#N/A,#N/A,FALSE,"woHT";#N/A,#N/A,FALSE,"woHT&amp;JG"}</definedName>
    <definedName name="wrn.Tweety._2_5" localSheetId="3" hidden="1">{#N/A,#N/A,FALSE,"A&amp;E";#N/A,#N/A,FALSE,"HighTop";#N/A,#N/A,FALSE,"JG";#N/A,#N/A,FALSE,"RI";#N/A,#N/A,FALSE,"woHT";#N/A,#N/A,FALSE,"woHT&amp;JG"}</definedName>
    <definedName name="wrn.Tweety._2_5" hidden="1">{#N/A,#N/A,FALSE,"A&amp;E";#N/A,#N/A,FALSE,"HighTop";#N/A,#N/A,FALSE,"JG";#N/A,#N/A,FALSE,"RI";#N/A,#N/A,FALSE,"woHT";#N/A,#N/A,FALSE,"woHT&amp;JG"}</definedName>
    <definedName name="wrn.Tweety._3" localSheetId="3" hidden="1">{#N/A,#N/A,FALSE,"A&amp;E";#N/A,#N/A,FALSE,"HighTop";#N/A,#N/A,FALSE,"JG";#N/A,#N/A,FALSE,"RI";#N/A,#N/A,FALSE,"woHT";#N/A,#N/A,FALSE,"woHT&amp;JG"}</definedName>
    <definedName name="wrn.Tweety._3" hidden="1">{#N/A,#N/A,FALSE,"A&amp;E";#N/A,#N/A,FALSE,"HighTop";#N/A,#N/A,FALSE,"JG";#N/A,#N/A,FALSE,"RI";#N/A,#N/A,FALSE,"woHT";#N/A,#N/A,FALSE,"woHT&amp;JG"}</definedName>
    <definedName name="wrn.Tweety._3_1" localSheetId="3" hidden="1">{#N/A,#N/A,FALSE,"A&amp;E";#N/A,#N/A,FALSE,"HighTop";#N/A,#N/A,FALSE,"JG";#N/A,#N/A,FALSE,"RI";#N/A,#N/A,FALSE,"woHT";#N/A,#N/A,FALSE,"woHT&amp;JG"}</definedName>
    <definedName name="wrn.Tweety._3_1" hidden="1">{#N/A,#N/A,FALSE,"A&amp;E";#N/A,#N/A,FALSE,"HighTop";#N/A,#N/A,FALSE,"JG";#N/A,#N/A,FALSE,"RI";#N/A,#N/A,FALSE,"woHT";#N/A,#N/A,FALSE,"woHT&amp;JG"}</definedName>
    <definedName name="wrn.Tweety._3_2" localSheetId="3" hidden="1">{#N/A,#N/A,FALSE,"A&amp;E";#N/A,#N/A,FALSE,"HighTop";#N/A,#N/A,FALSE,"JG";#N/A,#N/A,FALSE,"RI";#N/A,#N/A,FALSE,"woHT";#N/A,#N/A,FALSE,"woHT&amp;JG"}</definedName>
    <definedName name="wrn.Tweety._3_2" hidden="1">{#N/A,#N/A,FALSE,"A&amp;E";#N/A,#N/A,FALSE,"HighTop";#N/A,#N/A,FALSE,"JG";#N/A,#N/A,FALSE,"RI";#N/A,#N/A,FALSE,"woHT";#N/A,#N/A,FALSE,"woHT&amp;JG"}</definedName>
    <definedName name="wrn.Tweety._3_3" localSheetId="3" hidden="1">{#N/A,#N/A,FALSE,"A&amp;E";#N/A,#N/A,FALSE,"HighTop";#N/A,#N/A,FALSE,"JG";#N/A,#N/A,FALSE,"RI";#N/A,#N/A,FALSE,"woHT";#N/A,#N/A,FALSE,"woHT&amp;JG"}</definedName>
    <definedName name="wrn.Tweety._3_3" hidden="1">{#N/A,#N/A,FALSE,"A&amp;E";#N/A,#N/A,FALSE,"HighTop";#N/A,#N/A,FALSE,"JG";#N/A,#N/A,FALSE,"RI";#N/A,#N/A,FALSE,"woHT";#N/A,#N/A,FALSE,"woHT&amp;JG"}</definedName>
    <definedName name="wrn.Tweety._3_4" localSheetId="3" hidden="1">{#N/A,#N/A,FALSE,"A&amp;E";#N/A,#N/A,FALSE,"HighTop";#N/A,#N/A,FALSE,"JG";#N/A,#N/A,FALSE,"RI";#N/A,#N/A,FALSE,"woHT";#N/A,#N/A,FALSE,"woHT&amp;JG"}</definedName>
    <definedName name="wrn.Tweety._3_4" hidden="1">{#N/A,#N/A,FALSE,"A&amp;E";#N/A,#N/A,FALSE,"HighTop";#N/A,#N/A,FALSE,"JG";#N/A,#N/A,FALSE,"RI";#N/A,#N/A,FALSE,"woHT";#N/A,#N/A,FALSE,"woHT&amp;JG"}</definedName>
    <definedName name="wrn.Tweety._3_5" localSheetId="3" hidden="1">{#N/A,#N/A,FALSE,"A&amp;E";#N/A,#N/A,FALSE,"HighTop";#N/A,#N/A,FALSE,"JG";#N/A,#N/A,FALSE,"RI";#N/A,#N/A,FALSE,"woHT";#N/A,#N/A,FALSE,"woHT&amp;JG"}</definedName>
    <definedName name="wrn.Tweety._3_5" hidden="1">{#N/A,#N/A,FALSE,"A&amp;E";#N/A,#N/A,FALSE,"HighTop";#N/A,#N/A,FALSE,"JG";#N/A,#N/A,FALSE,"RI";#N/A,#N/A,FALSE,"woHT";#N/A,#N/A,FALSE,"woHT&amp;JG"}</definedName>
    <definedName name="wrn.Tweety._4" localSheetId="3" hidden="1">{#N/A,#N/A,FALSE,"A&amp;E";#N/A,#N/A,FALSE,"HighTop";#N/A,#N/A,FALSE,"JG";#N/A,#N/A,FALSE,"RI";#N/A,#N/A,FALSE,"woHT";#N/A,#N/A,FALSE,"woHT&amp;JG"}</definedName>
    <definedName name="wrn.Tweety._4" hidden="1">{#N/A,#N/A,FALSE,"A&amp;E";#N/A,#N/A,FALSE,"HighTop";#N/A,#N/A,FALSE,"JG";#N/A,#N/A,FALSE,"RI";#N/A,#N/A,FALSE,"woHT";#N/A,#N/A,FALSE,"woHT&amp;JG"}</definedName>
    <definedName name="wrn.Tweety._4_1" localSheetId="3" hidden="1">{#N/A,#N/A,FALSE,"A&amp;E";#N/A,#N/A,FALSE,"HighTop";#N/A,#N/A,FALSE,"JG";#N/A,#N/A,FALSE,"RI";#N/A,#N/A,FALSE,"woHT";#N/A,#N/A,FALSE,"woHT&amp;JG"}</definedName>
    <definedName name="wrn.Tweety._4_1" hidden="1">{#N/A,#N/A,FALSE,"A&amp;E";#N/A,#N/A,FALSE,"HighTop";#N/A,#N/A,FALSE,"JG";#N/A,#N/A,FALSE,"RI";#N/A,#N/A,FALSE,"woHT";#N/A,#N/A,FALSE,"woHT&amp;JG"}</definedName>
    <definedName name="wrn.Tweety._4_2" localSheetId="3" hidden="1">{#N/A,#N/A,FALSE,"A&amp;E";#N/A,#N/A,FALSE,"HighTop";#N/A,#N/A,FALSE,"JG";#N/A,#N/A,FALSE,"RI";#N/A,#N/A,FALSE,"woHT";#N/A,#N/A,FALSE,"woHT&amp;JG"}</definedName>
    <definedName name="wrn.Tweety._4_2" hidden="1">{#N/A,#N/A,FALSE,"A&amp;E";#N/A,#N/A,FALSE,"HighTop";#N/A,#N/A,FALSE,"JG";#N/A,#N/A,FALSE,"RI";#N/A,#N/A,FALSE,"woHT";#N/A,#N/A,FALSE,"woHT&amp;JG"}</definedName>
    <definedName name="wrn.Tweety._4_3" localSheetId="3" hidden="1">{#N/A,#N/A,FALSE,"A&amp;E";#N/A,#N/A,FALSE,"HighTop";#N/A,#N/A,FALSE,"JG";#N/A,#N/A,FALSE,"RI";#N/A,#N/A,FALSE,"woHT";#N/A,#N/A,FALSE,"woHT&amp;JG"}</definedName>
    <definedName name="wrn.Tweety._4_3" hidden="1">{#N/A,#N/A,FALSE,"A&amp;E";#N/A,#N/A,FALSE,"HighTop";#N/A,#N/A,FALSE,"JG";#N/A,#N/A,FALSE,"RI";#N/A,#N/A,FALSE,"woHT";#N/A,#N/A,FALSE,"woHT&amp;JG"}</definedName>
    <definedName name="wrn.Tweety._4_4" localSheetId="3" hidden="1">{#N/A,#N/A,FALSE,"A&amp;E";#N/A,#N/A,FALSE,"HighTop";#N/A,#N/A,FALSE,"JG";#N/A,#N/A,FALSE,"RI";#N/A,#N/A,FALSE,"woHT";#N/A,#N/A,FALSE,"woHT&amp;JG"}</definedName>
    <definedName name="wrn.Tweety._4_4" hidden="1">{#N/A,#N/A,FALSE,"A&amp;E";#N/A,#N/A,FALSE,"HighTop";#N/A,#N/A,FALSE,"JG";#N/A,#N/A,FALSE,"RI";#N/A,#N/A,FALSE,"woHT";#N/A,#N/A,FALSE,"woHT&amp;JG"}</definedName>
    <definedName name="wrn.Tweety._4_5" localSheetId="3" hidden="1">{#N/A,#N/A,FALSE,"A&amp;E";#N/A,#N/A,FALSE,"HighTop";#N/A,#N/A,FALSE,"JG";#N/A,#N/A,FALSE,"RI";#N/A,#N/A,FALSE,"woHT";#N/A,#N/A,FALSE,"woHT&amp;JG"}</definedName>
    <definedName name="wrn.Tweety._4_5" hidden="1">{#N/A,#N/A,FALSE,"A&amp;E";#N/A,#N/A,FALSE,"HighTop";#N/A,#N/A,FALSE,"JG";#N/A,#N/A,FALSE,"RI";#N/A,#N/A,FALSE,"woHT";#N/A,#N/A,FALSE,"woHT&amp;JG"}</definedName>
    <definedName name="wrn.Tweety._5" localSheetId="3" hidden="1">{#N/A,#N/A,FALSE,"A&amp;E";#N/A,#N/A,FALSE,"HighTop";#N/A,#N/A,FALSE,"JG";#N/A,#N/A,FALSE,"RI";#N/A,#N/A,FALSE,"woHT";#N/A,#N/A,FALSE,"woHT&amp;JG"}</definedName>
    <definedName name="wrn.Tweety._5" hidden="1">{#N/A,#N/A,FALSE,"A&amp;E";#N/A,#N/A,FALSE,"HighTop";#N/A,#N/A,FALSE,"JG";#N/A,#N/A,FALSE,"RI";#N/A,#N/A,FALSE,"woHT";#N/A,#N/A,FALSE,"woHT&amp;JG"}</definedName>
    <definedName name="wrn.Tweety._5_1" localSheetId="3" hidden="1">{#N/A,#N/A,FALSE,"A&amp;E";#N/A,#N/A,FALSE,"HighTop";#N/A,#N/A,FALSE,"JG";#N/A,#N/A,FALSE,"RI";#N/A,#N/A,FALSE,"woHT";#N/A,#N/A,FALSE,"woHT&amp;JG"}</definedName>
    <definedName name="wrn.Tweety._5_1" hidden="1">{#N/A,#N/A,FALSE,"A&amp;E";#N/A,#N/A,FALSE,"HighTop";#N/A,#N/A,FALSE,"JG";#N/A,#N/A,FALSE,"RI";#N/A,#N/A,FALSE,"woHT";#N/A,#N/A,FALSE,"woHT&amp;JG"}</definedName>
    <definedName name="wrn.Tweety._5_2" localSheetId="3" hidden="1">{#N/A,#N/A,FALSE,"A&amp;E";#N/A,#N/A,FALSE,"HighTop";#N/A,#N/A,FALSE,"JG";#N/A,#N/A,FALSE,"RI";#N/A,#N/A,FALSE,"woHT";#N/A,#N/A,FALSE,"woHT&amp;JG"}</definedName>
    <definedName name="wrn.Tweety._5_2" hidden="1">{#N/A,#N/A,FALSE,"A&amp;E";#N/A,#N/A,FALSE,"HighTop";#N/A,#N/A,FALSE,"JG";#N/A,#N/A,FALSE,"RI";#N/A,#N/A,FALSE,"woHT";#N/A,#N/A,FALSE,"woHT&amp;JG"}</definedName>
    <definedName name="wrn.Tweety._5_3" localSheetId="3" hidden="1">{#N/A,#N/A,FALSE,"A&amp;E";#N/A,#N/A,FALSE,"HighTop";#N/A,#N/A,FALSE,"JG";#N/A,#N/A,FALSE,"RI";#N/A,#N/A,FALSE,"woHT";#N/A,#N/A,FALSE,"woHT&amp;JG"}</definedName>
    <definedName name="wrn.Tweety._5_3" hidden="1">{#N/A,#N/A,FALSE,"A&amp;E";#N/A,#N/A,FALSE,"HighTop";#N/A,#N/A,FALSE,"JG";#N/A,#N/A,FALSE,"RI";#N/A,#N/A,FALSE,"woHT";#N/A,#N/A,FALSE,"woHT&amp;JG"}</definedName>
    <definedName name="wrn.Tweety._5_4" localSheetId="3" hidden="1">{#N/A,#N/A,FALSE,"A&amp;E";#N/A,#N/A,FALSE,"HighTop";#N/A,#N/A,FALSE,"JG";#N/A,#N/A,FALSE,"RI";#N/A,#N/A,FALSE,"woHT";#N/A,#N/A,FALSE,"woHT&amp;JG"}</definedName>
    <definedName name="wrn.Tweety._5_4" hidden="1">{#N/A,#N/A,FALSE,"A&amp;E";#N/A,#N/A,FALSE,"HighTop";#N/A,#N/A,FALSE,"JG";#N/A,#N/A,FALSE,"RI";#N/A,#N/A,FALSE,"woHT";#N/A,#N/A,FALSE,"woHT&amp;JG"}</definedName>
    <definedName name="wrn.Tweety._5_5" localSheetId="3" hidden="1">{#N/A,#N/A,FALSE,"A&amp;E";#N/A,#N/A,FALSE,"HighTop";#N/A,#N/A,FALSE,"JG";#N/A,#N/A,FALSE,"RI";#N/A,#N/A,FALSE,"woHT";#N/A,#N/A,FALSE,"woHT&amp;JG"}</definedName>
    <definedName name="wrn.Tweety._5_5" hidden="1">{#N/A,#N/A,FALSE,"A&amp;E";#N/A,#N/A,FALSE,"HighTop";#N/A,#N/A,FALSE,"JG";#N/A,#N/A,FALSE,"RI";#N/A,#N/A,FALSE,"woHT";#N/A,#N/A,FALSE,"woHT&amp;JG"}</definedName>
    <definedName name="wrn.Two._.Page." localSheetId="3" hidden="1">{"Consolidating BS",#N/A,FALSE,"ConsolidatingBS"}</definedName>
    <definedName name="wrn.Two._.Page." hidden="1">{"Consolidating BS",#N/A,FALSE,"ConsolidatingBS"}</definedName>
    <definedName name="wrn.Tycon._.Model." localSheetId="4" hidden="1">{"rtn",#N/A,FALSE,"RTN";"tables",#N/A,FALSE,"RTN";"cf",#N/A,FALSE,"CF";"stats",#N/A,FALSE,"Stats";"prop",#N/A,FALSE,"Prop"}</definedName>
    <definedName name="wrn.Tycon._.Model." localSheetId="3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Tycon._.Model._1" localSheetId="4" hidden="1">{"rtn",#N/A,FALSE,"RTN";"tables",#N/A,FALSE,"RTN";"cf",#N/A,FALSE,"CF";"stats",#N/A,FALSE,"Stats";"prop",#N/A,FALSE,"Prop"}</definedName>
    <definedName name="wrn.Tycon._.Model._1" localSheetId="3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phoon." localSheetId="3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localSheetId="3" hidden="1">{"typical",#N/A,FALSE,"Typical Absence"}</definedName>
    <definedName name="wrn.typical." hidden="1">{"typical",#N/A,FALSE,"Typical Absence"}</definedName>
    <definedName name="wrn.UNITARIOS_ACU." localSheetId="3" hidden="1">{"unit acu",#N/A,FALSE,"UNIT-ACUMULADO";"unit exp acu 1",#N/A,FALSE,"UNIT-ACUMULADO";"unit exp acu 2",#N/A,FALSE,"UNIT-ACUMULADO"}</definedName>
    <definedName name="wrn.UNITARIOS_ACU." hidden="1">{"unit acu",#N/A,FALSE,"UNIT-ACUMULADO";"unit exp acu 1",#N/A,FALSE,"UNIT-ACUMULADO";"unit exp acu 2",#N/A,FALSE,"UNIT-ACUMULADO"}</definedName>
    <definedName name="wrn.UNITARIOS_COMPLETO." localSheetId="3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localSheetId="3" hidden="1">{"unit nac",#N/A,FALSE,"UNIT-MENSUAL";"unit exp 1",#N/A,FALSE,"UNIT-MENSUAL";"unit exp 2",#N/A,FALSE,"UNIT-MENSUAL"}</definedName>
    <definedName name="wrn.UNITARIOS_MES." hidden="1">{"unit nac",#N/A,FALSE,"UNIT-MENSUAL";"unit exp 1",#N/A,FALSE,"UNIT-MENSUAL";"unit exp 2",#N/A,FALSE,"UNIT-MENSUAL"}</definedName>
    <definedName name="wrn.Universe." localSheetId="3" hidden="1">{"View_6",#N/A,FALSE,"Mix-Int-R&amp;D";"View_4",#N/A,FALSE,"Margins";"View_5",#N/A,FALSE,"Ratios";"View_3",#N/A,FALSE,"Mix";"View_2",#N/A,FALSE,"FV-EBITDA";"View_1",#N/A,FALSE,"EPS"}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up." localSheetId="3" hidden="1">{"up stand alones",#N/A,FALSE,"Acquiror"}</definedName>
    <definedName name="wrn.up." hidden="1">{"up stand alones",#N/A,FALSE,"Acquiror"}</definedName>
    <definedName name="wrn.Update._.certificate." localSheetId="4" hidden="1">{#N/A,#N/A,FALSE,"Update"}</definedName>
    <definedName name="wrn.Update._.certificate." localSheetId="3" hidden="1">{#N/A,#N/A,FALSE,"Update"}</definedName>
    <definedName name="wrn.Update._.certificate." hidden="1">{#N/A,#N/A,FALSE,"Update"}</definedName>
    <definedName name="wrn.UPDOWN." localSheetId="4" hidden="1">{"SCH54",#N/A,FALSE,"upside";"SCH55",#N/A,FALSE,"upside"}</definedName>
    <definedName name="wrn.UPDOWN." localSheetId="3" hidden="1">{"SCH54",#N/A,FALSE,"upside";"SCH55",#N/A,FALSE,"upside"}</definedName>
    <definedName name="wrn.UPDOWN." hidden="1">{"SCH54",#N/A,FALSE,"upside";"SCH55",#N/A,FALSE,"upside"}</definedName>
    <definedName name="wrn.Upper._.Case.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localSheetId="3" hidden="1">{"histincome",#N/A,FALSE,"hyfins";"closing balance",#N/A,FALSE,"hyfins"}</definedName>
    <definedName name="wrn.upstairs." hidden="1">{"histincome",#N/A,FALSE,"hyfins";"closing balance",#N/A,FALSE,"hyfins"}</definedName>
    <definedName name="wrn.US._.and._.Europe." localSheetId="3" hidden="1">{#N/A,#N/A,FALSE,"Consolidated Financials";#N/A,#N/A,FALSE,"US Mkt";#N/A,#N/A,FALSE,"Eur Mkt"}</definedName>
    <definedName name="wrn.US._.and._.Europe." hidden="1">{#N/A,#N/A,FALSE,"Consolidated Financials";#N/A,#N/A,FALSE,"US Mkt";#N/A,#N/A,FALSE,"Eur Mkt"}</definedName>
    <definedName name="wrn.USW." localSheetId="3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USW._1" localSheetId="3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1_1" localSheetId="3" hidden="1">{"IS",#N/A,FALSE,"IS";"RPTIS",#N/A,FALSE,"RPTIS";"STATS",#N/A,FALSE,"STATS";"BS",#N/A,FALSE,"BS"}</definedName>
    <definedName name="wrn.USW._1_1" hidden="1">{"IS",#N/A,FALSE,"IS";"RPTIS",#N/A,FALSE,"RPTIS";"STATS",#N/A,FALSE,"STATS";"BS",#N/A,FALSE,"BS"}</definedName>
    <definedName name="wrn.USW._1_2" localSheetId="3" hidden="1">{"IS",#N/A,FALSE,"IS";"RPTIS",#N/A,FALSE,"RPTIS";"STATS",#N/A,FALSE,"STATS";"BS",#N/A,FALSE,"BS"}</definedName>
    <definedName name="wrn.USW._1_2" hidden="1">{"IS",#N/A,FALSE,"IS";"RPTIS",#N/A,FALSE,"RPTIS";"STATS",#N/A,FALSE,"STATS";"BS",#N/A,FALSE,"BS"}</definedName>
    <definedName name="wrn.USW._1_3" localSheetId="3" hidden="1">{"IS",#N/A,FALSE,"IS";"RPTIS",#N/A,FALSE,"RPTIS";"STATS",#N/A,FALSE,"STATS";"BS",#N/A,FALSE,"BS"}</definedName>
    <definedName name="wrn.USW._1_3" hidden="1">{"IS",#N/A,FALSE,"IS";"RPTIS",#N/A,FALSE,"RPTIS";"STATS",#N/A,FALSE,"STATS";"BS",#N/A,FALSE,"BS"}</definedName>
    <definedName name="wrn.USW._1_4" localSheetId="3" hidden="1">{"IS",#N/A,FALSE,"IS";"RPTIS",#N/A,FALSE,"RPTIS";"STATS",#N/A,FALSE,"STATS";"BS",#N/A,FALSE,"BS"}</definedName>
    <definedName name="wrn.USW._1_4" hidden="1">{"IS",#N/A,FALSE,"IS";"RPTIS",#N/A,FALSE,"RPTIS";"STATS",#N/A,FALSE,"STATS";"BS",#N/A,FALSE,"BS"}</definedName>
    <definedName name="wrn.USW._1_5" localSheetId="3" hidden="1">{"IS",#N/A,FALSE,"IS";"RPTIS",#N/A,FALSE,"RPTIS";"STATS",#N/A,FALSE,"STATS";"BS",#N/A,FALSE,"BS"}</definedName>
    <definedName name="wrn.USW._1_5" hidden="1">{"IS",#N/A,FALSE,"IS";"RPTIS",#N/A,FALSE,"RPTIS";"STATS",#N/A,FALSE,"STATS";"BS",#N/A,FALSE,"BS"}</definedName>
    <definedName name="wrn.USW._2" localSheetId="3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SW._2_1" localSheetId="3" hidden="1">{"IS",#N/A,FALSE,"IS";"RPTIS",#N/A,FALSE,"RPTIS";"STATS",#N/A,FALSE,"STATS";"BS",#N/A,FALSE,"BS"}</definedName>
    <definedName name="wrn.USW._2_1" hidden="1">{"IS",#N/A,FALSE,"IS";"RPTIS",#N/A,FALSE,"RPTIS";"STATS",#N/A,FALSE,"STATS";"BS",#N/A,FALSE,"BS"}</definedName>
    <definedName name="wrn.USW._2_2" localSheetId="3" hidden="1">{"IS",#N/A,FALSE,"IS";"RPTIS",#N/A,FALSE,"RPTIS";"STATS",#N/A,FALSE,"STATS";"BS",#N/A,FALSE,"BS"}</definedName>
    <definedName name="wrn.USW._2_2" hidden="1">{"IS",#N/A,FALSE,"IS";"RPTIS",#N/A,FALSE,"RPTIS";"STATS",#N/A,FALSE,"STATS";"BS",#N/A,FALSE,"BS"}</definedName>
    <definedName name="wrn.USW._2_3" localSheetId="3" hidden="1">{"IS",#N/A,FALSE,"IS";"RPTIS",#N/A,FALSE,"RPTIS";"STATS",#N/A,FALSE,"STATS";"BS",#N/A,FALSE,"BS"}</definedName>
    <definedName name="wrn.USW._2_3" hidden="1">{"IS",#N/A,FALSE,"IS";"RPTIS",#N/A,FALSE,"RPTIS";"STATS",#N/A,FALSE,"STATS";"BS",#N/A,FALSE,"BS"}</definedName>
    <definedName name="wrn.USW._2_4" localSheetId="3" hidden="1">{"IS",#N/A,FALSE,"IS";"RPTIS",#N/A,FALSE,"RPTIS";"STATS",#N/A,FALSE,"STATS";"BS",#N/A,FALSE,"BS"}</definedName>
    <definedName name="wrn.USW._2_4" hidden="1">{"IS",#N/A,FALSE,"IS";"RPTIS",#N/A,FALSE,"RPTIS";"STATS",#N/A,FALSE,"STATS";"BS",#N/A,FALSE,"BS"}</definedName>
    <definedName name="wrn.USW._2_5" localSheetId="3" hidden="1">{"IS",#N/A,FALSE,"IS";"RPTIS",#N/A,FALSE,"RPTIS";"STATS",#N/A,FALSE,"STATS";"BS",#N/A,FALSE,"BS"}</definedName>
    <definedName name="wrn.USW._2_5" hidden="1">{"IS",#N/A,FALSE,"IS";"RPTIS",#N/A,FALSE,"RPTIS";"STATS",#N/A,FALSE,"STATS";"BS",#N/A,FALSE,"BS"}</definedName>
    <definedName name="wrn.USW._3" localSheetId="3" hidden="1">{"IS",#N/A,FALSE,"IS";"RPTIS",#N/A,FALSE,"RPTIS";"STATS",#N/A,FALSE,"STATS";"BS",#N/A,FALSE,"BS"}</definedName>
    <definedName name="wrn.USW._3" hidden="1">{"IS",#N/A,FALSE,"IS";"RPTIS",#N/A,FALSE,"RPTIS";"STATS",#N/A,FALSE,"STATS";"BS",#N/A,FALSE,"BS"}</definedName>
    <definedName name="wrn.USW._3_1" localSheetId="3" hidden="1">{"IS",#N/A,FALSE,"IS";"RPTIS",#N/A,FALSE,"RPTIS";"STATS",#N/A,FALSE,"STATS";"BS",#N/A,FALSE,"BS"}</definedName>
    <definedName name="wrn.USW._3_1" hidden="1">{"IS",#N/A,FALSE,"IS";"RPTIS",#N/A,FALSE,"RPTIS";"STATS",#N/A,FALSE,"STATS";"BS",#N/A,FALSE,"BS"}</definedName>
    <definedName name="wrn.USW._3_2" localSheetId="3" hidden="1">{"IS",#N/A,FALSE,"IS";"RPTIS",#N/A,FALSE,"RPTIS";"STATS",#N/A,FALSE,"STATS";"BS",#N/A,FALSE,"BS"}</definedName>
    <definedName name="wrn.USW._3_2" hidden="1">{"IS",#N/A,FALSE,"IS";"RPTIS",#N/A,FALSE,"RPTIS";"STATS",#N/A,FALSE,"STATS";"BS",#N/A,FALSE,"BS"}</definedName>
    <definedName name="wrn.USW._3_3" localSheetId="3" hidden="1">{"IS",#N/A,FALSE,"IS";"RPTIS",#N/A,FALSE,"RPTIS";"STATS",#N/A,FALSE,"STATS";"BS",#N/A,FALSE,"BS"}</definedName>
    <definedName name="wrn.USW._3_3" hidden="1">{"IS",#N/A,FALSE,"IS";"RPTIS",#N/A,FALSE,"RPTIS";"STATS",#N/A,FALSE,"STATS";"BS",#N/A,FALSE,"BS"}</definedName>
    <definedName name="wrn.USW._3_4" localSheetId="3" hidden="1">{"IS",#N/A,FALSE,"IS";"RPTIS",#N/A,FALSE,"RPTIS";"STATS",#N/A,FALSE,"STATS";"BS",#N/A,FALSE,"BS"}</definedName>
    <definedName name="wrn.USW._3_4" hidden="1">{"IS",#N/A,FALSE,"IS";"RPTIS",#N/A,FALSE,"RPTIS";"STATS",#N/A,FALSE,"STATS";"BS",#N/A,FALSE,"BS"}</definedName>
    <definedName name="wrn.USW._3_5" localSheetId="3" hidden="1">{"IS",#N/A,FALSE,"IS";"RPTIS",#N/A,FALSE,"RPTIS";"STATS",#N/A,FALSE,"STATS";"BS",#N/A,FALSE,"BS"}</definedName>
    <definedName name="wrn.USW._3_5" hidden="1">{"IS",#N/A,FALSE,"IS";"RPTIS",#N/A,FALSE,"RPTIS";"STATS",#N/A,FALSE,"STATS";"BS",#N/A,FALSE,"BS"}</definedName>
    <definedName name="wrn.USW._4" localSheetId="3" hidden="1">{"IS",#N/A,FALSE,"IS";"RPTIS",#N/A,FALSE,"RPTIS";"STATS",#N/A,FALSE,"STATS";"BS",#N/A,FALSE,"BS"}</definedName>
    <definedName name="wrn.USW._4" hidden="1">{"IS",#N/A,FALSE,"IS";"RPTIS",#N/A,FALSE,"RPTIS";"STATS",#N/A,FALSE,"STATS";"BS",#N/A,FALSE,"BS"}</definedName>
    <definedName name="wrn.USW._4_1" localSheetId="3" hidden="1">{"IS",#N/A,FALSE,"IS";"RPTIS",#N/A,FALSE,"RPTIS";"STATS",#N/A,FALSE,"STATS";"BS",#N/A,FALSE,"BS"}</definedName>
    <definedName name="wrn.USW._4_1" hidden="1">{"IS",#N/A,FALSE,"IS";"RPTIS",#N/A,FALSE,"RPTIS";"STATS",#N/A,FALSE,"STATS";"BS",#N/A,FALSE,"BS"}</definedName>
    <definedName name="wrn.USW._4_2" localSheetId="3" hidden="1">{"IS",#N/A,FALSE,"IS";"RPTIS",#N/A,FALSE,"RPTIS";"STATS",#N/A,FALSE,"STATS";"BS",#N/A,FALSE,"BS"}</definedName>
    <definedName name="wrn.USW._4_2" hidden="1">{"IS",#N/A,FALSE,"IS";"RPTIS",#N/A,FALSE,"RPTIS";"STATS",#N/A,FALSE,"STATS";"BS",#N/A,FALSE,"BS"}</definedName>
    <definedName name="wrn.USW._4_3" localSheetId="3" hidden="1">{"IS",#N/A,FALSE,"IS";"RPTIS",#N/A,FALSE,"RPTIS";"STATS",#N/A,FALSE,"STATS";"BS",#N/A,FALSE,"BS"}</definedName>
    <definedName name="wrn.USW._4_3" hidden="1">{"IS",#N/A,FALSE,"IS";"RPTIS",#N/A,FALSE,"RPTIS";"STATS",#N/A,FALSE,"STATS";"BS",#N/A,FALSE,"BS"}</definedName>
    <definedName name="wrn.USW._4_4" localSheetId="3" hidden="1">{"IS",#N/A,FALSE,"IS";"RPTIS",#N/A,FALSE,"RPTIS";"STATS",#N/A,FALSE,"STATS";"BS",#N/A,FALSE,"BS"}</definedName>
    <definedName name="wrn.USW._4_4" hidden="1">{"IS",#N/A,FALSE,"IS";"RPTIS",#N/A,FALSE,"RPTIS";"STATS",#N/A,FALSE,"STATS";"BS",#N/A,FALSE,"BS"}</definedName>
    <definedName name="wrn.USW._4_5" localSheetId="3" hidden="1">{"IS",#N/A,FALSE,"IS";"RPTIS",#N/A,FALSE,"RPTIS";"STATS",#N/A,FALSE,"STATS";"BS",#N/A,FALSE,"BS"}</definedName>
    <definedName name="wrn.USW._4_5" hidden="1">{"IS",#N/A,FALSE,"IS";"RPTIS",#N/A,FALSE,"RPTIS";"STATS",#N/A,FALSE,"STATS";"BS",#N/A,FALSE,"BS"}</definedName>
    <definedName name="wrn.USW._5" localSheetId="3" hidden="1">{"IS",#N/A,FALSE,"IS";"RPTIS",#N/A,FALSE,"RPTIS";"STATS",#N/A,FALSE,"STATS";"BS",#N/A,FALSE,"BS"}</definedName>
    <definedName name="wrn.USW._5" hidden="1">{"IS",#N/A,FALSE,"IS";"RPTIS",#N/A,FALSE,"RPTIS";"STATS",#N/A,FALSE,"STATS";"BS",#N/A,FALSE,"BS"}</definedName>
    <definedName name="wrn.USW._5_1" localSheetId="3" hidden="1">{"IS",#N/A,FALSE,"IS";"RPTIS",#N/A,FALSE,"RPTIS";"STATS",#N/A,FALSE,"STATS";"BS",#N/A,FALSE,"BS"}</definedName>
    <definedName name="wrn.USW._5_1" hidden="1">{"IS",#N/A,FALSE,"IS";"RPTIS",#N/A,FALSE,"RPTIS";"STATS",#N/A,FALSE,"STATS";"BS",#N/A,FALSE,"BS"}</definedName>
    <definedName name="wrn.USW._5_2" localSheetId="3" hidden="1">{"IS",#N/A,FALSE,"IS";"RPTIS",#N/A,FALSE,"RPTIS";"STATS",#N/A,FALSE,"STATS";"BS",#N/A,FALSE,"BS"}</definedName>
    <definedName name="wrn.USW._5_2" hidden="1">{"IS",#N/A,FALSE,"IS";"RPTIS",#N/A,FALSE,"RPTIS";"STATS",#N/A,FALSE,"STATS";"BS",#N/A,FALSE,"BS"}</definedName>
    <definedName name="wrn.USW._5_3" localSheetId="3" hidden="1">{"IS",#N/A,FALSE,"IS";"RPTIS",#N/A,FALSE,"RPTIS";"STATS",#N/A,FALSE,"STATS";"BS",#N/A,FALSE,"BS"}</definedName>
    <definedName name="wrn.USW._5_3" hidden="1">{"IS",#N/A,FALSE,"IS";"RPTIS",#N/A,FALSE,"RPTIS";"STATS",#N/A,FALSE,"STATS";"BS",#N/A,FALSE,"BS"}</definedName>
    <definedName name="wrn.USW._5_4" localSheetId="3" hidden="1">{"IS",#N/A,FALSE,"IS";"RPTIS",#N/A,FALSE,"RPTIS";"STATS",#N/A,FALSE,"STATS";"BS",#N/A,FALSE,"BS"}</definedName>
    <definedName name="wrn.USW._5_4" hidden="1">{"IS",#N/A,FALSE,"IS";"RPTIS",#N/A,FALSE,"RPTIS";"STATS",#N/A,FALSE,"STATS";"BS",#N/A,FALSE,"BS"}</definedName>
    <definedName name="wrn.USW._5_5" localSheetId="3" hidden="1">{"IS",#N/A,FALSE,"IS";"RPTIS",#N/A,FALSE,"RPTIS";"STATS",#N/A,FALSE,"STATS";"BS",#N/A,FALSE,"BS"}</definedName>
    <definedName name="wrn.USW._5_5" hidden="1">{"IS",#N/A,FALSE,"IS";"RPTIS",#N/A,FALSE,"RPTIS";"STATS",#N/A,FALSE,"STATS";"BS",#N/A,FALSE,"BS"}</definedName>
    <definedName name="wrn.UTL._.Position." localSheetId="3" hidden="1">{"UTL effect",#N/A,FALSE,"Sensitivity"}</definedName>
    <definedName name="wrn.UTL._.Position." hidden="1">{"UTL effect",#N/A,FALSE,"Sensitivity"}</definedName>
    <definedName name="wrn.uy." localSheetId="3" hidden="1">{"yyyy",#N/A,FALSE,"A&amp;M (2)";"uuu",#N/A,FALSE,"A&amp;M (2)"}</definedName>
    <definedName name="wrn.uy." hidden="1">{"yyyy",#N/A,FALSE,"A&amp;M (2)";"uuu",#N/A,FALSE,"A&amp;M (2)"}</definedName>
    <definedName name="wrn.valderrama." localSheetId="3" hidden="1">{"valderrama1",#N/A,FALSE,"Pro Forma";"valderrama",#N/A,FALSE,"Pro Forma"}</definedName>
    <definedName name="wrn.valderrama." hidden="1">{"valderrama1",#N/A,FALSE,"Pro Forma";"valderrama",#N/A,FALSE,"Pro Forma"}</definedName>
    <definedName name="wrn.VALUATION." localSheetId="4" hidden="1">{#N/A,#N/A,FALSE,"Pooling";#N/A,#N/A,FALSE,"income";#N/A,#N/A,FALSE,"valuation"}</definedName>
    <definedName name="wrn.VALUATION." localSheetId="3" hidden="1">{#N/A,#N/A,FALSE,"Pooling";#N/A,#N/A,FALSE,"income";#N/A,#N/A,FALSE,"valuation"}</definedName>
    <definedName name="wrn.VALUATION." hidden="1">{#N/A,#N/A,FALSE,"Pooling";#N/A,#N/A,FALSE,"income";#N/A,#N/A,FALSE,"valuation"}</definedName>
    <definedName name="wrn.Valuation._.Package._.1." localSheetId="4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3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 localSheetId="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localSheetId="3" hidden="1">{#N/A,#N/A,FALSE,"Pooling";#N/A,#N/A,FALSE,"income";#N/A,#N/A,FALSE,"valuation"}</definedName>
    <definedName name="wrn.VALUATION._1" hidden="1">{#N/A,#N/A,FALSE,"Pooling";#N/A,#N/A,FALSE,"income";#N/A,#N/A,FALSE,"valuation"}</definedName>
    <definedName name="wrn.VALUATION._1_1" localSheetId="3" hidden="1">{#N/A,#N/A,FALSE,"Pooling";#N/A,#N/A,FALSE,"income";#N/A,#N/A,FALSE,"valuation"}</definedName>
    <definedName name="wrn.VALUATION._1_1" hidden="1">{#N/A,#N/A,FALSE,"Pooling";#N/A,#N/A,FALSE,"income";#N/A,#N/A,FALSE,"valuation"}</definedName>
    <definedName name="wrn.VALUATION._1_2" localSheetId="3" hidden="1">{#N/A,#N/A,FALSE,"Pooling";#N/A,#N/A,FALSE,"income";#N/A,#N/A,FALSE,"valuation"}</definedName>
    <definedName name="wrn.VALUATION._1_2" hidden="1">{#N/A,#N/A,FALSE,"Pooling";#N/A,#N/A,FALSE,"income";#N/A,#N/A,FALSE,"valuation"}</definedName>
    <definedName name="wrn.VALUATION._1_3" localSheetId="3" hidden="1">{#N/A,#N/A,FALSE,"Pooling";#N/A,#N/A,FALSE,"income";#N/A,#N/A,FALSE,"valuation"}</definedName>
    <definedName name="wrn.VALUATION._1_3" hidden="1">{#N/A,#N/A,FALSE,"Pooling";#N/A,#N/A,FALSE,"income";#N/A,#N/A,FALSE,"valuation"}</definedName>
    <definedName name="wrn.VALUATION._1_4" localSheetId="3" hidden="1">{#N/A,#N/A,FALSE,"Pooling";#N/A,#N/A,FALSE,"income";#N/A,#N/A,FALSE,"valuation"}</definedName>
    <definedName name="wrn.VALUATION._1_4" hidden="1">{#N/A,#N/A,FALSE,"Pooling";#N/A,#N/A,FALSE,"income";#N/A,#N/A,FALSE,"valuation"}</definedName>
    <definedName name="wrn.VALUATION._1_5" localSheetId="3" hidden="1">{#N/A,#N/A,FALSE,"Pooling";#N/A,#N/A,FALSE,"income";#N/A,#N/A,FALSE,"valuation"}</definedName>
    <definedName name="wrn.VALUATION._1_5" hidden="1">{#N/A,#N/A,FALSE,"Pooling";#N/A,#N/A,FALSE,"income";#N/A,#N/A,FALSE,"valuation"}</definedName>
    <definedName name="wrn.VALUATION._2" localSheetId="3" hidden="1">{#N/A,#N/A,FALSE,"Pooling";#N/A,#N/A,FALSE,"income";#N/A,#N/A,FALSE,"valuation"}</definedName>
    <definedName name="wrn.VALUATION._2" hidden="1">{#N/A,#N/A,FALSE,"Pooling";#N/A,#N/A,FALSE,"income";#N/A,#N/A,FALSE,"valuation"}</definedName>
    <definedName name="wrn.VALUATION._2_1" localSheetId="3" hidden="1">{#N/A,#N/A,FALSE,"Pooling";#N/A,#N/A,FALSE,"income";#N/A,#N/A,FALSE,"valuation"}</definedName>
    <definedName name="wrn.VALUATION._2_1" hidden="1">{#N/A,#N/A,FALSE,"Pooling";#N/A,#N/A,FALSE,"income";#N/A,#N/A,FALSE,"valuation"}</definedName>
    <definedName name="wrn.VALUATION._2_2" localSheetId="3" hidden="1">{#N/A,#N/A,FALSE,"Pooling";#N/A,#N/A,FALSE,"income";#N/A,#N/A,FALSE,"valuation"}</definedName>
    <definedName name="wrn.VALUATION._2_2" hidden="1">{#N/A,#N/A,FALSE,"Pooling";#N/A,#N/A,FALSE,"income";#N/A,#N/A,FALSE,"valuation"}</definedName>
    <definedName name="wrn.VALUATION._2_3" localSheetId="3" hidden="1">{#N/A,#N/A,FALSE,"Pooling";#N/A,#N/A,FALSE,"income";#N/A,#N/A,FALSE,"valuation"}</definedName>
    <definedName name="wrn.VALUATION._2_3" hidden="1">{#N/A,#N/A,FALSE,"Pooling";#N/A,#N/A,FALSE,"income";#N/A,#N/A,FALSE,"valuation"}</definedName>
    <definedName name="wrn.VALUATION._2_4" localSheetId="3" hidden="1">{#N/A,#N/A,FALSE,"Pooling";#N/A,#N/A,FALSE,"income";#N/A,#N/A,FALSE,"valuation"}</definedName>
    <definedName name="wrn.VALUATION._2_4" hidden="1">{#N/A,#N/A,FALSE,"Pooling";#N/A,#N/A,FALSE,"income";#N/A,#N/A,FALSE,"valuation"}</definedName>
    <definedName name="wrn.VALUATION._2_5" localSheetId="3" hidden="1">{#N/A,#N/A,FALSE,"Pooling";#N/A,#N/A,FALSE,"income";#N/A,#N/A,FALSE,"valuation"}</definedName>
    <definedName name="wrn.VALUATION._2_5" hidden="1">{#N/A,#N/A,FALSE,"Pooling";#N/A,#N/A,FALSE,"income";#N/A,#N/A,FALSE,"valuation"}</definedName>
    <definedName name="wrn.VALUATION._3" localSheetId="3" hidden="1">{#N/A,#N/A,FALSE,"Pooling";#N/A,#N/A,FALSE,"income";#N/A,#N/A,FALSE,"valuation"}</definedName>
    <definedName name="wrn.VALUATION._3" hidden="1">{#N/A,#N/A,FALSE,"Pooling";#N/A,#N/A,FALSE,"income";#N/A,#N/A,FALSE,"valuation"}</definedName>
    <definedName name="wrn.VALUATION._3_1" localSheetId="3" hidden="1">{#N/A,#N/A,FALSE,"Pooling";#N/A,#N/A,FALSE,"income";#N/A,#N/A,FALSE,"valuation"}</definedName>
    <definedName name="wrn.VALUATION._3_1" hidden="1">{#N/A,#N/A,FALSE,"Pooling";#N/A,#N/A,FALSE,"income";#N/A,#N/A,FALSE,"valuation"}</definedName>
    <definedName name="wrn.VALUATION._3_2" localSheetId="3" hidden="1">{#N/A,#N/A,FALSE,"Pooling";#N/A,#N/A,FALSE,"income";#N/A,#N/A,FALSE,"valuation"}</definedName>
    <definedName name="wrn.VALUATION._3_2" hidden="1">{#N/A,#N/A,FALSE,"Pooling";#N/A,#N/A,FALSE,"income";#N/A,#N/A,FALSE,"valuation"}</definedName>
    <definedName name="wrn.VALUATION._3_3" localSheetId="3" hidden="1">{#N/A,#N/A,FALSE,"Pooling";#N/A,#N/A,FALSE,"income";#N/A,#N/A,FALSE,"valuation"}</definedName>
    <definedName name="wrn.VALUATION._3_3" hidden="1">{#N/A,#N/A,FALSE,"Pooling";#N/A,#N/A,FALSE,"income";#N/A,#N/A,FALSE,"valuation"}</definedName>
    <definedName name="wrn.VALUATION._3_4" localSheetId="3" hidden="1">{#N/A,#N/A,FALSE,"Pooling";#N/A,#N/A,FALSE,"income";#N/A,#N/A,FALSE,"valuation"}</definedName>
    <definedName name="wrn.VALUATION._3_4" hidden="1">{#N/A,#N/A,FALSE,"Pooling";#N/A,#N/A,FALSE,"income";#N/A,#N/A,FALSE,"valuation"}</definedName>
    <definedName name="wrn.VALUATION._3_5" localSheetId="3" hidden="1">{#N/A,#N/A,FALSE,"Pooling";#N/A,#N/A,FALSE,"income";#N/A,#N/A,FALSE,"valuation"}</definedName>
    <definedName name="wrn.VALUATION._3_5" hidden="1">{#N/A,#N/A,FALSE,"Pooling";#N/A,#N/A,FALSE,"income";#N/A,#N/A,FALSE,"valuation"}</definedName>
    <definedName name="wrn.VALUATION._4" localSheetId="3" hidden="1">{#N/A,#N/A,FALSE,"Pooling";#N/A,#N/A,FALSE,"income";#N/A,#N/A,FALSE,"valuation"}</definedName>
    <definedName name="wrn.VALUATION._4" hidden="1">{#N/A,#N/A,FALSE,"Pooling";#N/A,#N/A,FALSE,"income";#N/A,#N/A,FALSE,"valuation"}</definedName>
    <definedName name="wrn.VALUATION._4_1" localSheetId="3" hidden="1">{#N/A,#N/A,FALSE,"Pooling";#N/A,#N/A,FALSE,"income";#N/A,#N/A,FALSE,"valuation"}</definedName>
    <definedName name="wrn.VALUATION._4_1" hidden="1">{#N/A,#N/A,FALSE,"Pooling";#N/A,#N/A,FALSE,"income";#N/A,#N/A,FALSE,"valuation"}</definedName>
    <definedName name="wrn.VALUATION._4_2" localSheetId="3" hidden="1">{#N/A,#N/A,FALSE,"Pooling";#N/A,#N/A,FALSE,"income";#N/A,#N/A,FALSE,"valuation"}</definedName>
    <definedName name="wrn.VALUATION._4_2" hidden="1">{#N/A,#N/A,FALSE,"Pooling";#N/A,#N/A,FALSE,"income";#N/A,#N/A,FALSE,"valuation"}</definedName>
    <definedName name="wrn.VALUATION._4_3" localSheetId="3" hidden="1">{#N/A,#N/A,FALSE,"Pooling";#N/A,#N/A,FALSE,"income";#N/A,#N/A,FALSE,"valuation"}</definedName>
    <definedName name="wrn.VALUATION._4_3" hidden="1">{#N/A,#N/A,FALSE,"Pooling";#N/A,#N/A,FALSE,"income";#N/A,#N/A,FALSE,"valuation"}</definedName>
    <definedName name="wrn.VALUATION._4_4" localSheetId="3" hidden="1">{#N/A,#N/A,FALSE,"Pooling";#N/A,#N/A,FALSE,"income";#N/A,#N/A,FALSE,"valuation"}</definedName>
    <definedName name="wrn.VALUATION._4_4" hidden="1">{#N/A,#N/A,FALSE,"Pooling";#N/A,#N/A,FALSE,"income";#N/A,#N/A,FALSE,"valuation"}</definedName>
    <definedName name="wrn.VALUATION._4_5" localSheetId="3" hidden="1">{#N/A,#N/A,FALSE,"Pooling";#N/A,#N/A,FALSE,"income";#N/A,#N/A,FALSE,"valuation"}</definedName>
    <definedName name="wrn.VALUATION._4_5" hidden="1">{#N/A,#N/A,FALSE,"Pooling";#N/A,#N/A,FALSE,"income";#N/A,#N/A,FALSE,"valuation"}</definedName>
    <definedName name="wrn.VALUATION._5" localSheetId="3" hidden="1">{#N/A,#N/A,FALSE,"Pooling";#N/A,#N/A,FALSE,"income";#N/A,#N/A,FALSE,"valuation"}</definedName>
    <definedName name="wrn.VALUATION._5" hidden="1">{#N/A,#N/A,FALSE,"Pooling";#N/A,#N/A,FALSE,"income";#N/A,#N/A,FALSE,"valuation"}</definedName>
    <definedName name="wrn.VALUATION._5_1" localSheetId="3" hidden="1">{#N/A,#N/A,FALSE,"Pooling";#N/A,#N/A,FALSE,"income";#N/A,#N/A,FALSE,"valuation"}</definedName>
    <definedName name="wrn.VALUATION._5_1" hidden="1">{#N/A,#N/A,FALSE,"Pooling";#N/A,#N/A,FALSE,"income";#N/A,#N/A,FALSE,"valuation"}</definedName>
    <definedName name="wrn.VALUATION._5_2" localSheetId="3" hidden="1">{#N/A,#N/A,FALSE,"Pooling";#N/A,#N/A,FALSE,"income";#N/A,#N/A,FALSE,"valuation"}</definedName>
    <definedName name="wrn.VALUATION._5_2" hidden="1">{#N/A,#N/A,FALSE,"Pooling";#N/A,#N/A,FALSE,"income";#N/A,#N/A,FALSE,"valuation"}</definedName>
    <definedName name="wrn.VALUATION._5_3" localSheetId="3" hidden="1">{#N/A,#N/A,FALSE,"Pooling";#N/A,#N/A,FALSE,"income";#N/A,#N/A,FALSE,"valuation"}</definedName>
    <definedName name="wrn.VALUATION._5_3" hidden="1">{#N/A,#N/A,FALSE,"Pooling";#N/A,#N/A,FALSE,"income";#N/A,#N/A,FALSE,"valuation"}</definedName>
    <definedName name="wrn.VALUATION._5_4" localSheetId="3" hidden="1">{#N/A,#N/A,FALSE,"Pooling";#N/A,#N/A,FALSE,"income";#N/A,#N/A,FALSE,"valuation"}</definedName>
    <definedName name="wrn.VALUATION._5_4" hidden="1">{#N/A,#N/A,FALSE,"Pooling";#N/A,#N/A,FALSE,"income";#N/A,#N/A,FALSE,"valuation"}</definedName>
    <definedName name="wrn.VALUATION._5_5" localSheetId="3" hidden="1">{#N/A,#N/A,FALSE,"Pooling";#N/A,#N/A,FALSE,"income";#N/A,#N/A,FALSE,"valuation"}</definedName>
    <definedName name="wrn.VALUATION._5_5" hidden="1">{#N/A,#N/A,FALSE,"Pooling";#N/A,#N/A,FALSE,"income";#N/A,#N/A,FALSE,"valuation"}</definedName>
    <definedName name="wrn.VALUE." localSheetId="4" hidden="1">{"SCH47",#N/A,FALSE,"value";"sch48",#N/A,FALSE,"value"}</definedName>
    <definedName name="wrn.VALUE." localSheetId="3" hidden="1">{"SCH47",#N/A,FALSE,"value";"sch48",#N/A,FALSE,"value"}</definedName>
    <definedName name="wrn.VALUE." hidden="1">{"SCH47",#N/A,FALSE,"value";"sch48",#N/A,FALSE,"value"}</definedName>
    <definedName name="wrn.Variance." localSheetId="3" hidden="1">{"Act_vs_Budget",#N/A,FALSE,"QTRDPVAR";"Act_vs_Prior_Year",#N/A,FALSE,"QTRDPVAR"}</definedName>
    <definedName name="wrn.Variance." hidden="1">{"Act_vs_Budget",#N/A,FALSE,"QTRDPVAR";"Act_vs_Prior_Year",#N/A,FALSE,"QTRDPVAR"}</definedName>
    <definedName name="wrn.Variance._.3." localSheetId="3" hidden="1">{"Variance Q3",#N/A,FALSE,"Var"}</definedName>
    <definedName name="wrn.Variance._.3." hidden="1">{"Variance Q3",#N/A,FALSE,"Var"}</definedName>
    <definedName name="wrn.Variance._.3._1" localSheetId="3" hidden="1">{"Variance Q3",#N/A,FALSE,"Var"}</definedName>
    <definedName name="wrn.Variance._.3._1" hidden="1">{"Variance Q3",#N/A,FALSE,"Var"}</definedName>
    <definedName name="wrn.Variance._.3._2" localSheetId="3" hidden="1">{"Variance Q3",#N/A,FALSE,"Var"}</definedName>
    <definedName name="wrn.Variance._.3._2" hidden="1">{"Variance Q3",#N/A,FALSE,"Var"}</definedName>
    <definedName name="wrn.Variance._.3._3" localSheetId="3" hidden="1">{"Variance Q3",#N/A,FALSE,"Var"}</definedName>
    <definedName name="wrn.Variance._.3._3" hidden="1">{"Variance Q3",#N/A,FALSE,"Var"}</definedName>
    <definedName name="wrn.Variance._.3._4" localSheetId="3" hidden="1">{"Variance Q3",#N/A,FALSE,"Var"}</definedName>
    <definedName name="wrn.Variance._.3._4" hidden="1">{"Variance Q3",#N/A,FALSE,"Var"}</definedName>
    <definedName name="wrn.Variance._.3._5" localSheetId="3" hidden="1">{"Variance Q3",#N/A,FALSE,"Var"}</definedName>
    <definedName name="wrn.Variance._.3._5" hidden="1">{"Variance Q3",#N/A,FALSE,"Var"}</definedName>
    <definedName name="wrn.Variance._.Only._.Report." localSheetId="3" hidden="1">{"Variance",#N/A,FALSE,"Forecast"}</definedName>
    <definedName name="wrn.Variance._.Only._.Report." hidden="1">{"Variance",#N/A,FALSE,"Forecast"}</definedName>
    <definedName name="wrn.Variance._.Q1." localSheetId="3" hidden="1">{"Variance Q1",#N/A,FALSE,"Var"}</definedName>
    <definedName name="wrn.Variance._.Q1." hidden="1">{"Variance Q1",#N/A,FALSE,"Var"}</definedName>
    <definedName name="wrn.Variance._.Q1._1" localSheetId="3" hidden="1">{"Variance Q1",#N/A,FALSE,"Var"}</definedName>
    <definedName name="wrn.Variance._.Q1._1" hidden="1">{"Variance Q1",#N/A,FALSE,"Var"}</definedName>
    <definedName name="wrn.Variance._.Q1._2" localSheetId="3" hidden="1">{"Variance Q1",#N/A,FALSE,"Var"}</definedName>
    <definedName name="wrn.Variance._.Q1._2" hidden="1">{"Variance Q1",#N/A,FALSE,"Var"}</definedName>
    <definedName name="wrn.Variance._.Q1._3" localSheetId="3" hidden="1">{"Variance Q1",#N/A,FALSE,"Var"}</definedName>
    <definedName name="wrn.Variance._.Q1._3" hidden="1">{"Variance Q1",#N/A,FALSE,"Var"}</definedName>
    <definedName name="wrn.Variance._.Q1._4" localSheetId="3" hidden="1">{"Variance Q1",#N/A,FALSE,"Var"}</definedName>
    <definedName name="wrn.Variance._.Q1._4" hidden="1">{"Variance Q1",#N/A,FALSE,"Var"}</definedName>
    <definedName name="wrn.Variance._.Q1._5" localSheetId="3" hidden="1">{"Variance Q1",#N/A,FALSE,"Var"}</definedName>
    <definedName name="wrn.Variance._.Q1._5" hidden="1">{"Variance Q1",#N/A,FALSE,"Var"}</definedName>
    <definedName name="wrn.Variance._.Q2." localSheetId="3" hidden="1">{"Variance Q2",#N/A,FALSE,"Var"}</definedName>
    <definedName name="wrn.Variance._.Q2." hidden="1">{"Variance Q2",#N/A,FALSE,"Var"}</definedName>
    <definedName name="wrn.Variance._.Q2._1" localSheetId="3" hidden="1">{"Variance Q2",#N/A,FALSE,"Var"}</definedName>
    <definedName name="wrn.Variance._.Q2._1" hidden="1">{"Variance Q2",#N/A,FALSE,"Var"}</definedName>
    <definedName name="wrn.Variance._.Q2._2" localSheetId="3" hidden="1">{"Variance Q2",#N/A,FALSE,"Var"}</definedName>
    <definedName name="wrn.Variance._.Q2._2" hidden="1">{"Variance Q2",#N/A,FALSE,"Var"}</definedName>
    <definedName name="wrn.Variance._.Q2._3" localSheetId="3" hidden="1">{"Variance Q2",#N/A,FALSE,"Var"}</definedName>
    <definedName name="wrn.Variance._.Q2._3" hidden="1">{"Variance Q2",#N/A,FALSE,"Var"}</definedName>
    <definedName name="wrn.Variance._.Q2._4" localSheetId="3" hidden="1">{"Variance Q2",#N/A,FALSE,"Var"}</definedName>
    <definedName name="wrn.Variance._.Q2._4" hidden="1">{"Variance Q2",#N/A,FALSE,"Var"}</definedName>
    <definedName name="wrn.Variance._.Q2._5" localSheetId="3" hidden="1">{"Variance Q2",#N/A,FALSE,"Var"}</definedName>
    <definedName name="wrn.Variance._.Q2._5" hidden="1">{"Variance Q2",#N/A,FALSE,"Var"}</definedName>
    <definedName name="wrn.Variance._.Q3." localSheetId="3" hidden="1">{"Variance Q3",#N/A,FALSE,"Var"}</definedName>
    <definedName name="wrn.Variance._.Q3." hidden="1">{"Variance Q3",#N/A,FALSE,"Var"}</definedName>
    <definedName name="wrn.Variance._.Q3._1" localSheetId="3" hidden="1">{"Variance Q3",#N/A,FALSE,"Var"}</definedName>
    <definedName name="wrn.Variance._.Q3._1" hidden="1">{"Variance Q3",#N/A,FALSE,"Var"}</definedName>
    <definedName name="wrn.Variance._.Q3._2" localSheetId="3" hidden="1">{"Variance Q3",#N/A,FALSE,"Var"}</definedName>
    <definedName name="wrn.Variance._.Q3._2" hidden="1">{"Variance Q3",#N/A,FALSE,"Var"}</definedName>
    <definedName name="wrn.Variance._.Q3._3" localSheetId="3" hidden="1">{"Variance Q3",#N/A,FALSE,"Var"}</definedName>
    <definedName name="wrn.Variance._.Q3._3" hidden="1">{"Variance Q3",#N/A,FALSE,"Var"}</definedName>
    <definedName name="wrn.Variance._.Q3._4" localSheetId="3" hidden="1">{"Variance Q3",#N/A,FALSE,"Var"}</definedName>
    <definedName name="wrn.Variance._.Q3._4" hidden="1">{"Variance Q3",#N/A,FALSE,"Var"}</definedName>
    <definedName name="wrn.Variance._.Q3._5" localSheetId="3" hidden="1">{"Variance Q3",#N/A,FALSE,"Var"}</definedName>
    <definedName name="wrn.Variance._.Q3._5" hidden="1">{"Variance Q3",#N/A,FALSE,"Var"}</definedName>
    <definedName name="wrn.Variance._.Q4" localSheetId="3" hidden="1">{"Variance Q4",#N/A,FALSE,"Var"}</definedName>
    <definedName name="wrn.Variance._.Q4" hidden="1">{"Variance Q4",#N/A,FALSE,"Var"}</definedName>
    <definedName name="wrn.Variance._.Q4." localSheetId="3" hidden="1">{"Variance Q4",#N/A,FALSE,"Var"}</definedName>
    <definedName name="wrn.Variance._.Q4." hidden="1">{"Variance Q4",#N/A,FALSE,"Var"}</definedName>
    <definedName name="wrn.Variance._.Q4._1" localSheetId="3" hidden="1">{"Variance Q4",#N/A,FALSE,"Var"}</definedName>
    <definedName name="wrn.Variance._.Q4._1" hidden="1">{"Variance Q4",#N/A,FALSE,"Var"}</definedName>
    <definedName name="wrn.Variance._.Q4._2" localSheetId="3" hidden="1">{"Variance Q4",#N/A,FALSE,"Var"}</definedName>
    <definedName name="wrn.Variance._.Q4._2" hidden="1">{"Variance Q4",#N/A,FALSE,"Var"}</definedName>
    <definedName name="wrn.Variance._.Q4._3" localSheetId="3" hidden="1">{"Variance Q4",#N/A,FALSE,"Var"}</definedName>
    <definedName name="wrn.Variance._.Q4._3" hidden="1">{"Variance Q4",#N/A,FALSE,"Var"}</definedName>
    <definedName name="wrn.Variance._.Q4._4" localSheetId="3" hidden="1">{"Variance Q4",#N/A,FALSE,"Var"}</definedName>
    <definedName name="wrn.Variance._.Q4._4" hidden="1">{"Variance Q4",#N/A,FALSE,"Var"}</definedName>
    <definedName name="wrn.Variance._.Q4._5" localSheetId="3" hidden="1">{"Variance Q4",#N/A,FALSE,"Var"}</definedName>
    <definedName name="wrn.Variance._.Q4._5" hidden="1">{"Variance Q4",#N/A,FALSE,"Var"}</definedName>
    <definedName name="wrn.Variance._.Q4_1" localSheetId="3" hidden="1">{"Variance Q4",#N/A,FALSE,"Var"}</definedName>
    <definedName name="wrn.Variance._.Q4_1" hidden="1">{"Variance Q4",#N/A,FALSE,"Var"}</definedName>
    <definedName name="wrn.Variance._.Q4_2" localSheetId="3" hidden="1">{"Variance Q4",#N/A,FALSE,"Var"}</definedName>
    <definedName name="wrn.Variance._.Q4_2" hidden="1">{"Variance Q4",#N/A,FALSE,"Var"}</definedName>
    <definedName name="wrn.Variance._.Q4_3" localSheetId="3" hidden="1">{"Variance Q4",#N/A,FALSE,"Var"}</definedName>
    <definedName name="wrn.Variance._.Q4_3" hidden="1">{"Variance Q4",#N/A,FALSE,"Var"}</definedName>
    <definedName name="wrn.Variance._.Q4_4" localSheetId="3" hidden="1">{"Variance Q4",#N/A,FALSE,"Var"}</definedName>
    <definedName name="wrn.Variance._.Q4_4" hidden="1">{"Variance Q4",#N/A,FALSE,"Var"}</definedName>
    <definedName name="wrn.Variance._.Q4_5" localSheetId="3" hidden="1">{"Variance Q4",#N/A,FALSE,"Var"}</definedName>
    <definedName name="wrn.Variance._.Q4_5" hidden="1">{"Variance Q4",#N/A,FALSE,"Var"}</definedName>
    <definedName name="wrn.VMCs." localSheetId="3" hidden="1">{"VMCs",#N/A,FALSE,"Flash PL"}</definedName>
    <definedName name="wrn.VMCs." hidden="1">{"VMCs",#N/A,FALSE,"Flash PL"}</definedName>
    <definedName name="wrn.Wacc." localSheetId="4" hidden="1">{"Area1",#N/A,FALSE,"OREWACC";"Area2",#N/A,FALSE,"OREWACC"}</definedName>
    <definedName name="wrn.Wacc." localSheetId="3" hidden="1">{"Area1",#N/A,FALSE,"OREWACC";"Area2",#N/A,FALSE,"OREWACC"}</definedName>
    <definedName name="wrn.Wacc." hidden="1">{"Area1",#N/A,FALSE,"OREWACC";"Area2",#N/A,FALSE,"OREWACC"}</definedName>
    <definedName name="wrn.Wacc._1" localSheetId="3" hidden="1">{"Area1",#N/A,FALSE,"OREWACC";"Area2",#N/A,FALSE,"OREWACC"}</definedName>
    <definedName name="wrn.Wacc._1" hidden="1">{"Area1",#N/A,FALSE,"OREWACC";"Area2",#N/A,FALSE,"OREWACC"}</definedName>
    <definedName name="wrn.Wacc._2" localSheetId="3" hidden="1">{"Area1",#N/A,FALSE,"OREWACC";"Area2",#N/A,FALSE,"OREWACC"}</definedName>
    <definedName name="wrn.Wacc._2" hidden="1">{"Area1",#N/A,FALSE,"OREWACC";"Area2",#N/A,FALSE,"OREWACC"}</definedName>
    <definedName name="wrn.Wacc._3" localSheetId="3" hidden="1">{"Area1",#N/A,FALSE,"OREWACC";"Area2",#N/A,FALSE,"OREWACC"}</definedName>
    <definedName name="wrn.Wacc._3" hidden="1">{"Area1",#N/A,FALSE,"OREWACC";"Area2",#N/A,FALSE,"OREWACC"}</definedName>
    <definedName name="wrn.Wacc._4" localSheetId="3" hidden="1">{"Area1",#N/A,FALSE,"OREWACC";"Area2",#N/A,FALSE,"OREWACC"}</definedName>
    <definedName name="wrn.Wacc._4" hidden="1">{"Area1",#N/A,FALSE,"OREWACC";"Area2",#N/A,FALSE,"OREWACC"}</definedName>
    <definedName name="wrn.Wacc._5" localSheetId="3" hidden="1">{"Area1",#N/A,FALSE,"OREWACC";"Area2",#N/A,FALSE,"OREWACC"}</definedName>
    <definedName name="wrn.Wacc._5" hidden="1">{"Area1",#N/A,FALSE,"OREWACC";"Area2",#N/A,FALSE,"OREWACC"}</definedName>
    <definedName name="wrn.Water." localSheetId="3" hidden="1">{#N/A,#N/A,FALSE,"Water";#N/A,#N/A,FALSE,"Ballygowan";#N/A,#N/A,FALSE,"Volvic"}</definedName>
    <definedName name="wrn.Water." hidden="1">{#N/A,#N/A,FALSE,"Water";#N/A,#N/A,FALSE,"Ballygowan";#N/A,#N/A,FALSE,"Volvic"}</definedName>
    <definedName name="wrn.WATERTOWN._.BUDGET." localSheetId="3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 localSheetId="3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3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thing." localSheetId="3" hidden="1">{"first page",#N/A,FALSE,"Cost_sheet";"second page",#N/A,FALSE,"Cost_sheet"}</definedName>
    <definedName name="wrn.whole._.thing." hidden="1">{"first page",#N/A,FALSE,"Cost_sheet";"second page",#N/A,FALSE,"Cost_sheet"}</definedName>
    <definedName name="wrn.WholeShabang.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3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localSheetId="4" hidden="1">{#N/A,#N/A,FALSE,"FACTSHEETS";#N/A,#N/A,FALSE,"pump";#N/A,#N/A,FALSE,"filter"}</definedName>
    <definedName name="wrn.wicor." localSheetId="3" hidden="1">{#N/A,#N/A,FALSE,"FACTSHEETS";#N/A,#N/A,FALSE,"pump";#N/A,#N/A,FALSE,"filter"}</definedName>
    <definedName name="wrn.wicor." hidden="1">{#N/A,#N/A,FALSE,"FACTSHEETS";#N/A,#N/A,FALSE,"pump";#N/A,#N/A,FALSE,"filter"}</definedName>
    <definedName name="wrn.wicor._1" localSheetId="3" hidden="1">{#N/A,#N/A,FALSE,"FACTSHEETS";#N/A,#N/A,FALSE,"pump";#N/A,#N/A,FALSE,"filter"}</definedName>
    <definedName name="wrn.wicor._1" hidden="1">{#N/A,#N/A,FALSE,"FACTSHEETS";#N/A,#N/A,FALSE,"pump";#N/A,#N/A,FALSE,"filter"}</definedName>
    <definedName name="wrn.wicor._1_1" localSheetId="3" hidden="1">{#N/A,#N/A,FALSE,"FACTSHEETS";#N/A,#N/A,FALSE,"pump";#N/A,#N/A,FALSE,"filter"}</definedName>
    <definedName name="wrn.wicor._1_1" hidden="1">{#N/A,#N/A,FALSE,"FACTSHEETS";#N/A,#N/A,FALSE,"pump";#N/A,#N/A,FALSE,"filter"}</definedName>
    <definedName name="wrn.wicor._1_2" localSheetId="3" hidden="1">{#N/A,#N/A,FALSE,"FACTSHEETS";#N/A,#N/A,FALSE,"pump";#N/A,#N/A,FALSE,"filter"}</definedName>
    <definedName name="wrn.wicor._1_2" hidden="1">{#N/A,#N/A,FALSE,"FACTSHEETS";#N/A,#N/A,FALSE,"pump";#N/A,#N/A,FALSE,"filter"}</definedName>
    <definedName name="wrn.wicor._1_3" localSheetId="3" hidden="1">{#N/A,#N/A,FALSE,"FACTSHEETS";#N/A,#N/A,FALSE,"pump";#N/A,#N/A,FALSE,"filter"}</definedName>
    <definedName name="wrn.wicor._1_3" hidden="1">{#N/A,#N/A,FALSE,"FACTSHEETS";#N/A,#N/A,FALSE,"pump";#N/A,#N/A,FALSE,"filter"}</definedName>
    <definedName name="wrn.wicor._1_4" localSheetId="3" hidden="1">{#N/A,#N/A,FALSE,"FACTSHEETS";#N/A,#N/A,FALSE,"pump";#N/A,#N/A,FALSE,"filter"}</definedName>
    <definedName name="wrn.wicor._1_4" hidden="1">{#N/A,#N/A,FALSE,"FACTSHEETS";#N/A,#N/A,FALSE,"pump";#N/A,#N/A,FALSE,"filter"}</definedName>
    <definedName name="wrn.wicor._1_5" localSheetId="3" hidden="1">{#N/A,#N/A,FALSE,"FACTSHEETS";#N/A,#N/A,FALSE,"pump";#N/A,#N/A,FALSE,"filter"}</definedName>
    <definedName name="wrn.wicor._1_5" hidden="1">{#N/A,#N/A,FALSE,"FACTSHEETS";#N/A,#N/A,FALSE,"pump";#N/A,#N/A,FALSE,"filter"}</definedName>
    <definedName name="wrn.wicor._2" localSheetId="3" hidden="1">{#N/A,#N/A,FALSE,"FACTSHEETS";#N/A,#N/A,FALSE,"pump";#N/A,#N/A,FALSE,"filter"}</definedName>
    <definedName name="wrn.wicor._2" hidden="1">{#N/A,#N/A,FALSE,"FACTSHEETS";#N/A,#N/A,FALSE,"pump";#N/A,#N/A,FALSE,"filter"}</definedName>
    <definedName name="wrn.wicor._2_1" localSheetId="3" hidden="1">{#N/A,#N/A,FALSE,"FACTSHEETS";#N/A,#N/A,FALSE,"pump";#N/A,#N/A,FALSE,"filter"}</definedName>
    <definedName name="wrn.wicor._2_1" hidden="1">{#N/A,#N/A,FALSE,"FACTSHEETS";#N/A,#N/A,FALSE,"pump";#N/A,#N/A,FALSE,"filter"}</definedName>
    <definedName name="wrn.wicor._2_2" localSheetId="3" hidden="1">{#N/A,#N/A,FALSE,"FACTSHEETS";#N/A,#N/A,FALSE,"pump";#N/A,#N/A,FALSE,"filter"}</definedName>
    <definedName name="wrn.wicor._2_2" hidden="1">{#N/A,#N/A,FALSE,"FACTSHEETS";#N/A,#N/A,FALSE,"pump";#N/A,#N/A,FALSE,"filter"}</definedName>
    <definedName name="wrn.wicor._2_3" localSheetId="3" hidden="1">{#N/A,#N/A,FALSE,"FACTSHEETS";#N/A,#N/A,FALSE,"pump";#N/A,#N/A,FALSE,"filter"}</definedName>
    <definedName name="wrn.wicor._2_3" hidden="1">{#N/A,#N/A,FALSE,"FACTSHEETS";#N/A,#N/A,FALSE,"pump";#N/A,#N/A,FALSE,"filter"}</definedName>
    <definedName name="wrn.wicor._2_4" localSheetId="3" hidden="1">{#N/A,#N/A,FALSE,"FACTSHEETS";#N/A,#N/A,FALSE,"pump";#N/A,#N/A,FALSE,"filter"}</definedName>
    <definedName name="wrn.wicor._2_4" hidden="1">{#N/A,#N/A,FALSE,"FACTSHEETS";#N/A,#N/A,FALSE,"pump";#N/A,#N/A,FALSE,"filter"}</definedName>
    <definedName name="wrn.wicor._2_5" localSheetId="3" hidden="1">{#N/A,#N/A,FALSE,"FACTSHEETS";#N/A,#N/A,FALSE,"pump";#N/A,#N/A,FALSE,"filter"}</definedName>
    <definedName name="wrn.wicor._2_5" hidden="1">{#N/A,#N/A,FALSE,"FACTSHEETS";#N/A,#N/A,FALSE,"pump";#N/A,#N/A,FALSE,"filter"}</definedName>
    <definedName name="wrn.wicor._3" localSheetId="3" hidden="1">{#N/A,#N/A,FALSE,"FACTSHEETS";#N/A,#N/A,FALSE,"pump";#N/A,#N/A,FALSE,"filter"}</definedName>
    <definedName name="wrn.wicor._3" hidden="1">{#N/A,#N/A,FALSE,"FACTSHEETS";#N/A,#N/A,FALSE,"pump";#N/A,#N/A,FALSE,"filter"}</definedName>
    <definedName name="wrn.wicor._3_1" localSheetId="3" hidden="1">{#N/A,#N/A,FALSE,"FACTSHEETS";#N/A,#N/A,FALSE,"pump";#N/A,#N/A,FALSE,"filter"}</definedName>
    <definedName name="wrn.wicor._3_1" hidden="1">{#N/A,#N/A,FALSE,"FACTSHEETS";#N/A,#N/A,FALSE,"pump";#N/A,#N/A,FALSE,"filter"}</definedName>
    <definedName name="wrn.wicor._3_2" localSheetId="3" hidden="1">{#N/A,#N/A,FALSE,"FACTSHEETS";#N/A,#N/A,FALSE,"pump";#N/A,#N/A,FALSE,"filter"}</definedName>
    <definedName name="wrn.wicor._3_2" hidden="1">{#N/A,#N/A,FALSE,"FACTSHEETS";#N/A,#N/A,FALSE,"pump";#N/A,#N/A,FALSE,"filter"}</definedName>
    <definedName name="wrn.wicor._3_3" localSheetId="3" hidden="1">{#N/A,#N/A,FALSE,"FACTSHEETS";#N/A,#N/A,FALSE,"pump";#N/A,#N/A,FALSE,"filter"}</definedName>
    <definedName name="wrn.wicor._3_3" hidden="1">{#N/A,#N/A,FALSE,"FACTSHEETS";#N/A,#N/A,FALSE,"pump";#N/A,#N/A,FALSE,"filter"}</definedName>
    <definedName name="wrn.wicor._3_4" localSheetId="3" hidden="1">{#N/A,#N/A,FALSE,"FACTSHEETS";#N/A,#N/A,FALSE,"pump";#N/A,#N/A,FALSE,"filter"}</definedName>
    <definedName name="wrn.wicor._3_4" hidden="1">{#N/A,#N/A,FALSE,"FACTSHEETS";#N/A,#N/A,FALSE,"pump";#N/A,#N/A,FALSE,"filter"}</definedName>
    <definedName name="wrn.wicor._3_5" localSheetId="3" hidden="1">{#N/A,#N/A,FALSE,"FACTSHEETS";#N/A,#N/A,FALSE,"pump";#N/A,#N/A,FALSE,"filter"}</definedName>
    <definedName name="wrn.wicor._3_5" hidden="1">{#N/A,#N/A,FALSE,"FACTSHEETS";#N/A,#N/A,FALSE,"pump";#N/A,#N/A,FALSE,"filter"}</definedName>
    <definedName name="wrn.wicor._4" localSheetId="3" hidden="1">{#N/A,#N/A,FALSE,"FACTSHEETS";#N/A,#N/A,FALSE,"pump";#N/A,#N/A,FALSE,"filter"}</definedName>
    <definedName name="wrn.wicor._4" hidden="1">{#N/A,#N/A,FALSE,"FACTSHEETS";#N/A,#N/A,FALSE,"pump";#N/A,#N/A,FALSE,"filter"}</definedName>
    <definedName name="wrn.wicor._4_1" localSheetId="3" hidden="1">{#N/A,#N/A,FALSE,"FACTSHEETS";#N/A,#N/A,FALSE,"pump";#N/A,#N/A,FALSE,"filter"}</definedName>
    <definedName name="wrn.wicor._4_1" hidden="1">{#N/A,#N/A,FALSE,"FACTSHEETS";#N/A,#N/A,FALSE,"pump";#N/A,#N/A,FALSE,"filter"}</definedName>
    <definedName name="wrn.wicor._4_2" localSheetId="3" hidden="1">{#N/A,#N/A,FALSE,"FACTSHEETS";#N/A,#N/A,FALSE,"pump";#N/A,#N/A,FALSE,"filter"}</definedName>
    <definedName name="wrn.wicor._4_2" hidden="1">{#N/A,#N/A,FALSE,"FACTSHEETS";#N/A,#N/A,FALSE,"pump";#N/A,#N/A,FALSE,"filter"}</definedName>
    <definedName name="wrn.wicor._4_3" localSheetId="3" hidden="1">{#N/A,#N/A,FALSE,"FACTSHEETS";#N/A,#N/A,FALSE,"pump";#N/A,#N/A,FALSE,"filter"}</definedName>
    <definedName name="wrn.wicor._4_3" hidden="1">{#N/A,#N/A,FALSE,"FACTSHEETS";#N/A,#N/A,FALSE,"pump";#N/A,#N/A,FALSE,"filter"}</definedName>
    <definedName name="wrn.wicor._4_4" localSheetId="3" hidden="1">{#N/A,#N/A,FALSE,"FACTSHEETS";#N/A,#N/A,FALSE,"pump";#N/A,#N/A,FALSE,"filter"}</definedName>
    <definedName name="wrn.wicor._4_4" hidden="1">{#N/A,#N/A,FALSE,"FACTSHEETS";#N/A,#N/A,FALSE,"pump";#N/A,#N/A,FALSE,"filter"}</definedName>
    <definedName name="wrn.wicor._4_5" localSheetId="3" hidden="1">{#N/A,#N/A,FALSE,"FACTSHEETS";#N/A,#N/A,FALSE,"pump";#N/A,#N/A,FALSE,"filter"}</definedName>
    <definedName name="wrn.wicor._4_5" hidden="1">{#N/A,#N/A,FALSE,"FACTSHEETS";#N/A,#N/A,FALSE,"pump";#N/A,#N/A,FALSE,"filter"}</definedName>
    <definedName name="wrn.wicor._5" localSheetId="3" hidden="1">{#N/A,#N/A,FALSE,"FACTSHEETS";#N/A,#N/A,FALSE,"pump";#N/A,#N/A,FALSE,"filter"}</definedName>
    <definedName name="wrn.wicor._5" hidden="1">{#N/A,#N/A,FALSE,"FACTSHEETS";#N/A,#N/A,FALSE,"pump";#N/A,#N/A,FALSE,"filter"}</definedName>
    <definedName name="wrn.wicor._5_1" localSheetId="3" hidden="1">{#N/A,#N/A,FALSE,"FACTSHEETS";#N/A,#N/A,FALSE,"pump";#N/A,#N/A,FALSE,"filter"}</definedName>
    <definedName name="wrn.wicor._5_1" hidden="1">{#N/A,#N/A,FALSE,"FACTSHEETS";#N/A,#N/A,FALSE,"pump";#N/A,#N/A,FALSE,"filter"}</definedName>
    <definedName name="wrn.wicor._5_2" localSheetId="3" hidden="1">{#N/A,#N/A,FALSE,"FACTSHEETS";#N/A,#N/A,FALSE,"pump";#N/A,#N/A,FALSE,"filter"}</definedName>
    <definedName name="wrn.wicor._5_2" hidden="1">{#N/A,#N/A,FALSE,"FACTSHEETS";#N/A,#N/A,FALSE,"pump";#N/A,#N/A,FALSE,"filter"}</definedName>
    <definedName name="wrn.wicor._5_3" localSheetId="3" hidden="1">{#N/A,#N/A,FALSE,"FACTSHEETS";#N/A,#N/A,FALSE,"pump";#N/A,#N/A,FALSE,"filter"}</definedName>
    <definedName name="wrn.wicor._5_3" hidden="1">{#N/A,#N/A,FALSE,"FACTSHEETS";#N/A,#N/A,FALSE,"pump";#N/A,#N/A,FALSE,"filter"}</definedName>
    <definedName name="wrn.wicor._5_4" localSheetId="3" hidden="1">{#N/A,#N/A,FALSE,"FACTSHEETS";#N/A,#N/A,FALSE,"pump";#N/A,#N/A,FALSE,"filter"}</definedName>
    <definedName name="wrn.wicor._5_4" hidden="1">{#N/A,#N/A,FALSE,"FACTSHEETS";#N/A,#N/A,FALSE,"pump";#N/A,#N/A,FALSE,"filter"}</definedName>
    <definedName name="wrn.wicor._5_5" localSheetId="3" hidden="1">{#N/A,#N/A,FALSE,"FACTSHEETS";#N/A,#N/A,FALSE,"pump";#N/A,#N/A,FALSE,"filter"}</definedName>
    <definedName name="wrn.wicor._5_5" hidden="1">{#N/A,#N/A,FALSE,"FACTSHEETS";#N/A,#N/A,FALSE,"pump";#N/A,#N/A,FALSE,"filter"}</definedName>
    <definedName name="wrn.WineSpirits." localSheetId="3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.without._.sub._.detail." localSheetId="3" hidden="1">{#N/A,#N/A,FALSE,"Consolidated ";#N/A,#N/A,FALSE,"Cons Ratios";#N/A,#N/A,FALSE,"CONSOLIDATE STATEMENTS FINAL";#N/A,#N/A,FALSE,"Parent";#N/A,#N/A,FALSE,"Parent Ratios"}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LAVARIANCEANALYSIS." localSheetId="3" hidden="1">{"INCOME STATEMENT",#N/A,FALSE,"IS";"WWSALES",#N/A,FALSE,"WWSALES";"USSALES",#N/A,FALSE,"USSALES";"INTLSALES",#N/A,FALSE,"INTLSALES"}</definedName>
    <definedName name="wrn.WLAVARIANCEANALYSIS." hidden="1">{"INCOME STATEMENT",#N/A,FALSE,"IS";"WWSALES",#N/A,FALSE,"WWSALES";"USSALES",#N/A,FALSE,"USSALES";"INTLSALES",#N/A,FALSE,"INTLSALES"}</definedName>
    <definedName name="wrn.work._.paper._.shcedules." localSheetId="4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3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book.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CAPITAL." localSheetId="3" hidden="1">{"working capital",#N/A,FALSE,"Bal. Sht.- Work Cap"}</definedName>
    <definedName name="wrn.WORKING._.CAPITAL." hidden="1">{"working capital",#N/A,FALSE,"Bal. Sht.- Work Cap"}</definedName>
    <definedName name="wrn.Working._.Version." localSheetId="3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localSheetId="3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_.Only." localSheetId="4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" localSheetId="3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sheets." hidden="1">{"ConAccrual",#N/A,FALSE,"ConAccrual";"ConAccrualAnlalytical",#N/A,FALSE,"ConAccrual"}</definedName>
    <definedName name="wrn.Worksheets._1" hidden="1">{"ConAccrual",#N/A,FALSE,"ConAccrual";"ConAccrualAnlalytical",#N/A,FALSE,"ConAccrual"}</definedName>
    <definedName name="wrn.Worksheets._2" hidden="1">{"ConAccrual",#N/A,FALSE,"ConAccrual";"ConAccrualAnlalytical",#N/A,FALSE,"ConAccrual"}</definedName>
    <definedName name="wrn.Worksheets._3" hidden="1">{"ConAccrual",#N/A,FALSE,"ConAccrual";"ConAccrualAnlalytical",#N/A,FALSE,"ConAccrual"}</definedName>
    <definedName name="wrn.wpoall." localSheetId="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localSheetId="3" hidden="1">{#N/A,#N/A,FALSE,"WWY"}</definedName>
    <definedName name="wrn.WWY." hidden="1">{#N/A,#N/A,FALSE,"WWY"}</definedName>
    <definedName name="wrn.X140." localSheetId="3" hidden="1">{"page1",#N/A,FALSE,"X140withReclasses";"page2",#N/A,FALSE,"X140withReclasses";"page3",#N/A,FALSE,"X140withReclasses"}</definedName>
    <definedName name="wrn.X140." hidden="1">{"page1",#N/A,FALSE,"X140withReclasses";"page2",#N/A,FALSE,"X140withReclasses";"page3",#N/A,FALSE,"X140withReclasses"}</definedName>
    <definedName name="wrn.xrates." localSheetId="3" hidden="1">{#N/A,#N/A,FALSE,"1996";#N/A,#N/A,FALSE,"1995";#N/A,#N/A,FALSE,"1994"}</definedName>
    <definedName name="wrn.xrates." hidden="1">{#N/A,#N/A,FALSE,"1996";#N/A,#N/A,FALSE,"1995";#N/A,#N/A,FALSE,"1994"}</definedName>
    <definedName name="wrn.YEARLY." localSheetId="4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EARLY." localSheetId="3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TD." localSheetId="3" hidden="1">{"YTD",#N/A,FALSE,"SUM"}</definedName>
    <definedName name="wrn.YTD." hidden="1">{"YTD",#N/A,FALSE,"SUM"}</definedName>
    <definedName name="wrn.YTD._.CON._.VS._.BUD." localSheetId="3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localSheetId="3" hidden="1">{"YTD CONSOL IS",#N/A,FALSE,"CONSOL";"MTD CONSOL BS",#N/A,FALSE,"CONSOL";"YTD CONSOL CF",#N/A,FALSE,"CONSOL";"YTD CONSOL COGS",#N/A,FALSE,"CONSOL";"YTD CONSOL SGA",#N/A,FALSE,"CONSOL"}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localSheetId="3" hidden="1">{"YTD CTT IS",#N/A,FALSE,"CTT";"MTD CTT BS",#N/A,FALSE,"CTT";"YTD CTT CF",#N/A,FALSE,"CTT";"YTD CTT COGS",#N/A,FALSE,"CTT";"YTD CTT SGA",#N/A,FALSE,"CTT"}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localSheetId="3" hidden="1">{"YTD CTT IS",#N/A,FALSE,"CTT VS BUDGET";"MTD CTT VS BUD BS",#N/A,FALSE,"CTT VS BUDGET";"YTD CTT CF",#N/A,FALSE,"CTT VS BUDGET";"YTD CTT COGS",#N/A,FALSE,"CTT VS BUDGET";"YTD CTT SGA",#N/A,FALSE,"CTT VS BUDGET"}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Income._.Statement." localSheetId="3" hidden="1">{#N/A,#N/A,FALSE,"Stmt"}</definedName>
    <definedName name="wrn.YTD._.Income._.Statement." hidden="1">{#N/A,#N/A,FALSE,"Stmt"}</definedName>
    <definedName name="wrn.YTD._.Income._.Statement._1" localSheetId="3" hidden="1">{#N/A,#N/A,FALSE,"Stmt"}</definedName>
    <definedName name="wrn.YTD._.Income._.Statement._1" hidden="1">{#N/A,#N/A,FALSE,"Stmt"}</definedName>
    <definedName name="wrn.YTD._.Income._.Statement._1_1" localSheetId="3" hidden="1">{#N/A,#N/A,FALSE,"Stmt"}</definedName>
    <definedName name="wrn.YTD._.Income._.Statement._1_1" hidden="1">{#N/A,#N/A,FALSE,"Stmt"}</definedName>
    <definedName name="wrn.YTD._.Income._.Statement._1_2" localSheetId="3" hidden="1">{#N/A,#N/A,FALSE,"Stmt"}</definedName>
    <definedName name="wrn.YTD._.Income._.Statement._1_2" hidden="1">{#N/A,#N/A,FALSE,"Stmt"}</definedName>
    <definedName name="wrn.YTD._.Income._.Statement._1_3" localSheetId="3" hidden="1">{#N/A,#N/A,FALSE,"Stmt"}</definedName>
    <definedName name="wrn.YTD._.Income._.Statement._1_3" hidden="1">{#N/A,#N/A,FALSE,"Stmt"}</definedName>
    <definedName name="wrn.YTD._.Income._.Statement._1_4" localSheetId="3" hidden="1">{#N/A,#N/A,FALSE,"Stmt"}</definedName>
    <definedName name="wrn.YTD._.Income._.Statement._1_4" hidden="1">{#N/A,#N/A,FALSE,"Stmt"}</definedName>
    <definedName name="wrn.YTD._.Income._.Statement._1_5" localSheetId="3" hidden="1">{#N/A,#N/A,FALSE,"Stmt"}</definedName>
    <definedName name="wrn.YTD._.Income._.Statement._1_5" hidden="1">{#N/A,#N/A,FALSE,"Stmt"}</definedName>
    <definedName name="wrn.YTD._.Income._.Statement._2" localSheetId="3" hidden="1">{#N/A,#N/A,FALSE,"Stmt"}</definedName>
    <definedName name="wrn.YTD._.Income._.Statement._2" hidden="1">{#N/A,#N/A,FALSE,"Stmt"}</definedName>
    <definedName name="wrn.YTD._.Income._.Statement._2_1" localSheetId="3" hidden="1">{#N/A,#N/A,FALSE,"Stmt"}</definedName>
    <definedName name="wrn.YTD._.Income._.Statement._2_1" hidden="1">{#N/A,#N/A,FALSE,"Stmt"}</definedName>
    <definedName name="wrn.YTD._.Income._.Statement._2_2" localSheetId="3" hidden="1">{#N/A,#N/A,FALSE,"Stmt"}</definedName>
    <definedName name="wrn.YTD._.Income._.Statement._2_2" hidden="1">{#N/A,#N/A,FALSE,"Stmt"}</definedName>
    <definedName name="wrn.YTD._.Income._.Statement._2_3" localSheetId="3" hidden="1">{#N/A,#N/A,FALSE,"Stmt"}</definedName>
    <definedName name="wrn.YTD._.Income._.Statement._2_3" hidden="1">{#N/A,#N/A,FALSE,"Stmt"}</definedName>
    <definedName name="wrn.YTD._.Income._.Statement._2_4" localSheetId="3" hidden="1">{#N/A,#N/A,FALSE,"Stmt"}</definedName>
    <definedName name="wrn.YTD._.Income._.Statement._2_4" hidden="1">{#N/A,#N/A,FALSE,"Stmt"}</definedName>
    <definedName name="wrn.YTD._.Income._.Statement._2_5" localSheetId="3" hidden="1">{#N/A,#N/A,FALSE,"Stmt"}</definedName>
    <definedName name="wrn.YTD._.Income._.Statement._2_5" hidden="1">{#N/A,#N/A,FALSE,"Stmt"}</definedName>
    <definedName name="wrn.YTD._.Income._.Statement._3" localSheetId="3" hidden="1">{#N/A,#N/A,FALSE,"Stmt"}</definedName>
    <definedName name="wrn.YTD._.Income._.Statement._3" hidden="1">{#N/A,#N/A,FALSE,"Stmt"}</definedName>
    <definedName name="wrn.YTD._.Income._.Statement._3_1" localSheetId="3" hidden="1">{#N/A,#N/A,FALSE,"Stmt"}</definedName>
    <definedName name="wrn.YTD._.Income._.Statement._3_1" hidden="1">{#N/A,#N/A,FALSE,"Stmt"}</definedName>
    <definedName name="wrn.YTD._.Income._.Statement._3_2" localSheetId="3" hidden="1">{#N/A,#N/A,FALSE,"Stmt"}</definedName>
    <definedName name="wrn.YTD._.Income._.Statement._3_2" hidden="1">{#N/A,#N/A,FALSE,"Stmt"}</definedName>
    <definedName name="wrn.YTD._.Income._.Statement._3_3" localSheetId="3" hidden="1">{#N/A,#N/A,FALSE,"Stmt"}</definedName>
    <definedName name="wrn.YTD._.Income._.Statement._3_3" hidden="1">{#N/A,#N/A,FALSE,"Stmt"}</definedName>
    <definedName name="wrn.YTD._.Income._.Statement._3_4" localSheetId="3" hidden="1">{#N/A,#N/A,FALSE,"Stmt"}</definedName>
    <definedName name="wrn.YTD._.Income._.Statement._3_4" hidden="1">{#N/A,#N/A,FALSE,"Stmt"}</definedName>
    <definedName name="wrn.YTD._.Income._.Statement._3_5" localSheetId="3" hidden="1">{#N/A,#N/A,FALSE,"Stmt"}</definedName>
    <definedName name="wrn.YTD._.Income._.Statement._3_5" hidden="1">{#N/A,#N/A,FALSE,"Stmt"}</definedName>
    <definedName name="wrn.YTD._.Income._.Statement._4" localSheetId="3" hidden="1">{#N/A,#N/A,FALSE,"Stmt"}</definedName>
    <definedName name="wrn.YTD._.Income._.Statement._4" hidden="1">{#N/A,#N/A,FALSE,"Stmt"}</definedName>
    <definedName name="wrn.YTD._.Income._.Statement._4_1" localSheetId="3" hidden="1">{#N/A,#N/A,FALSE,"Stmt"}</definedName>
    <definedName name="wrn.YTD._.Income._.Statement._4_1" hidden="1">{#N/A,#N/A,FALSE,"Stmt"}</definedName>
    <definedName name="wrn.YTD._.Income._.Statement._4_2" localSheetId="3" hidden="1">{#N/A,#N/A,FALSE,"Stmt"}</definedName>
    <definedName name="wrn.YTD._.Income._.Statement._4_2" hidden="1">{#N/A,#N/A,FALSE,"Stmt"}</definedName>
    <definedName name="wrn.YTD._.Income._.Statement._4_3" localSheetId="3" hidden="1">{#N/A,#N/A,FALSE,"Stmt"}</definedName>
    <definedName name="wrn.YTD._.Income._.Statement._4_3" hidden="1">{#N/A,#N/A,FALSE,"Stmt"}</definedName>
    <definedName name="wrn.YTD._.Income._.Statement._4_4" localSheetId="3" hidden="1">{#N/A,#N/A,FALSE,"Stmt"}</definedName>
    <definedName name="wrn.YTD._.Income._.Statement._4_4" hidden="1">{#N/A,#N/A,FALSE,"Stmt"}</definedName>
    <definedName name="wrn.YTD._.Income._.Statement._4_5" localSheetId="3" hidden="1">{#N/A,#N/A,FALSE,"Stmt"}</definedName>
    <definedName name="wrn.YTD._.Income._.Statement._4_5" hidden="1">{#N/A,#N/A,FALSE,"Stmt"}</definedName>
    <definedName name="wrn.YTD._.Income._.Statement._5" localSheetId="3" hidden="1">{#N/A,#N/A,FALSE,"Stmt"}</definedName>
    <definedName name="wrn.YTD._.Income._.Statement._5" hidden="1">{#N/A,#N/A,FALSE,"Stmt"}</definedName>
    <definedName name="wrn.YTD._.Income._.Statement._5_1" localSheetId="3" hidden="1">{#N/A,#N/A,FALSE,"Stmt"}</definedName>
    <definedName name="wrn.YTD._.Income._.Statement._5_1" hidden="1">{#N/A,#N/A,FALSE,"Stmt"}</definedName>
    <definedName name="wrn.YTD._.Income._.Statement._5_2" localSheetId="3" hidden="1">{#N/A,#N/A,FALSE,"Stmt"}</definedName>
    <definedName name="wrn.YTD._.Income._.Statement._5_2" hidden="1">{#N/A,#N/A,FALSE,"Stmt"}</definedName>
    <definedName name="wrn.YTD._.Income._.Statement._5_3" localSheetId="3" hidden="1">{#N/A,#N/A,FALSE,"Stmt"}</definedName>
    <definedName name="wrn.YTD._.Income._.Statement._5_3" hidden="1">{#N/A,#N/A,FALSE,"Stmt"}</definedName>
    <definedName name="wrn.YTD._.Income._.Statement._5_4" localSheetId="3" hidden="1">{#N/A,#N/A,FALSE,"Stmt"}</definedName>
    <definedName name="wrn.YTD._.Income._.Statement._5_4" hidden="1">{#N/A,#N/A,FALSE,"Stmt"}</definedName>
    <definedName name="wrn.YTD._.Income._.Statement._5_5" localSheetId="3" hidden="1">{#N/A,#N/A,FALSE,"Stmt"}</definedName>
    <definedName name="wrn.YTD._.Income._.Statement._5_5" hidden="1">{#N/A,#N/A,FALSE,"Stmt"}</definedName>
    <definedName name="wrn.YTD._.PACKAGE." localSheetId="3" hidden="1">{"YD PACKAGE",#N/A,FALSE,"YTD"}</definedName>
    <definedName name="wrn.YTD._.PACKAGE." hidden="1">{"YD PACKAGE",#N/A,FALSE,"YTD"}</definedName>
    <definedName name="wrn.YTD._.PRS." localSheetId="3" hidden="1">{"YD PRS",#N/A,FALSE,"YTD"}</definedName>
    <definedName name="wrn.YTD._.PRS." hidden="1">{"YD PRS",#N/A,FALSE,"YTD"}</definedName>
    <definedName name="wrn.YTD._.WLLC._.STMTS." localSheetId="3" hidden="1">{"YTDIS",#N/A,FALSE,"WLLC";"MTDBS",#N/A,FALSE,"WLLC";"YTDCF",#N/A,FALSE,"WLLC";"YTDCOGS",#N/A,FALSE,"WLLC";"YTDSGA",#N/A,FALSE,"WLLC"}</definedName>
    <definedName name="wrn.YTD._.WLLC._.STMTS." hidden="1">{"YTDIS",#N/A,FALSE,"WLLC";"MTDBS",#N/A,FALSE,"WLLC";"YTDCF",#N/A,FALSE,"WLLC";"YTDCOGS",#N/A,FALSE,"WLLC";"YTDSGA",#N/A,FALSE,"WLLC"}</definedName>
    <definedName name="wrn.YTD._.WLLC._.VS._.BUDG." localSheetId="3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_ALL." localSheetId="3" hidden="1">{"YD LAPO2",#N/A,FALSE,"YTD";"YD LPH2",#N/A,FALSE,"YTD";"YD LOUISIANA",#N/A,FALSE,"YTD";"YD GENERALH2",#N/A,FALSE,"YTD";"YD PRS",#N/A,FALSE,"YTD";"YD PACKAGE",#N/A,FALSE,"YTD";"YD OTHER",#N/A,FALSE,"YTD"}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localSheetId="3" hidden="1">{"YD GENERALH2",#N/A,FALSE,"YTD"}</definedName>
    <definedName name="wrn.YTD_GENERALH2." hidden="1">{"YD GENERALH2",#N/A,FALSE,"YTD"}</definedName>
    <definedName name="wrn.YTD_LAPORTE_O2N2." localSheetId="3" hidden="1">{"YD LAPO2",#N/A,FALSE,"YTD"}</definedName>
    <definedName name="wrn.YTD_LAPORTE_O2N2." hidden="1">{"YD LAPO2",#N/A,FALSE,"YTD"}</definedName>
    <definedName name="wrn.YTD_LOUISIANA." localSheetId="3" hidden="1">{"YD LOUISIANA",#N/A,FALSE,"YTD"}</definedName>
    <definedName name="wrn.YTD_LOUISIANA." hidden="1">{"YD LOUISIANA",#N/A,FALSE,"YTD"}</definedName>
    <definedName name="wrn.YTD_OTHER." localSheetId="3" hidden="1">{"YD OTHER",#N/A,FALSE,"YTD"}</definedName>
    <definedName name="wrn.YTD_OTHER." hidden="1">{"YD OTHER",#N/A,FALSE,"YTD"}</definedName>
    <definedName name="wrn.YTD_TEXAS._.HYCO." localSheetId="3" hidden="1">{"YD LPH2",#N/A,FALSE,"YTD"}</definedName>
    <definedName name="wrn.YTD_TEXAS._.HYCO." hidden="1">{"YD LPH2",#N/A,FALSE,"YTD"}</definedName>
    <definedName name="wrn.YTDvsBud." localSheetId="3" hidden="1">{"Pg1",#N/A,FALSE,"OpExYTDvsBud";"Pg2",#N/A,FALSE,"OpExYTDvsBud"}</definedName>
    <definedName name="wrn.YTDvsBud." hidden="1">{"Pg1",#N/A,FALSE,"OpExYTDvsBud";"Pg2",#N/A,FALSE,"OpExYTDvsBud"}</definedName>
    <definedName name="wrn.YTDvsPY." localSheetId="3" hidden="1">{"Pa1",#N/A,FALSE,"OpExYTDvsPY";"Pa2",#N/A,FALSE,"OpExYTDvsPY"}</definedName>
    <definedName name="wrn.YTDvsPY." hidden="1">{"Pa1",#N/A,FALSE,"OpExYTDvsPY";"Pa2",#N/A,FALSE,"OpExYTDvsPY"}</definedName>
    <definedName name="wrn.z_ALL." localSheetId="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localSheetId="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localSheetId="4" hidden="1">{"ZELPG1",#N/A,FALSE,"1995";"ZELPG2",#N/A,FALSE,"1995";"ZELPG3",#N/A,FALSE,"1995"}</definedName>
    <definedName name="wrn.ZELLERS." localSheetId="3" hidden="1">{"ZELPG1",#N/A,FALSE,"1995";"ZELPG2",#N/A,FALSE,"1995";"ZELPG3",#N/A,FALSE,"1995"}</definedName>
    <definedName name="wrn.ZELLERS." hidden="1">{"ZELPG1",#N/A,FALSE,"1995";"ZELPG2",#N/A,FALSE,"1995";"ZELPG3",#N/A,FALSE,"1995"}</definedName>
    <definedName name="wrn.zolfo._.package." localSheetId="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איחוד._.דנבאר." localSheetId="3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localSheetId="3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משאבים." localSheetId="3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localSheetId="3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באורי._.רכוש._.קבוע." localSheetId="3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localSheetId="3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דוח._.כספי._.מלא." localSheetId="3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עבור._.כרמלה." localSheetId="3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כרמלה.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מבקרים." localSheetId="3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בור._.מבקרים.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רך._.מלאי._.אגיס._.סוכנויות." localSheetId="3" hidden="1">{"אגיס סוכנויות - מלאי",#N/A,FALSE,"מלאי";"הנחות מספקים",#N/A,FALSE,"מלאי";"פיצול קבוצה 44 חברה 30",#N/A,FALSE,"מלאי"}</definedName>
    <definedName name="wrn.דוח._.ערך._.מלאי._.אגיס._.סוכנויות." hidden="1">{"אגיס סוכנויות - מלאי",#N/A,FALSE,"מלאי";"הנחות מספקים",#N/A,FALSE,"מלאי";"פיצול קבוצה 44 חברה 30",#N/A,FALSE,"מלאי"}</definedName>
    <definedName name="wrn.דוח_מרכז." localSheetId="3" hidden="1">{"רווח והפסד",#N/A,FALSE,"תכנית לבנק (2)";"באור_ראשון",#N/A,FALSE,"תכנית לבנק (2)";"באור_שני",#N/A,FALSE,"תכנית לבנק (2)";"מכירות",#N/A,FALSE,"SALES"}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דוחות." localSheetId="3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localSheetId="3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הוצאות._.מכירה_חודשי." localSheetId="4" hidden="1">{#N/A,#N/A,FALSE,"חודשי"}</definedName>
    <definedName name="wrn.הוצאות._.מכירה_חודשי." localSheetId="3" hidden="1">{#N/A,#N/A,FALSE,"חודשי"}</definedName>
    <definedName name="wrn.הוצאות._.מכירה_חודשי." hidden="1">{#N/A,#N/A,FALSE,"חודשי"}</definedName>
    <definedName name="wrn.הוצאות_מימון." localSheetId="4" hidden="1">{#N/A,#N/A,FALSE,"חודשי"}</definedName>
    <definedName name="wrn.הוצאות_מימון." localSheetId="3" hidden="1">{#N/A,#N/A,FALSE,"חודשי"}</definedName>
    <definedName name="wrn.הוצאות_מימון." hidden="1">{#N/A,#N/A,FALSE,"חודשי"}</definedName>
    <definedName name="wrn.הכנסות." localSheetId="4" hidden="1">{#N/A,#N/A,TRUE,"צפי הכנסות-צביקה"}</definedName>
    <definedName name="wrn.הכנסות." localSheetId="3" hidden="1">{#N/A,#N/A,TRUE,"צפי הכנסות-צביקה"}</definedName>
    <definedName name="wrn.הכנסות." hidden="1">{#N/A,#N/A,TRUE,"צפי הכנסות-צביקה"}</definedName>
    <definedName name="wrn.הכנסות_חודשי." localSheetId="4" hidden="1">{#N/A,#N/A,FALSE,"חודשי"}</definedName>
    <definedName name="wrn.הכנסות_חודשי." localSheetId="3" hidden="1">{#N/A,#N/A,FALSE,"חודשי"}</definedName>
    <definedName name="wrn.הכנסות_חודשי." hidden="1">{#N/A,#N/A,FALSE,"חודשי"}</definedName>
    <definedName name="wrn.הנהלה_וכלליות_חודשי." localSheetId="4" hidden="1">{#N/A,#N/A,FALSE,"חודשי"}</definedName>
    <definedName name="wrn.הנהלה_וכלליות_חודשי." localSheetId="3" hidden="1">{#N/A,#N/A,FALSE,"חודשי"}</definedName>
    <definedName name="wrn.הנהלה_וכלליות_חודשי." hidden="1">{#N/A,#N/A,FALSE,"חודשי"}</definedName>
    <definedName name="wrn.הערות._.רבעון._.3." localSheetId="3" hidden="1">{"הערות",#N/A,FALSE,"תקציב מול ביצוע (2)"}</definedName>
    <definedName name="wrn.הערות._.רבעון._.3." hidden="1">{"הערות",#N/A,FALSE,"תקציב מול ביצוע (2)"}</definedName>
    <definedName name="wrn.השוואה._.דוח._.כספי." localSheetId="4" hidden="1">{"מאזן אחוזים",#N/A,FALSE,"מאזן";"רוה""ס אחוזים",#N/A,FALSE,"רוה""ס";"תזרים אחוזים",#N/A,FALSE,"תזרים";"מגזרים אחוזים",#N/A,FALSE,"מגזרים"}</definedName>
    <definedName name="wrn.השוואה._.דוח._.כספי." localSheetId="3" hidden="1">{"מאזן אחוזים",#N/A,FALSE,"מאזן";"רוה""ס אחוזים",#N/A,FALSE,"רוה""ס";"תזרים אחוזים",#N/A,FALSE,"תזרים";"מגזרים אחוזים",#N/A,FALSE,"מגזרים"}</definedName>
    <definedName name="wrn.השוואה._.דוח._.כספי." hidden="1">{"מאזן אחוזים",#N/A,FALSE,"מאזן";"רוה""ס אחוזים",#N/A,FALSE,"רוה""ס";"תזרים אחוזים",#N/A,FALSE,"תזרים";"מגזרים אחוזים",#N/A,FALSE,"מגזרים"}</definedName>
    <definedName name="wrn.השקעות." localSheetId="4" hidden="1">{#N/A,#N/A,FALSE,"השקעות"}</definedName>
    <definedName name="wrn.השקעות." localSheetId="3" hidden="1">{#N/A,#N/A,FALSE,"השקעות"}</definedName>
    <definedName name="wrn.השקעות." hidden="1">{#N/A,#N/A,FALSE,"השקעות"}</definedName>
    <definedName name="wrn.חוברת._.ניתוחים." localSheetId="3" hidden="1">{#N/A,#N/A,FALSE,"מאזנים"}</definedName>
    <definedName name="wrn.חוברת._.ניתוחים." hidden="1">{#N/A,#N/A,FALSE,"מאזנים"}</definedName>
    <definedName name="wrn.חוברת._.ניתוחים._1" localSheetId="3" hidden="1">{#N/A,#N/A,FALSE,"מאזנים"}</definedName>
    <definedName name="wrn.חוברת._.ניתוחים._1" hidden="1">{#N/A,#N/A,FALSE,"מאזנים"}</definedName>
    <definedName name="wrn.חטיבת._.לוגיסטיקה." localSheetId="3" hidden="1">{#N/A,#N/A,FALSE,"מערך הלוגיסטיקה"}</definedName>
    <definedName name="wrn.חטיבת._.לוגיסטיקה." hidden="1">{#N/A,#N/A,FALSE,"מערך הלוגיסטיקה"}</definedName>
    <definedName name="wrn.חלופות_לתקציב." localSheetId="4" hidden="1">{#N/A,#N/A,FALSE,"חלופות לתקציב"}</definedName>
    <definedName name="wrn.חלופות_לתקציב." localSheetId="3" hidden="1">{#N/A,#N/A,FALSE,"חלופות לתקציב"}</definedName>
    <definedName name="wrn.חלופות_לתקציב." hidden="1">{#N/A,#N/A,FALSE,"חלופות לתקציב"}</definedName>
    <definedName name="wrn.טבלאות_עזר." localSheetId="3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ירושליים._.מצטבר." localSheetId="3" hidden="1">{#N/A,#N/A,FALSE,"חנויות כלבו"}</definedName>
    <definedName name="wrn.ירושליים._.מצטבר." hidden="1">{#N/A,#N/A,FALSE,"חנויות כלבו"}</definedName>
    <definedName name="wrn.ירושליים._.שוטף." localSheetId="3" hidden="1">{#N/A,#N/A,FALSE,"חנויות כלבו"}</definedName>
    <definedName name="wrn.ירושליים._.שוטף." hidden="1">{#N/A,#N/A,FALSE,"חנויות כלבו"}</definedName>
    <definedName name="wrn.ישראל._.מצטבר." localSheetId="3" hidden="1">{#N/A,#N/A,FALSE,"חנויות כלבו"}</definedName>
    <definedName name="wrn.ישראל._.מצטבר." hidden="1">{#N/A,#N/A,FALSE,"חנויות כלבו"}</definedName>
    <definedName name="wrn.ישראל._.שוטף." localSheetId="3" hidden="1">{#N/A,#N/A,FALSE,"חנויות כלבו"}</definedName>
    <definedName name="wrn.ישראל._.שוטף." hidden="1">{#N/A,#N/A,FALSE,"חנויות כלבו"}</definedName>
    <definedName name="wrn.כותרת._.הוצאות." localSheetId="3" hidden="1">{#N/A,#N/A,FALSE,"כותרת"}</definedName>
    <definedName name="wrn.כותרת._.הוצאות." hidden="1">{#N/A,#N/A,FALSE,"כותרת"}</definedName>
    <definedName name="wrn.כותרת._.מצטבר." localSheetId="3" hidden="1">{#N/A,#N/A,FALSE,"כותרת"}</definedName>
    <definedName name="wrn.כותרת._.מצטבר." hidden="1">{#N/A,#N/A,FALSE,"כותרת"}</definedName>
    <definedName name="wrn.כותרת._.ראשית." localSheetId="3" hidden="1">{#N/A,#N/A,FALSE,"כותרת"}</definedName>
    <definedName name="wrn.כותרת._.ראשית." hidden="1">{#N/A,#N/A,FALSE,"כותרת"}</definedName>
    <definedName name="wrn.כותרת._.שוטף." localSheetId="3" hidden="1">{#N/A,#N/A,FALSE,"כותרת"}</definedName>
    <definedName name="wrn.כותרת._.שוטף." hidden="1">{#N/A,#N/A,FALSE,"כותרת"}</definedName>
    <definedName name="wrn.לוח_תוכניות." localSheetId="4" hidden="1">{#N/A,#N/A,FALSE,"תוכניות"}</definedName>
    <definedName name="wrn.לוח_תוכניות." localSheetId="3" hidden="1">{#N/A,#N/A,FALSE,"תוכניות"}</definedName>
    <definedName name="wrn.לוח_תוכניות." hidden="1">{#N/A,#N/A,FALSE,"תוכניות"}</definedName>
    <definedName name="wrn.מאוחד._.מצטבר." localSheetId="3" hidden="1">{#N/A,#N/A,FALSE,"משביר ישראל מאוחד"}</definedName>
    <definedName name="wrn.מאוחד._.מצטבר." hidden="1">{#N/A,#N/A,FALSE,"משביר ישראל מאוחד"}</definedName>
    <definedName name="wrn.מאוחד._.מצטבר._.96." localSheetId="3" hidden="1">{#N/A,#N/A,FALSE,"משביר ישראל מאוחד"}</definedName>
    <definedName name="wrn.מאוחד._.מצטבר._.96." hidden="1">{#N/A,#N/A,FALSE,"משביר ישראל מאוחד"}</definedName>
    <definedName name="wrn.מאוחד._.שוטף." localSheetId="3" hidden="1">{#N/A,#N/A,FALSE,"משביר ישראל מאוחד"}</definedName>
    <definedName name="wrn.מאוחד._.שוטף." hidden="1">{#N/A,#N/A,FALSE,"משביר ישראל מאוחד"}</definedName>
    <definedName name="wrn.מאזן." localSheetId="3" hidden="1">{"מאזן",#N/A,FALSE,"מאזן בוחן"}</definedName>
    <definedName name="wrn.מאזן." hidden="1">{"מאזן",#N/A,FALSE,"מאזן בוחן"}</definedName>
    <definedName name="wrn.מאזן_בוחן_כללי." localSheetId="4" hidden="1">{#N/A,#N/A,FALSE,"מאזן בוחן";"כל_מאזן_בוחן",#N/A,FALSE,"מאזן בוחן"}</definedName>
    <definedName name="wrn.מאזן_בוחן_כללי." localSheetId="3" hidden="1">{#N/A,#N/A,FALSE,"מאזן בוחן";"כל_מאזן_בוחן",#N/A,FALSE,"מאזן בוחן"}</definedName>
    <definedName name="wrn.מאזן_בוחן_כללי." hidden="1">{#N/A,#N/A,FALSE,"מאזן בוחן";"כל_מאזן_בוחן",#N/A,FALSE,"מאזן בוחן"}</definedName>
    <definedName name="wrn.מאזן_בוחן_כללי._1" localSheetId="3" hidden="1">{#N/A,#N/A,FALSE,"מאזן בוחן";"כל_מאזן_בוחן",#N/A,FALSE,"מאזן בוחן"}</definedName>
    <definedName name="wrn.מאזן_בוחן_כללי._1" hidden="1">{#N/A,#N/A,FALSE,"מאזן בוחן";"כל_מאזן_בוחן",#N/A,FALSE,"מאזן בוחן"}</definedName>
    <definedName name="wrn.מואחד._.שוטף96." localSheetId="3" hidden="1">{#N/A,#N/A,FALSE,"משביר ישראל מאוחד"}</definedName>
    <definedName name="wrn.מואחד._.שוטף96." hidden="1">{#N/A,#N/A,FALSE,"משביר ישראל מאוחד"}</definedName>
    <definedName name="wrn.מופ." localSheetId="3" hidden="1">{"באור_מופ",#N/A,FALSE,"R&amp;D";"מופ_לפי_מוצרים",#N/A,FALSE,"R&amp;D"}</definedName>
    <definedName name="wrn.מופ." hidden="1">{"באור_מופ",#N/A,FALSE,"R&amp;D";"מופ_לפי_מוצרים",#N/A,FALSE,"R&amp;D"}</definedName>
    <definedName name="wrn.מלאי._.מת." localSheetId="3" hidden="1">{"מלאי מת טכניקון",#N/A,FALSE,"מלאי";"מלאי מת טאיקו",#N/A,FALSE,"מלאי";"מלאי מת יפס",#N/A,FALSE,"מלאי"}</definedName>
    <definedName name="wrn.מלאי._.מת." hidden="1">{"מלאי מת טכניקון",#N/A,FALSE,"מלאי";"מלאי מת טאיקו",#N/A,FALSE,"מלאי";"מלאי מת יפס",#N/A,FALSE,"מלאי"}</definedName>
    <definedName name="wrn.משולב._.חנויות." localSheetId="3" hidden="1">{#N/A,#N/A,FALSE,"חנויות"}</definedName>
    <definedName name="wrn.משולב._.חנויות." hidden="1">{#N/A,#N/A,FALSE,"חנויות"}</definedName>
    <definedName name="wrn.משולב._.תאגידים." localSheetId="3" hidden="1">{#N/A,#N/A,FALSE,"תאגידים";#N/A,#N/A,FALSE,"תאגידים"}</definedName>
    <definedName name="wrn.משולב._.תאגידים." hidden="1">{#N/A,#N/A,FALSE,"תאגידים";#N/A,#N/A,FALSE,"תאגידים"}</definedName>
    <definedName name="wrn.ניירות._.עבודה.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.לועדת._.כספים." localSheetId="4" hidden="1">{#N/A,#N/A,TRUE,"רבעוני מעודכן";#N/A,#N/A,TRUE,"השוואת תקציבים";#N/A,#N/A,TRUE,"הכנסות";#N/A,#N/A,TRUE,"רגישות"}</definedName>
    <definedName name="wrn.ניירות._.עבודה._.לועדת._.כספים." localSheetId="3" hidden="1">{#N/A,#N/A,TRUE,"רבעוני מעודכן";#N/A,#N/A,TRUE,"השוואת תקציבים";#N/A,#N/A,TRUE,"הכנסות";#N/A,#N/A,TRUE,"רגישות"}</definedName>
    <definedName name="wrn.ניירות._.עבודה._.לועדת._.כספים." hidden="1">{#N/A,#N/A,TRUE,"רבעוני מעודכן";#N/A,#N/A,TRUE,"השוואת תקציבים";#N/A,#N/A,TRUE,"הכנסות";#N/A,#N/A,TRUE,"רגישות"}</definedName>
    <definedName name="wrn.ניירות._.עבודה._1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תוני._.דוח._.כספי." localSheetId="4" hidden="1">{#N/A,#N/A,FALSE,"מאזן";#N/A,#N/A,FALSE,"רוה""ס";#N/A,#N/A,FALSE,"שינויים בהון";#N/A,#N/A,FALSE,"תזרים";#N/A,#N/A,FALSE,"מגזרים";#N/A,#N/A,FALSE,"שעח"}</definedName>
    <definedName name="wrn.נתוני._.דוח._.כספי." localSheetId="3" hidden="1">{#N/A,#N/A,FALSE,"מאזן";#N/A,#N/A,FALSE,"רוה""ס";#N/A,#N/A,FALSE,"שינויים בהון";#N/A,#N/A,FALSE,"תזרים";#N/A,#N/A,FALSE,"מגזרים";#N/A,#N/A,FALSE,"שעח"}</definedName>
    <definedName name="wrn.נתוני._.דוח._.כספי." hidden="1">{#N/A,#N/A,FALSE,"מאזן";#N/A,#N/A,FALSE,"רוה""ס";#N/A,#N/A,FALSE,"שינויים בהון";#N/A,#N/A,FALSE,"תזרים";#N/A,#N/A,FALSE,"מגזרים";#N/A,#N/A,FALSE,"שעח"}</definedName>
    <definedName name="wrn.סעיפי_מאזן_בוחן.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עלות._.השידורים_חודשי." localSheetId="4" hidden="1">{#N/A,#N/A,FALSE,"חודשי"}</definedName>
    <definedName name="wrn.עלות._.השידורים_חודשי." localSheetId="3" hidden="1">{#N/A,#N/A,FALSE,"חודשי"}</definedName>
    <definedName name="wrn.עלות._.השידורים_חודשי." hidden="1">{#N/A,#N/A,FALSE,"חודשי"}</definedName>
    <definedName name="wrn.רווה." localSheetId="3" hidden="1">{"רווה",#N/A,FALSE,"מאזן בוחן"}</definedName>
    <definedName name="wrn.רווה." hidden="1">{"רווה",#N/A,FALSE,"מאזן בוחן"}</definedName>
    <definedName name="wrn.רווה_לפי_מוצרים." localSheetId="3" hidden="1">{"ossix",#N/A,FALSE,"ossix";"דרמיקול",#N/A,FALSE,"dermicol";"reflux",#N/A,FALSE,"reflux";"מופ_לפי_מוצרים",#N/A,FALSE,"R&amp;D"}</definedName>
    <definedName name="wrn.רווה_לפי_מוצרים." hidden="1">{"ossix",#N/A,FALSE,"ossix";"דרמיקול",#N/A,FALSE,"dermicol";"reflux",#N/A,FALSE,"reflux";"מופ_לפי_מוצרים",#N/A,FALSE,"R&amp;D"}</definedName>
    <definedName name="wrn.ריכוז_חודשי." localSheetId="4" hidden="1">{#N/A,#N/A,FALSE,"חודשי"}</definedName>
    <definedName name="wrn.ריכוז_חודשי." localSheetId="3" hidden="1">{#N/A,#N/A,FALSE,"חודשי"}</definedName>
    <definedName name="wrn.ריכוז_חודשי." hidden="1">{#N/A,#N/A,FALSE,"חודשי"}</definedName>
    <definedName name="wrn.שכר_כולל." localSheetId="3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מרכז." localSheetId="4" hidden="1">{#N/A,#N/A,FALSE,"שכר מרכז"}</definedName>
    <definedName name="wrn.שכר_מרכז." localSheetId="3" hidden="1">{#N/A,#N/A,FALSE,"שכר מרכז"}</definedName>
    <definedName name="wrn.שכר_מרכז." hidden="1">{#N/A,#N/A,FALSE,"שכר מרכז"}</definedName>
    <definedName name="wrn.תזרים." localSheetId="3" hidden="1">{"תזרים",#N/A,FALSE,"cf"}</definedName>
    <definedName name="wrn.תזרים." hidden="1">{"תזרים",#N/A,FALSE,"cf"}</definedName>
    <definedName name="wrn.תקורות_חודשי." localSheetId="4" hidden="1">{#N/A,#N/A,FALSE,"חודשי"}</definedName>
    <definedName name="wrn.תקורות_חודשי." localSheetId="3" hidden="1">{#N/A,#N/A,FALSE,"חודשי"}</definedName>
    <definedName name="wrn.תקורות_חודשי." hidden="1">{#N/A,#N/A,FALSE,"חודשי"}</definedName>
    <definedName name="wrn.תקציב._._תמחיר." localSheetId="4" hidden="1">{#N/A,#N/A,FALSE,"תקציב עפ""י תמחיר"}</definedName>
    <definedName name="wrn.תקציב._._תמחיר." localSheetId="3" hidden="1">{#N/A,#N/A,FALSE,"תקציב עפ""י תמחיר"}</definedName>
    <definedName name="wrn.תקציב._._תמחיר." hidden="1">{#N/A,#N/A,FALSE,"תקציב עפ""י תמחיר"}</definedName>
    <definedName name="wrn.תקציב_2002_רבעוני." localSheetId="4" hidden="1">{#N/A,#N/A,TRUE,"רבעוני"}</definedName>
    <definedName name="wrn.תקציב_2002_רבעוני." localSheetId="3" hidden="1">{#N/A,#N/A,TRUE,"רבעוני"}</definedName>
    <definedName name="wrn.תקציב_2002_רבעוני." hidden="1">{#N/A,#N/A,TRUE,"רבעוני"}</definedName>
    <definedName name="wrn.간단한세무조정계산서.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인수." localSheetId="3" hidden="1">{#N/A,#N/A,TRUE,"인수_증설"}</definedName>
    <definedName name="wrn.인수." hidden="1">{#N/A,#N/A,TRUE,"인수_증설"}</definedName>
    <definedName name="wrn.조흥94세무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포장단가." localSheetId="3" hidden="1">{#N/A,#N/A,FALSE,"포장단가"}</definedName>
    <definedName name="wrn.포장단가." hidden="1">{#N/A,#N/A,FALSE,"포장단가"}</definedName>
    <definedName name="wrn_eva" localSheetId="4" hidden="1">{"EVA",#N/A,FALSE,"EVA";"WACC",#N/A,FALSE,"WACC"}</definedName>
    <definedName name="wrn_eva" localSheetId="3" hidden="1">{"EVA",#N/A,FALSE,"EVA";"WACC",#N/A,FALSE,"WACC"}</definedName>
    <definedName name="wrn_eva" hidden="1">{"EVA",#N/A,FALSE,"EVA";"WACC",#N/A,FALSE,"WACC"}</definedName>
    <definedName name="wrn_otpt" localSheetId="4" hidden="1">{"DCF","UPSIDE CASE",FALSE,"Sheet1";"DCF","BASE CASE",FALSE,"Sheet1";"DCF","DOWNSIDE CASE",FALSE,"Sheet1"}</definedName>
    <definedName name="wrn_otpt" localSheetId="3">{"DCF","UPSIDE CASE",FALSE,"Sheet1";"DCF","BASE CASE",FALSE,"Sheet1";"DCF","DOWNSIDE CASE",FALSE,"Sheet1"}</definedName>
    <definedName name="wrn_otpt">{"DCF","UPSIDE CASE",FALSE,"Sheet1";"DCF","BASE CASE",FALSE,"Sheet1";"DCF","DOWNSIDE CASE",FALSE,"Sheet1"}</definedName>
    <definedName name="wrn1.Current._.Month._.Everything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ax.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INT." localSheetId="3" hidden="1">{"DOWNLOAD",#N/A,FALSE,"GLDownload";"UPLOAD",#N/A,FALSE,"GLUpload"}</definedName>
    <definedName name="wrn1.PRINT." hidden="1">{"DOWNLOAD",#N/A,FALSE,"GLDownload";"UPLOAD",#N/A,FALSE,"GLUpload"}</definedName>
    <definedName name="wrn1.print._.all." localSheetId="3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1.repo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." localSheetId="3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1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asic" localSheetId="3" hidden="1">{#N/A,#N/A,FALSE,"e-Svc Level";#N/A,#N/A,FALSE,"e-Hosted";#N/A,#N/A,FALSE,"e-Licensed";#N/A,#N/A,FALSE,"Assumptions"}</definedName>
    <definedName name="wrn2.Basic" hidden="1">{#N/A,#N/A,FALSE,"e-Svc Level";#N/A,#N/A,FALSE,"e-Hosted";#N/A,#N/A,FALSE,"e-Licensed";#N/A,#N/A,FALSE,"Assumptions"}</definedName>
    <definedName name="wrn2.Basic." localSheetId="3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localSheetId="3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3.ALL." localSheetId="3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a.prod" localSheetId="3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na.prod_1" localSheetId="3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localSheetId="3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localSheetId="3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localSheetId="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both" localSheetId="3" hidden="1">{"detail",#N/A,FALSE,"mfg";"summary",#N/A,FALSE,"mfg"}</definedName>
    <definedName name="wrnaboth" hidden="1">{"detail",#N/A,FALSE,"mfg";"summary",#N/A,FALSE,"mfg"}</definedName>
    <definedName name="wrnats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localSheetId="3" hidden="1">{"detail",#N/A,FALSE,"mfg";"summary",#N/A,FALSE,"mfg"}</definedName>
    <definedName name="wrnavboth" hidden="1">{"detail",#N/A,FALSE,"mfg";"summary",#N/A,FALSE,"mfg"}</definedName>
    <definedName name="wrnavpucspadd" localSheetId="3" hidden="1">{#N/A,"PURCHM",FALSE,"Business Analysis";#N/A,"SPADD",FALSE,"Business Analysis"}</definedName>
    <definedName name="wrnavpucspadd" hidden="1">{#N/A,"PURCHM",FALSE,"Business Analysis";#N/A,"SPADD",FALSE,"Business Analysis"}</definedName>
    <definedName name="wrnb213" localSheetId="3" hidden="1">{"detail",#N/A,FALSE,"mfg";"summary",#N/A,FALSE,"mfg"}</definedName>
    <definedName name="wrnb213" hidden="1">{"detail",#N/A,FALSE,"mfg";"summary",#N/A,FALSE,"mfg"}</definedName>
    <definedName name="wrnb412" localSheetId="3" hidden="1">{"detail",#N/A,FALSE,"mfg";"summary",#N/A,FALSE,"mfg"}</definedName>
    <definedName name="wrnb412" hidden="1">{"detail",#N/A,FALSE,"mfg";"summary",#N/A,FALSE,"mfg"}</definedName>
    <definedName name="wrnboth14a" localSheetId="3" hidden="1">{"detail",#N/A,FALSE,"mfg";"summary",#N/A,FALSE,"mfg"}</definedName>
    <definedName name="wrnboth14a" hidden="1">{"detail",#N/A,FALSE,"mfg";"summary",#N/A,FALSE,"mfg"}</definedName>
    <definedName name="wrnfy97" localSheetId="3" hidden="1">{#N/A,#N/A,FALSE,"FY97";#N/A,#N/A,FALSE,"FY98";#N/A,#N/A,FALSE,"FY99";#N/A,#N/A,FALSE,"FY00";#N/A,#N/A,FALSE,"FY01"}</definedName>
    <definedName name="wrnfy97" hidden="1">{#N/A,#N/A,FALSE,"FY97";#N/A,#N/A,FALSE,"FY98";#N/A,#N/A,FALSE,"FY99";#N/A,#N/A,FALSE,"FY00";#N/A,#N/A,FALSE,"FY01"}</definedName>
    <definedName name="wrno" localSheetId="3" hidden="1">{"INTRON97",#N/A,FALSE,"REVCDLR";"MERCK1997",#N/A,FALSE,"REVCDLR";"SKB1997",#N/A,FALSE,"REVCDLR"}</definedName>
    <definedName name="wrno" hidden="1">{"INTRON97",#N/A,FALSE,"REVCDLR";"MERCK1997",#N/A,FALSE,"REVCDLR";"SKB1997",#N/A,FALSE,"REVCDLR"}</definedName>
    <definedName name="WRNP41" localSheetId="3" hidden="1">{#N/A,"PURCHM",FALSE,"Business Analysis";#N/A,"SPADD",FALSE,"Business Analysis"}</definedName>
    <definedName name="WRNP41" hidden="1">{#N/A,"PURCHM",FALSE,"Business Analysis";#N/A,"SPADD",FALSE,"Business Analysis"}</definedName>
    <definedName name="wrnp61" localSheetId="3" hidden="1">{#N/A,"PURCHM",FALSE,"Business Analysis";#N/A,"SPADD",FALSE,"Business Analysis"}</definedName>
    <definedName name="wrnp61" hidden="1">{#N/A,"PURCHM",FALSE,"Business Analysis";#N/A,"SPADD",FALSE,"Business Analysis"}</definedName>
    <definedName name="wrnpav" localSheetId="3" hidden="1">{#N/A,"PURCHM",FALSE,"Business Analysis";#N/A,"SPADD",FALSE,"Business Analysis"}</definedName>
    <definedName name="wrnpav" hidden="1">{#N/A,"PURCHM",FALSE,"Business Analysis";#N/A,"SPADD",FALSE,"Business Analysis"}</definedName>
    <definedName name="wrnpr5" localSheetId="3" hidden="1">{#N/A,#N/A,FALSE,"Financial";#N/A,#N/A,FALSE,"Balance Sheet";#N/A,#N/A,FALSE,"Income stmt";#N/A,#N/A,FALSE,"Ratio"}</definedName>
    <definedName name="wrnpr5" hidden="1">{#N/A,#N/A,FALSE,"Financial";#N/A,#N/A,FALSE,"Balance Sheet";#N/A,#N/A,FALSE,"Income stmt";#N/A,#N/A,FALSE,"Ratio"}</definedName>
    <definedName name="wrnpuc213" localSheetId="3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localSheetId="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localSheetId="3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localSheetId="3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localSheetId="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localSheetId="3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localSheetId="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localSheetId="3" hidden="1">{#N/A,"PURCHM",FALSE,"Business Analysis";#N/A,"SPADD",FALSE,"Business Analysis"}</definedName>
    <definedName name="wrnpvcs" hidden="1">{#N/A,"PURCHM",FALSE,"Business Analysis";#N/A,"SPADD",FALSE,"Business Analysis"}</definedName>
    <definedName name="wrnt5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model" localSheetId="3" hidden="1">{"main",#N/A,FALSE,"Variables";"target",#N/A,FALSE,"finstmts - target";"target base",#N/A,FALSE,"finstmts - target - base";"offer price",#N/A,FALSE,"Offer Price"}</definedName>
    <definedName name="wro.model" hidden="1">{"main",#N/A,FALSE,"Variables";"target",#N/A,FALSE,"finstmts - target";"target base",#N/A,FALSE,"finstmts - target - base";"offer price",#N/A,FALSE,"Offer Price"}</definedName>
    <definedName name="WRR" localSheetId="3" hidden="1">{#N/A,#N/A,FALSE,"Pharm";#N/A,#N/A,FALSE,"WWCM"}</definedName>
    <definedName name="WRR" hidden="1">{#N/A,#N/A,FALSE,"Pharm";#N/A,#N/A,FALSE,"WWCM"}</definedName>
    <definedName name="WRR_1" localSheetId="3" hidden="1">{#N/A,#N/A,FALSE,"Pharm";#N/A,#N/A,FALSE,"WWCM"}</definedName>
    <definedName name="WRR_1" hidden="1">{#N/A,#N/A,FALSE,"Pharm";#N/A,#N/A,FALSE,"WWCM"}</definedName>
    <definedName name="WRR_2" localSheetId="3" hidden="1">{#N/A,#N/A,FALSE,"Pharm";#N/A,#N/A,FALSE,"WWCM"}</definedName>
    <definedName name="WRR_2" hidden="1">{#N/A,#N/A,FALSE,"Pharm";#N/A,#N/A,FALSE,"WWCM"}</definedName>
    <definedName name="WRR_3" localSheetId="3" hidden="1">{#N/A,#N/A,FALSE,"Pharm";#N/A,#N/A,FALSE,"WWCM"}</definedName>
    <definedName name="WRR_3" hidden="1">{#N/A,#N/A,FALSE,"Pharm";#N/A,#N/A,FALSE,"WWCM"}</definedName>
    <definedName name="WRR_4" localSheetId="3" hidden="1">{#N/A,#N/A,FALSE,"Pharm";#N/A,#N/A,FALSE,"WWCM"}</definedName>
    <definedName name="WRR_4" hidden="1">{#N/A,#N/A,FALSE,"Pharm";#N/A,#N/A,FALSE,"WWCM"}</definedName>
    <definedName name="wrre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localSheetId="3" hidden="1">{#N/A,#N/A,FALSE,"REPORT"}</definedName>
    <definedName name="wrrrrr" hidden="1">{#N/A,#N/A,FALSE,"REPORT"}</definedName>
    <definedName name="wrrrrr_1" localSheetId="3" hidden="1">{#N/A,#N/A,FALSE,"REPORT"}</definedName>
    <definedName name="wrrrrr_1" hidden="1">{#N/A,#N/A,FALSE,"REPORT"}</definedName>
    <definedName name="wrrrrr_2" localSheetId="3" hidden="1">{#N/A,#N/A,FALSE,"REPORT"}</definedName>
    <definedName name="wrrrrr_2" hidden="1">{#N/A,#N/A,FALSE,"REPORT"}</definedName>
    <definedName name="wrrrrr_3" localSheetId="3" hidden="1">{#N/A,#N/A,FALSE,"REPORT"}</definedName>
    <definedName name="wrrrrr_3" hidden="1">{#N/A,#N/A,FALSE,"REPORT"}</definedName>
    <definedName name="wrrrrr_4" localSheetId="3" hidden="1">{#N/A,#N/A,FALSE,"REPORT"}</definedName>
    <definedName name="wrrrrr_4" hidden="1">{#N/A,#N/A,FALSE,"REPORT"}</definedName>
    <definedName name="wrsum1" localSheetId="3" hidden="1">{#N/A,#N/A,FALSE,"Summary";#N/A,#N/A,FALSE,"CF";#N/A,#N/A,FALSE,"P&amp;L";"summary",#N/A,FALSE,"Returns";#N/A,#N/A,FALSE,"BS";"summary",#N/A,FALSE,"Analysis";#N/A,#N/A,FALSE,"Assumptions"}</definedName>
    <definedName name="wrsum1" hidden="1">{#N/A,#N/A,FALSE,"Summary";#N/A,#N/A,FALSE,"CF";#N/A,#N/A,FALSE,"P&amp;L";"summary",#N/A,FALSE,"Returns";#N/A,#N/A,FALSE,"BS";"summary",#N/A,FALSE,"Analysis";#N/A,#N/A,FALSE,"Assumptions"}</definedName>
    <definedName name="wrt" localSheetId="3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u.actual._.data._ent" localSheetId="3" hidden="1">{#N/A,#N/A,FALSE,"Sales"}</definedName>
    <definedName name="wru.actual._.data._ent" hidden="1">{#N/A,#N/A,FALSE,"Sales"}</definedName>
    <definedName name="wru.prn5" localSheetId="3" hidden="1">{#N/A,#N/A,FALSE,"Sales"}</definedName>
    <definedName name="wru.prn5" hidden="1">{#N/A,#N/A,FALSE,"Sales"}</definedName>
    <definedName name="wrwer" localSheetId="3" hidden="1">{#N/A,#N/A,FALSE,"Umsatz 99";#N/A,#N/A,FALSE,"ER 99 "}</definedName>
    <definedName name="wrwer" hidden="1">{#N/A,#N/A,FALSE,"Umsatz 99";#N/A,#N/A,FALSE,"ER 99 "}</definedName>
    <definedName name="wrxav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localSheetId="3" hidden="1">{"YD LAPO2",#N/A,FALSE,"YTD"}</definedName>
    <definedName name="wry" hidden="1">{"YD LAPO2",#N/A,FALSE,"YTD"}</definedName>
    <definedName name="wryt" localSheetId="3">{"'Sheet1'!$A$1:$AI$34","'Sheet1'!$A$1:$AI$31","'Sheet1'!$B$2:$AM$25"}</definedName>
    <definedName name="wryt">{"'Sheet1'!$A$1:$AI$34","'Sheet1'!$A$1:$AI$31","'Sheet1'!$B$2:$AM$25"}</definedName>
    <definedName name="wrytyt" localSheetId="3">{"'1-TheatreBkgs'!$A$1:$L$102"}</definedName>
    <definedName name="wrytyt">{"'1-TheatreBkgs'!$A$1:$L$102"}</definedName>
    <definedName name="wsdklsd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dkl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egferw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OFTables">#REF!</definedName>
    <definedName name="wt" localSheetId="3" hidden="1">{#N/A,#N/A,FALSE,"FY97";#N/A,#N/A,FALSE,"FY98";#N/A,#N/A,FALSE,"FY99";#N/A,#N/A,FALSE,"FY00";#N/A,#N/A,FALSE,"FY01"}</definedName>
    <definedName name="wt" hidden="1">{#N/A,#N/A,FALSE,"FY97";#N/A,#N/A,FALSE,"FY98";#N/A,#N/A,FALSE,"FY99";#N/A,#N/A,FALSE,"FY00";#N/A,#N/A,FALSE,"FY01"}</definedName>
    <definedName name="wte" localSheetId="3" hidden="1">{#N/A,#N/A,FALSE,"ALM-ASISC"}</definedName>
    <definedName name="wte" hidden="1">{#N/A,#N/A,FALSE,"ALM-ASISC"}</definedName>
    <definedName name="wtf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wertwt" localSheetId="3">{"'August 2000'!$A$1:$J$101"}</definedName>
    <definedName name="wtwertwt">{"'August 2000'!$A$1:$J$101"}</definedName>
    <definedName name="wv" localSheetId="3" hidden="1">{#N/A,#N/A,FALSE,"Pharm";#N/A,#N/A,FALSE,"WWCM"}</definedName>
    <definedName name="wv" hidden="1">{#N/A,#N/A,FALSE,"Pharm";#N/A,#N/A,FALSE,"WWCM"}</definedName>
    <definedName name="wv_1" localSheetId="3" hidden="1">{#N/A,#N/A,FALSE,"Pharm";#N/A,#N/A,FALSE,"WWCM"}</definedName>
    <definedName name="wv_1" hidden="1">{#N/A,#N/A,FALSE,"Pharm";#N/A,#N/A,FALSE,"WWCM"}</definedName>
    <definedName name="wv_2" localSheetId="3" hidden="1">{#N/A,#N/A,FALSE,"Pharm";#N/A,#N/A,FALSE,"WWCM"}</definedName>
    <definedName name="wv_2" hidden="1">{#N/A,#N/A,FALSE,"Pharm";#N/A,#N/A,FALSE,"WWCM"}</definedName>
    <definedName name="wv_3" localSheetId="3" hidden="1">{#N/A,#N/A,FALSE,"Pharm";#N/A,#N/A,FALSE,"WWCM"}</definedName>
    <definedName name="wv_3" hidden="1">{#N/A,#N/A,FALSE,"Pharm";#N/A,#N/A,FALSE,"WWCM"}</definedName>
    <definedName name="wv_4" localSheetId="3" hidden="1">{#N/A,#N/A,FALSE,"Pharm";#N/A,#N/A,FALSE,"WWCM"}</definedName>
    <definedName name="wv_4" hidden="1">{#N/A,#N/A,FALSE,"Pharm";#N/A,#N/A,FALSE,"WWCM"}</definedName>
    <definedName name="wvbub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93thrua03." localSheetId="3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ktiva_Kurzform_quer." localSheetId="3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Kurzform_quer.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mit_Prozentspalte." localSheetId="3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mit_Prozentspalte.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ohne_Prozentsplate." localSheetId="3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Aktiva_ohne_Prozentsplate.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BiPolar." localSheetId="3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sarea.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FRP_BACKLOG1." localSheetId="4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1." localSheetId="3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RP_backlog2.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ULL." localSheetId="3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FULL.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GuV_Gesamtkosten_mit_Prozentspalte." localSheetId="3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mit_Prozentspalte.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ohne_Prozentspalte." localSheetId="3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Gesamtkosten_ohne_Prozentspalte.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Kurzform_quer." localSheetId="3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GuV_Kurzform_quer.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HRT." localSheetId="3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come_statement." localSheetId="3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come_statement.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LAIM._.PER._.THUM." localSheetId="3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LAIM._.PER._.THUM.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ono." localSheetId="3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localSheetId="3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profits.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JECTS._.INV_ADV." localSheetId="3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PROJECTS._.INV_ADV.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q93vsq94." localSheetId="3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UARTERLY._.PROFITS." localSheetId="3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QUARTERLY._.PROFITS.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REGULAR." localSheetId="3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REGULAR.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localSheetId="3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localSheetId="3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localSheetId="3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localSheetId="3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טוביה." localSheetId="3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.טוביה.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b41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#REF!</definedName>
    <definedName name="ww.Rel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localSheetId="3" hidden="1">{#N/A,#N/A,FALSE,"Detailed";#N/A,#N/A,FALSE,"Total";#N/A,#N/A,FALSE,"Detailed (2)"}</definedName>
    <definedName name="ww_1" hidden="1">{#N/A,#N/A,FALSE,"Detailed";#N/A,#N/A,FALSE,"Total";#N/A,#N/A,FALSE,"Detailed (2)"}</definedName>
    <definedName name="ww_2" localSheetId="3" hidden="1">{#N/A,#N/A,FALSE,"Pharm";#N/A,#N/A,FALSE,"WWCM"}</definedName>
    <definedName name="ww_2" hidden="1">{#N/A,#N/A,FALSE,"Pharm";#N/A,#N/A,FALSE,"WWCM"}</definedName>
    <definedName name="ww_3" localSheetId="3" hidden="1">{#N/A,#N/A,FALSE,"Pharm";#N/A,#N/A,FALSE,"WWCM"}</definedName>
    <definedName name="ww_3" hidden="1">{#N/A,#N/A,FALSE,"Pharm";#N/A,#N/A,FALSE,"WWCM"}</definedName>
    <definedName name="ww_4" localSheetId="3" hidden="1">{#N/A,#N/A,FALSE,"Pharm";#N/A,#N/A,FALSE,"WWCM"}</definedName>
    <definedName name="ww_4" hidden="1">{#N/A,#N/A,FALSE,"Pharm";#N/A,#N/A,FALSE,"WWCM"}</definedName>
    <definedName name="wwe.kk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S" localSheetId="4">'[65]Budget New'!#REF!</definedName>
    <definedName name="WWS">#REF!</definedName>
    <definedName name="wwt" localSheetId="3" hidden="1">{"YD LAPO2",#N/A,FALSE,"YTD"}</definedName>
    <definedName name="wwt" hidden="1">{"YD LAPO2",#N/A,FALSE,"YTD"}</definedName>
    <definedName name="www" localSheetId="3" hidden="1">{#N/A,#N/A,FALSE,"Detailed";#N/A,#N/A,FALSE,"Total";#N/A,#N/A,FALSE,"Detailed (2)"}</definedName>
    <definedName name="www" hidden="1">{#N/A,#N/A,FALSE,"Detailed";#N/A,#N/A,FALSE,"Total";#N/A,#N/A,FALSE,"Detailed (2)"}</definedName>
    <definedName name="www.reve." localSheetId="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localSheetId="3" hidden="1">{#N/A,#N/A,FALSE,"Detailed";#N/A,#N/A,FALSE,"Total";#N/A,#N/A,FALSE,"Detailed (2)"}</definedName>
    <definedName name="www_1" hidden="1">{#N/A,#N/A,FALSE,"Detailed";#N/A,#N/A,FALSE,"Total";#N/A,#N/A,FALSE,"Detailed (2)"}</definedName>
    <definedName name="www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w" localSheetId="3" hidden="1">{#N/A,#N/A,FALSE,"Detailed";#N/A,#N/A,FALSE,"Total";#N/A,#N/A,FALSE,"Detailed (2)"}</definedName>
    <definedName name="wwww" hidden="1">{#N/A,#N/A,FALSE,"Detailed";#N/A,#N/A,FALSE,"Total";#N/A,#N/A,FALSE,"Detailed (2)"}</definedName>
    <definedName name="wwww_1" localSheetId="3" hidden="1">{#N/A,#N/A,FALSE,"Detailed";#N/A,#N/A,FALSE,"Total";#N/A,#N/A,FALSE,"Detailed (2)"}</definedName>
    <definedName name="wwww_1" hidden="1">{#N/A,#N/A,FALSE,"Detailed";#N/A,#N/A,FALSE,"Total";#N/A,#N/A,FALSE,"Detailed (2)"}</definedName>
    <definedName name="wwwww" localSheetId="3" hidden="1">{#N/A,#N/A,FALSE,"Detailed";#N/A,#N/A,FALSE,"Total";#N/A,#N/A,FALSE,"Detailed (2)"}</definedName>
    <definedName name="wwwww" hidden="1">{#N/A,#N/A,FALSE,"Detailed";#N/A,#N/A,FALSE,"Total";#N/A,#N/A,FALSE,"Detailed (2)"}</definedName>
    <definedName name="wwwww_1" localSheetId="3" hidden="1">{#N/A,#N/A,FALSE,"Detailed";#N/A,#N/A,FALSE,"Total";#N/A,#N/A,FALSE,"Detailed (2)"}</definedName>
    <definedName name="wwwww_1" hidden="1">{#N/A,#N/A,FALSE,"Detailed";#N/A,#N/A,FALSE,"Total";#N/A,#N/A,FALSE,"Detailed (2)"}</definedName>
    <definedName name="wwwwwwww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localSheetId="3" hidden="1">{"YTD",#N/A,FALSE,"SUM"}</definedName>
    <definedName name="wwwwwwwww" hidden="1">{"YTD",#N/A,FALSE,"SUM"}</definedName>
    <definedName name="wwwwwwwwww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w" localSheetId="3" hidden="1">{"YD PACKAGE",#N/A,FALSE,"YTD"}</definedName>
    <definedName name="wwwwwwwwwww" hidden="1">{"YD PACKAGE",#N/A,FALSE,"YTD"}</definedName>
    <definedName name="wwwwwwwwwwwwww" localSheetId="3" hidden="1">{"detail",#N/A,FALSE,"mfg";"summary",#N/A,FALSE,"mfg"}</definedName>
    <definedName name="wwwwwwwwwwwwww" hidden="1">{"detail",#N/A,FALSE,"mfg";"summary",#N/A,FALSE,"mfg"}</definedName>
    <definedName name="wx" localSheetId="3" hidden="1">{#N/A,#N/A,FALSE,"Pharm";#N/A,#N/A,FALSE,"WWCM"}</definedName>
    <definedName name="wx" hidden="1">{#N/A,#N/A,FALSE,"Pharm";#N/A,#N/A,FALSE,"WWCM"}</definedName>
    <definedName name="wx_1" localSheetId="3" hidden="1">{#N/A,#N/A,FALSE,"Pharm";#N/A,#N/A,FALSE,"WWCM"}</definedName>
    <definedName name="wx_1" hidden="1">{#N/A,#N/A,FALSE,"Pharm";#N/A,#N/A,FALSE,"WWCM"}</definedName>
    <definedName name="wx_2" localSheetId="3" hidden="1">{#N/A,#N/A,FALSE,"Pharm";#N/A,#N/A,FALSE,"WWCM"}</definedName>
    <definedName name="wx_2" hidden="1">{#N/A,#N/A,FALSE,"Pharm";#N/A,#N/A,FALSE,"WWCM"}</definedName>
    <definedName name="wx_3" localSheetId="3" hidden="1">{#N/A,#N/A,FALSE,"Pharm";#N/A,#N/A,FALSE,"WWCM"}</definedName>
    <definedName name="wx_3" hidden="1">{#N/A,#N/A,FALSE,"Pharm";#N/A,#N/A,FALSE,"WWCM"}</definedName>
    <definedName name="wx_4" localSheetId="3" hidden="1">{#N/A,#N/A,FALSE,"Pharm";#N/A,#N/A,FALSE,"WWCM"}</definedName>
    <definedName name="wx_4" hidden="1">{#N/A,#N/A,FALSE,"Pharm";#N/A,#N/A,FALSE,"WWCM"}</definedName>
    <definedName name="wyh" localSheetId="4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h" localSheetId="3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TQTE" localSheetId="3" hidden="1">{#N/A,#N/A,FALSE,"Umsatz 99";#N/A,#N/A,FALSE,"ER 99 "}</definedName>
    <definedName name="WYTQTE" hidden="1">{#N/A,#N/A,FALSE,"Umsatz 99";#N/A,#N/A,FALSE,"ER 99 "}</definedName>
    <definedName name="WYTQTE_1" localSheetId="3" hidden="1">{#N/A,#N/A,FALSE,"Umsatz 99";#N/A,#N/A,FALSE,"ER 99 "}</definedName>
    <definedName name="WYTQTE_1" hidden="1">{#N/A,#N/A,FALSE,"Umsatz 99";#N/A,#N/A,FALSE,"ER 99 "}</definedName>
    <definedName name="WYTQTE_1_1" localSheetId="3" hidden="1">{#N/A,#N/A,FALSE,"Umsatz 99";#N/A,#N/A,FALSE,"ER 99 "}</definedName>
    <definedName name="WYTQTE_1_1" hidden="1">{#N/A,#N/A,FALSE,"Umsatz 99";#N/A,#N/A,FALSE,"ER 99 "}</definedName>
    <definedName name="WYTQTE_1_2" localSheetId="3" hidden="1">{#N/A,#N/A,FALSE,"Umsatz 99";#N/A,#N/A,FALSE,"ER 99 "}</definedName>
    <definedName name="WYTQTE_1_2" hidden="1">{#N/A,#N/A,FALSE,"Umsatz 99";#N/A,#N/A,FALSE,"ER 99 "}</definedName>
    <definedName name="WYTQTE_1_3" localSheetId="3" hidden="1">{#N/A,#N/A,FALSE,"Umsatz 99";#N/A,#N/A,FALSE,"ER 99 "}</definedName>
    <definedName name="WYTQTE_1_3" hidden="1">{#N/A,#N/A,FALSE,"Umsatz 99";#N/A,#N/A,FALSE,"ER 99 "}</definedName>
    <definedName name="WYTQTE_1_4" localSheetId="3" hidden="1">{#N/A,#N/A,FALSE,"Umsatz 99";#N/A,#N/A,FALSE,"ER 99 "}</definedName>
    <definedName name="WYTQTE_1_4" hidden="1">{#N/A,#N/A,FALSE,"Umsatz 99";#N/A,#N/A,FALSE,"ER 99 "}</definedName>
    <definedName name="WYTQTE_1_5" localSheetId="3" hidden="1">{#N/A,#N/A,FALSE,"Umsatz 99";#N/A,#N/A,FALSE,"ER 99 "}</definedName>
    <definedName name="WYTQTE_1_5" hidden="1">{#N/A,#N/A,FALSE,"Umsatz 99";#N/A,#N/A,FALSE,"ER 99 "}</definedName>
    <definedName name="WYTQTE_2" localSheetId="3" hidden="1">{#N/A,#N/A,FALSE,"Umsatz 99";#N/A,#N/A,FALSE,"ER 99 "}</definedName>
    <definedName name="WYTQTE_2" hidden="1">{#N/A,#N/A,FALSE,"Umsatz 99";#N/A,#N/A,FALSE,"ER 99 "}</definedName>
    <definedName name="WYTQTE_2_1" localSheetId="3" hidden="1">{#N/A,#N/A,FALSE,"Umsatz 99";#N/A,#N/A,FALSE,"ER 99 "}</definedName>
    <definedName name="WYTQTE_2_1" hidden="1">{#N/A,#N/A,FALSE,"Umsatz 99";#N/A,#N/A,FALSE,"ER 99 "}</definedName>
    <definedName name="WYTQTE_2_2" localSheetId="3" hidden="1">{#N/A,#N/A,FALSE,"Umsatz 99";#N/A,#N/A,FALSE,"ER 99 "}</definedName>
    <definedName name="WYTQTE_2_2" hidden="1">{#N/A,#N/A,FALSE,"Umsatz 99";#N/A,#N/A,FALSE,"ER 99 "}</definedName>
    <definedName name="WYTQTE_2_3" localSheetId="3" hidden="1">{#N/A,#N/A,FALSE,"Umsatz 99";#N/A,#N/A,FALSE,"ER 99 "}</definedName>
    <definedName name="WYTQTE_2_3" hidden="1">{#N/A,#N/A,FALSE,"Umsatz 99";#N/A,#N/A,FALSE,"ER 99 "}</definedName>
    <definedName name="WYTQTE_2_4" localSheetId="3" hidden="1">{#N/A,#N/A,FALSE,"Umsatz 99";#N/A,#N/A,FALSE,"ER 99 "}</definedName>
    <definedName name="WYTQTE_2_4" hidden="1">{#N/A,#N/A,FALSE,"Umsatz 99";#N/A,#N/A,FALSE,"ER 99 "}</definedName>
    <definedName name="WYTQTE_2_5" localSheetId="3" hidden="1">{#N/A,#N/A,FALSE,"Umsatz 99";#N/A,#N/A,FALSE,"ER 99 "}</definedName>
    <definedName name="WYTQTE_2_5" hidden="1">{#N/A,#N/A,FALSE,"Umsatz 99";#N/A,#N/A,FALSE,"ER 99 "}</definedName>
    <definedName name="WYTQTE_3" localSheetId="3" hidden="1">{#N/A,#N/A,FALSE,"Umsatz 99";#N/A,#N/A,FALSE,"ER 99 "}</definedName>
    <definedName name="WYTQTE_3" hidden="1">{#N/A,#N/A,FALSE,"Umsatz 99";#N/A,#N/A,FALSE,"ER 99 "}</definedName>
    <definedName name="WYTQTE_3_1" localSheetId="3" hidden="1">{#N/A,#N/A,FALSE,"Umsatz 99";#N/A,#N/A,FALSE,"ER 99 "}</definedName>
    <definedName name="WYTQTE_3_1" hidden="1">{#N/A,#N/A,FALSE,"Umsatz 99";#N/A,#N/A,FALSE,"ER 99 "}</definedName>
    <definedName name="WYTQTE_3_2" localSheetId="3" hidden="1">{#N/A,#N/A,FALSE,"Umsatz 99";#N/A,#N/A,FALSE,"ER 99 "}</definedName>
    <definedName name="WYTQTE_3_2" hidden="1">{#N/A,#N/A,FALSE,"Umsatz 99";#N/A,#N/A,FALSE,"ER 99 "}</definedName>
    <definedName name="WYTQTE_3_3" localSheetId="3" hidden="1">{#N/A,#N/A,FALSE,"Umsatz 99";#N/A,#N/A,FALSE,"ER 99 "}</definedName>
    <definedName name="WYTQTE_3_3" hidden="1">{#N/A,#N/A,FALSE,"Umsatz 99";#N/A,#N/A,FALSE,"ER 99 "}</definedName>
    <definedName name="WYTQTE_3_4" localSheetId="3" hidden="1">{#N/A,#N/A,FALSE,"Umsatz 99";#N/A,#N/A,FALSE,"ER 99 "}</definedName>
    <definedName name="WYTQTE_3_4" hidden="1">{#N/A,#N/A,FALSE,"Umsatz 99";#N/A,#N/A,FALSE,"ER 99 "}</definedName>
    <definedName name="WYTQTE_3_5" localSheetId="3" hidden="1">{#N/A,#N/A,FALSE,"Umsatz 99";#N/A,#N/A,FALSE,"ER 99 "}</definedName>
    <definedName name="WYTQTE_3_5" hidden="1">{#N/A,#N/A,FALSE,"Umsatz 99";#N/A,#N/A,FALSE,"ER 99 "}</definedName>
    <definedName name="WYTQTE_4" localSheetId="3" hidden="1">{#N/A,#N/A,FALSE,"Umsatz 99";#N/A,#N/A,FALSE,"ER 99 "}</definedName>
    <definedName name="WYTQTE_4" hidden="1">{#N/A,#N/A,FALSE,"Umsatz 99";#N/A,#N/A,FALSE,"ER 99 "}</definedName>
    <definedName name="WYTQTE_4_1" localSheetId="3" hidden="1">{#N/A,#N/A,FALSE,"Umsatz 99";#N/A,#N/A,FALSE,"ER 99 "}</definedName>
    <definedName name="WYTQTE_4_1" hidden="1">{#N/A,#N/A,FALSE,"Umsatz 99";#N/A,#N/A,FALSE,"ER 99 "}</definedName>
    <definedName name="WYTQTE_4_2" localSheetId="3" hidden="1">{#N/A,#N/A,FALSE,"Umsatz 99";#N/A,#N/A,FALSE,"ER 99 "}</definedName>
    <definedName name="WYTQTE_4_2" hidden="1">{#N/A,#N/A,FALSE,"Umsatz 99";#N/A,#N/A,FALSE,"ER 99 "}</definedName>
    <definedName name="WYTQTE_4_3" localSheetId="3" hidden="1">{#N/A,#N/A,FALSE,"Umsatz 99";#N/A,#N/A,FALSE,"ER 99 "}</definedName>
    <definedName name="WYTQTE_4_3" hidden="1">{#N/A,#N/A,FALSE,"Umsatz 99";#N/A,#N/A,FALSE,"ER 99 "}</definedName>
    <definedName name="WYTQTE_4_4" localSheetId="3" hidden="1">{#N/A,#N/A,FALSE,"Umsatz 99";#N/A,#N/A,FALSE,"ER 99 "}</definedName>
    <definedName name="WYTQTE_4_4" hidden="1">{#N/A,#N/A,FALSE,"Umsatz 99";#N/A,#N/A,FALSE,"ER 99 "}</definedName>
    <definedName name="WYTQTE_4_5" localSheetId="3" hidden="1">{#N/A,#N/A,FALSE,"Umsatz 99";#N/A,#N/A,FALSE,"ER 99 "}</definedName>
    <definedName name="WYTQTE_4_5" hidden="1">{#N/A,#N/A,FALSE,"Umsatz 99";#N/A,#N/A,FALSE,"ER 99 "}</definedName>
    <definedName name="WYTQTE_5" localSheetId="3" hidden="1">{#N/A,#N/A,FALSE,"Umsatz 99";#N/A,#N/A,FALSE,"ER 99 "}</definedName>
    <definedName name="WYTQTE_5" hidden="1">{#N/A,#N/A,FALSE,"Umsatz 99";#N/A,#N/A,FALSE,"ER 99 "}</definedName>
    <definedName name="WYTQTE_5_1" localSheetId="3" hidden="1">{#N/A,#N/A,FALSE,"Umsatz 99";#N/A,#N/A,FALSE,"ER 99 "}</definedName>
    <definedName name="WYTQTE_5_1" hidden="1">{#N/A,#N/A,FALSE,"Umsatz 99";#N/A,#N/A,FALSE,"ER 99 "}</definedName>
    <definedName name="WYTQTE_5_2" localSheetId="3" hidden="1">{#N/A,#N/A,FALSE,"Umsatz 99";#N/A,#N/A,FALSE,"ER 99 "}</definedName>
    <definedName name="WYTQTE_5_2" hidden="1">{#N/A,#N/A,FALSE,"Umsatz 99";#N/A,#N/A,FALSE,"ER 99 "}</definedName>
    <definedName name="WYTQTE_5_3" localSheetId="3" hidden="1">{#N/A,#N/A,FALSE,"Umsatz 99";#N/A,#N/A,FALSE,"ER 99 "}</definedName>
    <definedName name="WYTQTE_5_3" hidden="1">{#N/A,#N/A,FALSE,"Umsatz 99";#N/A,#N/A,FALSE,"ER 99 "}</definedName>
    <definedName name="WYTQTE_5_4" localSheetId="3" hidden="1">{#N/A,#N/A,FALSE,"Umsatz 99";#N/A,#N/A,FALSE,"ER 99 "}</definedName>
    <definedName name="WYTQTE_5_4" hidden="1">{#N/A,#N/A,FALSE,"Umsatz 99";#N/A,#N/A,FALSE,"ER 99 "}</definedName>
    <definedName name="WYTQTE_5_5" localSheetId="3" hidden="1">{#N/A,#N/A,FALSE,"Umsatz 99";#N/A,#N/A,FALSE,"ER 99 "}</definedName>
    <definedName name="WYTQTE_5_5" hidden="1">{#N/A,#N/A,FALSE,"Umsatz 99";#N/A,#N/A,FALSE,"ER 99 "}</definedName>
    <definedName name="X" localSheetId="4">'[90]Page 300'!$B$4</definedName>
    <definedName name="X">#REF!</definedName>
    <definedName name="x_1" localSheetId="3" hidden="1">{#N/A,#N/A,FALSE,"REPORT"}</definedName>
    <definedName name="x_1" hidden="1">{#N/A,#N/A,FALSE,"REPORT"}</definedName>
    <definedName name="x_2" localSheetId="3" hidden="1">{#N/A,#N/A,FALSE,"REPORT"}</definedName>
    <definedName name="x_2" hidden="1">{#N/A,#N/A,FALSE,"REPORT"}</definedName>
    <definedName name="x_3" localSheetId="3" hidden="1">{#N/A,#N/A,FALSE,"REPORT"}</definedName>
    <definedName name="x_3" hidden="1">{#N/A,#N/A,FALSE,"REPORT"}</definedName>
    <definedName name="x_4" localSheetId="3" hidden="1">{#N/A,#N/A,FALSE,"REPORT"}</definedName>
    <definedName name="x_4" hidden="1">{#N/A,#N/A,FALSE,"REPORT"}</definedName>
    <definedName name="x_cb">#REF!</definedName>
    <definedName name="X_Resolution__mm___Pixels">#REF!</definedName>
    <definedName name="Xa">#REF!</definedName>
    <definedName name="xb" localSheetId="3" hidden="1">{"BA detail",#N/A,FALSE,"Q3YTD "}</definedName>
    <definedName name="xb" hidden="1">{"BA detail",#N/A,FALSE,"Q3YTD "}</definedName>
    <definedName name="XBFXZB" localSheetId="3" hidden="1">{#N/A,#N/A,FALSE,"FINAL"}</definedName>
    <definedName name="XBFXZB" hidden="1">{#N/A,#N/A,FALSE,"FINAL"}</definedName>
    <definedName name="xc" localSheetId="3" hidden="1">Main.SAPF4Help()</definedName>
    <definedName name="xc" hidden="1">Main.SAPF4Help()</definedName>
    <definedName name="xcft" localSheetId="3" hidden="1">{#N/A,#N/A,FALSE,"PGW"}</definedName>
    <definedName name="xcft" hidden="1">{#N/A,#N/A,FALSE,"PGW"}</definedName>
    <definedName name="XCGFHTG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GFHT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Period">#REF!</definedName>
    <definedName name="xcv" localSheetId="3" hidden="1">{#N/A,#N/A,FALSE,"Pharm";#N/A,#N/A,FALSE,"WWCM"}</definedName>
    <definedName name="xcv" hidden="1">{#N/A,#N/A,FALSE,"Pharm";#N/A,#N/A,FALSE,"WWCM"}</definedName>
    <definedName name="xcv_1" localSheetId="3" hidden="1">{#N/A,#N/A,FALSE,"Pharm";#N/A,#N/A,FALSE,"WWCM"}</definedName>
    <definedName name="xcv_1" hidden="1">{#N/A,#N/A,FALSE,"Pharm";#N/A,#N/A,FALSE,"WWCM"}</definedName>
    <definedName name="xcv_2" localSheetId="3" hidden="1">{#N/A,#N/A,FALSE,"Pharm";#N/A,#N/A,FALSE,"WWCM"}</definedName>
    <definedName name="xcv_2" hidden="1">{#N/A,#N/A,FALSE,"Pharm";#N/A,#N/A,FALSE,"WWCM"}</definedName>
    <definedName name="xcv_3" localSheetId="3" hidden="1">{#N/A,#N/A,FALSE,"Pharm";#N/A,#N/A,FALSE,"WWCM"}</definedName>
    <definedName name="xcv_3" hidden="1">{#N/A,#N/A,FALSE,"Pharm";#N/A,#N/A,FALSE,"WWCM"}</definedName>
    <definedName name="xcv_4" localSheetId="3" hidden="1">{#N/A,#N/A,FALSE,"Pharm";#N/A,#N/A,FALSE,"WWCM"}</definedName>
    <definedName name="xcv_4" hidden="1">{#N/A,#N/A,FALSE,"Pharm";#N/A,#N/A,FALSE,"WWCM"}</definedName>
    <definedName name="xcvbxcvbcx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localSheetId="3" hidden="1">{#N/A,#N/A,FALSE,"SUMMARY";#N/A,#N/A,FALSE,"SUMMARY"}</definedName>
    <definedName name="xcvg" hidden="1">{#N/A,#N/A,FALSE,"SUMMARY";#N/A,#N/A,FALSE,"SUMMARY"}</definedName>
    <definedName name="xcxc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sdsdw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csdsd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zc" localSheetId="3" hidden="1">{#N/A,#N/A,FALSE,"AD_Purchase";#N/A,#N/A,FALSE,"Credit";#N/A,#N/A,FALSE,"PF Acquisition";#N/A,#N/A,FALSE,"PF Offering"}</definedName>
    <definedName name="xcxzc" hidden="1">{#N/A,#N/A,FALSE,"AD_Purchase";#N/A,#N/A,FALSE,"Credit";#N/A,#N/A,FALSE,"PF Acquisition";#N/A,#N/A,FALSE,"PF Offering"}</definedName>
    <definedName name="xDates">#REF!</definedName>
    <definedName name="xdft" localSheetId="3" hidden="1">{#N/A,#N/A,FALSE,"ISBL"}</definedName>
    <definedName name="xdft" hidden="1">{#N/A,#N/A,FALSE,"ISBL"}</definedName>
    <definedName name="xdrt" localSheetId="3" hidden="1">{#N/A,#N/A,FALSE,"Aging Summary";#N/A,#N/A,FALSE,"Ratio Analysis";#N/A,#N/A,FALSE,"Test 120 Day Accts";#N/A,#N/A,FALSE,"Tickmarks"}</definedName>
    <definedName name="xdrt" hidden="1">{#N/A,#N/A,FALSE,"Aging Summary";#N/A,#N/A,FALSE,"Ratio Analysis";#N/A,#N/A,FALSE,"Test 120 Day Accts";#N/A,#N/A,FALSE,"Tickmarks"}</definedName>
    <definedName name="xDSP">#REF!</definedName>
    <definedName name="xerox">#REF!</definedName>
    <definedName name="XFDG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g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hd">#REF!</definedName>
    <definedName name="XK">#REF!</definedName>
    <definedName name="xline">#REF!</definedName>
    <definedName name="XLOPTvec">"12 14 1 125 1 0 1 1 1 1 1 1 0 0 1 0 0 0 0 0"</definedName>
    <definedName name="xlx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localSheetId="3" hidden="1">{"oct_res_comm",#N/A,FALSE,"VarToBud"}</definedName>
    <definedName name="xn" hidden="1">{"oct_res_comm",#N/A,FALSE,"VarToBud"}</definedName>
    <definedName name="xo" localSheetId="3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PA">#REF!</definedName>
    <definedName name="XPE">#REF!</definedName>
    <definedName name="xperiod">#REF!</definedName>
    <definedName name="XPL">#REF!</definedName>
    <definedName name="XPLE">#REF!</definedName>
    <definedName name="XPLU">#REF!</definedName>
    <definedName name="XPU">#REF!</definedName>
    <definedName name="XR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1" hidden="1">7</definedName>
    <definedName name="XRefActiveRow" hidden="1">#REF!</definedName>
    <definedName name="XRefColumnsCount" localSheetId="4" hidden="1">6</definedName>
    <definedName name="XRefColumnsCount">4</definedName>
    <definedName name="XRefCopy1" hidden="1">#REF!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localSheetId="4" hidden="1">9</definedName>
    <definedName name="XRefCopyRangeCount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[228]הערות!#REF!</definedName>
    <definedName name="XRefPaste8Row" hidden="1">#REF!</definedName>
    <definedName name="XRefPasteRangeCount" localSheetId="4" hidden="1">7</definedName>
    <definedName name="XRefPasteRangeCount">2</definedName>
    <definedName name="xRng_0501afb080e54ff195060d9a71fa1752" localSheetId="4">[229]Presentation!#REF!</definedName>
    <definedName name="xRng_0501afb080e54ff195060d9a71fa1752">#REF!</definedName>
    <definedName name="xRng_1897eeece23c410ca84517f26e629565" localSheetId="4">[229]Presentation!#REF!</definedName>
    <definedName name="xRng_1897eeece23c410ca84517f26e629565">#REF!</definedName>
    <definedName name="xRng_44b937e490fa410b9057361946c8b05b" localSheetId="4">[229]Presentation!#REF!</definedName>
    <definedName name="xRng_44b937e490fa410b9057361946c8b05b">#REF!</definedName>
    <definedName name="xRng_4bbdf78078d94f438eb85e5f0b525669" localSheetId="4">[229]Presentation!#REF!</definedName>
    <definedName name="xRng_4bbdf78078d94f438eb85e5f0b525669">#REF!</definedName>
    <definedName name="xRng_552f93d99b8f4121b57f9df5d5c77295" localSheetId="4">[229]Presentation!#REF!</definedName>
    <definedName name="xRng_552f93d99b8f4121b57f9df5d5c77295">#REF!</definedName>
    <definedName name="xRng_55721ab198cc4e07941e24b889f11a0b" localSheetId="4">[229]Presentation!#REF!</definedName>
    <definedName name="xRng_55721ab198cc4e07941e24b889f11a0b">#REF!</definedName>
    <definedName name="xRng_5b04a8ff08b448f39e672bcf4a5dcf8c" localSheetId="4">[229]Presentation!#REF!</definedName>
    <definedName name="xRng_5b04a8ff08b448f39e672bcf4a5dcf8c">#REF!</definedName>
    <definedName name="xRng_6ad6f25b993e476b93de1af7700c1eab" localSheetId="4">[229]Presentation!#REF!</definedName>
    <definedName name="xRng_6ad6f25b993e476b93de1af7700c1eab">#REF!</definedName>
    <definedName name="xRng_71c8b1de650844e58f87e9da0095402f" localSheetId="4">[229]Presentation!#REF!</definedName>
    <definedName name="xRng_71c8b1de650844e58f87e9da0095402f">#REF!</definedName>
    <definedName name="xRng_8346e4e8afac4af6a134f69594396f27" localSheetId="4">[229]Presentation!#REF!</definedName>
    <definedName name="xRng_8346e4e8afac4af6a134f69594396f27">#REF!</definedName>
    <definedName name="xRng_98d12bb78c87460e9a4d186ad80762ce" localSheetId="4">[229]Presentation!#REF!</definedName>
    <definedName name="xRng_98d12bb78c87460e9a4d186ad80762ce">#REF!</definedName>
    <definedName name="xRng_a429daf4495743419a3a83d5b10facb9" localSheetId="4">[229]Presentation!#REF!</definedName>
    <definedName name="xRng_a429daf4495743419a3a83d5b10facb9">#REF!</definedName>
    <definedName name="xRng_b7fdb5aeb62e43e6afc3915afc707918" localSheetId="4">[229]Presentation!#REF!</definedName>
    <definedName name="xRng_b7fdb5aeb62e43e6afc3915afc707918">#REF!</definedName>
    <definedName name="xRng_b93fec1a138a4f1d90449155dc9c093f" localSheetId="4">[229]Presentation!#REF!</definedName>
    <definedName name="xRng_b93fec1a138a4f1d90449155dc9c093f">#REF!</definedName>
    <definedName name="xRng_be64ed841c11451da6e0b2ac97a322c5" localSheetId="4">[229]Presentation!#REF!</definedName>
    <definedName name="xRng_be64ed841c11451da6e0b2ac97a322c5">#REF!</definedName>
    <definedName name="xRng_e1ef4ba090fe4d80b9e5929239690897" localSheetId="4">[229]Presentation!#REF!</definedName>
    <definedName name="xRng_e1ef4ba090fe4d80b9e5929239690897">#REF!</definedName>
    <definedName name="xRng_f9ffd5c155db4b4f9aac6e40ed05b371" localSheetId="4">[229]Presentation!#REF!</definedName>
    <definedName name="xRng_f9ffd5c155db4b4f9aac6e40ed05b371">#REF!</definedName>
    <definedName name="xrt" localSheetId="3" hidden="1">{#N/A,#N/A,FALSE,"OSBL"}</definedName>
    <definedName name="xrt" hidden="1">{#N/A,#N/A,FALSE,"OSBL"}</definedName>
    <definedName name="xs" localSheetId="3" hidden="1">{#N/A,"PURCHM",FALSE,"Business Analysis";#N/A,"SPADD",FALSE,"Business Analysis"}</definedName>
    <definedName name="xs" hidden="1">{#N/A,"PURCHM",FALSE,"Business Analysis";#N/A,"SPADD",FALSE,"Business Analysis"}</definedName>
    <definedName name="XS014562443">#REF!</definedName>
    <definedName name="xsd" localSheetId="3" hidden="1">{"detail",#N/A,FALSE,"mfg";"summary",#N/A,FALSE,"mfg"}</definedName>
    <definedName name="xsd" hidden="1">{"detail",#N/A,FALSE,"mfg";"summary",#N/A,FALSE,"mfg"}</definedName>
    <definedName name="xsssw" localSheetId="3" hidden="1">{#N/A,#N/A,FALSE,"Créances";#N/A,#N/A,FALSE,"Effectifs";#N/A,#N/A,FALSE,"SI"}</definedName>
    <definedName name="xsssw" hidden="1">{#N/A,#N/A,FALSE,"Créances";#N/A,#N/A,FALSE,"Effectifs";#N/A,#N/A,FALSE,"SI"}</definedName>
    <definedName name="xsxa" localSheetId="3" hidden="1">{"'Sheet1'!$A$4386:$N$4591"}</definedName>
    <definedName name="xsxa" hidden="1">{"'Sheet1'!$A$4386:$N$4591"}</definedName>
    <definedName name="xt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abin">#REF!</definedName>
    <definedName name="xTotal_population">#REF!</definedName>
    <definedName name="xuan" localSheetId="3" hidden="1">{#N/A,#N/A,FALSE,"QTD";#N/A,#N/A,FALSE,"Lic Fees";#N/A,#N/A,FALSE,"Unapproved";#N/A,#N/A,FALSE,"Wkly Notes"}</definedName>
    <definedName name="xuan" hidden="1">{#N/A,#N/A,FALSE,"QTD";#N/A,#N/A,FALSE,"Lic Fees";#N/A,#N/A,FALSE,"Unapproved";#N/A,#N/A,FALSE,"Wkly Notes"}</definedName>
    <definedName name="xv" localSheetId="3" hidden="1">{"Commentary",#N/A,FALSE,"May"}</definedName>
    <definedName name="xv" hidden="1">{"Commentary",#N/A,FALSE,"May"}</definedName>
    <definedName name="xx" localSheetId="4" hidden="1">{"Current V Prior, Current Month",#N/A,FALSE,"Current v Prior"}</definedName>
    <definedName name="xx" localSheetId="3" hidden="1">{"Current V Prior, Current Month",#N/A,FALSE,"Current v Prior"}</definedName>
    <definedName name="xx" hidden="1">{"Current V Prior, Current Month",#N/A,FALSE,"Current v Prior"}</definedName>
    <definedName name="xx_1" localSheetId="3" hidden="1">{#N/A,#N/A,FALSE,"²Ä1­Ó¤ë"}</definedName>
    <definedName name="xx_1" hidden="1">{#N/A,#N/A,FALSE,"²Ä1­Ó¤ë"}</definedName>
    <definedName name="xx_1_1" localSheetId="3" hidden="1">{#N/A,#N/A,FALSE,"²Ä1­Ó¤ë"}</definedName>
    <definedName name="xx_1_1" hidden="1">{#N/A,#N/A,FALSE,"²Ä1­Ó¤ë"}</definedName>
    <definedName name="xx_1_2" localSheetId="3" hidden="1">{#N/A,#N/A,FALSE,"²Ä1­Ó¤ë"}</definedName>
    <definedName name="xx_1_2" hidden="1">{#N/A,#N/A,FALSE,"²Ä1­Ó¤ë"}</definedName>
    <definedName name="xx_1_3" localSheetId="3" hidden="1">{#N/A,#N/A,FALSE,"²Ä1­Ó¤ë"}</definedName>
    <definedName name="xx_1_3" hidden="1">{#N/A,#N/A,FALSE,"²Ä1­Ó¤ë"}</definedName>
    <definedName name="xx_1_4" localSheetId="3" hidden="1">{#N/A,#N/A,FALSE,"²Ä1­Ó¤ë"}</definedName>
    <definedName name="xx_1_4" hidden="1">{#N/A,#N/A,FALSE,"²Ä1­Ó¤ë"}</definedName>
    <definedName name="xx_1_5" localSheetId="3" hidden="1">{#N/A,#N/A,FALSE,"²Ä1­Ó¤ë"}</definedName>
    <definedName name="xx_1_5" hidden="1">{#N/A,#N/A,FALSE,"²Ä1­Ó¤ë"}</definedName>
    <definedName name="xx_2" localSheetId="3" hidden="1">{#N/A,#N/A,FALSE,"²Ä1­Ó¤ë"}</definedName>
    <definedName name="xx_2" hidden="1">{#N/A,#N/A,FALSE,"²Ä1­Ó¤ë"}</definedName>
    <definedName name="xx_2_1" localSheetId="3" hidden="1">{#N/A,#N/A,FALSE,"²Ä1­Ó¤ë"}</definedName>
    <definedName name="xx_2_1" hidden="1">{#N/A,#N/A,FALSE,"²Ä1­Ó¤ë"}</definedName>
    <definedName name="xx_2_2" localSheetId="3" hidden="1">{#N/A,#N/A,FALSE,"²Ä1­Ó¤ë"}</definedName>
    <definedName name="xx_2_2" hidden="1">{#N/A,#N/A,FALSE,"²Ä1­Ó¤ë"}</definedName>
    <definedName name="xx_2_3" localSheetId="3" hidden="1">{#N/A,#N/A,FALSE,"²Ä1­Ó¤ë"}</definedName>
    <definedName name="xx_2_3" hidden="1">{#N/A,#N/A,FALSE,"²Ä1­Ó¤ë"}</definedName>
    <definedName name="xx_2_4" localSheetId="3" hidden="1">{#N/A,#N/A,FALSE,"²Ä1­Ó¤ë"}</definedName>
    <definedName name="xx_2_4" hidden="1">{#N/A,#N/A,FALSE,"²Ä1­Ó¤ë"}</definedName>
    <definedName name="xx_2_5" localSheetId="3" hidden="1">{#N/A,#N/A,FALSE,"²Ä1­Ó¤ë"}</definedName>
    <definedName name="xx_2_5" hidden="1">{#N/A,#N/A,FALSE,"²Ä1­Ó¤ë"}</definedName>
    <definedName name="xx_3" localSheetId="3" hidden="1">{#N/A,#N/A,FALSE,"²Ä1­Ó¤ë"}</definedName>
    <definedName name="xx_3" hidden="1">{#N/A,#N/A,FALSE,"²Ä1­Ó¤ë"}</definedName>
    <definedName name="xx_3_1" localSheetId="3" hidden="1">{#N/A,#N/A,FALSE,"²Ä1­Ó¤ë"}</definedName>
    <definedName name="xx_3_1" hidden="1">{#N/A,#N/A,FALSE,"²Ä1­Ó¤ë"}</definedName>
    <definedName name="xx_3_2" localSheetId="3" hidden="1">{#N/A,#N/A,FALSE,"²Ä1­Ó¤ë"}</definedName>
    <definedName name="xx_3_2" hidden="1">{#N/A,#N/A,FALSE,"²Ä1­Ó¤ë"}</definedName>
    <definedName name="xx_3_3" localSheetId="3" hidden="1">{#N/A,#N/A,FALSE,"²Ä1­Ó¤ë"}</definedName>
    <definedName name="xx_3_3" hidden="1">{#N/A,#N/A,FALSE,"²Ä1­Ó¤ë"}</definedName>
    <definedName name="xx_3_4" localSheetId="3" hidden="1">{#N/A,#N/A,FALSE,"²Ä1­Ó¤ë"}</definedName>
    <definedName name="xx_3_4" hidden="1">{#N/A,#N/A,FALSE,"²Ä1­Ó¤ë"}</definedName>
    <definedName name="xx_3_5" localSheetId="3" hidden="1">{#N/A,#N/A,FALSE,"²Ä1­Ó¤ë"}</definedName>
    <definedName name="xx_3_5" hidden="1">{#N/A,#N/A,FALSE,"²Ä1­Ó¤ë"}</definedName>
    <definedName name="xx_4" localSheetId="3" hidden="1">{#N/A,#N/A,FALSE,"²Ä1­Ó¤ë"}</definedName>
    <definedName name="xx_4" hidden="1">{#N/A,#N/A,FALSE,"²Ä1­Ó¤ë"}</definedName>
    <definedName name="xx_4_1" localSheetId="3" hidden="1">{#N/A,#N/A,FALSE,"²Ä1­Ó¤ë"}</definedName>
    <definedName name="xx_4_1" hidden="1">{#N/A,#N/A,FALSE,"²Ä1­Ó¤ë"}</definedName>
    <definedName name="xx_4_2" localSheetId="3" hidden="1">{#N/A,#N/A,FALSE,"²Ä1­Ó¤ë"}</definedName>
    <definedName name="xx_4_2" hidden="1">{#N/A,#N/A,FALSE,"²Ä1­Ó¤ë"}</definedName>
    <definedName name="xx_4_3" localSheetId="3" hidden="1">{#N/A,#N/A,FALSE,"²Ä1­Ó¤ë"}</definedName>
    <definedName name="xx_4_3" hidden="1">{#N/A,#N/A,FALSE,"²Ä1­Ó¤ë"}</definedName>
    <definedName name="xx_4_4" localSheetId="3" hidden="1">{#N/A,#N/A,FALSE,"²Ä1­Ó¤ë"}</definedName>
    <definedName name="xx_4_4" hidden="1">{#N/A,#N/A,FALSE,"²Ä1­Ó¤ë"}</definedName>
    <definedName name="xx_4_5" localSheetId="3" hidden="1">{#N/A,#N/A,FALSE,"²Ä1­Ó¤ë"}</definedName>
    <definedName name="xx_4_5" hidden="1">{#N/A,#N/A,FALSE,"²Ä1­Ó¤ë"}</definedName>
    <definedName name="xx_5" localSheetId="3" hidden="1">{#N/A,#N/A,FALSE,"²Ä1­Ó¤ë"}</definedName>
    <definedName name="xx_5" hidden="1">{#N/A,#N/A,FALSE,"²Ä1­Ó¤ë"}</definedName>
    <definedName name="xx_5_1" localSheetId="3" hidden="1">{#N/A,#N/A,FALSE,"²Ä1­Ó¤ë"}</definedName>
    <definedName name="xx_5_1" hidden="1">{#N/A,#N/A,FALSE,"²Ä1­Ó¤ë"}</definedName>
    <definedName name="xx_5_2" localSheetId="3" hidden="1">{#N/A,#N/A,FALSE,"²Ä1­Ó¤ë"}</definedName>
    <definedName name="xx_5_2" hidden="1">{#N/A,#N/A,FALSE,"²Ä1­Ó¤ë"}</definedName>
    <definedName name="xx_5_3" localSheetId="3" hidden="1">{#N/A,#N/A,FALSE,"²Ä1­Ó¤ë"}</definedName>
    <definedName name="xx_5_3" hidden="1">{#N/A,#N/A,FALSE,"²Ä1­Ó¤ë"}</definedName>
    <definedName name="xx_5_4" localSheetId="3" hidden="1">{#N/A,#N/A,FALSE,"²Ä1­Ó¤ë"}</definedName>
    <definedName name="xx_5_4" hidden="1">{#N/A,#N/A,FALSE,"²Ä1­Ó¤ë"}</definedName>
    <definedName name="xx_5_5" localSheetId="3" hidden="1">{#N/A,#N/A,FALSE,"²Ä1­Ó¤ë"}</definedName>
    <definedName name="xx_5_5" hidden="1">{#N/A,#N/A,FALSE,"²Ä1­Ó¤ë"}</definedName>
    <definedName name="xx1stb" localSheetId="3" hidden="1">{#N/A,#N/A,FALSE,"CMN_FE"}</definedName>
    <definedName name="xx1stb" hidden="1">{#N/A,#N/A,FALSE,"CMN_FE"}</definedName>
    <definedName name="xx1stb2" localSheetId="3" hidden="1">{#N/A,#N/A,FALSE,"CMN_FE"}</definedName>
    <definedName name="xx1stb2" hidden="1">{#N/A,#N/A,FALSE,"CMN_FE"}</definedName>
    <definedName name="xxccvf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cv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xc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xxx" localSheetId="3">{"'NPCGUIDELINES'!$A$1:$J$41"}</definedName>
    <definedName name="xxx">{"'NPCGUIDELINES'!$A$1:$J$41"}</definedName>
    <definedName name="xxx.gb._Hm.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xx" localSheetId="3" hidden="1">{"INCOME",#N/A,FALSE,"INCOME STATEMENT"}</definedName>
    <definedName name="xxx.xxx" hidden="1">{"INCOME",#N/A,FALSE,"INCOME STATEMENT"}</definedName>
    <definedName name="XXX_1" localSheetId="3" hidden="1">{#N/A,#N/A,FALSE,"Other";#N/A,#N/A,FALSE,"Ace";#N/A,#N/A,FALSE,"Derm"}</definedName>
    <definedName name="XXX_1" hidden="1">{#N/A,#N/A,FALSE,"Other";#N/A,#N/A,FALSE,"Ace";#N/A,#N/A,FALSE,"Derm"}</definedName>
    <definedName name="XXX_2" localSheetId="3" hidden="1">{#N/A,#N/A,FALSE,"Other";#N/A,#N/A,FALSE,"Ace";#N/A,#N/A,FALSE,"Derm"}</definedName>
    <definedName name="XXX_2" hidden="1">{#N/A,#N/A,FALSE,"Other";#N/A,#N/A,FALSE,"Ace";#N/A,#N/A,FALSE,"Derm"}</definedName>
    <definedName name="XXX_3" localSheetId="3" hidden="1">{#N/A,#N/A,FALSE,"Other";#N/A,#N/A,FALSE,"Ace";#N/A,#N/A,FALSE,"Derm"}</definedName>
    <definedName name="XXX_3" hidden="1">{#N/A,#N/A,FALSE,"Other";#N/A,#N/A,FALSE,"Ace";#N/A,#N/A,FALSE,"Derm"}</definedName>
    <definedName name="XXX_4" localSheetId="3" hidden="1">{#N/A,#N/A,FALSE,"Other";#N/A,#N/A,FALSE,"Ace";#N/A,#N/A,FALSE,"Derm"}</definedName>
    <definedName name="XXX_4" hidden="1">{#N/A,#N/A,FALSE,"Other";#N/A,#N/A,FALSE,"Ace";#N/A,#N/A,FALSE,"Derm"}</definedName>
    <definedName name="xxx2" localSheetId="3" hidden="1">{"oct_res_comm",#N/A,FALSE,"VarToBud"}</definedName>
    <definedName name="xxx2" hidden="1">{"oct_res_comm",#N/A,FALSE,"VarToBud"}</definedName>
    <definedName name="xxxc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c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ss" hidden="1">40796.5545023148</definedName>
    <definedName name="xxxx" localSheetId="4" hidden="1">{#N/A,#N/A,FALSE,"Sheet1";#N/A,#N/A,FALSE,"Sheet2";#N/A,#N/A,FALSE,"Sheet3";#N/A,#N/A,FALSE,"Sheet4";#N/A,#N/A,FALSE,"Sheet5";#N/A,#N/A,FALSE,"Sheet6"}</definedName>
    <definedName name="xxxx" localSheetId="3" hidden="1">{"PAGE 1",#N/A,FALSE,"WEST_OT"}</definedName>
    <definedName name="xxxx" hidden="1">{"PAGE 1",#N/A,FALSE,"WEST_OT"}</definedName>
    <definedName name="xxxxx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_1" localSheetId="3" hidden="1">{#N/A,#N/A,FALSE,"Pharm";#N/A,#N/A,FALSE,"WWCM"}</definedName>
    <definedName name="xxxxx_1" hidden="1">{#N/A,#N/A,FALSE,"Pharm";#N/A,#N/A,FALSE,"WWCM"}</definedName>
    <definedName name="xxxxx_2" localSheetId="3" hidden="1">{#N/A,#N/A,FALSE,"Pharm";#N/A,#N/A,FALSE,"WWCM"}</definedName>
    <definedName name="xxxxx_2" hidden="1">{#N/A,#N/A,FALSE,"Pharm";#N/A,#N/A,FALSE,"WWCM"}</definedName>
    <definedName name="xxxxx_3" localSheetId="3" hidden="1">{#N/A,#N/A,FALSE,"Pharm";#N/A,#N/A,FALSE,"WWCM"}</definedName>
    <definedName name="xxxxx_3" hidden="1">{#N/A,#N/A,FALSE,"Pharm";#N/A,#N/A,FALSE,"WWCM"}</definedName>
    <definedName name="xxxxx_4" localSheetId="3" hidden="1">{#N/A,#N/A,FALSE,"Pharm";#N/A,#N/A,FALSE,"WWCM"}</definedName>
    <definedName name="xxxxx_4" hidden="1">{#N/A,#N/A,FALSE,"Pharm";#N/A,#N/A,FALSE,"WWCM"}</definedName>
    <definedName name="xxxxxx" localSheetId="3" hidden="1">{#N/A,#N/A,FALSE,"Offshore 2002 Comparative Fore ";#N/A,#N/A,FALSE,"Offshore Div 6";#N/A,#N/A,FALSE,"Deepwater Div 9"}</definedName>
    <definedName name="xxxxxx" hidden="1">{#N/A,#N/A,FALSE,"Offshore 2002 Comparative Fore ";#N/A,#N/A,FALSE,"Offshore Div 6";#N/A,#N/A,FALSE,"Deepwater Div 9"}</definedName>
    <definedName name="xxxxxxxx" localSheetId="3" hidden="1">{#N/A,#N/A,FALSE,"REPORT"}</definedName>
    <definedName name="xxxxxxxx" hidden="1">{#N/A,#N/A,FALSE,"REPORT"}</definedName>
    <definedName name="xxxxxxxxxx" localSheetId="3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x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localSheetId="3" hidden="1">{#N/A,#N/A,FALSE,"NGM Consolidated";#N/A,#N/A,FALSE,"NGM";#N/A,#N/A,FALSE,"NGP"}</definedName>
    <definedName name="xxxxxxxxxxxx" hidden="1">{#N/A,#N/A,FALSE,"NGM Consolidated";#N/A,#N/A,FALSE,"NGM";#N/A,#N/A,FALSE,"NGP"}</definedName>
    <definedName name="xxxxxxxxxxxxx" localSheetId="3" hidden="1">{#N/A,#N/A,FALSE,"Créances";#N/A,#N/A,FALSE,"Effectifs";#N/A,#N/A,FALSE,"SI"}</definedName>
    <definedName name="xxxxxxxxxxxxx" hidden="1">{#N/A,#N/A,FALSE,"Créances";#N/A,#N/A,FALSE,"Effectifs";#N/A,#N/A,FALSE,"SI"}</definedName>
    <definedName name="xxxxxxxxxxxxxxxx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xx" localSheetId="3" hidden="1">{#N/A,#N/A,FALSE,"NTI";#N/A,#N/A,FALSE,"Co 04 - Pipeline Corp";#N/A,#N/A,FALSE,"Gasdel Pipeline";#N/A,#N/A,FALSE,"Producers Service Inc";#N/A,#N/A,FALSE,"HGC Inc";#N/A,#N/A,FALSE,"HIPS Inc"}</definedName>
    <definedName name="xxxxxxxxxxxxxxxxxxxxx" hidden="1">{#N/A,#N/A,FALSE,"NTI";#N/A,#N/A,FALSE,"Co 04 - Pipeline Corp";#N/A,#N/A,FALSE,"Gasdel Pipeline";#N/A,#N/A,FALSE,"Producers Service Inc";#N/A,#N/A,FALSE,"HGC Inc";#N/A,#N/A,FALSE,"HIPS Inc"}</definedName>
    <definedName name="xxxxxxxxxxxxxxxxxxxxxx" localSheetId="3" hidden="1">{"Geographic P1",#N/A,FALSE,"Division &amp; Geog"}</definedName>
    <definedName name="xxxxxxxxxxxxxxxxxxxxxx" hidden="1">{"Geographic P1",#N/A,FALSE,"Division &amp; Geog"}</definedName>
    <definedName name="xxxxxxxxxxxxxxxxxxxxxxx" localSheetId="3" hidden="1">{"EUUTI","COMPANIES",TRUE}</definedName>
    <definedName name="xxxxxxxxxxxxxxxxxxxxxxx" hidden="1">{"EUUTI","COMPANIES",TRUE}</definedName>
    <definedName name="xxxxxxxxxxxxxxxxxxxxxxxxxx" localSheetId="3" hidden="1">{#N/A,#N/A,FALSE,"NAI";#N/A,#N/A,FALSE,"NAI Eliminations";#N/A,#N/A,FALSE,"Ardmore";#N/A,#N/A,FALSE,"NPM Inc";#N/A,#N/A,FALSE,"Co 45 - Royalty Corp";#N/A,#N/A,FALSE,"Samedan Eliminations (10-49)"}</definedName>
    <definedName name="xxxxxxxxxxxxxxxxxxxxxxxxxx" hidden="1">{#N/A,#N/A,FALSE,"NAI";#N/A,#N/A,FALSE,"NAI Eliminations";#N/A,#N/A,FALSE,"Ardmore";#N/A,#N/A,FALSE,"NPM Inc";#N/A,#N/A,FALSE,"Co 45 - Royalty Corp";#N/A,#N/A,FALSE,"Samedan Eliminations (10-49)"}</definedName>
    <definedName name="XYZ" hidden="1">#REF!</definedName>
    <definedName name="XYZ_CORPORATION">#REF!</definedName>
    <definedName name="xz" localSheetId="3" hidden="1">{#N/A,#N/A,FALSE,"CMN_FE"}</definedName>
    <definedName name="xz" hidden="1">{#N/A,#N/A,FALSE,"CMN_FE"}</definedName>
    <definedName name="xz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a" localSheetId="3">{"'NPCGUIDELINES'!$A$1:$J$41"}</definedName>
    <definedName name="xZxa">{"'NPCGUIDELINES'!$A$1:$J$41"}</definedName>
    <definedName name="xzxz" localSheetId="3" hidden="1">{#N/A,"PURCHM",FALSE,"Business Analysis";#N/A,"SPADD",FALSE,"Business Analysis"}</definedName>
    <definedName name="xzxz" hidden="1">{#N/A,"PURCHM",FALSE,"Business Analysis";#N/A,"SPADD",FALSE,"Business Analysis"}</definedName>
    <definedName name="y">#REF!</definedName>
    <definedName name="y_1" localSheetId="3" hidden="1">{#N/A,#N/A,FALSE,"Pharm";#N/A,#N/A,FALSE,"WWCM"}</definedName>
    <definedName name="y_1" hidden="1">{#N/A,#N/A,FALSE,"Pharm";#N/A,#N/A,FALSE,"WWCM"}</definedName>
    <definedName name="y_2" localSheetId="3" hidden="1">{#N/A,#N/A,FALSE,"Pharm";#N/A,#N/A,FALSE,"WWCM"}</definedName>
    <definedName name="y_2" hidden="1">{#N/A,#N/A,FALSE,"Pharm";#N/A,#N/A,FALSE,"WWCM"}</definedName>
    <definedName name="Y_2006">#REF!</definedName>
    <definedName name="Y_2007">#REF!</definedName>
    <definedName name="Y_2008">#REF!</definedName>
    <definedName name="y_3" localSheetId="3" hidden="1">{#N/A,#N/A,FALSE,"Pharm";#N/A,#N/A,FALSE,"WWCM"}</definedName>
    <definedName name="y_3" hidden="1">{#N/A,#N/A,FALSE,"Pharm";#N/A,#N/A,FALSE,"WWCM"}</definedName>
    <definedName name="y_4" localSheetId="3" hidden="1">{#N/A,#N/A,FALSE,"Pharm";#N/A,#N/A,FALSE,"WWCM"}</definedName>
    <definedName name="y_4" hidden="1">{#N/A,#N/A,FALSE,"Pharm";#N/A,#N/A,FALSE,"WWCM"}</definedName>
    <definedName name="Y_Resolution__mm___Pixels">#REF!</definedName>
    <definedName name="yan" localSheetId="3" hidden="1">{"table",#N/A,FALSE,"COVER";"income_statement",#N/A,FALSE,"COVER"}</definedName>
    <definedName name="yan" hidden="1">{"table",#N/A,FALSE,"COVER";"income_statement",#N/A,FALSE,"COVER"}</definedName>
    <definedName name="yaron" localSheetId="3" hidden="1">{#N/A,#N/A,FALSE,"Japan 2003";#N/A,#N/A,FALSE,"Sheet2"}</definedName>
    <definedName name="yaron" hidden="1">{#N/A,#N/A,FALSE,"Japan 2003";#N/A,#N/A,FALSE,"Sheet2"}</definedName>
    <definedName name="yaron_1" localSheetId="3" hidden="1">{#N/A,#N/A,FALSE,"Japan 2003";#N/A,#N/A,FALSE,"Sheet2"}</definedName>
    <definedName name="yaron_1" hidden="1">{#N/A,#N/A,FALSE,"Japan 2003";#N/A,#N/A,FALSE,"Sheet2"}</definedName>
    <definedName name="ye">#REF!</definedName>
    <definedName name="YEAH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7">#REF!</definedName>
    <definedName name="YEAR1" localSheetId="4">'[230]ריכוז ופריסת הוצאה'!$B$64</definedName>
    <definedName name="YEAR1">#REF!</definedName>
    <definedName name="Year1_Retention">#REF!</definedName>
    <definedName name="Year10">#REF!</definedName>
    <definedName name="Year11">#REF!</definedName>
    <definedName name="YEAR2" localSheetId="4">'[230]ריכוז ופריסת הוצאה'!$B$85</definedName>
    <definedName name="YEAR2">#REF!</definedName>
    <definedName name="Year2_Retention">#REF!</definedName>
    <definedName name="year2001">#REF!</definedName>
    <definedName name="YEAR3" localSheetId="4">'[230]ריכוז ופריסת הוצאה'!$B$107</definedName>
    <definedName name="YEAR3">#REF!</definedName>
    <definedName name="Year3_Retention">#REF!</definedName>
    <definedName name="YEAR4" localSheetId="4">'[230]ריכוז ופריסת הוצאה'!$B$129</definedName>
    <definedName name="YEAR4">#REF!</definedName>
    <definedName name="Year4_Retention">#REF!</definedName>
    <definedName name="YEAR5" localSheetId="4">'[230]ריכוז ופריסת הוצאה'!$B$151</definedName>
    <definedName name="YEAR5">#REF!</definedName>
    <definedName name="Year5_Retention">#REF!</definedName>
    <definedName name="Year6">#REF!</definedName>
    <definedName name="Year7">#REF!</definedName>
    <definedName name="Year8">#REF!</definedName>
    <definedName name="Year9">#REF!</definedName>
    <definedName name="YearOne">#REF!</definedName>
    <definedName name="Years">#REF!</definedName>
    <definedName name="years_depr">#REF!</definedName>
    <definedName name="Years_to_maturity">#REF!</definedName>
    <definedName name="YECY">#REF!</definedName>
    <definedName name="Yen">#REF!</definedName>
    <definedName name="YEPPY">#REF!</definedName>
    <definedName name="yes" localSheetId="4">[91]עזר!#REF!</definedName>
    <definedName name="Yes" localSheetId="3">{"adj95mult",#N/A,FALSE,"COMPCO";"adj95est",#N/A,FALSE,"COMPCO"}</definedName>
    <definedName name="Yes">{"adj95mult",#N/A,FALSE,"COMPCO";"adj95est",#N/A,FALSE,"COMPCO"}</definedName>
    <definedName name="yes2">#REF!</definedName>
    <definedName name="yes3">#REF!</definedName>
    <definedName name="Yeuda_0601">#REF!</definedName>
    <definedName name="yeya" localSheetId="3" hidden="1">{#N/A,#N/A,FALSE,"PGW"}</definedName>
    <definedName name="yeya" hidden="1">{#N/A,#N/A,FALSE,"PGW"}</definedName>
    <definedName name="yfrhgtjg" localSheetId="3" hidden="1">{#N/A,#N/A,FALSE,"Aging Summary";#N/A,#N/A,FALSE,"Ratio Analysis";#N/A,#N/A,FALSE,"Test 120 Day Accts";#N/A,#N/A,FALSE,"Tickmarks"}</definedName>
    <definedName name="yfrhgtjg" hidden="1">{#N/A,#N/A,FALSE,"Aging Summary";#N/A,#N/A,FALSE,"Ratio Analysis";#N/A,#N/A,FALSE,"Test 120 Day Accts";#N/A,#N/A,FALSE,"Tickmarks"}</definedName>
    <definedName name="yfrhgtjg_1" localSheetId="3" hidden="1">{#N/A,#N/A,FALSE,"Aging Summary";#N/A,#N/A,FALSE,"Ratio Analysis";#N/A,#N/A,FALSE,"Test 120 Day Accts";#N/A,#N/A,FALSE,"Tickmarks"}</definedName>
    <definedName name="yfrhgtjg_1" hidden="1">{#N/A,#N/A,FALSE,"Aging Summary";#N/A,#N/A,FALSE,"Ratio Analysis";#N/A,#N/A,FALSE,"Test 120 Day Accts";#N/A,#N/A,FALSE,"Tickmarks"}</definedName>
    <definedName name="yg" localSheetId="3" hidden="1">{"Polymers Details",#N/A,FALSE,"Current Yr";"Polymer Details",#N/A,FALSE,"Budget";"Polymer Details",#N/A,FALSE,"Prior Year"}</definedName>
    <definedName name="yg" hidden="1">{"Polymers Details",#N/A,FALSE,"Current Yr";"Polymer Details",#N/A,FALSE,"Budget";"Polymer Details",#N/A,FALSE,"Prior Year"}</definedName>
    <definedName name="yh" localSheetId="3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jtydvjn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m" localSheetId="3" hidden="1">{#N/A,"PURCHM",FALSE,"Business Analysis";#N/A,"SPADD",FALSE,"Business Analysis"}</definedName>
    <definedName name="ym" hidden="1">{#N/A,"PURCHM",FALSE,"Business Analysis";#N/A,"SPADD",FALSE,"Business Analysis"}</definedName>
    <definedName name="yn" localSheetId="3" hidden="1">{"AS REP",#N/A,FALSE,"EEFSNAP2";"PROP",#N/A,FALSE,"EEFSNAP2";"RISKS",#N/A,FALSE,"EEFSNAP2";"VIEW ALL",#N/A,FALSE,"EEFSNAP2"}</definedName>
    <definedName name="yn" hidden="1">{"AS REP",#N/A,FALSE,"EEFSNAP2";"PROP",#N/A,FALSE,"EEFSNAP2";"RISKS",#N/A,FALSE,"EEFSNAP2";"VIEW ALL",#N/A,FALSE,"EEFSNAP2"}</definedName>
    <definedName name="yoram" localSheetId="3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ram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ssi">#REF!</definedName>
    <definedName name="youh" localSheetId="3" hidden="1">{#N/A,#N/A,FALSE,"AD_Purchase";#N/A,#N/A,FALSE,"Credit";#N/A,#N/A,FALSE,"PF Acquisition";#N/A,#N/A,FALSE,"PF Offering"}</definedName>
    <definedName name="youh" hidden="1">{#N/A,#N/A,FALSE,"AD_Purchase";#N/A,#N/A,FALSE,"Credit";#N/A,#N/A,FALSE,"PF Acquisition";#N/A,#N/A,FALSE,"PF Offering"}</definedName>
    <definedName name="yp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1Q1WtAvg">#REF!</definedName>
    <definedName name="Yr1Q2WtAvg">#REF!</definedName>
    <definedName name="Yr1Q3WtAvg">#REF!</definedName>
    <definedName name="Yr1Q4WtAvg">#REF!</definedName>
    <definedName name="Yr1Rnd1Div">#REF!</definedName>
    <definedName name="Yr1Rnd2Div">#REF!</definedName>
    <definedName name="Yr1WtAvgShares">#REF!</definedName>
    <definedName name="Yr2Q1WtAvg">#REF!</definedName>
    <definedName name="Yr2Q2WtAvg">#REF!</definedName>
    <definedName name="Yr2Q3WtAvg">#REF!</definedName>
    <definedName name="Yr2Q4WtAvg">#REF!</definedName>
    <definedName name="Yr2Rnd1Div">#REF!</definedName>
    <definedName name="Yr2Rnd2Div">#REF!</definedName>
    <definedName name="Yr2WtAvgShares">#REF!</definedName>
    <definedName name="Yr3Q1WtAvg">#REF!</definedName>
    <definedName name="Yr3Q2WtAvg">#REF!</definedName>
    <definedName name="Yr3Q3WtAvg">#REF!</definedName>
    <definedName name="Yr3Q4WtAvg">#REF!</definedName>
    <definedName name="Yr3Rnd1Div">#REF!</definedName>
    <definedName name="Yr3Rnd2Div">#REF!</definedName>
    <definedName name="Yr3WtAvgShares">#REF!</definedName>
    <definedName name="Yr4Q1WtAvg">#REF!</definedName>
    <definedName name="Yr4Q2WtAvg">#REF!</definedName>
    <definedName name="Yr4Q3WtAvg">#REF!</definedName>
    <definedName name="Yr4Q4WtAvg">#REF!</definedName>
    <definedName name="Yr4Rnd1Div">#REF!</definedName>
    <definedName name="Yr4Rnd2Div">#REF!</definedName>
    <definedName name="Yr4WtAvgShares">#REF!</definedName>
    <definedName name="Yr5Q1WtAvg">#REF!</definedName>
    <definedName name="Yr5Q2WtAvg">#REF!</definedName>
    <definedName name="Yr5Q3WtAvg">#REF!</definedName>
    <definedName name="Yr5Q4WtAvg">#REF!</definedName>
    <definedName name="Yr5Rnd1Div">#REF!</definedName>
    <definedName name="Yr5Rnd2Div">#REF!</definedName>
    <definedName name="Yr5WtAvgShares">#REF!</definedName>
    <definedName name="yrd" localSheetId="4" hidden="1">{"PAGE 1",#N/A,FALSE,"WEST_OT"}</definedName>
    <definedName name="yrd" localSheetId="3" hidden="1">{"PAGE 1",#N/A,FALSE,"WEST_OT"}</definedName>
    <definedName name="yrd" hidden="1">{"PAGE 1",#N/A,FALSE,"WEST_OT"}</definedName>
    <definedName name="YrEnd_FFr_USD">0.1767</definedName>
    <definedName name="yrh" localSheetId="3" hidden="1">{#N/A,#N/A,FALSE,"Aging Summary";#N/A,#N/A,FALSE,"Ratio Analysis";#N/A,#N/A,FALSE,"Test 120 Day Accts";#N/A,#N/A,FALSE,"Tickmarks"}</definedName>
    <definedName name="yrh" hidden="1">{#N/A,#N/A,FALSE,"Aging Summary";#N/A,#N/A,FALSE,"Ratio Analysis";#N/A,#N/A,FALSE,"Test 120 Day Accts";#N/A,#N/A,FALSE,"Tickmarks"}</definedName>
    <definedName name="yt" localSheetId="3" hidden="1">{#N/A,#N/A,FALSE,"Pharm";#N/A,#N/A,FALSE,"WWCM"}</definedName>
    <definedName name="yt" hidden="1">{#N/A,#N/A,FALSE,"Pharm";#N/A,#N/A,FALSE,"WWCM"}</definedName>
    <definedName name="YTD">#REF!</definedName>
    <definedName name="YTD1">#REF!</definedName>
    <definedName name="YTD2">#REF!</definedName>
    <definedName name="ytdactuals">#REF!</definedName>
    <definedName name="ytdfeb001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PLFcst_table">#REF!</definedName>
    <definedName name="YTG1">#REF!</definedName>
    <definedName name="YTG2">#REF!</definedName>
    <definedName name="YTM">#REF!</definedName>
    <definedName name="ytre" localSheetId="3" hidden="1">{"overview",#N/A,FALSE,"summary";"net assets",#N/A,FALSE,"summary";"asset turnover",#N/A,FALSE,"summary";"orona",#N/A,FALSE,"summary"}</definedName>
    <definedName name="ytre" hidden="1">{"overview",#N/A,FALSE,"summary";"net assets",#N/A,FALSE,"summary";"asset turnover",#N/A,FALSE,"summary";"orona",#N/A,FALSE,"summary"}</definedName>
    <definedName name="ytrrrrr" localSheetId="4" hidden="1">{#N/A,#N/A,TRUE,"רבעוני מעודכן";#N/A,#N/A,TRUE,"השוואת תקציבים";#N/A,#N/A,TRUE,"הכנסות";#N/A,#N/A,TRUE,"רגישות"}</definedName>
    <definedName name="ytrrrrr" localSheetId="3" hidden="1">{#N/A,#N/A,TRUE,"רבעוני מעודכן";#N/A,#N/A,TRUE,"השוואת תקציבים";#N/A,#N/A,TRUE,"הכנסות";#N/A,#N/A,TRUE,"רגישות"}</definedName>
    <definedName name="ytrrrrr" hidden="1">{#N/A,#N/A,TRUE,"רבעוני מעודכן";#N/A,#N/A,TRUE,"השוואת תקציבים";#N/A,#N/A,TRUE,"הכנסות";#N/A,#N/A,TRUE,"רגישות"}</definedName>
    <definedName name="YTUJHE" localSheetId="3" hidden="1">{#N/A,#N/A,FALSE,"ALM-ASISC"}</definedName>
    <definedName name="YTUJHE" hidden="1">{#N/A,#N/A,FALSE,"ALM-ASISC"}</definedName>
    <definedName name="yty" localSheetId="3" hidden="1">{#N/A,#N/A,FALSE,"Pharm";#N/A,#N/A,FALSE,"WWCM"}</definedName>
    <definedName name="yty" hidden="1">{#N/A,#N/A,FALSE,"Pharm";#N/A,#N/A,FALSE,"WWCM"}</definedName>
    <definedName name="YTY1">#REF!</definedName>
    <definedName name="YTY2">#REF!</definedName>
    <definedName name="yu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localSheetId="3" hidden="1">{"Commentary",#N/A,FALSE,"May"}</definedName>
    <definedName name="yui" hidden="1">{"Commentary",#N/A,FALSE,"May"}</definedName>
    <definedName name="yuio" localSheetId="3" hidden="1">{"oct_res_comm",#N/A,FALSE,"VarToBud"}</definedName>
    <definedName name="yuio" hidden="1">{"oct_res_comm",#N/A,FALSE,"VarToBud"}</definedName>
    <definedName name="yuk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IYUKYUKY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IYUKYUK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oiyu" localSheetId="3">{"'1-TheatreBkgs'!$A$1:$L$102"}</definedName>
    <definedName name="yuoiyu">{"'1-TheatreBkgs'!$A$1:$L$102"}</definedName>
    <definedName name="yuop" localSheetId="3" hidden="1">{"OTHER",#N/A,FALSE,"CM"}</definedName>
    <definedName name="yuop" hidden="1">{"OTHER",#N/A,FALSE,"CM"}</definedName>
    <definedName name="yuoto" localSheetId="3">{"'1-TheatreBkgs'!$A$1:$L$102"}</definedName>
    <definedName name="yuoto">{"'1-TheatreBkgs'!$A$1:$L$102"}</definedName>
    <definedName name="yurt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r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uuuuu" localSheetId="3" hidden="1">{"ratios",#N/A,FALSE,"Summary Accounts"}</definedName>
    <definedName name="yuuuuuuu" hidden="1">{"ratios",#N/A,FALSE,"Summary Accounts"}</definedName>
    <definedName name="yv" localSheetId="3" hidden="1">{"sales growth",#N/A,FALSE,"summary";"oper income",#N/A,FALSE,"summary";"oros rank",#N/A,FALSE,"summary";"net assets",#N/A,FALSE,"summary";"asset turnover",#N/A,FALSE,"summary";"orona",#N/A,FALSE,"summary"}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localSheetId="3" hidden="1">{"overview",#N/A,FALSE,"summary";"net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localSheetId="3" hidden="1">{#N/A,#N/A,FALSE,"Umsatz 99";#N/A,#N/A,FALSE,"ER 99 "}</definedName>
    <definedName name="yxcxycxy" hidden="1">{#N/A,#N/A,FALSE,"Umsatz 99";#N/A,#N/A,FALSE,"ER 99 "}</definedName>
    <definedName name="yy" localSheetId="4" hidden="1">{#N/A,#N/A,FALSE,"contents";#N/A,#N/A,FALSE,"Balance sheet";#N/A,#N/A,FALSE,"income";#N/A,#N/A,FALSE,"Cash-flow";#N/A,#N/A,FALSE,"Equity";#N/A,#N/A,FALSE,"Notes";#N/A,#N/A,FALSE,"Supplemental"}</definedName>
    <definedName name="yy" localSheetId="3" hidden="1">{#N/A,#N/A,FALSE,"Sheet1"}</definedName>
    <definedName name="yy" hidden="1">{#N/A,#N/A,FALSE,"Sheet1"}</definedName>
    <definedName name="yy.7" localSheetId="3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localSheetId="3" hidden="1">{"table",#N/A,FALSE,"COVER";"income_statement",#N/A,FALSE,"COVER"}</definedName>
    <definedName name="yyy" hidden="1">{"table",#N/A,FALSE,"COVER";"income_statement",#N/A,FALSE,"COVER"}</definedName>
    <definedName name="yyy_1" localSheetId="3" hidden="1">{#N/A,#N/A,FALSE,"Other";#N/A,#N/A,FALSE,"Ace";#N/A,#N/A,FALSE,"Derm"}</definedName>
    <definedName name="yyy_1" hidden="1">{#N/A,#N/A,FALSE,"Other";#N/A,#N/A,FALSE,"Ace";#N/A,#N/A,FALSE,"Derm"}</definedName>
    <definedName name="yyy_2" localSheetId="3" hidden="1">{#N/A,#N/A,FALSE,"Other";#N/A,#N/A,FALSE,"Ace";#N/A,#N/A,FALSE,"Derm"}</definedName>
    <definedName name="yyy_2" hidden="1">{#N/A,#N/A,FALSE,"Other";#N/A,#N/A,FALSE,"Ace";#N/A,#N/A,FALSE,"Derm"}</definedName>
    <definedName name="yyy_3" localSheetId="3" hidden="1">{#N/A,#N/A,FALSE,"Other";#N/A,#N/A,FALSE,"Ace";#N/A,#N/A,FALSE,"Derm"}</definedName>
    <definedName name="yyy_3" hidden="1">{#N/A,#N/A,FALSE,"Other";#N/A,#N/A,FALSE,"Ace";#N/A,#N/A,FALSE,"Derm"}</definedName>
    <definedName name="yyy_4" localSheetId="3" hidden="1">{#N/A,#N/A,FALSE,"Other";#N/A,#N/A,FALSE,"Ace";#N/A,#N/A,FALSE,"Derm"}</definedName>
    <definedName name="yyy_4" hidden="1">{#N/A,#N/A,FALSE,"Other";#N/A,#N/A,FALSE,"Ace";#N/A,#N/A,FALSE,"Derm"}</definedName>
    <definedName name="yyyy" localSheetId="3" hidden="1">{#N/A,#N/A,FALSE,"Debt Accr";#N/A,#N/A,FALSE,"Stock Accr";#N/A,#N/A,FALSE,"Debt Stock Accr"}</definedName>
    <definedName name="yyyy" hidden="1">{#N/A,#N/A,FALSE,"Debt Accr";#N/A,#N/A,FALSE,"Stock Accr";#N/A,#N/A,FALSE,"Debt Stock Accr"}</definedName>
    <definedName name="yyyyyy" localSheetId="3" hidden="1">{"p_l",#N/A,FALSE,"Summary Accounts"}</definedName>
    <definedName name="yyyyyy" hidden="1">{"p_l",#N/A,FALSE,"Summary Accounts"}</definedName>
    <definedName name="z" localSheetId="4" hidden="1">{"Budget V Actual YTD",#N/A,FALSE,"Budget v Actual"}</definedName>
    <definedName name="z" localSheetId="3" hidden="1">{"Budget V Actual YTD",#N/A,FALSE,"Budget v Actual"}</definedName>
    <definedName name="z" hidden="1">{"Budget V Actual YTD",#N/A,FALSE,"Budget v Actual"}</definedName>
    <definedName name="z.l" localSheetId="3" hidden="1">{#N/A,#N/A,FALSE,"KA CH  (2)"}</definedName>
    <definedName name="z.l" hidden="1">{#N/A,#N/A,FALSE,"KA CH  (2)"}</definedName>
    <definedName name="z.xls" localSheetId="3" hidden="1">{#N/A,#N/A,FALSE,"CMN_FE"}</definedName>
    <definedName name="z.xls" hidden="1">{#N/A,#N/A,FALSE,"CMN_FE"}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453B15D_4CCB_4822_9E7D_A79741072700_.wvu.PrintArea" localSheetId="4" hidden="1">'[231]A-1  Recovery'!$A$1:$I$103</definedName>
    <definedName name="Z_0453B15D_4CCB_4822_9E7D_A79741072700_.wvu.PrintArea" hidden="1">#REF!</definedName>
    <definedName name="Z_0D0B497D_21F8_11D5_91EF_00B0D058E5A7_.wvu.Cols" hidden="1">#REF!</definedName>
    <definedName name="Z_0D0B497D_21F8_11D5_91EF_00B0D058E5A7_.wvu.FilterData" hidden="1">#REF!</definedName>
    <definedName name="Z_0FDEF005_6C86_11D3_B9EF_00C04F680B2A_.wvu.FilterData" hidden="1">#REF!</definedName>
    <definedName name="Z_0FDEF005_6C86_11D3_B9EF_00C04F680B2A_.wvu.PrintTitles" hidden="1">#REF!,#REF!</definedName>
    <definedName name="Z_0FDEF007_6C86_11D3_B9EF_00C04F680B2A_.wvu.Cols" hidden="1">#REF!,#REF!</definedName>
    <definedName name="Z_0FDEF007_6C86_11D3_B9EF_00C04F680B2A_.wvu.FilterData" hidden="1">#REF!</definedName>
    <definedName name="Z_0FDEF007_6C86_11D3_B9EF_00C04F680B2A_.wvu.PrintTitles" hidden="1">#REF!,#REF!</definedName>
    <definedName name="Z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44163D3_F428_11D2_BFCF_00C0F00527C6_.wvu.Cols" hidden="1">#REF!</definedName>
    <definedName name="Z_244163D6_F428_11D2_BFCF_00C0F00527C6_.wvu.Cols" hidden="1">#REF!</definedName>
    <definedName name="Z_244163D7_F428_11D2_BFCF_00C0F00527C6_.wvu.Cols" hidden="1">#REF!</definedName>
    <definedName name="Z_293F9608_6186_11D1_8188_004C06C10000_.wvu.Cols" hidden="1">#REF!</definedName>
    <definedName name="Z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7B34331_6D13_11D3_A342_0050040526C4_.wvu.Cols" hidden="1">#REF!</definedName>
    <definedName name="Z_37B34331_6D13_11D3_A342_0050040526C4_.wvu.FilterData" hidden="1">#REF!</definedName>
    <definedName name="Z_37B34331_6D13_11D3_A342_0050040526C4_.wvu.PrintTitles" hidden="1">#REF!,#REF!</definedName>
    <definedName name="Z_3F4D9F78_71C0_11D3_80AB_005004D7AC60_.wvu.Cols" hidden="1">#REF!</definedName>
    <definedName name="Z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7A5B6D1_774C_11D3_A34A_0050040526C4_.wvu.Cols" hidden="1">#REF!</definedName>
    <definedName name="Z_57A5B6D1_774C_11D3_A34A_0050040526C4_.wvu.FilterData" hidden="1">#REF!</definedName>
    <definedName name="Z_57A5B6D1_774C_11D3_A34A_0050040526C4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4348A01_6D24_11D3_A342_0050040526C4_.wvu.FilterData" hidden="1">#REF!</definedName>
    <definedName name="Z_74348A01_6D24_11D3_A342_0050040526C4_.wvu.PrintTitles" hidden="1">#REF!,#REF!</definedName>
    <definedName name="Z_78846D24_6B2D_11D1_8188_004C06C10000_.wvu.Cols" hidden="1">#REF!</definedName>
    <definedName name="Z_82D4C7B1_1395_11D3_A74E_00104BCA5580_.wvu.Cols" hidden="1">#REF!</definedName>
    <definedName name="Z_82D4C7B1_1395_11D3_A74E_00104BCA5580_.wvu.Rows" hidden="1">#REF!,#REF!,#REF!,#REF!,#REF!,#REF!</definedName>
    <definedName name="Z_870DA93B_C7EC_11D1_935A_00A0C95F1362_.wvu.PrintArea" hidden="1">#REF!</definedName>
    <definedName name="Z_8723E284_6CA3_11D1_8188_004C06C10000_.wvu.Cols" hidden="1">#REF!</definedName>
    <definedName name="Z_8F157900_A88A_11D5_B4FA_0050FC22784C_.wvu.Cols" hidden="1">#REF!</definedName>
    <definedName name="Z_8F157900_A88A_11D5_B4FA_0050FC22784C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A5845AE3_ABC5_4D7E_B22A_81612A4583AE_.wvu.PrintArea" localSheetId="4" hidden="1">'[231]A-1  Recovery'!$A$1:$I$103</definedName>
    <definedName name="Z_A5845AE3_ABC5_4D7E_B22A_81612A4583AE_.wvu.PrintArea" hidden="1">#REF!</definedName>
    <definedName name="Z_AE5C6502_0235_11D4_AE2A_080009061A5A_.wvu.PrintTitles" hidden="1">#REF!</definedName>
    <definedName name="Z_BA804C41_86F8_11D3_80AB_005004D7AC60_.wvu.Cols" hidden="1">#REF!</definedName>
    <definedName name="Z_BA804C42_86F8_11D3_80AB_005004D7AC60_.wvu.Cols" hidden="1">#REF!</definedName>
    <definedName name="Z_BAA28561_1CF7_11D4_B09F_0050DA8A5AC7_.wvu.PrintTitles" hidden="1">#REF!</definedName>
    <definedName name="Z_BF8CB76B_C2F2_419C_ADA1_D11F03C9BFF9_.wvu.PrintArea" localSheetId="4" hidden="1">'[231]A-1  Recovery'!$A$1:$I$103</definedName>
    <definedName name="Z_BF8CB76B_C2F2_419C_ADA1_D11F03C9BFF9_.wvu.PrintArea" hidden="1">#REF!</definedName>
    <definedName name="Z_C333B5C7_D048_4A52_831A_785A38527B47_.wvu.PrintArea" localSheetId="4" hidden="1">'[231]A-1  Recovery'!$A$1:$I$103</definedName>
    <definedName name="Z_C333B5C7_D048_4A52_831A_785A38527B47_.wvu.PrintArea" hidden="1">#REF!</definedName>
    <definedName name="Z_E8DE89F3_F4FC_11D2_BFCF_00C0F00527C6_.wvu.Cols" hidden="1">#REF!</definedName>
    <definedName name="Z_E8DE89F6_F4FC_11D2_BFCF_00C0F00527C6_.wvu.Cols" hidden="1">#REF!</definedName>
    <definedName name="Z_E8DE89F7_F4FC_11D2_BFCF_00C0F00527C6_.wvu.Cols" hidden="1">#REF!</definedName>
    <definedName name="Z_F33A9D1E_929A_11D3_8878_006097974109_.wvu.Rows" hidden="1">#REF!,#REF!,#REF!,#REF!,#REF!,#REF!</definedName>
    <definedName name="Z_F68884E9_1255_4C03_8E92_690A226A89CC_.wvu.PrintArea" localSheetId="4" hidden="1">'[231]A-1  Recovery'!$A$1:$I$103</definedName>
    <definedName name="Z_F68884E9_1255_4C03_8E92_690A226A89CC_.wvu.PrintArea" hidden="1">#REF!</definedName>
    <definedName name="Z_F9458233_F4AC_11D2_BFCF_00C0F00527C6_.wvu.Cols" hidden="1">#REF!</definedName>
    <definedName name="Z_F9458236_F4AC_11D2_BFCF_00C0F00527C6_.wvu.Cols" hidden="1">#REF!</definedName>
    <definedName name="Z_F9458237_F4AC_11D2_BFCF_00C0F00527C6_.wvu.Cols" hidden="1">#REF!</definedName>
    <definedName name="Z_Resolution__mm___Pixels">#REF!</definedName>
    <definedName name="za" localSheetId="3" hidden="1">{"detail",#N/A,FALSE,"mfg";"summary",#N/A,FALSE,"mfg"}</definedName>
    <definedName name="za" hidden="1">{"detail",#N/A,FALSE,"mfg";"summary",#N/A,FALSE,"mfg"}</definedName>
    <definedName name="zaCQW" localSheetId="3" hidden="1">{"turnover",#N/A,FALSE;"profits",#N/A,FALSE;"cash",#N/A,FALSE}</definedName>
    <definedName name="zaCQW" hidden="1">{"turnover",#N/A,FALSE;"profits",#N/A,FALSE;"cash",#N/A,FALSE}</definedName>
    <definedName name="zaq" localSheetId="3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az" localSheetId="3" hidden="1">{#N/A,"PURCHM",FALSE,"Business Analysis";#N/A,"SPADD",FALSE,"Business Analysis"}</definedName>
    <definedName name="zaz" hidden="1">{#N/A,"PURCHM",FALSE,"Business Analysis";#N/A,"SPADD",FALSE,"Business Analysis"}</definedName>
    <definedName name="zcvqa" localSheetId="3" hidden="1">{#N/A,#N/A,FALSE,"AD_Purchase";#N/A,#N/A,FALSE,"Credit";#N/A,#N/A,FALSE,"PF Acquisition";#N/A,#N/A,FALSE,"PF Offering"}</definedName>
    <definedName name="zcvqa" hidden="1">{#N/A,#N/A,FALSE,"AD_Purchase";#N/A,#N/A,FALSE,"Credit";#N/A,#N/A,FALSE,"PF Acquisition";#N/A,#N/A,FALSE,"PF Offering"}</definedName>
    <definedName name="zcvzaa" localSheetId="3" hidden="1">{#N/A,#N/A,FALSE,"Debt Accr";#N/A,#N/A,FALSE,"Stock Accr";#N/A,#N/A,FALSE,"Debt Stock Accr"}</definedName>
    <definedName name="zcvzaa" hidden="1">{#N/A,#N/A,FALSE,"Debt Accr";#N/A,#N/A,FALSE,"Stock Accr";#N/A,#N/A,FALSE,"Debt Stock Accr"}</definedName>
    <definedName name="zcxzxva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GD" localSheetId="3" hidden="1">{#N/A,#N/A,FALSE,"FINAL"}</definedName>
    <definedName name="ZDFGD" hidden="1">{#N/A,#N/A,FALSE,"FINAL"}</definedName>
    <definedName name="zdfs" localSheetId="3">{"'1-TheatreBkgs'!$A$1:$L$102"}</definedName>
    <definedName name="zdfs">{"'1-TheatreBkgs'!$A$1:$L$102"}</definedName>
    <definedName name="zdsfg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er" localSheetId="3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esewe" localSheetId="3" hidden="1">{#N/A,#N/A,FALSE,"FREE"}</definedName>
    <definedName name="zesewe" hidden="1">{#N/A,#N/A,FALSE,"FREE"}</definedName>
    <definedName name="zezere" localSheetId="3">{"'1-TheatreBkgs'!$A$1:$L$102"}</definedName>
    <definedName name="zezere">{"'1-TheatreBkgs'!$A$1:$L$102"}</definedName>
    <definedName name="zhu" localSheetId="3" hidden="1">{#N/A,#N/A,FALSE,"REPORT"}</definedName>
    <definedName name="zhu" hidden="1">{#N/A,#N/A,FALSE,"REPORT"}</definedName>
    <definedName name="zhu_1" localSheetId="3" hidden="1">{#N/A,#N/A,FALSE,"REPORT"}</definedName>
    <definedName name="zhu_1" hidden="1">{#N/A,#N/A,FALSE,"REPORT"}</definedName>
    <definedName name="zhu_2" localSheetId="3" hidden="1">{#N/A,#N/A,FALSE,"REPORT"}</definedName>
    <definedName name="zhu_2" hidden="1">{#N/A,#N/A,FALSE,"REPORT"}</definedName>
    <definedName name="zhu_3" localSheetId="3" hidden="1">{#N/A,#N/A,FALSE,"REPORT"}</definedName>
    <definedName name="zhu_3" hidden="1">{#N/A,#N/A,FALSE,"REPORT"}</definedName>
    <definedName name="zhu_4" localSheetId="3" hidden="1">{#N/A,#N/A,FALSE,"REPORT"}</definedName>
    <definedName name="zhu_4" hidden="1">{#N/A,#N/A,FALSE,"REPORT"}</definedName>
    <definedName name="zhutr" localSheetId="3" hidden="1">{#N/A,#N/A,FALSE,"REPORT"}</definedName>
    <definedName name="zhutr" hidden="1">{#N/A,#N/A,FALSE,"REPORT"}</definedName>
    <definedName name="zhutr_1" localSheetId="3" hidden="1">{#N/A,#N/A,FALSE,"REPORT"}</definedName>
    <definedName name="zhutr_1" hidden="1">{#N/A,#N/A,FALSE,"REPORT"}</definedName>
    <definedName name="zhutr_2" localSheetId="3" hidden="1">{#N/A,#N/A,FALSE,"REPORT"}</definedName>
    <definedName name="zhutr_2" hidden="1">{#N/A,#N/A,FALSE,"REPORT"}</definedName>
    <definedName name="zhutr_3" localSheetId="3" hidden="1">{#N/A,#N/A,FALSE,"REPORT"}</definedName>
    <definedName name="zhutr_3" hidden="1">{#N/A,#N/A,FALSE,"REPORT"}</definedName>
    <definedName name="zhutr_4" localSheetId="3" hidden="1">{#N/A,#N/A,FALSE,"REPORT"}</definedName>
    <definedName name="zhutr_4" hidden="1">{#N/A,#N/A,FALSE,"REPORT"}</definedName>
    <definedName name="zioio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">#REF!</definedName>
    <definedName name="Zip2">#REF!</definedName>
    <definedName name="zl" localSheetId="3" hidden="1">{#N/A,"PURCHM",FALSE,"Business Analysis";#N/A,"SPADD",FALSE,"Business Analysis"}</definedName>
    <definedName name="zl" hidden="1">{#N/A,"PURCHM",FALSE,"Business Analysis";#N/A,"SPADD",FALSE,"Business Analysis"}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S" localSheetId="3" hidden="1">{"summary",#N/A,FALSE,"2000 vs 1999";"detail",#N/A,FALSE,"2000 vs 1999"}</definedName>
    <definedName name="ZS" hidden="1">{"summary",#N/A,FALSE,"2000 vs 1999";"detail",#N/A,FALSE,"2000 vs 1999"}</definedName>
    <definedName name="zscz" localSheetId="3" hidden="1">{#N/A,#N/A,FALSE,"Pooling";#N/A,#N/A,FALSE,"income";#N/A,#N/A,FALSE,"valuation"}</definedName>
    <definedName name="zscz" hidden="1">{#N/A,#N/A,FALSE,"Pooling";#N/A,#N/A,FALSE,"income";#N/A,#N/A,FALSE,"valuation"}</definedName>
    <definedName name="zsdfksks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dfksk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Z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localSheetId="3" hidden="1">{#N/A,#N/A,FALSE,"AD_Purchase";#N/A,#N/A,FALSE,"Credit";#N/A,#N/A,FALSE,"PF Acquisition";#N/A,#N/A,FALSE,"PF Offering"}</definedName>
    <definedName name="zx" hidden="1">{#N/A,#N/A,FALSE,"AD_Purchase";#N/A,#N/A,FALSE,"Credit";#N/A,#N/A,FALSE,"PF Acquisition";#N/A,#N/A,FALSE,"PF Offering"}</definedName>
    <definedName name="zxcc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zx" localSheetId="3" hidden="1">{"oct_res_comm",#N/A,FALSE,"VarToBud"}</definedName>
    <definedName name="zxzx" hidden="1">{"oct_res_comm",#N/A,FALSE,"VarToBud"}</definedName>
    <definedName name="zy" localSheetId="3" hidden="1">{#N/A,#N/A,FALSE,"CMN_FE"}</definedName>
    <definedName name="zy" hidden="1">{#N/A,#N/A,FALSE,"CMN_FE"}</definedName>
    <definedName name="zyz" localSheetId="3" hidden="1">{#N/A,#N/A,FALSE,"CMN_FE"}</definedName>
    <definedName name="zyz" hidden="1">{#N/A,#N/A,FALSE,"CMN_FE"}</definedName>
    <definedName name="ZZ" localSheetId="4">#REF!</definedName>
    <definedName name="zz" localSheetId="3" hidden="1">{"Budget V Actual YTD",#N/A,FALSE,"Budget v Actual"}</definedName>
    <definedName name="zz" hidden="1">{"Budget V Actual YTD",#N/A,FALSE,"Budget v Actual"}</definedName>
    <definedName name="zza4pg" localSheetId="3" hidden="1">{#N/A,#N/A,FALSE,"REPORT"}</definedName>
    <definedName name="zza4pg" hidden="1">{#N/A,#N/A,FALSE,"REPORT"}</definedName>
    <definedName name="zza4pg_1" localSheetId="3" hidden="1">{#N/A,#N/A,FALSE,"REPORT"}</definedName>
    <definedName name="zza4pg_1" hidden="1">{#N/A,#N/A,FALSE,"REPORT"}</definedName>
    <definedName name="zza4pg_2" localSheetId="3" hidden="1">{#N/A,#N/A,FALSE,"REPORT"}</definedName>
    <definedName name="zza4pg_2" hidden="1">{#N/A,#N/A,FALSE,"REPORT"}</definedName>
    <definedName name="zza4pg_3" localSheetId="3" hidden="1">{#N/A,#N/A,FALSE,"REPORT"}</definedName>
    <definedName name="zza4pg_3" hidden="1">{#N/A,#N/A,FALSE,"REPORT"}</definedName>
    <definedName name="zza4pg_4" localSheetId="3" hidden="1">{#N/A,#N/A,FALSE,"REPORT"}</definedName>
    <definedName name="zza4pg_4" hidden="1">{#N/A,#N/A,FALSE,"REPORT"}</definedName>
    <definedName name="zzaxz" localSheetId="3" hidden="1">{"detail",#N/A,FALSE,"mfg";"summary",#N/A,FALSE,"mfg"}</definedName>
    <definedName name="zzaxz" hidden="1">{"detail",#N/A,FALSE,"mfg";"summary",#N/A,FALSE,"mfg"}</definedName>
    <definedName name="zzee" localSheetId="3" hidden="1">{#N/A,#N/A,FALSE,"Pharm";#N/A,#N/A,FALSE,"WWCM"}</definedName>
    <definedName name="zzee" hidden="1">{#N/A,#N/A,FALSE,"Pharm";#N/A,#N/A,FALSE,"WWCM"}</definedName>
    <definedName name="zzee_1" localSheetId="3" hidden="1">{#N/A,#N/A,FALSE,"Pharm";#N/A,#N/A,FALSE,"WWCM"}</definedName>
    <definedName name="zzee_1" hidden="1">{#N/A,#N/A,FALSE,"Pharm";#N/A,#N/A,FALSE,"WWCM"}</definedName>
    <definedName name="zzee_2" localSheetId="3" hidden="1">{#N/A,#N/A,FALSE,"Pharm";#N/A,#N/A,FALSE,"WWCM"}</definedName>
    <definedName name="zzee_2" hidden="1">{#N/A,#N/A,FALSE,"Pharm";#N/A,#N/A,FALSE,"WWCM"}</definedName>
    <definedName name="zzee_3" localSheetId="3" hidden="1">{#N/A,#N/A,FALSE,"Pharm";#N/A,#N/A,FALSE,"WWCM"}</definedName>
    <definedName name="zzee_3" hidden="1">{#N/A,#N/A,FALSE,"Pharm";#N/A,#N/A,FALSE,"WWCM"}</definedName>
    <definedName name="zzee_4" localSheetId="3" hidden="1">{#N/A,#N/A,FALSE,"Pharm";#N/A,#N/A,FALSE,"WWCM"}</definedName>
    <definedName name="zzee_4" hidden="1">{#N/A,#N/A,FALSE,"Pharm";#N/A,#N/A,FALSE,"WWCM"}</definedName>
    <definedName name="zzi.7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>#REF!</definedName>
    <definedName name="zzz.com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er" hidden="1">#REF!</definedName>
    <definedName name="zzzzas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as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z" localSheetId="3" hidden="1">{#N/A,#N/A,FALSE,"REPORT"}</definedName>
    <definedName name="zzzzz" hidden="1">{#N/A,#N/A,FALSE,"REPORT"}</definedName>
    <definedName name="zzzzz_1" localSheetId="3" hidden="1">{#N/A,#N/A,FALSE,"REPORT"}</definedName>
    <definedName name="zzzzz_1" hidden="1">{#N/A,#N/A,FALSE,"REPORT"}</definedName>
    <definedName name="zzzzz_2" localSheetId="3" hidden="1">{#N/A,#N/A,FALSE,"REPORT"}</definedName>
    <definedName name="zzzzz_2" hidden="1">{#N/A,#N/A,FALSE,"REPORT"}</definedName>
    <definedName name="zzzzz_3" localSheetId="3" hidden="1">{#N/A,#N/A,FALSE,"REPORT"}</definedName>
    <definedName name="zzzzz_3" hidden="1">{#N/A,#N/A,FALSE,"REPORT"}</definedName>
    <definedName name="zzzzz_4" localSheetId="3" hidden="1">{#N/A,#N/A,FALSE,"REPORT"}</definedName>
    <definedName name="zzzzz_4" hidden="1">{#N/A,#N/A,FALSE,"REPORT"}</definedName>
    <definedName name="ZZZZ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" localSheetId="3">{"'1-TheatreBkgs'!$A$1:$L$102"}</definedName>
    <definedName name="zzzzzzzzzzzzzz">{"'1-TheatreBkgs'!$A$1:$L$102"}</definedName>
    <definedName name="σ">#REF!</definedName>
    <definedName name="ﾘｽﾄ">#REF!</definedName>
    <definedName name="א" localSheetId="4" hidden="1">{#N/A,#N/A,FALSE,"מאזן בוחן";"כל_מאזן_בוחן",#N/A,FALSE,"מאזן בוחן"}</definedName>
    <definedName name="א" localSheetId="3" hidden="1">{#N/A,#N/A,FALSE,"מאזן בוחן";"כל_מאזן_בוחן",#N/A,FALSE,"מאזן בוחן"}</definedName>
    <definedName name="א" hidden="1">{#N/A,#N/A,FALSE,"מאזן בוחן";"כל_מאזן_בוחן",#N/A,FALSE,"מאזן בוחן"}</definedName>
    <definedName name="א_ישראל1">#REF!</definedName>
    <definedName name="א_ישראל2">#REF!</definedName>
    <definedName name="א_מאוחד1">#REF!</definedName>
    <definedName name="א_מאוחד2">#REF!</definedName>
    <definedName name="א_רבעון">#REF!</definedName>
    <definedName name="אא" localSheetId="4">[232]איחוד!#REF!</definedName>
    <definedName name="אא">#REF!</definedName>
    <definedName name="אאא" localSheetId="4" hidden="1">{#N/A,#N/A,FALSE,"מאזן בוחן";"כל_מאזן_בוחן",#N/A,FALSE,"מאזן בוחן"}</definedName>
    <definedName name="אאא" localSheetId="3" hidden="1">{#N/A,#N/A,FALSE,"מאזן בוחן";"כל_מאזן_בוחן",#N/A,FALSE,"מאזן בוחן"}</definedName>
    <definedName name="אאא" hidden="1">{#N/A,#N/A,FALSE,"מאזן בוחן";"כל_מאזן_בוחן",#N/A,FALSE,"מאזן בוחן"}</definedName>
    <definedName name="אאא1" localSheetId="4" hidden="1">{#N/A,#N/A,FALSE,"מאזן בוחן";"כל_מאזן_בוחן",#N/A,FALSE,"מאזן בוחן"}</definedName>
    <definedName name="אאא1" localSheetId="3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אאא" localSheetId="4" hidden="1">{#N/A,#N/A,FALSE,"Aging Summary";#N/A,#N/A,FALSE,"Ratio Analysis";#N/A,#N/A,FALSE,"Test 120 Day Accts";#N/A,#N/A,FALSE,"Tickmarks"}</definedName>
    <definedName name="אאאא" localSheetId="3" hidden="1">{#N/A,#N/A,FALSE,"Aging Summary";#N/A,#N/A,FALSE,"Ratio Analysis";#N/A,#N/A,FALSE,"Test 120 Day Accts";#N/A,#N/A,FALSE,"Tickmarks"}</definedName>
    <definedName name="אאאא" hidden="1">{#N/A,#N/A,FALSE,"Aging Summary";#N/A,#N/A,FALSE,"Ratio Analysis";#N/A,#N/A,FALSE,"Test 120 Day Accts";#N/A,#N/A,FALSE,"Tickmarks"}</definedName>
    <definedName name="אגרוזן">#REF!</definedName>
    <definedName name="אה" localSheetId="4" hidden="1">{#N/A,#N/A,FALSE,"חודשי"}</definedName>
    <definedName name="אה" localSheetId="3" hidden="1">{#N/A,#N/A,FALSE,"חודשי"}</definedName>
    <definedName name="אה" hidden="1">{#N/A,#N/A,FALSE,"חודשי"}</definedName>
    <definedName name="אהרוני" localSheetId="4" hidden="1">{#N/A,#N/A,TRUE,"צפי הכנסות-צביקה"}</definedName>
    <definedName name="אהרוני" localSheetId="3" hidden="1">{#N/A,#N/A,TRUE,"צפי הכנסות-צביקה"}</definedName>
    <definedName name="אהרוני" hidden="1">{#N/A,#N/A,TRUE,"צפי הכנסות-צביקה"}</definedName>
    <definedName name="אואואואוא" localSheetId="4" hidden="1">{#N/A,#N/A,FALSE,"Aging Summary";#N/A,#N/A,FALSE,"Ratio Analysis";#N/A,#N/A,FALSE,"Test 120 Day Accts";#N/A,#N/A,FALSE,"Tickmarks"}</definedName>
    <definedName name="אואואואוא" localSheetId="3" hidden="1">{#N/A,#N/A,FALSE,"Aging Summary";#N/A,#N/A,FALSE,"Ratio Analysis";#N/A,#N/A,FALSE,"Test 120 Day Accts";#N/A,#N/A,FALSE,"Tickmarks"}</definedName>
    <definedName name="אואואואוא" hidden="1">{#N/A,#N/A,FALSE,"Aging Summary";#N/A,#N/A,FALSE,"Ratio Analysis";#N/A,#N/A,FALSE,"Test 120 Day Accts";#N/A,#N/A,FALSE,"Tickmarks"}</definedName>
    <definedName name="אוגוסט">[233]index!$B$9</definedName>
    <definedName name="אוגוסט_02">#REF!</definedName>
    <definedName name="אוגוסט_03">#REF!</definedName>
    <definedName name="אוחכח" localSheetId="4" hidden="1">{#N/A,#N/A,FALSE,"Aging Summary";#N/A,#N/A,FALSE,"Ratio Analysis";#N/A,#N/A,FALSE,"Test 120 Day Accts";#N/A,#N/A,FALSE,"Tickmarks"}</definedName>
    <definedName name="אוחכח" localSheetId="3" hidden="1">{#N/A,#N/A,FALSE,"Aging Summary";#N/A,#N/A,FALSE,"Ratio Analysis";#N/A,#N/A,FALSE,"Test 120 Day Accts";#N/A,#N/A,FALSE,"Tickmarks"}</definedName>
    <definedName name="אוחכח" hidden="1">{#N/A,#N/A,FALSE,"Aging Summary";#N/A,#N/A,FALSE,"Ratio Analysis";#N/A,#N/A,FALSE,"Test 120 Day Accts";#N/A,#N/A,FALSE,"Tickmarks"}</definedName>
    <definedName name="אופציות">#REF!</definedName>
    <definedName name="אוקטובר">'[234]תעודה א'!#REF!</definedName>
    <definedName name="אוקטובר_02">#REF!</definedName>
    <definedName name="אוקטובר_03">#REF!</definedName>
    <definedName name="אחסון">[235]טבלאות!$B$4:$B$11</definedName>
    <definedName name="אחרות">#REF!</definedName>
    <definedName name="איאטיאעיעיע" hidden="1">39924.8312847222</definedName>
    <definedName name="איזון">#REF!</definedName>
    <definedName name="איחוד">#REF!</definedName>
    <definedName name="איחודמאזן">#REF!</definedName>
    <definedName name="איחודרווח">#REF!</definedName>
    <definedName name="אלדור">[236]אלדור!$C$6:$I$68,[236]אלדור!$C$70:$I$111,[236]אלדור!$C$116:$I$159</definedName>
    <definedName name="אםםאםא">'[237]שינויים במלאי מאזן'!#REF!</definedName>
    <definedName name="אנליטי_הפסד">#REF!</definedName>
    <definedName name="אנליטי_מאזן">#REF!</definedName>
    <definedName name="אנליטי_רווה">#REF!</definedName>
    <definedName name="אנליטי_שנתי">#REF!</definedName>
    <definedName name="אנליטי1">#REF!</definedName>
    <definedName name="אנליטי3">#REF!</definedName>
    <definedName name="אנליטי98" localSheetId="4">'[238]ניתוח אנליטי-רו"ה'!$M$1:$Y$41</definedName>
    <definedName name="אנליטי98">#REF!</definedName>
    <definedName name="אפריל" localSheetId="4">[233]index!$B$5</definedName>
    <definedName name="אפריל">#REF!</definedName>
    <definedName name="אפריל_03">#REF!</definedName>
    <definedName name="אפריל_04">#REF!</definedName>
    <definedName name="אקויוטיבנות">#REF!</definedName>
    <definedName name="אקויטי2">#REF!</definedName>
    <definedName name="אקטיב">#REF!</definedName>
    <definedName name="אקטיבמאוחד">#REF!</definedName>
    <definedName name="אר" localSheetId="4">'[239]פקודות נוספות קדנט בע"מ'!$W$4:$W$150</definedName>
    <definedName name="אר">#REF!</definedName>
    <definedName name="אריהנ" localSheetId="3" hidden="1">{#N/A,#N/A,FALSE,"מערך הלוגיסטיקה"}</definedName>
    <definedName name="אריהנ" hidden="1">{#N/A,#N/A,FALSE,"מערך הלוגיסטיקה"}</definedName>
    <definedName name="ארינה" localSheetId="3" hidden="1">{#N/A,#N/A,FALSE,"מערך הלוגיסטיקה"}</definedName>
    <definedName name="ארינה" hidden="1">{#N/A,#N/A,FALSE,"מערך הלוגיסטיקה"}</definedName>
    <definedName name="ארינה1" localSheetId="3" hidden="1">{#N/A,#N/A,FALSE,"מערך הלוגיסטיקה"}</definedName>
    <definedName name="ארינה1" hidden="1">{#N/A,#N/A,FALSE,"מערך הלוגיסטיקה"}</definedName>
    <definedName name="ארינה2" localSheetId="3" hidden="1">{#N/A,#N/A,FALSE,"מערך הלוגיסטיקה"}</definedName>
    <definedName name="ארינה2" hidden="1">{#N/A,#N/A,FALSE,"מערך הלוגיסטיקה"}</definedName>
    <definedName name="ארינה3" localSheetId="3" hidden="1">{#N/A,#N/A,FALSE,"מערך הלוגיסטיקה"}</definedName>
    <definedName name="ארינה3" hidden="1">{#N/A,#N/A,FALSE,"מערך הלוגיסטיקה"}</definedName>
    <definedName name="אריק" localSheetId="3" hidden="1">{#N/A,#N/A,FALSE,"Aging Summary";#N/A,#N/A,FALSE,"Ratio Analysis";#N/A,#N/A,FALSE,"Test 120 Day Accts";#N/A,#N/A,FALSE,"Tickmarks"}</definedName>
    <definedName name="אריק" hidden="1">{#N/A,#N/A,FALSE,"Aging Summary";#N/A,#N/A,FALSE,"Ratio Analysis";#N/A,#N/A,FALSE,"Test 120 Day Accts";#N/A,#N/A,FALSE,"Tickmarks"}</definedName>
    <definedName name="אריק_1" localSheetId="3" hidden="1">{#N/A,#N/A,FALSE,"Aging Summary";#N/A,#N/A,FALSE,"Ratio Analysis";#N/A,#N/A,FALSE,"Test 120 Day Accts";#N/A,#N/A,FALSE,"Tickmarks"}</definedName>
    <definedName name="אריק_1" hidden="1">{#N/A,#N/A,FALSE,"Aging Summary";#N/A,#N/A,FALSE,"Ratio Analysis";#N/A,#N/A,FALSE,"Test 120 Day Accts";#N/A,#N/A,FALSE,"Tickmarks"}</definedName>
    <definedName name="אשל">#REF!</definedName>
    <definedName name="אשראי_לזמן_קצר">#REF!</definedName>
    <definedName name="אשראי_לזמן_קצר_מבנקים">#REF!</definedName>
    <definedName name="אשראי_לקוחות">#REF!</definedName>
    <definedName name="אשראי_מתאגידים_בנקאיים">#REF!</definedName>
    <definedName name="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" localSheetId="3" hidden="1">{#N/A,#N/A,FALSE,"מאזן בוחן";"כל_מאזן_בוחן",#N/A,FALSE,"מאזן בוחן"}</definedName>
    <definedName name="ב" hidden="1">{#N/A,#N/A,FALSE,"מאזן בוחן";"כל_מאזן_בוחן",#N/A,FALSE,"מאזן בוחן"}</definedName>
    <definedName name="ב.הצמדה" localSheetId="4">[240]ביאורים!$I$3:$N$45,[240]ביאורים!$I$50:$N$72</definedName>
    <definedName name="ב.הצמדה">#REF!,#REF!</definedName>
    <definedName name="באור_אופציות">#REF!</definedName>
    <definedName name="באור_הצמדה">#REF!</definedName>
    <definedName name="באור_זכאים">#REF!</definedName>
    <definedName name="באור_חייבים">#REF!</definedName>
    <definedName name="באור_ספקים_וקניות">#REF!,#REF!</definedName>
    <definedName name="באור_רכוש_קבוע">#REF!</definedName>
    <definedName name="באורים">#REF!</definedName>
    <definedName name="באורים_הגשה">#REF!</definedName>
    <definedName name="באורים_מאזן_מותאם">#REF!</definedName>
    <definedName name="באורים_רווה_מותאם">#REF!</definedName>
    <definedName name="באורמב">[67]מאזן!$Q$48:$AA$125</definedName>
    <definedName name="באורמפ">[67]מאזן!$S$58:$AC$135</definedName>
    <definedName name="באוררב">[67]מאזן!$P$156:$Z$289</definedName>
    <definedName name="באוררפ">[67]מאזן!$S$168:$AB$305</definedName>
    <definedName name="בב" localSheetId="4">[232]איחוד!#REF!</definedName>
    <definedName name="בב">#REF!</definedName>
    <definedName name="בג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גב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ג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ונוס">#REF!</definedName>
    <definedName name="בחירה">#REF!</definedName>
    <definedName name="בטוחות_סחירות">#REF!</definedName>
    <definedName name="ביאור_אופציות">#REF!</definedName>
    <definedName name="ביאור_הלוואות" localSheetId="4">[241]תזרים!#REF!</definedName>
    <definedName name="ביאור_הלוואות">#REF!</definedName>
    <definedName name="ביאור_השקעות">#REF!</definedName>
    <definedName name="ביאור_מופ" localSheetId="4">[241]תזרים!#REF!</definedName>
    <definedName name="ביאור_מופ">#REF!</definedName>
    <definedName name="ביאורי_הוצאות">#REF!</definedName>
    <definedName name="ביאורי_הוצאות_998">#REF!</definedName>
    <definedName name="ביטולים">#REF!</definedName>
    <definedName name="ביטוליםהדדים">#REF!</definedName>
    <definedName name="בינחברתי">#REF!,#REF!</definedName>
    <definedName name="בככ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סיס_נתונים">#REF!</definedName>
    <definedName name="בפועל">#REF!</definedName>
    <definedName name="ג" localSheetId="4">#N/A</definedName>
    <definedName name="ג" localSheetId="3" hidden="1">{#N/A,#N/A,FALSE,"מאזן בוחן";"כל_מאזן_בוחן",#N/A,FALSE,"מאזן בוחן"}</definedName>
    <definedName name="ג" hidden="1">{#N/A,#N/A,FALSE,"מאזן בוחן";"כל_מאזן_בוחן",#N/A,FALSE,"מאזן בוחן"}</definedName>
    <definedName name="ג149">#REF!</definedName>
    <definedName name="ג300">#REF!</definedName>
    <definedName name="ג311">#REF!</definedName>
    <definedName name="גבי">#REF!</definedName>
    <definedName name="גג">#REF!</definedName>
    <definedName name="גגג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ג">#REF!</definedName>
    <definedName name="גגגגג" localSheetId="4" hidden="1">{#N/A,#N/A,FALSE,"תוכניות"}</definedName>
    <definedName name="גגגגג" localSheetId="3" hidden="1">{#N/A,#N/A,FALSE,"תוכניות"}</definedName>
    <definedName name="גגגגג" hidden="1">{#N/A,#N/A,FALSE,"תוכניות"}</definedName>
    <definedName name="גגגגגגגגגגגג" localSheetId="3" hidden="1">{#N/A,#N/A,FALSE,"Summary";#N/A,#N/A,FALSE,"proj1";#N/A,#N/A,FALSE,"proj2"}</definedName>
    <definedName name="גגגגגגגגגגגג" hidden="1">{#N/A,#N/A,FALSE,"Summary";#N/A,#N/A,FALSE,"proj1";#N/A,#N/A,FALSE,"proj2"}</definedName>
    <definedName name="גד">#REF!</definedName>
    <definedName name="גדג">#REF!</definedName>
    <definedName name="גכ" localSheetId="4" hidden="1">{#N/A,#N/A,FALSE,"חודשי"}</definedName>
    <definedName name="גכ" localSheetId="3" hidden="1">{#N/A,#N/A,FALSE,"חודשי"}</definedName>
    <definedName name="גכ" hidden="1">{#N/A,#N/A,FALSE,"חודשי"}</definedName>
    <definedName name="גכג">#REF!</definedName>
    <definedName name="גככ" localSheetId="3" hidden="1">{#N/A,#N/A,FALSE,"Sheet1";#N/A,#N/A,FALSE,"Summary";#N/A,#N/A,FALSE,"proj1";#N/A,#N/A,FALSE,"proj2"}</definedName>
    <definedName name="גככ" hidden="1">{#N/A,#N/A,FALSE,"Sheet1";#N/A,#N/A,FALSE,"Summary";#N/A,#N/A,FALSE,"proj1";#N/A,#N/A,FALSE,"proj2"}</definedName>
    <definedName name="גכע">#REF!</definedName>
    <definedName name="גכעיע">#REF!</definedName>
    <definedName name="גכעכעיכ">#REF!</definedName>
    <definedName name="גלמי_מתואם_96_97">#REF!,#REF!</definedName>
    <definedName name="געכ">#REF!</definedName>
    <definedName name="ד" localSheetId="4">#REF!</definedName>
    <definedName name="ד" localSheetId="3" hidden="1">______feb05-#REF!</definedName>
    <definedName name="ד" hidden="1">______feb05-#REF!</definedName>
    <definedName name="דאמאוחד">#REF!</definedName>
    <definedName name="דג">#REF!</definedName>
    <definedName name="דגכי">#REF!</definedName>
    <definedName name="דגכע">#REF!</definedName>
    <definedName name="דד">#REF!</definedName>
    <definedName name="דדד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דד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דד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ו_ח_תזרים">#REF!</definedName>
    <definedName name="דוח_התאמה">#REF!</definedName>
    <definedName name="דוח_התאמה_למס">'[242]דוח למס'!$C$1</definedName>
    <definedName name="דוח_למס">#REF!</definedName>
    <definedName name="דוח_על_השינויים">#REF!</definedName>
    <definedName name="דוח_על_השינויים_בהון_העצמי">#REF!</definedName>
    <definedName name="דוח_רווח_והפסד">#REF!</definedName>
    <definedName name="דוח_תאום_שממ">#REF!</definedName>
    <definedName name="דוח_תזרים" localSheetId="4">'[243]תזרים מתואם'!#REF!</definedName>
    <definedName name="דוח_תזרים">#REF!</definedName>
    <definedName name="דוח_תזרים_ארהב">#REF!</definedName>
    <definedName name="דוח_תזרים_הגשה" localSheetId="4">'[244]דוח מתכונת הגשה '!#REF!</definedName>
    <definedName name="דוח_תזרים_הגשה">#REF!</definedName>
    <definedName name="דוח_תזרים_ישראל">#REF!</definedName>
    <definedName name="דוח_תזרים_לשלושה_חודשים">#REF!</definedName>
    <definedName name="דוח_תזרים_לתשעה_חודשים">#REF!</definedName>
    <definedName name="דוח_תזרים_צרפת" localSheetId="4">[245]CFS!#REF!</definedName>
    <definedName name="דוח_תזרים_צרפת">#REF!</definedName>
    <definedName name="דוח_תזרים_קיימן" localSheetId="4">[245]CFS!#REF!</definedName>
    <definedName name="דוח_תזרים_קיימן">#REF!</definedName>
    <definedName name="דוח_תזרים_שח">#REF!</definedName>
    <definedName name="דוח96_95">#REF!,#REF!</definedName>
    <definedName name="דוחות">#REF!</definedName>
    <definedName name="דוחות_דולר">#REF!,#REF!</definedName>
    <definedName name="דוחות_כספיים_מאוחדים" localSheetId="4">'[246]דוחות כספיים'!#REF!,'[246]דוחות כספיים'!$B$1:$F$19,'[246]דוחות כספיים'!$B$21:$J$42,'[246]דוחות כספיים'!$B$45:$H$64,'[246]דוחות כספיים'!#REF!</definedName>
    <definedName name="דוחות_כספיים_מאוחדים">#REF!,#REF!,#REF!,#REF!,#REF!</definedName>
    <definedName name="דוחות_שח" localSheetId="4">#REF!,#REF!</definedName>
    <definedName name="דוחות_שח">#REF!</definedName>
    <definedName name="דולר">#REF!</definedName>
    <definedName name="דולר_1296">#REF!</definedName>
    <definedName name="דולר_מרץ">#REF!</definedName>
    <definedName name="דיו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וח_עודפות">'[247]שמ"מ מ"ה'!#REF!</definedName>
    <definedName name="דכ">#REF!</definedName>
    <definedName name="דכדשדכשד" localSheetId="3" hidden="1">{#N/A,#N/A,FALSE,"מערך הלוגיסטיקה"}</definedName>
    <definedName name="דכדשדכשד" hidden="1">{#N/A,#N/A,FALSE,"מערך הלוגיסטיקה"}</definedName>
    <definedName name="דלק_מערכות_אנרגיה">#REF!</definedName>
    <definedName name="דלק_מערכות_רכב">#REF!</definedName>
    <definedName name="דף1">#REF!</definedName>
    <definedName name="דצמבר" localSheetId="4">[248]index!$B$13</definedName>
    <definedName name="דצמבר">#REF!</definedName>
    <definedName name="דצמבר_02">#REF!</definedName>
    <definedName name="דצמבר_03">#REF!</definedName>
    <definedName name="דצמבר02" localSheetId="4" hidden="1">{#N/A,#N/A,FALSE,"מאזן בוחן";"כל_מאזן_בוחן",#N/A,FALSE,"מאזן בוחן"}</definedName>
    <definedName name="דצמבר02" localSheetId="3" hidden="1">{#N/A,#N/A,FALSE,"מאזן בוחן";"כל_מאזן_בוחן",#N/A,FALSE,"מאזן בוחן"}</definedName>
    <definedName name="דצמבר02" hidden="1">{#N/A,#N/A,FALSE,"מאזן בוחן";"כל_מאזן_בוחן",#N/A,FALSE,"מאזן בוחן"}</definedName>
    <definedName name="דצמברשנהקודמת">[248]index!$B$1</definedName>
    <definedName name="הב" localSheetId="4">'[52]COGS Q-1 2005'!#REF!</definedName>
    <definedName name="הב">#REF!</definedName>
    <definedName name="הבב">#REF!</definedName>
    <definedName name="הדס">#REF!</definedName>
    <definedName name="הדפסה">#REF!,#REF!</definedName>
    <definedName name="הדפסת_דוח_מתכונת_הגשה" localSheetId="4">#N/A</definedName>
    <definedName name="הדפסת_דוח_מתכונת_הגשה">#REF!</definedName>
    <definedName name="הדרכה" localSheetId="4">'[249]סיון הדרכה '!$C$5:$I$60,'[249]סיון הדרכה '!$C$62:$I$114,'[249]סיון הדרכה '!$C$119:$I$190</definedName>
    <definedName name="הדרכה">#REF!,#REF!,#REF!</definedName>
    <definedName name="הה">#REF!</definedName>
    <definedName name="ההה" localSheetId="3" hidden="1">{#N/A,#N/A,FALSE,"מאזנים"}</definedName>
    <definedName name="ההה" hidden="1">{#N/A,#N/A,FALSE,"מאזנים"}</definedName>
    <definedName name="ההה_1" localSheetId="3" hidden="1">{#N/A,#N/A,FALSE,"מאזנים"}</definedName>
    <definedName name="ההה_1" hidden="1">{#N/A,#N/A,FALSE,"מאזנים"}</definedName>
    <definedName name="הוון_עצמי">#REF!</definedName>
    <definedName name="הון_דולר">#REF!</definedName>
    <definedName name="הון_חוזר">#REF!</definedName>
    <definedName name="הון_מותאם">#REF!</definedName>
    <definedName name="הון_עצמי">#REF!</definedName>
    <definedName name="הוצ_מכירה_1996" localSheetId="4">'[250]מכירה - 1996'!$A$47:$I$62,'[250]מכירה - 1996'!$U$2:$AR$40</definedName>
    <definedName name="הוצ_מכירה_1996">#REF!,#REF!</definedName>
    <definedName name="הוצ_עמלת_גביה">#REF!</definedName>
    <definedName name="הוצ_פחת">#REF!</definedName>
    <definedName name="הוצאה">'[251]הרכבה ש"ח ברוקס קרת'!$Q$68</definedName>
    <definedName name="הוצאות">#REF!</definedName>
    <definedName name="הוצאות_הכנסות_אחרות">#REF!</definedName>
    <definedName name="הוצאות_הכנסות_מימון_נטו">#REF!</definedName>
    <definedName name="הוצאות_הנהלה" localSheetId="4">'[252]הנה"כ'!$A$1:$X$37,'[252]הנה"כ'!$A$46:$H$57</definedName>
    <definedName name="הוצאות_הנהלה">#REF!,#REF!</definedName>
    <definedName name="הוצאות_הנהלה_נומינליות">#REF!</definedName>
    <definedName name="הוצאות_מחקר_ופיתוח">#REF!</definedName>
    <definedName name="הוצאות_מימון">'[253]רווח והפסד'!#REF!</definedName>
    <definedName name="הוצאות_מימון_95" localSheetId="4">[254]דוחות!#REF!</definedName>
    <definedName name="הוצאות_מימון_95">#REF!</definedName>
    <definedName name="הוצאות_מימון_נטו">#REF!</definedName>
    <definedName name="הוצאות_מכירה" localSheetId="4">'[252]מכירה - 1996'!$A$1:$AA$46,'[252]מכירה - 1996'!$A$50:$J$65</definedName>
    <definedName name="הוצאות_מכירה">#REF!,#REF!</definedName>
    <definedName name="הוצאות_מכירה_ושיווק">#REF!</definedName>
    <definedName name="הוצאות_מכירה_נומינליות">#REF!,#REF!,#REF!,#REF!,#REF!,#REF!,#REF!,#REF!,#REF!,#REF!,#REF!</definedName>
    <definedName name="הוצאות_פחת" localSheetId="4">'[255]מעגל רכוש קבוע'!$L$17</definedName>
    <definedName name="הוצאות_פחת">#REF!</definedName>
    <definedName name="הוצאות_פרסום_בשנת_הדוח">#REF!</definedName>
    <definedName name="הוצאות_שיווק">#REF!</definedName>
    <definedName name="הטבה_רבעון_1">#REF!</definedName>
    <definedName name="הטבה_רבעון_2">#REF!</definedName>
    <definedName name="היוון_שת_פ">#REF!</definedName>
    <definedName name="הכל" localSheetId="4">[256]קפריסין!$H$32,[256]קפריסין!$A$3:$O$52,[256]קפריסין!$A$54:$O$103,[256]קפריסין!$A$105:$O$146,[256]קפריסין!$A$180:$I$198</definedName>
    <definedName name="הכל">#REF!,#REF!,#REF!,#REF!,#REF!</definedName>
    <definedName name="הכנסות">#REF!</definedName>
    <definedName name="הכנסות_מראש_ולקבל">#REF!</definedName>
    <definedName name="הכנסות_נדחות">#REF!</definedName>
    <definedName name="הלואות_בעלים">#REF!</definedName>
    <definedName name="הלוואה">#REF!</definedName>
    <definedName name="הלוואות_ז_ק_מבנקים">#REF!</definedName>
    <definedName name="הלוואות_ז_ק_מדלק">#REF!</definedName>
    <definedName name="הלוואות_לז_א">#REF!</definedName>
    <definedName name="הלוואות_לזמן_ארוך">#REF!</definedName>
    <definedName name="הלוואות_לזמן_קצר_מאחרים">#REF!</definedName>
    <definedName name="הלוואות_לעובדים__בניכוי_חלויות_שוטפות">#REF!</definedName>
    <definedName name="הנדסה">#REF!</definedName>
    <definedName name="הנה" hidden="1">{#N/A,#N/A,FALSE,"Aging Summary";#N/A,#N/A,FALSE,"Ratio Analysis";#N/A,#N/A,FALSE,"Test 120 Day Accts";#N/A,#N/A,FALSE,"Tickmarks"}</definedName>
    <definedName name="הנהלה">#REF!</definedName>
    <definedName name="הנהלה_1996" localSheetId="4">'[250]הנה"כ - 1996'!$A$47:$G$55,'[250]הנה"כ - 1996'!$Z$2:$AM$38</definedName>
    <definedName name="הנהלה_1996">#REF!,#REF!</definedName>
    <definedName name="הנהלה_1997">#REF!,#REF!</definedName>
    <definedName name="הנחה_ללקוח_חוזר">#REF!</definedName>
    <definedName name="הנפקות_הון">#REF!</definedName>
    <definedName name="הסברים">#REF!</definedName>
    <definedName name="הסתגלות2007" localSheetId="4" hidden="1">{#N/A,#N/A,FALSE,"Aging Summary";#N/A,#N/A,FALSE,"Ratio Analysis";#N/A,#N/A,FALSE,"Test 120 Day Accts";#N/A,#N/A,FALSE,"Tickmarks"}</definedName>
    <definedName name="הסתגלות2007" localSheetId="3" hidden="1">{#N/A,#N/A,FALSE,"Aging Summary";#N/A,#N/A,FALSE,"Ratio Analysis";#N/A,#N/A,FALSE,"Test 120 Day Accts";#N/A,#N/A,FALSE,"Tickmarks"}</definedName>
    <definedName name="הסתגלות2007" hidden="1">{#N/A,#N/A,FALSE,"Aging Summary";#N/A,#N/A,FALSE,"Ratio Analysis";#N/A,#N/A,FALSE,"Test 120 Day Accts";#N/A,#N/A,FALSE,"Tickmarks"}</definedName>
    <definedName name="העמסה" localSheetId="4">[241]תזרים!#REF!</definedName>
    <definedName name="העמסה">#REF!</definedName>
    <definedName name="העמסת_הוצאות_כלליות">#REF!</definedName>
    <definedName name="הפסד_דולר" localSheetId="4">[257]דוחות!$B$46:$G$69</definedName>
    <definedName name="הפסד_דולר">#REF!</definedName>
    <definedName name="הפסד_לפני_מיסים_על_הכנסה">#REF!</definedName>
    <definedName name="הפסד_שח" localSheetId="4">[257]דוחות!$L$46:$P$67</definedName>
    <definedName name="הפסד_שח">#REF!</definedName>
    <definedName name="הפסדי_אקוויטי">#REF!</definedName>
    <definedName name="הפצה">#REF!</definedName>
    <definedName name="הפרש">#REF!</definedName>
    <definedName name="הפרשה" localSheetId="4" hidden="1">{#N/A,#N/A,FALSE,"חודשי"}</definedName>
    <definedName name="הפרשה" localSheetId="3" hidden="1">{#N/A,#N/A,FALSE,"חודשי"}</definedName>
    <definedName name="הפרשה" hidden="1">{#N/A,#N/A,FALSE,"חודשי"}</definedName>
    <definedName name="הפרשהלבונוס">#REF!</definedName>
    <definedName name="הרחבות_VOICE">[12]מחירון!#REF!</definedName>
    <definedName name="הרחבות_VOICE_EXTRA">[12]מחירון!#REF!</definedName>
    <definedName name="הרכבה" localSheetId="4">'[29]pldt:תזרים '!$B$1:$F$28,'[29]pldt:תזרים '!$B$30:$F$62</definedName>
    <definedName name="הרכבה">#REF!,#REF!</definedName>
    <definedName name="הרכבה.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_1">#REF!</definedName>
    <definedName name="הרכבה_2">#REF!</definedName>
    <definedName name="הרכבהמאוחד" localSheetId="4">'[258]הרכבה מאוחד'!$B$8:$L$46,'[258]הרכבה מאוחד'!$B$49:$L$86,'[258]הרכבה מאוחד'!$B$91:$L$124,'[258]הרכבה מאוחד'!$B$126:$L$163,'[258]הרכבה מאוחד'!$B$165:$L$198,'[258]הרכבה מאוחד'!$B$200:$L$237,'[258]הרכבה מאוחד'!$B$239:$L$277</definedName>
    <definedName name="הרכבהמאוחד">#REF!,#REF!,#REF!,#REF!,#REF!,#REF!,#REF!</definedName>
    <definedName name="הרכבהסו2" localSheetId="4">[55]הרכבה!$A$1:$Q$56,[55]הרכבה!$A$57:$Q$100,[55]הרכבה!$A$101:$Q$166</definedName>
    <definedName name="הרכבהסו2">#REF!,#REF!,#REF!</definedName>
    <definedName name="השוואה" localSheetId="3" hidden="1">{#N/A,#N/A,FALSE,"Projections";#N/A,#N/A,FALSE,"Multiples Valuation";#N/A,#N/A,FALSE,"LBO";#N/A,#N/A,FALSE,"Multiples_Sensitivity";#N/A,#N/A,FALSE,"Summary"}</definedName>
    <definedName name="השוואה" hidden="1">{#N/A,#N/A,FALSE,"Projections";#N/A,#N/A,FALSE,"Multiples Valuation";#N/A,#N/A,FALSE,"LBO";#N/A,#N/A,FALSE,"Multiples_Sensitivity";#N/A,#N/A,FALSE,"Summary"}</definedName>
    <definedName name="השוואה_באחוזים_רווח">#REF!</definedName>
    <definedName name="השוואהמאוחד">#REF!</definedName>
    <definedName name="השוואתרבעון1">#REF!</definedName>
    <definedName name="השפעהללאבנות">#REF!</definedName>
    <definedName name="השפעתבנות">#REF!</definedName>
    <definedName name="השפעתבנותרווח">#REF!</definedName>
    <definedName name="השפעתרכינטו">#REF!</definedName>
    <definedName name="השקעה">#REF!</definedName>
    <definedName name="השקעה_ב__INC">#REF!</definedName>
    <definedName name="השקעה_בארטיסט">#REF!</definedName>
    <definedName name="השקעה_בבטוחות" localSheetId="4">'[255]פקדונות וניירות ערך'!$F$8</definedName>
    <definedName name="השקעה_בבטוחות">#REF!</definedName>
    <definedName name="השקעה_בחברות_קשורות">#REF!</definedName>
    <definedName name="השקעה_במניות_שטרי_הון_והלוואות">#REF!</definedName>
    <definedName name="השקעה_בנטגיים">#REF!</definedName>
    <definedName name="השקעה_בעוז_השקעות">[253]השקעות!#REF!</definedName>
    <definedName name="השקעה_לזמן_ארוך">#REF!</definedName>
    <definedName name="השקעהבטכם" localSheetId="4">[55]ATL!$E$172:$H$196,[55]ATL!$E$145:$H$169</definedName>
    <definedName name="השקעהבטכם">#REF!,#REF!</definedName>
    <definedName name="השקעות">#REF!</definedName>
    <definedName name="השקעות_אחרות">#REF!</definedName>
    <definedName name="השקעות_וחייבים_לא_שוטפים">#REF!</definedName>
    <definedName name="השתתפות_מדען" localSheetId="4">[241]תזרים!#REF!</definedName>
    <definedName name="השתתפות_מדען">#REF!</definedName>
    <definedName name="התאמס2">#REF!</definedName>
    <definedName name="התאמת_יתרות_פתיחה">#REF!</definedName>
    <definedName name="התחיבויות_תלויות">#REF!</definedName>
    <definedName name="התחייבויות">#REF!</definedName>
    <definedName name="התחייבויות_שוטפות">#REF!</definedName>
    <definedName name="התחייבויות_תלויות">#REF!</definedName>
    <definedName name="התחייבות_בגין_פיצויים">#REF!</definedName>
    <definedName name="התפתחות_אופציות">#REF!</definedName>
    <definedName name="התפתחות_אופציות_לעובדים">#REF!</definedName>
    <definedName name="התפתחות_ההשקעות">#REF!</definedName>
    <definedName name="ו">#REF!</definedName>
    <definedName name="ודד">#REF!</definedName>
    <definedName name="וטן" localSheetId="4" hidden="1">{#N/A,#N/A,FALSE,"חודשי"}</definedName>
    <definedName name="וטן" localSheetId="3" hidden="1">{#N/A,#N/A,FALSE,"חודשי"}</definedName>
    <definedName name="וטן" hidden="1">{#N/A,#N/A,FALSE,"חודשי"}</definedName>
    <definedName name="ויס">#REF!</definedName>
    <definedName name="ויסונטיקס">#REF!</definedName>
    <definedName name="ויסונטיקס_מאזן">#REF!</definedName>
    <definedName name="ויסונטיקס_רוהס1">#REF!</definedName>
    <definedName name="ויסונטיקס_רוהס2">#REF!</definedName>
    <definedName name="ויסוניק_מאזן">#REF!</definedName>
    <definedName name="ויסוניק_רוהס1">#REF!</definedName>
    <definedName name="ויסוניק_רוהס2">#REF!</definedName>
    <definedName name="וםועןו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ז72">#REF!</definedName>
    <definedName name="ז75">#REF!</definedName>
    <definedName name="ז76">#REF!</definedName>
    <definedName name="ז77">#REF!</definedName>
    <definedName name="ז81">#REF!</definedName>
    <definedName name="ז82">#REF!</definedName>
    <definedName name="ז84">#REF!</definedName>
    <definedName name="ז85">#REF!</definedName>
    <definedName name="ז87">#REF!</definedName>
    <definedName name="ז91">#REF!</definedName>
    <definedName name="ז96">#REF!</definedName>
    <definedName name="ז97">#REF!</definedName>
    <definedName name="זכאים">#REF!</definedName>
    <definedName name="זכאים_אחרים">#REF!</definedName>
    <definedName name="זכאים_שונים">#REF!</definedName>
    <definedName name="זכויות_מיעוט">#REF!</definedName>
    <definedName name="זכותשח">[135]נוספות!#REF!</definedName>
    <definedName name="זכיינים">#REF!</definedName>
    <definedName name="ח" localSheetId="4">#REF!</definedName>
    <definedName name="ח" localSheetId="3" hidden="1">{#N/A,#N/A,FALSE,"חודשי"}</definedName>
    <definedName name="ח" hidden="1">{#N/A,#N/A,FALSE,"חודשי"}</definedName>
    <definedName name="חברה">[259]כללי!#REF!</definedName>
    <definedName name="חברות_מוחזקות_ואחרות">#REF!</definedName>
    <definedName name="חו_זים_בינחברתיים">#REF!</definedName>
    <definedName name="חובה_שח">[135]נוספות!#REF!</definedName>
    <definedName name="חוז_בינחברתי">#REF!</definedName>
    <definedName name="חוז_מס">#REF!</definedName>
    <definedName name="חול" hidden="1">{#N/A,#N/A,FALSE,"מאזן בוחן";"כל_מאזן_בוחן",#N/A,FALSE,"מאזן בוחן"}</definedName>
    <definedName name="חוללל" hidden="1">{#N/A,#N/A,FALSE,"Aging Summary";#N/A,#N/A,FALSE,"Ratio Analysis";#N/A,#N/A,FALSE,"Test 120 Day Accts";#N/A,#N/A,FALSE,"Tickmarks"}</definedName>
    <definedName name="חופשה">#REF!</definedName>
    <definedName name="חח" localSheetId="4" hidden="1">{#N/A,#N/A,FALSE,"מאזן בוחן";"כל_מאזן_בוחן",#N/A,FALSE,"מאזן בוחן"}</definedName>
    <definedName name="חח" localSheetId="3" hidden="1">{#N/A,#N/A,FALSE,"מאזן בוחן";"כל_מאזן_בוחן",#N/A,FALSE,"מאזן בוחן"}</definedName>
    <definedName name="חח" hidden="1">{#N/A,#N/A,FALSE,"מאזן בוחן";"כל_מאזן_בוחן",#N/A,FALSE,"מאזן בוחן"}</definedName>
    <definedName name="חח_1" localSheetId="3" hidden="1">{#N/A,#N/A,FALSE,"מאזן בוחן";"כל_מאזן_בוחן",#N/A,FALSE,"מאזן בוחן"}</definedName>
    <definedName name="חח_1" hidden="1">{#N/A,#N/A,FALSE,"מאזן בוחן";"כל_מאזן_בוחן",#N/A,FALSE,"מאזן בוחן"}</definedName>
    <definedName name="חחח">#REF!</definedName>
    <definedName name="חחחחח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חחח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חחח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יעיעטא" localSheetId="4" hidden="1">{#N/A,#N/A,FALSE,"שכר מרכז"}</definedName>
    <definedName name="חחיעיעטא" localSheetId="3" hidden="1">{#N/A,#N/A,FALSE,"שכר מרכז"}</definedName>
    <definedName name="חחיעיעטא" hidden="1">{#N/A,#N/A,FALSE,"שכר מרכז"}</definedName>
    <definedName name="חחם">{"סעיף",0,"Auto","Auto",""}</definedName>
    <definedName name="חי" localSheetId="4" hidden="1">{#N/A,#N/A,FALSE,"חודשי"}</definedName>
    <definedName name="חי" localSheetId="3" hidden="1">{#N/A,#N/A,FALSE,"חודשי"}</definedName>
    <definedName name="חי" hidden="1">{#N/A,#N/A,FALSE,"חודשי"}</definedName>
    <definedName name="חייבים">#REF!</definedName>
    <definedName name="חייבים_ויתרות_חובה">#REF!</definedName>
    <definedName name="חישוביםםםם" localSheetId="4" hidden="1">{#N/A,#N/A,FALSE,"מאזן בוחן";"כל_מאזן_בוחן",#N/A,FALSE,"מאזן בוחן"}</definedName>
    <definedName name="חישוביםםםם" localSheetId="3" hidden="1">{#N/A,#N/A,FALSE,"מאזן בוחן";"כל_מאזן_בוחן",#N/A,FALSE,"מאזן בוחן"}</definedName>
    <definedName name="חישוביםםםם" hidden="1">{#N/A,#N/A,FALSE,"מאזן בוחן";"כל_מאזן_בוחן",#N/A,FALSE,"מאזן בוחן"}</definedName>
    <definedName name="חלךחלךחךל">#REF!</definedName>
    <definedName name="חלעיל">#REF!</definedName>
    <definedName name="חעי">#REF!</definedName>
    <definedName name="חשבון">#REF!</definedName>
    <definedName name="חשבונות">#REF!</definedName>
    <definedName name="ט" localSheetId="4">'[260]ארהב+אנגליה+ספרד'!$A$2:$O$21</definedName>
    <definedName name="ט">#REF!</definedName>
    <definedName name="טאיקו">#REF!</definedName>
    <definedName name="טט">#REF!</definedName>
    <definedName name="טטטט" localSheetId="4">[261]details!$B$7</definedName>
    <definedName name="טטטט">#REF!</definedName>
    <definedName name="טלדור">'[236]קבוצת טלדור'!$N$6:$T$58,'[236]קבוצת טלדור'!$N$60:$T$108,'[236]קבוצת טלדור'!$N$113:$T$154</definedName>
    <definedName name="טלי">#REF!</definedName>
    <definedName name="טנדם">[236]טנדם!$C$6:$J$68,[236]טנדם!$C$70:$J$108,[236]טנדם!$C$113:$J$155</definedName>
    <definedName name="טתנ">'[236]קבוצת טלדור'!$C$6:$K$68,'[236]קבוצת טלדור'!$C$70:$K$108,'[236]קבוצת טלדור'!$C$113:$K$154</definedName>
    <definedName name="י">#REF!</definedName>
    <definedName name="יולי">[233]index!$B$8</definedName>
    <definedName name="יולי_02">#REF!</definedName>
    <definedName name="יולי_03">#REF!</definedName>
    <definedName name="יוני">#REF!</definedName>
    <definedName name="יוני_03">#REF!</definedName>
    <definedName name="יוני_04">#REF!</definedName>
    <definedName name="יחחח" localSheetId="3" hidden="1">{#N/A,#N/A,FALSE,"משביר ישראל מאוחד"}</definedName>
    <definedName name="יחחח" hidden="1">{#N/A,#N/A,FALSE,"משביר ישראל מאוחד"}</definedName>
    <definedName name="יחס_הון_מאזן">#REF!</definedName>
    <definedName name="יחס_מכירות">#REF!</definedName>
    <definedName name="יי">#REF!</definedName>
    <definedName name="יךםין">{"חובה","SUM(חובה)","YNNNN",FALSE}</definedName>
    <definedName name="ימין">'[262]דוח פיצויים'!#REF!</definedName>
    <definedName name="ינואר" localSheetId="4">'[234]תעודה א'!#REF!</definedName>
    <definedName name="ינואר">#REF!</definedName>
    <definedName name="ינואר_03">#REF!</definedName>
    <definedName name="ינואר_04">#REF!</definedName>
    <definedName name="יעדים_גיאוגרפיים">#REF!</definedName>
    <definedName name="יעע">#REF!</definedName>
    <definedName name="יפעת" localSheetId="3" hidden="1">{#N/A,#N/A,FALSE,"New Depr Sch-150% DB";#N/A,#N/A,FALSE,"Cash Flows RLP";#N/A,#N/A,FALSE,"IRR";#N/A,#N/A,FALSE,"Proforma IS";#N/A,#N/A,FALSE,"Assumptions"}</definedName>
    <definedName name="יפעת" hidden="1">{#N/A,#N/A,FALSE,"New Depr Sch-150% DB";#N/A,#N/A,FALSE,"Cash Flows RLP";#N/A,#N/A,FALSE,"IRR";#N/A,#N/A,FALSE,"Proforma IS";#N/A,#N/A,FALSE,"Assumptions"}</definedName>
    <definedName name="יפעת_1" localSheetId="3" hidden="1">{#N/A,#N/A,FALSE,"New Depr Sch-150% DB";#N/A,#N/A,FALSE,"Cash Flows RLP";#N/A,#N/A,FALSE,"IRR";#N/A,#N/A,FALSE,"Proforma IS";#N/A,#N/A,FALSE,"Assumptions"}</definedName>
    <definedName name="יפעת_1" hidden="1">{#N/A,#N/A,FALSE,"New Depr Sch-150% DB";#N/A,#N/A,FALSE,"Cash Flows RLP";#N/A,#N/A,FALSE,"IRR";#N/A,#N/A,FALSE,"Proforma IS";#N/A,#N/A,FALSE,"Assumptions"}</definedName>
    <definedName name="ירושלים">#REF!,#REF!,#REF!</definedName>
    <definedName name="ישראל1">#REF!</definedName>
    <definedName name="ישראל2">#REF!</definedName>
    <definedName name="ישראל31">#REF!</definedName>
    <definedName name="ישראל32">#REF!</definedName>
    <definedName name="יתרה_חדשה">#REF!</definedName>
    <definedName name="יתרה_קודמת">#REF!</definedName>
    <definedName name="יתרות_חו_ז_בינחברתיות">#REF!</definedName>
    <definedName name="יתרות_ספק_לקוח_בינחברתיות">#REF!</definedName>
    <definedName name="יתרתהסתגלות" localSheetId="4" hidden="1">{#N/A,#N/A,FALSE,"Aging Summary";#N/A,#N/A,FALSE,"Ratio Analysis";#N/A,#N/A,FALSE,"Test 120 Day Accts";#N/A,#N/A,FALSE,"Tickmarks"}</definedName>
    <definedName name="יתרתהסתגלות" localSheetId="3" hidden="1">{#N/A,#N/A,FALSE,"Aging Summary";#N/A,#N/A,FALSE,"Ratio Analysis";#N/A,#N/A,FALSE,"Test 120 Day Accts";#N/A,#N/A,FALSE,"Tickmarks"}</definedName>
    <definedName name="יתרתהסתגלות" hidden="1">{#N/A,#N/A,FALSE,"Aging Summary";#N/A,#N/A,FALSE,"Ratio Analysis";#N/A,#N/A,FALSE,"Test 120 Day Accts";#N/A,#N/A,FALSE,"Tickmarks"}</definedName>
    <definedName name="כ" localSheetId="4">[263]עודפות!$A$50:$L$81</definedName>
    <definedName name="כ" localSheetId="3" hidden="1">{#N/A,#N/A,FALSE,"TSUM";#N/A,#N/A,FALSE,"shares";#N/A,#N/A,FALSE,"earnout";#N/A,#N/A,FALSE,"Heaty";#N/A,#N/A,FALSE,"self-tend";#N/A,#N/A,FALSE,"self-sum"}</definedName>
    <definedName name="כ" hidden="1">{#N/A,#N/A,FALSE,"TSUM";#N/A,#N/A,FALSE,"shares";#N/A,#N/A,FALSE,"earnout";#N/A,#N/A,FALSE,"Heaty";#N/A,#N/A,FALSE,"self-tend";#N/A,#N/A,FALSE,"self-sum"}</definedName>
    <definedName name="כגגגג" localSheetId="4" hidden="1">{#N/A,#N/A,FALSE,"תקציב עפ""י תמחיר"}</definedName>
    <definedName name="כגגגג" localSheetId="3" hidden="1">{#N/A,#N/A,FALSE,"תקציב עפ""י תמחיר"}</definedName>
    <definedName name="כגגגג" hidden="1">{#N/A,#N/A,FALSE,"תקציב עפ""י תמחיר"}</definedName>
    <definedName name="כגכ" localSheetId="3">{"סעיף",0,"Auto","Auto",""}</definedName>
    <definedName name="כגכ">{"סעיף",0,"Auto","Auto",""}</definedName>
    <definedName name="כגכ_1" localSheetId="3">{"סעיף",0,"Auto","Auto",""}</definedName>
    <definedName name="כגכ_1">{"סעיף",0,"Auto","Auto",""}</definedName>
    <definedName name="כגכג" localSheetId="3" hidden="1">{#N/A,#N/A,FALSE,"Aging Summary";#N/A,#N/A,FALSE,"Ratio Analysis";#N/A,#N/A,FALSE,"Test 120 Day Accts";#N/A,#N/A,FALSE,"Tickmarks"}</definedName>
    <definedName name="כגכג" hidden="1">{#N/A,#N/A,FALSE,"Aging Summary";#N/A,#N/A,FALSE,"Ratio Analysis";#N/A,#N/A,FALSE,"Test 120 Day Accts";#N/A,#N/A,FALSE,"Tickmarks"}</definedName>
    <definedName name="כגכגכ" localSheetId="3" hidden="1">{#N/A,#N/A,FALSE,"AD_Purchase";#N/A,#N/A,FALSE,"Credit";#N/A,#N/A,FALSE,"PF Acquisition";#N/A,#N/A,FALSE,"PF Offering"}</definedName>
    <definedName name="כגכגכ" hidden="1">{#N/A,#N/A,FALSE,"AD_Purchase";#N/A,#N/A,FALSE,"Credit";#N/A,#N/A,FALSE,"PF Acquisition";#N/A,#N/A,FALSE,"PF Offering"}</definedName>
    <definedName name="כגעכגעכ" localSheetId="3" hidden="1">{#N/A,#N/A,TRUE,"Cover letter";#N/A,#N/A,TRUE,"Definitions";#N/A,#N/A,TRUE,"financial data";#N/A,#N/A,TRUE,"general data"}</definedName>
    <definedName name="כגעכגעכ" hidden="1">{#N/A,#N/A,TRUE,"Cover letter";#N/A,#N/A,TRUE,"Definitions";#N/A,#N/A,TRUE,"financial data";#N/A,#N/A,TRUE,"general data"}</definedName>
    <definedName name="כותרת">#REF!</definedName>
    <definedName name="כימאגיס">#REF!</definedName>
    <definedName name="ככ" localSheetId="4" hidden="1">{#N/A,#N/A,FALSE,"מאזן בוחן";"כל_מאזן_בוחן",#N/A,FALSE,"מאזן בוחן"}</definedName>
    <definedName name="ככ" localSheetId="3" hidden="1">{"P&amp;L",#N/A,TRUE,"Summary";"Bal",#N/A,TRUE,"Summary";"Cash",#N/A,TRUE,"Summary"}</definedName>
    <definedName name="ככ" hidden="1">{"P&amp;L",#N/A,TRUE,"Summary";"Bal",#N/A,TRUE,"Summary";"Cash",#N/A,TRUE,"Summary"}</definedName>
    <definedName name="ככ_1" localSheetId="3" hidden="1">{#N/A,#N/A,FALSE,"מאזן בוחן";"כל_מאזן_בוחן",#N/A,FALSE,"מאזן בוחן"}</definedName>
    <definedName name="ככ_1" hidden="1">{#N/A,#N/A,FALSE,"מאזן בוחן";"כל_מאזן_בוחן",#N/A,FALSE,"מאזן בוחן"}</definedName>
    <definedName name="כככ" localSheetId="4" hidden="1">{#N/A,#N/A,FALSE,"חודשי"}</definedName>
    <definedName name="כככ" localSheetId="3" hidden="1">{#N/A,#N/A,FALSE,"חודשי"}</definedName>
    <definedName name="כככ" hidden="1">{#N/A,#N/A,FALSE,"חודשי"}</definedName>
    <definedName name="כככי">#REF!</definedName>
    <definedName name="ככככ" localSheetId="4" hidden="1">{#N/A,#N/A,FALSE,"חודשי"}</definedName>
    <definedName name="ככככ" localSheetId="3" hidden="1">{#N/A,#N/A,FALSE,"חודשי"}</definedName>
    <definedName name="ככככ" hidden="1">{#N/A,#N/A,FALSE,"חודשי"}</definedName>
    <definedName name="כככככ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כככככ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כככ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ךךךךךךךךךךךךךך" localSheetId="4" hidden="1">{#N/A,#N/A,FALSE,"תוכניות"}</definedName>
    <definedName name="ךךךךךךךךךךךךךךך" localSheetId="3" hidden="1">{#N/A,#N/A,FALSE,"תוכניות"}</definedName>
    <definedName name="ךךךךךךךךךךךךךךך" hidden="1">{#N/A,#N/A,FALSE,"תוכניות"}</definedName>
    <definedName name="ככעע">#N/A</definedName>
    <definedName name="כללי">'[264]שמ"מ מ"ה'!#REF!</definedName>
    <definedName name="כעעכע" localSheetId="3" hidden="1">{#N/A,#N/A,FALSE,"Aging Summary";#N/A,#N/A,FALSE,"Ratio Analysis";#N/A,#N/A,FALSE,"Test 120 Day Accts";#N/A,#N/A,FALSE,"Tickmarks"}</definedName>
    <definedName name="כעעכע" hidden="1">{#N/A,#N/A,FALSE,"Aging Summary";#N/A,#N/A,FALSE,"Ratio Analysis";#N/A,#N/A,FALSE,"Test 120 Day Accts";#N/A,#N/A,FALSE,"Tickmarks"}</definedName>
    <definedName name="ל" localSheetId="4">[135]נוספות!#REF!</definedName>
    <definedName name="ל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וח_תוכנית" localSheetId="4" hidden="1">{#N/A,#N/A,FALSE,"תוכניות"}</definedName>
    <definedName name="לוח_תוכנית" localSheetId="3" hidden="1">{#N/A,#N/A,FALSE,"תוכניות"}</definedName>
    <definedName name="לוח_תוכנית" hidden="1">{#N/A,#N/A,FALSE,"תוכניות"}</definedName>
    <definedName name="לחי" hidden="1">{#N/A,#N/A,FALSE,"contents";#N/A,#N/A,FALSE,"balance sheet";#N/A,#N/A,FALSE,"income";#N/A,#N/A,FALSE,"cash flow";#N/A,#N/A,FALSE,"equity";#N/A,#N/A,FALSE,"notes";#N/A,#N/A,FALSE,"Expenses"}</definedName>
    <definedName name="ליאורה">[265]הבראה!$A$1:$M$27</definedName>
    <definedName name="לךחלךחך">'[154]פק'' נוספות'!$A$2:$P$33,'[154]פק'' נוספות'!#REF!</definedName>
    <definedName name="לל" localSheetId="4" hidden="1">{#N/A,#N/A,FALSE,"מאזן בוחן";"כל_מאזן_בוחן",#N/A,FALSE,"מאזן בוחן"}</definedName>
    <definedName name="לל" localSheetId="3" hidden="1">{#N/A,#N/A,FALSE,"מאזן בוחן";"כל_מאזן_בוחן",#N/A,FALSE,"מאזן בוחן"}</definedName>
    <definedName name="לל" hidden="1">{#N/A,#N/A,FALSE,"מאזן בוחן";"כל_מאזן_בוחן",#N/A,FALSE,"מאזן בוחן"}</definedName>
    <definedName name="לל_1" localSheetId="3" hidden="1">{#N/A,#N/A,FALSE,"מאזן בוחן";"כל_מאזן_בוחן",#N/A,FALSE,"מאזן בוחן"}</definedName>
    <definedName name="לל_1" hidden="1">{#N/A,#N/A,FALSE,"מאזן בוחן";"כל_מאזן_בוחן",#N/A,FALSE,"מאזן בוחן"}</definedName>
    <definedName name="ללחחכחחכחכ" localSheetId="4" hidden="1">{#N/A,#N/A,FALSE,"חודשי"}</definedName>
    <definedName name="ללחחכחחכחכ" localSheetId="3" hidden="1">{#N/A,#N/A,FALSE,"חודשי"}</definedName>
    <definedName name="ללחחכחחכחכ" hidden="1">{#N/A,#N/A,FALSE,"חודשי"}</definedName>
    <definedName name="לללללללללל" localSheetId="4" hidden="1">{#N/A,#N/A,FALSE,"חודשי"}</definedName>
    <definedName name="לללללללללל" localSheetId="3" hidden="1">{#N/A,#N/A,FALSE,"חודשי"}</definedName>
    <definedName name="לללללללללל" hidden="1">{#N/A,#N/A,FALSE,"חודשי"}</definedName>
    <definedName name="לללן" localSheetId="4" hidden="1">{#N/A,#N/A,FALSE,"תקציב עפ""י תמחיר"}</definedName>
    <definedName name="לללן" localSheetId="3" hidden="1">{#N/A,#N/A,FALSE,"תקציב עפ""י תמחיר"}</definedName>
    <definedName name="לללן" hidden="1">{#N/A,#N/A,FALSE,"תקציב עפ""י תמחיר"}</definedName>
    <definedName name="לללעלעל" localSheetId="4" hidden="1">{#N/A,#N/A,TRUE,"רבעוני מעודכן";#N/A,#N/A,TRUE,"השוואת תקציבים";#N/A,#N/A,TRUE,"הכנסות";#N/A,#N/A,TRUE,"רגישות"}</definedName>
    <definedName name="לללעלעל" localSheetId="3" hidden="1">{#N/A,#N/A,TRUE,"רבעוני מעודכן";#N/A,#N/A,TRUE,"השוואת תקציבים";#N/A,#N/A,TRUE,"הכנסות";#N/A,#N/A,TRUE,"רגישות"}</definedName>
    <definedName name="לללעלעל" hidden="1">{#N/A,#N/A,TRUE,"רבעוני מעודכן";#N/A,#N/A,TRUE,"השוואת תקציבים";#N/A,#N/A,TRUE,"הכנסות";#N/A,#N/A,TRUE,"רגישות"}</definedName>
    <definedName name="למלבאו" localSheetId="4" hidden="1">{#N/A,#N/A,TRUE,"צפי הכנסות-צביקה"}</definedName>
    <definedName name="למלבאו" localSheetId="3" hidden="1">{#N/A,#N/A,TRUE,"צפי הכנסות-צביקה"}</definedName>
    <definedName name="למלבאו" hidden="1">{#N/A,#N/A,TRUE,"צפי הכנסות-צביקה"}</definedName>
    <definedName name="לקוח_חוזר">#REF!</definedName>
    <definedName name="לקוחות">#REF!</definedName>
    <definedName name="לקוחות_עיקריים">#REF!</definedName>
    <definedName name="מ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ם">#REF!</definedName>
    <definedName name="מ.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ב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נדחה" localSheetId="4">{"סעיף",0,"Auto","Auto",""}</definedName>
    <definedName name="מ.נדחה" localSheetId="3">{"סעיף",0,"Auto","Auto",""}</definedName>
    <definedName name="מ.נדחה">{"סעיף",0,"Auto","Auto",""}</definedName>
    <definedName name="מ.נדחה_1" localSheetId="3">{"סעיף",0,"Auto","Auto",""}</definedName>
    <definedName name="מ.נדחה_1">{"סעיף",0,"Auto","Auto",""}</definedName>
    <definedName name="מ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73">#REF!</definedName>
    <definedName name="מ81">#REF!</definedName>
    <definedName name="מ88">#REF!</definedName>
    <definedName name="מ91">#REF!</definedName>
    <definedName name="מ92">#REF!</definedName>
    <definedName name="מאוחד" localSheetId="4">'[249]הרכבה מאוחד'!$C$5:$L$59,'[249]הרכבה מאוחד'!$C$61:$L$113,'[249]הרכבה מאוחד'!$C$118:$L$189</definedName>
    <definedName name="מאוחד">#REF!,#REF!,#REF!</definedName>
    <definedName name="מאוחד1">#REF!</definedName>
    <definedName name="מאוחד2">#REF!</definedName>
    <definedName name="מאוחד31">#REF!</definedName>
    <definedName name="מאוחד32">#REF!</definedName>
    <definedName name="מאוחדמש" localSheetId="4">'[249]הרכבה מאוחד'!$C$5:$N$59,'[249]הרכבה מאוחד'!$C$61:$N$113,'[249]הרכבה מאוחד'!$C$118:$N$189</definedName>
    <definedName name="מאוחדמש">#REF!,#REF!,#REF!</definedName>
    <definedName name="מאוחדרווח1">#REF!</definedName>
    <definedName name="מאזן">#REF!</definedName>
    <definedName name="מאזן_">#REF!</definedName>
    <definedName name="מאזן___מותאם">#REF!</definedName>
    <definedName name="מאזן_99">#REF!</definedName>
    <definedName name="מאזן_איחוד">#REF!</definedName>
    <definedName name="מאזן_איחוד_דולרי">#REF!</definedName>
    <definedName name="מאזן_איחוד_מותאם">#REF!</definedName>
    <definedName name="מאזן_אקטיב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 localSheetId="4">[245]BS!#REF!</definedName>
    <definedName name="מאזן_אקטיב_קיימן">#REF!</definedName>
    <definedName name="מאזן_בוחן">'[266]מאזן בוחן'!$D$5:$L$38,'[266]מאזן בוחן'!$D$39:$L$51</definedName>
    <definedName name="מאזן_בוחן_אקטיב">#REF!</definedName>
    <definedName name="מאזן_בוחן_כללי" localSheetId="3" hidden="1">{#N/A,#N/A,FALSE,"מאזן בוחן";"כל_מאזן_בוחן",#N/A,FALSE,"מאזן בוחן"}</definedName>
    <definedName name="מאזן_בוחן_כללי" hidden="1">{#N/A,#N/A,FALSE,"מאזן בוחן";"כל_מאזן_בוחן",#N/A,FALSE,"מאזן בוחן"}</definedName>
    <definedName name="מאזן_בוחן_כללי_1" localSheetId="4" hidden="1">{#N/A,#N/A,FALSE,"מאזן בוחן";"כל_מאזן_בוחן",#N/A,FALSE,"מאזן בוחן"}</definedName>
    <definedName name="מאזן_בוחן_כללי_1" localSheetId="3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localSheetId="4" hidden="1">{#N/A,#N/A,FALSE,"מאזן בוחן";"כל_מאזן_בוחן",#N/A,FALSE,"מאזן בוחן"}</definedName>
    <definedName name="מאזן_בוחן_כללי1" localSheetId="3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בוחן_סופי" localSheetId="4">'[267]פקודות נוספות קדנט בע"מ'!$W$4:$W$150</definedName>
    <definedName name="מאזן_בוחן_סופי">#REF!</definedName>
    <definedName name="מאזן_בוחן_פאסיב">#REF!</definedName>
    <definedName name="מאזן_בוחן_רווהס">#REF!</definedName>
    <definedName name="מאזן_דולר" localSheetId="4">#REF!</definedName>
    <definedName name="מאזן_דולר">#REF!,#REF!,#REF!</definedName>
    <definedName name="מאזן_ורווה_דולר" localSheetId="4">[268]דוחות!$B$1:$K$53,[268]דוחות!$C$57:$H$82</definedName>
    <definedName name="מאזן_ורווה_דולר">#REF!,#REF!</definedName>
    <definedName name="מאזן_ורווה_שח" localSheetId="4">[268]דוחות!$N$1:$W$53,[268]דוחות!$O$57:$T$82</definedName>
    <definedName name="מאזן_ורווה_שח">#REF!,#REF!</definedName>
    <definedName name="מאזן_מותאם">#REF!</definedName>
    <definedName name="מאזן_נומינלי">#REF!</definedName>
    <definedName name="מאזן_נכסים_שוטפים">#REF!</definedName>
    <definedName name="מאזן_ס">#REF!</definedName>
    <definedName name="מאזן_פאסיב">#REF!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 localSheetId="4">[245]BS!#REF!</definedName>
    <definedName name="מאזן_פאסיב_קיימן">#REF!</definedName>
    <definedName name="מאזן_שח" localSheetId="4">[269]דוחות!$K$4:$R$41</definedName>
    <definedName name="מאזן_שח">#REF!</definedName>
    <definedName name="מאזן_שיווק" localSheetId="4">'[270]גליון איחוד מותאם'!$A$1:$M$47</definedName>
    <definedName name="מאזן_שיווק">#REF!</definedName>
    <definedName name="מאזןב">[67]מאזן!$H$1:$W$47</definedName>
    <definedName name="מאזנים" localSheetId="4">'[58]מאזן ורוו"ה'!$A$2:$I$49,'[58]מאזן ורוו"ה'!$K$7:$R$49</definedName>
    <definedName name="מאזנים">#REF!,#REF!</definedName>
    <definedName name="מאזןמאוחד">#REF!</definedName>
    <definedName name="מאזןמתוא">#REF!</definedName>
    <definedName name="מאזןפ">[67]מאזן!$B$1:$Y$57</definedName>
    <definedName name="מאזןפלסט">#REF!</definedName>
    <definedName name="מאזןתעשיות">#REF!</definedName>
    <definedName name="מאי" localSheetId="4">'[234]תעודה א'!#REF!</definedName>
    <definedName name="מאי">#REF!</definedName>
    <definedName name="מאי_03">#REF!</definedName>
    <definedName name="מאי_04">#REF!</definedName>
    <definedName name="מאקרו1" localSheetId="4">[271]!מאקרו1</definedName>
    <definedName name="מאקרו1">#REF!</definedName>
    <definedName name="מאקרו10" localSheetId="4">[169]!מאקרו10</definedName>
    <definedName name="מאקרו10">#REF!</definedName>
    <definedName name="מאקרו2" localSheetId="4">[271]!מאקרו2</definedName>
    <definedName name="מאקרו2">#REF!</definedName>
    <definedName name="מאקרו3" localSheetId="4">[169]!מאקרו3</definedName>
    <definedName name="מאקרו3">#REF!</definedName>
    <definedName name="מאקרו4" localSheetId="4">[169]!מאקרו4</definedName>
    <definedName name="מאקרו4">#REF!</definedName>
    <definedName name="מאקרו5" localSheetId="4">[169]!מאקרו5</definedName>
    <definedName name="מאקרו5">#REF!</definedName>
    <definedName name="מאקרו6" localSheetId="4">[169]!מאקרו6</definedName>
    <definedName name="מאקרו6">#REF!</definedName>
    <definedName name="מאקרו7" localSheetId="4">[169]!מאקרו7</definedName>
    <definedName name="מאקרו7">#REF!</definedName>
    <definedName name="מאקרו8" localSheetId="4">[169]!מאקרו8</definedName>
    <definedName name="מאקרו8">#REF!</definedName>
    <definedName name="מאקרו9" localSheetId="4">'[169]#REF'!מאקרו9</definedName>
    <definedName name="מאקרו9">#REF!</definedName>
    <definedName name="מ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חן_מחזורים">#REF!</definedName>
    <definedName name="מגזרים">#REF!</definedName>
    <definedName name="מגזרים2">#REF!</definedName>
    <definedName name="מגזרים3">#REF!</definedName>
    <definedName name="מגעי_IP">[12]מחירון!$F$13:$I$19</definedName>
    <definedName name="מגעי_IP_EXTRA">[12]מחירון!$I$20</definedName>
    <definedName name="מדד" localSheetId="4">[272]דוחות!#REF!</definedName>
    <definedName name="מדד">#REF!</definedName>
    <definedName name="מדד_12_97" localSheetId="4">'[126]מדדים ודולר'!#REF!</definedName>
    <definedName name="מדד_12_97">#REF!</definedName>
    <definedName name="מדד_12_98" localSheetId="4">'[126]מדדים ודולר'!#REF!</definedName>
    <definedName name="מדד_12_98">#REF!</definedName>
    <definedName name="מדד_5.96">#REF!</definedName>
    <definedName name="מדד_95">#REF!</definedName>
    <definedName name="מדד_96">#REF!</definedName>
    <definedName name="מדד_אוגוסט_99" localSheetId="4">'[126]מדדים ודולר'!#REF!</definedName>
    <definedName name="מדד_אוגוסט_99">#REF!</definedName>
    <definedName name="מדד_אוקטובר_98" localSheetId="4">'[126]מדדים ודולר'!#REF!</definedName>
    <definedName name="מדד_אוקטובר_98">#REF!</definedName>
    <definedName name="מדד_אוקטובר_99" localSheetId="4">'[126]מדדים ודולר'!#REF!</definedName>
    <definedName name="מדד_אוקטובר_99">#REF!</definedName>
    <definedName name="מדד_אפריל_2000" localSheetId="4">'[126]מדדים ודולר'!#REF!</definedName>
    <definedName name="מדד_אפריל_2000">#REF!</definedName>
    <definedName name="מדד_אפריל_99" localSheetId="4">'[126]מדדים ודולר'!#REF!</definedName>
    <definedName name="מדד_אפריל_99">#REF!</definedName>
    <definedName name="מדד_דצ">#REF!</definedName>
    <definedName name="מדד_דצמבר_99" localSheetId="4">'[126]מדדים ודולר'!#REF!</definedName>
    <definedName name="מדד_דצמבר_99">#REF!</definedName>
    <definedName name="מדד_ידוע_12_93">#REF!</definedName>
    <definedName name="מדד_יולי_99" localSheetId="4">'[126]מדדים ודולר'!#REF!</definedName>
    <definedName name="מדד_יולי_99">#REF!</definedName>
    <definedName name="מדד_יוני" localSheetId="4">'[273]TTI -מתואם'!$Q$10</definedName>
    <definedName name="מדד_יוני">#REF!</definedName>
    <definedName name="מדד_יוני_2000" localSheetId="4">'[126]מדדים ודולר'!#REF!</definedName>
    <definedName name="מדד_יוני_2000">#REF!</definedName>
    <definedName name="מדד_יוני_98" localSheetId="4">'[126]מדדים ודולר'!#REF!</definedName>
    <definedName name="מדד_יוני_98">#REF!</definedName>
    <definedName name="מדד_יוני_99" localSheetId="4">'[126]מדדים ודולר'!#REF!</definedName>
    <definedName name="מדד_יוני_99">#REF!</definedName>
    <definedName name="מדד_ינואר_2000" localSheetId="4">'[126]מדדים ודולר'!#REF!</definedName>
    <definedName name="מדד_ינואר_2000">#REF!</definedName>
    <definedName name="מדד_ינואר_99" localSheetId="4">'[126]מדדים ודולר'!#REF!</definedName>
    <definedName name="מדד_ינואר_99">#REF!</definedName>
    <definedName name="מדד_לתאום">#REF!</definedName>
    <definedName name="מדד_מאי_2000" localSheetId="4">'[126]מדדים ודולר'!#REF!</definedName>
    <definedName name="מדד_מאי_2000">#REF!</definedName>
    <definedName name="מדד_מאי_99" localSheetId="4">'[126]מדדים ודולר'!#REF!</definedName>
    <definedName name="מדד_מאי_99">#REF!</definedName>
    <definedName name="מדד_ממוצע" localSheetId="4">[243]מדדים!$C$31</definedName>
    <definedName name="מדד_ממוצע">#REF!</definedName>
    <definedName name="מדד_מרץ_2000" localSheetId="4">'[126]מדדים ודולר'!#REF!</definedName>
    <definedName name="מדד_מרץ_2000">#REF!</definedName>
    <definedName name="מדד_מרץ_99" localSheetId="4">'[126]מדדים ודולר'!#REF!</definedName>
    <definedName name="מדד_מרץ_99">#REF!</definedName>
    <definedName name="מדד_נובמבר_99" localSheetId="4">'[126]מדדים ודולר'!#REF!</definedName>
    <definedName name="מדד_נובמבר_99">#REF!</definedName>
    <definedName name="מדד_ספטמבר_99" localSheetId="4">'[126]מדדים ודולר'!#REF!</definedName>
    <definedName name="מדד_ספטמבר_99">#REF!</definedName>
    <definedName name="מדד_פברואר_2000" localSheetId="4">'[126]מדדים ודולר'!#REF!</definedName>
    <definedName name="מדד_פברואר_2000">#REF!</definedName>
    <definedName name="מדד_פברואר_99" localSheetId="4">'[126]מדדים ודולר'!#REF!</definedName>
    <definedName name="מדד_פברואר_99">#REF!</definedName>
    <definedName name="מדד_רב">#REF!</definedName>
    <definedName name="מדד_שנ">#REF!</definedName>
    <definedName name="מדד_שנתי">#REF!</definedName>
    <definedName name="מדד1.00">#REF!</definedName>
    <definedName name="מדד1.01">#REF!</definedName>
    <definedName name="מדד10.00">#REF!</definedName>
    <definedName name="מדד10.01">#REF!</definedName>
    <definedName name="מדד11.00">#REF!</definedName>
    <definedName name="מדד11.01">#REF!</definedName>
    <definedName name="מדד12.00">#REF!</definedName>
    <definedName name="מדד12.01">#REF!</definedName>
    <definedName name="מדד12.99">#REF!</definedName>
    <definedName name="מדד2.00">#REF!</definedName>
    <definedName name="מדד2.01">#REF!</definedName>
    <definedName name="מדד3.00">#REF!</definedName>
    <definedName name="מדד3.01">#REF!</definedName>
    <definedName name="מדד4.00">#REF!</definedName>
    <definedName name="מדד4.01">#REF!</definedName>
    <definedName name="מדד5.00">#REF!</definedName>
    <definedName name="מדד5.01">#REF!</definedName>
    <definedName name="מדד6.00">#REF!</definedName>
    <definedName name="מדד6.01">#REF!</definedName>
    <definedName name="מדד7.00">#REF!</definedName>
    <definedName name="מדד7.01">#REF!</definedName>
    <definedName name="מדד8.00">#REF!</definedName>
    <definedName name="מדד8.01">#REF!</definedName>
    <definedName name="מדד9.00">#REF!</definedName>
    <definedName name="מדד9.01">#REF!</definedName>
    <definedName name="מדדים">#REF!</definedName>
    <definedName name="מדדים_ושערים">#REF!</definedName>
    <definedName name="מודל" localSheetId="4">'[274]New budget'!$B$48:$K$91,'[274]New budget'!$B$94:$K$134,'[274]New budget'!#REF!,'[274]New budget'!#REF!,'[274]New budget'!#REF!,'[274]New budget'!#REF!,'[274]New budget'!#REF!,'[274]New budget'!#REF!,'[274]New budget'!#REF!,'[274]New budget'!#REF!,'[274]New budget'!#REF!</definedName>
    <definedName name="מודל">#REF!,#REF!,#REF!,#REF!,#REF!,#REF!,#REF!,#REF!,#REF!,#REF!,#REF!</definedName>
    <definedName name="מוניטין_וידע">#REF!</definedName>
    <definedName name="מוניטיןבPOS" localSheetId="4">[159]השקעות!$AJ$21:$AJ$31,[159]השקעות!$AI$21:$AI$27,[159]השקעות!$AH$22:$AH$27,[159]השקעות!$AG$21:$AG$31,[159]השקעות!$AF$21:$AF$31,[159]השקעות!$AC$21:$AC$27,[159]השקעות!$AA$21:$AA$28,[159]השקעות!$Z$21:$Z$31,[159]השקעות!$W$21:$W$23,[159]השקעות!$W$27,[159]השקעות!$AH$36,[159]השקעות!$AI$36</definedName>
    <definedName name="מוניטיןבPOS">#REF!,#REF!,#REF!,#REF!,#REF!,#REF!,#REF!,#REF!,#REF!,#REF!,#REF!,#REF!</definedName>
    <definedName name="מופ">#REF!</definedName>
    <definedName name="מוצרים2002">#REF!</definedName>
    <definedName name="מותאם" localSheetId="4">'[270]גליון איחוד מותאם'!$A$56:$M$74</definedName>
    <definedName name="מותאם">#REF!</definedName>
    <definedName name="מזומנים">#REF!</definedName>
    <definedName name="מחזור_99">#REF!</definedName>
    <definedName name="מחיר_95">#REF!</definedName>
    <definedName name="מחיר_95_חדש">#REF!</definedName>
    <definedName name="מחיר_96">#REF!</definedName>
    <definedName name="מחיר_96_חדש">#REF!</definedName>
    <definedName name="מחיר_97">#REF!</definedName>
    <definedName name="מחיר_ההון">#REF!</definedName>
    <definedName name="מחיר_מלא95">#REF!</definedName>
    <definedName name="מחיר_מלא96">#REF!</definedName>
    <definedName name="מחלקות_חברים">[275]פקודה!$B$12:$B$30</definedName>
    <definedName name="מחמ">#REF!</definedName>
    <definedName name="מחקר_ופיתוח">#REF!</definedName>
    <definedName name="מטבע">#REF!</definedName>
    <definedName name="מיגזרים_גיאוגרפיים">#REF!</definedName>
    <definedName name="מיכל" localSheetId="4" hidden="1">{#N/A,#N/A,FALSE,"חודשי"}</definedName>
    <definedName name="מיכל" localSheetId="3" hidden="1">{#N/A,#N/A,FALSE,"חודשי"}</definedName>
    <definedName name="מיכל" hidden="1">{#N/A,#N/A,FALSE,"חודשי"}</definedName>
    <definedName name="מימון">#REF!</definedName>
    <definedName name="מימוש_בטוחות" localSheetId="4">'[255]פקדונות וניירות ערך'!$F$10</definedName>
    <definedName name="מימוש_בטוחות">#REF!</definedName>
    <definedName name="מימוש_רכוש" localSheetId="4">'[255]מעגל רכוש קבוע'!$L$13</definedName>
    <definedName name="מימוש_רכוש">#REF!</definedName>
    <definedName name="מיסים">#REF!</definedName>
    <definedName name="מיסים_לפי_חברות">#REF!</definedName>
    <definedName name="מיסים_נדחים">#REF!</definedName>
    <definedName name="מיסים_נדחים_לזמן_ארוך">#REF!</definedName>
    <definedName name="מיקוםמלאי">#REF!</definedName>
    <definedName name="מכונה">#REF!</definedName>
    <definedName name="מכירה">#REF!</definedName>
    <definedName name="מכירה_1997">#REF!,#REF!</definedName>
    <definedName name="מכירה_97">#REF!,#REF!</definedName>
    <definedName name="מכירה_מותאם">#REF!</definedName>
    <definedName name="מכירה_מתואם_97">#REF!,#REF!,#REF!,#REF!,#REF!,#REF!</definedName>
    <definedName name="מכירהמאוחד">#REF!</definedName>
    <definedName name="מכירות">#REF!</definedName>
    <definedName name="מכירות_הדדיות">#REF!</definedName>
    <definedName name="מכירותמאוחד">#REF!</definedName>
    <definedName name="מכירת_רכוש" localSheetId="4">'[128]מעגל רכוש קבוע'!$L$13</definedName>
    <definedName name="מכירת_רכוש">#REF!</definedName>
    <definedName name="מכרמאוחד">#REF!</definedName>
    <definedName name="םל" localSheetId="3" hidden="1">{#N/A,#N/A,FALSE,"New Depr Sch-150% DB";#N/A,#N/A,FALSE,"Cash Flows RLP";#N/A,#N/A,FALSE,"IRR";#N/A,#N/A,FALSE,"Proforma IS";#N/A,#N/A,FALSE,"Assumptions"}</definedName>
    <definedName name="םל" hidden="1">{#N/A,#N/A,FALSE,"New Depr Sch-150% DB";#N/A,#N/A,FALSE,"Cash Flows RLP";#N/A,#N/A,FALSE,"IRR";#N/A,#N/A,FALSE,"Proforma IS";#N/A,#N/A,FALSE,"Assumptions"}</definedName>
    <definedName name="םל_1" localSheetId="3" hidden="1">{#N/A,#N/A,FALSE,"New Depr Sch-150% DB";#N/A,#N/A,FALSE,"Cash Flows RLP";#N/A,#N/A,FALSE,"IRR";#N/A,#N/A,FALSE,"Proforma IS";#N/A,#N/A,FALSE,"Assumptions"}</definedName>
    <definedName name="םל_1" hidden="1">{#N/A,#N/A,FALSE,"New Depr Sch-150% DB";#N/A,#N/A,FALSE,"Cash Flows RLP";#N/A,#N/A,FALSE,"IRR";#N/A,#N/A,FALSE,"Proforma IS";#N/A,#N/A,FALSE,"Assumptions"}</definedName>
    <definedName name="מלאי">#REF!</definedName>
    <definedName name="מלאי_בסניפים">#REF!,#REF!,#REF!,#REF!</definedName>
    <definedName name="מלון7">#REF!</definedName>
    <definedName name="מלון8">#REF!</definedName>
    <definedName name="ממ">#REF!</definedName>
    <definedName name="ממודדיוני">#REF!</definedName>
    <definedName name="ממוצ_7_12_97" localSheetId="4">'[276]הרכבה $'!#REF!</definedName>
    <definedName name="ממוצ_7_12_97">#REF!</definedName>
    <definedName name="ממוצע" localSheetId="4">'[277]מדדים ושע"ח'!$L$36</definedName>
    <definedName name="ממוצע">#REF!</definedName>
    <definedName name="ממוצע_1_12_97" localSheetId="4">[278]הרכבה!$B$3</definedName>
    <definedName name="ממוצע_1_12_97">#REF!</definedName>
    <definedName name="ממוצע_6_03">[279]מדדים!$H$31</definedName>
    <definedName name="ממוצע_7_9.97" localSheetId="4">'[276]הרכבה $'!#REF!</definedName>
    <definedName name="ממוצע_7_9.97">#REF!</definedName>
    <definedName name="ממוצע_אופציות" localSheetId="4">'[238]רווח למניה רבעוני 1997'!#REF!</definedName>
    <definedName name="ממוצע_אופציות">#REF!</definedName>
    <definedName name="ממממ" localSheetId="4">{"חובה","SUM(חובה)","YNNNN",FALSE}</definedName>
    <definedName name="ממממ" localSheetId="3">{"חובה","SUM(חובה)","YNNNN",FALSE}</definedName>
    <definedName name="ממממ">{"חובה","SUM(חובה)","YNNNN",FALSE}</definedName>
    <definedName name="ממממ_1" localSheetId="3">{"חובה","SUM(חובה)","YNNNN",FALSE}</definedName>
    <definedName name="ממממ_1">{"חובה","SUM(חובה)","YNNNN",FALSE}</definedName>
    <definedName name="מס">#REF!</definedName>
    <definedName name="מס_הדרכה">#REF!</definedName>
    <definedName name="מס_ירושלים">#REF!</definedName>
    <definedName name="מס_נדחה" localSheetId="4">'[280]מסים נדחים'!$B$2:$F$15</definedName>
    <definedName name="מס_נדחה">#REF!</definedName>
    <definedName name="מס_שיווק">#REF!</definedName>
    <definedName name="מס_תיאורטי">#REF!</definedName>
    <definedName name="מסים_נדחים" localSheetId="4">'[281]deferred tax'!$B$2:$F$15,'[281]deferred tax'!$C$19:$K$32</definedName>
    <definedName name="מסים_נדחים">#REF!,#REF!</definedName>
    <definedName name="מסלול_מס">#REF!</definedName>
    <definedName name="מספלסט">#REF!</definedName>
    <definedName name="מספרי_השוואה">#REF!,#REF!,#REF!</definedName>
    <definedName name="מסתעשיות">#REF!</definedName>
    <definedName name="מע09">#REF!</definedName>
    <definedName name="מעגל_בק_מס">#REF!</definedName>
    <definedName name="מעגל_הלואות">#REF!</definedName>
    <definedName name="מעגל_הלוואות_לזמן_ארוך">#REF!</definedName>
    <definedName name="מעגל_הלוואות_לזמן_ארוך_שניתנו">#REF!</definedName>
    <definedName name="מעגל_השקעות_לזמן_ארוך">#REF!</definedName>
    <definedName name="מעגל_מיסים_נדחים">#REF!</definedName>
    <definedName name="מעגל_ניירות_ערך">#REF!</definedName>
    <definedName name="מעגל_פקדונות_לזמן_ארוך">#REF!</definedName>
    <definedName name="מעגל_פקדונות_לזמן_קצר">#REF!</definedName>
    <definedName name="מעגל_רכוש_קבוע">#REF!</definedName>
    <definedName name="מעגל_רכושדל">#REF!</definedName>
    <definedName name="מעגל_רכוששח">#REF!</definedName>
    <definedName name="מעגל_רק_3_חדשים">'[276]מעגל רכוש קבוע'!#REF!</definedName>
    <definedName name="מעגל_רק_6חדשים">#REF!</definedName>
    <definedName name="מעמ">0.17</definedName>
    <definedName name="מפעל_מאושר">#REF!</definedName>
    <definedName name="מצטבריוני">#REF!</definedName>
    <definedName name="מצטבריוני03">#REF!</definedName>
    <definedName name="מצטבריוני30">#REF!</definedName>
    <definedName name="מצטברספט">#REF!</definedName>
    <definedName name="מצטברספטמבר0203">#REF!</definedName>
    <definedName name="מקדם">#REF!</definedName>
    <definedName name="מקדם_צים">#REF!</definedName>
    <definedName name="מקדם_תיאום">#REF!</definedName>
    <definedName name="מקום_רישום_נ_ע_החברה_הרשומה_עתה_למסחר">#REF!</definedName>
    <definedName name="מקור_נתונים">#REF!</definedName>
    <definedName name="מקט4">#REF!</definedName>
    <definedName name="מקט4M">#REF!</definedName>
    <definedName name="מרווח_פיננסי">#REF!</definedName>
    <definedName name="מרץ" localSheetId="4">'[234]תעודה א'!#REF!</definedName>
    <definedName name="מרץ">#REF!</definedName>
    <definedName name="מרץ_03">#REF!</definedName>
    <definedName name="מרץ_04">#REF!</definedName>
    <definedName name="משולב">[60]משולב!$C$5:$G$59,[60]משולב!$C$61:$G$107,[60]משולב!$C$109:$G$162</definedName>
    <definedName name="משך_החזקה">#REF!</definedName>
    <definedName name="מתואם">#REF!</definedName>
    <definedName name="נבות">'[236]קבוצת טלדור'!$AF$6:$AL$56,'[236]קבוצת טלדור'!$AF$60:$AL$108,'[236]קבוצת טלדור'!$AF$113:$AL$154</definedName>
    <definedName name="נובמבר">'[234]תעודה א'!#REF!</definedName>
    <definedName name="נובמבר_02">#REF!</definedName>
    <definedName name="נובמבר_03">#REF!</definedName>
    <definedName name="נומינלי">#REF!</definedName>
    <definedName name="נזילות">#REF!</definedName>
    <definedName name="נטוויזן12.07" localSheetId="4" hidden="1">{#N/A,#N/A,FALSE,"Aging Summary";#N/A,#N/A,FALSE,"Ratio Analysis";#N/A,#N/A,FALSE,"Test 120 Day Accts";#N/A,#N/A,FALSE,"Tickmarks"}</definedName>
    <definedName name="נטוויזן12.07" localSheetId="3" hidden="1">{#N/A,#N/A,FALSE,"Aging Summary";#N/A,#N/A,FALSE,"Ratio Analysis";#N/A,#N/A,FALSE,"Test 120 Day Accts";#N/A,#N/A,FALSE,"Tickmarks"}</definedName>
    <definedName name="נטוויזן12.07" hidden="1">{#N/A,#N/A,FALSE,"Aging Summary";#N/A,#N/A,FALSE,"Ratio Analysis";#N/A,#N/A,FALSE,"Test 120 Day Accts";#N/A,#N/A,FALSE,"Tickmarks"}</definedName>
    <definedName name="נטישה">[139]מחירון!$AH$15</definedName>
    <definedName name="ניב" hidden="1">{#N/A,#N/A,FALSE,"Aging Summary";#N/A,#N/A,FALSE,"Ratio Analysis";#N/A,#N/A,FALSE,"Test 120 Day Accts";#N/A,#N/A,FALSE,"Tickmarks"}</definedName>
    <definedName name="נייר_עבודה_תזרים">#REF!</definedName>
    <definedName name="ניירות_ערך">#REF!</definedName>
    <definedName name="ניירותעבודה">#REF!</definedName>
    <definedName name="ניכוי_במקור">#REF!</definedName>
    <definedName name="ניתוח" localSheetId="4" hidden="1">{"a",#N/A,FALSE,"גיליון1";"b",#N/A,FALSE,"גיליון1"}</definedName>
    <definedName name="ניתוח" localSheetId="3" hidden="1">{"a",#N/A,FALSE,"גיליון1";"b",#N/A,FALSE,"גיליון1"}</definedName>
    <definedName name="ניתוח" hidden="1">{"a",#N/A,FALSE,"גיליון1";"b",#N/A,FALSE,"גיליון1"}</definedName>
    <definedName name="ניתוח_96_95">#REF!</definedName>
    <definedName name="ניתוח_97_96">#REF!</definedName>
    <definedName name="ניתוח_98_97">#REF!</definedName>
    <definedName name="ניתוח_99_98">#REF!</definedName>
    <definedName name="ניתוח_998_997">#REF!</definedName>
    <definedName name="ניתוח_אנליטי_מאזן">#REF!</definedName>
    <definedName name="ניתוח_אנליטי_רוה">#REF!</definedName>
    <definedName name="ניתוח_הפרשי_יפ_השקעות_בבנות">#REF!</definedName>
    <definedName name="נכסים">#REF!</definedName>
    <definedName name="ננ">#REF!</definedName>
    <definedName name="נספח_4">#REF!</definedName>
    <definedName name="נספח_6_שממ">#REF!</definedName>
    <definedName name="נספח_7_חישוב_הון_שממ">#REF!</definedName>
    <definedName name="נספח_7_נכס_קבוע_שממ">#REF!</definedName>
    <definedName name="נספח_7_סיכום_הון_שממ">#REF!</definedName>
    <definedName name="נספח_7_שינויים_שממ">#REF!</definedName>
    <definedName name="נספח_7_תאומי_הון_שממ">#REF!</definedName>
    <definedName name="נספח_מקדמות">'[247]שמ"מ מ"ה'!#REF!</definedName>
    <definedName name="נספח_ניכוי_במקור">'[247]שמ"מ מ"ה'!#REF!</definedName>
    <definedName name="נספח_עודפות">'[247]שמ"מ מ"ה'!#REF!</definedName>
    <definedName name="נקה">#REF!</definedName>
    <definedName name="נת" localSheetId="3" hidden="1">{#N/A,#N/A,FALSE,"Aging Summary";#N/A,#N/A,FALSE,"Ratio Analysis";#N/A,#N/A,FALSE,"Test 120 Day Accts";#N/A,#N/A,FALSE,"Tickmarks"}</definedName>
    <definedName name="נת" hidden="1">{#N/A,#N/A,FALSE,"Aging Summary";#N/A,#N/A,FALSE,"Ratio Analysis";#N/A,#N/A,FALSE,"Test 120 Day Accts";#N/A,#N/A,FALSE,"Tickmarks"}</definedName>
    <definedName name="נתא" localSheetId="4">[55]אנליטי!$B$2:$F$30,[55]אנליטי!$B$37:$F$59,[55]אנליטי!$B$63:$F$94</definedName>
    <definedName name="נתא">#REF!,#REF!,#REF!</definedName>
    <definedName name="נתוחים" localSheetId="4">[55]אנליטי!$B$2:$F$30,[55]אנליטי!$B$37:$F$59,[55]אנליטי!$B$63:$F$83</definedName>
    <definedName name="נתוחים">#REF!,#REF!,#REF!</definedName>
    <definedName name="נתונים_לגרף">#REF!</definedName>
    <definedName name="סבה">#REF!</definedName>
    <definedName name="סבירות_מימון">#REF!</definedName>
    <definedName name="סה_כ_הוצאות_הנהלה_וכלליות">#REF!</definedName>
    <definedName name="סה_כ_הוצאות_מחקר_ופיתוח">#REF!</definedName>
    <definedName name="סה_כ_הוצאות_מכירה_ושיווק">#REF!</definedName>
    <definedName name="סה_כ_מכירות">#REF!</definedName>
    <definedName name="סה_כ_עלות_המכר">#REF!</definedName>
    <definedName name="סוג_נ_ע_שהוקצו">#REF!</definedName>
    <definedName name="סוגי_מכונות">'[282]שעת מכונות'!#REF!</definedName>
    <definedName name="סוכנויות">#REF!</definedName>
    <definedName name="סוף_שנה">#REF!</definedName>
    <definedName name="סחור">#REF!</definedName>
    <definedName name="סחורות">#REF!</definedName>
    <definedName name="סטיית_תקן">#REF!</definedName>
    <definedName name="סיביטי" localSheetId="4">'[249]C.B.T '!$C$5:$I$65,'[249]C.B.T '!$C$67:$I$113,'[249]C.B.T '!$C$118:$I$188</definedName>
    <definedName name="סיביטי">#REF!,#REF!,#REF!</definedName>
    <definedName name="סיון" localSheetId="4">'[249]סיון הדרכה '!$C$5:$I$61,'[249]סיון הדרכה '!$C$62:$I$114,'[249]סיון הדרכה '!$C$119:$I$176,'[249]סיון הדרכה '!$C$177:$I$190</definedName>
    <definedName name="סיון">#REF!,#REF!,#REF!,#REF!</definedName>
    <definedName name="סייג_מיסים">#REF!</definedName>
    <definedName name="סיכום_אופציות">#REF!</definedName>
    <definedName name="סך_האופציות_שהונפקו">#REF!</definedName>
    <definedName name="סכום_דולר">[135]מ.ב!#REF!</definedName>
    <definedName name="סכום_מטח">#REF!</definedName>
    <definedName name="סכום_מתנה_מוכרת">#REF!</definedName>
    <definedName name="סכום_שח">[135]מ.ב!#REF!</definedName>
    <definedName name="סס">#REF!</definedName>
    <definedName name="סעיפי_מאזן_בוחן_1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ם_תדירגן">'[283]הרכבה תדירגן'!$A$6:$A$262</definedName>
    <definedName name="ספטמבר" localSheetId="4">'[234]תעודה א'!#REF!</definedName>
    <definedName name="ספטמבר">#REF!</definedName>
    <definedName name="ספטמבר_02">#REF!</definedName>
    <definedName name="ספטמבר_03">#REF!</definedName>
    <definedName name="ספטמבר0203">#REF!</definedName>
    <definedName name="ספקים">#REF!</definedName>
    <definedName name="ע" hidden="1">{#N/A,#N/A,FALSE,"מאזן בוחן";"כל_מאזן_בוחן",#N/A,FALSE,"מאזן בוחן"}</definedName>
    <definedName name="ע6" localSheetId="4">[284]FSA!#REF!</definedName>
    <definedName name="ע6">#REF!</definedName>
    <definedName name="עד28" localSheetId="4">[285]פברואר!$E$2</definedName>
    <definedName name="עד28">#REF!</definedName>
    <definedName name="עובדים">#REF!</definedName>
    <definedName name="עודף">#REF!</definedName>
    <definedName name="עודפ.אגרז.">[286]עודפות!#REF!</definedName>
    <definedName name="עודפותפלסט">#REF!</definedName>
    <definedName name="עודפותתע">#REF!</definedName>
    <definedName name="עידומצטבר">#REF!</definedName>
    <definedName name="עידורבעון">#REF!</definedName>
    <definedName name="עיחל">{"סעיף",0,"Auto","Auto",""}</definedName>
    <definedName name="עכ" localSheetId="4" hidden="1">{#N/A,#N/A,FALSE,"תקציב עפ""י תמחיר"}</definedName>
    <definedName name="עכ" localSheetId="3" hidden="1">{#N/A,#N/A,FALSE,"תקציב עפ""י תמחיר"}</definedName>
    <definedName name="עכ" hidden="1">{#N/A,#N/A,FALSE,"תקציב עפ""י תמחיר"}</definedName>
    <definedName name="עכעכערארא" localSheetId="4" hidden="1">{#N/A,#N/A,FALSE,"תוכניות"}</definedName>
    <definedName name="עכעכערארא" localSheetId="3" hidden="1">{#N/A,#N/A,FALSE,"תוכניות"}</definedName>
    <definedName name="עכעכערארא" hidden="1">{#N/A,#N/A,FALSE,"תוכניות"}</definedName>
    <definedName name="עלויות">#REF!</definedName>
    <definedName name="עלות_המכר">#REF!</definedName>
    <definedName name="עלות_מכר">#REF!</definedName>
    <definedName name="עלות_פעילות_מסחרית">#REF!</definedName>
    <definedName name="עלות_פעילות_תעשייתית">#REF!</definedName>
    <definedName name="עליית_דולר">#REF!</definedName>
    <definedName name="עליית_מדד">#REF!</definedName>
    <definedName name="עליית_מדד96">[287]מדדים!$L$10</definedName>
    <definedName name="עליית_מדד97">[287]מדדים!$L$11</definedName>
    <definedName name="עליית_מדד98">[287]מדדים!$L$12</definedName>
    <definedName name="עמוד_אינדקס">#REF!</definedName>
    <definedName name="עמוד_פתיחה">#REF!</definedName>
    <definedName name="עמוד1">#REF!</definedName>
    <definedName name="עמוד2">#REF!</definedName>
    <definedName name="עמוד3">#REF!</definedName>
    <definedName name="עמוד4">#REF!</definedName>
    <definedName name="עמוד5">#REF!</definedName>
    <definedName name="עמוד6">#REF!</definedName>
    <definedName name="עמוד7">#REF!</definedName>
    <definedName name="עמוד8">#REF!</definedName>
    <definedName name="עמוד9">#REF!</definedName>
    <definedName name="עמלות_זכיינים_ברווהפ">#REF!</definedName>
    <definedName name="עמלת_גביה">#REF!</definedName>
    <definedName name="עמלת_הקמת_הרשאה">#REF!</definedName>
    <definedName name="עמלת_פתיחה">#REF!</definedName>
    <definedName name="ענ" localSheetId="4">'[206]Binomial Model'!$L$2</definedName>
    <definedName name="ענ">#REF!</definedName>
    <definedName name="עע">#REF!</definedName>
    <definedName name="עעיכיעכעיכ" localSheetId="4" hidden="1">{#N/A,#N/A,TRUE,"רבעוני מעודכן";#N/A,#N/A,TRUE,"השוואת תקציבים";#N/A,#N/A,TRUE,"הכנסות";#N/A,#N/A,TRUE,"רגישות"}</definedName>
    <definedName name="עעיכיעכעיכ" localSheetId="3" hidden="1">{#N/A,#N/A,TRUE,"רבעוני מעודכן";#N/A,#N/A,TRUE,"השוואת תקציבים";#N/A,#N/A,TRUE,"הכנסות";#N/A,#N/A,TRUE,"רגישות"}</definedName>
    <definedName name="עעיכיעכעיכ" hidden="1">{#N/A,#N/A,TRUE,"רבעוני מעודכן";#N/A,#N/A,TRUE,"השוואת תקציבים";#N/A,#N/A,TRUE,"הכנסות";#N/A,#N/A,TRUE,"רגישות"}</definedName>
    <definedName name="עעכ" localSheetId="4" hidden="1">{#N/A,#N/A,FALSE,"חודשי"}</definedName>
    <definedName name="עעכ" localSheetId="3" hidden="1">{#N/A,#N/A,FALSE,"חודשי"}</definedName>
    <definedName name="עעכ" hidden="1">{#N/A,#N/A,FALSE,"חודשי"}</definedName>
    <definedName name="עעע" localSheetId="3" hidden="1">{"'Sheet1'!$A$1:$H$145"}</definedName>
    <definedName name="עעע" hidden="1">{"'Sheet1'!$A$1:$H$145"}</definedName>
    <definedName name="עעעעעע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תודה">#REF!,#REF!</definedName>
    <definedName name="עתודה_לפיצויים">#REF!</definedName>
    <definedName name="ף" localSheetId="4" hidden="1">{#N/A,#N/A,FALSE,"חודשי"}</definedName>
    <definedName name="ף" localSheetId="3" hidden="1">{#N/A,#N/A,FALSE,"חודשי"}</definedName>
    <definedName name="ף" hidden="1">{#N/A,#N/A,FALSE,"חודשי"}</definedName>
    <definedName name="פ_1" localSheetId="3" hidden="1">{#N/A,#N/A,FALSE,"מאזנים"}</definedName>
    <definedName name="פ_1" hidden="1">{#N/A,#N/A,FALSE,"מאזנים"}</definedName>
    <definedName name="פ_נוספות">#REF!</definedName>
    <definedName name="פאסיב">#REF!</definedName>
    <definedName name="פאסיבמאוחד">#REF!</definedName>
    <definedName name="פברואר">'[234]תעודה א'!#REF!</definedName>
    <definedName name="פברואר_03">#REF!</definedName>
    <definedName name="פברואר_04">#REF!</definedName>
    <definedName name="פגישה">[12]מחירון!#REF!</definedName>
    <definedName name="פגישה_EXTRA">[12]מחירון!#REF!</definedName>
    <definedName name="ףחףךחףך">#REF!</definedName>
    <definedName name="פחת" localSheetId="4" hidden="1">{"Test",#N/A,FALSE,"Index";#N/A,"RISK",FALSE,"MarketProjection"}</definedName>
    <definedName name="פחת" localSheetId="3" hidden="1">{"Test",#N/A,FALSE,"Index";#N/A,"RISK",FALSE,"MarketProjection"}</definedName>
    <definedName name="פחת" hidden="1">{"Test",#N/A,FALSE,"Index";#N/A,"RISK",FALSE,"MarketProjection"}</definedName>
    <definedName name="פחת_דולרי" localSheetId="4">[241]תזרים!#REF!</definedName>
    <definedName name="פחת_דולרי">#REF!</definedName>
    <definedName name="פחת_והפחתה" localSheetId="4">'[288]פחת והפחתות'!$A$4:$M$25,'[288]פחת והפחתות'!$A$34:$M$52</definedName>
    <definedName name="פחת_והפחתה">#REF!,#REF!</definedName>
    <definedName name="פחת_וניכוי">#REF!</definedName>
    <definedName name="פחת_מתואם">#REF!</definedName>
    <definedName name="פחת_נומינלי">#REF!</definedName>
    <definedName name="פחת_שקלים" localSheetId="4">[241]תזרים!#REF!</definedName>
    <definedName name="פחת_שקלים">#REF!</definedName>
    <definedName name="פחתפלסט">#REF!</definedName>
    <definedName name="פחתתע">#REF!</definedName>
    <definedName name="פטנט" localSheetId="4" hidden="1">{#N/A,#N/A,FALSE,"מאזן בוחן";"כל_מאזן_בוחן",#N/A,FALSE,"מאזן בוחן"}</definedName>
    <definedName name="פטנט" localSheetId="3" hidden="1">{#N/A,#N/A,FALSE,"מאזן בוחן";"כל_מאזן_בוחן",#N/A,FALSE,"מאזן בוחן"}</definedName>
    <definedName name="פטנט" hidden="1">{#N/A,#N/A,FALSE,"מאזן בוחן";"כל_מאזן_בוחן",#N/A,FALSE,"מאזן בוחן"}</definedName>
    <definedName name="פטנטים">#REF!</definedName>
    <definedName name="פטרוכימיים">#REF!</definedName>
    <definedName name="פיצויים">#REF!</definedName>
    <definedName name="פיצוייםתע">[289]פצויים!$A$67:$J$110</definedName>
    <definedName name="פך2">#REF!,#REF!,#REF!</definedName>
    <definedName name="פלסט">#REF!</definedName>
    <definedName name="פלסטמאוחד">#REF!</definedName>
    <definedName name="פלסטמוחד">#REF!</definedName>
    <definedName name="פלסטמעודכן">#REF!</definedName>
    <definedName name="פנ">#REF!</definedName>
    <definedName name="פעולות_נוספות">#REF!</definedName>
    <definedName name="פעילות">[235]טבלאות!$B$17:$B$26</definedName>
    <definedName name="פפפ" localSheetId="3" hidden="1">{#N/A,#N/A,FALSE,"New Depr Sch-150% DB";#N/A,#N/A,FALSE,"Cash Flows RLP";#N/A,#N/A,FALSE,"IRR";#N/A,#N/A,FALSE,"Proforma IS";#N/A,#N/A,FALSE,"Assumptions"}</definedName>
    <definedName name="פפפ" hidden="1">{#N/A,#N/A,FALSE,"New Depr Sch-150% DB";#N/A,#N/A,FALSE,"Cash Flows RLP";#N/A,#N/A,FALSE,"IRR";#N/A,#N/A,FALSE,"Proforma IS";#N/A,#N/A,FALSE,"Assumptions"}</definedName>
    <definedName name="פפפ_1" localSheetId="3" hidden="1">{#N/A,#N/A,FALSE,"New Depr Sch-150% DB";#N/A,#N/A,FALSE,"Cash Flows RLP";#N/A,#N/A,FALSE,"IRR";#N/A,#N/A,FALSE,"Proforma IS";#N/A,#N/A,FALSE,"Assumptions"}</definedName>
    <definedName name="פפפ_1" hidden="1">{#N/A,#N/A,FALSE,"New Depr Sch-150% DB";#N/A,#N/A,FALSE,"Cash Flows RLP";#N/A,#N/A,FALSE,"IRR";#N/A,#N/A,FALSE,"Proforma IS";#N/A,#N/A,FALSE,"Assumptions"}</definedName>
    <definedName name="פפפפפ" localSheetId="4" hidden="1">{#N/A,#N/A,FALSE,"תקציב עפ""י תמחיר"}</definedName>
    <definedName name="פפפפפ" localSheetId="3" hidden="1">{#N/A,#N/A,FALSE,"תקציב עפ""י תמחיר"}</definedName>
    <definedName name="פפפפפ" hidden="1">{#N/A,#N/A,FALSE,"תקציב עפ""י תמחיר"}</definedName>
    <definedName name="ףףףףףףף" localSheetId="4" hidden="1">{#N/A,#N/A,FALSE,"חודשי"}</definedName>
    <definedName name="ףףףףףףף" localSheetId="3" hidden="1">{#N/A,#N/A,FALSE,"חודשי"}</definedName>
    <definedName name="ףףףףףףף" hidden="1">{#N/A,#N/A,FALSE,"חודשי"}</definedName>
    <definedName name="פק_איחוד">[135]נוספות!#REF!</definedName>
    <definedName name="פק_איחוד_זכות">[135]נוספות!#REF!</definedName>
    <definedName name="פק_איחוד_חובה">[135]נוספות!#REF!</definedName>
    <definedName name="פק_זכ_שח">[135]נוספות!#REF!</definedName>
    <definedName name="פק_חו_שח">[135]נוספות!#REF!,[135]נוספות!#REF!</definedName>
    <definedName name="פק_נו_שח">[135]נוספות!$C$10:$D$53,[135]נוספות!#REF!</definedName>
    <definedName name="פק_נוספ_INC">[135]נוספות!#REF!</definedName>
    <definedName name="פק_נוספ_זכות_INC">[135]נוספות!#REF!</definedName>
    <definedName name="פק_נוספ_חובה_INC">[135]נוספות!#REF!</definedName>
    <definedName name="פק_נוספות_INC">[135]נוספות!#REF!</definedName>
    <definedName name="פקדונות_לז_א">#REF!</definedName>
    <definedName name="פקדונות_לזמן_קצר">#REF!</definedName>
    <definedName name="פקדונות_נטו" localSheetId="4">'[255]פקדונות וניירות ערך'!$N$9</definedName>
    <definedName name="פקדונות_נטו">#REF!</definedName>
    <definedName name="פקו_איחוד_GMBH">#REF!</definedName>
    <definedName name="פקו_איחוד_INC">#REF!</definedName>
    <definedName name="פקו_איחוד_INFLU">#REF!</definedName>
    <definedName name="פקו_איחוד_זכות_GMBH">#REF!</definedName>
    <definedName name="פקו_איחוד_זכות_INC">#REF!</definedName>
    <definedName name="פקו_איחוד_זכות_INFLUENT">#REF!</definedName>
    <definedName name="פקו_איחוד_חובה_GMBH">#REF!</definedName>
    <definedName name="פקו_איחוד_חובה_INC">#REF!</definedName>
    <definedName name="פקו_איחוד_חובה_INFLUENT">#REF!</definedName>
    <definedName name="פקודות" localSheetId="4">'[290]מאזן בוחן'!#REF!</definedName>
    <definedName name="פקודות">#REF!</definedName>
    <definedName name="פקודות_איחוד">#REF!</definedName>
    <definedName name="פקודות_נוספות">#REF!</definedName>
    <definedName name="פקודות_נוספות_INC">[135]נוספות!#REF!</definedName>
    <definedName name="פרוטרווח" localSheetId="4">[291]גיליון1!$A$4:$E$26</definedName>
    <definedName name="פרוטרווח">#REF!</definedName>
    <definedName name="פרופורמת_מס">#REF!</definedName>
    <definedName name="פריסת_הטבות">#REF!</definedName>
    <definedName name="פרמהכלל">#REF!</definedName>
    <definedName name="פרמהקליניקל">#REF!</definedName>
    <definedName name="פרמטר">#REF!</definedName>
    <definedName name="פרמיה">#REF!</definedName>
    <definedName name="צ" localSheetId="3" hidden="1">{"produits finis",#N/A,FALSE," stock r?el ";"stock final",#N/A,FALSE," stock r?el "}</definedName>
    <definedName name="צ" hidden="1">{"produits finis",#N/A,FALSE," stock r?el ";"stock final",#N/A,FALSE," stock r?el "}</definedName>
    <definedName name="צדדים_קשורים">#REF!</definedName>
    <definedName name="צמיחה">#REF!</definedName>
    <definedName name="צצצצצצ" localSheetId="4" hidden="1">{#N/A,#N/A,FALSE,"חודשי"}</definedName>
    <definedName name="צצצצצצ" localSheetId="3" hidden="1">{#N/A,#N/A,FALSE,"חודשי"}</definedName>
    <definedName name="צצצצצצ" hidden="1">{#N/A,#N/A,FALSE,"חודשי"}</definedName>
    <definedName name="צקטאש" localSheetId="3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צקטאש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ק">#REF!</definedName>
    <definedName name="קומבינציה">#REF!</definedName>
    <definedName name="קומפרו" localSheetId="4">[55]compro!$B$1:$D$46,[55]compro!$B$47:$D$86,[55]compro!$B$89:$D$137</definedName>
    <definedName name="קומפרו">#REF!,#REF!,#REF!</definedName>
    <definedName name="קוננס" localSheetId="4">[55]contahal!$Q$33:$Y$45,[55]contahal!$X$3:$Z$28</definedName>
    <definedName name="קוננס">#REF!,#REF!</definedName>
    <definedName name="קונתהל" localSheetId="4">[55]contahal!$A$1:$N$58,[55]contahal!$A$59:$N$107,[55]contahal!$A$108:$N$170</definedName>
    <definedName name="קונתהל">#REF!,#REF!,#REF!</definedName>
    <definedName name="קיב" localSheetId="4" hidden="1">{#N/A,#N/A,FALSE,"חלופות לתקציב"}</definedName>
    <definedName name="קיב" localSheetId="3" hidden="1">{#N/A,#N/A,FALSE,"חלופות לתקציב"}</definedName>
    <definedName name="קיב" hidden="1">{#N/A,#N/A,FALSE,"חלופות לתקציב"}</definedName>
    <definedName name="קידוד_חדש_אוגוסט" localSheetId="4">'[292]coding LTD'!#REF!</definedName>
    <definedName name="קידוד_חדש_אוגוסט">#REF!</definedName>
    <definedName name="קילומטר">#REF!</definedName>
    <definedName name="קילומטר2001">#REF!</definedName>
    <definedName name="קילומטר2002">#REF!</definedName>
    <definedName name="קןד_מיון">#REF!</definedName>
    <definedName name="קק">#REF!</definedName>
    <definedName name="קקק" localSheetId="4" hidden="1">{#N/A,#N/A,TRUE,"צפי הכנסות-צביקה"}</definedName>
    <definedName name="קקק" localSheetId="3" hidden="1">{#N/A,#N/A,TRUE,"צפי הכנסות-צביקה"}</definedName>
    <definedName name="קקק" hidden="1">{#N/A,#N/A,TRUE,"צפי הכנסות-צביקה"}</definedName>
    <definedName name="קרליין">#REF!</definedName>
    <definedName name="רבעון12004">#REF!</definedName>
    <definedName name="רבעוני_97_מתואם">#REF!</definedName>
    <definedName name="רבעוןיוני03">#REF!</definedName>
    <definedName name="רבעונים">#REF!</definedName>
    <definedName name="רבעונים_1298">#REF!</definedName>
    <definedName name="רבעונים_לשקף">#REF!</definedName>
    <definedName name="רבעונים03">#REF!</definedName>
    <definedName name="רבעונים2002">#REF!</definedName>
    <definedName name="רבעונים2003">#REF!</definedName>
    <definedName name="רבעונימאוחד">#REF!</definedName>
    <definedName name="רבעוניפלסט">#REF!</definedName>
    <definedName name="רבעוניתעשיות">#REF!</definedName>
    <definedName name="רדומים">[12]מחירון!#REF!</definedName>
    <definedName name="רדומים_CSR">[12]מחירון!#REF!</definedName>
    <definedName name="רדומים_CSR_EXTRA">[12]מחירון!#REF!</definedName>
    <definedName name="רדומים_EXTRA">[12]מחירון!#REF!</definedName>
    <definedName name="רוה" localSheetId="4">'[290]רווה"ס'!#REF!</definedName>
    <definedName name="רוה">#REF!</definedName>
    <definedName name="רוה_חודשי">#REF!</definedName>
    <definedName name="רוה_מצטבר">#REF!</definedName>
    <definedName name="רוהס">#REF!</definedName>
    <definedName name="רוהס_איחוד1">#REF!</definedName>
    <definedName name="רוהס_איחוד2">#REF!</definedName>
    <definedName name="רוהס_ס1">#REF!</definedName>
    <definedName name="רוהס_ס2">#REF!</definedName>
    <definedName name="רווה_ס_רבעוני">#REF!</definedName>
    <definedName name="רווהס_איחוד">#REF!</definedName>
    <definedName name="רווהס_איחוד_דולרי">#REF!</definedName>
    <definedName name="רווהס_איחוד_מותאם">#REF!</definedName>
    <definedName name="רווהפ">#REF!</definedName>
    <definedName name="רווח">#REF!</definedName>
    <definedName name="רווח__והפסד">#REF!</definedName>
    <definedName name="רווח__מנירות_ערך">#REF!</definedName>
    <definedName name="רווח_גלמי_97">#REF!,#REF!</definedName>
    <definedName name="רווח_גלמי_נומינלי_עד_1996">#REF!,#REF!,#REF!,#REF!</definedName>
    <definedName name="רווח_הון">#REF!</definedName>
    <definedName name="רווח_הון_ממימוש_אופציות_ע_י_העובדים">#REF!</definedName>
    <definedName name="רווח_והפסד" localSheetId="4">[269]דוחות!$B$46:$G$68</definedName>
    <definedName name="רווח_והפסד">#REF!</definedName>
    <definedName name="רווח_והפסד___השוואה_אנליטית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מאוחד_לתקופה_שנסתיימה_ביום_31_דוח_רווח_והפסד_99">#REF!</definedName>
    <definedName name="רווח_והפסד_צרפת" localSheetId="4">'[245]P&amp;L '!#REF!</definedName>
    <definedName name="רווח_והפסד_צרפת">#REF!</definedName>
    <definedName name="רווח_והפסד_קיימן" localSheetId="4">'[245]P&amp;L '!#REF!</definedName>
    <definedName name="רווח_והפסד_קיימן">#REF!</definedName>
    <definedName name="רווח_והפסד_שקל_חדש" localSheetId="4">'[243]דוחות כספיים'!#REF!</definedName>
    <definedName name="רווח_והפסד_שקל_חדש">#REF!</definedName>
    <definedName name="רווח_והפסד1">#REF!</definedName>
    <definedName name="רווח_והפסד2">#REF!</definedName>
    <definedName name="רווח_למניה">#REF!</definedName>
    <definedName name="רווח_מבטוחות" localSheetId="4">'[255]פקדונות וניירות ערך'!$F$12</definedName>
    <definedName name="רווח_מבטוחות">#REF!</definedName>
    <definedName name="רווח_ממכירת_רכוש" localSheetId="4">'[255]מעגל רכוש קבוע'!$L$15</definedName>
    <definedName name="רווח_ממכירת_רכוש">#REF!</definedName>
    <definedName name="רווח_מניירות" localSheetId="4">'[128]פקדונות וניירות ערך'!$F$12</definedName>
    <definedName name="רווח_מניירות">#REF!</definedName>
    <definedName name="רווח_מפקדונות" localSheetId="4">'[255]פקדונות וניירות ערך'!$L$12</definedName>
    <definedName name="רווח_מפקדונות">#REF!</definedName>
    <definedName name="רווח_מרכוש" localSheetId="4">'[128]מעגל רכוש קבוע'!$L$15</definedName>
    <definedName name="רווח_מרכוש">#REF!</definedName>
    <definedName name="רווחב">[67]מאזן!$H$125:$W$155</definedName>
    <definedName name="רווחוהפסד_מותאם">#REF!</definedName>
    <definedName name="רווחוהפסד_נומינלי">#REF!</definedName>
    <definedName name="רווחיות2002">#REF!</definedName>
    <definedName name="רווחיות2003">#REF!</definedName>
    <definedName name="רווחלמניה">#REF!</definedName>
    <definedName name="רווחמאוחד">#REF!</definedName>
    <definedName name="רווחמאוחדאח">#REF!</definedName>
    <definedName name="רווחפ">[67]מאזן!$B$136:$Y$168</definedName>
    <definedName name="רווחפלסט">#REF!</definedName>
    <definedName name="רווחשינוימאוחד">#REF!</definedName>
    <definedName name="רווחתע">#REF!</definedName>
    <definedName name="רווחתעשיות">#REF!</definedName>
    <definedName name="רוחמתואם">#REF!</definedName>
    <definedName name="רוחתעשיות">#REF!</definedName>
    <definedName name="ריב1">#REF!</definedName>
    <definedName name="ריבית_חובה">#REF!</definedName>
    <definedName name="ריבית_לקוחות">#REF!</definedName>
    <definedName name="רישום_הוצאה_במשך_השנים">#REF!</definedName>
    <definedName name="רכב">#REF!</definedName>
    <definedName name="רכוש">#REF!</definedName>
    <definedName name="רכוש_קבוע">#REF!</definedName>
    <definedName name="רכושקבוע">#REF!</definedName>
    <definedName name="רכישות_רכוש" localSheetId="4">'[255]מעגל רכוש קבוע'!$L$11</definedName>
    <definedName name="רכישות_רכוש">#REF!</definedName>
    <definedName name="רכש">#REF!</definedName>
    <definedName name="רר">#REF!</definedName>
    <definedName name="רררא" localSheetId="4" hidden="1">{#N/A,#N/A,FALSE,"חודשי"}</definedName>
    <definedName name="רררא" localSheetId="3" hidden="1">{#N/A,#N/A,FALSE,"חודשי"}</definedName>
    <definedName name="רררא" hidden="1">{#N/A,#N/A,FALSE,"חודשי"}</definedName>
    <definedName name="רשתות_TECH">[12]מחירון!#REF!</definedName>
    <definedName name="רשתות_TECH_EXTRA">[12]מחירון!#REF!</definedName>
    <definedName name="רשתות_עיסקי">[140]מחירון!$S$13:$V$19</definedName>
    <definedName name="רשתות_עיסקי_EXTRA">[139]מחירון!$V$20</definedName>
    <definedName name="ש" localSheetId="4">[293]מדדים!$B$44:$D$44</definedName>
    <definedName name="ש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_ע_ח" localSheetId="4">'[294]TTI LTD'!$D$7</definedName>
    <definedName name="ש_ע_ח">#REF!</definedName>
    <definedName name="ש_ע_ח30601" localSheetId="4">'[295]TTI LTD'!$J$7</definedName>
    <definedName name="ש_ע_ח30601">#REF!</definedName>
    <definedName name="ש_ע_ח311200">#REF!</definedName>
    <definedName name="ש1">#REF!</definedName>
    <definedName name="ש200">#REF!</definedName>
    <definedName name="ש346">#REF!</definedName>
    <definedName name="ש5">#REF!</definedName>
    <definedName name="שג">#REF!</definedName>
    <definedName name="שגכעי">#REF!</definedName>
    <definedName name="שגעכעחיע">#REF!</definedName>
    <definedName name="שגק">#REF!</definedName>
    <definedName name="שדג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רוג_IP">[12]מחירון!$F$3:$I$9</definedName>
    <definedName name="שדרוג_IP_EXTRA">[12]מחירון!$I$10</definedName>
    <definedName name="שווי_דילול">#REF!</definedName>
    <definedName name="שוליים">#REF!</definedName>
    <definedName name="שונה">[121]TRAVEL96!#REF!</definedName>
    <definedName name="שותף">#REF!</definedName>
    <definedName name="שחיקת_מקדמות">#REF!</definedName>
    <definedName name="שטר_הון_וחייבים_ז_א">#REF!</definedName>
    <definedName name="שיווק">#REF!</definedName>
    <definedName name="שימור">[12]מחירון!#REF!</definedName>
    <definedName name="שימור_EXTRA">[12]מחירון!#REF!</definedName>
    <definedName name="שינויים">#REF!</definedName>
    <definedName name="שינויים_באחוזים_מאזן">#REF!</definedName>
    <definedName name="שינויים_חיוביים">#REF!</definedName>
    <definedName name="שינוים_באחוזים_רווח">#REF!</definedName>
    <definedName name="שיפורים_במושכר" localSheetId="4">[241]תזרים!#REF!</definedName>
    <definedName name="שיפורים_במושכר">#REF!</definedName>
    <definedName name="שכור">#REF!</definedName>
    <definedName name="שכירויות_9_97">#REF!</definedName>
    <definedName name="שכר_מרכז" localSheetId="4" hidden="1">{#N/A,#N/A,FALSE,"שכר מרכז"}</definedName>
    <definedName name="שכר_מרכז" localSheetId="3" hidden="1">{#N/A,#N/A,FALSE,"שכר מרכז"}</definedName>
    <definedName name="שכר_מרכז" hidden="1">{#N/A,#N/A,FALSE,"שכר מרכז"}</definedName>
    <definedName name="שכר_עבודה">#REF!</definedName>
    <definedName name="שליטה">#REF!</definedName>
    <definedName name="שם_חשבון">#REF!</definedName>
    <definedName name="שמאל" localSheetId="4">'[262]דוח פיצויים'!#REF!</definedName>
    <definedName name="שמאל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ות">#REF!</definedName>
    <definedName name="שמטן">#REF!</definedName>
    <definedName name="שםמוצרM">#REF!</definedName>
    <definedName name="שםמקטZ">#REF!</definedName>
    <definedName name="שנ">#REF!</definedName>
    <definedName name="שנתח" localSheetId="4" hidden="1">{#N/A,#N/A,FALSE,"חודשי"}</definedName>
    <definedName name="שנתח" localSheetId="3" hidden="1">{#N/A,#N/A,FALSE,"חודשי"}</definedName>
    <definedName name="שנתח" hidden="1">{#N/A,#N/A,FALSE,"חודשי"}</definedName>
    <definedName name="שנתי">#REF!</definedName>
    <definedName name="שע_ח_30.9.99">'[296]הרכבה ש"ח'!#REF!</definedName>
    <definedName name="שע_ח_31.12.95">#REF!</definedName>
    <definedName name="שע_ח_31.12.96">#REF!</definedName>
    <definedName name="שע_ח_31.12.97" localSheetId="4">'[276]הרכבה $'!#REF!</definedName>
    <definedName name="שע_ח_31.12.97">#REF!</definedName>
    <definedName name="שע_ח_31.12.99">#REF!</definedName>
    <definedName name="שע_ח_כתר_נורבגי" localSheetId="4">'[297]נתונים לשינוי'!#REF!</definedName>
    <definedName name="שע_ח_כתר_נורבגי">#REF!</definedName>
    <definedName name="שע_ח_ממוצע">#REF!</definedName>
    <definedName name="שע_ח_ממוצע_1_12.96">#REF!</definedName>
    <definedName name="שעח_12_97">#REF!</definedName>
    <definedName name="שעח_30_3">#REF!</definedName>
    <definedName name="שעח_309">#REF!</definedName>
    <definedName name="שעח_31.12.97">#REF!</definedName>
    <definedName name="שעח_31.3.98">#REF!</definedName>
    <definedName name="שעח30.9.97" localSheetId="4">'[276]הרכבה $'!#REF!</definedName>
    <definedName name="שעח30.9.97">#REF!</definedName>
    <definedName name="שעע12">#REF!</definedName>
    <definedName name="שער_דולר_ממוצע">#REF!</definedName>
    <definedName name="שערי_חליפין">#REF!</definedName>
    <definedName name="שקף1">#REF!</definedName>
    <definedName name="שש" localSheetId="4">#REF!</definedName>
    <definedName name="שש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ש">#REF!</definedName>
    <definedName name="שששד" localSheetId="4" hidden="1">{#N/A,#N/A,TRUE,"רבעוני מעודכן";#N/A,#N/A,TRUE,"השוואת תקציבים";#N/A,#N/A,TRUE,"הכנסות";#N/A,#N/A,TRUE,"רגישות"}</definedName>
    <definedName name="שששד" localSheetId="3" hidden="1">{#N/A,#N/A,TRUE,"רבעוני מעודכן";#N/A,#N/A,TRUE,"השוואת תקציבים";#N/A,#N/A,TRUE,"הכנסות";#N/A,#N/A,TRUE,"רגישות"}</definedName>
    <definedName name="שששד" hidden="1">{#N/A,#N/A,TRUE,"רבעוני מעודכן";#N/A,#N/A,TRUE,"השוואת תקציבים";#N/A,#N/A,TRUE,"הכנסות";#N/A,#N/A,TRUE,"רגישות"}</definedName>
    <definedName name="שששש" localSheetId="4" hidden="1">{#N/A,#N/A,FALSE,"תקציב עפ""י תמחיר"}</definedName>
    <definedName name="שששש" localSheetId="3" hidden="1">{#N/A,#N/A,FALSE,"תקציב עפ""י תמחיר"}</definedName>
    <definedName name="שששש" hidden="1">{#N/A,#N/A,FALSE,"תקציב עפ""י תמחיר"}</definedName>
    <definedName name="ששששש">#REF!</definedName>
    <definedName name="שששששששש">#REF!</definedName>
    <definedName name="ת_ד_CSR">[12]מחירון!#REF!</definedName>
    <definedName name="ת_ד_CSR_BUS">[12]מחירון!#REF!</definedName>
    <definedName name="תאורטי" localSheetId="4">'[298]תזרים $'!#REF!</definedName>
    <definedName name="תאורטי">#REF!</definedName>
    <definedName name="תאריך_אסמכתא">#REF!</definedName>
    <definedName name="תד_CSR_BUS_EXTRA">[12]מחירון!#REF!</definedName>
    <definedName name="תד_CSR_EXTRA">[12]מחירון!#REF!</definedName>
    <definedName name="תד_TECH">[12]מחירון!#REF!</definedName>
    <definedName name="תד_TECH_EXTRA">[12]מחירון!#REF!</definedName>
    <definedName name="תוכן_עניינים">#REF!</definedName>
    <definedName name="תזרים">#REF!</definedName>
    <definedName name="תזרים___מאוחד">#REF!</definedName>
    <definedName name="תזרים___סולו">#REF!</definedName>
    <definedName name="תזרים_הגשה">#REF!</definedName>
    <definedName name="תזרים_חברהשח">[135]תזרים!#REF!</definedName>
    <definedName name="תזרים_מאוחדשח">[135]תזרים!#REF!</definedName>
    <definedName name="תזרים_סולודר">[135]תזרים!#REF!</definedName>
    <definedName name="תזרים_סולושח">[135]תזרים!#REF!</definedName>
    <definedName name="תזריםלפיח">#REF!</definedName>
    <definedName name="תזריםמאוחד">#REF!</definedName>
    <definedName name="תזריםמאוחד2">#REF!</definedName>
    <definedName name="תזרמתואם">#REF!</definedName>
    <definedName name="תחזיתתלתשנתית">#REF!</definedName>
    <definedName name="תחילת_שנה">[299]m!$E$5</definedName>
    <definedName name="תיאורטי">#REF!</definedName>
    <definedName name="תיבות_דואר">[12]מחירון!#REF!</definedName>
    <definedName name="תיבות_דואר_EXTRA">[12]מחירון!#REF!</definedName>
    <definedName name="תיקון_פיצויים_וחופשה" localSheetId="4">[241]תזרים!#REF!</definedName>
    <definedName name="תיקון_פיצויים_וחופשה">#REF!</definedName>
    <definedName name="תיקון_רכוש_קבוע" localSheetId="4">[241]תזרים!#REF!</definedName>
    <definedName name="תיקון_רכוש_קבוע">#REF!</definedName>
    <definedName name="תכנים">'[236]קבוצת טלדור'!$W$6:$AC$56,'[236]קבוצת טלדור'!$W$60:$AC$108,'[236]קבוצת טלדור'!$W$113:$AC$154</definedName>
    <definedName name="תלויות">#REF!</definedName>
    <definedName name="תלויות_מדען">#REF!</definedName>
    <definedName name="תמלוגים_לשלם">#REF!</definedName>
    <definedName name="תמצית_לPPM">#REF!</definedName>
    <definedName name="תנועה_בקרן_אופציות">#REF!</definedName>
    <definedName name="תעודה_א">#REF!</definedName>
    <definedName name="תעודה_ב">#REF!</definedName>
    <definedName name="תעשיות">#REF!</definedName>
    <definedName name="תעשיות_מאזן">#REF!</definedName>
    <definedName name="תקציב_תמחיר" localSheetId="4" hidden="1">{#N/A,#N/A,FALSE,"תקציב עפ""י תמחיר"}</definedName>
    <definedName name="תקציב_תמחיר" localSheetId="3" hidden="1">{#N/A,#N/A,FALSE,"תקציב עפ""י תמחיר"}</definedName>
    <definedName name="תקציב_תמחיר" hidden="1">{#N/A,#N/A,FALSE,"תקציב עפ""י תמחיר"}</definedName>
    <definedName name="תקרה_הונית">#REF!</definedName>
    <definedName name="תקרת_אשל_ליום___ללא_לינה">#REF!</definedName>
    <definedName name="תקרת_אשל_ליום___עם_לינה">#REF!</definedName>
    <definedName name="תקרת_מלון_גבוה">#REF!</definedName>
    <definedName name="תקרת_מלון_ל___7_ראשונים">#REF!</definedName>
    <definedName name="תקרת_מלון_לימים_מעבר_ל___7" localSheetId="4">[121]TRAVEL96!#REF!</definedName>
    <definedName name="תקרת_מלון_לימים_מעבר_ל___7">#REF!</definedName>
    <definedName name="תקרת_מלון_נמוכה">#REF!</definedName>
    <definedName name="가" localSheetId="3" hidden="1">{#N/A,#N/A,FALSE,"ALM-ASISC"}</definedName>
    <definedName name="가" hidden="1">{#N/A,#N/A,FALSE,"ALM-ASISC"}</definedName>
    <definedName name="가격" localSheetId="3" hidden="1">{#N/A,#N/A,FALSE,"ALM-ASISC"}</definedName>
    <definedName name="가격" hidden="1">{#N/A,#N/A,FALSE,"ALM-ASISC"}</definedName>
    <definedName name="고" localSheetId="3" hidden="1">{#N/A,#N/A,FALSE,"REPORT"}</definedName>
    <definedName name="고" hidden="1">{#N/A,#N/A,FALSE,"REPORT"}</definedName>
    <definedName name="고_1" localSheetId="3" hidden="1">{#N/A,#N/A,FALSE,"REPORT"}</definedName>
    <definedName name="고_1" hidden="1">{#N/A,#N/A,FALSE,"REPORT"}</definedName>
    <definedName name="고_2" localSheetId="3" hidden="1">{#N/A,#N/A,FALSE,"REPORT"}</definedName>
    <definedName name="고_2" hidden="1">{#N/A,#N/A,FALSE,"REPORT"}</definedName>
    <definedName name="고_3" localSheetId="3" hidden="1">{#N/A,#N/A,FALSE,"REPORT"}</definedName>
    <definedName name="고_3" hidden="1">{#N/A,#N/A,FALSE,"REPORT"}</definedName>
    <definedName name="고_4" localSheetId="3" hidden="1">{#N/A,#N/A,FALSE,"REPORT"}</definedName>
    <definedName name="고_4" hidden="1">{#N/A,#N/A,FALSE,"REPORT"}</definedName>
    <definedName name="공사설명서" localSheetId="3" hidden="1">{#N/A,#N/A,FALSE,"ALM-ASISC"}</definedName>
    <definedName name="공사설명서" hidden="1">{#N/A,#N/A,FALSE,"ALM-ASISC"}</definedName>
    <definedName name="근속계산">#REF!</definedName>
    <definedName name="기린" localSheetId="3" hidden="1">{#N/A,#N/A,FALSE,"3가";#N/A,#N/A,FALSE,"3나";#N/A,#N/A,FALSE,"3다"}</definedName>
    <definedName name="기린" hidden="1">{#N/A,#N/A,FALSE,"3가";#N/A,#N/A,FALSE,"3나";#N/A,#N/A,FALSE,"3다"}</definedName>
    <definedName name="기성내역서" localSheetId="3" hidden="1">{#N/A,#N/A,FALSE,"포장단가"}</definedName>
    <definedName name="기성내역서" hidden="1">{#N/A,#N/A,FALSE,"포장단가"}</definedName>
    <definedName name="김영준" localSheetId="3" hidden="1">{#N/A,#N/A,FALSE,"ALM-ASISC"}</definedName>
    <definedName name="김영준" hidden="1">{#N/A,#N/A,FALSE,"ALM-ASISC"}</definedName>
    <definedName name="나" localSheetId="3" hidden="1">{#N/A,#N/A,FALSE,"ALM-ASISC"}</definedName>
    <definedName name="나" hidden="1">{#N/A,#N/A,FALSE,"ALM-ASISC"}</definedName>
    <definedName name="남지.상주" localSheetId="3" hidden="1">{#N/A,#N/A,FALSE,"3가";#N/A,#N/A,FALSE,"3나";#N/A,#N/A,FALSE,"3다"}</definedName>
    <definedName name="남지.상주" hidden="1">{#N/A,#N/A,FALSE,"3가";#N/A,#N/A,FALSE,"3나";#N/A,#N/A,FALSE,"3다"}</definedName>
    <definedName name="남지상주2" localSheetId="3" hidden="1">{#N/A,#N/A,FALSE,"3가";#N/A,#N/A,FALSE,"3나";#N/A,#N/A,FALSE,"3다"}</definedName>
    <definedName name="남지상주2" hidden="1">{#N/A,#N/A,FALSE,"3가";#N/A,#N/A,FALSE,"3나";#N/A,#N/A,FALSE,"3다"}</definedName>
    <definedName name="내역" localSheetId="3" hidden="1">{#N/A,#N/A,FALSE,"3가";#N/A,#N/A,FALSE,"3나";#N/A,#N/A,FALSE,"3다"}</definedName>
    <definedName name="내역" hidden="1">{#N/A,#N/A,FALSE,"3가";#N/A,#N/A,FALSE,"3나";#N/A,#N/A,FALSE,"3다"}</definedName>
    <definedName name="내역1" localSheetId="3" hidden="1">{#N/A,#N/A,FALSE,"3가";#N/A,#N/A,FALSE,"3나";#N/A,#N/A,FALSE,"3다"}</definedName>
    <definedName name="내역1" hidden="1">{#N/A,#N/A,FALSE,"3가";#N/A,#N/A,FALSE,"3나";#N/A,#N/A,FALSE,"3다"}</definedName>
    <definedName name="ㄶㅇ노ㅗㄶ호" localSheetId="3" hidden="1">{#N/A,#N/A,FALSE,"REPORT"}</definedName>
    <definedName name="ㄶㅇ노ㅗㄶ호" hidden="1">{#N/A,#N/A,FALSE,"REPORT"}</definedName>
    <definedName name="ㄶㅇ노ㅗㄶ호_1" localSheetId="3" hidden="1">{#N/A,#N/A,FALSE,"REPORT"}</definedName>
    <definedName name="ㄶㅇ노ㅗㄶ호_1" hidden="1">{#N/A,#N/A,FALSE,"REPORT"}</definedName>
    <definedName name="ㄶㅇ노ㅗㄶ호_2" localSheetId="3" hidden="1">{#N/A,#N/A,FALSE,"REPORT"}</definedName>
    <definedName name="ㄶㅇ노ㅗㄶ호_2" hidden="1">{#N/A,#N/A,FALSE,"REPORT"}</definedName>
    <definedName name="ㄶㅇ노ㅗㄶ호_3" localSheetId="3" hidden="1">{#N/A,#N/A,FALSE,"REPORT"}</definedName>
    <definedName name="ㄶㅇ노ㅗㄶ호_3" hidden="1">{#N/A,#N/A,FALSE,"REPORT"}</definedName>
    <definedName name="ㄶㅇ노ㅗㄶ호_4" localSheetId="3" hidden="1">{#N/A,#N/A,FALSE,"REPORT"}</definedName>
    <definedName name="ㄶㅇ노ㅗㄶ호_4" hidden="1">{#N/A,#N/A,FALSE,"REPORT"}</definedName>
    <definedName name="ㄷㄷ">#REF!</definedName>
    <definedName name="ㄷㄷㄷㄷㄷ">#REF!</definedName>
    <definedName name="ㄷㄷㄷㄷㄷㄷㄷㄷㄷ">#REF!</definedName>
    <definedName name="ㄷㄷㅇㄷㄷㄷ">#REF!</definedName>
    <definedName name="다" localSheetId="3" hidden="1">{#N/A,#N/A,FALSE,"ALM-ASISC"}</definedName>
    <definedName name="다" hidden="1">{#N/A,#N/A,FALSE,"ALM-ASISC"}</definedName>
    <definedName name="다음" localSheetId="3" hidden="1">{#N/A,#N/A,FALSE,"ALM-ASISC"}</definedName>
    <definedName name="다음" hidden="1">{#N/A,#N/A,FALSE,"ALM-ASISC"}</definedName>
    <definedName name="단위">#REF!</definedName>
    <definedName name="동경">#REF!</definedName>
    <definedName name="ㄹㄹㄹ" hidden="1">#REF!</definedName>
    <definedName name="라" localSheetId="3" hidden="1">{#N/A,#N/A,FALSE,"ALM-ASISC"}</definedName>
    <definedName name="라" hidden="1">{#N/A,#N/A,FALSE,"ALM-ASISC"}</definedName>
    <definedName name="ㅁㅁㅁ" localSheetId="3" hidden="1">{#N/A,#N/A,FALSE,"ALM-ASISC"}</definedName>
    <definedName name="ㅁㅁㅁ" hidden="1">{#N/A,#N/A,FALSE,"ALM-ASISC"}</definedName>
    <definedName name="ㅁㅁㅁㅁ">#REF!</definedName>
    <definedName name="ㅁㅁㅁㅁㅁㅁ">#REF!</definedName>
    <definedName name="마" localSheetId="3" hidden="1">{#N/A,#N/A,FALSE,"ALM-ASISC"}</definedName>
    <definedName name="마" hidden="1">{#N/A,#N/A,FALSE,"ALM-ASISC"}</definedName>
    <definedName name="맨홀집계표" localSheetId="3" hidden="1">{#N/A,#N/A,FALSE,"포장단가"}</definedName>
    <definedName name="맨홀집계표" hidden="1">{#N/A,#N/A,FALSE,"포장단가"}</definedName>
    <definedName name="물가">#REF!</definedName>
    <definedName name="물가상승율">#REF!</definedName>
    <definedName name="미애" localSheetId="3" hidden="1">{#N/A,#N/A,FALSE,"REPORT"}</definedName>
    <definedName name="미애" hidden="1">{#N/A,#N/A,FALSE,"REPORT"}</definedName>
    <definedName name="미애_1" localSheetId="3" hidden="1">{#N/A,#N/A,FALSE,"REPORT"}</definedName>
    <definedName name="미애_1" hidden="1">{#N/A,#N/A,FALSE,"REPORT"}</definedName>
    <definedName name="미애_2" localSheetId="3" hidden="1">{#N/A,#N/A,FALSE,"REPORT"}</definedName>
    <definedName name="미애_2" hidden="1">{#N/A,#N/A,FALSE,"REPORT"}</definedName>
    <definedName name="미애_3" localSheetId="3" hidden="1">{#N/A,#N/A,FALSE,"REPORT"}</definedName>
    <definedName name="미애_3" hidden="1">{#N/A,#N/A,FALSE,"REPORT"}</definedName>
    <definedName name="미애_4" localSheetId="3" hidden="1">{#N/A,#N/A,FALSE,"REPORT"}</definedName>
    <definedName name="미애_4" hidden="1">{#N/A,#N/A,FALSE,"REPORT"}</definedName>
    <definedName name="밀양시" localSheetId="3" hidden="1">{#N/A,#N/A,FALSE,"3가";#N/A,#N/A,FALSE,"3나";#N/A,#N/A,FALSE,"3다"}</definedName>
    <definedName name="밀양시" hidden="1">{#N/A,#N/A,FALSE,"3가";#N/A,#N/A,FALSE,"3나";#N/A,#N/A,FALSE,"3다"}</definedName>
    <definedName name="ㅂ">#N/A</definedName>
    <definedName name="ㅂㅁ" localSheetId="3" hidden="1">{#N/A,"PURCHM",FALSE,"Business Analysis";#N/A,"SPADD",FALSE,"Business Analysis"}</definedName>
    <definedName name="ㅂㅁ" hidden="1">{#N/A,"PURCHM",FALSE,"Business Analysis";#N/A,"SPADD",FALSE,"Business Analysis"}</definedName>
    <definedName name="ㅂㅂ">#REF!</definedName>
    <definedName name="ㅂㅈㄷ">#REF!</definedName>
    <definedName name="바" localSheetId="3" hidden="1">{#N/A,#N/A,FALSE,"ALM-ASISC"}</definedName>
    <definedName name="바" hidden="1">{#N/A,#N/A,FALSE,"ALM-ASISC"}</definedName>
    <definedName name="배수공집계_주요자재" localSheetId="3" hidden="1">{#N/A,#N/A,FALSE,"포장단가"}</definedName>
    <definedName name="배수공집계_주요자재" hidden="1">{#N/A,#N/A,FALSE,"포장단가"}</definedName>
    <definedName name="변경" localSheetId="3" hidden="1">{#N/A,#N/A,FALSE,"ALM-ASISC"}</definedName>
    <definedName name="변경" hidden="1">{#N/A,#N/A,FALSE,"ALM-ASISC"}</definedName>
    <definedName name="변경내역" localSheetId="3" hidden="1">{#N/A,#N/A,FALSE,"3가";#N/A,#N/A,FALSE,"3나";#N/A,#N/A,FALSE,"3다"}</definedName>
    <definedName name="변경내역" hidden="1">{#N/A,#N/A,FALSE,"3가";#N/A,#N/A,FALSE,"3나";#N/A,#N/A,FALSE,"3다"}</definedName>
    <definedName name="변경내역서" localSheetId="3" hidden="1">{#N/A,#N/A,FALSE,"포장단가"}</definedName>
    <definedName name="변경내역서" hidden="1">{#N/A,#N/A,FALSE,"포장단가"}</definedName>
    <definedName name="변경내역서집계표" localSheetId="3" hidden="1">{#N/A,#N/A,FALSE,"포장단가"}</definedName>
    <definedName name="변경내역서집계표" hidden="1">{#N/A,#N/A,FALSE,"포장단가"}</definedName>
    <definedName name="변경내역서총차분" localSheetId="3" hidden="1">{#N/A,#N/A,FALSE,"포장단가"}</definedName>
    <definedName name="변경내역서총차분" hidden="1">{#N/A,#N/A,FALSE,"포장단가"}</definedName>
    <definedName name="비용">#N/A</definedName>
    <definedName name="사" localSheetId="3" hidden="1">{#N/A,#N/A,FALSE,"ALM-ASISC"}</definedName>
    <definedName name="사" hidden="1">{#N/A,#N/A,FALSE,"ALM-ASISC"}</definedName>
    <definedName name="서통1" localSheetId="3" hidden="1">{#N/A,#N/A,FALSE,"ALM-ASISC"}</definedName>
    <definedName name="서통1" hidden="1">{#N/A,#N/A,FALSE,"ALM-ASISC"}</definedName>
    <definedName name="설계변경내역서" localSheetId="3" hidden="1">{#N/A,#N/A,FALSE,"포장단가"}</definedName>
    <definedName name="설계변경내역서" hidden="1">{#N/A,#N/A,FALSE,"포장단가"}</definedName>
    <definedName name="소득공제표">#REF!</definedName>
    <definedName name="소득세율">#REF!</definedName>
    <definedName name="소득세율표">#REF!</definedName>
    <definedName name="수" hidden="1">#REF!</definedName>
    <definedName name="수정" localSheetId="3" hidden="1">{#N/A,#N/A,FALSE,"ALM-ASISC"}</definedName>
    <definedName name="수정" hidden="1">{#N/A,#N/A,FALSE,"ALM-ASISC"}</definedName>
    <definedName name="수정1" localSheetId="3" hidden="1">{#N/A,#N/A,FALSE,"ALM-ASISC"}</definedName>
    <definedName name="수정1" hidden="1">{#N/A,#N/A,FALSE,"ALM-ASISC"}</definedName>
    <definedName name="수정2" localSheetId="3" hidden="1">{#N/A,#N/A,FALSE,"ALM-ASISC"}</definedName>
    <definedName name="수정2" hidden="1">{#N/A,#N/A,FALSE,"ALM-ASISC"}</definedName>
    <definedName name="수정3" localSheetId="3" hidden="1">{#N/A,#N/A,FALSE,"ALM-ASISC"}</definedName>
    <definedName name="수정3" hidden="1">{#N/A,#N/A,FALSE,"ALM-ASISC"}</definedName>
    <definedName name="수정4" localSheetId="3" hidden="1">{#N/A,#N/A,FALSE,"ALM-ASISC"}</definedName>
    <definedName name="수정4" hidden="1">{#N/A,#N/A,FALSE,"ALM-ASISC"}</definedName>
    <definedName name="수정5" localSheetId="3" hidden="1">{#N/A,#N/A,FALSE,"ALM-ASISC"}</definedName>
    <definedName name="수정5" hidden="1">{#N/A,#N/A,FALSE,"ALM-ASISC"}</definedName>
    <definedName name="수정6" localSheetId="3" hidden="1">{#N/A,#N/A,FALSE,"ALM-ASISC"}</definedName>
    <definedName name="수정6" hidden="1">{#N/A,#N/A,FALSE,"ALM-ASISC"}</definedName>
    <definedName name="실정보고" localSheetId="3" hidden="1">{#N/A,#N/A,FALSE,"포장단가"}</definedName>
    <definedName name="실정보고" hidden="1">{#N/A,#N/A,FALSE,"포장단가"}</definedName>
    <definedName name="실정보고서" localSheetId="3" hidden="1">{#N/A,#N/A,FALSE,"포장단가"}</definedName>
    <definedName name="실정보고서" hidden="1">{#N/A,#N/A,FALSE,"포장단가"}</definedName>
    <definedName name="ㅇ" localSheetId="3" hidden="1">{#N/A,#N/A,FALSE,"ALM-ASISC"}</definedName>
    <definedName name="ㅇ" hidden="1">{#N/A,#N/A,FALSE,"ALM-ASISC"}</definedName>
    <definedName name="ㅇㄹㄹ" hidden="1">#REF!</definedName>
    <definedName name="ㅇㅀㅇㅁㄹ" localSheetId="3" hidden="1">{#N/A,#N/A,FALSE,"3가";#N/A,#N/A,FALSE,"3나";#N/A,#N/A,FALSE,"3다"}</definedName>
    <definedName name="ㅇㅀㅇㅁㄹ" hidden="1">{#N/A,#N/A,FALSE,"3가";#N/A,#N/A,FALSE,"3나";#N/A,#N/A,FALSE,"3다"}</definedName>
    <definedName name="ㅇㅇ">#REF!</definedName>
    <definedName name="ㅇㅇㅇ" localSheetId="3" hidden="1">{#N/A,#N/A,FALSE,"포장단가"}</definedName>
    <definedName name="ㅇㅇㅇ" hidden="1">{#N/A,#N/A,FALSE,"포장단가"}</definedName>
    <definedName name="ㅇㅇㅇㅇ">#REF!</definedName>
    <definedName name="아" localSheetId="3" hidden="1">{#N/A,#N/A,FALSE,"ALM-ASISC"}</definedName>
    <definedName name="아" hidden="1">{#N/A,#N/A,FALSE,"ALM-ASISC"}</definedName>
    <definedName name="어라" localSheetId="3" hidden="1">{#N/A,#N/A,FALSE,"포장단가"}</definedName>
    <definedName name="어라" hidden="1">{#N/A,#N/A,FALSE,"포장단가"}</definedName>
    <definedName name="어리" localSheetId="3" hidden="1">{#N/A,#N/A,FALSE,"포장단가"}</definedName>
    <definedName name="어리" hidden="1">{#N/A,#N/A,FALSE,"포장단가"}</definedName>
    <definedName name="어플비율" localSheetId="4">[189]분담기준!$E$6</definedName>
    <definedName name="어플비율">#REF!</definedName>
    <definedName name="우수" localSheetId="3" hidden="1">{#N/A,#N/A,FALSE,"포장단가"}</definedName>
    <definedName name="우수" hidden="1">{#N/A,#N/A,FALSE,"포장단가"}</definedName>
    <definedName name="운영자금3월부터">#N/A</definedName>
    <definedName name="원가분석" localSheetId="3" hidden="1">{#N/A,#N/A,FALSE,"3가";#N/A,#N/A,FALSE,"3나";#N/A,#N/A,FALSE,"3다"}</definedName>
    <definedName name="원가분석" hidden="1">{#N/A,#N/A,FALSE,"3가";#N/A,#N/A,FALSE,"3나";#N/A,#N/A,FALSE,"3다"}</definedName>
    <definedName name="월급상승분">#REF!</definedName>
    <definedName name="으" localSheetId="3" hidden="1">{#N/A,#N/A,FALSE,"ALM-ASISC"}</definedName>
    <definedName name="으" hidden="1">{#N/A,#N/A,FALSE,"ALM-ASISC"}</definedName>
    <definedName name="이" localSheetId="3" hidden="1">{"vol data",#N/A,FALSE,"Datasheet";"vol graph",#N/A,FALSE,"Volume";"price data",#N/A,FALSE,"Datasheet";"price graph",#N/A,FALSE,"Price";"dp data",#N/A,FALSE,"Datasheet";"dp graph",#N/A,FALSE,"DirectProfit"}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자">#REF!</definedName>
    <definedName name="인상율">#REF!</definedName>
    <definedName name="인원_하" localSheetId="4">'[300]운영예산(￡)'!#REF!</definedName>
    <definedName name="인원_하">#REF!</definedName>
    <definedName name="인원01">#REF!</definedName>
    <definedName name="인원수" localSheetId="4">[189]분담기준!$E$7</definedName>
    <definedName name="인원수">#REF!</definedName>
    <definedName name="ㅈ" localSheetId="3" hidden="1">{#N/A,#N/A,FALSE,"ALM-ASISC"}</definedName>
    <definedName name="ㅈ" hidden="1">{#N/A,#N/A,FALSE,"ALM-ASISC"}</definedName>
    <definedName name="ㅈㅈ">#REF!</definedName>
    <definedName name="ㅈㅈㅈ">#REF!</definedName>
    <definedName name="자" localSheetId="3" hidden="1">{#N/A,#N/A,FALSE,"ALM-ASISC"}</definedName>
    <definedName name="자" hidden="1">{#N/A,#N/A,FALSE,"ALM-ASISC"}</definedName>
    <definedName name="잡1" localSheetId="4">'[145]unit price (2)'!$E$29</definedName>
    <definedName name="잡1">#REF!</definedName>
    <definedName name="잡2" localSheetId="4">'[145]unit price (2)'!$E$30</definedName>
    <definedName name="잡2">#REF!</definedName>
    <definedName name="제주추가종합수정안" localSheetId="3" hidden="1">{#N/A,#N/A,FALSE,"3가";#N/A,#N/A,FALSE,"3나";#N/A,#N/A,FALSE,"3다"}</definedName>
    <definedName name="제주추가종합수정안" hidden="1">{#N/A,#N/A,FALSE,"3가";#N/A,#N/A,FALSE,"3나";#N/A,#N/A,FALSE,"3다"}</definedName>
    <definedName name="중국식단가">#REF!</definedName>
    <definedName name="증설계획" localSheetId="3" hidden="1">{#N/A,#N/A,FALSE,"ALM-ASISC"}</definedName>
    <definedName name="증설계획" hidden="1">{#N/A,#N/A,FALSE,"ALM-ASISC"}</definedName>
    <definedName name="지급율">#REF!</definedName>
    <definedName name="ㅊㅊㅊ">#REF!</definedName>
    <definedName name="차" localSheetId="3" hidden="1">{#N/A,#N/A,FALSE,"ALM-ASISC"}</definedName>
    <definedName name="차" hidden="1">{#N/A,#N/A,FALSE,"ALM-ASISC"}</definedName>
    <definedName name="총괄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취소" localSheetId="3" hidden="1">{#N/A,#N/A,FALSE,"ALM-ASISC"}</definedName>
    <definedName name="취소" hidden="1">{#N/A,#N/A,FALSE,"ALM-ASISC"}</definedName>
    <definedName name="ㅋㅋ">#N/A</definedName>
    <definedName name="카" localSheetId="3" hidden="1">{#N/A,#N/A,FALSE,"ALM-ASISC"}</definedName>
    <definedName name="카" hidden="1">{#N/A,#N/A,FALSE,"ALM-ASISC"}</definedName>
    <definedName name="타" localSheetId="3" hidden="1">{#N/A,#N/A,FALSE,"ALM-ASISC"}</definedName>
    <definedName name="타" hidden="1">{#N/A,#N/A,FALSE,"ALM-ASISC"}</definedName>
    <definedName name="특별상여율">#REF!</definedName>
    <definedName name="특별시방서1" localSheetId="3" hidden="1">{#N/A,#N/A,FALSE,"ALM-ASISC"}</definedName>
    <definedName name="특별시방서1" hidden="1">{#N/A,#N/A,FALSE,"ALM-ASISC"}</definedName>
    <definedName name="ㅍㅇㄹ" localSheetId="3" hidden="1">{#N/A,#N/A,FALSE,"ALM-ASISC"}</definedName>
    <definedName name="ㅍㅇㄹ" hidden="1">{#N/A,#N/A,FALSE,"ALM-ASISC"}</definedName>
    <definedName name="ㅍㅍㅍ">#REF!</definedName>
    <definedName name="파" localSheetId="3" hidden="1">{#N/A,#N/A,FALSE,"ALM-ASISC"}</definedName>
    <definedName name="파" hidden="1">{#N/A,#N/A,FALSE,"ALM-ASISC"}</definedName>
    <definedName name="ㅎㅎㅎ">#REF!</definedName>
    <definedName name="하" localSheetId="3" hidden="1">{#N/A,#N/A,FALSE,"ALM-ASISC"}</definedName>
    <definedName name="하" hidden="1">{#N/A,#N/A,FALSE,"ALM-ASISC"}</definedName>
    <definedName name="할" localSheetId="3" hidden="1">{#N/A,#N/A,FALSE,"ALM-ASISC"}</definedName>
    <definedName name="할" hidden="1">{#N/A,#N/A,FALSE,"ALM-ASISC"}</definedName>
    <definedName name="환율01">#REF!</definedName>
    <definedName name="환율02" localSheetId="4">'[301]운영예산(U$)'!$E$73</definedName>
    <definedName name="환율02">#REF!</definedName>
    <definedName name="환율03" localSheetId="4">'[301]운영예산(U$)'!$F$73</definedName>
    <definedName name="환율03">#REF!</definedName>
    <definedName name="환율04" localSheetId="4">'[301]운영예산(U$)'!$G$73</definedName>
    <definedName name="환율04">#REF!</definedName>
    <definedName name="환율05" localSheetId="4">'[301]운영예산(U$)'!$H$73</definedName>
    <definedName name="환율05">#REF!</definedName>
    <definedName name="ㅐㅏ" localSheetId="3" hidden="1">{#N/A,#N/A,FALSE,"ALM-ASISC"}</definedName>
    <definedName name="ㅐㅏ" hidden="1">{#N/A,#N/A,FALSE,"ALM-ASISC"}</definedName>
    <definedName name="ㅜㅜㅜㅜ">#REF!</definedName>
    <definedName name="ㅠㅠㅠㅠㅠㅠㅠㅠ">#REF!</definedName>
    <definedName name="ㅠㅠㅠㅠㅠㅠㅠㅠㅠ">#REF!</definedName>
    <definedName name="ㅡㅗㅗㄹ" localSheetId="3" hidden="1">{#N/A,#N/A,FALSE,"ALM-ASISC"}</definedName>
    <definedName name="ㅡㅗㅗㄹ" hidden="1">{#N/A,#N/A,FALSE,"ALM-ASISC"}</definedName>
    <definedName name="ㅡㅡㅡ" localSheetId="3" hidden="1">{#N/A,#N/A,FALSE,"포장단가"}</definedName>
    <definedName name="ㅡㅡㅡ" hidden="1">{#N/A,#N/A,FALSE,"포장단가"}</definedName>
    <definedName name="一月份">#REF!</definedName>
    <definedName name="七月份">#REF!</definedName>
    <definedName name="三月份">#REF!</definedName>
    <definedName name="九月份">#REF!</definedName>
    <definedName name="二月份">#REF!</definedName>
    <definedName name="五月份">#REF!</definedName>
    <definedName name="八月份">#REF!</definedName>
    <definedName name="六月份">#REF!</definedName>
    <definedName name="十一月份">#REF!</definedName>
    <definedName name="十二月份">#REF!</definedName>
    <definedName name="十月份">#REF!</definedName>
    <definedName name="四月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H46" i="1"/>
  <c r="I46" i="1" s="1"/>
  <c r="J46" i="1" s="1"/>
  <c r="G46" i="1"/>
  <c r="F46" i="1"/>
  <c r="G44" i="1" l="1"/>
  <c r="H44" i="1" l="1"/>
  <c r="I44" i="1" l="1"/>
  <c r="F45" i="1"/>
  <c r="F49" i="1" s="1"/>
  <c r="J44" i="1" l="1"/>
  <c r="R176" i="6" l="1"/>
  <c r="Q176" i="6"/>
  <c r="P176" i="6"/>
  <c r="O176" i="6"/>
  <c r="P10" i="6"/>
  <c r="Q10" i="6"/>
  <c r="R10" i="6" s="1"/>
  <c r="O10" i="6"/>
  <c r="AD2" i="5"/>
  <c r="AE2" i="5" s="1"/>
  <c r="Z2" i="5"/>
  <c r="AA2" i="5" s="1"/>
  <c r="V2" i="5"/>
  <c r="W2" i="5" s="1"/>
  <c r="S2" i="5"/>
  <c r="R2" i="5"/>
  <c r="N2" i="5"/>
  <c r="O2" i="5" s="1"/>
  <c r="AD1" i="5"/>
  <c r="AE1" i="5" s="1"/>
  <c r="Z1" i="5"/>
  <c r="AA1" i="5" s="1"/>
  <c r="W1" i="5"/>
  <c r="V1" i="5"/>
  <c r="R1" i="5"/>
  <c r="S1" i="5" s="1"/>
  <c r="N1" i="5"/>
  <c r="O1" i="5" s="1"/>
  <c r="N28" i="5"/>
  <c r="N30" i="5"/>
  <c r="R28" i="5"/>
  <c r="R30" i="5"/>
  <c r="V28" i="5"/>
  <c r="V30" i="5"/>
  <c r="Z28" i="5"/>
  <c r="Z30" i="5"/>
  <c r="D33" i="1"/>
  <c r="C33" i="1"/>
  <c r="F18" i="1"/>
  <c r="E18" i="1"/>
  <c r="L195" i="6"/>
  <c r="E15" i="1"/>
  <c r="E14" i="1"/>
  <c r="F12" i="1"/>
  <c r="E12" i="1"/>
  <c r="F11" i="1"/>
  <c r="E11" i="1"/>
  <c r="O44" i="6"/>
  <c r="P44" i="6" s="1"/>
  <c r="Q44" i="6" s="1"/>
  <c r="O43" i="6"/>
  <c r="P43" i="6" s="1"/>
  <c r="Q43" i="6" s="1"/>
  <c r="R43" i="6" s="1"/>
  <c r="O50" i="6"/>
  <c r="P50" i="6" s="1"/>
  <c r="Q50" i="6" s="1"/>
  <c r="R50" i="6" s="1"/>
  <c r="O48" i="6"/>
  <c r="O30" i="6"/>
  <c r="P30" i="6" s="1"/>
  <c r="Q30" i="6" s="1"/>
  <c r="R30" i="6" s="1"/>
  <c r="O29" i="6"/>
  <c r="P29" i="6" s="1"/>
  <c r="Q29" i="6" s="1"/>
  <c r="R29" i="6" s="1"/>
  <c r="O27" i="6"/>
  <c r="P27" i="6" s="1"/>
  <c r="Q27" i="6" s="1"/>
  <c r="R27" i="6" s="1"/>
  <c r="O121" i="6"/>
  <c r="P121" i="6" s="1"/>
  <c r="Q121" i="6" s="1"/>
  <c r="R121" i="6" s="1"/>
  <c r="O120" i="6"/>
  <c r="P120" i="6" s="1"/>
  <c r="Q120" i="6" s="1"/>
  <c r="R120" i="6" s="1"/>
  <c r="O122" i="6"/>
  <c r="O123" i="6"/>
  <c r="P123" i="6" s="1"/>
  <c r="Q123" i="6" s="1"/>
  <c r="R123" i="6" s="1"/>
  <c r="O119" i="6"/>
  <c r="P119" i="6" s="1"/>
  <c r="Q119" i="6" s="1"/>
  <c r="R119" i="6" s="1"/>
  <c r="E117" i="6"/>
  <c r="F117" i="6" s="1"/>
  <c r="O115" i="6"/>
  <c r="P115" i="6" s="1"/>
  <c r="Q115" i="6" s="1"/>
  <c r="R115" i="6" s="1"/>
  <c r="O114" i="6"/>
  <c r="P114" i="6" s="1"/>
  <c r="Q114" i="6" s="1"/>
  <c r="R114" i="6" s="1"/>
  <c r="O113" i="6"/>
  <c r="P113" i="6" s="1"/>
  <c r="Q113" i="6" s="1"/>
  <c r="R113" i="6" s="1"/>
  <c r="P122" i="6"/>
  <c r="Q122" i="6" s="1"/>
  <c r="R122" i="6" s="1"/>
  <c r="O179" i="6"/>
  <c r="P179" i="6" s="1"/>
  <c r="Q179" i="6" s="1"/>
  <c r="R179" i="6" s="1"/>
  <c r="R174" i="6"/>
  <c r="Q174" i="6"/>
  <c r="P174" i="6"/>
  <c r="O174" i="6"/>
  <c r="N174" i="6"/>
  <c r="R172" i="6"/>
  <c r="Q172" i="6"/>
  <c r="P172" i="6"/>
  <c r="O172" i="6"/>
  <c r="N172" i="6"/>
  <c r="R171" i="6"/>
  <c r="Q171" i="6"/>
  <c r="P171" i="6"/>
  <c r="O171" i="6"/>
  <c r="N171" i="6"/>
  <c r="D9" i="1"/>
  <c r="J7" i="1"/>
  <c r="J6" i="1"/>
  <c r="J5" i="1"/>
  <c r="J4" i="1"/>
  <c r="I7" i="1"/>
  <c r="I5" i="1"/>
  <c r="I6" i="1"/>
  <c r="I4" i="1"/>
  <c r="H7" i="1"/>
  <c r="H6" i="1"/>
  <c r="H5" i="1"/>
  <c r="H4" i="1"/>
  <c r="G7" i="1"/>
  <c r="G6" i="1"/>
  <c r="G5" i="1"/>
  <c r="G4" i="1"/>
  <c r="F7" i="1"/>
  <c r="F6" i="1"/>
  <c r="F5" i="1"/>
  <c r="F4" i="1"/>
  <c r="E6" i="1"/>
  <c r="E7" i="1"/>
  <c r="E5" i="1"/>
  <c r="E4" i="1"/>
  <c r="O66" i="6"/>
  <c r="P66" i="6" s="1"/>
  <c r="Q66" i="6" s="1"/>
  <c r="R66" i="6" s="1"/>
  <c r="O45" i="6"/>
  <c r="P45" i="6" s="1"/>
  <c r="Q45" i="6" s="1"/>
  <c r="R45" i="6" s="1"/>
  <c r="O46" i="6"/>
  <c r="P46" i="6" s="1"/>
  <c r="Q46" i="6" s="1"/>
  <c r="R46" i="6" s="1"/>
  <c r="O47" i="6"/>
  <c r="P47" i="6" s="1"/>
  <c r="Q47" i="6" s="1"/>
  <c r="R47" i="6" s="1"/>
  <c r="O49" i="6"/>
  <c r="P49" i="6" s="1"/>
  <c r="Q49" i="6" s="1"/>
  <c r="R49" i="6" s="1"/>
  <c r="O51" i="6"/>
  <c r="P51" i="6" s="1"/>
  <c r="Q51" i="6" s="1"/>
  <c r="R51" i="6" s="1"/>
  <c r="O52" i="6"/>
  <c r="P52" i="6" s="1"/>
  <c r="Q52" i="6" s="1"/>
  <c r="R52" i="6" s="1"/>
  <c r="O9" i="6"/>
  <c r="P9" i="6" s="1"/>
  <c r="Q9" i="6" s="1"/>
  <c r="R9" i="6" s="1"/>
  <c r="O8" i="6"/>
  <c r="P8" i="6" s="1"/>
  <c r="Q8" i="6" s="1"/>
  <c r="R8" i="6" s="1"/>
  <c r="O7" i="6"/>
  <c r="O6" i="6"/>
  <c r="P6" i="6" s="1"/>
  <c r="AC55" i="5"/>
  <c r="Y55" i="5"/>
  <c r="U55" i="5"/>
  <c r="Q55" i="5"/>
  <c r="AC53" i="5"/>
  <c r="Y53" i="5"/>
  <c r="U53" i="5"/>
  <c r="Q53" i="5"/>
  <c r="AD12" i="5"/>
  <c r="AC12" i="5"/>
  <c r="AD9" i="5"/>
  <c r="AC9" i="5"/>
  <c r="Z12" i="5"/>
  <c r="Y12" i="5"/>
  <c r="Z9" i="5"/>
  <c r="Y9" i="5"/>
  <c r="V12" i="5"/>
  <c r="U12" i="5"/>
  <c r="V9" i="5"/>
  <c r="U9" i="5"/>
  <c r="R12" i="5"/>
  <c r="Q12" i="5"/>
  <c r="R9" i="5"/>
  <c r="Q9" i="5"/>
  <c r="AC6" i="5"/>
  <c r="Y6" i="5"/>
  <c r="U6" i="5"/>
  <c r="Q6" i="5"/>
  <c r="N207" i="6"/>
  <c r="L207" i="6"/>
  <c r="M207" i="6"/>
  <c r="M199" i="6"/>
  <c r="N199" i="6" s="1"/>
  <c r="O199" i="6" s="1"/>
  <c r="P199" i="6" s="1"/>
  <c r="Q199" i="6" s="1"/>
  <c r="R199" i="6" s="1"/>
  <c r="N157" i="6"/>
  <c r="N156" i="6" s="1"/>
  <c r="O156" i="6" s="1"/>
  <c r="P156" i="6" s="1"/>
  <c r="M157" i="6"/>
  <c r="M156" i="6" s="1"/>
  <c r="N147" i="6"/>
  <c r="N146" i="6" s="1"/>
  <c r="M147" i="6"/>
  <c r="M146" i="6" s="1"/>
  <c r="N193" i="6"/>
  <c r="N192" i="6" s="1"/>
  <c r="O192" i="6" s="1"/>
  <c r="M193" i="6"/>
  <c r="M192" i="6" s="1"/>
  <c r="R75" i="6"/>
  <c r="Q75" i="6"/>
  <c r="P84" i="6"/>
  <c r="P82" i="6"/>
  <c r="P75" i="6"/>
  <c r="D176" i="6"/>
  <c r="N175" i="6" s="1"/>
  <c r="F14" i="1" s="1"/>
  <c r="M51" i="5"/>
  <c r="O53" i="5"/>
  <c r="K53" i="5"/>
  <c r="G53" i="5"/>
  <c r="O165" i="6"/>
  <c r="O207" i="6" s="1"/>
  <c r="D149" i="6"/>
  <c r="L188" i="6"/>
  <c r="L187" i="6"/>
  <c r="C185" i="6"/>
  <c r="L168" i="6"/>
  <c r="L167" i="6"/>
  <c r="C165" i="6"/>
  <c r="L162" i="6"/>
  <c r="L161" i="6"/>
  <c r="C159" i="6"/>
  <c r="N96" i="6"/>
  <c r="O96" i="6" s="1"/>
  <c r="P96" i="6" s="1"/>
  <c r="Q96" i="6" s="1"/>
  <c r="R96" i="6" s="1"/>
  <c r="C96" i="6"/>
  <c r="N80" i="6"/>
  <c r="C9" i="6"/>
  <c r="D8" i="6"/>
  <c r="F13" i="1" l="1"/>
  <c r="O117" i="6"/>
  <c r="E13" i="1"/>
  <c r="R44" i="6"/>
  <c r="P117" i="6"/>
  <c r="Q117" i="6"/>
  <c r="G117" i="6"/>
  <c r="J15" i="1"/>
  <c r="N176" i="6"/>
  <c r="F15" i="1" s="1"/>
  <c r="G15" i="1"/>
  <c r="H15" i="1"/>
  <c r="I15" i="1"/>
  <c r="Q6" i="6"/>
  <c r="N200" i="6"/>
  <c r="P7" i="6"/>
  <c r="P11" i="6" s="1"/>
  <c r="M200" i="6"/>
  <c r="Q156" i="6"/>
  <c r="P192" i="6"/>
  <c r="Q192" i="6" s="1"/>
  <c r="O175" i="6"/>
  <c r="G14" i="1" s="1"/>
  <c r="P165" i="6"/>
  <c r="L189" i="6"/>
  <c r="W53" i="5"/>
  <c r="P157" i="6" s="1"/>
  <c r="P155" i="6" s="1"/>
  <c r="S53" i="5"/>
  <c r="O157" i="6" s="1"/>
  <c r="O155" i="6" s="1"/>
  <c r="L151" i="6"/>
  <c r="L152" i="6"/>
  <c r="L163" i="6"/>
  <c r="L169" i="6"/>
  <c r="Q165" i="6" l="1"/>
  <c r="P207" i="6"/>
  <c r="Q7" i="6"/>
  <c r="Q11" i="6" s="1"/>
  <c r="R6" i="6"/>
  <c r="R117" i="6" s="1"/>
  <c r="R156" i="6"/>
  <c r="R192" i="6"/>
  <c r="AE53" i="5"/>
  <c r="R157" i="6" s="1"/>
  <c r="AA53" i="5"/>
  <c r="Q157" i="6" s="1"/>
  <c r="Q155" i="6" s="1"/>
  <c r="L153" i="6"/>
  <c r="R7" i="6" l="1"/>
  <c r="R165" i="6"/>
  <c r="Q207" i="6"/>
  <c r="R155" i="6"/>
  <c r="R207" i="6" l="1"/>
  <c r="R11" i="6"/>
  <c r="C10" i="6" l="1"/>
  <c r="M7" i="6"/>
  <c r="C49" i="6"/>
  <c r="M201" i="6" l="1"/>
  <c r="L201" i="6" l="1"/>
  <c r="L202" i="6" l="1"/>
  <c r="B9" i="7" l="1"/>
  <c r="D8" i="7"/>
  <c r="G7" i="7"/>
  <c r="K7" i="7" s="1"/>
  <c r="O7" i="7" s="1"/>
  <c r="S7" i="7" s="1"/>
  <c r="D7" i="7"/>
  <c r="B5" i="7"/>
  <c r="A5" i="7"/>
  <c r="D4" i="7"/>
  <c r="G3" i="7"/>
  <c r="K3" i="7" s="1"/>
  <c r="O3" i="7" s="1"/>
  <c r="S3" i="7" s="1"/>
  <c r="D3" i="7"/>
  <c r="G2" i="7"/>
  <c r="K2" i="7" s="1"/>
  <c r="O2" i="7" s="1"/>
  <c r="S2" i="7" s="1"/>
  <c r="D2" i="7"/>
  <c r="G1" i="7"/>
  <c r="K1" i="7" s="1"/>
  <c r="O1" i="7" s="1"/>
  <c r="S1" i="7" s="1"/>
  <c r="AE41" i="5"/>
  <c r="AE35" i="5"/>
  <c r="AD30" i="5"/>
  <c r="AC30" i="5"/>
  <c r="AD28" i="5"/>
  <c r="AC28" i="5"/>
  <c r="AD24" i="5"/>
  <c r="AC24" i="5"/>
  <c r="AC22" i="5"/>
  <c r="AC20" i="5"/>
  <c r="AD16" i="5"/>
  <c r="AC16" i="5"/>
  <c r="AA41" i="5"/>
  <c r="AA35" i="5"/>
  <c r="Y30" i="5"/>
  <c r="Y28" i="5"/>
  <c r="Z24" i="5"/>
  <c r="Y24" i="5"/>
  <c r="Y22" i="5"/>
  <c r="Y20" i="5"/>
  <c r="Z16" i="5"/>
  <c r="Y16" i="5"/>
  <c r="W41" i="5"/>
  <c r="W35" i="5"/>
  <c r="U30" i="5"/>
  <c r="U28" i="5"/>
  <c r="V24" i="5"/>
  <c r="U24" i="5"/>
  <c r="U22" i="5"/>
  <c r="U20" i="5"/>
  <c r="V16" i="5"/>
  <c r="U16" i="5"/>
  <c r="J9" i="7"/>
  <c r="Q51" i="5"/>
  <c r="U51" i="5" s="1"/>
  <c r="F9" i="7"/>
  <c r="S35" i="5"/>
  <c r="M55" i="5"/>
  <c r="Q43" i="5"/>
  <c r="U43" i="5" s="1"/>
  <c r="J23" i="5"/>
  <c r="I55" i="5"/>
  <c r="M6" i="5"/>
  <c r="M7" i="5" s="1"/>
  <c r="N8" i="5"/>
  <c r="N7" i="5"/>
  <c r="R7" i="5" s="1"/>
  <c r="V7" i="5" s="1"/>
  <c r="M8" i="5"/>
  <c r="Q8" i="5" s="1"/>
  <c r="R16" i="5"/>
  <c r="Q16" i="5"/>
  <c r="N16" i="5"/>
  <c r="M16" i="5"/>
  <c r="J16" i="5"/>
  <c r="I16" i="5"/>
  <c r="F16" i="5"/>
  <c r="E16" i="5"/>
  <c r="I23" i="5"/>
  <c r="M20" i="5"/>
  <c r="Q20" i="5"/>
  <c r="E22" i="5"/>
  <c r="E23" i="5" s="1"/>
  <c r="F22" i="5"/>
  <c r="F23" i="5" s="1"/>
  <c r="M22" i="5"/>
  <c r="Q22" i="5"/>
  <c r="D5" i="7" l="1"/>
  <c r="M33" i="5" s="1"/>
  <c r="D9" i="7"/>
  <c r="N33" i="5" s="1"/>
  <c r="F5" i="7"/>
  <c r="F3" i="7" s="1"/>
  <c r="H3" i="7" s="1"/>
  <c r="Y43" i="5"/>
  <c r="Z7" i="5"/>
  <c r="AD7" i="5" s="1"/>
  <c r="W51" i="5"/>
  <c r="P147" i="6" s="1"/>
  <c r="P145" i="6" s="1"/>
  <c r="H11" i="1" s="1"/>
  <c r="H13" i="1" s="1"/>
  <c r="Y51" i="5"/>
  <c r="U8" i="5"/>
  <c r="J5" i="7"/>
  <c r="W12" i="5"/>
  <c r="W55" i="5"/>
  <c r="P193" i="6" s="1"/>
  <c r="P191" i="6" s="1"/>
  <c r="H12" i="1" s="1"/>
  <c r="AD23" i="5"/>
  <c r="N23" i="5"/>
  <c r="V23" i="5"/>
  <c r="W9" i="5"/>
  <c r="G23" i="5"/>
  <c r="O8" i="5"/>
  <c r="Z23" i="5"/>
  <c r="R8" i="5"/>
  <c r="V8" i="5" s="1"/>
  <c r="Z8" i="5" s="1"/>
  <c r="F7" i="7"/>
  <c r="H7" i="7" s="1"/>
  <c r="H9" i="7" s="1"/>
  <c r="R33" i="5" s="1"/>
  <c r="R23" i="5"/>
  <c r="AA9" i="5"/>
  <c r="Q7" i="5"/>
  <c r="U7" i="5" s="1"/>
  <c r="K23" i="5"/>
  <c r="M23" i="5"/>
  <c r="O7" i="5"/>
  <c r="AA12" i="5" l="1"/>
  <c r="F2" i="7"/>
  <c r="H2" i="7" s="1"/>
  <c r="H5" i="7" s="1"/>
  <c r="Q33" i="5" s="1"/>
  <c r="U23" i="5"/>
  <c r="W23" i="5" s="1"/>
  <c r="W7" i="5"/>
  <c r="W8" i="5"/>
  <c r="Y8" i="5"/>
  <c r="AC8" i="5" s="1"/>
  <c r="AA8" i="5"/>
  <c r="AD8" i="5"/>
  <c r="Y7" i="5"/>
  <c r="AC43" i="5"/>
  <c r="S8" i="5"/>
  <c r="AA55" i="5"/>
  <c r="Q193" i="6" s="1"/>
  <c r="Q191" i="6" s="1"/>
  <c r="I12" i="1" s="1"/>
  <c r="AE55" i="5"/>
  <c r="R193" i="6" s="1"/>
  <c r="R191" i="6" s="1"/>
  <c r="J12" i="1" s="1"/>
  <c r="N9" i="7"/>
  <c r="R9" i="7"/>
  <c r="AE9" i="5"/>
  <c r="AA51" i="5"/>
  <c r="Q147" i="6" s="1"/>
  <c r="Q145" i="6" s="1"/>
  <c r="I11" i="1" s="1"/>
  <c r="AC51" i="5"/>
  <c r="AE51" i="5" s="1"/>
  <c r="R147" i="6" s="1"/>
  <c r="R145" i="6" s="1"/>
  <c r="J11" i="1" s="1"/>
  <c r="N5" i="7"/>
  <c r="J7" i="7"/>
  <c r="L7" i="7" s="1"/>
  <c r="L9" i="7" s="1"/>
  <c r="V33" i="5" s="1"/>
  <c r="J3" i="7"/>
  <c r="L3" i="7" s="1"/>
  <c r="S7" i="5"/>
  <c r="Q23" i="5"/>
  <c r="S23" i="5" s="1"/>
  <c r="O23" i="5"/>
  <c r="I13" i="1" l="1"/>
  <c r="J13" i="1"/>
  <c r="AC7" i="5"/>
  <c r="AA7" i="5"/>
  <c r="Y23" i="5"/>
  <c r="AA23" i="5" s="1"/>
  <c r="AE7" i="5"/>
  <c r="AC23" i="5"/>
  <c r="AE23" i="5" s="1"/>
  <c r="R173" i="6" s="1"/>
  <c r="AE8" i="5"/>
  <c r="R5" i="7"/>
  <c r="AE12" i="5"/>
  <c r="J2" i="7"/>
  <c r="L2" i="7" s="1"/>
  <c r="L5" i="7" s="1"/>
  <c r="U33" i="5" s="1"/>
  <c r="N3" i="7"/>
  <c r="P3" i="7" s="1"/>
  <c r="N7" i="7"/>
  <c r="P7" i="7" s="1"/>
  <c r="P9" i="7" s="1"/>
  <c r="Z33" i="5" s="1"/>
  <c r="R7" i="7" l="1"/>
  <c r="T7" i="7" s="1"/>
  <c r="T9" i="7" s="1"/>
  <c r="AD33" i="5" s="1"/>
  <c r="N2" i="7"/>
  <c r="P2" i="7" s="1"/>
  <c r="P5" i="7" s="1"/>
  <c r="Y33" i="5" s="1"/>
  <c r="R3" i="7"/>
  <c r="T3" i="7" s="1"/>
  <c r="R2" i="7" l="1"/>
  <c r="T2" i="7" s="1"/>
  <c r="T5" i="7" s="1"/>
  <c r="AC33" i="5" s="1"/>
  <c r="L142" i="6" l="1"/>
  <c r="L141" i="6"/>
  <c r="C139" i="6"/>
  <c r="M125" i="6"/>
  <c r="N125" i="6" s="1"/>
  <c r="M124" i="6"/>
  <c r="N124" i="6" s="1"/>
  <c r="O106" i="6"/>
  <c r="C106" i="6"/>
  <c r="C105" i="6"/>
  <c r="C104" i="6"/>
  <c r="P48" i="6"/>
  <c r="Q48" i="6" s="1"/>
  <c r="R48" i="6" s="1"/>
  <c r="C48" i="6"/>
  <c r="M102" i="6"/>
  <c r="O102" i="6" s="1"/>
  <c r="P102" i="6" s="1"/>
  <c r="Q102" i="6" s="1"/>
  <c r="R102" i="6" s="1"/>
  <c r="C102" i="6"/>
  <c r="N101" i="6"/>
  <c r="O101" i="6" s="1"/>
  <c r="P101" i="6" s="1"/>
  <c r="Q101" i="6" s="1"/>
  <c r="R101" i="6" s="1"/>
  <c r="C101" i="6"/>
  <c r="O100" i="6"/>
  <c r="P100" i="6" s="1"/>
  <c r="Q100" i="6" s="1"/>
  <c r="R100" i="6" s="1"/>
  <c r="C100" i="6"/>
  <c r="N99" i="6"/>
  <c r="O99" i="6" s="1"/>
  <c r="P99" i="6" s="1"/>
  <c r="Q99" i="6" s="1"/>
  <c r="R99" i="6" s="1"/>
  <c r="C99" i="6"/>
  <c r="N97" i="6"/>
  <c r="O97" i="6" s="1"/>
  <c r="P97" i="6" s="1"/>
  <c r="Q97" i="6" s="1"/>
  <c r="R97" i="6" s="1"/>
  <c r="C97" i="6"/>
  <c r="O95" i="6"/>
  <c r="P95" i="6" s="1"/>
  <c r="Q95" i="6" s="1"/>
  <c r="R95" i="6" s="1"/>
  <c r="C95" i="6"/>
  <c r="C94" i="6"/>
  <c r="M92" i="6"/>
  <c r="O92" i="6" s="1"/>
  <c r="C92" i="6"/>
  <c r="N90" i="6"/>
  <c r="O90" i="6" s="1"/>
  <c r="P90" i="6" s="1"/>
  <c r="Q90" i="6" s="1"/>
  <c r="R90" i="6" s="1"/>
  <c r="C90" i="6"/>
  <c r="O89" i="6"/>
  <c r="P89" i="6" s="1"/>
  <c r="Q89" i="6" s="1"/>
  <c r="R89" i="6" s="1"/>
  <c r="C89" i="6"/>
  <c r="N88" i="6"/>
  <c r="O88" i="6" s="1"/>
  <c r="P88" i="6" s="1"/>
  <c r="Q88" i="6" s="1"/>
  <c r="R88" i="6" s="1"/>
  <c r="C88" i="6"/>
  <c r="O87" i="6"/>
  <c r="P87" i="6" s="1"/>
  <c r="Q87" i="6" s="1"/>
  <c r="R87" i="6" s="1"/>
  <c r="C87" i="6"/>
  <c r="M86" i="6"/>
  <c r="O86" i="6" s="1"/>
  <c r="P86" i="6" s="1"/>
  <c r="Q86" i="6" s="1"/>
  <c r="R86" i="6" s="1"/>
  <c r="D86" i="6"/>
  <c r="C86" i="6" s="1"/>
  <c r="R84" i="6"/>
  <c r="Q84" i="6"/>
  <c r="C84" i="6"/>
  <c r="N83" i="6"/>
  <c r="C83" i="6"/>
  <c r="R82" i="6"/>
  <c r="C82" i="6"/>
  <c r="M81" i="6"/>
  <c r="N81" i="6" s="1"/>
  <c r="O81" i="6" s="1"/>
  <c r="P81" i="6" s="1"/>
  <c r="Q81" i="6" s="1"/>
  <c r="R81" i="6" s="1"/>
  <c r="C81" i="6"/>
  <c r="L107" i="6"/>
  <c r="C80" i="6"/>
  <c r="O75" i="6"/>
  <c r="N75" i="6"/>
  <c r="M75" i="6"/>
  <c r="M68" i="6"/>
  <c r="N68" i="6" s="1"/>
  <c r="O68" i="6" s="1"/>
  <c r="P68" i="6" s="1"/>
  <c r="Q68" i="6" s="1"/>
  <c r="R68" i="6" s="1"/>
  <c r="M67" i="6"/>
  <c r="N67" i="6" s="1"/>
  <c r="O67" i="6" s="1"/>
  <c r="P67" i="6" s="1"/>
  <c r="Q67" i="6" s="1"/>
  <c r="R67" i="6" s="1"/>
  <c r="M52" i="6"/>
  <c r="C52" i="6"/>
  <c r="M51" i="6"/>
  <c r="C51" i="6"/>
  <c r="C50" i="6"/>
  <c r="C47" i="6"/>
  <c r="C46" i="6"/>
  <c r="C45" i="6"/>
  <c r="L54" i="6"/>
  <c r="C44" i="6"/>
  <c r="M43" i="6"/>
  <c r="M33" i="6"/>
  <c r="M32" i="6"/>
  <c r="N32" i="6" s="1"/>
  <c r="O32" i="6" s="1"/>
  <c r="P32" i="6" s="1"/>
  <c r="Q32" i="6" s="1"/>
  <c r="R32" i="6" s="1"/>
  <c r="L27" i="6"/>
  <c r="G21" i="6"/>
  <c r="F21" i="6"/>
  <c r="E21" i="6"/>
  <c r="D21" i="6"/>
  <c r="J18" i="6"/>
  <c r="L15" i="6"/>
  <c r="J15" i="6"/>
  <c r="C14" i="6"/>
  <c r="O11" i="6"/>
  <c r="L11" i="6"/>
  <c r="L211" i="6" s="1"/>
  <c r="M211" i="6" s="1"/>
  <c r="C7" i="6"/>
  <c r="C6" i="6"/>
  <c r="M2" i="6"/>
  <c r="P92" i="6" l="1"/>
  <c r="Q92" i="6" s="1"/>
  <c r="R92" i="6" s="1"/>
  <c r="P106" i="6"/>
  <c r="Q106" i="6" s="1"/>
  <c r="R106" i="6" s="1"/>
  <c r="O124" i="6"/>
  <c r="P124" i="6" s="1"/>
  <c r="Q124" i="6" s="1"/>
  <c r="R124" i="6" s="1"/>
  <c r="N33" i="6"/>
  <c r="E35" i="1"/>
  <c r="O83" i="6"/>
  <c r="P83" i="6" s="1"/>
  <c r="Q83" i="6" s="1"/>
  <c r="R83" i="6" s="1"/>
  <c r="P125" i="6"/>
  <c r="Q125" i="6" s="1"/>
  <c r="R125" i="6" s="1"/>
  <c r="O125" i="6"/>
  <c r="L22" i="6"/>
  <c r="M151" i="6"/>
  <c r="M152" i="6"/>
  <c r="M188" i="6"/>
  <c r="M187" i="6"/>
  <c r="M168" i="6"/>
  <c r="M162" i="6"/>
  <c r="M167" i="6"/>
  <c r="M161" i="6"/>
  <c r="M11" i="6"/>
  <c r="M34" i="6" s="1"/>
  <c r="E40" i="1" s="1"/>
  <c r="M17" i="6"/>
  <c r="L108" i="6"/>
  <c r="M142" i="6"/>
  <c r="L143" i="6"/>
  <c r="L109" i="6"/>
  <c r="N211" i="6"/>
  <c r="M53" i="6"/>
  <c r="O14" i="6"/>
  <c r="P14" i="6" s="1"/>
  <c r="Q14" i="6" s="1"/>
  <c r="R14" i="6" s="1"/>
  <c r="N15" i="6"/>
  <c r="J17" i="6"/>
  <c r="L24" i="6"/>
  <c r="O112" i="6"/>
  <c r="N2" i="6"/>
  <c r="N11" i="6"/>
  <c r="L17" i="6"/>
  <c r="L18" i="6"/>
  <c r="M24" i="6"/>
  <c r="C43" i="6"/>
  <c r="M54" i="6"/>
  <c r="M15" i="6"/>
  <c r="M18" i="6"/>
  <c r="M22" i="6"/>
  <c r="Q82" i="6"/>
  <c r="L53" i="6"/>
  <c r="L131" i="6" s="1"/>
  <c r="M141" i="6"/>
  <c r="L25" i="6"/>
  <c r="M25" i="6"/>
  <c r="J11" i="6"/>
  <c r="O33" i="6" l="1"/>
  <c r="F35" i="1"/>
  <c r="P112" i="6"/>
  <c r="Q112" i="6" s="1"/>
  <c r="R112" i="6" s="1"/>
  <c r="L197" i="6"/>
  <c r="L205" i="6" s="1"/>
  <c r="R15" i="6"/>
  <c r="M163" i="6"/>
  <c r="Q15" i="6"/>
  <c r="P15" i="6"/>
  <c r="N152" i="6"/>
  <c r="N151" i="6"/>
  <c r="M153" i="6"/>
  <c r="M154" i="6" s="1"/>
  <c r="M189" i="6"/>
  <c r="N188" i="6"/>
  <c r="N187" i="6"/>
  <c r="N25" i="6"/>
  <c r="N162" i="6"/>
  <c r="N167" i="6"/>
  <c r="N161" i="6"/>
  <c r="N168" i="6"/>
  <c r="M169" i="6"/>
  <c r="M143" i="6"/>
  <c r="M144" i="6" s="1"/>
  <c r="M109" i="6"/>
  <c r="M19" i="6"/>
  <c r="M36" i="6" s="1"/>
  <c r="L19" i="6"/>
  <c r="L20" i="6" s="1"/>
  <c r="M108" i="6"/>
  <c r="N109" i="6"/>
  <c r="N141" i="6"/>
  <c r="N17" i="6"/>
  <c r="N108" i="6"/>
  <c r="O2" i="6"/>
  <c r="O211" i="6"/>
  <c r="N34" i="6"/>
  <c r="F40" i="1" s="1"/>
  <c r="N55" i="6"/>
  <c r="M55" i="6"/>
  <c r="M57" i="6" s="1"/>
  <c r="L55" i="6"/>
  <c r="L57" i="6" s="1"/>
  <c r="O15" i="6"/>
  <c r="N24" i="6"/>
  <c r="N142" i="6"/>
  <c r="M107" i="6"/>
  <c r="M131" i="6" s="1"/>
  <c r="N22" i="6"/>
  <c r="N53" i="6"/>
  <c r="N54" i="6"/>
  <c r="N107" i="6"/>
  <c r="O80" i="6"/>
  <c r="L110" i="6"/>
  <c r="L118" i="6" s="1"/>
  <c r="N18" i="6"/>
  <c r="P33" i="6" l="1"/>
  <c r="G35" i="1"/>
  <c r="O25" i="6"/>
  <c r="O31" i="6"/>
  <c r="O63" i="6"/>
  <c r="O109" i="6"/>
  <c r="O55" i="6"/>
  <c r="O152" i="6"/>
  <c r="O188" i="6"/>
  <c r="O162" i="6"/>
  <c r="O168" i="6"/>
  <c r="O22" i="6"/>
  <c r="O24" i="6"/>
  <c r="M190" i="6"/>
  <c r="M197" i="6"/>
  <c r="P2" i="6"/>
  <c r="P167" i="6" s="1"/>
  <c r="O142" i="6"/>
  <c r="P53" i="6"/>
  <c r="N153" i="6"/>
  <c r="N154" i="6" s="1"/>
  <c r="O34" i="6"/>
  <c r="G40" i="1" s="1"/>
  <c r="P211" i="6"/>
  <c r="O107" i="6"/>
  <c r="P80" i="6"/>
  <c r="N189" i="6"/>
  <c r="O151" i="6"/>
  <c r="N163" i="6"/>
  <c r="O187" i="6"/>
  <c r="N57" i="6"/>
  <c r="N169" i="6"/>
  <c r="O167" i="6"/>
  <c r="O161" i="6"/>
  <c r="O18" i="6"/>
  <c r="L26" i="6"/>
  <c r="L36" i="6" s="1"/>
  <c r="O116" i="6"/>
  <c r="M110" i="6"/>
  <c r="M35" i="6"/>
  <c r="M40" i="6" s="1"/>
  <c r="E23" i="1" s="1"/>
  <c r="N131" i="6"/>
  <c r="N110" i="6"/>
  <c r="M62" i="6"/>
  <c r="L64" i="6"/>
  <c r="L62" i="6"/>
  <c r="L60" i="6"/>
  <c r="L58" i="6"/>
  <c r="L65" i="6"/>
  <c r="L63" i="6"/>
  <c r="L61" i="6"/>
  <c r="N143" i="6"/>
  <c r="N144" i="6" s="1"/>
  <c r="O53" i="6"/>
  <c r="L115" i="6"/>
  <c r="L111" i="6"/>
  <c r="L121" i="6"/>
  <c r="L119" i="6"/>
  <c r="L114" i="6"/>
  <c r="L120" i="6"/>
  <c r="L113" i="6"/>
  <c r="N19" i="6"/>
  <c r="N36" i="6" s="1"/>
  <c r="O108" i="6"/>
  <c r="O54" i="6"/>
  <c r="O17" i="6"/>
  <c r="O141" i="6"/>
  <c r="P54" i="6" l="1"/>
  <c r="Q2" i="6"/>
  <c r="Q33" i="6"/>
  <c r="H35" i="1"/>
  <c r="P63" i="6"/>
  <c r="Q63" i="6" s="1"/>
  <c r="P18" i="6"/>
  <c r="P31" i="6"/>
  <c r="Q31" i="6" s="1"/>
  <c r="P108" i="6"/>
  <c r="P109" i="6"/>
  <c r="Q152" i="6"/>
  <c r="Q162" i="6"/>
  <c r="Q188" i="6"/>
  <c r="Q168" i="6"/>
  <c r="Q22" i="6"/>
  <c r="Q24" i="6"/>
  <c r="Q25" i="6"/>
  <c r="Q55" i="6"/>
  <c r="P162" i="6"/>
  <c r="P188" i="6"/>
  <c r="P168" i="6"/>
  <c r="P169" i="6" s="1"/>
  <c r="P22" i="6"/>
  <c r="P24" i="6"/>
  <c r="P55" i="6"/>
  <c r="P57" i="6" s="1"/>
  <c r="P25" i="6"/>
  <c r="P116" i="6"/>
  <c r="Q116" i="6" s="1"/>
  <c r="P161" i="6"/>
  <c r="P163" i="6" s="1"/>
  <c r="P187" i="6"/>
  <c r="P141" i="6"/>
  <c r="P17" i="6"/>
  <c r="N190" i="6"/>
  <c r="N197" i="6"/>
  <c r="P151" i="6"/>
  <c r="O131" i="6"/>
  <c r="P142" i="6"/>
  <c r="P152" i="6"/>
  <c r="R2" i="6"/>
  <c r="R141" i="6" s="1"/>
  <c r="Q142" i="6"/>
  <c r="Q53" i="6"/>
  <c r="R53" i="6"/>
  <c r="P34" i="6"/>
  <c r="H40" i="1" s="1"/>
  <c r="Q211" i="6"/>
  <c r="P107" i="6"/>
  <c r="P131" i="6" s="1"/>
  <c r="Q80" i="6"/>
  <c r="Q17" i="6"/>
  <c r="Q161" i="6"/>
  <c r="Q151" i="6"/>
  <c r="Q54" i="6"/>
  <c r="Q141" i="6"/>
  <c r="Q187" i="6"/>
  <c r="Q167" i="6"/>
  <c r="Q18" i="6"/>
  <c r="O153" i="6"/>
  <c r="O154" i="6" s="1"/>
  <c r="O189" i="6"/>
  <c r="O163" i="6"/>
  <c r="O169" i="6"/>
  <c r="O19" i="6"/>
  <c r="O26" i="6" s="1"/>
  <c r="O36" i="6" s="1"/>
  <c r="L35" i="6"/>
  <c r="L37" i="6" s="1"/>
  <c r="L40" i="6" s="1"/>
  <c r="N62" i="6"/>
  <c r="O110" i="6"/>
  <c r="O57" i="6"/>
  <c r="O143" i="6"/>
  <c r="N35" i="6"/>
  <c r="N40" i="6" s="1"/>
  <c r="F23" i="1" s="1"/>
  <c r="L126" i="6"/>
  <c r="L127" i="6" s="1"/>
  <c r="L129" i="6" s="1"/>
  <c r="M70" i="6"/>
  <c r="M74" i="6" s="1"/>
  <c r="E27" i="1" s="1"/>
  <c r="L70" i="6"/>
  <c r="L71" i="6" s="1"/>
  <c r="P19" i="6" l="1"/>
  <c r="R33" i="6"/>
  <c r="J35" i="1" s="1"/>
  <c r="I35" i="1"/>
  <c r="R31" i="6"/>
  <c r="R63" i="6"/>
  <c r="P110" i="6"/>
  <c r="P118" i="6" s="1"/>
  <c r="P143" i="6"/>
  <c r="P144" i="6" s="1"/>
  <c r="O118" i="6"/>
  <c r="O126" i="6" s="1"/>
  <c r="Q108" i="6"/>
  <c r="Q109" i="6"/>
  <c r="L74" i="6"/>
  <c r="L76" i="6" s="1"/>
  <c r="L134" i="6" s="1"/>
  <c r="P189" i="6"/>
  <c r="P190" i="6" s="1"/>
  <c r="O60" i="6"/>
  <c r="M76" i="6"/>
  <c r="R116" i="6"/>
  <c r="P64" i="6"/>
  <c r="P62" i="6"/>
  <c r="P65" i="6"/>
  <c r="P60" i="6"/>
  <c r="P26" i="6"/>
  <c r="P36" i="6" s="1"/>
  <c r="R188" i="6"/>
  <c r="R162" i="6"/>
  <c r="R168" i="6"/>
  <c r="R22" i="6"/>
  <c r="R24" i="6"/>
  <c r="R25" i="6"/>
  <c r="R55" i="6"/>
  <c r="P61" i="6"/>
  <c r="R17" i="6"/>
  <c r="R18" i="6"/>
  <c r="P153" i="6"/>
  <c r="P154" i="6" s="1"/>
  <c r="R167" i="6"/>
  <c r="O197" i="6"/>
  <c r="R161" i="6"/>
  <c r="R142" i="6"/>
  <c r="R143" i="6" s="1"/>
  <c r="R144" i="6" s="1"/>
  <c r="R152" i="6"/>
  <c r="R151" i="6"/>
  <c r="R187" i="6"/>
  <c r="R54" i="6"/>
  <c r="Q153" i="6"/>
  <c r="Q154" i="6" s="1"/>
  <c r="Q34" i="6"/>
  <c r="I40" i="1" s="1"/>
  <c r="R211" i="6"/>
  <c r="R34" i="6" s="1"/>
  <c r="J40" i="1" s="1"/>
  <c r="Q107" i="6"/>
  <c r="Q131" i="6" s="1"/>
  <c r="R80" i="6"/>
  <c r="R109" i="6" s="1"/>
  <c r="Q19" i="6"/>
  <c r="Q26" i="6" s="1"/>
  <c r="Q143" i="6"/>
  <c r="Q144" i="6" s="1"/>
  <c r="Q189" i="6"/>
  <c r="Q57" i="6"/>
  <c r="Q169" i="6"/>
  <c r="Q163" i="6"/>
  <c r="M126" i="6"/>
  <c r="M129" i="6" s="1"/>
  <c r="E25" i="1" s="1"/>
  <c r="N70" i="6"/>
  <c r="N74" i="6" s="1"/>
  <c r="F27" i="1" s="1"/>
  <c r="O65" i="6"/>
  <c r="O61" i="6"/>
  <c r="O64" i="6"/>
  <c r="O62" i="6"/>
  <c r="N126" i="6"/>
  <c r="N129" i="6" s="1"/>
  <c r="F25" i="1" s="1"/>
  <c r="O35" i="6"/>
  <c r="O40" i="6" s="1"/>
  <c r="G23" i="1" s="1"/>
  <c r="Q110" i="6" l="1"/>
  <c r="Q118" i="6" s="1"/>
  <c r="R19" i="6"/>
  <c r="M134" i="6"/>
  <c r="M135" i="6" s="1"/>
  <c r="N76" i="6"/>
  <c r="N134" i="6" s="1"/>
  <c r="N135" i="6" s="1"/>
  <c r="P70" i="6"/>
  <c r="P35" i="6"/>
  <c r="P40" i="6" s="1"/>
  <c r="H23" i="1" s="1"/>
  <c r="R169" i="6"/>
  <c r="R189" i="6"/>
  <c r="R190" i="6" s="1"/>
  <c r="R57" i="6"/>
  <c r="Q36" i="6"/>
  <c r="Q35" i="6"/>
  <c r="Q40" i="6" s="1"/>
  <c r="I23" i="1" s="1"/>
  <c r="R26" i="6"/>
  <c r="P197" i="6"/>
  <c r="R163" i="6"/>
  <c r="Q190" i="6"/>
  <c r="Q197" i="6"/>
  <c r="R153" i="6"/>
  <c r="R154" i="6" s="1"/>
  <c r="R107" i="6"/>
  <c r="R131" i="6" s="1"/>
  <c r="R108" i="6"/>
  <c r="P126" i="6"/>
  <c r="P129" i="6" s="1"/>
  <c r="H25" i="1" s="1"/>
  <c r="Q64" i="6"/>
  <c r="Q61" i="6"/>
  <c r="Q65" i="6"/>
  <c r="Q62" i="6"/>
  <c r="Q60" i="6"/>
  <c r="O129" i="6"/>
  <c r="G25" i="1" s="1"/>
  <c r="O70" i="6"/>
  <c r="R65" i="6" l="1"/>
  <c r="P74" i="6"/>
  <c r="O74" i="6"/>
  <c r="R64" i="6"/>
  <c r="R61" i="6"/>
  <c r="R60" i="6"/>
  <c r="R62" i="6"/>
  <c r="R36" i="6"/>
  <c r="R35" i="6"/>
  <c r="R40" i="6" s="1"/>
  <c r="J23" i="1" s="1"/>
  <c r="R197" i="6"/>
  <c r="R110" i="6"/>
  <c r="R118" i="6" s="1"/>
  <c r="Q126" i="6"/>
  <c r="Q129" i="6" s="1"/>
  <c r="I25" i="1" s="1"/>
  <c r="Q70" i="6"/>
  <c r="AB96" i="5"/>
  <c r="AB97" i="5" s="1"/>
  <c r="AC95" i="5"/>
  <c r="AC96" i="5" s="1"/>
  <c r="AC97" i="5" s="1"/>
  <c r="AC93" i="5"/>
  <c r="AD93" i="5" s="1"/>
  <c r="AE93" i="5" s="1"/>
  <c r="AF93" i="5" s="1"/>
  <c r="AB86" i="5"/>
  <c r="S55" i="5"/>
  <c r="O193" i="6" s="1"/>
  <c r="O191" i="6" s="1"/>
  <c r="O55" i="5"/>
  <c r="K55" i="5"/>
  <c r="G55" i="5"/>
  <c r="S51" i="5"/>
  <c r="O147" i="6" s="1"/>
  <c r="O145" i="6" s="1"/>
  <c r="O51" i="5"/>
  <c r="K51" i="5"/>
  <c r="G51" i="5"/>
  <c r="N49" i="5"/>
  <c r="J49" i="5"/>
  <c r="I49" i="5"/>
  <c r="F49" i="5"/>
  <c r="E49" i="5"/>
  <c r="R47" i="5"/>
  <c r="V47" i="5" s="1"/>
  <c r="Z47" i="5" s="1"/>
  <c r="M47" i="5"/>
  <c r="Q47" i="5" s="1"/>
  <c r="U47" i="5" s="1"/>
  <c r="K47" i="5"/>
  <c r="G47" i="5"/>
  <c r="R45" i="5"/>
  <c r="V45" i="5" s="1"/>
  <c r="Z45" i="5" s="1"/>
  <c r="AD45" i="5" s="1"/>
  <c r="O45" i="5"/>
  <c r="K45" i="5"/>
  <c r="G45" i="5"/>
  <c r="R43" i="5"/>
  <c r="V43" i="5" s="1"/>
  <c r="K43" i="5"/>
  <c r="G43" i="5"/>
  <c r="S41" i="5"/>
  <c r="O41" i="5"/>
  <c r="K41" i="5"/>
  <c r="G41" i="5"/>
  <c r="G39" i="5"/>
  <c r="F34" i="5"/>
  <c r="E34" i="5"/>
  <c r="J33" i="5"/>
  <c r="I33" i="5"/>
  <c r="Q30" i="5"/>
  <c r="M30" i="5"/>
  <c r="J30" i="5"/>
  <c r="I30" i="5"/>
  <c r="F30" i="5"/>
  <c r="E30" i="5"/>
  <c r="Q28" i="5"/>
  <c r="M28" i="5"/>
  <c r="J28" i="5"/>
  <c r="I28" i="5"/>
  <c r="R24" i="5"/>
  <c r="Q24" i="5"/>
  <c r="N24" i="5"/>
  <c r="M24" i="5"/>
  <c r="J24" i="5"/>
  <c r="I24" i="5"/>
  <c r="F24" i="5"/>
  <c r="E24" i="5"/>
  <c r="J14" i="5"/>
  <c r="N14" i="5" s="1"/>
  <c r="I14" i="5"/>
  <c r="M14" i="5" s="1"/>
  <c r="G14" i="5"/>
  <c r="F13" i="5"/>
  <c r="E13" i="5"/>
  <c r="K12" i="5"/>
  <c r="G12" i="5"/>
  <c r="J11" i="5"/>
  <c r="N11" i="5" s="1"/>
  <c r="I11" i="5"/>
  <c r="M11" i="5" s="1"/>
  <c r="Q11" i="5" s="1"/>
  <c r="U11" i="5" s="1"/>
  <c r="G11" i="5"/>
  <c r="F10" i="5"/>
  <c r="J39" i="5" s="1"/>
  <c r="E10" i="5"/>
  <c r="S9" i="5"/>
  <c r="O9" i="5"/>
  <c r="K9" i="5"/>
  <c r="G9" i="5"/>
  <c r="AB87" i="5" s="1"/>
  <c r="O144" i="6" l="1"/>
  <c r="G11" i="1"/>
  <c r="O76" i="6"/>
  <c r="O134" i="6" s="1"/>
  <c r="G27" i="1"/>
  <c r="O190" i="6"/>
  <c r="G12" i="1"/>
  <c r="P76" i="6"/>
  <c r="P134" i="6" s="1"/>
  <c r="H27" i="1"/>
  <c r="R70" i="6"/>
  <c r="R74" i="6"/>
  <c r="Q74" i="6"/>
  <c r="W47" i="5"/>
  <c r="Y47" i="5"/>
  <c r="AC47" i="5" s="1"/>
  <c r="Y11" i="5"/>
  <c r="AA47" i="5"/>
  <c r="AD47" i="5"/>
  <c r="E15" i="5"/>
  <c r="I39" i="5"/>
  <c r="V49" i="5"/>
  <c r="Z43" i="5"/>
  <c r="W43" i="5"/>
  <c r="G49" i="5"/>
  <c r="Q45" i="5"/>
  <c r="K49" i="5"/>
  <c r="S47" i="5"/>
  <c r="I13" i="5"/>
  <c r="R49" i="5"/>
  <c r="J13" i="5"/>
  <c r="F15" i="5"/>
  <c r="K14" i="5"/>
  <c r="F31" i="5"/>
  <c r="F36" i="5" s="1"/>
  <c r="F57" i="5" s="1"/>
  <c r="I10" i="5"/>
  <c r="E31" i="5"/>
  <c r="G34" i="5"/>
  <c r="S43" i="5"/>
  <c r="R11" i="5"/>
  <c r="O11" i="5"/>
  <c r="G13" i="5"/>
  <c r="O14" i="5"/>
  <c r="O47" i="5"/>
  <c r="AD95" i="5"/>
  <c r="O43" i="5"/>
  <c r="M49" i="5"/>
  <c r="O49" i="5" s="1"/>
  <c r="K11" i="5"/>
  <c r="G10" i="5"/>
  <c r="I34" i="5"/>
  <c r="J10" i="5"/>
  <c r="J34" i="5"/>
  <c r="R76" i="6" l="1"/>
  <c r="J27" i="1"/>
  <c r="Q76" i="6"/>
  <c r="Q134" i="6" s="1"/>
  <c r="I27" i="1"/>
  <c r="G13" i="1"/>
  <c r="R126" i="6"/>
  <c r="R129" i="6" s="1"/>
  <c r="N39" i="5"/>
  <c r="J15" i="5"/>
  <c r="J31" i="5"/>
  <c r="J36" i="5" s="1"/>
  <c r="J57" i="5" s="1"/>
  <c r="M10" i="5"/>
  <c r="I15" i="5"/>
  <c r="M39" i="5"/>
  <c r="S45" i="5"/>
  <c r="U45" i="5"/>
  <c r="AC11" i="5"/>
  <c r="S11" i="5"/>
  <c r="V11" i="5"/>
  <c r="AE47" i="5"/>
  <c r="AA43" i="5"/>
  <c r="AD43" i="5"/>
  <c r="Z49" i="5"/>
  <c r="Q49" i="5"/>
  <c r="S49" i="5" s="1"/>
  <c r="R34" i="5"/>
  <c r="U34" i="5"/>
  <c r="G15" i="5"/>
  <c r="K13" i="5"/>
  <c r="G31" i="5"/>
  <c r="G59" i="5" s="1"/>
  <c r="E36" i="5"/>
  <c r="G36" i="5" s="1"/>
  <c r="K10" i="5"/>
  <c r="K39" i="5"/>
  <c r="I31" i="5"/>
  <c r="I36" i="5" s="1"/>
  <c r="I57" i="5" s="1"/>
  <c r="AD96" i="5"/>
  <c r="AD97" i="5" s="1"/>
  <c r="AE95" i="5"/>
  <c r="N10" i="5"/>
  <c r="K34" i="5"/>
  <c r="R134" i="6" l="1"/>
  <c r="J25" i="1"/>
  <c r="AD49" i="5"/>
  <c r="AE43" i="5"/>
  <c r="W45" i="5"/>
  <c r="Y45" i="5"/>
  <c r="U49" i="5"/>
  <c r="W49" i="5" s="1"/>
  <c r="E57" i="5"/>
  <c r="G57" i="5" s="1"/>
  <c r="G60" i="5" s="1"/>
  <c r="Z11" i="5"/>
  <c r="W11" i="5"/>
  <c r="Q10" i="5"/>
  <c r="P175" i="6" s="1"/>
  <c r="H14" i="1" s="1"/>
  <c r="Q39" i="5"/>
  <c r="K15" i="5"/>
  <c r="O39" i="5"/>
  <c r="R39" i="5"/>
  <c r="M31" i="5"/>
  <c r="V34" i="5"/>
  <c r="Y34" i="5"/>
  <c r="AC34" i="5"/>
  <c r="K57" i="5"/>
  <c r="K31" i="5"/>
  <c r="K59" i="5" s="1"/>
  <c r="K40" i="5"/>
  <c r="K36" i="5"/>
  <c r="Q14" i="5"/>
  <c r="U14" i="5" s="1"/>
  <c r="Y14" i="5" s="1"/>
  <c r="M34" i="5"/>
  <c r="M13" i="5"/>
  <c r="M15" i="5" s="1"/>
  <c r="AE96" i="5"/>
  <c r="AE97" i="5" s="1"/>
  <c r="AF95" i="5"/>
  <c r="AF96" i="5" s="1"/>
  <c r="AF97" i="5" s="1"/>
  <c r="R10" i="5"/>
  <c r="N31" i="5"/>
  <c r="O10" i="5"/>
  <c r="M183" i="6" l="1"/>
  <c r="E3" i="1"/>
  <c r="E8" i="1" s="1"/>
  <c r="AD11" i="5"/>
  <c r="AE11" i="5" s="1"/>
  <c r="AA11" i="5"/>
  <c r="S39" i="5"/>
  <c r="V10" i="5"/>
  <c r="V39" i="5"/>
  <c r="AA45" i="5"/>
  <c r="AC45" i="5"/>
  <c r="Y49" i="5"/>
  <c r="AA49" i="5" s="1"/>
  <c r="M36" i="5"/>
  <c r="M57" i="5" s="1"/>
  <c r="AC14" i="5"/>
  <c r="U39" i="5"/>
  <c r="U10" i="5"/>
  <c r="Q175" i="6" s="1"/>
  <c r="I14" i="1" s="1"/>
  <c r="Q31" i="5"/>
  <c r="W34" i="5"/>
  <c r="Z34" i="5"/>
  <c r="AA34" i="5" s="1"/>
  <c r="AD34" i="5"/>
  <c r="AI97" i="5"/>
  <c r="K60" i="5"/>
  <c r="O31" i="5"/>
  <c r="R31" i="5"/>
  <c r="S10" i="5"/>
  <c r="O59" i="5" l="1"/>
  <c r="N173" i="6"/>
  <c r="M182" i="6"/>
  <c r="M177" i="6"/>
  <c r="E28" i="1"/>
  <c r="E20" i="1"/>
  <c r="E26" i="1"/>
  <c r="E24" i="1"/>
  <c r="E9" i="1"/>
  <c r="E33" i="1"/>
  <c r="AE45" i="5"/>
  <c r="AC49" i="5"/>
  <c r="AE49" i="5" s="1"/>
  <c r="W10" i="5"/>
  <c r="Y39" i="5"/>
  <c r="Y10" i="5"/>
  <c r="R175" i="6" s="1"/>
  <c r="J14" i="1" s="1"/>
  <c r="U31" i="5"/>
  <c r="W39" i="5"/>
  <c r="Z39" i="5"/>
  <c r="V31" i="5"/>
  <c r="V36" i="5" s="1"/>
  <c r="V57" i="5" s="1"/>
  <c r="Z10" i="5"/>
  <c r="AE34" i="5"/>
  <c r="S31" i="5"/>
  <c r="O40" i="5"/>
  <c r="Q34" i="5"/>
  <c r="Q36" i="5" s="1"/>
  <c r="Q57" i="5" s="1"/>
  <c r="Q13" i="5"/>
  <c r="S59" i="5" l="1"/>
  <c r="O173" i="6"/>
  <c r="E30" i="1"/>
  <c r="E21" i="1"/>
  <c r="E16" i="1"/>
  <c r="E17" i="1" s="1"/>
  <c r="AA39" i="5"/>
  <c r="Q15" i="5"/>
  <c r="U13" i="5"/>
  <c r="W31" i="5"/>
  <c r="U36" i="5"/>
  <c r="U57" i="5" s="1"/>
  <c r="AD39" i="5"/>
  <c r="Z31" i="5"/>
  <c r="Z36" i="5" s="1"/>
  <c r="Z57" i="5" s="1"/>
  <c r="AD10" i="5"/>
  <c r="AC39" i="5"/>
  <c r="Y31" i="5"/>
  <c r="AA10" i="5"/>
  <c r="AC10" i="5"/>
  <c r="S40" i="5"/>
  <c r="N34" i="5"/>
  <c r="R14" i="5"/>
  <c r="N13" i="5"/>
  <c r="N15" i="5" s="1"/>
  <c r="O12" i="5"/>
  <c r="W59" i="5" l="1"/>
  <c r="P173" i="6"/>
  <c r="E31" i="1"/>
  <c r="E37" i="1"/>
  <c r="AE10" i="5"/>
  <c r="AC31" i="5"/>
  <c r="AA31" i="5"/>
  <c r="Q173" i="6" s="1"/>
  <c r="Y36" i="5"/>
  <c r="Y57" i="5" s="1"/>
  <c r="W36" i="5"/>
  <c r="H3" i="1" s="1"/>
  <c r="H8" i="1" s="1"/>
  <c r="H45" i="1" s="1"/>
  <c r="H49" i="1" s="1"/>
  <c r="W57" i="5"/>
  <c r="W60" i="5" s="1"/>
  <c r="S14" i="5"/>
  <c r="V14" i="5"/>
  <c r="W40" i="5"/>
  <c r="AE39" i="5"/>
  <c r="Y13" i="5"/>
  <c r="U15" i="5"/>
  <c r="AD31" i="5"/>
  <c r="AD36" i="5" s="1"/>
  <c r="AD57" i="5" s="1"/>
  <c r="O34" i="5"/>
  <c r="N36" i="5"/>
  <c r="R13" i="5"/>
  <c r="O13" i="5"/>
  <c r="O15" i="5" s="1"/>
  <c r="S12" i="5"/>
  <c r="H24" i="1" l="1"/>
  <c r="H33" i="1"/>
  <c r="H28" i="1"/>
  <c r="H26" i="1"/>
  <c r="E38" i="1"/>
  <c r="E42" i="1"/>
  <c r="E43" i="1" s="1"/>
  <c r="P183" i="6"/>
  <c r="P178" i="6" s="1"/>
  <c r="N57" i="5"/>
  <c r="O57" i="5" s="1"/>
  <c r="O60" i="5" s="1"/>
  <c r="O36" i="5"/>
  <c r="AC13" i="5"/>
  <c r="Y15" i="5"/>
  <c r="W14" i="5"/>
  <c r="Z14" i="5"/>
  <c r="AA57" i="5"/>
  <c r="AA36" i="5"/>
  <c r="I3" i="1" s="1"/>
  <c r="I8" i="1" s="1"/>
  <c r="I45" i="1" s="1"/>
  <c r="I49" i="1" s="1"/>
  <c r="AA59" i="5"/>
  <c r="AA40" i="5"/>
  <c r="R15" i="5"/>
  <c r="V13" i="5"/>
  <c r="AE31" i="5"/>
  <c r="AE59" i="5" s="1"/>
  <c r="AC36" i="5"/>
  <c r="AC57" i="5" s="1"/>
  <c r="S34" i="5"/>
  <c r="R36" i="5"/>
  <c r="S13" i="5"/>
  <c r="S15" i="5" s="1"/>
  <c r="I24" i="1" l="1"/>
  <c r="I33" i="1"/>
  <c r="I26" i="1"/>
  <c r="I28" i="1"/>
  <c r="I9" i="1"/>
  <c r="F3" i="1"/>
  <c r="F8" i="1" s="1"/>
  <c r="F1" i="1" s="1"/>
  <c r="N183" i="6"/>
  <c r="P177" i="6"/>
  <c r="H16" i="1" s="1"/>
  <c r="Q183" i="6"/>
  <c r="Q178" i="6" s="1"/>
  <c r="S36" i="5"/>
  <c r="G3" i="1" s="1"/>
  <c r="G8" i="1" s="1"/>
  <c r="R57" i="5"/>
  <c r="S57" i="5" s="1"/>
  <c r="S60" i="5" s="1"/>
  <c r="AA60" i="5"/>
  <c r="AD14" i="5"/>
  <c r="AE14" i="5" s="1"/>
  <c r="AA14" i="5"/>
  <c r="Z13" i="5"/>
  <c r="V15" i="5"/>
  <c r="W13" i="5"/>
  <c r="W15" i="5" s="1"/>
  <c r="AC15" i="5"/>
  <c r="AE36" i="5"/>
  <c r="J3" i="1" s="1"/>
  <c r="J8" i="1" s="1"/>
  <c r="AE57" i="5"/>
  <c r="AE60" i="5" s="1"/>
  <c r="AE40" i="5"/>
  <c r="K8" i="1" l="1"/>
  <c r="J45" i="1"/>
  <c r="J49" i="1" s="1"/>
  <c r="G1" i="1"/>
  <c r="G45" i="1"/>
  <c r="G49" i="1" s="1"/>
  <c r="J24" i="1"/>
  <c r="J26" i="1"/>
  <c r="J33" i="1"/>
  <c r="J28" i="1"/>
  <c r="J9" i="1"/>
  <c r="G24" i="1"/>
  <c r="G26" i="1"/>
  <c r="G33" i="1"/>
  <c r="G28" i="1"/>
  <c r="H9" i="1"/>
  <c r="N182" i="6"/>
  <c r="N177" i="6"/>
  <c r="N178" i="6"/>
  <c r="F20" i="1"/>
  <c r="F26" i="1"/>
  <c r="F28" i="1"/>
  <c r="F24" i="1"/>
  <c r="G9" i="1"/>
  <c r="F33" i="1"/>
  <c r="F9" i="1"/>
  <c r="Q177" i="6"/>
  <c r="I16" i="1" s="1"/>
  <c r="R183" i="6"/>
  <c r="R178" i="6" s="1"/>
  <c r="O183" i="6"/>
  <c r="O178" i="6" s="1"/>
  <c r="AD13" i="5"/>
  <c r="Z15" i="5"/>
  <c r="AA13" i="5"/>
  <c r="AA15" i="5" s="1"/>
  <c r="F21" i="1" l="1"/>
  <c r="F30" i="1"/>
  <c r="F16" i="1"/>
  <c r="F17" i="1" s="1"/>
  <c r="N195" i="6"/>
  <c r="O177" i="6"/>
  <c r="G16" i="1" s="1"/>
  <c r="R177" i="6"/>
  <c r="J16" i="1" s="1"/>
  <c r="AD15" i="5"/>
  <c r="AE13" i="5"/>
  <c r="AE15" i="5" s="1"/>
  <c r="F31" i="1" l="1"/>
  <c r="F37" i="1"/>
  <c r="F38" i="1" l="1"/>
  <c r="F42" i="1"/>
  <c r="F43" i="1" s="1"/>
  <c r="N201" i="6" l="1"/>
  <c r="O200" i="6"/>
  <c r="P200" i="6" l="1"/>
  <c r="O201" i="6"/>
  <c r="Q200" i="6" l="1"/>
  <c r="P201" i="6"/>
  <c r="R200" i="6" l="1"/>
  <c r="R201" i="6" s="1"/>
  <c r="Q201" i="6"/>
  <c r="M195" i="6"/>
  <c r="R181" i="6" l="1"/>
  <c r="R182" i="6" s="1"/>
  <c r="R195" i="6"/>
  <c r="R205" i="6" s="1"/>
  <c r="J18" i="1" s="1"/>
  <c r="Q181" i="6"/>
  <c r="Q182" i="6" s="1"/>
  <c r="Q195" i="6"/>
  <c r="Q205" i="6" s="1"/>
  <c r="I18" i="1" s="1"/>
  <c r="O195" i="6"/>
  <c r="O205" i="6" s="1"/>
  <c r="G18" i="1" s="1"/>
  <c r="O181" i="6"/>
  <c r="O182" i="6" s="1"/>
  <c r="P181" i="6"/>
  <c r="P182" i="6" s="1"/>
  <c r="P195" i="6"/>
  <c r="P205" i="6" s="1"/>
  <c r="H18" i="1" s="1"/>
  <c r="H20" i="1" s="1"/>
  <c r="H17" i="1" l="1"/>
  <c r="J17" i="1"/>
  <c r="J20" i="1"/>
  <c r="H30" i="1"/>
  <c r="H21" i="1"/>
  <c r="G17" i="1"/>
  <c r="G20" i="1"/>
  <c r="I17" i="1"/>
  <c r="I20" i="1"/>
  <c r="J30" i="1" l="1"/>
  <c r="J21" i="1"/>
  <c r="I30" i="1"/>
  <c r="I21" i="1"/>
  <c r="G30" i="1"/>
  <c r="G21" i="1"/>
  <c r="H31" i="1"/>
  <c r="H37" i="1"/>
  <c r="G31" i="1" l="1"/>
  <c r="G37" i="1"/>
  <c r="H38" i="1"/>
  <c r="H42" i="1"/>
  <c r="H43" i="1" s="1"/>
  <c r="I31" i="1"/>
  <c r="I37" i="1"/>
  <c r="J37" i="1"/>
  <c r="J31" i="1"/>
  <c r="J42" i="1" l="1"/>
  <c r="J43" i="1" s="1"/>
  <c r="J38" i="1"/>
  <c r="I42" i="1"/>
  <c r="I43" i="1" s="1"/>
  <c r="I38" i="1"/>
  <c r="G42" i="1"/>
  <c r="G43" i="1" s="1"/>
  <c r="G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tc={1A063F3E-D01D-4C8B-82B3-3E9B22E0DBE3}</author>
    <author>tc={74BC6ED3-0314-4E6A-A6D4-CAEEEAD10A75}</author>
    <author>tc={B5A5799D-1426-4F59-B807-2E88D8355C93}</author>
  </authors>
  <commentList>
    <comment ref="B47" authorId="0" shapeId="0" xr:uid="{1A063F3E-D01D-4C8B-82B3-3E9B22E0DBE3}">
      <text>
        <t>[Threaded comment]
Your version of Excel allows you to read this threaded comment; however, any edits to it will get removed if the file is opened in a newer version of Excel. Learn more: https://go.microsoft.com/fwlink/?linkid=870924
Comment:
    Wo. capital raises</t>
      </text>
    </comment>
    <comment ref="G47" authorId="1" shapeId="0" xr:uid="{74BC6ED3-0314-4E6A-A6D4-CAEEEAD10A75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loan repayment</t>
      </text>
    </comment>
    <comment ref="B48" authorId="2" shapeId="0" xr:uid="{B5A5799D-1426-4F59-B807-2E88D8355C93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large carryforward losses, no tax expense in those years forecast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tc={1518ACEA-8AF2-44C5-B4B9-88206E9B1661}</author>
    <author>tc={FA404F32-29A5-482A-B551-80A1E0BF2443}</author>
    <author>tc={66D38E9D-F2D6-4751-AFDB-40F2BCDEB0D6}</author>
    <author>tc={8ECBC244-A787-480C-9563-B8C7816E8D1F}</author>
    <author>tc={F0A0E537-0150-494F-947C-E77C8B905819}</author>
    <author>tc={4EE9F22F-071F-44A7-BA9D-E40A9B0B46BB}</author>
    <author>tc={651CB055-5133-4E85-A069-5DF46700A5DE}</author>
    <author>tc={08FA8BFF-B1A8-4565-8FC0-3D60DF1D9FB8}</author>
    <author>tc={678186E3-C7F7-4791-9DEE-7891347B2060}</author>
    <author>tc={90C99D5D-B62D-4BE3-BB52-ABF048F5D73E}</author>
    <author>tc={FA5E662A-7C0F-478D-AC30-3B8883B66388}</author>
    <author>tc={9D73F43F-8E3E-471F-8E02-91D6AB300C65}</author>
    <author>tc={540DC25B-630C-490B-A7A7-47A1B947B5D7}</author>
    <author>tc={00FDD38C-1BA7-4030-8FB4-A44311836749}</author>
    <author>tc={6800B664-9C2B-4565-8161-6DFFA1A84370}</author>
    <author>tc={E0B8D3EE-09EF-4AE1-A380-622199D3136F}</author>
    <author>tc={BC5A1430-285C-45E5-8A5A-B17E171DB73A}</author>
    <author>tc={4266C7E0-96B7-483A-8B5E-55814B3734EE}</author>
    <author>tc={E37E8F97-2AE7-423F-95BD-8C188071BE54}</author>
    <author>tc={B6469E5A-F09D-4753-8C52-A22412A8BC36}</author>
    <author>tc={7F906B44-7407-42F3-8E59-5F2432426B8F}</author>
  </authors>
  <commentList>
    <comment ref="M17" authorId="0" shapeId="0" xr:uid="{1518ACEA-8AF2-44C5-B4B9-88206E9B1661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Q17" authorId="1" shapeId="0" xr:uid="{FA404F32-29A5-482A-B551-80A1E0BF2443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U17" authorId="2" shapeId="0" xr:uid="{66D38E9D-F2D6-4751-AFDB-40F2BCDEB0D6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Y17" authorId="3" shapeId="0" xr:uid="{8ECBC244-A787-480C-9563-B8C7816E8D1F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AC17" authorId="4" shapeId="0" xr:uid="{F0A0E537-0150-494F-947C-E77C8B905819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F23" authorId="5" shapeId="0" xr:uid="{4EE9F22F-071F-44A7-BA9D-E40A9B0B46BB}">
      <text>
        <t>[Threaded comment]
Your version of Excel allows you to read this threaded comment; however, any edits to it will get removed if the file is opened in a newer version of Excel. Learn more: https://go.microsoft.com/fwlink/?linkid=870924
Comment:
    Ghana prepaid $7k? MSaaS placement</t>
      </text>
    </comment>
    <comment ref="F31" authorId="6" shapeId="0" xr:uid="{651CB055-5133-4E85-A069-5DF46700A5DE}">
      <text>
        <t>[Threaded comment]
Your version of Excel allows you to read this threaded comment; however, any edits to it will get removed if the file is opened in a newer version of Excel. Learn more: https://go.microsoft.com/fwlink/?linkid=870924
Comment:
    Ghana prepaid $7k? MSaaS placement</t>
      </text>
    </comment>
    <comment ref="F33" authorId="7" shapeId="0" xr:uid="{08FA8BFF-B1A8-4565-8FC0-3D60DF1D9FB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Ran</t>
      </text>
    </comment>
    <comment ref="M33" authorId="8" shapeId="0" xr:uid="{678186E3-C7F7-4791-9DEE-7891347B2060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Weighted avg. price 2026 inc. Channel partners, ARC 2.2 and ARC X</t>
      </text>
    </comment>
    <comment ref="N33" authorId="9" shapeId="0" xr:uid="{90C99D5D-B62D-4BE3-BB52-ABF048F5D73E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Weighted avg. price 2026 inc. Channel partners, ARC 2.2 and ARC X</t>
      </text>
    </comment>
    <comment ref="B39" authorId="10" shapeId="0" xr:uid="{FA5E662A-7C0F-478D-AC30-3B8883B663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Purchase service contract </t>
      </text>
    </comment>
    <comment ref="B41" authorId="11" shapeId="0" xr:uid="{9D73F43F-8E3E-471F-8E02-91D6AB300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$30k; 35% GM</t>
      </text>
    </comment>
    <comment ref="F41" authorId="12" shapeId="0" xr:uid="{540DC25B-630C-490B-A7A7-47A1B947B5D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Formerly $2M
Reply:
    Will be Q4 2024</t>
      </text>
    </comment>
    <comment ref="F43" authorId="13" shapeId="0" xr:uid="{00FDD38C-1BA7-4030-8FB4-A443118367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revenue currently
Reply:
    Previously 100</t>
      </text>
    </comment>
    <comment ref="B45" authorId="14" shapeId="0" xr:uid="{6800B664-9C2B-4565-8161-6DFFA1A84370}">
      <text>
        <t>[Threaded comment]
Your version of Excel allows you to read this threaded comment; however, any edits to it will get removed if the file is opened in a newer version of Excel. Learn more: https://go.microsoft.com/fwlink/?linkid=870924
Comment:
    Ran to get back on COGS for second opinion</t>
      </text>
    </comment>
    <comment ref="B49" authorId="15" shapeId="0" xr:uid="{E0B8D3EE-09EF-4AE1-A380-622199D3136F}">
      <text>
        <t>[Threaded comment]
Your version of Excel allows you to read this threaded comment; however, any edits to it will get removed if the file is opened in a newer version of Excel. Learn more: https://go.microsoft.com/fwlink/?linkid=870924
Comment:
    OEM; second opinions; data monetization</t>
      </text>
    </comment>
    <comment ref="E51" authorId="16" shapeId="0" xr:uid="{BC5A1430-285C-45E5-8A5A-B17E171D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Signed Intermountain, Covera, and Dandrion
Reply:
    Multiyear contracts
Reply:
    75% contracted
Reply:
    Q3 will have 1 large contract; Q4 is go get - 3Q from Bayer
Reply:
    $800K revenue as of Q3</t>
      </text>
    </comment>
    <comment ref="M51" authorId="17" shapeId="0" xr:uid="{4266C7E0-96B7-483A-8B5E-55814B3734E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Inc. VASO- Nanox HIT
Reply:
    Originally $10M</t>
      </text>
    </comment>
    <comment ref="E53" authorId="18" shapeId="0" xr:uid="{E37E8F97-2AE7-423F-95BD-8C188071BE54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Signed Intermountain, Covera, and Dandrion
Reply:
    Multiyear contracts
Reply:
    75% contracted
Reply:
    Q3 will have 1 large contract; Q4 is go get - 3Q from Bayer
Reply:
    $800K revenue as of Q3</t>
      </text>
    </comment>
    <comment ref="M53" authorId="19" shapeId="0" xr:uid="{B6469E5A-F09D-4753-8C52-A22412A8BC36}">
      <text>
        <t>[Threaded comment]
Your version of Excel allows you to read this threaded comment; however, any edits to it will get removed if the file is opened in a newer version of Excel. Learn more: https://go.microsoft.com/fwlink/?linkid=870924
Comment:
    Inc. VASO- Nanox HIT
Reply:
    Originally $10M</t>
      </text>
    </comment>
    <comment ref="E55" authorId="20" shapeId="0" xr:uid="{7F906B44-7407-42F3-8E59-5F2432426B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Previous $10K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tc={39FD833B-3C84-45DD-8A1C-E5B72C87FB6F}</author>
    <author>tc={1D832BDF-0793-4A0B-B476-7A944782A49C}</author>
    <author>tc={164AE957-34C7-4943-9A1C-52B626D548A6}</author>
    <author>tc={0E493C22-2CEA-41BE-9CAA-B0AA5191CB4C}</author>
    <author>tc={ED676248-CE20-41DF-BE3B-E250A275864F}</author>
    <author>tc={5F8028A5-AFD5-42C9-9C5C-A8FC81DD46DE}</author>
    <author>tc={2FAD5C15-FD75-4950-9FBB-D03877F36210}</author>
    <author>tc={B87497B3-5FE4-4C22-B565-421320E6DE23}</author>
    <author>tc={C0799AAD-F0FC-49F7-B53A-5A65ACBB773D}</author>
    <author>tc={4B381868-C97F-4637-9B65-A9C98A5EF37F}</author>
    <author>tc={A79270E0-8603-45FC-8052-06C7D42B2C71}</author>
    <author>tc={440FCA6E-2793-4B89-933D-AAB03534E9A2}</author>
    <author>tc={8F55796E-872F-43B6-9EA4-EFC7BCD6F119}</author>
    <author>tc={C7C55876-AB30-4FD1-9198-76DDF3D39980}</author>
    <author>tc={C9CEF098-3E28-4DC6-8130-6EF0FAEBBE1B}</author>
    <author>tc={CC60610B-A0F5-4610-8413-211FAD802269}</author>
    <author>tc={4ECD8A9B-A2D2-4349-9579-27EA1B3A43FA}</author>
    <author>tc={FA09DBC8-32A7-4FA7-AE36-B9CA0040912F}</author>
    <author>tc={DA242AC2-DFDF-409C-B5B3-9C5FD324DE61}</author>
    <author>tc={E19A72DC-91A9-4E75-91EF-36BDDF31905D}</author>
    <author>tc={856BBBE8-63C6-46AA-BC3F-76216A138055}</author>
    <author>tc={3B067D2E-62AD-4233-833D-FF91D805C9ED}</author>
    <author>tc={96953D93-3B13-49EB-90EE-8BC528544016}</author>
    <author>tc={FF8D4655-4A1C-40D3-8D4B-6E6BDC366F6D}</author>
    <author>tc={71EC62F2-8647-48C1-BC7A-DF402BC188CE}</author>
    <author>tc={CBF2EBC3-D1D5-4559-87E0-8F9E55F45F1F}</author>
    <author>tc={FB97593C-4FA5-4481-9DD3-37F45E51FD14}</author>
    <author>tc={8F467572-D28E-4E52-8988-FC29B079DBC4}</author>
    <author>tc={B15740C5-CF04-4D4A-941E-DD82F5C5D843}</author>
    <author>tc={E3F83B98-1272-434E-A1E5-F68CD366DA9E}</author>
    <author>tc={FA6650EA-1334-4E90-98B1-9FD9561EA87C}</author>
    <author>tc={25165074-9A6F-4BD2-928D-3C2125F2D7D0}</author>
    <author>tc={236216A7-5745-4542-A64A-18CBB08ADE22}</author>
    <author>tc={AE5E6D65-23FB-48F0-AC7C-4E281931973F}</author>
    <author>tc={4506C3E4-23CD-4314-8ECF-5E6513AF88DD}</author>
    <author>tc={ECB2E3BC-1613-4D1F-8488-B24421BAA635}</author>
    <author>tc={FF9EA9C7-C53A-491D-9A9F-4F9E67F76CCC}</author>
    <author>tc={25E6CF83-5FF2-406E-9DD8-C3614262EAD2}</author>
    <author>tc={290EFF20-9812-4556-862A-EBF456D441B7}</author>
    <author>tc={B18570EB-2016-463D-BEB1-4B9F32C8336E}</author>
  </authors>
  <commentList>
    <comment ref="M7" authorId="0" shapeId="0" xr:uid="{39FD833B-3C84-45DD-8A1C-E5B72C87FB6F}">
      <text>
        <t>[Threaded comment]
Your version of Excel allows you to read this threaded comment; however, any edits to it will get removed if the file is opened in a newer version of Excel. Learn more: https://go.microsoft.com/fwlink/?linkid=870924
Comment:
    ARC sales row + AI sales</t>
      </text>
    </comment>
    <comment ref="N7" authorId="1" shapeId="0" xr:uid="{1D832BDF-0793-4A0B-B476-7A944782A49C}">
      <text>
        <t>[Threaded comment]
Your version of Excel allows you to read this threaded comment; however, any edits to it will get removed if the file is opened in a newer version of Excel. Learn more: https://go.microsoft.com/fwlink/?linkid=870924
Comment:
    ARC sales row + AI sales</t>
      </text>
    </comment>
    <comment ref="M10" authorId="2" shapeId="0" xr:uid="{164AE957-34C7-4943-9A1C-52B626D54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ARC Customer Success Impact</t>
      </text>
    </comment>
    <comment ref="M14" authorId="3" shapeId="0" xr:uid="{0E493C22-2CEA-41BE-9CAA-B0AA5191CB4C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Shared Resources Marketing</t>
      </text>
    </comment>
    <comment ref="D22" authorId="4" shapeId="0" xr:uid="{ED676248-CE20-41DF-BE3B-E250A275864F}">
      <text>
        <t>[Threaded comment]
Your version of Excel allows you to read this threaded comment; however, any edits to it will get removed if the file is opened in a newer version of Excel. Learn more: https://go.microsoft.com/fwlink/?linkid=870924
Comment:
    3-4 monthly salaries</t>
      </text>
    </comment>
    <comment ref="E23" authorId="5" shapeId="0" xr:uid="{5F8028A5-AFD5-42C9-9C5C-A8FC81DD4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Gali 7/10</t>
      </text>
    </comment>
    <comment ref="F23" authorId="6" shapeId="0" xr:uid="{2FAD5C15-FD75-4950-9FBB-D03877F36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Gali 7/10</t>
      </text>
    </comment>
    <comment ref="M26" authorId="7" shapeId="0" xr:uid="{B87497B3-5FE4-4C22-B565-421320E6DE23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26" authorId="8" shapeId="0" xr:uid="{C0799AAD-F0FC-49F7-B53A-5A65ACBB773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27" authorId="9" shapeId="0" xr:uid="{4B381868-C97F-4637-9B65-A9C98A5EF37F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27" authorId="10" shapeId="0" xr:uid="{A79270E0-8603-45FC-8052-06C7D42B2C7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N28" authorId="11" shapeId="0" xr:uid="{440FCA6E-2793-4B89-933D-AAB03534E9A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29" authorId="12" shapeId="0" xr:uid="{8F55796E-872F-43B6-9EA4-EFC7BCD6F119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29" authorId="13" shapeId="0" xr:uid="{C7C55876-AB30-4FD1-9198-76DDF3D3998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30" authorId="14" shapeId="0" xr:uid="{C9CEF098-3E28-4DC6-8130-6EF0FAEBBE1B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30" authorId="15" shapeId="0" xr:uid="{CC60610B-A0F5-4610-8413-211FAD80226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31" authorId="16" shapeId="0" xr:uid="{4ECD8A9B-A2D2-4349-9579-27EA1B3A43FA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31" authorId="17" shapeId="0" xr:uid="{FA09DBC8-32A7-4FA7-AE36-B9CA0040912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J46" authorId="18" shapeId="0" xr:uid="{DA242AC2-DFDF-409C-B5B3-9C5FD324DE61}">
      <text>
        <t>[Threaded comment]
Your version of Excel allows you to read this threaded comment; however, any edits to it will get removed if the file is opened in a newer version of Excel. Learn more: https://go.microsoft.com/fwlink/?linkid=870924
Comment:
    Radiologist working in the ARC division (Shabshin)</t>
      </text>
    </comment>
    <comment ref="M60" authorId="19" shapeId="0" xr:uid="{E19A72DC-91A9-4E75-91EF-36BDDF31905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0" authorId="20" shapeId="0" xr:uid="{856BBBE8-63C6-46AA-BC3F-76216A13805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1" authorId="21" shapeId="0" xr:uid="{3B067D2E-62AD-4233-833D-FF91D805C9E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1" authorId="22" shapeId="0" xr:uid="{96953D93-3B13-49EB-90EE-8BC52854401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2" authorId="23" shapeId="0" xr:uid="{FF8D4655-4A1C-40D3-8D4B-6E6BDC366F6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2" authorId="24" shapeId="0" xr:uid="{71EC62F2-8647-48C1-BC7A-DF402BC188C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3" authorId="25" shapeId="0" xr:uid="{CBF2EBC3-D1D5-4559-87E0-8F9E55F45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3" authorId="26" shapeId="0" xr:uid="{FB97593C-4FA5-4481-9DD3-37F45E51FD1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4" authorId="27" shapeId="0" xr:uid="{8F467572-D28E-4E52-8988-FC29B079DBC4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4" authorId="28" shapeId="0" xr:uid="{B15740C5-CF04-4D4A-941E-DD82F5C5D84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5" authorId="29" shapeId="0" xr:uid="{E3F83B98-1272-434E-A1E5-F68CD366DA9E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5" authorId="30" shapeId="0" xr:uid="{FA6650EA-1334-4E90-98B1-9FD9561EA87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6" authorId="31" shapeId="0" xr:uid="{25165074-9A6F-4BD2-928D-3C2125F2D7D0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6" authorId="32" shapeId="0" xr:uid="{236216A7-5745-4542-A64A-18CBB08ADE2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J80" authorId="33" shapeId="0" xr:uid="{AE5E6D65-23FB-48F0-AC7C-4E28193197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Inc. AI. 
Wo. IT, Finance, Source in Professional fees</t>
      </text>
    </comment>
    <comment ref="J99" authorId="34" shapeId="0" xr:uid="{4506C3E4-23CD-4314-8ECF-5E6513AF8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part of professional fees</t>
      </text>
    </comment>
    <comment ref="J100" authorId="35" shapeId="0" xr:uid="{ECB2E3BC-1613-4D1F-8488-B24421BAA63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part of professional fees</t>
      </text>
    </comment>
    <comment ref="N113" authorId="36" shapeId="0" xr:uid="{FF9EA9C7-C53A-491D-9A9F-4F9E67F76C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from NIN +HIT</t>
      </text>
    </comment>
    <comment ref="J122" authorId="37" shapeId="0" xr:uid="{25E6CF83-5FF2-406E-9DD8-C3614262EA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Recruiting, import, other</t>
      </text>
    </comment>
    <comment ref="D172" authorId="38" shapeId="0" xr:uid="{290EFF20-9812-4556-862A-EBF456D441B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for VC and NH sites</t>
      </text>
    </comment>
    <comment ref="T211" authorId="39" shapeId="0" xr:uid="{B18570EB-2016-463D-BEB1-4B9F32C833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0.5% step down in SBC per head
</t>
      </text>
    </comment>
  </commentList>
</comments>
</file>

<file path=xl/sharedStrings.xml><?xml version="1.0" encoding="utf-8"?>
<sst xmlns="http://schemas.openxmlformats.org/spreadsheetml/2006/main" count="384" uniqueCount="266">
  <si>
    <t>CAGR</t>
  </si>
  <si>
    <t>Instrument</t>
  </si>
  <si>
    <t xml:space="preserve">Maintenance / Service </t>
  </si>
  <si>
    <t>AI</t>
  </si>
  <si>
    <t>Teleradiology</t>
  </si>
  <si>
    <t>Total Revenue</t>
  </si>
  <si>
    <t>% Growth</t>
  </si>
  <si>
    <t>COGS from AI</t>
  </si>
  <si>
    <t>COGS from Teleradiology</t>
  </si>
  <si>
    <t>COGS (AI &amp; Teleradiology)</t>
  </si>
  <si>
    <t>Depreciation of Neptune MSaaS Systems</t>
  </si>
  <si>
    <t>COGS from Neptune Capex Systems</t>
  </si>
  <si>
    <t>COGS from System Maintenance &amp; Service</t>
  </si>
  <si>
    <t>Total COGS</t>
  </si>
  <si>
    <t>Gross Profit</t>
  </si>
  <si>
    <t>% Margin</t>
  </si>
  <si>
    <t>S&amp;M</t>
  </si>
  <si>
    <t>G&amp;A</t>
  </si>
  <si>
    <t>R&amp;D</t>
  </si>
  <si>
    <t>Operating Income/(Loss)</t>
  </si>
  <si>
    <t>D&amp;A</t>
  </si>
  <si>
    <t>EBITDA</t>
  </si>
  <si>
    <t>Stock-based Compensation</t>
  </si>
  <si>
    <t>Adj. EBITDA</t>
  </si>
  <si>
    <t>Other Adjustments</t>
  </si>
  <si>
    <t>Other Revenue</t>
  </si>
  <si>
    <t>Other</t>
  </si>
  <si>
    <t>Memo:</t>
  </si>
  <si>
    <t>$ in '000s</t>
  </si>
  <si>
    <t>FY24E</t>
  </si>
  <si>
    <t>FY25E</t>
  </si>
  <si>
    <t>FY26E</t>
  </si>
  <si>
    <t>FY27E</t>
  </si>
  <si>
    <t>1Q 2024</t>
  </si>
  <si>
    <t xml:space="preserve">U.S. </t>
  </si>
  <si>
    <t>EX-US</t>
  </si>
  <si>
    <t xml:space="preserve">Total </t>
  </si>
  <si>
    <t>MSaaS Installs</t>
  </si>
  <si>
    <t>MSaaS Installed Base</t>
  </si>
  <si>
    <t>MSaaS Service Contract</t>
  </si>
  <si>
    <t>Capex Sales</t>
  </si>
  <si>
    <t>Capex Installed Base</t>
  </si>
  <si>
    <t>Capex Service Contract</t>
  </si>
  <si>
    <t>Total Installed Base</t>
  </si>
  <si>
    <t>Per Scan Price</t>
  </si>
  <si>
    <t>Scans/Day</t>
  </si>
  <si>
    <t>Days/Month</t>
  </si>
  <si>
    <t>Instrument Revenue Per Month</t>
  </si>
  <si>
    <t>Months per Year</t>
  </si>
  <si>
    <t>Per Instrument Recurring Revenue</t>
  </si>
  <si>
    <t>MSaaS Revenue</t>
  </si>
  <si>
    <t>Per Instrument Price</t>
  </si>
  <si>
    <t>Capex Sales Revenue</t>
  </si>
  <si>
    <t>Instrument Revenue</t>
  </si>
  <si>
    <t>Maintaince/service Price</t>
  </si>
  <si>
    <t>Maintaince/service Revenue</t>
  </si>
  <si>
    <t>Connect</t>
  </si>
  <si>
    <t>% YoY Growth</t>
  </si>
  <si>
    <t>OEM</t>
  </si>
  <si>
    <t>Second Opinion</t>
  </si>
  <si>
    <t>Data Monetization</t>
  </si>
  <si>
    <t xml:space="preserve">Other revenue </t>
  </si>
  <si>
    <t xml:space="preserve">Total Revenue </t>
  </si>
  <si>
    <t>Recurring Revenue</t>
  </si>
  <si>
    <t>% of Total Revenue</t>
  </si>
  <si>
    <t>2024E Capex</t>
  </si>
  <si>
    <t>System Cost</t>
  </si>
  <si>
    <t>To Purchase 2024</t>
  </si>
  <si>
    <t>Advance Purchase 2023</t>
  </si>
  <si>
    <t>ARC NPV</t>
  </si>
  <si>
    <t>Discount</t>
  </si>
  <si>
    <t>Year</t>
  </si>
  <si>
    <t>Revenue</t>
  </si>
  <si>
    <t>NPV</t>
  </si>
  <si>
    <t>Inflation</t>
  </si>
  <si>
    <t>Fully Loaded</t>
  </si>
  <si>
    <t>Stubbed for 2024</t>
  </si>
  <si>
    <t>Salary w/Benefits</t>
  </si>
  <si>
    <t>x</t>
  </si>
  <si>
    <t>% of US instruments sold by in-house reps</t>
  </si>
  <si>
    <t>y</t>
  </si>
  <si>
    <t>US Salespeople</t>
  </si>
  <si>
    <t>OUS Salespeople</t>
  </si>
  <si>
    <t>Marketing</t>
  </si>
  <si>
    <t>Marketing - Communications and Trade Shows</t>
  </si>
  <si>
    <t>Total S&amp;M Salary Costs</t>
  </si>
  <si>
    <t>Stubbing for 2Q-4Q 2024</t>
  </si>
  <si>
    <t>Non-Salary Expenses</t>
  </si>
  <si>
    <t>US In-house Sales Bonus</t>
  </si>
  <si>
    <t>US Sales Commissions</t>
  </si>
  <si>
    <t>Instrument Value</t>
  </si>
  <si>
    <t>OUS Salespeople Bonus</t>
  </si>
  <si>
    <t>Other Bonuses</t>
  </si>
  <si>
    <t>Travel</t>
  </si>
  <si>
    <t>Subcontractors</t>
  </si>
  <si>
    <t>Channel Fees</t>
  </si>
  <si>
    <t>Product Marketing &amp; Conferences</t>
  </si>
  <si>
    <t>Amortization of Intangible Assets</t>
  </si>
  <si>
    <t>Depreciation</t>
  </si>
  <si>
    <t>Stock Based Compensation</t>
  </si>
  <si>
    <t>Total Non-Salary Expenses</t>
  </si>
  <si>
    <t>Ex Commissions, Bonus &amp; SBC</t>
  </si>
  <si>
    <t>Total S&amp;M</t>
  </si>
  <si>
    <t>ARC - Product</t>
  </si>
  <si>
    <t>ARC - RA/QA</t>
  </si>
  <si>
    <t>ARC - Medical</t>
  </si>
  <si>
    <t>Clinical</t>
  </si>
  <si>
    <t>AI - Product, UI/UX</t>
  </si>
  <si>
    <t>AI - RA/QA</t>
  </si>
  <si>
    <t>Total R&amp;D Headcount</t>
  </si>
  <si>
    <t>Total R&amp;D Salary Costs</t>
  </si>
  <si>
    <t>Bonus</t>
  </si>
  <si>
    <t>Total R&amp;D Compensation</t>
  </si>
  <si>
    <t>Contract Labor</t>
  </si>
  <si>
    <t>Professional Fee</t>
  </si>
  <si>
    <t>R&amp;D Production</t>
  </si>
  <si>
    <t>Software and IT Expense</t>
  </si>
  <si>
    <t>Travel &amp; Other Expenses (incl. Insurance)</t>
  </si>
  <si>
    <t>Grants</t>
  </si>
  <si>
    <t>Shutting down Nanox Korea?</t>
  </si>
  <si>
    <t>Total R&amp;D Expense</t>
  </si>
  <si>
    <t>0: No; 1: Yes</t>
  </si>
  <si>
    <t>Shuttering of Nanox Korea</t>
  </si>
  <si>
    <t>PF R&amp;D Expense</t>
  </si>
  <si>
    <t>Executive Management</t>
  </si>
  <si>
    <t>USARAD Management</t>
  </si>
  <si>
    <t>Nanox Korea Chairman</t>
  </si>
  <si>
    <t>Admin</t>
  </si>
  <si>
    <t>Nanox Korea Admin</t>
  </si>
  <si>
    <t>Finance</t>
  </si>
  <si>
    <t>FP&amp;A</t>
  </si>
  <si>
    <t>Controller</t>
  </si>
  <si>
    <t>USARAD Finance</t>
  </si>
  <si>
    <t>Nanox Korea</t>
  </si>
  <si>
    <t>Legal</t>
  </si>
  <si>
    <t>Counsel</t>
  </si>
  <si>
    <t>HR</t>
  </si>
  <si>
    <t>HR Manager</t>
  </si>
  <si>
    <t>Recruiter</t>
  </si>
  <si>
    <t>IT &amp; Cyber</t>
  </si>
  <si>
    <t>Director of IT</t>
  </si>
  <si>
    <t>IT Support Specialist</t>
  </si>
  <si>
    <t>USARAD Tech Support</t>
  </si>
  <si>
    <t>Tech &amp; OEM Technician</t>
  </si>
  <si>
    <t>Operations &amp; Unallocated Production</t>
  </si>
  <si>
    <t>ARC - Operation</t>
  </si>
  <si>
    <t>USARAD - Operations</t>
  </si>
  <si>
    <t>USARAD - Credentialing</t>
  </si>
  <si>
    <t>Total G&amp;A Headcount</t>
  </si>
  <si>
    <t>Total G&amp;A Salary Costs</t>
  </si>
  <si>
    <t>Total G&amp;A Compensation</t>
  </si>
  <si>
    <t>Annual Increase</t>
  </si>
  <si>
    <t>Directors and Officers' Insurance</t>
  </si>
  <si>
    <t>Professional Fees</t>
  </si>
  <si>
    <t>Subscription</t>
  </si>
  <si>
    <t>Rent and Maintenance</t>
  </si>
  <si>
    <t>Legal Fees</t>
  </si>
  <si>
    <t>Insurance &amp; Bank Fees</t>
  </si>
  <si>
    <t>Other Expenses</t>
  </si>
  <si>
    <t>Director Fee</t>
  </si>
  <si>
    <t>Total Non-employee Costs</t>
  </si>
  <si>
    <t>Total G&amp;A Expense</t>
  </si>
  <si>
    <t>Total OPEX Headcount</t>
  </si>
  <si>
    <t>Total OPEX</t>
  </si>
  <si>
    <t>S&amp;M SBC per head</t>
  </si>
  <si>
    <t>Sales &amp; Customer Success</t>
  </si>
  <si>
    <t>NIN Installs</t>
  </si>
  <si>
    <t>NIN Installed Base</t>
  </si>
  <si>
    <t>NIN Service Contract</t>
  </si>
  <si>
    <t>NIN Revenue</t>
  </si>
  <si>
    <t>FY28E</t>
  </si>
  <si>
    <t>FY29E</t>
  </si>
  <si>
    <t>FY30E</t>
  </si>
  <si>
    <t>US X</t>
  </si>
  <si>
    <t>US 2.2</t>
  </si>
  <si>
    <t>ROW X</t>
  </si>
  <si>
    <t>ROW 2.2</t>
  </si>
  <si>
    <t>Territory</t>
  </si>
  <si>
    <t>Units Quantity</t>
  </si>
  <si>
    <t>Weighted Price</t>
  </si>
  <si>
    <t>ARC - Customer Support Headcount</t>
  </si>
  <si>
    <t>ARC - Operations Salary</t>
  </si>
  <si>
    <t>ARC - Operations Compensation</t>
  </si>
  <si>
    <t>ARC - Operations Headcount</t>
  </si>
  <si>
    <t>USARAD - Operations Headcount</t>
  </si>
  <si>
    <t>USARAD - Operations Salary</t>
  </si>
  <si>
    <t>USARAD - Operations Compensation</t>
  </si>
  <si>
    <t>ARC - Customer Success</t>
  </si>
  <si>
    <t>ARC - R&amp;D, SW, Algo, V&amp;V, Mechanical</t>
  </si>
  <si>
    <t>AI - Marketplace</t>
  </si>
  <si>
    <t>Overhead</t>
  </si>
  <si>
    <t>Adjustment</t>
  </si>
  <si>
    <t>AI - R&amp;D, Data Analytics, Research Enigineering, SW, DevOps</t>
  </si>
  <si>
    <t>Clinical Trials &amp; Regulatory expenses</t>
  </si>
  <si>
    <t>Nanox HIT Salespeople</t>
  </si>
  <si>
    <t>AI - Customer Success</t>
  </si>
  <si>
    <t>Accountant and Payroll Controller</t>
  </si>
  <si>
    <t>HR Admin</t>
  </si>
  <si>
    <t>Total COGS Expense</t>
  </si>
  <si>
    <t>COGS</t>
  </si>
  <si>
    <t>ARC - Customer Support Salary</t>
  </si>
  <si>
    <t>ARC - Customer Support Compensation</t>
  </si>
  <si>
    <t>Total COGS Salary Costs</t>
  </si>
  <si>
    <t>Total COGS Non-employee Costs</t>
  </si>
  <si>
    <t>AI - Delivery Headcount</t>
  </si>
  <si>
    <t>AI - Delivery Salary</t>
  </si>
  <si>
    <t>AI - Delivery Compensation</t>
  </si>
  <si>
    <t>Total COGS Headcount</t>
  </si>
  <si>
    <t>Nanox HIT - Customer Support Headcount</t>
  </si>
  <si>
    <t>Nanox HIT - Customer Support</t>
  </si>
  <si>
    <t>Nanox HIT - Customer Support Compensation</t>
  </si>
  <si>
    <t>AI COGS Non-employee Costs</t>
  </si>
  <si>
    <t>AI COGS Total</t>
  </si>
  <si>
    <t>AI GM.</t>
  </si>
  <si>
    <t>AI- Nanox HIT</t>
  </si>
  <si>
    <t>Nanox HIT Non-employee Costs</t>
  </si>
  <si>
    <t>Nanox HIT COGS Total</t>
  </si>
  <si>
    <t>Nanox HIT GM.</t>
  </si>
  <si>
    <t>ARC COGS Total</t>
  </si>
  <si>
    <t>2026 Cost</t>
  </si>
  <si>
    <t>2027 &amp; Beyond Cost</t>
  </si>
  <si>
    <t>USARAD Non-employee Costs</t>
  </si>
  <si>
    <t>USARAD COGS Total</t>
  </si>
  <si>
    <t>USARAD GM.</t>
  </si>
  <si>
    <t>USARAD Rev.</t>
  </si>
  <si>
    <t>GM. Improvement</t>
  </si>
  <si>
    <t>ARC GM.</t>
  </si>
  <si>
    <t>ARC Rev.</t>
  </si>
  <si>
    <t>AI Rev.</t>
  </si>
  <si>
    <t>Nanox HIT Rev.</t>
  </si>
  <si>
    <t>Increase</t>
  </si>
  <si>
    <t>Total COGS Other Costs</t>
  </si>
  <si>
    <t>Apps Manager</t>
  </si>
  <si>
    <t>NIN Image Read fee per read</t>
  </si>
  <si>
    <t>NIN Buildout (Construction, shielding, Physicist)</t>
  </si>
  <si>
    <t>Installations of Neptune MSaaS Systems</t>
  </si>
  <si>
    <t>Installations of Neptune Capex Systems</t>
  </si>
  <si>
    <t>COGS from Shipping</t>
  </si>
  <si>
    <t>SW, Storage, Overhead</t>
  </si>
  <si>
    <t>Other g.</t>
  </si>
  <si>
    <t>Office Expense</t>
  </si>
  <si>
    <t>HR &amp; Recruiting</t>
  </si>
  <si>
    <t>Basis+ 20% recruitment US</t>
  </si>
  <si>
    <t>COGS Other (ARC Salaries, shipping, Installations, SW, Overhead, NIN Costs)</t>
  </si>
  <si>
    <t>OPEX %</t>
  </si>
  <si>
    <t>Channel Partner</t>
  </si>
  <si>
    <t>2026 Results are according to 2026 approved AOP</t>
  </si>
  <si>
    <t>Revenues Growth</t>
  </si>
  <si>
    <t>5.a</t>
  </si>
  <si>
    <t>5.b</t>
  </si>
  <si>
    <r>
      <rPr>
        <u/>
        <sz val="11"/>
        <color theme="1"/>
        <rFont val="Arial"/>
        <family val="2"/>
      </rPr>
      <t xml:space="preserve">AI&amp;HIT, Telerad and OEM Division revenues ramp-up- </t>
    </r>
    <r>
      <rPr>
        <sz val="11"/>
        <color theme="1"/>
        <rFont val="Arial"/>
        <family val="2"/>
      </rPr>
      <t>The increase in revenues from 27-30 is a moderate growth expected based on higher penetration to the market, increase in current custpomer base volumes a price increases.</t>
    </r>
  </si>
  <si>
    <r>
      <rPr>
        <u/>
        <sz val="11"/>
        <color theme="1"/>
        <rFont val="Arial"/>
        <family val="2"/>
      </rPr>
      <t>Nanox HIT (Vaso Healthcare IT)-</t>
    </r>
    <r>
      <rPr>
        <sz val="11"/>
        <color theme="1"/>
        <rFont val="Arial"/>
        <family val="2"/>
      </rPr>
      <t xml:space="preserve"> On Dec. 25 Nanox aquired Nanox HIT as part of its vision provide an E2E solution and to be a ONE-STOP-SHOP &gt; Providing RIS and PACS SW.</t>
    </r>
  </si>
  <si>
    <r>
      <rPr>
        <u/>
        <sz val="11"/>
        <color theme="1"/>
        <rFont val="Arial"/>
        <family val="2"/>
      </rPr>
      <t>NIN (Nanox Imaging Network)-</t>
    </r>
    <r>
      <rPr>
        <sz val="11"/>
        <color theme="1"/>
        <rFont val="Arial"/>
        <family val="2"/>
      </rPr>
      <t xml:space="preserve"> New business model in the US only with medical service providers. The medical service providers operates in Nanox's name an imaging facility as part of Works' comp., Imaging room at a Nursing homes or County Jails. The medical service provider is being compensated through a carrier/insurance company. Manox is charging the medical service provider:
Nanox &gt; Medical serivce provider &gt; Carrier
This is a MSaas based model with an avg. scans of 180 per month with an avg. price of $180 per scan.</t>
    </r>
  </si>
  <si>
    <r>
      <rPr>
        <u/>
        <sz val="11"/>
        <color theme="1"/>
        <rFont val="Arial"/>
        <family val="2"/>
      </rPr>
      <t>ARC BOM-</t>
    </r>
    <r>
      <rPr>
        <sz val="11"/>
        <color theme="1"/>
        <rFont val="Arial"/>
        <family val="2"/>
      </rPr>
      <t xml:space="preserve"> Please see 'Neptune COGS+OPEX Build' sheet cells D,E,175,176 with updated ARC BOM cost</t>
    </r>
  </si>
  <si>
    <r>
      <rPr>
        <u/>
        <sz val="11"/>
        <color theme="1"/>
        <rFont val="Arial"/>
        <family val="2"/>
      </rPr>
      <t>ARC Prices-</t>
    </r>
    <r>
      <rPr>
        <sz val="11"/>
        <color theme="1"/>
        <rFont val="Arial"/>
        <family val="2"/>
      </rPr>
      <t xml:space="preserve"> Please see 'Capex Price Weighted AVG.' sheet</t>
    </r>
  </si>
  <si>
    <r>
      <rPr>
        <u/>
        <sz val="11"/>
        <color theme="1"/>
        <rFont val="Arial"/>
        <family val="2"/>
      </rPr>
      <t>Costs-</t>
    </r>
    <r>
      <rPr>
        <sz val="11"/>
        <color theme="1"/>
        <rFont val="Arial"/>
        <family val="2"/>
      </rPr>
      <t xml:space="preserve"> On sheet 'Neptune COGS+OPEX Build', all of the salaries costs, annual increases, gm.%, bonus assumpions were updated.</t>
    </r>
  </si>
  <si>
    <r>
      <rPr>
        <u/>
        <sz val="11"/>
        <color theme="1"/>
        <rFont val="Arial"/>
        <family val="2"/>
      </rPr>
      <t>ARC Quantity-</t>
    </r>
    <r>
      <rPr>
        <sz val="11"/>
        <color theme="1"/>
        <rFont val="Arial"/>
        <family val="2"/>
      </rPr>
      <t xml:space="preserve"> Units increase rate on 100 units each year. If in 2026 250 sold, on 2027 450 units sold and so on. MSaaS/Capex ratio sold is approx. on ~55% Capex ~45% MSaaS &gt; Nanox has two manufacturers that can support the quantities: DAGESH in IL and Fabrinet in Thailand.</t>
    </r>
  </si>
  <si>
    <t>msaas</t>
  </si>
  <si>
    <t>capex</t>
  </si>
  <si>
    <t xml:space="preserve">2025 Results were adjusted to the latest estimate &gt; will be updated when Q425 financials will be released </t>
  </si>
  <si>
    <t>WC</t>
  </si>
  <si>
    <t>Capex</t>
  </si>
  <si>
    <t>Tax</t>
  </si>
  <si>
    <t>Free Cash Flow</t>
  </si>
  <si>
    <t>Financing, net</t>
  </si>
  <si>
    <t>WC rate from 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</si>
</sst>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&quot;A&quot;"/>
    <numFmt numFmtId="165" formatCode="0&quot;E&quot;"/>
    <numFmt numFmtId="166" formatCode="#,##0_);\(#,##0\)_);\-_);@_)"/>
    <numFmt numFmtId="167" formatCode="0.0%_);\(0.0%\);0.0%_);@_)"/>
    <numFmt numFmtId="168" formatCode="0%_);\(0%\);0%_);@_)"/>
    <numFmt numFmtId="169" formatCode="#,##0_);\(#,##0\)_)"/>
    <numFmt numFmtId="170" formatCode="#,##0.0_);\(#,##0.0\)"/>
    <numFmt numFmtId="171" formatCode="#,##0_);\(#,##0\)_);&quot;-&quot;_)"/>
    <numFmt numFmtId="172" formatCode="#,##0.0_);\(#,##0.0\);#,##0.0_);@_)"/>
    <numFmt numFmtId="173" formatCode="_(* #,##0_);_(* \(#,##0\);_(* &quot;-&quot;??_);_(@_)"/>
    <numFmt numFmtId="174" formatCode="#,##0_);\(#,##0\);#,##0_);@_)"/>
    <numFmt numFmtId="175" formatCode="&quot;$&quot;#,##0.0_);\(&quot;$&quot;#,##0.0\)"/>
    <numFmt numFmtId="176" formatCode="&quot;$&quot;#,##0.0_);\(&quot;$&quot;#,##0.0\);&quot;$&quot;#,##0.0_);@_)"/>
    <numFmt numFmtId="177" formatCode="#,##0.0_);\(#,##0.0\);&quot;-&quot;"/>
    <numFmt numFmtId="178" formatCode="_-* #,##0.00_-;\-* #,##0.00_-;_-* &quot;-&quot;??_-;_-@_-"/>
    <numFmt numFmtId="179" formatCode="_-* #,##0.0_-;\-* #,##0.0_-;_-* &quot;-&quot;??_-;_-@_-"/>
    <numFmt numFmtId="180" formatCode="_(&quot;$&quot;* #,##0_);_(&quot;$&quot;* \(#,##0\);_(&quot;$&quot;* &quot;-&quot;??_);_(@_)"/>
    <numFmt numFmtId="181" formatCode="&quot;$&quot;#,##0_);\(&quot;$&quot;#,##0\);&quot;$&quot;#,##0_);@_)"/>
    <numFmt numFmtId="182" formatCode="_ &quot;₪&quot;\ * #,##0.00_ ;_ &quot;₪&quot;\ * \-#,##0.00_ ;_ &quot;₪&quot;\ * &quot;-&quot;??_ ;_ @_ "/>
    <numFmt numFmtId="183" formatCode="#,##0.00_);\(#,##0.00\);#,##0.00_);@_)"/>
    <numFmt numFmtId="184" formatCode="0\E"/>
    <numFmt numFmtId="185" formatCode="0.0&quot; mo&quot;"/>
    <numFmt numFmtId="186" formatCode="&quot;$&quot;#,##0.00_);\(&quot;$&quot;#,##0.00\);&quot;$&quot;#,##0.00_);@_)"/>
    <numFmt numFmtId="187" formatCode="&quot;Project &quot;0"/>
    <numFmt numFmtId="188" formatCode="0.0%"/>
    <numFmt numFmtId="189" formatCode="&quot;$&quot;#,##0.0000_);\(&quot;$&quot;#,##0.0000\)"/>
    <numFmt numFmtId="190" formatCode="0.0%;\(0.0%\)"/>
    <numFmt numFmtId="191" formatCode="_-* #,##0_-;\-* #,##0_-;_-* &quot;-&quot;??_-;_-@_-"/>
    <numFmt numFmtId="192" formatCode="_(* #,##0.0_);_(* \(#,##0.0\);_(* &quot;-&quot;??_);_(@_)"/>
    <numFmt numFmtId="193" formatCode="#,##0.0_);\(#,##0.0\)_);\-_);@_)"/>
    <numFmt numFmtId="194" formatCode="_([$$-409]* #,##0_);_([$$-409]* \(#,##0\);_([$$-409]* &quot;-&quot;??_);_(@_)"/>
    <numFmt numFmtId="195" formatCode="#,##0.0_);\(#,##0.0\)_)"/>
  </numFmts>
  <fonts count="33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5A5A5A"/>
      <name val="Arial"/>
      <family val="2"/>
    </font>
    <font>
      <sz val="10"/>
      <color rgb="FF0066CC"/>
      <name val="Arial"/>
      <family val="2"/>
    </font>
    <font>
      <b/>
      <sz val="10"/>
      <color rgb="FF5A5A5A"/>
      <name val="Arial"/>
      <family val="2"/>
    </font>
    <font>
      <i/>
      <sz val="9"/>
      <color rgb="FF5A5A5A"/>
      <name val="Arial"/>
      <family val="2"/>
    </font>
    <font>
      <i/>
      <sz val="10"/>
      <color rgb="FF5A5A5A"/>
      <name val="Arial"/>
      <family val="2"/>
    </font>
    <font>
      <sz val="11"/>
      <color rgb="FF000000"/>
      <name val="Arial"/>
      <family val="2"/>
    </font>
    <font>
      <sz val="11"/>
      <color rgb="FF660066"/>
      <name val="Arial"/>
      <family val="2"/>
    </font>
    <font>
      <sz val="11"/>
      <color rgb="FF0000FF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ptos Narrow"/>
      <family val="2"/>
      <scheme val="minor"/>
    </font>
    <font>
      <b/>
      <sz val="11"/>
      <color rgb="FF0000FF"/>
      <name val="Arial"/>
      <family val="2"/>
    </font>
    <font>
      <i/>
      <sz val="11"/>
      <name val="Arial"/>
      <family val="2"/>
    </font>
    <font>
      <i/>
      <sz val="11"/>
      <color rgb="FF0000FF"/>
      <name val="Arial"/>
      <family val="2"/>
    </font>
    <font>
      <sz val="11"/>
      <color rgb="FF008000"/>
      <name val="Arial"/>
      <family val="2"/>
    </font>
    <font>
      <i/>
      <sz val="11"/>
      <color rgb="FFFF0000"/>
      <name val="Arial"/>
      <family val="2"/>
    </font>
    <font>
      <sz val="10"/>
      <color rgb="FF0000FF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A7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rgb="FF000000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9" fontId="5" fillId="0" borderId="0" applyFont="0" applyFill="0" applyBorder="0" applyAlignment="0" applyProtection="0"/>
    <xf numFmtId="0" fontId="9" fillId="3" borderId="0" applyNumberFormat="0" applyFill="0" applyBorder="0" applyAlignment="0" applyProtection="0">
      <alignment horizontal="right"/>
    </xf>
    <xf numFmtId="0" fontId="16" fillId="0" borderId="0"/>
    <xf numFmtId="0" fontId="4" fillId="0" borderId="0"/>
    <xf numFmtId="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2" fontId="22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76">
    <xf numFmtId="0" fontId="0" fillId="0" borderId="0" xfId="0"/>
    <xf numFmtId="0" fontId="6" fillId="2" borderId="0" xfId="0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10" fillId="0" borderId="1" xfId="0" applyFont="1" applyBorder="1" applyAlignment="1">
      <alignment vertical="center"/>
    </xf>
    <xf numFmtId="167" fontId="11" fillId="0" borderId="0" xfId="2" applyNumberFormat="1" applyFont="1" applyFill="1" applyBorder="1" applyAlignment="1">
      <alignment horizontal="right"/>
    </xf>
    <xf numFmtId="0" fontId="11" fillId="0" borderId="0" xfId="0" applyFont="1" applyAlignment="1">
      <alignment horizontal="left" vertical="center" indent="1"/>
    </xf>
    <xf numFmtId="0" fontId="8" fillId="0" borderId="0" xfId="0" applyFont="1"/>
    <xf numFmtId="0" fontId="8" fillId="0" borderId="0" xfId="0" applyFont="1" applyAlignment="1">
      <alignment horizontal="left" vertical="center" indent="2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/>
    <xf numFmtId="170" fontId="0" fillId="0" borderId="0" xfId="0" applyNumberFormat="1"/>
    <xf numFmtId="169" fontId="0" fillId="0" borderId="0" xfId="0" applyNumberFormat="1"/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8" fillId="0" borderId="2" xfId="0" applyFont="1" applyBorder="1"/>
    <xf numFmtId="0" fontId="10" fillId="0" borderId="0" xfId="0" applyFont="1"/>
    <xf numFmtId="167" fontId="0" fillId="0" borderId="0" xfId="0" applyNumberFormat="1"/>
    <xf numFmtId="0" fontId="17" fillId="0" borderId="0" xfId="4" applyFont="1"/>
    <xf numFmtId="0" fontId="5" fillId="0" borderId="0" xfId="4" applyFont="1"/>
    <xf numFmtId="0" fontId="5" fillId="0" borderId="0" xfId="4" applyFont="1" applyAlignment="1">
      <alignment horizontal="center"/>
    </xf>
    <xf numFmtId="9" fontId="18" fillId="0" borderId="0" xfId="5" applyFont="1"/>
    <xf numFmtId="9" fontId="5" fillId="0" borderId="0" xfId="5" applyFont="1"/>
    <xf numFmtId="179" fontId="5" fillId="6" borderId="0" xfId="6" applyNumberFormat="1" applyFont="1" applyFill="1" applyBorder="1" applyAlignment="1">
      <alignment horizontal="right"/>
    </xf>
    <xf numFmtId="177" fontId="5" fillId="6" borderId="0" xfId="6" applyNumberFormat="1" applyFont="1" applyFill="1" applyBorder="1" applyAlignment="1">
      <alignment horizontal="center"/>
    </xf>
    <xf numFmtId="0" fontId="18" fillId="0" borderId="0" xfId="4" applyFont="1"/>
    <xf numFmtId="177" fontId="18" fillId="6" borderId="0" xfId="6" applyNumberFormat="1" applyFont="1" applyFill="1" applyBorder="1" applyAlignment="1">
      <alignment horizontal="right"/>
    </xf>
    <xf numFmtId="0" fontId="5" fillId="0" borderId="0" xfId="4" applyFont="1" applyAlignment="1">
      <alignment horizontal="right"/>
    </xf>
    <xf numFmtId="177" fontId="5" fillId="6" borderId="0" xfId="6" applyNumberFormat="1" applyFont="1" applyFill="1" applyBorder="1" applyAlignment="1">
      <alignment horizontal="right"/>
    </xf>
    <xf numFmtId="174" fontId="5" fillId="0" borderId="0" xfId="4" applyNumberFormat="1" applyFont="1"/>
    <xf numFmtId="174" fontId="5" fillId="0" borderId="0" xfId="4" applyNumberFormat="1" applyFont="1" applyAlignment="1">
      <alignment horizontal="right"/>
    </xf>
    <xf numFmtId="179" fontId="18" fillId="0" borderId="0" xfId="4" applyNumberFormat="1" applyFont="1" applyAlignment="1">
      <alignment horizontal="right"/>
    </xf>
    <xf numFmtId="0" fontId="5" fillId="0" borderId="1" xfId="4" applyFont="1" applyBorder="1" applyAlignment="1">
      <alignment horizontal="left" indent="1"/>
    </xf>
    <xf numFmtId="0" fontId="5" fillId="0" borderId="1" xfId="4" applyFont="1" applyBorder="1"/>
    <xf numFmtId="0" fontId="5" fillId="0" borderId="0" xfId="4" applyFont="1" applyAlignment="1">
      <alignment horizontal="left" indent="1"/>
    </xf>
    <xf numFmtId="174" fontId="15" fillId="0" borderId="0" xfId="4" applyNumberFormat="1" applyFont="1"/>
    <xf numFmtId="174" fontId="5" fillId="0" borderId="0" xfId="4" applyNumberFormat="1" applyFont="1" applyAlignment="1">
      <alignment horizontal="center"/>
    </xf>
    <xf numFmtId="174" fontId="13" fillId="0" borderId="0" xfId="4" applyNumberFormat="1" applyFont="1"/>
    <xf numFmtId="181" fontId="13" fillId="0" borderId="0" xfId="4" applyNumberFormat="1" applyFont="1"/>
    <xf numFmtId="181" fontId="5" fillId="0" borderId="0" xfId="4" applyNumberFormat="1" applyFont="1" applyAlignment="1">
      <alignment horizontal="center"/>
    </xf>
    <xf numFmtId="181" fontId="5" fillId="0" borderId="0" xfId="4" applyNumberFormat="1" applyFont="1"/>
    <xf numFmtId="0" fontId="18" fillId="0" borderId="1" xfId="4" applyFont="1" applyBorder="1" applyAlignment="1">
      <alignment horizontal="left"/>
    </xf>
    <xf numFmtId="181" fontId="18" fillId="0" borderId="1" xfId="4" applyNumberFormat="1" applyFont="1" applyBorder="1"/>
    <xf numFmtId="5" fontId="5" fillId="0" borderId="0" xfId="4" applyNumberFormat="1" applyFont="1"/>
    <xf numFmtId="0" fontId="20" fillId="0" borderId="0" xfId="4" applyFont="1"/>
    <xf numFmtId="0" fontId="21" fillId="0" borderId="0" xfId="4" applyFont="1"/>
    <xf numFmtId="0" fontId="20" fillId="0" borderId="1" xfId="4" applyFont="1" applyBorder="1"/>
    <xf numFmtId="0" fontId="21" fillId="0" borderId="1" xfId="4" applyFont="1" applyBorder="1"/>
    <xf numFmtId="0" fontId="21" fillId="0" borderId="0" xfId="4" applyFont="1" applyAlignment="1">
      <alignment horizontal="left" indent="1"/>
    </xf>
    <xf numFmtId="180" fontId="5" fillId="0" borderId="0" xfId="4" applyNumberFormat="1" applyFont="1"/>
    <xf numFmtId="0" fontId="24" fillId="0" borderId="0" xfId="4" applyFont="1"/>
    <xf numFmtId="0" fontId="5" fillId="0" borderId="8" xfId="4" applyFont="1" applyBorder="1"/>
    <xf numFmtId="0" fontId="5" fillId="0" borderId="9" xfId="4" applyFont="1" applyBorder="1"/>
    <xf numFmtId="174" fontId="5" fillId="0" borderId="9" xfId="4" applyNumberFormat="1" applyFont="1" applyBorder="1"/>
    <xf numFmtId="0" fontId="17" fillId="0" borderId="10" xfId="4" applyFont="1" applyBorder="1" applyAlignment="1">
      <alignment horizontal="left" indent="1"/>
    </xf>
    <xf numFmtId="0" fontId="5" fillId="0" borderId="11" xfId="4" applyFont="1" applyBorder="1"/>
    <xf numFmtId="167" fontId="17" fillId="0" borderId="11" xfId="4" applyNumberFormat="1" applyFont="1" applyBorder="1"/>
    <xf numFmtId="0" fontId="5" fillId="0" borderId="2" xfId="4" applyFont="1" applyBorder="1"/>
    <xf numFmtId="167" fontId="17" fillId="0" borderId="2" xfId="4" applyNumberFormat="1" applyFont="1" applyBorder="1"/>
    <xf numFmtId="9" fontId="5" fillId="0" borderId="2" xfId="5" applyFont="1" applyBorder="1"/>
    <xf numFmtId="167" fontId="17" fillId="0" borderId="12" xfId="4" applyNumberFormat="1" applyFont="1" applyBorder="1"/>
    <xf numFmtId="7" fontId="5" fillId="0" borderId="0" xfId="4" applyNumberFormat="1" applyFont="1"/>
    <xf numFmtId="6" fontId="5" fillId="0" borderId="0" xfId="4" applyNumberFormat="1" applyFont="1"/>
    <xf numFmtId="0" fontId="18" fillId="9" borderId="0" xfId="4" applyFont="1" applyFill="1"/>
    <xf numFmtId="0" fontId="5" fillId="9" borderId="0" xfId="4" applyFont="1" applyFill="1"/>
    <xf numFmtId="7" fontId="18" fillId="0" borderId="1" xfId="4" applyNumberFormat="1" applyFont="1" applyBorder="1"/>
    <xf numFmtId="5" fontId="5" fillId="0" borderId="1" xfId="4" applyNumberFormat="1" applyFont="1" applyBorder="1"/>
    <xf numFmtId="183" fontId="17" fillId="0" borderId="0" xfId="4" applyNumberFormat="1" applyFont="1"/>
    <xf numFmtId="5" fontId="5" fillId="0" borderId="13" xfId="4" applyNumberFormat="1" applyFont="1" applyBorder="1"/>
    <xf numFmtId="9" fontId="17" fillId="0" borderId="0" xfId="5" applyFont="1" applyFill="1"/>
    <xf numFmtId="0" fontId="4" fillId="0" borderId="0" xfId="4"/>
    <xf numFmtId="0" fontId="18" fillId="7" borderId="0" xfId="4" applyFont="1" applyFill="1" applyAlignment="1">
      <alignment horizontal="left"/>
    </xf>
    <xf numFmtId="0" fontId="5" fillId="7" borderId="0" xfId="4" applyFont="1" applyFill="1"/>
    <xf numFmtId="173" fontId="5" fillId="7" borderId="0" xfId="6" applyNumberFormat="1" applyFont="1" applyFill="1" applyBorder="1" applyAlignment="1">
      <alignment horizontal="right"/>
    </xf>
    <xf numFmtId="173" fontId="18" fillId="7" borderId="0" xfId="6" applyNumberFormat="1" applyFont="1" applyFill="1" applyBorder="1" applyAlignment="1">
      <alignment horizontal="right"/>
    </xf>
    <xf numFmtId="173" fontId="5" fillId="7" borderId="0" xfId="4" applyNumberFormat="1" applyFont="1" applyFill="1" applyAlignment="1">
      <alignment horizontal="right"/>
    </xf>
    <xf numFmtId="0" fontId="18" fillId="7" borderId="0" xfId="4" applyFont="1" applyFill="1"/>
    <xf numFmtId="0" fontId="18" fillId="4" borderId="1" xfId="4" applyFont="1" applyFill="1" applyBorder="1"/>
    <xf numFmtId="0" fontId="5" fillId="4" borderId="1" xfId="4" applyFont="1" applyFill="1" applyBorder="1"/>
    <xf numFmtId="173" fontId="5" fillId="4" borderId="1" xfId="6" applyNumberFormat="1" applyFont="1" applyFill="1" applyBorder="1" applyAlignment="1">
      <alignment horizontal="right"/>
    </xf>
    <xf numFmtId="173" fontId="18" fillId="4" borderId="1" xfId="6" applyNumberFormat="1" applyFont="1" applyFill="1" applyBorder="1" applyAlignment="1">
      <alignment horizontal="right"/>
    </xf>
    <xf numFmtId="173" fontId="5" fillId="4" borderId="1" xfId="4" applyNumberFormat="1" applyFont="1" applyFill="1" applyBorder="1" applyAlignment="1">
      <alignment horizontal="right"/>
    </xf>
    <xf numFmtId="0" fontId="18" fillId="4" borderId="0" xfId="4" applyFont="1" applyFill="1"/>
    <xf numFmtId="0" fontId="5" fillId="4" borderId="0" xfId="4" applyFont="1" applyFill="1"/>
    <xf numFmtId="173" fontId="5" fillId="4" borderId="0" xfId="6" applyNumberFormat="1" applyFont="1" applyFill="1" applyBorder="1" applyAlignment="1">
      <alignment horizontal="right"/>
    </xf>
    <xf numFmtId="173" fontId="18" fillId="4" borderId="0" xfId="6" applyNumberFormat="1" applyFont="1" applyFill="1" applyBorder="1" applyAlignment="1">
      <alignment horizontal="right"/>
    </xf>
    <xf numFmtId="173" fontId="5" fillId="4" borderId="0" xfId="4" applyNumberFormat="1" applyFont="1" applyFill="1" applyAlignment="1">
      <alignment horizontal="right"/>
    </xf>
    <xf numFmtId="174" fontId="5" fillId="0" borderId="0" xfId="6" applyNumberFormat="1" applyFont="1" applyFill="1" applyBorder="1" applyAlignment="1">
      <alignment horizontal="right"/>
    </xf>
    <xf numFmtId="174" fontId="18" fillId="0" borderId="0" xfId="6" applyNumberFormat="1" applyFont="1" applyFill="1" applyBorder="1" applyAlignment="1">
      <alignment horizontal="right"/>
    </xf>
    <xf numFmtId="180" fontId="5" fillId="0" borderId="1" xfId="5" applyNumberFormat="1" applyFont="1" applyFill="1" applyBorder="1" applyAlignment="1">
      <alignment horizontal="right"/>
    </xf>
    <xf numFmtId="174" fontId="5" fillId="0" borderId="1" xfId="6" applyNumberFormat="1" applyFont="1" applyFill="1" applyBorder="1" applyAlignment="1">
      <alignment horizontal="right"/>
    </xf>
    <xf numFmtId="180" fontId="18" fillId="0" borderId="1" xfId="7" applyNumberFormat="1" applyFont="1" applyFill="1" applyBorder="1" applyAlignment="1">
      <alignment horizontal="right"/>
    </xf>
    <xf numFmtId="0" fontId="4" fillId="0" borderId="1" xfId="4" applyBorder="1"/>
    <xf numFmtId="180" fontId="18" fillId="0" borderId="1" xfId="5" applyNumberFormat="1" applyFont="1" applyFill="1" applyBorder="1" applyAlignment="1">
      <alignment horizontal="right"/>
    </xf>
    <xf numFmtId="180" fontId="18" fillId="0" borderId="0" xfId="5" applyNumberFormat="1" applyFont="1" applyFill="1" applyBorder="1" applyAlignment="1">
      <alignment horizontal="right"/>
    </xf>
    <xf numFmtId="180" fontId="18" fillId="0" borderId="0" xfId="7" applyNumberFormat="1" applyFont="1" applyFill="1" applyBorder="1" applyAlignment="1">
      <alignment horizontal="right"/>
    </xf>
    <xf numFmtId="180" fontId="18" fillId="0" borderId="0" xfId="4" applyNumberFormat="1" applyFont="1"/>
    <xf numFmtId="0" fontId="18" fillId="0" borderId="1" xfId="4" applyFont="1" applyBorder="1"/>
    <xf numFmtId="180" fontId="18" fillId="0" borderId="1" xfId="7" applyNumberFormat="1" applyFont="1" applyFill="1" applyBorder="1" applyAlignment="1"/>
    <xf numFmtId="180" fontId="5" fillId="0" borderId="1" xfId="5" applyNumberFormat="1" applyFont="1" applyFill="1" applyBorder="1" applyAlignment="1"/>
    <xf numFmtId="180" fontId="5" fillId="0" borderId="1" xfId="7" applyNumberFormat="1" applyFont="1" applyFill="1" applyBorder="1" applyAlignment="1"/>
    <xf numFmtId="180" fontId="18" fillId="0" borderId="1" xfId="5" applyNumberFormat="1" applyFont="1" applyFill="1" applyBorder="1" applyAlignment="1"/>
    <xf numFmtId="9" fontId="17" fillId="0" borderId="0" xfId="5" applyFont="1" applyFill="1" applyAlignment="1">
      <alignment horizontal="left" indent="1"/>
    </xf>
    <xf numFmtId="9" fontId="5" fillId="0" borderId="0" xfId="5" applyFont="1" applyFill="1"/>
    <xf numFmtId="180" fontId="5" fillId="0" borderId="0" xfId="5" applyNumberFormat="1" applyFont="1" applyFill="1"/>
    <xf numFmtId="180" fontId="18" fillId="0" borderId="0" xfId="5" applyNumberFormat="1" applyFont="1" applyFill="1"/>
    <xf numFmtId="167" fontId="17" fillId="0" borderId="0" xfId="5" applyNumberFormat="1" applyFont="1" applyFill="1"/>
    <xf numFmtId="180" fontId="17" fillId="0" borderId="0" xfId="5" applyNumberFormat="1" applyFont="1" applyFill="1"/>
    <xf numFmtId="9" fontId="5" fillId="0" borderId="0" xfId="5" applyFont="1" applyFill="1" applyAlignment="1">
      <alignment horizontal="left" indent="1"/>
    </xf>
    <xf numFmtId="180" fontId="5" fillId="0" borderId="0" xfId="5" applyNumberFormat="1" applyFont="1" applyFill="1" applyAlignment="1">
      <alignment horizontal="right"/>
    </xf>
    <xf numFmtId="9" fontId="5" fillId="0" borderId="0" xfId="5" applyFont="1" applyFill="1" applyBorder="1"/>
    <xf numFmtId="180" fontId="5" fillId="0" borderId="1" xfId="4" applyNumberFormat="1" applyFont="1" applyBorder="1"/>
    <xf numFmtId="180" fontId="18" fillId="0" borderId="1" xfId="4" applyNumberFormat="1" applyFont="1" applyBorder="1"/>
    <xf numFmtId="180" fontId="5" fillId="0" borderId="0" xfId="5" applyNumberFormat="1" applyFont="1" applyFill="1" applyAlignment="1"/>
    <xf numFmtId="180" fontId="5" fillId="0" borderId="0" xfId="7" applyNumberFormat="1" applyFont="1" applyFill="1" applyBorder="1" applyAlignment="1"/>
    <xf numFmtId="180" fontId="18" fillId="0" borderId="0" xfId="7" applyNumberFormat="1" applyFont="1" applyFill="1" applyBorder="1" applyAlignment="1"/>
    <xf numFmtId="167" fontId="17" fillId="8" borderId="0" xfId="4" applyNumberFormat="1" applyFont="1" applyFill="1" applyAlignment="1">
      <alignment horizontal="center"/>
    </xf>
    <xf numFmtId="9" fontId="17" fillId="0" borderId="0" xfId="5" applyFont="1"/>
    <xf numFmtId="180" fontId="5" fillId="0" borderId="9" xfId="7" applyNumberFormat="1" applyFont="1" applyFill="1" applyBorder="1" applyAlignment="1"/>
    <xf numFmtId="9" fontId="5" fillId="0" borderId="13" xfId="4" applyNumberFormat="1" applyFont="1" applyBorder="1"/>
    <xf numFmtId="9" fontId="23" fillId="10" borderId="13" xfId="4" applyNumberFormat="1" applyFont="1" applyFill="1" applyBorder="1"/>
    <xf numFmtId="0" fontId="19" fillId="0" borderId="0" xfId="4" applyFont="1"/>
    <xf numFmtId="9" fontId="15" fillId="5" borderId="13" xfId="4" applyNumberFormat="1" applyFont="1" applyFill="1" applyBorder="1"/>
    <xf numFmtId="168" fontId="24" fillId="0" borderId="0" xfId="4" applyNumberFormat="1" applyFont="1"/>
    <xf numFmtId="168" fontId="5" fillId="0" borderId="0" xfId="4" applyNumberFormat="1" applyFont="1"/>
    <xf numFmtId="183" fontId="15" fillId="0" borderId="13" xfId="4" applyNumberFormat="1" applyFont="1" applyBorder="1"/>
    <xf numFmtId="181" fontId="26" fillId="10" borderId="14" xfId="4" applyNumberFormat="1" applyFont="1" applyFill="1" applyBorder="1"/>
    <xf numFmtId="0" fontId="13" fillId="0" borderId="0" xfId="4" applyFont="1" applyAlignment="1">
      <alignment horizontal="center"/>
    </xf>
    <xf numFmtId="0" fontId="27" fillId="0" borderId="0" xfId="4" applyFont="1"/>
    <xf numFmtId="168" fontId="15" fillId="0" borderId="13" xfId="4" applyNumberFormat="1" applyFont="1" applyBorder="1"/>
    <xf numFmtId="174" fontId="25" fillId="0" borderId="0" xfId="4" applyNumberFormat="1" applyFont="1"/>
    <xf numFmtId="184" fontId="18" fillId="0" borderId="0" xfId="4" applyNumberFormat="1" applyFont="1"/>
    <xf numFmtId="0" fontId="20" fillId="0" borderId="0" xfId="4" applyFont="1" applyAlignment="1">
      <alignment horizontal="left" indent="1"/>
    </xf>
    <xf numFmtId="185" fontId="15" fillId="10" borderId="13" xfId="4" applyNumberFormat="1" applyFont="1" applyFill="1" applyBorder="1"/>
    <xf numFmtId="0" fontId="21" fillId="0" borderId="1" xfId="4" applyFont="1" applyBorder="1" applyAlignment="1">
      <alignment horizontal="left" indent="2"/>
    </xf>
    <xf numFmtId="9" fontId="15" fillId="10" borderId="13" xfId="4" applyNumberFormat="1" applyFont="1" applyFill="1" applyBorder="1"/>
    <xf numFmtId="0" fontId="21" fillId="0" borderId="0" xfId="4" applyFont="1" applyAlignment="1">
      <alignment horizontal="left" indent="2"/>
    </xf>
    <xf numFmtId="7" fontId="15" fillId="0" borderId="13" xfId="4" applyNumberFormat="1" applyFont="1" applyBorder="1"/>
    <xf numFmtId="9" fontId="15" fillId="0" borderId="0" xfId="4" applyNumberFormat="1" applyFont="1"/>
    <xf numFmtId="181" fontId="15" fillId="10" borderId="13" xfId="4" applyNumberFormat="1" applyFont="1" applyFill="1" applyBorder="1"/>
    <xf numFmtId="0" fontId="21" fillId="0" borderId="1" xfId="4" applyFont="1" applyBorder="1" applyAlignment="1">
      <alignment horizontal="left" indent="1"/>
    </xf>
    <xf numFmtId="186" fontId="5" fillId="0" borderId="0" xfId="4" applyNumberFormat="1" applyFont="1"/>
    <xf numFmtId="9" fontId="5" fillId="0" borderId="0" xfId="4" applyNumberFormat="1" applyFont="1"/>
    <xf numFmtId="181" fontId="28" fillId="0" borderId="0" xfId="4" applyNumberFormat="1" applyFont="1" applyAlignment="1">
      <alignment horizontal="right"/>
    </xf>
    <xf numFmtId="0" fontId="20" fillId="0" borderId="15" xfId="4" applyFont="1" applyBorder="1" applyAlignment="1">
      <alignment horizontal="left" indent="1"/>
    </xf>
    <xf numFmtId="167" fontId="15" fillId="10" borderId="13" xfId="4" applyNumberFormat="1" applyFont="1" applyFill="1" applyBorder="1" applyAlignment="1">
      <alignment horizontal="right"/>
    </xf>
    <xf numFmtId="187" fontId="21" fillId="0" borderId="0" xfId="4" applyNumberFormat="1" applyFont="1" applyAlignment="1">
      <alignment horizontal="left" indent="2"/>
    </xf>
    <xf numFmtId="0" fontId="15" fillId="10" borderId="13" xfId="4" applyFont="1" applyFill="1" applyBorder="1"/>
    <xf numFmtId="0" fontId="29" fillId="0" borderId="1" xfId="4" applyFont="1" applyBorder="1" applyAlignment="1">
      <alignment horizontal="left" indent="1"/>
    </xf>
    <xf numFmtId="181" fontId="26" fillId="10" borderId="13" xfId="4" applyNumberFormat="1" applyFont="1" applyFill="1" applyBorder="1" applyAlignment="1">
      <alignment horizontal="right"/>
    </xf>
    <xf numFmtId="0" fontId="29" fillId="0" borderId="0" xfId="4" applyFont="1" applyAlignment="1">
      <alignment horizontal="left" indent="1"/>
    </xf>
    <xf numFmtId="181" fontId="14" fillId="10" borderId="13" xfId="4" applyNumberFormat="1" applyFont="1" applyFill="1" applyBorder="1" applyAlignment="1">
      <alignment horizontal="right"/>
    </xf>
    <xf numFmtId="181" fontId="15" fillId="0" borderId="0" xfId="4" applyNumberFormat="1" applyFont="1" applyAlignment="1">
      <alignment horizontal="right"/>
    </xf>
    <xf numFmtId="181" fontId="15" fillId="10" borderId="13" xfId="4" applyNumberFormat="1" applyFont="1" applyFill="1" applyBorder="1" applyAlignment="1">
      <alignment horizontal="right"/>
    </xf>
    <xf numFmtId="0" fontId="20" fillId="0" borderId="1" xfId="4" applyFont="1" applyBorder="1" applyAlignment="1">
      <alignment horizontal="left" indent="2"/>
    </xf>
    <xf numFmtId="0" fontId="20" fillId="0" borderId="0" xfId="4" applyFont="1" applyAlignment="1">
      <alignment horizontal="left" indent="2"/>
    </xf>
    <xf numFmtId="0" fontId="21" fillId="0" borderId="0" xfId="4" applyFont="1" applyAlignment="1">
      <alignment horizontal="left" indent="3"/>
    </xf>
    <xf numFmtId="0" fontId="21" fillId="0" borderId="1" xfId="4" applyFont="1" applyBorder="1" applyAlignment="1">
      <alignment horizontal="left" indent="3"/>
    </xf>
    <xf numFmtId="167" fontId="26" fillId="10" borderId="16" xfId="4" applyNumberFormat="1" applyFont="1" applyFill="1" applyBorder="1" applyAlignment="1">
      <alignment horizontal="right"/>
    </xf>
    <xf numFmtId="167" fontId="15" fillId="10" borderId="17" xfId="4" applyNumberFormat="1" applyFont="1" applyFill="1" applyBorder="1" applyAlignment="1">
      <alignment horizontal="right"/>
    </xf>
    <xf numFmtId="167" fontId="28" fillId="0" borderId="0" xfId="4" applyNumberFormat="1" applyFont="1" applyAlignment="1">
      <alignment horizontal="right"/>
    </xf>
    <xf numFmtId="0" fontId="20" fillId="13" borderId="15" xfId="4" applyFont="1" applyFill="1" applyBorder="1" applyAlignment="1">
      <alignment horizontal="left"/>
    </xf>
    <xf numFmtId="9" fontId="24" fillId="0" borderId="0" xfId="4" applyNumberFormat="1" applyFont="1"/>
    <xf numFmtId="0" fontId="21" fillId="5" borderId="0" xfId="4" applyFont="1" applyFill="1"/>
    <xf numFmtId="184" fontId="24" fillId="5" borderId="0" xfId="4" applyNumberFormat="1" applyFont="1" applyFill="1"/>
    <xf numFmtId="0" fontId="20" fillId="11" borderId="0" xfId="4" applyFont="1" applyFill="1"/>
    <xf numFmtId="0" fontId="21" fillId="11" borderId="0" xfId="4" applyFont="1" applyFill="1"/>
    <xf numFmtId="0" fontId="20" fillId="0" borderId="3" xfId="4" applyFont="1" applyBorder="1"/>
    <xf numFmtId="0" fontId="21" fillId="0" borderId="3" xfId="4" applyFont="1" applyBorder="1"/>
    <xf numFmtId="176" fontId="21" fillId="0" borderId="0" xfId="4" applyNumberFormat="1" applyFont="1"/>
    <xf numFmtId="176" fontId="20" fillId="0" borderId="1" xfId="4" applyNumberFormat="1" applyFont="1" applyBorder="1"/>
    <xf numFmtId="176" fontId="21" fillId="0" borderId="0" xfId="4" applyNumberFormat="1" applyFont="1" applyAlignment="1">
      <alignment horizontal="right"/>
    </xf>
    <xf numFmtId="176" fontId="21" fillId="0" borderId="1" xfId="4" applyNumberFormat="1" applyFont="1" applyBorder="1"/>
    <xf numFmtId="0" fontId="24" fillId="0" borderId="0" xfId="4" applyFont="1" applyAlignment="1">
      <alignment horizontal="left" indent="2"/>
    </xf>
    <xf numFmtId="176" fontId="24" fillId="0" borderId="0" xfId="4" applyNumberFormat="1" applyFont="1"/>
    <xf numFmtId="176" fontId="24" fillId="0" borderId="1" xfId="4" applyNumberFormat="1" applyFont="1" applyBorder="1"/>
    <xf numFmtId="0" fontId="21" fillId="0" borderId="0" xfId="4" applyFont="1" applyAlignment="1">
      <alignment horizontal="left"/>
    </xf>
    <xf numFmtId="176" fontId="30" fillId="0" borderId="0" xfId="4" applyNumberFormat="1" applyFont="1"/>
    <xf numFmtId="0" fontId="21" fillId="11" borderId="15" xfId="4" applyFont="1" applyFill="1" applyBorder="1"/>
    <xf numFmtId="176" fontId="20" fillId="13" borderId="15" xfId="4" applyNumberFormat="1" applyFont="1" applyFill="1" applyBorder="1"/>
    <xf numFmtId="167" fontId="20" fillId="0" borderId="0" xfId="4" applyNumberFormat="1" applyFont="1"/>
    <xf numFmtId="0" fontId="21" fillId="0" borderId="15" xfId="4" applyFont="1" applyBorder="1"/>
    <xf numFmtId="0" fontId="20" fillId="0" borderId="15" xfId="4" applyFont="1" applyBorder="1"/>
    <xf numFmtId="176" fontId="20" fillId="0" borderId="0" xfId="4" applyNumberFormat="1" applyFont="1"/>
    <xf numFmtId="176" fontId="20" fillId="0" borderId="15" xfId="4" applyNumberFormat="1" applyFont="1" applyBorder="1"/>
    <xf numFmtId="7" fontId="21" fillId="0" borderId="0" xfId="4" applyNumberFormat="1" applyFont="1"/>
    <xf numFmtId="0" fontId="20" fillId="12" borderId="0" xfId="4" applyFont="1" applyFill="1"/>
    <xf numFmtId="0" fontId="21" fillId="12" borderId="0" xfId="4" applyFont="1" applyFill="1"/>
    <xf numFmtId="0" fontId="20" fillId="12" borderId="15" xfId="4" applyFont="1" applyFill="1" applyBorder="1"/>
    <xf numFmtId="0" fontId="21" fillId="12" borderId="15" xfId="4" applyFont="1" applyFill="1" applyBorder="1"/>
    <xf numFmtId="188" fontId="21" fillId="0" borderId="0" xfId="4" applyNumberFormat="1" applyFont="1"/>
    <xf numFmtId="186" fontId="21" fillId="0" borderId="0" xfId="4" applyNumberFormat="1" applyFont="1"/>
    <xf numFmtId="176" fontId="20" fillId="12" borderId="15" xfId="4" applyNumberFormat="1" applyFont="1" applyFill="1" applyBorder="1"/>
    <xf numFmtId="0" fontId="24" fillId="0" borderId="18" xfId="4" applyFont="1" applyBorder="1"/>
    <xf numFmtId="0" fontId="24" fillId="0" borderId="3" xfId="4" applyFont="1" applyBorder="1"/>
    <xf numFmtId="0" fontId="24" fillId="0" borderId="19" xfId="4" applyFont="1" applyBorder="1"/>
    <xf numFmtId="0" fontId="20" fillId="14" borderId="0" xfId="4" applyFont="1" applyFill="1"/>
    <xf numFmtId="0" fontId="21" fillId="14" borderId="0" xfId="4" applyFont="1" applyFill="1"/>
    <xf numFmtId="0" fontId="20" fillId="14" borderId="15" xfId="4" applyFont="1" applyFill="1" applyBorder="1"/>
    <xf numFmtId="0" fontId="21" fillId="14" borderId="15" xfId="4" applyFont="1" applyFill="1" applyBorder="1"/>
    <xf numFmtId="176" fontId="20" fillId="14" borderId="15" xfId="4" applyNumberFormat="1" applyFont="1" applyFill="1" applyBorder="1"/>
    <xf numFmtId="0" fontId="20" fillId="15" borderId="0" xfId="4" applyFont="1" applyFill="1"/>
    <xf numFmtId="0" fontId="21" fillId="15" borderId="0" xfId="4" applyFont="1" applyFill="1"/>
    <xf numFmtId="0" fontId="20" fillId="15" borderId="15" xfId="4" applyFont="1" applyFill="1" applyBorder="1" applyAlignment="1">
      <alignment horizontal="left" indent="1"/>
    </xf>
    <xf numFmtId="0" fontId="21" fillId="15" borderId="15" xfId="4" applyFont="1" applyFill="1" applyBorder="1"/>
    <xf numFmtId="176" fontId="20" fillId="15" borderId="15" xfId="4" applyNumberFormat="1" applyFont="1" applyFill="1" applyBorder="1"/>
    <xf numFmtId="172" fontId="5" fillId="0" borderId="0" xfId="4" applyNumberFormat="1" applyFont="1"/>
    <xf numFmtId="183" fontId="5" fillId="0" borderId="0" xfId="4" applyNumberFormat="1" applyFont="1"/>
    <xf numFmtId="176" fontId="5" fillId="0" borderId="0" xfId="4" applyNumberFormat="1" applyFont="1"/>
    <xf numFmtId="167" fontId="17" fillId="0" borderId="0" xfId="4" applyNumberFormat="1" applyFont="1"/>
    <xf numFmtId="190" fontId="15" fillId="0" borderId="13" xfId="1" applyNumberFormat="1" applyFont="1" applyBorder="1"/>
    <xf numFmtId="166" fontId="8" fillId="0" borderId="0" xfId="2" applyNumberFormat="1" applyFont="1" applyFill="1" applyBorder="1" applyAlignment="1">
      <alignment horizontal="center" vertical="center"/>
    </xf>
    <xf numFmtId="5" fontId="10" fillId="0" borderId="1" xfId="2" applyNumberFormat="1" applyFont="1" applyFill="1" applyBorder="1" applyAlignment="1">
      <alignment horizontal="center"/>
    </xf>
    <xf numFmtId="168" fontId="11" fillId="0" borderId="0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9" fontId="8" fillId="0" borderId="0" xfId="2" applyNumberFormat="1" applyFont="1" applyFill="1" applyBorder="1" applyAlignment="1">
      <alignment horizontal="center"/>
    </xf>
    <xf numFmtId="169" fontId="10" fillId="0" borderId="1" xfId="2" applyNumberFormat="1" applyFont="1" applyFill="1" applyBorder="1" applyAlignment="1">
      <alignment horizontal="center"/>
    </xf>
    <xf numFmtId="167" fontId="12" fillId="0" borderId="0" xfId="2" applyNumberFormat="1" applyFont="1" applyFill="1" applyBorder="1" applyAlignment="1">
      <alignment horizontal="center" vertical="center"/>
    </xf>
    <xf numFmtId="169" fontId="10" fillId="0" borderId="0" xfId="2" applyNumberFormat="1" applyFont="1" applyFill="1" applyBorder="1" applyAlignment="1">
      <alignment horizontal="center" vertical="center"/>
    </xf>
    <xf numFmtId="169" fontId="8" fillId="0" borderId="0" xfId="2" applyNumberFormat="1" applyFont="1" applyFill="1" applyBorder="1" applyAlignment="1">
      <alignment horizontal="center" vertical="center"/>
    </xf>
    <xf numFmtId="168" fontId="11" fillId="0" borderId="0" xfId="2" applyNumberFormat="1" applyFont="1" applyFill="1" applyBorder="1" applyAlignment="1">
      <alignment horizontal="center"/>
    </xf>
    <xf numFmtId="37" fontId="8" fillId="0" borderId="0" xfId="2" applyNumberFormat="1" applyFont="1" applyFill="1" applyBorder="1" applyAlignment="1">
      <alignment horizontal="center"/>
    </xf>
    <xf numFmtId="167" fontId="12" fillId="0" borderId="0" xfId="2" applyNumberFormat="1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/>
    </xf>
    <xf numFmtId="171" fontId="8" fillId="0" borderId="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6" borderId="0" xfId="4" applyFont="1" applyFill="1"/>
    <xf numFmtId="179" fontId="5" fillId="16" borderId="0" xfId="6" applyNumberFormat="1" applyFont="1" applyFill="1" applyBorder="1" applyAlignment="1">
      <alignment horizontal="right"/>
    </xf>
    <xf numFmtId="0" fontId="5" fillId="16" borderId="0" xfId="4" applyFont="1" applyFill="1" applyAlignment="1">
      <alignment horizontal="right"/>
    </xf>
    <xf numFmtId="177" fontId="5" fillId="16" borderId="0" xfId="6" applyNumberFormat="1" applyFont="1" applyFill="1" applyBorder="1" applyAlignment="1">
      <alignment horizontal="right"/>
    </xf>
    <xf numFmtId="174" fontId="5" fillId="16" borderId="0" xfId="4" applyNumberFormat="1" applyFont="1" applyFill="1"/>
    <xf numFmtId="173" fontId="5" fillId="16" borderId="0" xfId="6" applyNumberFormat="1" applyFont="1" applyFill="1" applyBorder="1" applyAlignment="1">
      <alignment horizontal="right"/>
    </xf>
    <xf numFmtId="173" fontId="18" fillId="16" borderId="0" xfId="6" applyNumberFormat="1" applyFont="1" applyFill="1" applyBorder="1" applyAlignment="1">
      <alignment horizontal="right"/>
    </xf>
    <xf numFmtId="178" fontId="5" fillId="16" borderId="0" xfId="6" applyFont="1" applyFill="1" applyBorder="1" applyAlignment="1">
      <alignment horizontal="right"/>
    </xf>
    <xf numFmtId="191" fontId="5" fillId="16" borderId="0" xfId="6" applyNumberFormat="1" applyFont="1" applyFill="1" applyBorder="1" applyAlignment="1">
      <alignment horizontal="right"/>
    </xf>
    <xf numFmtId="0" fontId="3" fillId="0" borderId="2" xfId="8" applyBorder="1"/>
    <xf numFmtId="0" fontId="31" fillId="0" borderId="2" xfId="8" applyFont="1" applyBorder="1"/>
    <xf numFmtId="0" fontId="3" fillId="0" borderId="0" xfId="8"/>
    <xf numFmtId="44" fontId="0" fillId="0" borderId="0" xfId="9" applyFont="1"/>
    <xf numFmtId="44" fontId="5" fillId="0" borderId="0" xfId="4" applyNumberFormat="1" applyFont="1"/>
    <xf numFmtId="0" fontId="31" fillId="0" borderId="2" xfId="8" applyFont="1" applyBorder="1" applyAlignment="1">
      <alignment horizontal="center"/>
    </xf>
    <xf numFmtId="181" fontId="15" fillId="10" borderId="0" xfId="4" applyNumberFormat="1" applyFont="1" applyFill="1"/>
    <xf numFmtId="0" fontId="21" fillId="0" borderId="0" xfId="4" applyFont="1" applyAlignment="1">
      <alignment horizontal="left" wrapText="1" indent="1"/>
    </xf>
    <xf numFmtId="0" fontId="21" fillId="0" borderId="0" xfId="4" applyFont="1" applyAlignment="1">
      <alignment vertical="center"/>
    </xf>
    <xf numFmtId="185" fontId="15" fillId="10" borderId="0" xfId="4" applyNumberFormat="1" applyFont="1" applyFill="1"/>
    <xf numFmtId="9" fontId="21" fillId="0" borderId="0" xfId="1" applyFont="1" applyBorder="1"/>
    <xf numFmtId="0" fontId="21" fillId="0" borderId="2" xfId="4" applyFont="1" applyBorder="1"/>
    <xf numFmtId="176" fontId="21" fillId="0" borderId="2" xfId="4" applyNumberFormat="1" applyFont="1" applyBorder="1"/>
    <xf numFmtId="9" fontId="21" fillId="0" borderId="2" xfId="1" applyFont="1" applyBorder="1"/>
    <xf numFmtId="180" fontId="5" fillId="0" borderId="0" xfId="11" applyNumberFormat="1" applyFont="1"/>
    <xf numFmtId="0" fontId="5" fillId="0" borderId="4" xfId="4" applyFont="1" applyBorder="1" applyAlignment="1">
      <alignment horizontal="center"/>
    </xf>
    <xf numFmtId="0" fontId="5" fillId="0" borderId="5" xfId="4" applyFont="1" applyBorder="1" applyAlignment="1">
      <alignment horizontal="center"/>
    </xf>
    <xf numFmtId="180" fontId="5" fillId="0" borderId="6" xfId="11" applyNumberFormat="1" applyFont="1" applyBorder="1" applyAlignment="1">
      <alignment horizontal="center"/>
    </xf>
    <xf numFmtId="180" fontId="5" fillId="0" borderId="7" xfId="11" applyNumberFormat="1" applyFont="1" applyBorder="1" applyAlignment="1">
      <alignment horizontal="center"/>
    </xf>
    <xf numFmtId="9" fontId="5" fillId="0" borderId="14" xfId="4" applyNumberFormat="1" applyFont="1" applyBorder="1"/>
    <xf numFmtId="0" fontId="20" fillId="0" borderId="2" xfId="4" applyFont="1" applyBorder="1"/>
    <xf numFmtId="176" fontId="20" fillId="0" borderId="2" xfId="4" applyNumberFormat="1" applyFont="1" applyBorder="1"/>
    <xf numFmtId="43" fontId="21" fillId="0" borderId="0" xfId="10" applyFont="1" applyBorder="1"/>
    <xf numFmtId="192" fontId="21" fillId="0" borderId="0" xfId="10" applyNumberFormat="1" applyFont="1" applyBorder="1"/>
    <xf numFmtId="0" fontId="5" fillId="0" borderId="18" xfId="4" applyFont="1" applyBorder="1"/>
    <xf numFmtId="9" fontId="5" fillId="0" borderId="19" xfId="4" applyNumberFormat="1" applyFont="1" applyBorder="1"/>
    <xf numFmtId="193" fontId="8" fillId="0" borderId="0" xfId="2" applyNumberFormat="1" applyFont="1" applyFill="1" applyBorder="1" applyAlignment="1">
      <alignment horizontal="center" vertical="center"/>
    </xf>
    <xf numFmtId="175" fontId="10" fillId="0" borderId="1" xfId="2" applyNumberFormat="1" applyFont="1" applyFill="1" applyBorder="1" applyAlignment="1">
      <alignment horizontal="center"/>
    </xf>
    <xf numFmtId="194" fontId="5" fillId="0" borderId="0" xfId="4" applyNumberFormat="1" applyFont="1"/>
    <xf numFmtId="9" fontId="5" fillId="0" borderId="0" xfId="1" applyFont="1"/>
    <xf numFmtId="195" fontId="8" fillId="0" borderId="0" xfId="2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164" fontId="7" fillId="6" borderId="0" xfId="0" applyNumberFormat="1" applyFont="1" applyFill="1" applyAlignment="1">
      <alignment vertical="center"/>
    </xf>
    <xf numFmtId="165" fontId="7" fillId="6" borderId="0" xfId="0" applyNumberFormat="1" applyFont="1" applyFill="1" applyAlignment="1">
      <alignment vertical="center"/>
    </xf>
    <xf numFmtId="166" fontId="8" fillId="6" borderId="0" xfId="2" applyNumberFormat="1" applyFont="1" applyFill="1" applyBorder="1" applyAlignment="1">
      <alignment horizontal="right" vertical="center"/>
    </xf>
    <xf numFmtId="5" fontId="10" fillId="6" borderId="1" xfId="2" applyNumberFormat="1" applyFont="1" applyFill="1" applyBorder="1" applyAlignment="1">
      <alignment horizontal="right"/>
    </xf>
    <xf numFmtId="168" fontId="11" fillId="6" borderId="0" xfId="2" applyNumberFormat="1" applyFont="1" applyFill="1" applyBorder="1" applyAlignment="1">
      <alignment horizontal="center" vertical="center"/>
    </xf>
    <xf numFmtId="0" fontId="8" fillId="6" borderId="0" xfId="0" applyFont="1" applyFill="1"/>
    <xf numFmtId="169" fontId="8" fillId="6" borderId="0" xfId="2" applyNumberFormat="1" applyFont="1" applyFill="1" applyBorder="1" applyAlignment="1">
      <alignment horizontal="right"/>
    </xf>
    <xf numFmtId="169" fontId="10" fillId="6" borderId="1" xfId="2" applyNumberFormat="1" applyFont="1" applyFill="1" applyBorder="1" applyAlignment="1">
      <alignment horizontal="right"/>
    </xf>
    <xf numFmtId="167" fontId="12" fillId="6" borderId="0" xfId="2" applyNumberFormat="1" applyFont="1" applyFill="1" applyBorder="1" applyAlignment="1">
      <alignment horizontal="right" vertical="center"/>
    </xf>
    <xf numFmtId="169" fontId="10" fillId="6" borderId="0" xfId="2" applyNumberFormat="1" applyFont="1" applyFill="1" applyBorder="1" applyAlignment="1">
      <alignment horizontal="right" vertical="center"/>
    </xf>
    <xf numFmtId="168" fontId="11" fillId="6" borderId="0" xfId="2" applyNumberFormat="1" applyFont="1" applyFill="1" applyBorder="1" applyAlignment="1">
      <alignment horizontal="right" vertical="center"/>
    </xf>
    <xf numFmtId="169" fontId="8" fillId="6" borderId="0" xfId="2" applyNumberFormat="1" applyFont="1" applyFill="1" applyBorder="1" applyAlignment="1">
      <alignment horizontal="right" vertical="center"/>
    </xf>
    <xf numFmtId="168" fontId="11" fillId="6" borderId="0" xfId="2" applyNumberFormat="1" applyFont="1" applyFill="1" applyBorder="1" applyAlignment="1">
      <alignment horizontal="right"/>
    </xf>
    <xf numFmtId="37" fontId="8" fillId="6" borderId="0" xfId="2" applyNumberFormat="1" applyFont="1" applyFill="1" applyBorder="1" applyAlignment="1">
      <alignment horizontal="right"/>
    </xf>
    <xf numFmtId="167" fontId="12" fillId="6" borderId="0" xfId="2" applyNumberFormat="1" applyFont="1" applyFill="1" applyBorder="1" applyAlignment="1">
      <alignment horizontal="right"/>
    </xf>
    <xf numFmtId="167" fontId="11" fillId="6" borderId="0" xfId="2" applyNumberFormat="1" applyFont="1" applyFill="1" applyBorder="1" applyAlignment="1">
      <alignment horizontal="right"/>
    </xf>
    <xf numFmtId="169" fontId="8" fillId="6" borderId="2" xfId="2" applyNumberFormat="1" applyFont="1" applyFill="1" applyBorder="1" applyAlignment="1">
      <alignment horizontal="right"/>
    </xf>
    <xf numFmtId="171" fontId="8" fillId="6" borderId="2" xfId="2" applyNumberFormat="1" applyFont="1" applyFill="1" applyBorder="1" applyAlignment="1">
      <alignment horizontal="right"/>
    </xf>
    <xf numFmtId="0" fontId="0" fillId="6" borderId="0" xfId="0" applyFill="1"/>
    <xf numFmtId="0" fontId="21" fillId="6" borderId="0" xfId="4" applyFont="1" applyFill="1"/>
    <xf numFmtId="9" fontId="24" fillId="6" borderId="0" xfId="4" applyNumberFormat="1" applyFont="1" applyFill="1"/>
    <xf numFmtId="184" fontId="24" fillId="6" borderId="0" xfId="4" applyNumberFormat="1" applyFont="1" applyFill="1"/>
    <xf numFmtId="172" fontId="21" fillId="6" borderId="0" xfId="4" applyNumberFormat="1" applyFont="1" applyFill="1"/>
    <xf numFmtId="0" fontId="21" fillId="6" borderId="3" xfId="4" applyFont="1" applyFill="1" applyBorder="1"/>
    <xf numFmtId="0" fontId="21" fillId="6" borderId="1" xfId="4" applyFont="1" applyFill="1" applyBorder="1"/>
    <xf numFmtId="0" fontId="20" fillId="6" borderId="1" xfId="4" applyFont="1" applyFill="1" applyBorder="1"/>
    <xf numFmtId="176" fontId="21" fillId="6" borderId="0" xfId="4" applyNumberFormat="1" applyFont="1" applyFill="1"/>
    <xf numFmtId="176" fontId="20" fillId="6" borderId="1" xfId="4" applyNumberFormat="1" applyFont="1" applyFill="1" applyBorder="1"/>
    <xf numFmtId="176" fontId="21" fillId="6" borderId="0" xfId="4" applyNumberFormat="1" applyFont="1" applyFill="1" applyAlignment="1">
      <alignment horizontal="right"/>
    </xf>
    <xf numFmtId="176" fontId="21" fillId="6" borderId="1" xfId="4" applyNumberFormat="1" applyFont="1" applyFill="1" applyBorder="1"/>
    <xf numFmtId="176" fontId="24" fillId="6" borderId="0" xfId="4" applyNumberFormat="1" applyFont="1" applyFill="1"/>
    <xf numFmtId="176" fontId="20" fillId="6" borderId="15" xfId="4" applyNumberFormat="1" applyFont="1" applyFill="1" applyBorder="1"/>
    <xf numFmtId="167" fontId="20" fillId="6" borderId="0" xfId="4" applyNumberFormat="1" applyFont="1" applyFill="1"/>
    <xf numFmtId="0" fontId="21" fillId="6" borderId="0" xfId="4" applyFont="1" applyFill="1" applyAlignment="1">
      <alignment vertical="center"/>
    </xf>
    <xf numFmtId="0" fontId="20" fillId="6" borderId="15" xfId="4" applyFont="1" applyFill="1" applyBorder="1"/>
    <xf numFmtId="176" fontId="20" fillId="6" borderId="0" xfId="4" applyNumberFormat="1" applyFont="1" applyFill="1"/>
    <xf numFmtId="7" fontId="21" fillId="6" borderId="0" xfId="4" applyNumberFormat="1" applyFont="1" applyFill="1"/>
    <xf numFmtId="0" fontId="24" fillId="6" borderId="3" xfId="4" applyFont="1" applyFill="1" applyBorder="1"/>
    <xf numFmtId="176" fontId="21" fillId="6" borderId="2" xfId="4" applyNumberFormat="1" applyFont="1" applyFill="1" applyBorder="1"/>
    <xf numFmtId="176" fontId="20" fillId="6" borderId="2" xfId="4" applyNumberFormat="1" applyFont="1" applyFill="1" applyBorder="1"/>
    <xf numFmtId="176" fontId="21" fillId="6" borderId="0" xfId="4" quotePrefix="1" applyNumberFormat="1" applyFont="1" applyFill="1"/>
    <xf numFmtId="167" fontId="21" fillId="6" borderId="0" xfId="4" applyNumberFormat="1" applyFont="1" applyFill="1"/>
    <xf numFmtId="186" fontId="21" fillId="6" borderId="0" xfId="4" applyNumberFormat="1" applyFont="1" applyFill="1"/>
    <xf numFmtId="189" fontId="21" fillId="6" borderId="0" xfId="4" applyNumberFormat="1" applyFont="1" applyFill="1"/>
    <xf numFmtId="0" fontId="5" fillId="6" borderId="0" xfId="4" applyFont="1" applyFill="1"/>
    <xf numFmtId="0" fontId="5" fillId="6" borderId="0" xfId="4" applyFont="1" applyFill="1" applyAlignment="1">
      <alignment horizontal="center"/>
    </xf>
    <xf numFmtId="173" fontId="5" fillId="6" borderId="0" xfId="6" applyNumberFormat="1" applyFont="1" applyFill="1" applyBorder="1" applyAlignment="1">
      <alignment horizontal="right"/>
    </xf>
    <xf numFmtId="173" fontId="18" fillId="6" borderId="0" xfId="6" applyNumberFormat="1" applyFont="1" applyFill="1" applyBorder="1" applyAlignment="1">
      <alignment horizontal="right"/>
    </xf>
    <xf numFmtId="173" fontId="5" fillId="6" borderId="1" xfId="6" applyNumberFormat="1" applyFont="1" applyFill="1" applyBorder="1" applyAlignment="1">
      <alignment horizontal="right"/>
    </xf>
    <xf numFmtId="173" fontId="18" fillId="6" borderId="1" xfId="6" applyNumberFormat="1" applyFont="1" applyFill="1" applyBorder="1" applyAlignment="1">
      <alignment horizontal="right"/>
    </xf>
    <xf numFmtId="174" fontId="5" fillId="6" borderId="0" xfId="6" applyNumberFormat="1" applyFont="1" applyFill="1" applyBorder="1" applyAlignment="1">
      <alignment horizontal="right"/>
    </xf>
    <xf numFmtId="174" fontId="18" fillId="6" borderId="0" xfId="6" applyNumberFormat="1" applyFont="1" applyFill="1" applyBorder="1" applyAlignment="1">
      <alignment horizontal="right"/>
    </xf>
    <xf numFmtId="179" fontId="18" fillId="6" borderId="0" xfId="4" applyNumberFormat="1" applyFont="1" applyFill="1" applyAlignment="1">
      <alignment horizontal="right"/>
    </xf>
    <xf numFmtId="6" fontId="18" fillId="6" borderId="0" xfId="4" applyNumberFormat="1" applyFont="1" applyFill="1" applyAlignment="1">
      <alignment horizontal="center"/>
    </xf>
    <xf numFmtId="180" fontId="5" fillId="6" borderId="1" xfId="5" applyNumberFormat="1" applyFont="1" applyFill="1" applyBorder="1" applyAlignment="1">
      <alignment horizontal="right"/>
    </xf>
    <xf numFmtId="0" fontId="5" fillId="6" borderId="1" xfId="4" applyFont="1" applyFill="1" applyBorder="1" applyAlignment="1">
      <alignment horizontal="center"/>
    </xf>
    <xf numFmtId="174" fontId="5" fillId="6" borderId="0" xfId="4" applyNumberFormat="1" applyFont="1" applyFill="1"/>
    <xf numFmtId="174" fontId="5" fillId="6" borderId="0" xfId="4" applyNumberFormat="1" applyFont="1" applyFill="1" applyAlignment="1">
      <alignment horizontal="center"/>
    </xf>
    <xf numFmtId="181" fontId="5" fillId="6" borderId="0" xfId="4" applyNumberFormat="1" applyFont="1" applyFill="1"/>
    <xf numFmtId="181" fontId="5" fillId="6" borderId="0" xfId="4" applyNumberFormat="1" applyFont="1" applyFill="1" applyAlignment="1">
      <alignment horizontal="center"/>
    </xf>
    <xf numFmtId="180" fontId="18" fillId="6" borderId="1" xfId="7" applyNumberFormat="1" applyFont="1" applyFill="1" applyBorder="1" applyAlignment="1">
      <alignment horizontal="right"/>
    </xf>
    <xf numFmtId="0" fontId="4" fillId="6" borderId="0" xfId="4" applyFill="1"/>
    <xf numFmtId="5" fontId="5" fillId="6" borderId="0" xfId="4" applyNumberFormat="1" applyFont="1" applyFill="1"/>
    <xf numFmtId="180" fontId="18" fillId="6" borderId="1" xfId="5" applyNumberFormat="1" applyFont="1" applyFill="1" applyBorder="1" applyAlignment="1">
      <alignment horizontal="right"/>
    </xf>
    <xf numFmtId="180" fontId="18" fillId="6" borderId="0" xfId="7" applyNumberFormat="1" applyFont="1" applyFill="1" applyBorder="1" applyAlignment="1">
      <alignment horizontal="right"/>
    </xf>
    <xf numFmtId="180" fontId="5" fillId="6" borderId="0" xfId="4" applyNumberFormat="1" applyFont="1" applyFill="1"/>
    <xf numFmtId="180" fontId="18" fillId="6" borderId="0" xfId="4" applyNumberFormat="1" applyFont="1" applyFill="1"/>
    <xf numFmtId="180" fontId="18" fillId="6" borderId="1" xfId="7" applyNumberFormat="1" applyFont="1" applyFill="1" applyBorder="1" applyAlignment="1"/>
    <xf numFmtId="180" fontId="5" fillId="6" borderId="0" xfId="5" applyNumberFormat="1" applyFont="1" applyFill="1"/>
    <xf numFmtId="180" fontId="18" fillId="6" borderId="0" xfId="5" applyNumberFormat="1" applyFont="1" applyFill="1"/>
    <xf numFmtId="180" fontId="5" fillId="6" borderId="0" xfId="5" applyNumberFormat="1" applyFont="1" applyFill="1" applyAlignment="1">
      <alignment horizontal="right"/>
    </xf>
    <xf numFmtId="180" fontId="5" fillId="6" borderId="0" xfId="5" applyNumberFormat="1" applyFont="1" applyFill="1" applyBorder="1"/>
    <xf numFmtId="180" fontId="5" fillId="6" borderId="0" xfId="5" applyNumberFormat="1" applyFont="1" applyFill="1" applyBorder="1" applyAlignment="1">
      <alignment horizontal="right"/>
    </xf>
    <xf numFmtId="180" fontId="18" fillId="6" borderId="0" xfId="5" applyNumberFormat="1" applyFont="1" applyFill="1" applyBorder="1"/>
    <xf numFmtId="180" fontId="5" fillId="6" borderId="1" xfId="7" applyNumberFormat="1" applyFont="1" applyFill="1" applyBorder="1" applyAlignment="1"/>
    <xf numFmtId="180" fontId="5" fillId="6" borderId="0" xfId="7" applyNumberFormat="1" applyFont="1" applyFill="1" applyBorder="1" applyAlignment="1"/>
    <xf numFmtId="180" fontId="18" fillId="6" borderId="0" xfId="7" applyNumberFormat="1" applyFont="1" applyFill="1" applyBorder="1" applyAlignment="1"/>
    <xf numFmtId="3" fontId="5" fillId="17" borderId="0" xfId="4" applyNumberFormat="1" applyFont="1" applyFill="1"/>
    <xf numFmtId="167" fontId="17" fillId="17" borderId="0" xfId="4" applyNumberFormat="1" applyFont="1" applyFill="1" applyAlignment="1">
      <alignment horizontal="center"/>
    </xf>
    <xf numFmtId="0" fontId="5" fillId="6" borderId="9" xfId="4" applyFont="1" applyFill="1" applyBorder="1"/>
    <xf numFmtId="180" fontId="5" fillId="6" borderId="9" xfId="7" applyNumberFormat="1" applyFont="1" applyFill="1" applyBorder="1" applyAlignment="1"/>
    <xf numFmtId="0" fontId="5" fillId="6" borderId="11" xfId="4" applyFont="1" applyFill="1" applyBorder="1"/>
    <xf numFmtId="167" fontId="17" fillId="6" borderId="11" xfId="4" applyNumberFormat="1" applyFont="1" applyFill="1" applyBorder="1"/>
    <xf numFmtId="44" fontId="5" fillId="6" borderId="0" xfId="4" applyNumberFormat="1" applyFont="1" applyFill="1" applyAlignment="1">
      <alignment horizontal="center"/>
    </xf>
    <xf numFmtId="0" fontId="2" fillId="0" borderId="0" xfId="8" applyFont="1"/>
    <xf numFmtId="0" fontId="0" fillId="0" borderId="0" xfId="0" applyAlignment="1">
      <alignment horizontal="center" vertical="center"/>
    </xf>
    <xf numFmtId="0" fontId="32" fillId="0" borderId="0" xfId="0" applyFont="1" applyAlignment="1">
      <alignment vertical="center"/>
    </xf>
    <xf numFmtId="0" fontId="1" fillId="0" borderId="0" xfId="4" applyFont="1"/>
    <xf numFmtId="173" fontId="4" fillId="0" borderId="0" xfId="4" applyNumberFormat="1"/>
    <xf numFmtId="9" fontId="1" fillId="0" borderId="0" xfId="1" applyFont="1"/>
    <xf numFmtId="7" fontId="0" fillId="0" borderId="0" xfId="0" applyNumberFormat="1" applyAlignment="1">
      <alignment horizontal="center"/>
    </xf>
    <xf numFmtId="173" fontId="21" fillId="0" borderId="3" xfId="10" applyNumberFormat="1" applyFont="1" applyBorder="1"/>
    <xf numFmtId="0" fontId="0" fillId="0" borderId="2" xfId="0" applyBorder="1" applyAlignment="1">
      <alignment horizontal="center"/>
    </xf>
    <xf numFmtId="5" fontId="10" fillId="0" borderId="0" xfId="2" applyNumberFormat="1" applyFon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175" fontId="10" fillId="0" borderId="2" xfId="2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6" borderId="2" xfId="0" applyFill="1" applyBorder="1"/>
    <xf numFmtId="0" fontId="0" fillId="0" borderId="2" xfId="0" applyBorder="1"/>
    <xf numFmtId="5" fontId="8" fillId="0" borderId="0" xfId="2" applyNumberFormat="1" applyFont="1" applyFill="1" applyBorder="1" applyAlignment="1">
      <alignment horizontal="center"/>
    </xf>
    <xf numFmtId="175" fontId="8" fillId="0" borderId="0" xfId="2" applyNumberFormat="1" applyFont="1" applyFill="1" applyBorder="1" applyAlignment="1">
      <alignment horizontal="center"/>
    </xf>
    <xf numFmtId="37" fontId="18" fillId="0" borderId="0" xfId="0" applyNumberFormat="1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177" fontId="18" fillId="6" borderId="0" xfId="4" applyNumberFormat="1" applyFont="1" applyFill="1" applyAlignment="1">
      <alignment horizontal="center"/>
    </xf>
  </cellXfs>
  <cellStyles count="12">
    <cellStyle name="Comma" xfId="10" builtinId="3"/>
    <cellStyle name="Comma 5" xfId="6" xr:uid="{C484F626-8EC6-4110-894F-66F1C4305887}"/>
    <cellStyle name="Currency" xfId="11" builtinId="4"/>
    <cellStyle name="Currency 2" xfId="7" xr:uid="{11FC8905-8D88-44C7-9513-ACB60C68BE9A}"/>
    <cellStyle name="Currency 3" xfId="9" xr:uid="{2CBF3789-77BF-437E-82B9-3961AC5F0C85}"/>
    <cellStyle name="DataOutput" xfId="2" xr:uid="{A5B9C1DB-8ACB-4A0A-BDDE-999CBFFD4CDC}"/>
    <cellStyle name="Normal" xfId="0" builtinId="0"/>
    <cellStyle name="Normal 2" xfId="3" xr:uid="{B9909FE7-1D67-47AF-8745-A20D6CA072AE}"/>
    <cellStyle name="Normal 3" xfId="8" xr:uid="{6FC3D168-802B-4152-B6BE-B362CE3074CD}"/>
    <cellStyle name="Normal 7" xfId="4" xr:uid="{5870CAA5-B9BC-4080-A396-DA43FAD9395C}"/>
    <cellStyle name="Percent" xfId="1" builtinId="5"/>
    <cellStyle name="Percent 4" xfId="5" xr:uid="{3040CB52-6E6E-480A-A046-280A21952468}"/>
  </cellStyles>
  <dxfs count="0"/>
  <tableStyles count="0" defaultTableStyle="TableStyleMedium2" defaultPivotStyle="PivotStyleLight16"/>
  <colors>
    <mruColors>
      <color rgb="FFFFE38B"/>
      <color rgb="FFFFCCFF"/>
      <color rgb="FFE49EDD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2.xml"/><Relationship Id="rId299" Type="http://schemas.openxmlformats.org/officeDocument/2006/relationships/externalLink" Target="externalLinks/externalLink294.xml"/><Relationship Id="rId21" Type="http://schemas.openxmlformats.org/officeDocument/2006/relationships/externalLink" Target="externalLinks/externalLink16.xml"/><Relationship Id="rId63" Type="http://schemas.openxmlformats.org/officeDocument/2006/relationships/externalLink" Target="externalLinks/externalLink58.xml"/><Relationship Id="rId159" Type="http://schemas.openxmlformats.org/officeDocument/2006/relationships/externalLink" Target="externalLinks/externalLink154.xml"/><Relationship Id="rId170" Type="http://schemas.openxmlformats.org/officeDocument/2006/relationships/externalLink" Target="externalLinks/externalLink165.xml"/><Relationship Id="rId226" Type="http://schemas.openxmlformats.org/officeDocument/2006/relationships/externalLink" Target="externalLinks/externalLink221.xml"/><Relationship Id="rId268" Type="http://schemas.openxmlformats.org/officeDocument/2006/relationships/externalLink" Target="externalLinks/externalLink263.xml"/><Relationship Id="rId32" Type="http://schemas.openxmlformats.org/officeDocument/2006/relationships/externalLink" Target="externalLinks/externalLink27.xml"/><Relationship Id="rId74" Type="http://schemas.openxmlformats.org/officeDocument/2006/relationships/externalLink" Target="externalLinks/externalLink69.xml"/><Relationship Id="rId128" Type="http://schemas.openxmlformats.org/officeDocument/2006/relationships/externalLink" Target="externalLinks/externalLink123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76.xml"/><Relationship Id="rId237" Type="http://schemas.openxmlformats.org/officeDocument/2006/relationships/externalLink" Target="externalLinks/externalLink232.xml"/><Relationship Id="rId279" Type="http://schemas.openxmlformats.org/officeDocument/2006/relationships/externalLink" Target="externalLinks/externalLink274.xml"/><Relationship Id="rId43" Type="http://schemas.openxmlformats.org/officeDocument/2006/relationships/externalLink" Target="externalLinks/externalLink38.xml"/><Relationship Id="rId139" Type="http://schemas.openxmlformats.org/officeDocument/2006/relationships/externalLink" Target="externalLinks/externalLink134.xml"/><Relationship Id="rId290" Type="http://schemas.openxmlformats.org/officeDocument/2006/relationships/externalLink" Target="externalLinks/externalLink285.xml"/><Relationship Id="rId304" Type="http://schemas.openxmlformats.org/officeDocument/2006/relationships/externalLink" Target="externalLinks/externalLink299.xml"/><Relationship Id="rId85" Type="http://schemas.openxmlformats.org/officeDocument/2006/relationships/externalLink" Target="externalLinks/externalLink80.xml"/><Relationship Id="rId150" Type="http://schemas.openxmlformats.org/officeDocument/2006/relationships/externalLink" Target="externalLinks/externalLink145.xml"/><Relationship Id="rId192" Type="http://schemas.openxmlformats.org/officeDocument/2006/relationships/externalLink" Target="externalLinks/externalLink187.xml"/><Relationship Id="rId206" Type="http://schemas.openxmlformats.org/officeDocument/2006/relationships/externalLink" Target="externalLinks/externalLink201.xml"/><Relationship Id="rId248" Type="http://schemas.openxmlformats.org/officeDocument/2006/relationships/externalLink" Target="externalLinks/externalLink243.xml"/><Relationship Id="rId12" Type="http://schemas.openxmlformats.org/officeDocument/2006/relationships/externalLink" Target="externalLinks/externalLink7.xml"/><Relationship Id="rId108" Type="http://schemas.openxmlformats.org/officeDocument/2006/relationships/externalLink" Target="externalLinks/externalLink103.xml"/><Relationship Id="rId54" Type="http://schemas.openxmlformats.org/officeDocument/2006/relationships/externalLink" Target="externalLinks/externalLink49.xml"/><Relationship Id="rId96" Type="http://schemas.openxmlformats.org/officeDocument/2006/relationships/externalLink" Target="externalLinks/externalLink91.xml"/><Relationship Id="rId161" Type="http://schemas.openxmlformats.org/officeDocument/2006/relationships/externalLink" Target="externalLinks/externalLink156.xml"/><Relationship Id="rId217" Type="http://schemas.openxmlformats.org/officeDocument/2006/relationships/externalLink" Target="externalLinks/externalLink212.xml"/><Relationship Id="rId259" Type="http://schemas.openxmlformats.org/officeDocument/2006/relationships/externalLink" Target="externalLinks/externalLink254.xml"/><Relationship Id="rId23" Type="http://schemas.openxmlformats.org/officeDocument/2006/relationships/externalLink" Target="externalLinks/externalLink18.xml"/><Relationship Id="rId119" Type="http://schemas.openxmlformats.org/officeDocument/2006/relationships/externalLink" Target="externalLinks/externalLink114.xml"/><Relationship Id="rId270" Type="http://schemas.openxmlformats.org/officeDocument/2006/relationships/externalLink" Target="externalLinks/externalLink265.xml"/><Relationship Id="rId44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81.xml"/><Relationship Id="rId130" Type="http://schemas.openxmlformats.org/officeDocument/2006/relationships/externalLink" Target="externalLinks/externalLink125.xml"/><Relationship Id="rId151" Type="http://schemas.openxmlformats.org/officeDocument/2006/relationships/externalLink" Target="externalLinks/externalLink146.xml"/><Relationship Id="rId172" Type="http://schemas.openxmlformats.org/officeDocument/2006/relationships/externalLink" Target="externalLinks/externalLink167.xml"/><Relationship Id="rId193" Type="http://schemas.openxmlformats.org/officeDocument/2006/relationships/externalLink" Target="externalLinks/externalLink188.xml"/><Relationship Id="rId207" Type="http://schemas.openxmlformats.org/officeDocument/2006/relationships/externalLink" Target="externalLinks/externalLink202.xml"/><Relationship Id="rId228" Type="http://schemas.openxmlformats.org/officeDocument/2006/relationships/externalLink" Target="externalLinks/externalLink223.xml"/><Relationship Id="rId249" Type="http://schemas.openxmlformats.org/officeDocument/2006/relationships/externalLink" Target="externalLinks/externalLink244.xml"/><Relationship Id="rId13" Type="http://schemas.openxmlformats.org/officeDocument/2006/relationships/externalLink" Target="externalLinks/externalLink8.xml"/><Relationship Id="rId109" Type="http://schemas.openxmlformats.org/officeDocument/2006/relationships/externalLink" Target="externalLinks/externalLink104.xml"/><Relationship Id="rId260" Type="http://schemas.openxmlformats.org/officeDocument/2006/relationships/externalLink" Target="externalLinks/externalLink255.xml"/><Relationship Id="rId281" Type="http://schemas.openxmlformats.org/officeDocument/2006/relationships/externalLink" Target="externalLinks/externalLink276.xml"/><Relationship Id="rId34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20" Type="http://schemas.openxmlformats.org/officeDocument/2006/relationships/externalLink" Target="externalLinks/externalLink115.xml"/><Relationship Id="rId141" Type="http://schemas.openxmlformats.org/officeDocument/2006/relationships/externalLink" Target="externalLinks/externalLink136.xml"/><Relationship Id="rId7" Type="http://schemas.openxmlformats.org/officeDocument/2006/relationships/externalLink" Target="externalLinks/externalLink2.xml"/><Relationship Id="rId162" Type="http://schemas.openxmlformats.org/officeDocument/2006/relationships/externalLink" Target="externalLinks/externalLink157.xml"/><Relationship Id="rId183" Type="http://schemas.openxmlformats.org/officeDocument/2006/relationships/externalLink" Target="externalLinks/externalLink178.xml"/><Relationship Id="rId218" Type="http://schemas.openxmlformats.org/officeDocument/2006/relationships/externalLink" Target="externalLinks/externalLink213.xml"/><Relationship Id="rId239" Type="http://schemas.openxmlformats.org/officeDocument/2006/relationships/externalLink" Target="externalLinks/externalLink234.xml"/><Relationship Id="rId250" Type="http://schemas.openxmlformats.org/officeDocument/2006/relationships/externalLink" Target="externalLinks/externalLink245.xml"/><Relationship Id="rId271" Type="http://schemas.openxmlformats.org/officeDocument/2006/relationships/externalLink" Target="externalLinks/externalLink266.xml"/><Relationship Id="rId292" Type="http://schemas.openxmlformats.org/officeDocument/2006/relationships/externalLink" Target="externalLinks/externalLink287.xml"/><Relationship Id="rId306" Type="http://schemas.openxmlformats.org/officeDocument/2006/relationships/externalLink" Target="externalLinks/externalLink301.xml"/><Relationship Id="rId24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31" Type="http://schemas.openxmlformats.org/officeDocument/2006/relationships/externalLink" Target="externalLinks/externalLink126.xml"/><Relationship Id="rId152" Type="http://schemas.openxmlformats.org/officeDocument/2006/relationships/externalLink" Target="externalLinks/externalLink147.xml"/><Relationship Id="rId173" Type="http://schemas.openxmlformats.org/officeDocument/2006/relationships/externalLink" Target="externalLinks/externalLink168.xml"/><Relationship Id="rId194" Type="http://schemas.openxmlformats.org/officeDocument/2006/relationships/externalLink" Target="externalLinks/externalLink189.xml"/><Relationship Id="rId208" Type="http://schemas.openxmlformats.org/officeDocument/2006/relationships/externalLink" Target="externalLinks/externalLink203.xml"/><Relationship Id="rId229" Type="http://schemas.openxmlformats.org/officeDocument/2006/relationships/externalLink" Target="externalLinks/externalLink224.xml"/><Relationship Id="rId240" Type="http://schemas.openxmlformats.org/officeDocument/2006/relationships/externalLink" Target="externalLinks/externalLink235.xml"/><Relationship Id="rId261" Type="http://schemas.openxmlformats.org/officeDocument/2006/relationships/externalLink" Target="externalLinks/externalLink256.xml"/><Relationship Id="rId14" Type="http://schemas.openxmlformats.org/officeDocument/2006/relationships/externalLink" Target="externalLinks/externalLink9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282" Type="http://schemas.openxmlformats.org/officeDocument/2006/relationships/externalLink" Target="externalLinks/externalLink277.xml"/><Relationship Id="rId8" Type="http://schemas.openxmlformats.org/officeDocument/2006/relationships/externalLink" Target="externalLinks/externalLink3.xml"/><Relationship Id="rId98" Type="http://schemas.openxmlformats.org/officeDocument/2006/relationships/externalLink" Target="externalLinks/externalLink93.xml"/><Relationship Id="rId121" Type="http://schemas.openxmlformats.org/officeDocument/2006/relationships/externalLink" Target="externalLinks/externalLink116.xml"/><Relationship Id="rId142" Type="http://schemas.openxmlformats.org/officeDocument/2006/relationships/externalLink" Target="externalLinks/externalLink137.xml"/><Relationship Id="rId163" Type="http://schemas.openxmlformats.org/officeDocument/2006/relationships/externalLink" Target="externalLinks/externalLink158.xml"/><Relationship Id="rId184" Type="http://schemas.openxmlformats.org/officeDocument/2006/relationships/externalLink" Target="externalLinks/externalLink179.xml"/><Relationship Id="rId219" Type="http://schemas.openxmlformats.org/officeDocument/2006/relationships/externalLink" Target="externalLinks/externalLink214.xml"/><Relationship Id="rId230" Type="http://schemas.openxmlformats.org/officeDocument/2006/relationships/externalLink" Target="externalLinks/externalLink225.xml"/><Relationship Id="rId251" Type="http://schemas.openxmlformats.org/officeDocument/2006/relationships/externalLink" Target="externalLinks/externalLink246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272" Type="http://schemas.openxmlformats.org/officeDocument/2006/relationships/externalLink" Target="externalLinks/externalLink267.xml"/><Relationship Id="rId293" Type="http://schemas.openxmlformats.org/officeDocument/2006/relationships/externalLink" Target="externalLinks/externalLink288.xml"/><Relationship Id="rId307" Type="http://schemas.openxmlformats.org/officeDocument/2006/relationships/externalLink" Target="externalLinks/externalLink302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32" Type="http://schemas.openxmlformats.org/officeDocument/2006/relationships/externalLink" Target="externalLinks/externalLink127.xml"/><Relationship Id="rId153" Type="http://schemas.openxmlformats.org/officeDocument/2006/relationships/externalLink" Target="externalLinks/externalLink148.xml"/><Relationship Id="rId174" Type="http://schemas.openxmlformats.org/officeDocument/2006/relationships/externalLink" Target="externalLinks/externalLink169.xml"/><Relationship Id="rId195" Type="http://schemas.openxmlformats.org/officeDocument/2006/relationships/externalLink" Target="externalLinks/externalLink190.xml"/><Relationship Id="rId209" Type="http://schemas.openxmlformats.org/officeDocument/2006/relationships/externalLink" Target="externalLinks/externalLink204.xml"/><Relationship Id="rId220" Type="http://schemas.openxmlformats.org/officeDocument/2006/relationships/externalLink" Target="externalLinks/externalLink215.xml"/><Relationship Id="rId241" Type="http://schemas.openxmlformats.org/officeDocument/2006/relationships/externalLink" Target="externalLinks/externalLink236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262" Type="http://schemas.openxmlformats.org/officeDocument/2006/relationships/externalLink" Target="externalLinks/externalLink257.xml"/><Relationship Id="rId283" Type="http://schemas.openxmlformats.org/officeDocument/2006/relationships/externalLink" Target="externalLinks/externalLink278.xml"/><Relationship Id="rId78" Type="http://schemas.openxmlformats.org/officeDocument/2006/relationships/externalLink" Target="externalLinks/externalLink73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122" Type="http://schemas.openxmlformats.org/officeDocument/2006/relationships/externalLink" Target="externalLinks/externalLink117.xml"/><Relationship Id="rId143" Type="http://schemas.openxmlformats.org/officeDocument/2006/relationships/externalLink" Target="externalLinks/externalLink138.xml"/><Relationship Id="rId164" Type="http://schemas.openxmlformats.org/officeDocument/2006/relationships/externalLink" Target="externalLinks/externalLink159.xml"/><Relationship Id="rId185" Type="http://schemas.openxmlformats.org/officeDocument/2006/relationships/externalLink" Target="externalLinks/externalLink180.xml"/><Relationship Id="rId9" Type="http://schemas.openxmlformats.org/officeDocument/2006/relationships/externalLink" Target="externalLinks/externalLink4.xml"/><Relationship Id="rId210" Type="http://schemas.openxmlformats.org/officeDocument/2006/relationships/externalLink" Target="externalLinks/externalLink205.xml"/><Relationship Id="rId26" Type="http://schemas.openxmlformats.org/officeDocument/2006/relationships/externalLink" Target="externalLinks/externalLink21.xml"/><Relationship Id="rId231" Type="http://schemas.openxmlformats.org/officeDocument/2006/relationships/externalLink" Target="externalLinks/externalLink226.xml"/><Relationship Id="rId252" Type="http://schemas.openxmlformats.org/officeDocument/2006/relationships/externalLink" Target="externalLinks/externalLink247.xml"/><Relationship Id="rId273" Type="http://schemas.openxmlformats.org/officeDocument/2006/relationships/externalLink" Target="externalLinks/externalLink268.xml"/><Relationship Id="rId294" Type="http://schemas.openxmlformats.org/officeDocument/2006/relationships/externalLink" Target="externalLinks/externalLink289.xml"/><Relationship Id="rId308" Type="http://schemas.openxmlformats.org/officeDocument/2006/relationships/theme" Target="theme/theme1.xml"/><Relationship Id="rId47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33" Type="http://schemas.openxmlformats.org/officeDocument/2006/relationships/externalLink" Target="externalLinks/externalLink128.xml"/><Relationship Id="rId154" Type="http://schemas.openxmlformats.org/officeDocument/2006/relationships/externalLink" Target="externalLinks/externalLink149.xml"/><Relationship Id="rId175" Type="http://schemas.openxmlformats.org/officeDocument/2006/relationships/externalLink" Target="externalLinks/externalLink170.xml"/><Relationship Id="rId196" Type="http://schemas.openxmlformats.org/officeDocument/2006/relationships/externalLink" Target="externalLinks/externalLink191.xml"/><Relationship Id="rId200" Type="http://schemas.openxmlformats.org/officeDocument/2006/relationships/externalLink" Target="externalLinks/externalLink195.xml"/><Relationship Id="rId16" Type="http://schemas.openxmlformats.org/officeDocument/2006/relationships/externalLink" Target="externalLinks/externalLink11.xml"/><Relationship Id="rId221" Type="http://schemas.openxmlformats.org/officeDocument/2006/relationships/externalLink" Target="externalLinks/externalLink216.xml"/><Relationship Id="rId242" Type="http://schemas.openxmlformats.org/officeDocument/2006/relationships/externalLink" Target="externalLinks/externalLink237.xml"/><Relationship Id="rId263" Type="http://schemas.openxmlformats.org/officeDocument/2006/relationships/externalLink" Target="externalLinks/externalLink258.xml"/><Relationship Id="rId284" Type="http://schemas.openxmlformats.org/officeDocument/2006/relationships/externalLink" Target="externalLinks/externalLink279.xml"/><Relationship Id="rId37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123" Type="http://schemas.openxmlformats.org/officeDocument/2006/relationships/externalLink" Target="externalLinks/externalLink118.xml"/><Relationship Id="rId144" Type="http://schemas.openxmlformats.org/officeDocument/2006/relationships/externalLink" Target="externalLinks/externalLink139.xml"/><Relationship Id="rId90" Type="http://schemas.openxmlformats.org/officeDocument/2006/relationships/externalLink" Target="externalLinks/externalLink85.xml"/><Relationship Id="rId165" Type="http://schemas.openxmlformats.org/officeDocument/2006/relationships/externalLink" Target="externalLinks/externalLink160.xml"/><Relationship Id="rId186" Type="http://schemas.openxmlformats.org/officeDocument/2006/relationships/externalLink" Target="externalLinks/externalLink181.xml"/><Relationship Id="rId211" Type="http://schemas.openxmlformats.org/officeDocument/2006/relationships/externalLink" Target="externalLinks/externalLink206.xml"/><Relationship Id="rId232" Type="http://schemas.openxmlformats.org/officeDocument/2006/relationships/externalLink" Target="externalLinks/externalLink227.xml"/><Relationship Id="rId253" Type="http://schemas.openxmlformats.org/officeDocument/2006/relationships/externalLink" Target="externalLinks/externalLink248.xml"/><Relationship Id="rId274" Type="http://schemas.openxmlformats.org/officeDocument/2006/relationships/externalLink" Target="externalLinks/externalLink269.xml"/><Relationship Id="rId295" Type="http://schemas.openxmlformats.org/officeDocument/2006/relationships/externalLink" Target="externalLinks/externalLink290.xml"/><Relationship Id="rId309" Type="http://schemas.openxmlformats.org/officeDocument/2006/relationships/styles" Target="styles.xml"/><Relationship Id="rId27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34" Type="http://schemas.openxmlformats.org/officeDocument/2006/relationships/externalLink" Target="externalLinks/externalLink129.xml"/><Relationship Id="rId80" Type="http://schemas.openxmlformats.org/officeDocument/2006/relationships/externalLink" Target="externalLinks/externalLink75.xml"/><Relationship Id="rId155" Type="http://schemas.openxmlformats.org/officeDocument/2006/relationships/externalLink" Target="externalLinks/externalLink150.xml"/><Relationship Id="rId176" Type="http://schemas.openxmlformats.org/officeDocument/2006/relationships/externalLink" Target="externalLinks/externalLink171.xml"/><Relationship Id="rId197" Type="http://schemas.openxmlformats.org/officeDocument/2006/relationships/externalLink" Target="externalLinks/externalLink192.xml"/><Relationship Id="rId201" Type="http://schemas.openxmlformats.org/officeDocument/2006/relationships/externalLink" Target="externalLinks/externalLink196.xml"/><Relationship Id="rId222" Type="http://schemas.openxmlformats.org/officeDocument/2006/relationships/externalLink" Target="externalLinks/externalLink217.xml"/><Relationship Id="rId243" Type="http://schemas.openxmlformats.org/officeDocument/2006/relationships/externalLink" Target="externalLinks/externalLink238.xml"/><Relationship Id="rId264" Type="http://schemas.openxmlformats.org/officeDocument/2006/relationships/externalLink" Target="externalLinks/externalLink259.xml"/><Relationship Id="rId285" Type="http://schemas.openxmlformats.org/officeDocument/2006/relationships/externalLink" Target="externalLinks/externalLink280.xml"/><Relationship Id="rId17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24" Type="http://schemas.openxmlformats.org/officeDocument/2006/relationships/externalLink" Target="externalLinks/externalLink119.xml"/><Relationship Id="rId310" Type="http://schemas.openxmlformats.org/officeDocument/2006/relationships/sharedStrings" Target="sharedStrings.xml"/><Relationship Id="rId70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6.xml"/><Relationship Id="rId145" Type="http://schemas.openxmlformats.org/officeDocument/2006/relationships/externalLink" Target="externalLinks/externalLink140.xml"/><Relationship Id="rId166" Type="http://schemas.openxmlformats.org/officeDocument/2006/relationships/externalLink" Target="externalLinks/externalLink161.xml"/><Relationship Id="rId187" Type="http://schemas.openxmlformats.org/officeDocument/2006/relationships/externalLink" Target="externalLinks/externalLink182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7.xml"/><Relationship Id="rId233" Type="http://schemas.openxmlformats.org/officeDocument/2006/relationships/externalLink" Target="externalLinks/externalLink228.xml"/><Relationship Id="rId254" Type="http://schemas.openxmlformats.org/officeDocument/2006/relationships/externalLink" Target="externalLinks/externalLink249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275" Type="http://schemas.openxmlformats.org/officeDocument/2006/relationships/externalLink" Target="externalLinks/externalLink270.xml"/><Relationship Id="rId296" Type="http://schemas.openxmlformats.org/officeDocument/2006/relationships/externalLink" Target="externalLinks/externalLink291.xml"/><Relationship Id="rId300" Type="http://schemas.openxmlformats.org/officeDocument/2006/relationships/externalLink" Target="externalLinks/externalLink295.xml"/><Relationship Id="rId60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6.xml"/><Relationship Id="rId135" Type="http://schemas.openxmlformats.org/officeDocument/2006/relationships/externalLink" Target="externalLinks/externalLink130.xml"/><Relationship Id="rId156" Type="http://schemas.openxmlformats.org/officeDocument/2006/relationships/externalLink" Target="externalLinks/externalLink151.xml"/><Relationship Id="rId177" Type="http://schemas.openxmlformats.org/officeDocument/2006/relationships/externalLink" Target="externalLinks/externalLink172.xml"/><Relationship Id="rId198" Type="http://schemas.openxmlformats.org/officeDocument/2006/relationships/externalLink" Target="externalLinks/externalLink193.xml"/><Relationship Id="rId202" Type="http://schemas.openxmlformats.org/officeDocument/2006/relationships/externalLink" Target="externalLinks/externalLink197.xml"/><Relationship Id="rId223" Type="http://schemas.openxmlformats.org/officeDocument/2006/relationships/externalLink" Target="externalLinks/externalLink218.xml"/><Relationship Id="rId244" Type="http://schemas.openxmlformats.org/officeDocument/2006/relationships/externalLink" Target="externalLinks/externalLink239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265" Type="http://schemas.openxmlformats.org/officeDocument/2006/relationships/externalLink" Target="externalLinks/externalLink260.xml"/><Relationship Id="rId286" Type="http://schemas.openxmlformats.org/officeDocument/2006/relationships/externalLink" Target="externalLinks/externalLink281.xml"/><Relationship Id="rId50" Type="http://schemas.openxmlformats.org/officeDocument/2006/relationships/externalLink" Target="externalLinks/externalLink45.xml"/><Relationship Id="rId104" Type="http://schemas.openxmlformats.org/officeDocument/2006/relationships/externalLink" Target="externalLinks/externalLink99.xml"/><Relationship Id="rId125" Type="http://schemas.openxmlformats.org/officeDocument/2006/relationships/externalLink" Target="externalLinks/externalLink120.xml"/><Relationship Id="rId146" Type="http://schemas.openxmlformats.org/officeDocument/2006/relationships/externalLink" Target="externalLinks/externalLink141.xml"/><Relationship Id="rId167" Type="http://schemas.openxmlformats.org/officeDocument/2006/relationships/externalLink" Target="externalLinks/externalLink162.xml"/><Relationship Id="rId188" Type="http://schemas.openxmlformats.org/officeDocument/2006/relationships/externalLink" Target="externalLinks/externalLink183.xml"/><Relationship Id="rId311" Type="http://schemas.microsoft.com/office/2017/10/relationships/person" Target="persons/person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13" Type="http://schemas.openxmlformats.org/officeDocument/2006/relationships/externalLink" Target="externalLinks/externalLink208.xml"/><Relationship Id="rId234" Type="http://schemas.openxmlformats.org/officeDocument/2006/relationships/externalLink" Target="externalLinks/externalLink22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55" Type="http://schemas.openxmlformats.org/officeDocument/2006/relationships/externalLink" Target="externalLinks/externalLink250.xml"/><Relationship Id="rId276" Type="http://schemas.openxmlformats.org/officeDocument/2006/relationships/externalLink" Target="externalLinks/externalLink271.xml"/><Relationship Id="rId297" Type="http://schemas.openxmlformats.org/officeDocument/2006/relationships/externalLink" Target="externalLinks/externalLink292.xml"/><Relationship Id="rId40" Type="http://schemas.openxmlformats.org/officeDocument/2006/relationships/externalLink" Target="externalLinks/externalLink35.xml"/><Relationship Id="rId115" Type="http://schemas.openxmlformats.org/officeDocument/2006/relationships/externalLink" Target="externalLinks/externalLink110.xml"/><Relationship Id="rId136" Type="http://schemas.openxmlformats.org/officeDocument/2006/relationships/externalLink" Target="externalLinks/externalLink131.xml"/><Relationship Id="rId157" Type="http://schemas.openxmlformats.org/officeDocument/2006/relationships/externalLink" Target="externalLinks/externalLink152.xml"/><Relationship Id="rId178" Type="http://schemas.openxmlformats.org/officeDocument/2006/relationships/externalLink" Target="externalLinks/externalLink173.xml"/><Relationship Id="rId301" Type="http://schemas.openxmlformats.org/officeDocument/2006/relationships/externalLink" Target="externalLinks/externalLink296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9" Type="http://schemas.openxmlformats.org/officeDocument/2006/relationships/externalLink" Target="externalLinks/externalLink194.xml"/><Relationship Id="rId203" Type="http://schemas.openxmlformats.org/officeDocument/2006/relationships/externalLink" Target="externalLinks/externalLink198.xml"/><Relationship Id="rId19" Type="http://schemas.openxmlformats.org/officeDocument/2006/relationships/externalLink" Target="externalLinks/externalLink14.xml"/><Relationship Id="rId224" Type="http://schemas.openxmlformats.org/officeDocument/2006/relationships/externalLink" Target="externalLinks/externalLink219.xml"/><Relationship Id="rId245" Type="http://schemas.openxmlformats.org/officeDocument/2006/relationships/externalLink" Target="externalLinks/externalLink240.xml"/><Relationship Id="rId266" Type="http://schemas.openxmlformats.org/officeDocument/2006/relationships/externalLink" Target="externalLinks/externalLink261.xml"/><Relationship Id="rId287" Type="http://schemas.openxmlformats.org/officeDocument/2006/relationships/externalLink" Target="externalLinks/externalLink282.xml"/><Relationship Id="rId30" Type="http://schemas.openxmlformats.org/officeDocument/2006/relationships/externalLink" Target="externalLinks/externalLink25.xml"/><Relationship Id="rId105" Type="http://schemas.openxmlformats.org/officeDocument/2006/relationships/externalLink" Target="externalLinks/externalLink100.xml"/><Relationship Id="rId126" Type="http://schemas.openxmlformats.org/officeDocument/2006/relationships/externalLink" Target="externalLinks/externalLink121.xml"/><Relationship Id="rId147" Type="http://schemas.openxmlformats.org/officeDocument/2006/relationships/externalLink" Target="externalLinks/externalLink142.xml"/><Relationship Id="rId168" Type="http://schemas.openxmlformats.org/officeDocument/2006/relationships/externalLink" Target="externalLinks/externalLink163.xml"/><Relationship Id="rId312" Type="http://schemas.openxmlformats.org/officeDocument/2006/relationships/calcChain" Target="calcChain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189" Type="http://schemas.openxmlformats.org/officeDocument/2006/relationships/externalLink" Target="externalLinks/externalLink184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9.xml"/><Relationship Id="rId235" Type="http://schemas.openxmlformats.org/officeDocument/2006/relationships/externalLink" Target="externalLinks/externalLink230.xml"/><Relationship Id="rId256" Type="http://schemas.openxmlformats.org/officeDocument/2006/relationships/externalLink" Target="externalLinks/externalLink251.xml"/><Relationship Id="rId277" Type="http://schemas.openxmlformats.org/officeDocument/2006/relationships/externalLink" Target="externalLinks/externalLink272.xml"/><Relationship Id="rId298" Type="http://schemas.openxmlformats.org/officeDocument/2006/relationships/externalLink" Target="externalLinks/externalLink293.xml"/><Relationship Id="rId116" Type="http://schemas.openxmlformats.org/officeDocument/2006/relationships/externalLink" Target="externalLinks/externalLink111.xml"/><Relationship Id="rId137" Type="http://schemas.openxmlformats.org/officeDocument/2006/relationships/externalLink" Target="externalLinks/externalLink132.xml"/><Relationship Id="rId158" Type="http://schemas.openxmlformats.org/officeDocument/2006/relationships/externalLink" Target="externalLinks/externalLink153.xml"/><Relationship Id="rId302" Type="http://schemas.openxmlformats.org/officeDocument/2006/relationships/externalLink" Target="externalLinks/externalLink297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179" Type="http://schemas.openxmlformats.org/officeDocument/2006/relationships/externalLink" Target="externalLinks/externalLink174.xml"/><Relationship Id="rId190" Type="http://schemas.openxmlformats.org/officeDocument/2006/relationships/externalLink" Target="externalLinks/externalLink185.xml"/><Relationship Id="rId204" Type="http://schemas.openxmlformats.org/officeDocument/2006/relationships/externalLink" Target="externalLinks/externalLink199.xml"/><Relationship Id="rId225" Type="http://schemas.openxmlformats.org/officeDocument/2006/relationships/externalLink" Target="externalLinks/externalLink220.xml"/><Relationship Id="rId246" Type="http://schemas.openxmlformats.org/officeDocument/2006/relationships/externalLink" Target="externalLinks/externalLink241.xml"/><Relationship Id="rId267" Type="http://schemas.openxmlformats.org/officeDocument/2006/relationships/externalLink" Target="externalLinks/externalLink262.xml"/><Relationship Id="rId288" Type="http://schemas.openxmlformats.org/officeDocument/2006/relationships/externalLink" Target="externalLinks/externalLink283.xml"/><Relationship Id="rId106" Type="http://schemas.openxmlformats.org/officeDocument/2006/relationships/externalLink" Target="externalLinks/externalLink101.xml"/><Relationship Id="rId127" Type="http://schemas.openxmlformats.org/officeDocument/2006/relationships/externalLink" Target="externalLinks/externalLink12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89.xml"/><Relationship Id="rId148" Type="http://schemas.openxmlformats.org/officeDocument/2006/relationships/externalLink" Target="externalLinks/externalLink143.xml"/><Relationship Id="rId169" Type="http://schemas.openxmlformats.org/officeDocument/2006/relationships/externalLink" Target="externalLinks/externalLink164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5.xml"/><Relationship Id="rId215" Type="http://schemas.openxmlformats.org/officeDocument/2006/relationships/externalLink" Target="externalLinks/externalLink210.xml"/><Relationship Id="rId236" Type="http://schemas.openxmlformats.org/officeDocument/2006/relationships/externalLink" Target="externalLinks/externalLink231.xml"/><Relationship Id="rId257" Type="http://schemas.openxmlformats.org/officeDocument/2006/relationships/externalLink" Target="externalLinks/externalLink252.xml"/><Relationship Id="rId278" Type="http://schemas.openxmlformats.org/officeDocument/2006/relationships/externalLink" Target="externalLinks/externalLink273.xml"/><Relationship Id="rId303" Type="http://schemas.openxmlformats.org/officeDocument/2006/relationships/externalLink" Target="externalLinks/externalLink298.xml"/><Relationship Id="rId42" Type="http://schemas.openxmlformats.org/officeDocument/2006/relationships/externalLink" Target="externalLinks/externalLink37.xml"/><Relationship Id="rId84" Type="http://schemas.openxmlformats.org/officeDocument/2006/relationships/externalLink" Target="externalLinks/externalLink79.xml"/><Relationship Id="rId138" Type="http://schemas.openxmlformats.org/officeDocument/2006/relationships/externalLink" Target="externalLinks/externalLink133.xml"/><Relationship Id="rId191" Type="http://schemas.openxmlformats.org/officeDocument/2006/relationships/externalLink" Target="externalLinks/externalLink186.xml"/><Relationship Id="rId205" Type="http://schemas.openxmlformats.org/officeDocument/2006/relationships/externalLink" Target="externalLinks/externalLink200.xml"/><Relationship Id="rId247" Type="http://schemas.openxmlformats.org/officeDocument/2006/relationships/externalLink" Target="externalLinks/externalLink242.xml"/><Relationship Id="rId107" Type="http://schemas.openxmlformats.org/officeDocument/2006/relationships/externalLink" Target="externalLinks/externalLink102.xml"/><Relationship Id="rId289" Type="http://schemas.openxmlformats.org/officeDocument/2006/relationships/externalLink" Target="externalLinks/externalLink284.xml"/><Relationship Id="rId11" Type="http://schemas.openxmlformats.org/officeDocument/2006/relationships/externalLink" Target="externalLinks/externalLink6.xml"/><Relationship Id="rId53" Type="http://schemas.openxmlformats.org/officeDocument/2006/relationships/externalLink" Target="externalLinks/externalLink48.xml"/><Relationship Id="rId149" Type="http://schemas.openxmlformats.org/officeDocument/2006/relationships/externalLink" Target="externalLinks/externalLink144.xml"/><Relationship Id="rId95" Type="http://schemas.openxmlformats.org/officeDocument/2006/relationships/externalLink" Target="externalLinks/externalLink90.xml"/><Relationship Id="rId160" Type="http://schemas.openxmlformats.org/officeDocument/2006/relationships/externalLink" Target="externalLinks/externalLink155.xml"/><Relationship Id="rId216" Type="http://schemas.openxmlformats.org/officeDocument/2006/relationships/externalLink" Target="externalLinks/externalLink211.xml"/><Relationship Id="rId258" Type="http://schemas.openxmlformats.org/officeDocument/2006/relationships/externalLink" Target="externalLinks/externalLink253.xml"/><Relationship Id="rId22" Type="http://schemas.openxmlformats.org/officeDocument/2006/relationships/externalLink" Target="externalLinks/externalLink17.xml"/><Relationship Id="rId64" Type="http://schemas.openxmlformats.org/officeDocument/2006/relationships/externalLink" Target="externalLinks/externalLink59.xml"/><Relationship Id="rId118" Type="http://schemas.openxmlformats.org/officeDocument/2006/relationships/externalLink" Target="externalLinks/externalLink113.xml"/><Relationship Id="rId171" Type="http://schemas.openxmlformats.org/officeDocument/2006/relationships/externalLink" Target="externalLinks/externalLink166.xml"/><Relationship Id="rId227" Type="http://schemas.openxmlformats.org/officeDocument/2006/relationships/externalLink" Target="externalLinks/externalLink222.xml"/><Relationship Id="rId269" Type="http://schemas.openxmlformats.org/officeDocument/2006/relationships/externalLink" Target="externalLinks/externalLink264.xml"/><Relationship Id="rId33" Type="http://schemas.openxmlformats.org/officeDocument/2006/relationships/externalLink" Target="externalLinks/externalLink28.xml"/><Relationship Id="rId129" Type="http://schemas.openxmlformats.org/officeDocument/2006/relationships/externalLink" Target="externalLinks/externalLink124.xml"/><Relationship Id="rId280" Type="http://schemas.openxmlformats.org/officeDocument/2006/relationships/externalLink" Target="externalLinks/externalLink275.xml"/><Relationship Id="rId75" Type="http://schemas.openxmlformats.org/officeDocument/2006/relationships/externalLink" Target="externalLinks/externalLink70.xml"/><Relationship Id="rId140" Type="http://schemas.openxmlformats.org/officeDocument/2006/relationships/externalLink" Target="externalLinks/externalLink135.xml"/><Relationship Id="rId182" Type="http://schemas.openxmlformats.org/officeDocument/2006/relationships/externalLink" Target="externalLinks/externalLink177.xml"/><Relationship Id="rId6" Type="http://schemas.openxmlformats.org/officeDocument/2006/relationships/externalLink" Target="externalLinks/externalLink1.xml"/><Relationship Id="rId238" Type="http://schemas.openxmlformats.org/officeDocument/2006/relationships/externalLink" Target="externalLinks/externalLink233.xml"/><Relationship Id="rId291" Type="http://schemas.openxmlformats.org/officeDocument/2006/relationships/externalLink" Target="externalLinks/externalLink286.xml"/><Relationship Id="rId305" Type="http://schemas.openxmlformats.org/officeDocument/2006/relationships/externalLink" Target="externalLinks/externalLink30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UE\CLIENTS\WELLSTAR\Nicholson\value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bosdmc02\cvcboston\DATA\VSGSHARE\Bausch&amp;Lomb_Chiron-Storz\Storz\clients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variance/projects/2003/baran/Variance/Projects/Baran/FINAL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8GAL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TMGINV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DAF%20Recurring%20Template%20update%205.23.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anastasia\Library\Caches\TemporaryItems\Outlook%20Temp\Master%20LBCI%20FES%20With%20Summary%206032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9\12.99\SIVAN9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My%20Documents\Expense%20Reports\Michal\NY%207.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BAKARA%20OLD\BAKARA1205\BUDGET_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evardi\Local%20Settings\Temporary%20Internet%20Files\OLK93\&#1508;&#1512;&#1493;&#1497;&#1497;&#1511;&#1496;%20&#1513;&#1491;&#1512;&#1493;&#1490;&#1497;&#1501;%20-%20&#1497;&#1493;&#1500;&#149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May%202006\&#1502;&#1493;&#1491;&#1500;%20&#1502;&#1499;&#1497;&#1512;&#1493;&#1514;%20&#1502;&#1488;&#1497;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rafiXL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Con-OpSu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V/VitalWorks/SLALOM/September%20Board%20Presentation/SLALOM%20Comps%20928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USERS\NEUMAMI\Templates\COMPANY\FINALCAP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46\G\1999\1999\999\MICE99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8514815_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8377180_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KE%20Recap%20Model%20-%20Draf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8379583_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shaloms\AppData\Local\Temp\notesF3B52A\Project%20Gaucho%20-%20Base%20Case%204.24.06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8431254_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~1\INBALS~1.PWC\LOCALS~1\Temp\notesF8B682\Alma%20Model-Master_7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KE%20Recap%20Model%20-%2007.19.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Ran%20%20Daniel\Desktop\Intercure\I.C-F.S\2004\0604\Documents%20and%20Settings\zNESS\FS\2003\Q22003\SUMMARY603V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46\G\1999\999\MICE99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Expense%20Reports\Michal\NY%207.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bosdmc02\cvcboston\1Carlton\1Carlton\z-Hq\misc\01-10-01%20all%20hands%20meeting%20spdsh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Ran%20%20Daniel\Desktop\Intercure\budget\2004\072004\Busgetv1\Busgetv1\Documents%20and%20Settings\zNESS\FS\2003\Q22003\SUMMARY603V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eranp\My%20Documents\MISOLK\Projects\InterDigital\Project%20Triumph\Atheros%20Analysis%20(8-11-05)%20v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Ran%20%20Daniel\Desktop\Intercure\I.C-F.S\2004\0604\Documents%20and%20Settings\zNESS\FS\2003\Q22003\ness%20inc%20consolidated%206_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d021243/AppData/Roaming/Microsoft/AddIns/BYDTools_last_known_good.xla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bosdmc02\cvcboston\Clients\CRL\PAI\Draft%20Sierra%20PPA%2012229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773\0600\CONTAHAL\CONT6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SS\3_01\ATL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TAX\VAL\VSG\LIMITED\Engag%237(DHC%20updates)\DHC%20Updates\Expressco\Exp_Royalty_Analysi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019723\1299\NO129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Exent\30.6.07\Company's%20Data\New%20Cap%20Table%202007-07-3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84;&#1077;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IdanNisani/Google%20Drive/&#1500;&#1511;&#1493;&#1495;&#1493;&#1514;/Nyotron/2019/BVA/July%202019/Nyotron%20-%20July%202019%20BVA%20+Forecast%2007292019.xlsx" TargetMode="External"/><Relationship Id="rId1" Type="http://schemas.openxmlformats.org/officeDocument/2006/relationships/externalLinkPath" Target="/Users/IdanNisani/Google%20Drive/&#1500;&#1511;&#1493;&#1495;&#1493;&#1514;/Nyotron/2019/BVA/July%202019/Nyotron%20-%20July%202019%20BVA%20+Forecast%2007292019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y%20Documents\Balance%20sheet\2004\Q1\Accounts%20Translation%20Macro%20Fil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MirunaGiurginca\Local%20Settings\Temporary%20Internet%20Files\OLK3\TEMP\Temporary%20Internet%20Files\OLK150\URB%20Test%20Model%20Han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Balance%20Sheet\Consolidation%2009-0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MargueriteU.ALMA\My%20Documents\core%20solutions\forecast-july%202004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ource/Source%20Budget%20template.xlsx" TargetMode="External"/><Relationship Id="rId1" Type="http://schemas.openxmlformats.org/officeDocument/2006/relationships/externalLinkPath" Target="https://nanoxmail.sharepoint.com/sites/AOP/Shared%20Documents/AOP%202026/Budget%20Templates/Source/Source%20Budget%20template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2005\&#1499;&#1493;&#1500;&#1500;%20&#1508;&#1511;&#1493;&#1491;&#1493;&#1514;%20&#1502;&#1497;&#1493;&#1495;&#1491;&#1493;&#1514;%2005-05\&#1499;&#1493;&#1500;&#1500;%20&#1502;&#1497;&#1493;&#1495;&#1491;&#1493;&#1514;+US%20GAAP+&#1488;&#1511;&#1493;&#1497;&#1496;&#1497;%205.05\cimagis%205-2005&#1499;&#1493;&#1500;&#1500;%20&#1508;&#1511;&#1493;&#1491;&#1493;&#1514;%20&#1504;&#1493;&#1505;&#1508;&#1493;&#1514;+u.s.gaap&#1500;&#1502;&#1505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Users\Oded\Dropbox\0%20GILBOA%20CPA\2%20SDS\SDS%20LT-%2010-Q%20June%202013%20V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PPI2-FE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8330%20(b)%20%20COGS%20Q1%202005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vig/Local%20Settings/Temporary%20Internet%20Files/Content.Outlook/ULSK061X/Copy%20of%20Budget%202015%20Input%20file%20Platform%20(05%2011%2014)%20v0%202.xlsm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MobileAccess\Model\MobileAccess%202006%20Budget%201%20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NESS\NESS\M\0300\03nessBCK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Documents%20and%20Settings\ran\Desktop\Removable%20Disk%20(N)\MDP\MDP\2003\budget(matan)2003V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7\TASHNIS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7\TASHNIS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NIS9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415\G\SIV129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imis\Exacct_Impl$\Exacct-data_for%20loading_all_11.2.0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NEW%20bsbk\Clients\Notal%20Vision\financial%20statements\12.0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bsbk\Clients\Extricom\report%20pack\12-2002\Extricom%2012%2020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1.2011/Board%20Package/Financials/HCL%20Israel%20%20-%2001.2011%20-%20Financial%20Statements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USER\YaronC\DOK%20P&amp;L\DOK%20P&amp;L%20Master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3%2005%2014%20DCF%20Vorlage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ackup\orna\&#1502;&#1489;&#1496;&#1495;%20&#1488;&#1495;&#1494;&#1511;&#1493;&#1514;\&#1502;&#1489;&#1496;&#1495;%20&#1504;&#1506;\2005\BAAM120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~1\Nick\LOCALS~1\Temp\Rar$DI00.422\Incoming\Svetla\Svetla_31.12.2003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incipal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kesselman%20&amp;%20kesselman\b&amp;s_las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o.corp\public\Project_Management\_PM_Management\Pro_General\Management\Budget%202017\CP%20internal%20files\2017_budget_CP-%20AH%20V4%20for%20platforme%20from%20Arnon%2001.08.2016_alin240816%20BL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Milacron\Models\Milacron%20LBO%20Model%2012-7-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Mag\Mag%20LBO2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internal.leerink.com\bos\DOCUME~1\billt\LOCALS~1\Temp\DOCUME~1\ADMINI~1\LOCALS~1\Temp\WINNT\Profiles\billt\Temporary%20Internet%20Files\OLK17\WINNT\Profiles\billt\Temporary%20Internet%20Files\OLK17\JennC\JennGENZ\GENZ%20perf.xls?EDED556D" TargetMode="External"/><Relationship Id="rId1" Type="http://schemas.openxmlformats.org/officeDocument/2006/relationships/externalLinkPath" Target="file:///\\EDED556D\GENZ%20perf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Clients\SSG\Drafts\SSG.TINSLEY%20Draft%20model%2003.11.0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i%20drive\Documents%20and%20Settings\arunn\Local%20Settings\Temporary%20Internet%20Files\OLK1850\SPRM.SI.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idice\B2016\8-18-16\XpresSpa%202016_Rentin_Oct_12-7_Dec%20Fcsted%20together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Archive\Lee\Project%20Splash\US%20Industries\Essef%20Analysis%20Per%20USI%20Forma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11Projects\PPA\Hebrew\ADO-&#1513;&#1497;&#1499;&#1493;&#1503;%20&#1493;&#1489;&#1497;&#1504;&#1493;&#1497;\German%20Service%20Companies\Data%20recieved\German%20Consolidated%201106IFRS%20GR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DOCUME~1\maxinr\LOCALS~1\Temp\Raz%20-%20Customer%20Support%20Y03%20021024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Budget2002\Plan\MKT_MSU_2002_pla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ahuva\My%20Documents\Tradency\reports\05.2007\Budget2002\1Q_2002\1Q_02%20Act%20vs%20Bud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&#1500;%20&#1511;%20&#1493;%20&#1495;%20&#1493;%20&#1514;\Tradency\Tradency%202007%20Budget%20-%20Meeting%20(final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randa/Downloads/Users/eyal/Documents/MCS/Budget/Examples/869%20Ling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9Projects\Options%20and%20Finance\English\Kaminario\Model\Kaminario%20model%2010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NT\budget\BSG2001\Bgs200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3202018%2058%20Diagnostic\FI%20BUDGET\2018\03192018%20meeting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9Projects\Options%20and%20Finance\English\Exent\March%2030\Model\Model%2025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DOCUME~1\orlym\LOCALS~1\Temp\Oct%202004%20Fin%20Stmt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tau.ac.il/~benninga/hashkaot/options/fmchap16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KARAT\MAALA_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Exent\Alma%20Laser%20-%20model%20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8.2011/Board%20Package/Financials/HCL%20-%2008.2011%20-%20Financial%20Statements%20-%20LTD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Contabilitate\Budget%20Planing%202004\Salary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279\2000\Q4\GEO_ASS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RAM_T\2982\G\2001\Q1\HARCAVA3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&#1500;%20&#1511;%20&#1493;%20&#1495;%20&#1493;%20&#1514;\Exelate\reports\2008\Q4\Exelate%20December%202008%20Q4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6projects\Nice-%20Fast\Model\DCF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l-netapp\~MaxineR\DOK\2005%20plan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k11618\&#48148;&#53461;%20&#54868;&#47732;\&#48324;&#52392;-2006%20&#50868;&#50689;&#50696;&#49328;%20&#52509;&#44292;&#54364;%20&#48143;%20&#54200;&#49457;&#47749;&#49464;&#49436;%20&#50577;&#49885;%20(BDC%20File%20&#54252;&#54632;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4620;&#49345;&#47924;\08%20&#45800;&#44592;&#44221;&#50689;&#44228;&#54925;\08%20&#45800;&#44592;&#44221;&#50689;&#44228;&#54925;\&#51116;&#47924;&#49892;&#50696;&#49328;\(&#52392;&#48512;4)08&#45380;%20&#50868;&#50689;&#50696;&#49328;&#54200;&#49457;&#50577;&#49885;%20&#50696;&#49884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Technology%20Group\One-Pagers\One-Pagers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BSBK\Clients\Notal%20Vision\board%20meeting\01.04.03\Budget%20%202003%20-%2031.3.03%20-%20including%20CDIB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8\&#1492;&#1512;&#1499;&#1489;&#1492;%2012.08\&#1488;&#1497;&#1504;&#1505;&#1508;&#1497;&#1497;&#1512;%20&#1492;&#1512;&#1499;&#1489;&#1492;%20%20&#1491;&#1510;&#1502;&#1489;&#1512;%202008%20IFR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ony2\d\windows\TEMP\EUDORA\attach\Billable_1998_8_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huva\&#1488;&#1514;&#1504;&#1492;\Quarter%20Report%20Master%20-%2006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Iohan\SEAMBI\2007\Seambi%20Audit%20&amp;%20Tax%202007\pbc\Seambi%20311207v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1.%20Budget%202019%20Model\SOW%20Raw%20Data\SOW_Ag-Bio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BERMAN\Fserver\&#1502;&#1505;&#1502;&#1499;&#1497;&#1501;\&#1502;&#1505;&#1502;&#1499;&#1497;%20&#1488;&#1511;&#1505;&#1500;\&#1506;&#1493;&#1494;&#1493;&#1497;&#1494;'&#1503;\&#1491;&#1493;&#1495;&#1493;&#1514;%202005\03-2005\March05%20Israel%2004062005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9\Q299\RAMI399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FAS\VAL\VSG\Koz.com\Draft%20Market%20Model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Reports%20September%202002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I_SERVER\ABI\RESEARCH\1_ANALYSTS\Vamsi\Local\Tables\Tables\RET%20Tables%20and%20Char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nc\users\Documents%20and%20Settings\Ariel%20Pelli\My%20Documents\Customers\Evergreen\~9433988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I_SERVER\ABI\RESEARCH\1_ANALYSTS\Vamsi\Services\BSUB\3Q04\BSUB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my%20Document\pkudot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ss01\finance$\&#1495;&#1513;&#1489;&#1493;&#1514;\2006\&#1495;&#1499;&#1497;&#1512;&#1514;%20&#1511;&#1493;&#1493;&#1497;&#1501;%20&#1493;&#1488;&#1497;&#1504;&#1496;&#1512;&#1504;&#1496;%20&#1490;&#1493;&#1500;&#1491;%202006\&#1495;&#1499;&#1497;&#1512;&#1492;%20&#1502;&#1497;&#1502;&#1493;&#1504;&#1497;&#1514;%2031.10.06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CM%20Model02_021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2000\12.00\AUDIT\HORVITZ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KLF/OREN_B/3522/G/2002/Consolidation-final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Clients\Maxbill\TRAVEL99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DOCUME~1\TBRISS~1\LOCALS~1\Temp\Simulation_Exhibit%20V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Budget\Budget%202018\Budget%20-%20BOD\2018%20Budget%20-%20Approved%20by%20the%20BOD%20(Dont%20change)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Ness%20-%20Selesta\Model\PPA-%20Spain%203%20(royalties%204%25)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6projects\Rad%20Group\Sanrad\Model\Sanrad%20-%20Model%20-%20110706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2164\2003\Q2\Audit\NIS%200603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amirw/AppData/Local/Microsoft/Windows/INetCache/Content.Outlook/QQQ9T9F3/IMAmt%20budget%202018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LF\YORAM_T\3124\G\1997\HASHKAOT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~1\itzikg\LOCALS~1\Temp\XACCT%20workforc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MAALA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8\SIV1298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TEMP\TBT999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1998\MS1298A.XLS" TargetMode="External"/></Relationships>
</file>

<file path=xl/externalLinks/_rels/externalLink1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Groups\Accounting\Raphael\Budget%202024\R&amp;D\R&amp;D%202024.xlsx" TargetMode="External"/><Relationship Id="rId1" Type="http://schemas.openxmlformats.org/officeDocument/2006/relationships/externalLinkPath" Target="file:///T:\Groups\Accounting\Raphael\Budget%202024\R&amp;D\R&amp;D%202024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bikoret\Ar%20Caffe\2006-&#1513;&#1488;&#1493;&#1500;\1050\&#1490;&#1493;&#1497;&#1492;%20&#1512;&#1502;&#1495;1050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y%20Documents\Confidential\RIF\Headcount%20Summary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Documents%20and%20Settings\ben.SHONUTIL\Local%20Settings\Temporary%20Internet%20Files\Content.IE5\ZKDGWGNE\CONS1200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2000\SIV0900\SIVAN900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January%202006\VAS+&#1489;&#1491;&#1497;&#1511;&#1492;%202%20-%20&#1502;&#1493;&#1491;&#1500;%20&#1502;&#1499;&#1497;&#1512;&#1493;&#1514;%20&#1497;&#1504;&#1493;&#1488;&#1512;%202006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April%202006\&#1489;&#1491;&#1497;&#1511;&#1492;%20-%20&#1502;&#1493;&#1491;&#1500;%20&#1502;&#1499;&#1497;&#1512;&#1493;&#1514;%20&#1488;&#1508;&#1512;&#1497;&#1500;%202006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Valuation\Templateentwicklung\ARGUS%20Template\2012%2003%2030%20ARGUS%20EXPORT%20Modell%20DH.xlsm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HS%20Underwriting%20WP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79\G\TASHKIF\TASH69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ATA\ASEC\BOX_A\95Q3ASEC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2in.netswork.co.kr/Documents%20and%20Settings/Administrator.SAMSUNG-P44L58U/Local%20Settings/Temporary%20Internet%20Files/Content.IE5/MX9M36L0/&#51204;&#49324;&#44288;&#47532;&#48708;(from%20&#51109;&#49440;&#54840;)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FBERTH~1\LOCALS~1\Temp\notesC9812B\5%20PP&amp;E%20LCE%20-%20Test%20additions%20(w%20TOD%20template)2.xlsm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anastasia\Library\Caches\TemporaryItems\Outlook%20Temp\Morrison%20Exam%20July%202008%20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TAX\VAL\VSG\Project%20Alpha\market%20approach\MCM%20Model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30\G\1996\RTS1296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2\Documents%20and%20Settings\yael.ifraimov\Local%20Settings\Temporary%20Internet%20Files\OLKB99\nir\financial\TAX\2001\Odfot.%2020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&#1500;%20&#1511;%20&#1493;%20&#1495;%20&#1493;%20&#1514;\Exelate\Budget\eXelate%202008%20v2%2001-approved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B\US%20infra%20SW\akshay\WEBM\Documents%20and%20Settings\akshayn\Local%20Settings\Temporary%20Internet%20Files\OLKC5\traker1\Industry%20Comps\Security_Comparable_Large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COLT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FY%202006\05-2006\Tax\20060718%20tasi%2031.05.06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hai%20Relo%20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9\&#1492;&#1506;&#1512;&#1499;&#1514;%20&#1502;&#1505;%202009\&#1491;&#1493;&#1495;&#1493;&#1514;%20&#1499;&#1505;&#1508;&#1497;&#1497;&#1501;%20&#1497;&#1493;&#1504;&#1497;%202008\&#1489;&#1497;&#1488;&#1493;&#1512;&#1497;&#1501;\Quarterly%20Liability%202008%20&#1508;&#1497;&#1510;&#1493;&#1497;&#1497;&#1501;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efrat\Remon\&#1514;&#1511;&#1510;&#1497;&#1489;%202001\Budget%202001-2002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Preminger\066605\2004\audit\12.04\Files%20from%20Ofer\Camero%2012%202004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~1\yossig\LOCALS~1\Temp\ni10%2031-03-04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DOCUME~1\TBRISS~1\LOCALS~1\Temp\MMSC_Exhibits%20I-III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MobileAccess\Model\Model%202-options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4;&#1497;&#1497;&#1512;&#1493;&#1514;%20&#1506;&#1489;&#1493;&#1491;&#1492;-&#1502;&#1488;&#1494;&#1503;%20&#1495;&#1493;&#1491;&#1513;&#1497;%20&#1488;&#1493;&#1490;&#1493;&#1505;&#1496;%202002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Valuation\Templateentwicklung\DCF%20Modell%20Entwicklung\Verbesserungen%20Georg%20Hartwein\V2_Belastungstest%202012%2006%2019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cKee\Project%20Mustard%20-%20Reckitt%20&amp;%20Colman\Brighter%20Visions%20Financial%20Model%20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US%20Industries\Refinancing\DBAB%20Financing%20Model%203-21-01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alance%206%2099%20Rami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unzipped\Current%20Quantum%20Model%20Zip\Gemini\December%20synergy%20analysis\2003%20Corp%20Bonus%20Eligibility%20as%20of%2012-31-03%20vRS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11%20Revenues%20-%20gross%20Combined%20Leadsheet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FELLUS\036184\1996\06-96\ACOUNT\UNIT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773\0900\ATL\CFO\ATL0900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v%20files\Dov-files\ECtel1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NIS1298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KLF\OREN_B\4749\2004\Q4\E&amp;Y&#1502;&#1488;&#1494;&#1503;%20&#1489;&#1493;&#1495;&#1503;%20&#1505;&#1493;&#1508;&#1497;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9\Q299\EREZ399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batchenb\Local%20Settings\Temporary%20Internet%20Files\OLK253\Exacct-Employees'%20families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BOS2GTSFP01\CVC_BOS2_GRP\DOCUME~1\TBRISS~1\LOCALS~1\Temp\Simulation_Exhibits%20I-III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ICHALH\xacct%20Q2-02\Q2\Consolidation_Q2_2002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budfsr01\ass_clients\2001\BES-NET%20HUNGARIA%20KFT%20-%2099069\A01\Audit%20file\C%20Other%20KPMG%20deliverables\0601\BesNet%20Hung&#225;ria%200601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6projects\Dune\Models\311206\Data%20recieved%20from%20company\CAPTABLEPWC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shaloms\AppData\Local\Temp\notesF3B52A\Cash%20Targets%20January%202001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_bg\FinGroup\Forecast\2004%20Budget\Expenses\Direct%20Costs\2004%20212%20Budget%20Forecast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a-katz\company\NEW%20bsbk\Clients\Notal%20Vision\financial%20statements\09-2003\Notal%2009%202003%20-%20new.xls" TargetMode="External"/></Relationships>
</file>

<file path=xl/externalLinks/_rels/externalLink1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~1/bwang080/LOCALS~1/Temp/notesC9812B/5%20PP&amp;E%20LCE%20-%20Test%20additions%20(w%20TOD%20template)%20F.xlsm" TargetMode="External"/><Relationship Id="rId1" Type="http://schemas.openxmlformats.org/officeDocument/2006/relationships/externalLinkPath" Target="/DOCUME~1/bwang080/LOCALS~1/Temp/notesC9812B/5%20PP&amp;E%20LCE%20-%20Test%20additions%20(w%20TOD%20template)%20F.xlsm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gschwartz001/Documents/ATP%202013/2013%20Published%20Content/2013%20US%20Integrated%20Audit%20General%20v1.02/templates/US%20GEN%20-%20Confirm%20accounts%20receivable%20(TOD)%2004092013%20revised.xlsm" TargetMode="External"/><Relationship Id="rId1" Type="http://schemas.openxmlformats.org/officeDocument/2006/relationships/externalLinkPath" Target="/Users/gschwartz001/Documents/ATP%202013/2013%20Published%20Content/2013%20US%20Integrated%20Audit%20General%20v1.02/templates/US%20GEN%20-%20Confirm%20accounts%20receivable%20(TOD)%2004092013%20revised.xlsm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5440%20&#1502;&#1491;&#1490;&#1501;%20&#1502;&#1500;&#1488;&#1497;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gili\finance\My%20Documents\&#1514;&#1495;&#1494;&#1497;&#1514;-&#1499;&#1493;&#1500;&#1500;%20&#1512;&#1489;&#1506;&#1493;&#1504;&#1497;&#1501;%203+4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onit\dor\Cost\Film\Products\Cost1-6_12002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Lions%20Gate\Marvel\Backup\Backup_011305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c10383\Local%20Settings\Temporary%20Internet%20Files\Content.Outlook\9L75NPNY\&#49324;&#50629;&#51648;&#50896;&#54016;(IT)2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&#1500;%20&#1511;%20&#1493;%20&#1495;%20&#1493;%20&#1514;\Progaming%20Platforms\2013\Q1\files%20to%20be%20uploaded\Chegg\Reports\2012\1-12\Chegg%20ltd%201-12%20V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7projects\Exent\31.3.07\Company's%20Data\New%20Cap%20Table%202007-03-31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ccollet\New%20Models\newmodel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5Projects\Kata\Model\bear\SOAR2003\Appendix%201%20SOAR%20Proforma%20correctedmodel.xls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ervices/USARAD&amp;MDW%20Budget%20template.xlsx" TargetMode="External"/><Relationship Id="rId1" Type="http://schemas.openxmlformats.org/officeDocument/2006/relationships/externalLinkPath" Target="https://nanoxmail.sharepoint.com/sites/AOP/Shared%20Documents/AOP%202026/Budget%20Templates/Services/USARAD&amp;MDW%20Budget%20template.xlsx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Finance%20(C)\Xtend\Eilon%20on%20Xtend\MFG-SAP\Xtend%208dig%20budget%20code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2;&#1488;&#1494;&#1504;&#1497;&#1501;%20&#1512;&#1489;&#1506;&#1493;&#1504;&#1497;&#1497;&#1501;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ercado\1200\&#1492;&#1514;&#1488;&#1502;&#1514;%20&#1513;&#1499;&#1512;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hartvx\Yellow\MODELS\MODEL-yellow4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cKee\Project%20Mustard%20-%20Reckitt%20&amp;%20Colman\Misc\Brighter%20Visions%20Financial%20Model%20a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IONS\EREZ\financial%20statement\Balance9%2099.%20Erez%20xl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asimon\Local%20Settings\Temporary%20Internet%20Files\OLK12A\IAS%20Quarterly%20Liability%202007%20Barak1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eterson\InfoServ\Primedia\Primedia%20McGraw%20Model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AAA\Misc\Reader\Zip\CC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TASH2000\TTIFINAL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dorony\Local%20Settings\Temporary%20Internet%20Files\OLKC\2007%20consolidated%20budget%20v1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5projects\Option%20and%20finance\English\Vringo\31.12.15\Model\Vringo%20Venture%20Loan%20Model%20%2031.12%20V6.xlsm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Projects\US%20Industries\Meeting%202-25-00\Current%20Models\Buyers%20(Acc-Dil)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I_SERVER\ABI\Documents%20and%20Settings\Edward%20Rerisi\Local%20Settings\Temporary%20Internet%20Files\Content.IE5\S5UNODQV\IBW04%2012.15.03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rs_nt_acct1\data\TEMP\Models\TG_Vx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Documents%20and%20Settings\LAP-8\My%20Documents\Tradency\Budget\Tradency%202007%20Budget%20(01.05.07)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nc\users\KLF\assaf_r\3049\M\2003\06-03\30490603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Tax\TAX%20FY2007\P9%20TAX%202.07\PIL%20Seg%20report%20for%20tax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xlslib\&#1514;&#1497;&#1511;&#1497;%20&#1497;&#1490;&#1488;&#1500;%20&#1491;&#1493;&#1512;\&#1512;&#1497;&#1502;&#1493;&#1504;&#1497;\2007\&#1497;&#1493;&#1504;&#1497;%202007\30.06.07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6231%20%20Other%20payables%202005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%20%206131%20Accounts%20payables%20-%202005%20-Q1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6100%20(b)%20%20Accounts%20payables%20-%202005%20-Q1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6100%20(b)%20%20Severance%20pay%202005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WINDOWS\TEMP\MSA%20Q1%20Report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yoram_t\5556\2007\Audit\T01.00%20Equity\Options\Amobee%20ESOP%20file%20update%20Dec%2004%202007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randa/Downloads/Users/user/Documents/SMARTZYME/Budget/Planning/2016/Asset%20requirments_General_Baruch_120116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8projects\Options%20and%20Finance\English\XpresSpa\31.12.2018%20Warrants\Model%2031.12.18.xlsx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1488;&#1497;&#1514;&#1502;&#1512;%20&#1502;&#1491;&#1497;&#1511;&#1500;\6.01\&#1491;&#1493;&#1495;%20&#1499;&#1505;&#1508;&#1497;%209.00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3Projects\IKEA\MODEL\dov7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y%20Documents\My%20Projects\Palgey%20Maim\final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04;&#1489;&#1497;&#1506;&#1493;&#1514;/2002/0302/&#1489;&#1497;&#1510;&#1493;&#1506;%20&#1489;&#1497;&#1511;&#1493;&#1512;&#1514;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5projects\PPA\English\Matomy\Model\PPA\Avenlo%20model%20v43.xlsx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MA\APAR\APARTRANSACTION2062002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3083\CA\2004\TAX\&#1492;&#1493;&#1510;&#1488;&#1493;&#1514;%20&#1506;&#1493;&#1491;&#1508;&#1493;&#1514;\&#1506;&#1493;&#1491;&#1508;&#1493;&#1514;%202004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6projects\PPA\English\Form%20Holdings%20(XpresSpa)\Model\XpresSpa%20Model%20V72-based%20on%20closing.xlsm" TargetMode="External"/></Relationships>
</file>

<file path=xl/externalLinks/_rels/externalLink2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berdam/Documents/&#1496;&#1499;&#1504;&#1497;&#1493;&#1503;/&#1495;&#1502;&#1502;&#1492;/&#1495;&#1489;&#1512;&#1493;&#1514;%20&#1502;&#1493;&#1495;&#1494;&#1511;&#1493;&#1514;/&#1504;&#1497;&#1497;&#1512;&#1493;&#1514;%20&#1506;&#1489;&#1493;&#1491;&#1492;%20&#1500;&#1488;&#1493;&#1508;&#1510;&#1497;&#1492;-&#1491;&#1493;&#1490;&#1502;&#1492;.xls" TargetMode="External"/><Relationship Id="rId1" Type="http://schemas.openxmlformats.org/officeDocument/2006/relationships/externalLinkPath" Target="/Users/raberdam/Documents/&#1496;&#1499;&#1504;&#1497;&#1493;&#1503;/&#1495;&#1502;&#1502;&#1492;/&#1495;&#1489;&#1512;&#1493;&#1514;%20&#1502;&#1493;&#1495;&#1494;&#1511;&#1493;&#1514;/&#1504;&#1497;&#1497;&#1512;&#1493;&#1514;%20&#1506;&#1489;&#1493;&#1491;&#1492;%20&#1500;&#1488;&#1493;&#1508;&#1510;&#1497;&#1492;-&#1491;&#1493;&#1490;&#1502;&#1492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Users\ebaker\AppData\Local\Microsoft\Windows\Temporary%20Internet%20Files\Content.Outlook\C6SVC3G0\S20Go%20Inventory%20Exhibits%20December%202005%20v2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p0011006\Local%20Settings\Temporary%20Internet%20Files\OLK107\KLF\ELSE\2075\ISRA997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513;&#1512;&#1493;&#1514;&#1497;%20&#1502;&#1497;&#1491;&#1506;\2001\Tax%20Proforma1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ofer\Local%20Settings\Temporary%20Internet%20Files\OLK2\&#1491;&#1493;&#1495;%20&#1502;&#1505;%2012.01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Inventory\03_2006\&#1491;&#1497;&#1504;&#1492;%20%2031.3.06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58\G\TAL397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DP_ACCO\Excell%202002\promazan\12-2002\tasi09-02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8\TASHKIF\TASH998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RAM_T\3933\2001\Audit%202001\Tax\HARKAVA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G\MS1295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13\G\1999\699\COM699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19\G\1999\1299\WL12999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8\12.98\AUDIT\TTINIS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ata/KLF/OFER_S/4315/2000/FED1200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KLF/Liav_e/2866/G/2001/Softlink1201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Desktop\My%20Briefcase\details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LEVY\047522\1999\AUDIT\ALIS99RT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DOCUME~1\malca\LOCALS~1\Temp\d.data.notes\data\My%20Documents\GENERAL\&#1513;-&#1496;&#1508;&#1505;&#1497;%20&#1502;&#1505;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49\G\1996\MS1296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p0011006\Local%20Settings\Temporary%20Internet%20Files\OLK107\KLF\DORON_S\2225\G\6_98\TASHKIF_\TASH_997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2\TAX\TAX%201202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LF\DORON_S\2225\G\6_98\TASHKIF_\TASH_697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13;&#1493;&#1504;&#1493;&#1514;/&#1508;&#1512;&#1496;&#1497;&#1493;&#1514;/&#1508;&#1512;&#1496;&#1497;&#1493;&#1514;%20&#1513;&#1500;%20&#1511;&#1493;&#1500;&#1492;/&#1493;&#1512;&#1496;&#1492;&#1497;&#1497;&#1501;%20&#1493;&#1495;&#1493;&#1513;&#1502;&#1503;/2001/&#1502;.%20&#1493;&#1512;&#1496;&#1492;&#1497;&#1497;&#1501;%20%202001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oren\&#1511;&#1493;&#1500;&#1489;&#1512;\2000\&#1511;&#1493;&#1500;&#1489;&#1512;%2030%20&#1489;&#1497;&#1493;&#1504;&#1497;%202000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24\G\1997\HASHKAOT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DORON_S\2225\G\12-00\KAFR1200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7\TELG1297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58\G\TAL1296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Ronit\My%20Documents\G\COST_2006\Cost_teken2005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NET\VOL1\Finance\&#1491;&#1493;&#1495;&#1493;&#1514;%20&#1499;&#1505;&#1508;&#1497;&#1497;&#1501;\2001\30.6.2001\&#1492;&#1504;&#1492;&#1500;&#1492;%200601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&#1500;%20&#1511;%20&#1493;%20&#1495;%20&#1493;%20&#1514;\Yedda\2011\Reports\12.2011\Yedda_12.11-%20AOL%20only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15%20%20-%20%20&#1502;&#1506;&#1490;&#1500;&#1497;%20&#1497;&#1506;&#1493;&#1491;&#1492;%20&#1493;&#1506;&#1514;&#1493;&#1491;&#1492;%20&#1500;&#1508;&#1497;&#1510;&#1493;&#1497;&#1497;&#1501;%20%20-%20%20Katz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Content.IE5/SHU3KTU3/RIMONI/&#1490;&#1500;&#1497;&#1493;&#1504;&#1493;&#1514;%20&#1500;&#1497;&#1488;&#1493;&#1512;&#1492;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My%20Documents\&#1506;&#1493;&#1512;&#1511;%20&#1513;&#1512;&#1493;&#1514;&#1497;%20&#1502;&#1497;&#1491;&#1506;\1200\&#1489;&#1497;&#1511;&#1493;&#1512;&#1514;%20&#1502;&#1488;&#1493;&#1495;&#1491;%202000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MONI-P-TIKVA\SYS\EXCLFILE\LIORA\0301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78\97\MAGM1297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NOAM_C\3933\2001\Audit%202001\Tax\HARKAVA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79\G\1998\GARD1298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TENDLER\TELEMAIL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nance\&#1491;&#1493;&#1495;&#1493;&#1514;%20&#1499;&#1505;&#1508;&#1497;&#1497;&#1501;\2005\March%202005\&#1492;&#1512;&#1499;&#1489;&#1493;&#1514;%20&#1500;&#1510;&#1493;&#1512;&#1498;%20&#1489;&#1497;&#1511;&#1493;&#1512;&#1514;\&#1513;&#1497;&#1493;&#1493;&#1511;%200305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05%20%20-%20%20&#1502;&#1506;&#1490;&#1500;&#1497;%20&#1492;&#1492;&#1508;&#1512;&#1513;&#1492;%20&#1493;&#1492;&#1497;&#1506;&#1493;&#1491;&#1492;%20&#1500;&#1508;&#1497;&#1510;&#1493;&#1497;&#1497;&#1501;%20%20-%20%20Katz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ata\FAS\Projects\2005Projects\&#1497;&#1508;&#1504;&#1488;&#1493;&#1496;&#1493;\Final\&#1497;&#1508;&#1504;&#1488;&#1493;&#1496;&#1493;%20&#1505;&#1493;&#1508;&#1497;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164\1998\Q3\TTI998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My%20Documents\&#1502;&#1497;%20&#1506;&#1491;&#1503;\model\MODEL13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513;&#1499;&#1512;%20&#1495;&#1489;&#1512;&#1497;&#1501;\MANKIB10_2004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Financial%20Statements\2001\Quarterly\EY\Fox1201-f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659\99\REACH99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979\G\1997\GARD1297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KLF\YORAM_T\1549\2003\30.06.2003\walla%206_03%20daft2907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mas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573\G\1998\TELG1298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onit\COST\COST\Actual\1-6_2004\cost%20price_EURO1-6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Users\user\AppData\Local\Microsoft\Windows\Temporary%20Internet%20Files\Low\Content.IE5\9V64ZWQ2\HARCAVA1%20_&#1514;&#1491;&#1497;&#1512;&#1490;&#1503;%20%20&#1492;&#1514;&#1511;&#1489;&#1500;%203.8.09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Documents%20and%20Settings\sagit_halpern\Desktop\&#1504;&#1497;&#1497;&#1512;&#1493;&#1514;%20&#1506;&#1489;&#1493;&#1491;&#1492;%20&#1500;&#1491;&#1493;&#1490;&#1502;&#1488;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data\FAS\Projects\2018projects\Options%20and%20Finance\English\Rainbow\Model\Model_V6.xlsm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EREZ\061093\2002\tax\TAX2002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rel%20Net%20LTD\Financial%20Statements\31.12.1999\Profor_4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inance\finance\Documents%20and%20Settings\p0011006\Local%20Settings\Temporary%20Internet%20Files\OLK107\KLF\DORON_S\2225\G\6_98\TASHKIF_\TASH_697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Content.IE5/OLQJO96N/RIMONI/&#1490;&#1500;&#1497;&#1493;&#1504;&#1493;&#1514;%20&#1500;&#1497;&#1488;&#1493;&#1512;&#1492;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Castiel\XOSoft\12_01\XOsoft_inc_1201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er2kserver\accounting$\My%20Documents\1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liorl\Desktop\&#1514;&#1492;&#1500;&#1497;&#1499;&#1497;&#1501;\Annual%20report%202006-V4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~1\tzofitb\LOCALS~1\Temp\carli-tax%202002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2164\2003\Q1\AUDIT\financing_explaination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2164\2002\12.02\AUDIT\NIS1202_1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1\MAS\NIS1201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ahuva\My%20Documents\Tradency\reports\05.2007\ahuva\cydoor\2003\cydoor1203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TTI\12.00\AUDIT\TTI1299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OLKC230/WIN95/TEMP/600mpel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ktmail2in.sktelecom.com/mail/05712.nsf/($Inbox)/CC95BB3893CB662649256DAA003972B6/$FILE/_368o30d0hmfh13ftp26tuk4e3q48r1v8houiigchg60pise9e68pii4dqnc8rnpohnjr13gd4271tc4e1no8rlepef1m76_/2004%20&#50696;&#49328;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696;&#49328;_2002_1025&#51032;%20&#50892;&#53356;&#49884;&#53944;" TargetMode="External"/></Relationships>
</file>

<file path=xl/externalLinks/_rels/externalLink30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CF/P&amp;L-CF%202026%20Nanox%20Group.xlsx" TargetMode="External"/><Relationship Id="rId1" Type="http://schemas.openxmlformats.org/officeDocument/2006/relationships/externalLinkPath" Target="https://nanoxmail.sharepoint.com/sites/AOP/Shared%20Documents/AOP%202026/CF/P&amp;L-CF%202026%20Nanox%20Gro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  <sheetName val="מרכז_ער&quot;ז"/>
      <sheetName val="עידן_1099"/>
      <sheetName val="ערוצי_זהב_1099"/>
      <sheetName val="ערוצי_אדום_1099"/>
      <sheetName val="טורים_98"/>
      <sheetName val="מדריכי_פנאי"/>
      <sheetName val="netco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B1">
            <v>4.16</v>
          </cell>
          <cell r="G1" t="str">
            <v>עורק שמ"מ</v>
          </cell>
          <cell r="Q1" t="str">
            <v>דוחות מאוחדים</v>
          </cell>
          <cell r="AF1">
            <v>36160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A2">
            <v>36160</v>
          </cell>
          <cell r="B2">
            <v>3.536</v>
          </cell>
          <cell r="C2">
            <v>153.1</v>
          </cell>
          <cell r="AX2" t="str">
            <v>$</v>
          </cell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  <cell r="GS2" t="str">
            <v>{EDIT}*a:Gx44/a:Gy44~{DOWN}</v>
          </cell>
        </row>
        <row r="3">
          <cell r="B3" t="str">
            <v xml:space="preserve">    =1$</v>
          </cell>
          <cell r="C3" t="str">
            <v>מדד</v>
          </cell>
          <cell r="G3" t="str">
            <v>עורק שמ"מ</v>
          </cell>
          <cell r="S3" t="str">
            <v>ערוצי זהב</v>
          </cell>
          <cell r="AB3" t="str">
            <v>ערוצי זהב - מאוחד</v>
          </cell>
          <cell r="AF3" t="str">
            <v>דרום השרון</v>
          </cell>
          <cell r="AJ3" t="str">
            <v>דרה"ש</v>
          </cell>
          <cell r="AL3" t="str">
            <v>ט.ל.מ.</v>
          </cell>
          <cell r="AP3" t="str">
            <v>דרה"ש - מאוחד</v>
          </cell>
          <cell r="AR3" t="str">
            <v>מרכז ער"ז</v>
          </cell>
          <cell r="AX3" t="str">
            <v>עורק שמ"מ - מאוחד</v>
          </cell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C4" t="str">
            <v>U.S dollar</v>
          </cell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5" t="str">
            <v>בדיקת איזון</v>
          </cell>
          <cell r="C5">
            <v>-654.16539999999804</v>
          </cell>
          <cell r="E5">
            <v>6.2999999998282874E-2</v>
          </cell>
          <cell r="G5">
            <v>655.80807821267035</v>
          </cell>
          <cell r="I5">
            <v>1.7056782126746839</v>
          </cell>
          <cell r="M5">
            <v>-2.1664038461537132</v>
          </cell>
          <cell r="O5">
            <v>-0.5</v>
          </cell>
          <cell r="Q5">
            <v>0.28200000003562309</v>
          </cell>
          <cell r="S5">
            <v>0</v>
          </cell>
          <cell r="U5">
            <v>0.28200000000651926</v>
          </cell>
          <cell r="W5">
            <v>-1.25</v>
          </cell>
          <cell r="X5">
            <v>0</v>
          </cell>
          <cell r="Z5">
            <v>2.5950000000002547</v>
          </cell>
          <cell r="AB5">
            <v>-0.64581538461561649</v>
          </cell>
          <cell r="AD5">
            <v>-0.19281538468203507</v>
          </cell>
          <cell r="AF5">
            <v>9.9999999656574801E-4</v>
          </cell>
          <cell r="AH5">
            <v>0</v>
          </cell>
          <cell r="AJ5">
            <v>9.9999999656574801E-4</v>
          </cell>
          <cell r="AL5">
            <v>-0.21899999999732245</v>
          </cell>
          <cell r="AN5">
            <v>0.9180000000014843</v>
          </cell>
          <cell r="AP5">
            <v>0.70000000000436557</v>
          </cell>
          <cell r="AR5">
            <v>1.1666515837059706</v>
          </cell>
          <cell r="AT5">
            <v>0.55073075788095593</v>
          </cell>
          <cell r="AV5">
            <v>-1.8870480769110145</v>
          </cell>
          <cell r="AX5">
            <v>-1.336317318957299</v>
          </cell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6" t="str">
            <v>ACTIV</v>
          </cell>
          <cell r="C6" t="str">
            <v>שממ</v>
          </cell>
          <cell r="E6" t="str">
            <v>שממ</v>
          </cell>
          <cell r="G6" t="str">
            <v>פ. נוספות</v>
          </cell>
          <cell r="I6" t="str">
            <v>TOTAL</v>
          </cell>
          <cell r="K6" t="str">
            <v>טלפאואר</v>
          </cell>
          <cell r="M6" t="str">
            <v>מד"פ</v>
          </cell>
          <cell r="O6" t="str">
            <v>נטקום</v>
          </cell>
          <cell r="Q6" t="str">
            <v>ער"ז</v>
          </cell>
          <cell r="S6" t="str">
            <v>פ. נוספות</v>
          </cell>
          <cell r="U6" t="str">
            <v>TOTAL</v>
          </cell>
          <cell r="W6" t="str">
            <v>עידן</v>
          </cell>
          <cell r="X6" t="str">
            <v>עידן</v>
          </cell>
          <cell r="Z6" t="str">
            <v>ע. אדום</v>
          </cell>
          <cell r="AB6" t="str">
            <v>פ.נוספות</v>
          </cell>
          <cell r="AD6" t="str">
            <v>TOTAL</v>
          </cell>
          <cell r="AF6" t="str">
            <v>דרה"ש</v>
          </cell>
          <cell r="AH6" t="str">
            <v>פ. נוספות</v>
          </cell>
          <cell r="AJ6" t="str">
            <v>TOTAL</v>
          </cell>
          <cell r="AL6" t="str">
            <v>ט.ל.מ.</v>
          </cell>
          <cell r="AN6" t="str">
            <v>פ. נוספות</v>
          </cell>
          <cell r="AP6" t="str">
            <v>TOTAL</v>
          </cell>
          <cell r="AR6" t="str">
            <v>מרכז ער"ז</v>
          </cell>
          <cell r="AT6" t="str">
            <v>TOTAL</v>
          </cell>
          <cell r="AV6" t="str">
            <v>פ. נוספות</v>
          </cell>
          <cell r="AX6" t="str">
            <v>TOTAL</v>
          </cell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  <cell r="GT6" t="str">
            <v>{edit}*A:hX90/A:hY96~{down}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12" t="str">
            <v>FIXED ASSETS</v>
          </cell>
          <cell r="E12">
            <v>0.15899999999996339</v>
          </cell>
          <cell r="M12">
            <v>1.8028846153844924E-2</v>
          </cell>
          <cell r="O12">
            <v>0</v>
          </cell>
          <cell r="U12">
            <v>-0.96399999999266583</v>
          </cell>
          <cell r="Z12">
            <v>-7.5000000000272848E-2</v>
          </cell>
          <cell r="AB12" t="str">
            <v xml:space="preserve"> </v>
          </cell>
          <cell r="AL12">
            <v>-0.21699999998963904</v>
          </cell>
          <cell r="AP12">
            <v>-0.21699999998963904</v>
          </cell>
          <cell r="AR12">
            <v>0</v>
          </cell>
          <cell r="AX12">
            <v>444.32902884625946</v>
          </cell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13" t="str">
            <v>total-cost</v>
          </cell>
          <cell r="I13">
            <v>0</v>
          </cell>
          <cell r="M13">
            <v>17.48497596153846</v>
          </cell>
          <cell r="O13">
            <v>1144</v>
          </cell>
          <cell r="Q13">
            <v>112483.67600000001</v>
          </cell>
          <cell r="U13">
            <v>112483.67600000001</v>
          </cell>
          <cell r="W13">
            <v>41905.5</v>
          </cell>
          <cell r="X13">
            <v>41905.5</v>
          </cell>
          <cell r="Z13">
            <v>1896.7860000000001</v>
          </cell>
          <cell r="AB13">
            <v>1377.838</v>
          </cell>
          <cell r="AD13">
            <v>199569.3</v>
          </cell>
          <cell r="AL13">
            <v>86659</v>
          </cell>
          <cell r="AN13">
            <v>0</v>
          </cell>
          <cell r="AP13">
            <v>86659</v>
          </cell>
          <cell r="AR13">
            <v>21867.181</v>
          </cell>
          <cell r="AT13">
            <v>309256.96597596159</v>
          </cell>
          <cell r="AV13">
            <v>0</v>
          </cell>
          <cell r="AX13">
            <v>309256.96597596159</v>
          </cell>
          <cell r="AY13">
            <v>0</v>
          </cell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  <cell r="GT13" t="str">
            <v>{MENUBRANCH main}</v>
          </cell>
        </row>
        <row r="14">
          <cell r="A14" t="str">
            <v>Depreciation</v>
          </cell>
          <cell r="G14">
            <v>0</v>
          </cell>
          <cell r="I14">
            <v>0</v>
          </cell>
          <cell r="M14">
            <v>-3.9669471153846154</v>
          </cell>
          <cell r="O14">
            <v>-428</v>
          </cell>
          <cell r="Q14">
            <v>-54907.004000000001</v>
          </cell>
          <cell r="U14">
            <v>-54907.004000000001</v>
          </cell>
          <cell r="W14">
            <v>-20771.5</v>
          </cell>
          <cell r="X14">
            <v>-20771.5</v>
          </cell>
          <cell r="Z14">
            <v>-546.55600000000004</v>
          </cell>
          <cell r="AB14">
            <v>-80.430000000000007</v>
          </cell>
          <cell r="AD14">
            <v>-97076.99</v>
          </cell>
          <cell r="AL14">
            <v>-35176</v>
          </cell>
          <cell r="AN14">
            <v>0</v>
          </cell>
          <cell r="AP14">
            <v>-35176</v>
          </cell>
          <cell r="AR14">
            <v>-1266.8440000000001</v>
          </cell>
          <cell r="AT14">
            <v>-133951.80094711535</v>
          </cell>
          <cell r="AV14">
            <v>0</v>
          </cell>
          <cell r="AX14">
            <v>-133951.80094711535</v>
          </cell>
          <cell r="AY14">
            <v>0</v>
          </cell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15" t="str">
            <v>Total Fix.Assets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M15">
            <v>13.518028846153845</v>
          </cell>
          <cell r="O15">
            <v>716</v>
          </cell>
          <cell r="Q15">
            <v>57576.672000000006</v>
          </cell>
          <cell r="S15">
            <v>0</v>
          </cell>
          <cell r="U15">
            <v>57576.672000000006</v>
          </cell>
          <cell r="W15">
            <v>21134</v>
          </cell>
          <cell r="X15">
            <v>21134</v>
          </cell>
          <cell r="Z15">
            <v>1350.23</v>
          </cell>
          <cell r="AB15">
            <v>1297.4079999999999</v>
          </cell>
          <cell r="AD15">
            <v>102492.31</v>
          </cell>
          <cell r="AH15">
            <v>0</v>
          </cell>
          <cell r="AJ15">
            <v>0</v>
          </cell>
          <cell r="AL15">
            <v>51483</v>
          </cell>
          <cell r="AN15">
            <v>0</v>
          </cell>
          <cell r="AP15">
            <v>51483</v>
          </cell>
          <cell r="AR15">
            <v>20600.337</v>
          </cell>
          <cell r="AT15">
            <v>175305.16502884624</v>
          </cell>
          <cell r="AV15">
            <v>0</v>
          </cell>
          <cell r="AX15">
            <v>175305.16502884624</v>
          </cell>
          <cell r="AY15">
            <v>0</v>
          </cell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  <cell r="GT15" t="str">
            <v xml:space="preserve"> עורק שמ"מ 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17" t="str">
            <v>INVESTMENTS</v>
          </cell>
          <cell r="AT17">
            <v>0</v>
          </cell>
          <cell r="AY17">
            <v>0</v>
          </cell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18" t="str">
            <v>G.C.&amp; CO.</v>
          </cell>
          <cell r="B18">
            <v>0.7</v>
          </cell>
          <cell r="C18">
            <v>-3591.5340000000001</v>
          </cell>
          <cell r="G18">
            <v>984.702</v>
          </cell>
          <cell r="I18">
            <v>-2606.8320000000003</v>
          </cell>
          <cell r="U18">
            <v>0</v>
          </cell>
          <cell r="AD18">
            <v>0</v>
          </cell>
          <cell r="AJ18">
            <v>0</v>
          </cell>
          <cell r="AP18">
            <v>0</v>
          </cell>
          <cell r="AR18">
            <v>0</v>
          </cell>
          <cell r="AT18">
            <v>-2606.8320000000003</v>
          </cell>
          <cell r="AV18">
            <v>2606.8320000000003</v>
          </cell>
          <cell r="AX18">
            <v>0</v>
          </cell>
          <cell r="AY18">
            <v>0</v>
          </cell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19" t="str">
            <v xml:space="preserve"> long term loans</v>
          </cell>
          <cell r="I19">
            <v>0</v>
          </cell>
          <cell r="U19">
            <v>0</v>
          </cell>
          <cell r="AD19">
            <v>0</v>
          </cell>
          <cell r="AJ19">
            <v>0</v>
          </cell>
          <cell r="AN19">
            <v>0</v>
          </cell>
          <cell r="AP19">
            <v>0</v>
          </cell>
          <cell r="AR19">
            <v>0</v>
          </cell>
          <cell r="AT19">
            <v>0</v>
          </cell>
          <cell r="AV19">
            <v>0</v>
          </cell>
          <cell r="AX19">
            <v>0</v>
          </cell>
          <cell r="AY19">
            <v>0</v>
          </cell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20" t="str">
            <v xml:space="preserve"> accumulated profit</v>
          </cell>
          <cell r="C20">
            <v>33834.866000000002</v>
          </cell>
          <cell r="I20">
            <v>33834.866000000002</v>
          </cell>
          <cell r="U20">
            <v>0</v>
          </cell>
          <cell r="AD20">
            <v>0</v>
          </cell>
          <cell r="AJ20">
            <v>0</v>
          </cell>
          <cell r="AP20">
            <v>0</v>
          </cell>
          <cell r="AR20">
            <v>0</v>
          </cell>
          <cell r="AT20">
            <v>33834.866000000002</v>
          </cell>
          <cell r="AV20">
            <v>-33834.866000000002</v>
          </cell>
          <cell r="AX20">
            <v>0</v>
          </cell>
          <cell r="AY20">
            <v>0</v>
          </cell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21" t="str">
            <v xml:space="preserve"> profit-(equity method)</v>
          </cell>
          <cell r="C21">
            <v>13677</v>
          </cell>
          <cell r="E21" t="str">
            <v xml:space="preserve"> </v>
          </cell>
          <cell r="G21">
            <v>4397</v>
          </cell>
          <cell r="I21">
            <v>18074</v>
          </cell>
          <cell r="U21">
            <v>0</v>
          </cell>
          <cell r="AD21">
            <v>0</v>
          </cell>
          <cell r="AJ21">
            <v>0</v>
          </cell>
          <cell r="AP21">
            <v>0</v>
          </cell>
          <cell r="AR21">
            <v>0</v>
          </cell>
          <cell r="AT21">
            <v>18074</v>
          </cell>
          <cell r="AV21">
            <v>-18074</v>
          </cell>
          <cell r="AX21">
            <v>0</v>
          </cell>
          <cell r="AY21">
            <v>0</v>
          </cell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22" t="str">
            <v xml:space="preserve"> s. IEDIOT accumulated loss</v>
          </cell>
          <cell r="C22">
            <v>-735</v>
          </cell>
          <cell r="I22">
            <v>-735</v>
          </cell>
          <cell r="U22">
            <v>0</v>
          </cell>
          <cell r="AD22">
            <v>0</v>
          </cell>
          <cell r="AJ22">
            <v>0</v>
          </cell>
          <cell r="AP22">
            <v>0</v>
          </cell>
          <cell r="AT22">
            <v>-735</v>
          </cell>
          <cell r="AV22">
            <v>735</v>
          </cell>
          <cell r="AX22">
            <v>0</v>
          </cell>
          <cell r="AY22">
            <v>0</v>
          </cell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23" t="str">
            <v xml:space="preserve"> s. IEDIOT loss-(equity method)</v>
          </cell>
          <cell r="G23">
            <v>-245</v>
          </cell>
          <cell r="I23">
            <v>-245</v>
          </cell>
          <cell r="U23">
            <v>0</v>
          </cell>
          <cell r="AD23">
            <v>0</v>
          </cell>
          <cell r="AJ23">
            <v>0</v>
          </cell>
          <cell r="AP23">
            <v>0</v>
          </cell>
          <cell r="AT23">
            <v>-245</v>
          </cell>
          <cell r="AV23">
            <v>245</v>
          </cell>
          <cell r="AX23">
            <v>0</v>
          </cell>
          <cell r="AY23">
            <v>0</v>
          </cell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24" t="str">
            <v xml:space="preserve">total </v>
          </cell>
          <cell r="C24">
            <v>43185.332000000002</v>
          </cell>
          <cell r="E24">
            <v>0</v>
          </cell>
          <cell r="G24">
            <v>5136.7020000000002</v>
          </cell>
          <cell r="I24">
            <v>48322.034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  <cell r="AR24">
            <v>0</v>
          </cell>
          <cell r="AT24">
            <v>48322.034</v>
          </cell>
          <cell r="AV24">
            <v>-48322.034</v>
          </cell>
          <cell r="AX24">
            <v>0</v>
          </cell>
          <cell r="AY24">
            <v>0</v>
          </cell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25" t="str">
            <v>IDAN</v>
          </cell>
          <cell r="B25">
            <v>0.75</v>
          </cell>
          <cell r="Q25">
            <v>4.5</v>
          </cell>
          <cell r="U25">
            <v>4.5</v>
          </cell>
          <cell r="W25">
            <v>-4.5</v>
          </cell>
          <cell r="AD25">
            <v>0</v>
          </cell>
          <cell r="AJ25">
            <v>0</v>
          </cell>
          <cell r="AP25">
            <v>0</v>
          </cell>
          <cell r="AT25">
            <v>0</v>
          </cell>
          <cell r="AV25">
            <v>0</v>
          </cell>
          <cell r="AX25">
            <v>0</v>
          </cell>
          <cell r="AY25">
            <v>0</v>
          </cell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26" t="str">
            <v xml:space="preserve"> long term loans</v>
          </cell>
          <cell r="Q26">
            <v>188</v>
          </cell>
          <cell r="U26">
            <v>188</v>
          </cell>
          <cell r="W26">
            <v>-188</v>
          </cell>
          <cell r="AD26">
            <v>0</v>
          </cell>
          <cell r="AP26">
            <v>0</v>
          </cell>
          <cell r="AT26">
            <v>0</v>
          </cell>
          <cell r="AX26">
            <v>0</v>
          </cell>
          <cell r="AY26">
            <v>0</v>
          </cell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27" t="str">
            <v xml:space="preserve"> accumulated profit</v>
          </cell>
          <cell r="Q27">
            <v>11223.25</v>
          </cell>
          <cell r="U27">
            <v>11223.25</v>
          </cell>
          <cell r="W27">
            <v>-11223.25</v>
          </cell>
          <cell r="AD27">
            <v>0</v>
          </cell>
          <cell r="AP27">
            <v>0</v>
          </cell>
          <cell r="AT27">
            <v>0</v>
          </cell>
          <cell r="AX27">
            <v>0</v>
          </cell>
          <cell r="AY27">
            <v>0</v>
          </cell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28" t="str">
            <v xml:space="preserve"> profit-(equity method)</v>
          </cell>
          <cell r="Q28">
            <v>-5924.5</v>
          </cell>
          <cell r="U28">
            <v>-5924.5</v>
          </cell>
          <cell r="W28">
            <v>5924.5</v>
          </cell>
          <cell r="AD28">
            <v>0</v>
          </cell>
          <cell r="AP28">
            <v>0</v>
          </cell>
          <cell r="AT28">
            <v>0</v>
          </cell>
          <cell r="AV28">
            <v>0</v>
          </cell>
          <cell r="AX28">
            <v>0</v>
          </cell>
          <cell r="AY28">
            <v>0</v>
          </cell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29" t="str">
            <v>GOODWILL</v>
          </cell>
          <cell r="Q29">
            <v>82508.133000000002</v>
          </cell>
          <cell r="U29">
            <v>82508.133000000002</v>
          </cell>
          <cell r="AB29">
            <v>-1297.4079999999999</v>
          </cell>
          <cell r="AD29">
            <v>81210.725000000006</v>
          </cell>
          <cell r="AP29">
            <v>0</v>
          </cell>
          <cell r="AT29">
            <v>81210.725000000006</v>
          </cell>
          <cell r="AV29">
            <v>-81210.725000000006</v>
          </cell>
          <cell r="AX29">
            <v>0</v>
          </cell>
          <cell r="AY29">
            <v>0</v>
          </cell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30" t="str">
            <v>TOTAL</v>
          </cell>
          <cell r="Q30">
            <v>87999.383000000002</v>
          </cell>
          <cell r="S30">
            <v>0</v>
          </cell>
          <cell r="U30">
            <v>87999.383000000002</v>
          </cell>
          <cell r="W30">
            <v>-5491.25</v>
          </cell>
          <cell r="Z30">
            <v>0</v>
          </cell>
          <cell r="AB30">
            <v>-1297.4079999999999</v>
          </cell>
          <cell r="AD30">
            <v>81210.725000000006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  <cell r="AR30">
            <v>0</v>
          </cell>
          <cell r="AT30">
            <v>81210.725000000006</v>
          </cell>
          <cell r="AV30">
            <v>-81210.725000000006</v>
          </cell>
          <cell r="AX30">
            <v>0</v>
          </cell>
          <cell r="AY30">
            <v>0</v>
          </cell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AT31">
            <v>0</v>
          </cell>
          <cell r="AY31">
            <v>0</v>
          </cell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32" t="str">
            <v>ICP-shares</v>
          </cell>
          <cell r="B32">
            <v>0.3</v>
          </cell>
          <cell r="I32">
            <v>0</v>
          </cell>
          <cell r="Q32">
            <v>14.6</v>
          </cell>
          <cell r="U32">
            <v>14.6</v>
          </cell>
          <cell r="W32">
            <v>164</v>
          </cell>
          <cell r="X32">
            <v>164</v>
          </cell>
          <cell r="AD32">
            <v>342.6</v>
          </cell>
          <cell r="AF32">
            <v>0</v>
          </cell>
          <cell r="AH32">
            <v>0</v>
          </cell>
          <cell r="AJ32">
            <v>0</v>
          </cell>
          <cell r="AP32">
            <v>0</v>
          </cell>
          <cell r="AR32">
            <v>0</v>
          </cell>
          <cell r="AT32">
            <v>342.6</v>
          </cell>
          <cell r="AV32">
            <v>0</v>
          </cell>
          <cell r="AX32">
            <v>342.6</v>
          </cell>
          <cell r="AY32">
            <v>0</v>
          </cell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33" t="str">
            <v xml:space="preserve"> long term loans</v>
          </cell>
          <cell r="I33">
            <v>0</v>
          </cell>
          <cell r="Q33">
            <v>486.709</v>
          </cell>
          <cell r="U33">
            <v>486.709</v>
          </cell>
          <cell r="W33">
            <v>162</v>
          </cell>
          <cell r="X33">
            <v>162</v>
          </cell>
          <cell r="AD33">
            <v>810.70900000000006</v>
          </cell>
          <cell r="AF33">
            <v>0</v>
          </cell>
          <cell r="AH33">
            <v>0</v>
          </cell>
          <cell r="AJ33">
            <v>0</v>
          </cell>
          <cell r="AP33">
            <v>0</v>
          </cell>
          <cell r="AR33">
            <v>0</v>
          </cell>
          <cell r="AT33">
            <v>810.70900000000006</v>
          </cell>
          <cell r="AV33">
            <v>0</v>
          </cell>
          <cell r="AX33">
            <v>810.70900000000006</v>
          </cell>
          <cell r="AY33">
            <v>0</v>
          </cell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34" t="str">
            <v xml:space="preserve"> accumulated profit</v>
          </cell>
          <cell r="Q34">
            <v>1161</v>
          </cell>
          <cell r="U34">
            <v>1161</v>
          </cell>
          <cell r="AD34">
            <v>1161</v>
          </cell>
          <cell r="AJ34">
            <v>0</v>
          </cell>
          <cell r="AP34">
            <v>0</v>
          </cell>
          <cell r="AT34">
            <v>1161</v>
          </cell>
          <cell r="AX34">
            <v>1161</v>
          </cell>
          <cell r="AY34">
            <v>0</v>
          </cell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35" t="str">
            <v xml:space="preserve"> profit-(equity method)</v>
          </cell>
          <cell r="I35">
            <v>0</v>
          </cell>
          <cell r="Q35">
            <v>-313.3</v>
          </cell>
          <cell r="S35">
            <v>0</v>
          </cell>
          <cell r="U35">
            <v>-313.3</v>
          </cell>
          <cell r="AD35">
            <v>-313.3</v>
          </cell>
          <cell r="AF35">
            <v>0</v>
          </cell>
          <cell r="AH35">
            <v>0</v>
          </cell>
          <cell r="AJ35">
            <v>0</v>
          </cell>
          <cell r="AP35">
            <v>0</v>
          </cell>
          <cell r="AR35">
            <v>0</v>
          </cell>
          <cell r="AT35">
            <v>-313.3</v>
          </cell>
          <cell r="AV35">
            <v>0</v>
          </cell>
          <cell r="AX35">
            <v>-313.3</v>
          </cell>
          <cell r="AY35">
            <v>0</v>
          </cell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36" t="str">
            <v xml:space="preserve">total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M36">
            <v>0</v>
          </cell>
          <cell r="O36">
            <v>0</v>
          </cell>
          <cell r="Q36">
            <v>1349.009</v>
          </cell>
          <cell r="S36">
            <v>0</v>
          </cell>
          <cell r="U36">
            <v>1349.009</v>
          </cell>
          <cell r="W36">
            <v>326</v>
          </cell>
          <cell r="X36">
            <v>326</v>
          </cell>
          <cell r="Z36">
            <v>0</v>
          </cell>
          <cell r="AB36">
            <v>0</v>
          </cell>
          <cell r="AD36">
            <v>2001.0090000000002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  <cell r="AR36">
            <v>0</v>
          </cell>
          <cell r="AT36">
            <v>2001.0090000000002</v>
          </cell>
          <cell r="AV36">
            <v>0</v>
          </cell>
          <cell r="AX36">
            <v>2001.0090000000002</v>
          </cell>
          <cell r="AY36">
            <v>0</v>
          </cell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37" t="str">
            <v>G. LINES-shares</v>
          </cell>
          <cell r="B37">
            <v>0.25</v>
          </cell>
          <cell r="C37">
            <v>3000.395</v>
          </cell>
          <cell r="I37">
            <v>3000.395</v>
          </cell>
          <cell r="U37">
            <v>0</v>
          </cell>
          <cell r="AD37">
            <v>0</v>
          </cell>
          <cell r="AJ37">
            <v>0</v>
          </cell>
          <cell r="AP37">
            <v>0</v>
          </cell>
          <cell r="AT37">
            <v>3000.395</v>
          </cell>
          <cell r="AX37">
            <v>3000.395</v>
          </cell>
          <cell r="AY37">
            <v>0</v>
          </cell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38" t="str">
            <v xml:space="preserve"> long term loans (index)</v>
          </cell>
          <cell r="C38">
            <v>736.54499999999996</v>
          </cell>
          <cell r="G38">
            <v>-25.857559999999999</v>
          </cell>
          <cell r="I38">
            <v>710.68743999999992</v>
          </cell>
          <cell r="U38">
            <v>0</v>
          </cell>
          <cell r="AD38">
            <v>0</v>
          </cell>
          <cell r="AJ38">
            <v>0</v>
          </cell>
          <cell r="AP38">
            <v>0</v>
          </cell>
          <cell r="AT38">
            <v>710.68743999999992</v>
          </cell>
          <cell r="AX38">
            <v>710.68743999999992</v>
          </cell>
          <cell r="AY38">
            <v>0</v>
          </cell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39" t="str">
            <v xml:space="preserve"> long term loans $</v>
          </cell>
          <cell r="C39">
            <v>10563.864</v>
          </cell>
          <cell r="G39">
            <v>113.33150000000001</v>
          </cell>
          <cell r="I39">
            <v>10677.1955</v>
          </cell>
          <cell r="U39">
            <v>0</v>
          </cell>
          <cell r="AD39">
            <v>0</v>
          </cell>
          <cell r="AJ39">
            <v>0</v>
          </cell>
          <cell r="AP39">
            <v>0</v>
          </cell>
          <cell r="AT39">
            <v>10677.1955</v>
          </cell>
          <cell r="AX39">
            <v>10677.1955</v>
          </cell>
          <cell r="AY39">
            <v>0</v>
          </cell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40" t="str">
            <v xml:space="preserve"> accumulated loss</v>
          </cell>
          <cell r="C40">
            <v>-8484.25</v>
          </cell>
          <cell r="I40">
            <v>-8484.25</v>
          </cell>
          <cell r="U40">
            <v>0</v>
          </cell>
          <cell r="AD40">
            <v>0</v>
          </cell>
          <cell r="AJ40">
            <v>0</v>
          </cell>
          <cell r="AP40">
            <v>0</v>
          </cell>
          <cell r="AT40">
            <v>-8484.25</v>
          </cell>
          <cell r="AX40">
            <v>-8484</v>
          </cell>
          <cell r="AY40">
            <v>-0.25</v>
          </cell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41" t="str">
            <v xml:space="preserve"> loss-(equity method)</v>
          </cell>
          <cell r="C41">
            <v>-3871.42</v>
          </cell>
          <cell r="G41">
            <v>-948.33</v>
          </cell>
          <cell r="I41">
            <v>-4819.75</v>
          </cell>
          <cell r="U41">
            <v>0</v>
          </cell>
          <cell r="AD41">
            <v>0</v>
          </cell>
          <cell r="AJ41">
            <v>0</v>
          </cell>
          <cell r="AP41">
            <v>0</v>
          </cell>
          <cell r="AT41">
            <v>-4819.75</v>
          </cell>
          <cell r="AX41">
            <v>-4820</v>
          </cell>
          <cell r="AY41">
            <v>0.25</v>
          </cell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42" t="str">
            <v xml:space="preserve"> goodwill</v>
          </cell>
          <cell r="C42">
            <v>132.119</v>
          </cell>
          <cell r="I42">
            <v>132.119</v>
          </cell>
          <cell r="U42">
            <v>0</v>
          </cell>
          <cell r="AD42">
            <v>0</v>
          </cell>
          <cell r="AJ42">
            <v>0</v>
          </cell>
          <cell r="AP42">
            <v>0</v>
          </cell>
          <cell r="AT42">
            <v>132.119</v>
          </cell>
          <cell r="AX42">
            <v>132.119</v>
          </cell>
          <cell r="AY42">
            <v>0</v>
          </cell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C43">
            <v>2077.2530000000002</v>
          </cell>
          <cell r="E43">
            <v>0</v>
          </cell>
          <cell r="G43">
            <v>-860.85605999999996</v>
          </cell>
          <cell r="I43">
            <v>1216.3969399999999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Z43">
            <v>0</v>
          </cell>
          <cell r="AB43">
            <v>0</v>
          </cell>
          <cell r="AD43">
            <v>0</v>
          </cell>
          <cell r="AF43">
            <v>0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P43">
            <v>0</v>
          </cell>
          <cell r="AR43">
            <v>0</v>
          </cell>
          <cell r="AT43">
            <v>1216.3969399999999</v>
          </cell>
          <cell r="AV43">
            <v>0</v>
          </cell>
          <cell r="AX43">
            <v>1216.3969399999999</v>
          </cell>
          <cell r="AY43">
            <v>0</v>
          </cell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44" t="str">
            <v>MERCAZ-shares</v>
          </cell>
          <cell r="B44">
            <v>0.7</v>
          </cell>
          <cell r="C44">
            <v>0.72399999999999998</v>
          </cell>
          <cell r="I44">
            <v>0.72399999999999998</v>
          </cell>
          <cell r="U44">
            <v>0</v>
          </cell>
          <cell r="AD44">
            <v>0</v>
          </cell>
          <cell r="AJ44">
            <v>0</v>
          </cell>
          <cell r="AP44">
            <v>0</v>
          </cell>
          <cell r="AR44">
            <v>0</v>
          </cell>
          <cell r="AT44">
            <v>0.72399999999999998</v>
          </cell>
          <cell r="AV44">
            <v>-0.72399999999999998</v>
          </cell>
          <cell r="AX44">
            <v>0</v>
          </cell>
          <cell r="AY44">
            <v>0</v>
          </cell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45" t="str">
            <v xml:space="preserve"> long term loans</v>
          </cell>
          <cell r="C45">
            <v>5790.5619999999999</v>
          </cell>
          <cell r="I45">
            <v>5790.5619999999999</v>
          </cell>
          <cell r="U45">
            <v>0</v>
          </cell>
          <cell r="AD45">
            <v>0</v>
          </cell>
          <cell r="AJ45">
            <v>0</v>
          </cell>
          <cell r="AP45">
            <v>0</v>
          </cell>
          <cell r="AT45">
            <v>5790.5619999999999</v>
          </cell>
          <cell r="AV45">
            <v>-5790.5619999999999</v>
          </cell>
          <cell r="AX45">
            <v>0</v>
          </cell>
          <cell r="AY45">
            <v>0</v>
          </cell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46" t="str">
            <v xml:space="preserve"> long term loans 4.6%</v>
          </cell>
          <cell r="C46">
            <v>9226.8590000000004</v>
          </cell>
          <cell r="I46">
            <v>9226.8590000000004</v>
          </cell>
          <cell r="U46">
            <v>0</v>
          </cell>
          <cell r="AD46">
            <v>0</v>
          </cell>
          <cell r="AJ46">
            <v>0</v>
          </cell>
          <cell r="AP46">
            <v>0</v>
          </cell>
          <cell r="AT46">
            <v>9226.8590000000004</v>
          </cell>
          <cell r="AV46">
            <v>-9226.8590000000004</v>
          </cell>
          <cell r="AX46">
            <v>0</v>
          </cell>
          <cell r="AY46">
            <v>0</v>
          </cell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47" t="str">
            <v xml:space="preserve"> accumulated loss</v>
          </cell>
          <cell r="C47">
            <v>-248.86799999999999</v>
          </cell>
          <cell r="I47">
            <v>-248.86799999999999</v>
          </cell>
          <cell r="U47">
            <v>0</v>
          </cell>
          <cell r="AD47">
            <v>0</v>
          </cell>
          <cell r="AJ47">
            <v>0</v>
          </cell>
          <cell r="AP47">
            <v>0</v>
          </cell>
          <cell r="AT47">
            <v>-248.86799999999999</v>
          </cell>
          <cell r="AV47">
            <v>248.86799999999999</v>
          </cell>
          <cell r="AX47">
            <v>0</v>
          </cell>
          <cell r="AY47">
            <v>0</v>
          </cell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48" t="str">
            <v xml:space="preserve"> loss-(equity method)</v>
          </cell>
          <cell r="C48">
            <v>619</v>
          </cell>
          <cell r="G48">
            <v>394</v>
          </cell>
          <cell r="I48">
            <v>1013</v>
          </cell>
          <cell r="U48">
            <v>0</v>
          </cell>
          <cell r="AD48">
            <v>0</v>
          </cell>
          <cell r="AJ48">
            <v>0</v>
          </cell>
          <cell r="AP48">
            <v>0</v>
          </cell>
          <cell r="AR48">
            <v>0</v>
          </cell>
          <cell r="AT48">
            <v>1013</v>
          </cell>
          <cell r="AV48">
            <v>-1013</v>
          </cell>
          <cell r="AX48">
            <v>0</v>
          </cell>
          <cell r="AY48">
            <v>0</v>
          </cell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49" t="str">
            <v xml:space="preserve">total </v>
          </cell>
          <cell r="C49">
            <v>15388.277</v>
          </cell>
          <cell r="E49">
            <v>0</v>
          </cell>
          <cell r="G49">
            <v>394</v>
          </cell>
          <cell r="I49">
            <v>15782.277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Z49">
            <v>0</v>
          </cell>
          <cell r="AB49">
            <v>0</v>
          </cell>
          <cell r="AD49">
            <v>0</v>
          </cell>
          <cell r="AF49">
            <v>0</v>
          </cell>
          <cell r="AH49">
            <v>0</v>
          </cell>
          <cell r="AJ49">
            <v>0</v>
          </cell>
          <cell r="AL49">
            <v>0</v>
          </cell>
          <cell r="AN49">
            <v>0</v>
          </cell>
          <cell r="AP49">
            <v>0</v>
          </cell>
          <cell r="AR49">
            <v>0</v>
          </cell>
          <cell r="AT49">
            <v>15782.277</v>
          </cell>
          <cell r="AV49">
            <v>-15782.277</v>
          </cell>
          <cell r="AX49">
            <v>0</v>
          </cell>
          <cell r="AY49">
            <v>0</v>
          </cell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50" t="str">
            <v>SSC-shares</v>
          </cell>
          <cell r="B50">
            <v>0.7</v>
          </cell>
          <cell r="C50">
            <v>-3449.24</v>
          </cell>
          <cell r="I50">
            <v>-3449.24</v>
          </cell>
          <cell r="U50">
            <v>0</v>
          </cell>
          <cell r="AD50">
            <v>0</v>
          </cell>
          <cell r="AJ50">
            <v>0</v>
          </cell>
          <cell r="AP50">
            <v>0</v>
          </cell>
          <cell r="AT50">
            <v>-3449.24</v>
          </cell>
          <cell r="AV50">
            <v>3449.24</v>
          </cell>
          <cell r="AX50">
            <v>0</v>
          </cell>
          <cell r="AY50">
            <v>0</v>
          </cell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51" t="str">
            <v xml:space="preserve"> long term loans</v>
          </cell>
          <cell r="C51">
            <v>260.149</v>
          </cell>
          <cell r="I51">
            <v>260.149</v>
          </cell>
          <cell r="U51">
            <v>0</v>
          </cell>
          <cell r="AD51">
            <v>0</v>
          </cell>
          <cell r="AJ51">
            <v>0</v>
          </cell>
          <cell r="AN51">
            <v>0</v>
          </cell>
          <cell r="AP51">
            <v>0</v>
          </cell>
          <cell r="AT51">
            <v>260.149</v>
          </cell>
          <cell r="AV51">
            <v>-260.149</v>
          </cell>
          <cell r="AX51">
            <v>0</v>
          </cell>
          <cell r="AY51">
            <v>0</v>
          </cell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52" t="str">
            <v xml:space="preserve"> accumulated profit</v>
          </cell>
          <cell r="C52">
            <v>5869</v>
          </cell>
          <cell r="G52">
            <v>0</v>
          </cell>
          <cell r="I52">
            <v>5869</v>
          </cell>
          <cell r="U52">
            <v>0</v>
          </cell>
          <cell r="AD52">
            <v>0</v>
          </cell>
          <cell r="AJ52">
            <v>0</v>
          </cell>
          <cell r="AP52">
            <v>0</v>
          </cell>
          <cell r="AT52">
            <v>5869</v>
          </cell>
          <cell r="AV52">
            <v>-5869</v>
          </cell>
          <cell r="AX52">
            <v>0</v>
          </cell>
          <cell r="AY52">
            <v>0</v>
          </cell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53" t="str">
            <v xml:space="preserve"> profit-(equity method)</v>
          </cell>
          <cell r="C53">
            <v>4191</v>
          </cell>
          <cell r="G53">
            <v>874</v>
          </cell>
          <cell r="I53">
            <v>5065</v>
          </cell>
          <cell r="U53">
            <v>0</v>
          </cell>
          <cell r="AD53">
            <v>0</v>
          </cell>
          <cell r="AJ53">
            <v>0</v>
          </cell>
          <cell r="AP53">
            <v>0</v>
          </cell>
          <cell r="AT53">
            <v>5065</v>
          </cell>
          <cell r="AV53">
            <v>-5065</v>
          </cell>
          <cell r="AX53">
            <v>0</v>
          </cell>
          <cell r="AY53">
            <v>0</v>
          </cell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54" t="str">
            <v xml:space="preserve">total </v>
          </cell>
          <cell r="C54">
            <v>6870.9089999999997</v>
          </cell>
          <cell r="E54">
            <v>0</v>
          </cell>
          <cell r="G54">
            <v>874</v>
          </cell>
          <cell r="I54">
            <v>7744.9089999999997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Z54">
            <v>0</v>
          </cell>
          <cell r="AB54">
            <v>0</v>
          </cell>
          <cell r="AD54">
            <v>0</v>
          </cell>
          <cell r="AF54">
            <v>0</v>
          </cell>
          <cell r="AH54">
            <v>0</v>
          </cell>
          <cell r="AJ54">
            <v>0</v>
          </cell>
          <cell r="AL54">
            <v>0</v>
          </cell>
          <cell r="AN54">
            <v>0</v>
          </cell>
          <cell r="AP54">
            <v>0</v>
          </cell>
          <cell r="AR54">
            <v>0</v>
          </cell>
          <cell r="AT54">
            <v>7744.9089999999997</v>
          </cell>
          <cell r="AV54">
            <v>-7744.9089999999997</v>
          </cell>
          <cell r="AX54">
            <v>0</v>
          </cell>
          <cell r="AY54">
            <v>0</v>
          </cell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55" t="str">
            <v>TELEM-shares</v>
          </cell>
          <cell r="B55">
            <v>0.67449999999999999</v>
          </cell>
          <cell r="AD55">
            <v>0</v>
          </cell>
          <cell r="AJ55">
            <v>0</v>
          </cell>
          <cell r="AP55">
            <v>0</v>
          </cell>
          <cell r="AT55">
            <v>0</v>
          </cell>
          <cell r="AV55">
            <v>0</v>
          </cell>
          <cell r="AX55">
            <v>0</v>
          </cell>
          <cell r="AY55">
            <v>0</v>
          </cell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56" t="str">
            <v xml:space="preserve"> long term loans</v>
          </cell>
          <cell r="C56">
            <v>909.452</v>
          </cell>
          <cell r="I56">
            <v>909.452</v>
          </cell>
          <cell r="U56">
            <v>0</v>
          </cell>
          <cell r="AD56">
            <v>0</v>
          </cell>
          <cell r="AH56">
            <v>0</v>
          </cell>
          <cell r="AJ56">
            <v>0</v>
          </cell>
          <cell r="AN56">
            <v>0</v>
          </cell>
          <cell r="AP56">
            <v>0</v>
          </cell>
          <cell r="AT56">
            <v>909.452</v>
          </cell>
          <cell r="AV56">
            <v>-909.452</v>
          </cell>
          <cell r="AX56">
            <v>0</v>
          </cell>
          <cell r="AY56">
            <v>0</v>
          </cell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57" t="str">
            <v xml:space="preserve"> accumulated profit</v>
          </cell>
          <cell r="AD57">
            <v>0</v>
          </cell>
          <cell r="AF57">
            <v>8569.1759999999995</v>
          </cell>
          <cell r="AH57">
            <v>-4927.4849999999997</v>
          </cell>
          <cell r="AJ57">
            <v>3641.6909999999998</v>
          </cell>
          <cell r="AN57">
            <v>-3641.6909999999998</v>
          </cell>
          <cell r="AP57">
            <v>0</v>
          </cell>
          <cell r="AT57">
            <v>0</v>
          </cell>
          <cell r="AX57">
            <v>0</v>
          </cell>
          <cell r="AY57">
            <v>0</v>
          </cell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58" t="str">
            <v xml:space="preserve"> profit-(equity method)</v>
          </cell>
          <cell r="AD58">
            <v>0</v>
          </cell>
          <cell r="AH58">
            <v>7257</v>
          </cell>
          <cell r="AJ58">
            <v>7257</v>
          </cell>
          <cell r="AN58">
            <v>-7257</v>
          </cell>
          <cell r="AP58">
            <v>0</v>
          </cell>
          <cell r="AT58">
            <v>0</v>
          </cell>
          <cell r="AX58">
            <v>0</v>
          </cell>
          <cell r="AY58">
            <v>0</v>
          </cell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59" t="str">
            <v xml:space="preserve"> goodwill</v>
          </cell>
          <cell r="AD59">
            <v>0</v>
          </cell>
          <cell r="AF59">
            <v>87.563000000000002</v>
          </cell>
          <cell r="AJ59">
            <v>87.563000000000002</v>
          </cell>
          <cell r="AP59">
            <v>87.563000000000002</v>
          </cell>
          <cell r="AT59">
            <v>87.563000000000002</v>
          </cell>
          <cell r="AV59">
            <v>-87.563000000000002</v>
          </cell>
          <cell r="AX59">
            <v>0</v>
          </cell>
          <cell r="AY59">
            <v>0</v>
          </cell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60" t="str">
            <v xml:space="preserve">total </v>
          </cell>
          <cell r="C60">
            <v>909.452</v>
          </cell>
          <cell r="E60">
            <v>0</v>
          </cell>
          <cell r="G60">
            <v>0</v>
          </cell>
          <cell r="I60">
            <v>909.452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0</v>
          </cell>
          <cell r="Z60">
            <v>0</v>
          </cell>
          <cell r="AB60">
            <v>0</v>
          </cell>
          <cell r="AD60">
            <v>0</v>
          </cell>
          <cell r="AF60">
            <v>8656.7389999999996</v>
          </cell>
          <cell r="AH60">
            <v>2329.5149999999999</v>
          </cell>
          <cell r="AJ60">
            <v>10986.253999999999</v>
          </cell>
          <cell r="AN60">
            <v>-10898.690999999999</v>
          </cell>
          <cell r="AP60">
            <v>87.563000000000002</v>
          </cell>
          <cell r="AR60">
            <v>0</v>
          </cell>
          <cell r="AT60">
            <v>997.01499999999999</v>
          </cell>
          <cell r="AV60">
            <v>-997.01499999999999</v>
          </cell>
          <cell r="AX60">
            <v>0</v>
          </cell>
          <cell r="AY60">
            <v>0</v>
          </cell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61" t="str">
            <v>EDOM-shares</v>
          </cell>
          <cell r="B61">
            <v>0.7</v>
          </cell>
          <cell r="Q61">
            <v>0.22800000000000001</v>
          </cell>
          <cell r="U61">
            <v>0.22800000000000001</v>
          </cell>
          <cell r="AD61">
            <v>0.22800000000000001</v>
          </cell>
          <cell r="AJ61">
            <v>0</v>
          </cell>
          <cell r="AP61">
            <v>0</v>
          </cell>
          <cell r="AT61">
            <v>0.22800000000000001</v>
          </cell>
          <cell r="AX61">
            <v>0.22800000000000001</v>
          </cell>
          <cell r="AY61">
            <v>0</v>
          </cell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62" t="str">
            <v xml:space="preserve"> long term loans</v>
          </cell>
          <cell r="Q62">
            <v>1233.5160000000001</v>
          </cell>
          <cell r="S62">
            <v>-186.898</v>
          </cell>
          <cell r="U62">
            <v>1046.6180000000002</v>
          </cell>
          <cell r="AB62">
            <v>-1046.6180000000002</v>
          </cell>
          <cell r="AD62">
            <v>0</v>
          </cell>
          <cell r="AJ62">
            <v>0</v>
          </cell>
          <cell r="AP62">
            <v>0</v>
          </cell>
          <cell r="AT62">
            <v>0</v>
          </cell>
          <cell r="AX62">
            <v>0</v>
          </cell>
          <cell r="AY62">
            <v>0</v>
          </cell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63" t="str">
            <v xml:space="preserve"> accumulated profit</v>
          </cell>
          <cell r="Q63">
            <v>120</v>
          </cell>
          <cell r="U63">
            <v>120</v>
          </cell>
          <cell r="AB63">
            <v>-120</v>
          </cell>
          <cell r="AD63">
            <v>0</v>
          </cell>
          <cell r="AJ63">
            <v>0</v>
          </cell>
          <cell r="AP63">
            <v>0</v>
          </cell>
          <cell r="AT63">
            <v>0</v>
          </cell>
          <cell r="AX63">
            <v>0</v>
          </cell>
          <cell r="AY63">
            <v>0</v>
          </cell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64" t="str">
            <v xml:space="preserve"> profit-(equity method)</v>
          </cell>
          <cell r="Q64">
            <v>165.3738153846154</v>
          </cell>
          <cell r="U64">
            <v>165.3738153846154</v>
          </cell>
          <cell r="AB64">
            <v>-165.3738153846154</v>
          </cell>
          <cell r="AD64">
            <v>0</v>
          </cell>
          <cell r="AJ64">
            <v>0</v>
          </cell>
          <cell r="AP64">
            <v>0</v>
          </cell>
          <cell r="AT64">
            <v>0</v>
          </cell>
          <cell r="AX64">
            <v>0</v>
          </cell>
          <cell r="AY64">
            <v>0</v>
          </cell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C65">
            <v>0</v>
          </cell>
          <cell r="E65">
            <v>0</v>
          </cell>
          <cell r="G65">
            <v>0</v>
          </cell>
          <cell r="I65">
            <v>0</v>
          </cell>
          <cell r="M65">
            <v>0</v>
          </cell>
          <cell r="O65">
            <v>0</v>
          </cell>
          <cell r="Q65">
            <v>1519.1178153846156</v>
          </cell>
          <cell r="S65">
            <v>-186.898</v>
          </cell>
          <cell r="U65">
            <v>1332.2198153846157</v>
          </cell>
          <cell r="Z65">
            <v>0</v>
          </cell>
          <cell r="AB65">
            <v>-1331.9918153846156</v>
          </cell>
          <cell r="AD65">
            <v>0.22800000000000001</v>
          </cell>
          <cell r="AF65">
            <v>0</v>
          </cell>
          <cell r="AH65">
            <v>0</v>
          </cell>
          <cell r="AJ65">
            <v>0</v>
          </cell>
          <cell r="AL65">
            <v>0</v>
          </cell>
          <cell r="AN65">
            <v>0</v>
          </cell>
          <cell r="AP65">
            <v>0</v>
          </cell>
          <cell r="AR65">
            <v>0</v>
          </cell>
          <cell r="AT65">
            <v>0.22800000000000001</v>
          </cell>
          <cell r="AV65">
            <v>0</v>
          </cell>
          <cell r="AX65">
            <v>0.22800000000000001</v>
          </cell>
          <cell r="AY65">
            <v>0</v>
          </cell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67" t="str">
            <v>NETCOM</v>
          </cell>
          <cell r="B67">
            <v>0.5</v>
          </cell>
          <cell r="C67">
            <v>3585</v>
          </cell>
          <cell r="G67">
            <v>-1084.5</v>
          </cell>
          <cell r="I67">
            <v>2500.5</v>
          </cell>
          <cell r="U67">
            <v>0</v>
          </cell>
          <cell r="AD67">
            <v>0</v>
          </cell>
          <cell r="AJ67">
            <v>0</v>
          </cell>
          <cell r="AP67">
            <v>0</v>
          </cell>
          <cell r="AT67">
            <v>2500.5</v>
          </cell>
          <cell r="AV67">
            <v>-2500.5</v>
          </cell>
          <cell r="AX67">
            <v>0</v>
          </cell>
          <cell r="AY67">
            <v>0</v>
          </cell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68" t="str">
            <v xml:space="preserve"> long term loans</v>
          </cell>
          <cell r="I68">
            <v>0</v>
          </cell>
          <cell r="U68">
            <v>0</v>
          </cell>
          <cell r="AD68">
            <v>0</v>
          </cell>
          <cell r="AJ68">
            <v>0</v>
          </cell>
          <cell r="AP68">
            <v>0</v>
          </cell>
          <cell r="AT68">
            <v>0</v>
          </cell>
          <cell r="AX68">
            <v>0</v>
          </cell>
          <cell r="AY68">
            <v>0</v>
          </cell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69" t="str">
            <v xml:space="preserve"> accumulated loss</v>
          </cell>
          <cell r="C69">
            <v>-36</v>
          </cell>
          <cell r="G69">
            <v>1084.5</v>
          </cell>
          <cell r="I69">
            <v>1048.5</v>
          </cell>
          <cell r="U69">
            <v>0</v>
          </cell>
          <cell r="AD69">
            <v>0</v>
          </cell>
          <cell r="AJ69">
            <v>0</v>
          </cell>
          <cell r="AP69">
            <v>0</v>
          </cell>
          <cell r="AT69">
            <v>1048.5</v>
          </cell>
          <cell r="AV69">
            <v>-1048.5</v>
          </cell>
          <cell r="AX69">
            <v>0</v>
          </cell>
          <cell r="AY69">
            <v>0</v>
          </cell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70" t="str">
            <v xml:space="preserve"> loss-(equity method)</v>
          </cell>
          <cell r="C70">
            <v>-69.5</v>
          </cell>
          <cell r="G70">
            <v>2</v>
          </cell>
          <cell r="I70">
            <v>-67.5</v>
          </cell>
          <cell r="U70">
            <v>0</v>
          </cell>
          <cell r="AD70">
            <v>0</v>
          </cell>
          <cell r="AJ70">
            <v>0</v>
          </cell>
          <cell r="AP70">
            <v>0</v>
          </cell>
          <cell r="AT70">
            <v>-67.5</v>
          </cell>
          <cell r="AV70">
            <v>67.5</v>
          </cell>
          <cell r="AX70">
            <v>0</v>
          </cell>
          <cell r="AY70">
            <v>0</v>
          </cell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71" t="str">
            <v xml:space="preserve"> goodwill</v>
          </cell>
          <cell r="C71">
            <v>1162</v>
          </cell>
          <cell r="I71">
            <v>1162</v>
          </cell>
          <cell r="U71">
            <v>0</v>
          </cell>
          <cell r="AD71">
            <v>0</v>
          </cell>
          <cell r="AJ71">
            <v>0</v>
          </cell>
          <cell r="AP71">
            <v>0</v>
          </cell>
          <cell r="AT71">
            <v>1162</v>
          </cell>
          <cell r="AV71">
            <v>-1162</v>
          </cell>
          <cell r="AX71">
            <v>0</v>
          </cell>
          <cell r="AY71">
            <v>0</v>
          </cell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72" t="str">
            <v xml:space="preserve">total </v>
          </cell>
          <cell r="C72">
            <v>4641.5</v>
          </cell>
          <cell r="E72">
            <v>0</v>
          </cell>
          <cell r="G72">
            <v>2</v>
          </cell>
          <cell r="I72">
            <v>4643.5</v>
          </cell>
          <cell r="M72">
            <v>0</v>
          </cell>
          <cell r="O72">
            <v>0</v>
          </cell>
          <cell r="Q72">
            <v>0</v>
          </cell>
          <cell r="S72">
            <v>0</v>
          </cell>
          <cell r="U72">
            <v>0</v>
          </cell>
          <cell r="Z72">
            <v>0</v>
          </cell>
          <cell r="AB72">
            <v>0</v>
          </cell>
          <cell r="AD72">
            <v>0</v>
          </cell>
          <cell r="AF72">
            <v>0</v>
          </cell>
          <cell r="AH72">
            <v>0</v>
          </cell>
          <cell r="AJ72">
            <v>0</v>
          </cell>
          <cell r="AL72">
            <v>0</v>
          </cell>
          <cell r="AN72">
            <v>0</v>
          </cell>
          <cell r="AP72">
            <v>0</v>
          </cell>
          <cell r="AR72">
            <v>0</v>
          </cell>
          <cell r="AT72">
            <v>4643.5</v>
          </cell>
          <cell r="AV72">
            <v>-4643.5</v>
          </cell>
          <cell r="AX72">
            <v>0</v>
          </cell>
          <cell r="AY72">
            <v>0</v>
          </cell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73" t="str">
            <v>MADRICHE PNAI</v>
          </cell>
          <cell r="B73">
            <v>0.5</v>
          </cell>
          <cell r="C73">
            <v>-383.23</v>
          </cell>
          <cell r="I73">
            <v>-383.23</v>
          </cell>
          <cell r="U73">
            <v>0</v>
          </cell>
          <cell r="AD73">
            <v>0</v>
          </cell>
          <cell r="AJ73">
            <v>0</v>
          </cell>
          <cell r="AP73">
            <v>0</v>
          </cell>
          <cell r="AT73">
            <v>-383.23</v>
          </cell>
          <cell r="AV73">
            <v>383.23</v>
          </cell>
          <cell r="AX73">
            <v>0</v>
          </cell>
          <cell r="AY73">
            <v>0</v>
          </cell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74" t="str">
            <v xml:space="preserve"> long term loans</v>
          </cell>
          <cell r="C74">
            <v>-5.5979999999999999</v>
          </cell>
          <cell r="I74">
            <v>-5.5979999999999999</v>
          </cell>
          <cell r="U74">
            <v>0</v>
          </cell>
          <cell r="AD74">
            <v>0</v>
          </cell>
          <cell r="AJ74">
            <v>0</v>
          </cell>
          <cell r="AP74">
            <v>0</v>
          </cell>
          <cell r="AT74">
            <v>-5.5979999999999999</v>
          </cell>
          <cell r="AV74">
            <v>5.5979999999999999</v>
          </cell>
          <cell r="AX74">
            <v>0</v>
          </cell>
          <cell r="AY74">
            <v>0</v>
          </cell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75" t="str">
            <v xml:space="preserve"> accumulated profit</v>
          </cell>
          <cell r="C75">
            <v>243</v>
          </cell>
          <cell r="I75">
            <v>243</v>
          </cell>
          <cell r="U75">
            <v>0</v>
          </cell>
          <cell r="AD75">
            <v>0</v>
          </cell>
          <cell r="AJ75">
            <v>0</v>
          </cell>
          <cell r="AP75">
            <v>0</v>
          </cell>
          <cell r="AT75">
            <v>243</v>
          </cell>
          <cell r="AV75">
            <v>-243</v>
          </cell>
          <cell r="AX75">
            <v>0</v>
          </cell>
          <cell r="AY75">
            <v>0</v>
          </cell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76" t="str">
            <v xml:space="preserve"> profit-(equity method)</v>
          </cell>
          <cell r="C76">
            <v>242.76400000000001</v>
          </cell>
          <cell r="G76">
            <v>0.26850961538445972</v>
          </cell>
          <cell r="I76">
            <v>243.03250961538447</v>
          </cell>
          <cell r="U76">
            <v>0</v>
          </cell>
          <cell r="AD76">
            <v>0</v>
          </cell>
          <cell r="AJ76">
            <v>0</v>
          </cell>
          <cell r="AP76">
            <v>0</v>
          </cell>
          <cell r="AT76">
            <v>243.03250961538447</v>
          </cell>
          <cell r="AV76">
            <v>-243.03250961538447</v>
          </cell>
          <cell r="AX76">
            <v>0</v>
          </cell>
          <cell r="AY76">
            <v>0</v>
          </cell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77" t="str">
            <v xml:space="preserve"> goodwill</v>
          </cell>
          <cell r="I77">
            <v>0</v>
          </cell>
          <cell r="U77">
            <v>0</v>
          </cell>
          <cell r="AD77">
            <v>0</v>
          </cell>
          <cell r="AJ77">
            <v>0</v>
          </cell>
          <cell r="AP77">
            <v>0</v>
          </cell>
          <cell r="AT77">
            <v>0</v>
          </cell>
          <cell r="AX77">
            <v>0</v>
          </cell>
          <cell r="AY77">
            <v>0</v>
          </cell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78" t="str">
            <v xml:space="preserve">total </v>
          </cell>
          <cell r="C78">
            <v>96.935999999999979</v>
          </cell>
          <cell r="E78">
            <v>0</v>
          </cell>
          <cell r="G78">
            <v>0.26850961538445972</v>
          </cell>
          <cell r="I78">
            <v>97.204509615384438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Z78">
            <v>0</v>
          </cell>
          <cell r="AB78">
            <v>0</v>
          </cell>
          <cell r="AD78">
            <v>0</v>
          </cell>
          <cell r="AF78">
            <v>0</v>
          </cell>
          <cell r="AH78">
            <v>0</v>
          </cell>
          <cell r="AJ78">
            <v>0</v>
          </cell>
          <cell r="AL78">
            <v>0</v>
          </cell>
          <cell r="AN78">
            <v>0</v>
          </cell>
          <cell r="AP78">
            <v>0</v>
          </cell>
          <cell r="AR78">
            <v>0</v>
          </cell>
          <cell r="AT78">
            <v>97.204509615384438</v>
          </cell>
          <cell r="AV78">
            <v>-97.204509615384438</v>
          </cell>
          <cell r="AX78">
            <v>0</v>
          </cell>
          <cell r="AY78">
            <v>0</v>
          </cell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79" t="str">
            <v>T.POWER</v>
          </cell>
          <cell r="B79">
            <v>0.33329999999999999</v>
          </cell>
          <cell r="C79">
            <v>2</v>
          </cell>
          <cell r="I79">
            <v>2</v>
          </cell>
          <cell r="AT79">
            <v>2</v>
          </cell>
          <cell r="AX79">
            <v>2</v>
          </cell>
          <cell r="AY79">
            <v>0</v>
          </cell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80" t="str">
            <v xml:space="preserve"> long term loans</v>
          </cell>
          <cell r="C80">
            <v>95.183999999999997</v>
          </cell>
          <cell r="I80">
            <v>95.183999999999997</v>
          </cell>
          <cell r="AT80">
            <v>95.183999999999997</v>
          </cell>
          <cell r="AX80">
            <v>95.183999999999997</v>
          </cell>
          <cell r="AY80">
            <v>0</v>
          </cell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81" t="str">
            <v xml:space="preserve"> accumulated profit</v>
          </cell>
          <cell r="I81">
            <v>0</v>
          </cell>
          <cell r="AT81">
            <v>0</v>
          </cell>
          <cell r="AX81">
            <v>0</v>
          </cell>
          <cell r="AY81">
            <v>0</v>
          </cell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82" t="str">
            <v xml:space="preserve"> profit-(equity method)</v>
          </cell>
          <cell r="C82">
            <v>-65</v>
          </cell>
          <cell r="G82">
            <v>-34.552999999999997</v>
          </cell>
          <cell r="I82">
            <v>-99.552999999999997</v>
          </cell>
          <cell r="AT82">
            <v>-99.552999999999997</v>
          </cell>
          <cell r="AX82">
            <v>-99.552999999999997</v>
          </cell>
          <cell r="AY82">
            <v>0</v>
          </cell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83" t="str">
            <v xml:space="preserve"> goodwill</v>
          </cell>
          <cell r="C83">
            <v>398</v>
          </cell>
          <cell r="I83">
            <v>398</v>
          </cell>
          <cell r="AT83">
            <v>398</v>
          </cell>
          <cell r="AX83">
            <v>398</v>
          </cell>
          <cell r="AY83">
            <v>0</v>
          </cell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84" t="str">
            <v xml:space="preserve">total </v>
          </cell>
          <cell r="C84">
            <v>430.18399999999997</v>
          </cell>
          <cell r="E84">
            <v>0</v>
          </cell>
          <cell r="G84">
            <v>-34.552999999999997</v>
          </cell>
          <cell r="I84">
            <v>395.63099999999997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0</v>
          </cell>
          <cell r="W84">
            <v>0</v>
          </cell>
          <cell r="Z84">
            <v>0</v>
          </cell>
          <cell r="AB84">
            <v>0</v>
          </cell>
          <cell r="AD84">
            <v>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N84">
            <v>0</v>
          </cell>
          <cell r="AP84">
            <v>0</v>
          </cell>
          <cell r="AR84">
            <v>0</v>
          </cell>
          <cell r="AT84">
            <v>395.63099999999997</v>
          </cell>
          <cell r="AV84">
            <v>0</v>
          </cell>
          <cell r="AX84">
            <v>395.63099999999997</v>
          </cell>
          <cell r="AY84">
            <v>0</v>
          </cell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85" t="str">
            <v>ISRACABLE-shares</v>
          </cell>
          <cell r="B85">
            <v>0.41499999999999998</v>
          </cell>
          <cell r="AD85">
            <v>0</v>
          </cell>
          <cell r="AJ85">
            <v>0</v>
          </cell>
          <cell r="AP85">
            <v>0</v>
          </cell>
          <cell r="AT85">
            <v>0</v>
          </cell>
          <cell r="AX85">
            <v>0</v>
          </cell>
          <cell r="AY85">
            <v>0</v>
          </cell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86" t="str">
            <v xml:space="preserve"> long term loans</v>
          </cell>
          <cell r="AD86">
            <v>0</v>
          </cell>
          <cell r="AF86">
            <v>1.002</v>
          </cell>
          <cell r="AJ86">
            <v>1.002</v>
          </cell>
          <cell r="AN86">
            <v>-1.002</v>
          </cell>
          <cell r="AP86">
            <v>0</v>
          </cell>
          <cell r="AT86">
            <v>0</v>
          </cell>
          <cell r="AX86">
            <v>0</v>
          </cell>
          <cell r="AY86">
            <v>0</v>
          </cell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87" t="str">
            <v xml:space="preserve"> accumulated profit</v>
          </cell>
          <cell r="AD87">
            <v>0</v>
          </cell>
          <cell r="AJ87">
            <v>0</v>
          </cell>
          <cell r="AN87">
            <v>0</v>
          </cell>
          <cell r="AP87">
            <v>0</v>
          </cell>
          <cell r="AT87">
            <v>0</v>
          </cell>
          <cell r="AX87">
            <v>0</v>
          </cell>
          <cell r="AY87">
            <v>0</v>
          </cell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88" t="str">
            <v xml:space="preserve"> profit-(equity method)</v>
          </cell>
          <cell r="AD88">
            <v>0</v>
          </cell>
          <cell r="AJ88">
            <v>0</v>
          </cell>
          <cell r="AN88">
            <v>0</v>
          </cell>
          <cell r="AP88">
            <v>0</v>
          </cell>
          <cell r="AT88">
            <v>0</v>
          </cell>
          <cell r="AX88">
            <v>0</v>
          </cell>
          <cell r="AY88">
            <v>0</v>
          </cell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89" t="str">
            <v xml:space="preserve"> goodwill</v>
          </cell>
          <cell r="AD89">
            <v>0</v>
          </cell>
          <cell r="AF89">
            <v>49.908999999999999</v>
          </cell>
          <cell r="AJ89">
            <v>49.908999999999999</v>
          </cell>
          <cell r="AP89">
            <v>49.908999999999999</v>
          </cell>
          <cell r="AT89">
            <v>49.908999999999999</v>
          </cell>
          <cell r="AV89">
            <v>-49.908999999999999</v>
          </cell>
          <cell r="AX89">
            <v>0</v>
          </cell>
          <cell r="AY89">
            <v>0</v>
          </cell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90" t="str">
            <v xml:space="preserve">total </v>
          </cell>
          <cell r="C90">
            <v>0</v>
          </cell>
          <cell r="E90">
            <v>0</v>
          </cell>
          <cell r="G90">
            <v>0</v>
          </cell>
          <cell r="I90">
            <v>0</v>
          </cell>
          <cell r="M90">
            <v>0</v>
          </cell>
          <cell r="O90">
            <v>0</v>
          </cell>
          <cell r="Q90">
            <v>0</v>
          </cell>
          <cell r="S90">
            <v>0</v>
          </cell>
          <cell r="U90">
            <v>0</v>
          </cell>
          <cell r="Z90">
            <v>0</v>
          </cell>
          <cell r="AB90">
            <v>0</v>
          </cell>
          <cell r="AD90">
            <v>0</v>
          </cell>
          <cell r="AF90">
            <v>50.911000000000001</v>
          </cell>
          <cell r="AH90">
            <v>0</v>
          </cell>
          <cell r="AJ90">
            <v>50.911000000000001</v>
          </cell>
          <cell r="AN90">
            <v>-1.002</v>
          </cell>
          <cell r="AP90">
            <v>49.908999999999999</v>
          </cell>
          <cell r="AR90">
            <v>0</v>
          </cell>
          <cell r="AT90">
            <v>49.908999999999999</v>
          </cell>
          <cell r="AV90">
            <v>-49.908999999999999</v>
          </cell>
          <cell r="AX90">
            <v>0</v>
          </cell>
          <cell r="AY90">
            <v>0</v>
          </cell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91" t="str">
            <v>TOTAL INVESTMENTS</v>
          </cell>
          <cell r="C91">
            <v>73599.842999999993</v>
          </cell>
          <cell r="E91">
            <v>0</v>
          </cell>
          <cell r="G91">
            <v>5511.5614496153848</v>
          </cell>
          <cell r="I91">
            <v>79111.40444961538</v>
          </cell>
          <cell r="K91">
            <v>0</v>
          </cell>
          <cell r="M91">
            <v>0</v>
          </cell>
          <cell r="O91">
            <v>0</v>
          </cell>
          <cell r="Q91">
            <v>90867.509815384619</v>
          </cell>
          <cell r="S91">
            <v>-186.898</v>
          </cell>
          <cell r="U91">
            <v>90680.611815384618</v>
          </cell>
          <cell r="W91">
            <v>-5165.25</v>
          </cell>
          <cell r="X91">
            <v>326</v>
          </cell>
          <cell r="Z91">
            <v>0</v>
          </cell>
          <cell r="AB91">
            <v>-2629.3998153846155</v>
          </cell>
          <cell r="AD91">
            <v>83211.962</v>
          </cell>
          <cell r="AF91">
            <v>8707.65</v>
          </cell>
          <cell r="AH91">
            <v>2329.5149999999999</v>
          </cell>
          <cell r="AJ91">
            <v>11037.164999999999</v>
          </cell>
          <cell r="AL91">
            <v>0</v>
          </cell>
          <cell r="AN91">
            <v>-10899.692999999999</v>
          </cell>
          <cell r="AP91">
            <v>137.47200000000001</v>
          </cell>
          <cell r="AR91">
            <v>0</v>
          </cell>
          <cell r="AT91">
            <v>162460.8384496154</v>
          </cell>
          <cell r="AV91">
            <v>-158847.57350961538</v>
          </cell>
          <cell r="AX91">
            <v>3613.26494</v>
          </cell>
          <cell r="AY91">
            <v>2.2737367544323206E-11</v>
          </cell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93" t="str">
            <v>OTHER INVESTMENTS</v>
          </cell>
          <cell r="AT93">
            <v>0</v>
          </cell>
          <cell r="AY93">
            <v>0</v>
          </cell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94" t="str">
            <v>Preferred shares 3% AGI.Ltd</v>
          </cell>
          <cell r="C94">
            <v>12785.105</v>
          </cell>
          <cell r="I94">
            <v>12785.105</v>
          </cell>
          <cell r="U94">
            <v>0</v>
          </cell>
          <cell r="AD94">
            <v>0</v>
          </cell>
          <cell r="AJ94">
            <v>0</v>
          </cell>
          <cell r="AP94">
            <v>0</v>
          </cell>
          <cell r="AT94">
            <v>12785.105</v>
          </cell>
          <cell r="AX94">
            <v>12785.105</v>
          </cell>
          <cell r="AY94">
            <v>0</v>
          </cell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95" t="str">
            <v>Capital Notes AIG Golden I.Ltd</v>
          </cell>
          <cell r="C95">
            <v>1737.877</v>
          </cell>
          <cell r="I95">
            <v>1737.877</v>
          </cell>
          <cell r="U95">
            <v>0</v>
          </cell>
          <cell r="AD95">
            <v>0</v>
          </cell>
          <cell r="AJ95">
            <v>0</v>
          </cell>
          <cell r="AP95">
            <v>0</v>
          </cell>
          <cell r="AT95">
            <v>1737.877</v>
          </cell>
          <cell r="AX95">
            <v>1737.877</v>
          </cell>
          <cell r="AY95">
            <v>0</v>
          </cell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96" t="str">
            <v>Provision for the year-AGI</v>
          </cell>
          <cell r="I96">
            <v>0</v>
          </cell>
          <cell r="U96">
            <v>0</v>
          </cell>
          <cell r="AD96">
            <v>0</v>
          </cell>
          <cell r="AJ96">
            <v>0</v>
          </cell>
          <cell r="AP96">
            <v>0</v>
          </cell>
          <cell r="AT96">
            <v>0</v>
          </cell>
          <cell r="AX96">
            <v>0</v>
          </cell>
          <cell r="AY96">
            <v>0</v>
          </cell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97" t="str">
            <v>Accumulated Provision</v>
          </cell>
          <cell r="I97">
            <v>0</v>
          </cell>
          <cell r="U97">
            <v>0</v>
          </cell>
          <cell r="AD97">
            <v>0</v>
          </cell>
          <cell r="AJ97">
            <v>0</v>
          </cell>
          <cell r="AP97">
            <v>0</v>
          </cell>
          <cell r="AT97">
            <v>0</v>
          </cell>
          <cell r="AX97">
            <v>0</v>
          </cell>
          <cell r="AY97">
            <v>0</v>
          </cell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C98">
            <v>14522.982</v>
          </cell>
          <cell r="E98">
            <v>0</v>
          </cell>
          <cell r="G98">
            <v>0</v>
          </cell>
          <cell r="I98">
            <v>14522.982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Z98">
            <v>0</v>
          </cell>
          <cell r="AB98">
            <v>0</v>
          </cell>
          <cell r="AD98">
            <v>0</v>
          </cell>
          <cell r="AF98">
            <v>0</v>
          </cell>
          <cell r="AH98">
            <v>0</v>
          </cell>
          <cell r="AJ98">
            <v>0</v>
          </cell>
          <cell r="AL98">
            <v>0</v>
          </cell>
          <cell r="AN98">
            <v>0</v>
          </cell>
          <cell r="AP98">
            <v>0</v>
          </cell>
          <cell r="AR98">
            <v>0</v>
          </cell>
          <cell r="AT98">
            <v>14522.982</v>
          </cell>
          <cell r="AV98">
            <v>0</v>
          </cell>
          <cell r="AX98">
            <v>14522.982</v>
          </cell>
          <cell r="AY98">
            <v>0</v>
          </cell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99" t="str">
            <v>AU. GOL.MED 1</v>
          </cell>
          <cell r="B99">
            <v>0.1</v>
          </cell>
          <cell r="C99">
            <v>2.3079999999999998</v>
          </cell>
          <cell r="I99">
            <v>2.3079999999999998</v>
          </cell>
          <cell r="U99">
            <v>0</v>
          </cell>
          <cell r="AD99">
            <v>0</v>
          </cell>
          <cell r="AJ99">
            <v>0</v>
          </cell>
          <cell r="AP99">
            <v>0</v>
          </cell>
          <cell r="AT99">
            <v>2.3079999999999998</v>
          </cell>
          <cell r="AX99">
            <v>2.3079999999999998</v>
          </cell>
          <cell r="AY99">
            <v>0</v>
          </cell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100" t="str">
            <v xml:space="preserve"> Long term loans-Med1</v>
          </cell>
          <cell r="C100">
            <v>892.274</v>
          </cell>
          <cell r="I100">
            <v>892.274</v>
          </cell>
          <cell r="U100">
            <v>0</v>
          </cell>
          <cell r="AD100">
            <v>0</v>
          </cell>
          <cell r="AJ100">
            <v>0</v>
          </cell>
          <cell r="AP100">
            <v>0</v>
          </cell>
          <cell r="AT100">
            <v>892.274</v>
          </cell>
          <cell r="AX100">
            <v>892.274</v>
          </cell>
          <cell r="AY100">
            <v>0</v>
          </cell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A101" t="str">
            <v>Provision for the year-Med1</v>
          </cell>
          <cell r="I101">
            <v>0</v>
          </cell>
          <cell r="U101">
            <v>0</v>
          </cell>
          <cell r="AD101">
            <v>0</v>
          </cell>
          <cell r="AJ101">
            <v>0</v>
          </cell>
          <cell r="AP101">
            <v>0</v>
          </cell>
          <cell r="AT101">
            <v>0</v>
          </cell>
          <cell r="AX101">
            <v>0</v>
          </cell>
          <cell r="AY101">
            <v>0</v>
          </cell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102" t="str">
            <v>Accumulated Provision</v>
          </cell>
          <cell r="I102">
            <v>0</v>
          </cell>
          <cell r="U102">
            <v>0</v>
          </cell>
          <cell r="AD102">
            <v>0</v>
          </cell>
          <cell r="AJ102">
            <v>0</v>
          </cell>
          <cell r="AP102">
            <v>0</v>
          </cell>
          <cell r="AT102">
            <v>0</v>
          </cell>
          <cell r="AX102">
            <v>0</v>
          </cell>
          <cell r="AY102">
            <v>0</v>
          </cell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I103">
            <v>0</v>
          </cell>
          <cell r="M103">
            <v>0</v>
          </cell>
          <cell r="AT103">
            <v>0</v>
          </cell>
          <cell r="AX103">
            <v>0</v>
          </cell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104" t="str">
            <v>Investment in NETVISION-in trust</v>
          </cell>
          <cell r="C104">
            <v>10200</v>
          </cell>
          <cell r="I104">
            <v>10200</v>
          </cell>
          <cell r="M104">
            <v>0</v>
          </cell>
          <cell r="AT104">
            <v>10200</v>
          </cell>
          <cell r="AX104">
            <v>10200</v>
          </cell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C105">
            <v>11094.582</v>
          </cell>
          <cell r="E105">
            <v>0</v>
          </cell>
          <cell r="G105">
            <v>0</v>
          </cell>
          <cell r="I105">
            <v>11094.582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Z105">
            <v>0</v>
          </cell>
          <cell r="AB105">
            <v>0</v>
          </cell>
          <cell r="AD105">
            <v>0</v>
          </cell>
          <cell r="AF105">
            <v>0</v>
          </cell>
          <cell r="AH105">
            <v>0</v>
          </cell>
          <cell r="AJ105">
            <v>0</v>
          </cell>
          <cell r="AL105">
            <v>0</v>
          </cell>
          <cell r="AN105">
            <v>0</v>
          </cell>
          <cell r="AP105">
            <v>0</v>
          </cell>
          <cell r="AR105">
            <v>0</v>
          </cell>
          <cell r="AT105">
            <v>11094.582</v>
          </cell>
          <cell r="AV105">
            <v>0</v>
          </cell>
          <cell r="AX105">
            <v>11094.582</v>
          </cell>
          <cell r="AY105">
            <v>0</v>
          </cell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A106" t="str">
            <v>TOTAL OTHER INVESTMENTS</v>
          </cell>
          <cell r="C106">
            <v>25617.563999999998</v>
          </cell>
          <cell r="E106">
            <v>0</v>
          </cell>
          <cell r="G106">
            <v>0</v>
          </cell>
          <cell r="I106">
            <v>25617.563999999998</v>
          </cell>
          <cell r="O106">
            <v>0</v>
          </cell>
          <cell r="Q106">
            <v>0</v>
          </cell>
          <cell r="S106">
            <v>0</v>
          </cell>
          <cell r="U106">
            <v>0</v>
          </cell>
          <cell r="Z106">
            <v>0</v>
          </cell>
          <cell r="AB106">
            <v>0</v>
          </cell>
          <cell r="AD106">
            <v>0</v>
          </cell>
          <cell r="AF106">
            <v>0</v>
          </cell>
          <cell r="AH106">
            <v>0</v>
          </cell>
          <cell r="AJ106">
            <v>0</v>
          </cell>
          <cell r="AL106">
            <v>0</v>
          </cell>
          <cell r="AN106">
            <v>0</v>
          </cell>
          <cell r="AP106">
            <v>0</v>
          </cell>
          <cell r="AR106">
            <v>0</v>
          </cell>
          <cell r="AT106">
            <v>25617.563999999998</v>
          </cell>
          <cell r="AV106">
            <v>0</v>
          </cell>
          <cell r="AX106">
            <v>25617.563999999998</v>
          </cell>
          <cell r="AY106">
            <v>0</v>
          </cell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108" t="str">
            <v>CURRENT ASSETS</v>
          </cell>
          <cell r="AT108">
            <v>0</v>
          </cell>
          <cell r="AY108">
            <v>0</v>
          </cell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109" t="str">
            <v>Acc.receivable</v>
          </cell>
          <cell r="M109" t="str">
            <v xml:space="preserve"> </v>
          </cell>
          <cell r="Q109">
            <v>47.584000000000003</v>
          </cell>
          <cell r="U109">
            <v>47.584000000000003</v>
          </cell>
          <cell r="Z109">
            <v>4.8289999999999997</v>
          </cell>
          <cell r="AD109">
            <v>52.413000000000004</v>
          </cell>
          <cell r="AR109">
            <v>9.1999999999999998E-2</v>
          </cell>
          <cell r="AT109">
            <v>52.505000000000003</v>
          </cell>
          <cell r="AX109">
            <v>52.505000000000003</v>
          </cell>
          <cell r="AY109">
            <v>0</v>
          </cell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110" t="str">
            <v>customers</v>
          </cell>
          <cell r="I110">
            <v>0</v>
          </cell>
          <cell r="M110" t="str">
            <v xml:space="preserve"> </v>
          </cell>
          <cell r="O110">
            <v>3649.5</v>
          </cell>
          <cell r="Q110">
            <v>707.06600000000003</v>
          </cell>
          <cell r="U110">
            <v>707.06600000000003</v>
          </cell>
          <cell r="W110">
            <v>73</v>
          </cell>
          <cell r="X110">
            <v>73</v>
          </cell>
          <cell r="Z110">
            <v>18.760999999999999</v>
          </cell>
          <cell r="AD110">
            <v>871.827</v>
          </cell>
          <cell r="AJ110">
            <v>0</v>
          </cell>
          <cell r="AL110">
            <v>337</v>
          </cell>
          <cell r="AP110">
            <v>337</v>
          </cell>
          <cell r="AT110">
            <v>4858.3270000000002</v>
          </cell>
          <cell r="AX110">
            <v>4858.3270000000002</v>
          </cell>
          <cell r="AY110">
            <v>0</v>
          </cell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111" t="str">
            <v>checks receivable</v>
          </cell>
          <cell r="I111">
            <v>0</v>
          </cell>
          <cell r="M111">
            <v>38.849639423076923</v>
          </cell>
          <cell r="O111">
            <v>197</v>
          </cell>
          <cell r="Q111">
            <v>151.65600000000001</v>
          </cell>
          <cell r="U111">
            <v>151.65600000000001</v>
          </cell>
          <cell r="W111">
            <v>90</v>
          </cell>
          <cell r="X111">
            <v>90</v>
          </cell>
          <cell r="Z111">
            <v>3.4569999999999999</v>
          </cell>
          <cell r="AD111">
            <v>335.113</v>
          </cell>
          <cell r="AJ111">
            <v>0</v>
          </cell>
          <cell r="AL111">
            <v>83</v>
          </cell>
          <cell r="AP111">
            <v>83</v>
          </cell>
          <cell r="AT111">
            <v>653.96263942307689</v>
          </cell>
          <cell r="AX111">
            <v>653.96263942307689</v>
          </cell>
          <cell r="AY111">
            <v>0</v>
          </cell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112" t="str">
            <v>prov.doubtf.debts</v>
          </cell>
          <cell r="I112">
            <v>0</v>
          </cell>
          <cell r="M112">
            <v>-101.86141826923077</v>
          </cell>
          <cell r="O112">
            <v>-9</v>
          </cell>
          <cell r="Q112">
            <v>-162.01900000000001</v>
          </cell>
          <cell r="U112">
            <v>-162.01900000000001</v>
          </cell>
          <cell r="W112">
            <v>-36</v>
          </cell>
          <cell r="X112">
            <v>-36</v>
          </cell>
          <cell r="Z112">
            <v>-5.5279999999999996</v>
          </cell>
          <cell r="AD112">
            <v>-239.547</v>
          </cell>
          <cell r="AJ112">
            <v>0</v>
          </cell>
          <cell r="AL112">
            <v>-104</v>
          </cell>
          <cell r="AP112">
            <v>-104</v>
          </cell>
          <cell r="AT112">
            <v>-454.40841826923076</v>
          </cell>
          <cell r="AX112">
            <v>-454.40841826923076</v>
          </cell>
          <cell r="AY112">
            <v>0</v>
          </cell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113" t="str">
            <v>related companies</v>
          </cell>
          <cell r="C113">
            <v>-17941.614999999998</v>
          </cell>
          <cell r="E113">
            <v>18208.349999999999</v>
          </cell>
          <cell r="I113">
            <v>266.73500000000058</v>
          </cell>
          <cell r="M113">
            <v>227.57175480769229</v>
          </cell>
          <cell r="O113">
            <v>7.5</v>
          </cell>
          <cell r="Q113">
            <v>4890.2530000000006</v>
          </cell>
          <cell r="S113">
            <v>-15.269</v>
          </cell>
          <cell r="U113">
            <v>4874.9840000000004</v>
          </cell>
          <cell r="W113">
            <v>218.5</v>
          </cell>
          <cell r="X113">
            <v>218.5</v>
          </cell>
          <cell r="AD113">
            <v>5311.9840000000004</v>
          </cell>
          <cell r="AF113">
            <v>42.854999999999997</v>
          </cell>
          <cell r="AJ113">
            <v>42.854999999999997</v>
          </cell>
          <cell r="AL113">
            <v>216</v>
          </cell>
          <cell r="AN113">
            <v>-26.103999999999999</v>
          </cell>
          <cell r="AP113">
            <v>232.75100000000003</v>
          </cell>
          <cell r="AR113">
            <v>1805</v>
          </cell>
          <cell r="AT113">
            <v>7851.541754807693</v>
          </cell>
          <cell r="AV113">
            <v>-5858.0150000000003</v>
          </cell>
          <cell r="AX113">
            <v>1993.5267548076927</v>
          </cell>
          <cell r="AY113">
            <v>0</v>
          </cell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  <cell r="HJ113" t="str">
            <v>------~:tac~</v>
          </cell>
        </row>
        <row r="114">
          <cell r="A114" t="str">
            <v>INCOME TAX</v>
          </cell>
          <cell r="B114">
            <v>0.36</v>
          </cell>
          <cell r="C114">
            <v>4344.4549999999999</v>
          </cell>
          <cell r="G114">
            <v>-5030.1838852202718</v>
          </cell>
          <cell r="I114">
            <v>-685.72888522027188</v>
          </cell>
          <cell r="M114" t="str">
            <v xml:space="preserve"> </v>
          </cell>
          <cell r="O114">
            <v>397.5</v>
          </cell>
          <cell r="U114">
            <v>0</v>
          </cell>
          <cell r="W114">
            <v>353</v>
          </cell>
          <cell r="X114">
            <v>353</v>
          </cell>
          <cell r="Z114">
            <v>51.353000000000002</v>
          </cell>
          <cell r="AD114">
            <v>757.35299999999995</v>
          </cell>
          <cell r="AJ114">
            <v>0</v>
          </cell>
          <cell r="AP114">
            <v>0</v>
          </cell>
          <cell r="AT114">
            <v>469.12411477972807</v>
          </cell>
          <cell r="AV114">
            <v>-94.021692307692305</v>
          </cell>
          <cell r="AX114">
            <v>375.10242247203576</v>
          </cell>
          <cell r="AY114">
            <v>0</v>
          </cell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115" t="str">
            <v>VAT</v>
          </cell>
          <cell r="C115">
            <v>7.0000000000000001E-3</v>
          </cell>
          <cell r="I115">
            <v>7.0000000000000001E-3</v>
          </cell>
          <cell r="M115" t="str">
            <v xml:space="preserve"> </v>
          </cell>
          <cell r="O115">
            <v>17.5</v>
          </cell>
          <cell r="W115">
            <v>212.5</v>
          </cell>
          <cell r="X115">
            <v>212.5</v>
          </cell>
          <cell r="AD115">
            <v>425</v>
          </cell>
          <cell r="AT115">
            <v>442.50700000000001</v>
          </cell>
          <cell r="AX115">
            <v>442.50700000000001</v>
          </cell>
          <cell r="AY115">
            <v>0</v>
          </cell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116" t="str">
            <v>prepaid exp.</v>
          </cell>
          <cell r="I116">
            <v>0</v>
          </cell>
          <cell r="M116">
            <v>5.2531249999999998</v>
          </cell>
          <cell r="O116">
            <v>39.5</v>
          </cell>
          <cell r="Q116">
            <v>237.34700000000001</v>
          </cell>
          <cell r="U116">
            <v>237.34700000000001</v>
          </cell>
          <cell r="W116">
            <v>36.5</v>
          </cell>
          <cell r="X116">
            <v>36.5</v>
          </cell>
          <cell r="AD116">
            <v>310.34699999999998</v>
          </cell>
          <cell r="AH116">
            <v>0</v>
          </cell>
          <cell r="AJ116">
            <v>0</v>
          </cell>
          <cell r="AL116">
            <v>42</v>
          </cell>
          <cell r="AP116">
            <v>42</v>
          </cell>
          <cell r="AR116">
            <v>17.288</v>
          </cell>
          <cell r="AT116">
            <v>414.388125</v>
          </cell>
          <cell r="AX116">
            <v>414.388125</v>
          </cell>
          <cell r="AY116">
            <v>0</v>
          </cell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  <cell r="HJ116" t="str">
            <v>:fu~~</v>
          </cell>
        </row>
        <row r="117">
          <cell r="A117" t="str">
            <v>i.c.p.</v>
          </cell>
          <cell r="I117">
            <v>0</v>
          </cell>
          <cell r="M117" t="str">
            <v xml:space="preserve"> </v>
          </cell>
          <cell r="U117">
            <v>0</v>
          </cell>
          <cell r="W117">
            <v>0</v>
          </cell>
          <cell r="X117">
            <v>0</v>
          </cell>
          <cell r="AD117">
            <v>0</v>
          </cell>
          <cell r="AJ117">
            <v>0</v>
          </cell>
          <cell r="AP117">
            <v>0</v>
          </cell>
          <cell r="AT117">
            <v>0</v>
          </cell>
          <cell r="AX117">
            <v>0</v>
          </cell>
          <cell r="AY117">
            <v>0</v>
          </cell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118" t="str">
            <v>employees</v>
          </cell>
          <cell r="I118">
            <v>0</v>
          </cell>
          <cell r="M118" t="str">
            <v xml:space="preserve"> </v>
          </cell>
          <cell r="O118">
            <v>18.5</v>
          </cell>
          <cell r="U118">
            <v>0</v>
          </cell>
          <cell r="W118">
            <v>0</v>
          </cell>
          <cell r="X118">
            <v>0</v>
          </cell>
          <cell r="AD118">
            <v>0</v>
          </cell>
          <cell r="AJ118">
            <v>0</v>
          </cell>
          <cell r="AP118">
            <v>0</v>
          </cell>
          <cell r="AT118">
            <v>18.5</v>
          </cell>
          <cell r="AX118">
            <v>18.5</v>
          </cell>
          <cell r="AY118">
            <v>0</v>
          </cell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  <cell r="HJ118" t="str">
            <v>/re~:fldb~{D}</v>
          </cell>
        </row>
        <row r="119">
          <cell r="A119" t="str">
            <v>suppliers</v>
          </cell>
          <cell r="I119">
            <v>0</v>
          </cell>
          <cell r="M119" t="str">
            <v xml:space="preserve"> </v>
          </cell>
          <cell r="Q119">
            <v>157.68100000000001</v>
          </cell>
          <cell r="U119">
            <v>157.68100000000001</v>
          </cell>
          <cell r="W119">
            <v>33</v>
          </cell>
          <cell r="X119">
            <v>33</v>
          </cell>
          <cell r="AD119">
            <v>223.68100000000001</v>
          </cell>
          <cell r="AJ119">
            <v>0</v>
          </cell>
          <cell r="AL119">
            <v>0.32500000000000001</v>
          </cell>
          <cell r="AP119">
            <v>0.32500000000000001</v>
          </cell>
          <cell r="AR119">
            <v>1</v>
          </cell>
          <cell r="AT119">
            <v>225.006</v>
          </cell>
          <cell r="AX119">
            <v>225.006</v>
          </cell>
          <cell r="AY119">
            <v>0</v>
          </cell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120" t="str">
            <v>program material</v>
          </cell>
          <cell r="I120">
            <v>0</v>
          </cell>
          <cell r="M120" t="str">
            <v xml:space="preserve"> </v>
          </cell>
          <cell r="U120">
            <v>0</v>
          </cell>
          <cell r="W120">
            <v>0</v>
          </cell>
          <cell r="X120">
            <v>0</v>
          </cell>
          <cell r="AD120">
            <v>0</v>
          </cell>
          <cell r="AJ120">
            <v>0</v>
          </cell>
          <cell r="AN120">
            <v>0</v>
          </cell>
          <cell r="AP120">
            <v>0</v>
          </cell>
          <cell r="AT120">
            <v>0</v>
          </cell>
          <cell r="AX120">
            <v>0</v>
          </cell>
          <cell r="AY120">
            <v>0</v>
          </cell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121" t="str">
            <v>sundry</v>
          </cell>
          <cell r="I121">
            <v>0</v>
          </cell>
          <cell r="M121" t="str">
            <v xml:space="preserve"> </v>
          </cell>
          <cell r="O121">
            <v>20</v>
          </cell>
          <cell r="Q121">
            <v>235.922</v>
          </cell>
          <cell r="U121">
            <v>235.922</v>
          </cell>
          <cell r="W121">
            <v>11</v>
          </cell>
          <cell r="X121">
            <v>11</v>
          </cell>
          <cell r="AD121">
            <v>257.92200000000003</v>
          </cell>
          <cell r="AH121">
            <v>0</v>
          </cell>
          <cell r="AJ121">
            <v>0</v>
          </cell>
          <cell r="AL121">
            <v>49</v>
          </cell>
          <cell r="AP121">
            <v>49</v>
          </cell>
          <cell r="AR121">
            <v>2.504</v>
          </cell>
          <cell r="AT121">
            <v>329.42600000000004</v>
          </cell>
          <cell r="AX121">
            <v>329.42600000000004</v>
          </cell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  <cell r="HJ121" t="str">
            <v>/re~:fr~{U}:fud~</v>
          </cell>
        </row>
        <row r="122">
          <cell r="A122" t="str">
            <v>total acc. rec.</v>
          </cell>
          <cell r="C122">
            <v>-13597.152999999998</v>
          </cell>
          <cell r="E122">
            <v>18208.349999999999</v>
          </cell>
          <cell r="G122">
            <v>-5030.1838852202718</v>
          </cell>
          <cell r="I122">
            <v>-418.98688522027129</v>
          </cell>
          <cell r="M122">
            <v>169.81310096153845</v>
          </cell>
          <cell r="O122">
            <v>4338</v>
          </cell>
          <cell r="Q122">
            <v>6265.49</v>
          </cell>
          <cell r="S122">
            <v>-15.269</v>
          </cell>
          <cell r="U122">
            <v>6250.2209999999995</v>
          </cell>
          <cell r="W122">
            <v>991.5</v>
          </cell>
          <cell r="X122">
            <v>1028</v>
          </cell>
          <cell r="Z122">
            <v>72.872</v>
          </cell>
          <cell r="AB122">
            <v>0</v>
          </cell>
          <cell r="AD122">
            <v>8306.0930000000008</v>
          </cell>
          <cell r="AF122">
            <v>42.854999999999997</v>
          </cell>
          <cell r="AH122">
            <v>0</v>
          </cell>
          <cell r="AJ122">
            <v>42.854999999999997</v>
          </cell>
          <cell r="AL122">
            <v>623.32500000000005</v>
          </cell>
          <cell r="AN122">
            <v>-26.103999999999999</v>
          </cell>
          <cell r="AP122">
            <v>640.07600000000002</v>
          </cell>
          <cell r="AR122">
            <v>1825.7919999999999</v>
          </cell>
          <cell r="AT122">
            <v>14860.879215741266</v>
          </cell>
          <cell r="AV122">
            <v>-5952.0366923076926</v>
          </cell>
          <cell r="AX122">
            <v>8908.8425234335737</v>
          </cell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124" t="str">
            <v>INVENTORIES</v>
          </cell>
          <cell r="I124">
            <v>0</v>
          </cell>
          <cell r="O124">
            <v>2104.5</v>
          </cell>
          <cell r="Q124">
            <v>0</v>
          </cell>
          <cell r="U124">
            <v>0</v>
          </cell>
          <cell r="AD124">
            <v>0</v>
          </cell>
          <cell r="AJ124">
            <v>0</v>
          </cell>
          <cell r="AN124">
            <v>0</v>
          </cell>
          <cell r="AP124">
            <v>0</v>
          </cell>
          <cell r="AT124">
            <v>2104.5</v>
          </cell>
          <cell r="AX124">
            <v>2104.5</v>
          </cell>
          <cell r="AY124">
            <v>0</v>
          </cell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  <cell r="HJ124" t="str">
            <v>:flb~{D}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126" t="str">
            <v>BANKS</v>
          </cell>
          <cell r="AT126">
            <v>0</v>
          </cell>
          <cell r="AY126">
            <v>0</v>
          </cell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127" t="str">
            <v xml:space="preserve">Shekel  accounts                                                   </v>
          </cell>
          <cell r="C127">
            <v>0.871</v>
          </cell>
          <cell r="I127">
            <v>0.871</v>
          </cell>
          <cell r="O127">
            <v>40.5</v>
          </cell>
          <cell r="Q127">
            <v>81.971000000000004</v>
          </cell>
          <cell r="S127" t="str">
            <v xml:space="preserve"> </v>
          </cell>
          <cell r="U127">
            <v>81.971000000000004</v>
          </cell>
          <cell r="W127">
            <v>99.5</v>
          </cell>
          <cell r="X127">
            <v>99.5</v>
          </cell>
          <cell r="Z127">
            <v>12.333</v>
          </cell>
          <cell r="AD127">
            <v>293.30400000000003</v>
          </cell>
          <cell r="AF127">
            <v>16.248000000000001</v>
          </cell>
          <cell r="AJ127">
            <v>16.248000000000001</v>
          </cell>
          <cell r="AL127">
            <v>13</v>
          </cell>
          <cell r="AP127">
            <v>29.248000000000001</v>
          </cell>
          <cell r="AR127">
            <v>8.7769999999999992</v>
          </cell>
          <cell r="AT127">
            <v>372.7</v>
          </cell>
          <cell r="AX127">
            <v>372.7</v>
          </cell>
          <cell r="AY127">
            <v>0</v>
          </cell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  <cell r="HJ127" t="str">
            <v>{EDIT}{HOME}{R 1} ~</v>
          </cell>
        </row>
        <row r="128">
          <cell r="A128" t="str">
            <v>Shekel deposits</v>
          </cell>
          <cell r="I128">
            <v>0</v>
          </cell>
          <cell r="Q128">
            <v>89.278999999999996</v>
          </cell>
          <cell r="U128">
            <v>89.278999999999996</v>
          </cell>
          <cell r="Z128">
            <v>593.78200000000004</v>
          </cell>
          <cell r="AD128">
            <v>683.06100000000004</v>
          </cell>
          <cell r="AJ128">
            <v>0</v>
          </cell>
          <cell r="AL128">
            <v>1841</v>
          </cell>
          <cell r="AP128">
            <v>1841</v>
          </cell>
          <cell r="AR128">
            <v>636.10199999999998</v>
          </cell>
          <cell r="AT128">
            <v>3160.163</v>
          </cell>
          <cell r="AX128">
            <v>3160.163</v>
          </cell>
          <cell r="AY128">
            <v>0</v>
          </cell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129" t="str">
            <v>Cash in banks</v>
          </cell>
          <cell r="C129">
            <v>0.871</v>
          </cell>
          <cell r="E129">
            <v>0</v>
          </cell>
          <cell r="G129">
            <v>0</v>
          </cell>
          <cell r="I129">
            <v>0.871</v>
          </cell>
          <cell r="O129">
            <v>40.5</v>
          </cell>
          <cell r="Q129">
            <v>171.25</v>
          </cell>
          <cell r="S129">
            <v>0</v>
          </cell>
          <cell r="U129">
            <v>171.25</v>
          </cell>
          <cell r="W129">
            <v>99.5</v>
          </cell>
          <cell r="X129">
            <v>99.5</v>
          </cell>
          <cell r="Z129">
            <v>606.11500000000001</v>
          </cell>
          <cell r="AB129">
            <v>0</v>
          </cell>
          <cell r="AD129">
            <v>976.36500000000001</v>
          </cell>
          <cell r="AF129">
            <v>16.248000000000001</v>
          </cell>
          <cell r="AH129">
            <v>0</v>
          </cell>
          <cell r="AJ129">
            <v>16.248000000000001</v>
          </cell>
          <cell r="AL129">
            <v>1854</v>
          </cell>
          <cell r="AN129">
            <v>0</v>
          </cell>
          <cell r="AP129">
            <v>1870.248</v>
          </cell>
          <cell r="AR129">
            <v>644.87900000000002</v>
          </cell>
          <cell r="AT129">
            <v>3532.8629999999998</v>
          </cell>
          <cell r="AV129">
            <v>0</v>
          </cell>
          <cell r="AX129">
            <v>3532.8629999999998</v>
          </cell>
          <cell r="AY129">
            <v>0</v>
          </cell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  <cell r="HJ129" t="str">
            <v>{EDIT}{HOME}{R 1}{DELETE 1}~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131" t="str">
            <v>Total curr.ass.</v>
          </cell>
          <cell r="C131">
            <v>-13596.281999999999</v>
          </cell>
          <cell r="E131">
            <v>18208.349999999999</v>
          </cell>
          <cell r="G131">
            <v>-5030.1838852202718</v>
          </cell>
          <cell r="I131">
            <v>-418.11588522027131</v>
          </cell>
          <cell r="M131">
            <v>169.81310096153845</v>
          </cell>
          <cell r="O131">
            <v>6483</v>
          </cell>
          <cell r="Q131">
            <v>6436.74</v>
          </cell>
          <cell r="S131">
            <v>-15.269</v>
          </cell>
          <cell r="U131">
            <v>6421.4709999999995</v>
          </cell>
          <cell r="W131">
            <v>1091</v>
          </cell>
          <cell r="X131">
            <v>1127.5</v>
          </cell>
          <cell r="Z131">
            <v>678.98699999999997</v>
          </cell>
          <cell r="AB131">
            <v>0</v>
          </cell>
          <cell r="AD131">
            <v>9282.4580000000005</v>
          </cell>
          <cell r="AF131">
            <v>59.103000000000009</v>
          </cell>
          <cell r="AH131">
            <v>0</v>
          </cell>
          <cell r="AJ131">
            <v>59.103000000000009</v>
          </cell>
          <cell r="AL131">
            <v>2477.3249999999998</v>
          </cell>
          <cell r="AN131">
            <v>-26.103999999999999</v>
          </cell>
          <cell r="AP131">
            <v>2510.3240000000001</v>
          </cell>
          <cell r="AR131">
            <v>2470.6709999999998</v>
          </cell>
          <cell r="AT131">
            <v>20498.242215741266</v>
          </cell>
          <cell r="AV131">
            <v>-5952.0366923076926</v>
          </cell>
          <cell r="AX131">
            <v>14546.205523433573</v>
          </cell>
          <cell r="AY131">
            <v>0</v>
          </cell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133" t="str">
            <v>DEFERRED EXP.</v>
          </cell>
          <cell r="AT133">
            <v>0</v>
          </cell>
          <cell r="AX133">
            <v>0</v>
          </cell>
          <cell r="AY133">
            <v>0</v>
          </cell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/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  <cell r="HJ133" t="str">
            <v>{EDIT}{home}+"-"&amp;@string({end},0)&amp;" באור"~{d}</v>
          </cell>
        </row>
        <row r="134">
          <cell r="A134" t="str">
            <v>franchises</v>
          </cell>
          <cell r="C134">
            <v>36.124000000000002</v>
          </cell>
          <cell r="I134">
            <v>36.124000000000002</v>
          </cell>
          <cell r="Q134">
            <v>245.75</v>
          </cell>
          <cell r="U134">
            <v>245.75</v>
          </cell>
          <cell r="Z134">
            <v>320.80099999999999</v>
          </cell>
          <cell r="AD134">
            <v>566.55099999999993</v>
          </cell>
          <cell r="AJ134">
            <v>0</v>
          </cell>
          <cell r="AL134">
            <v>33</v>
          </cell>
          <cell r="AP134">
            <v>33</v>
          </cell>
          <cell r="AT134">
            <v>635.67499999999995</v>
          </cell>
          <cell r="AX134">
            <v>635.67499999999995</v>
          </cell>
          <cell r="AY134">
            <v>0</v>
          </cell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135" t="str">
            <v>Goodwill-(GC. &amp; G.Lines)</v>
          </cell>
          <cell r="C135">
            <v>290.52199999999999</v>
          </cell>
          <cell r="I135">
            <v>290.52199999999999</v>
          </cell>
          <cell r="U135">
            <v>0</v>
          </cell>
          <cell r="AD135">
            <v>0</v>
          </cell>
          <cell r="AJ135">
            <v>0</v>
          </cell>
          <cell r="AP135">
            <v>0</v>
          </cell>
          <cell r="AT135">
            <v>290.52199999999999</v>
          </cell>
          <cell r="AV135">
            <v>82510.197</v>
          </cell>
          <cell r="AX135">
            <v>82800.718999999997</v>
          </cell>
          <cell r="AY135">
            <v>0</v>
          </cell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136" t="str">
            <v>leashold impr.</v>
          </cell>
          <cell r="I136" t="str">
            <v xml:space="preserve"> </v>
          </cell>
          <cell r="O136">
            <v>154.5</v>
          </cell>
          <cell r="Q136">
            <v>3124.7869999999998</v>
          </cell>
          <cell r="U136">
            <v>3124.7869999999998</v>
          </cell>
          <cell r="W136">
            <v>91.5</v>
          </cell>
          <cell r="X136">
            <v>91.5</v>
          </cell>
          <cell r="AD136">
            <v>3307.7869999999998</v>
          </cell>
          <cell r="AJ136">
            <v>0</v>
          </cell>
          <cell r="AL136">
            <v>70</v>
          </cell>
          <cell r="AP136">
            <v>70</v>
          </cell>
          <cell r="AT136">
            <v>3532.2869999999998</v>
          </cell>
          <cell r="AX136">
            <v>3532.2869999999998</v>
          </cell>
          <cell r="AY136">
            <v>0</v>
          </cell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137" t="str">
            <v>fraction:l.o.+s.p.</v>
          </cell>
          <cell r="I137">
            <v>0</v>
          </cell>
          <cell r="Q137">
            <v>588</v>
          </cell>
          <cell r="U137">
            <v>588</v>
          </cell>
          <cell r="AD137">
            <v>588</v>
          </cell>
          <cell r="AJ137">
            <v>0</v>
          </cell>
          <cell r="AP137">
            <v>0</v>
          </cell>
          <cell r="AT137">
            <v>588</v>
          </cell>
          <cell r="AX137">
            <v>588</v>
          </cell>
          <cell r="AY137">
            <v>0</v>
          </cell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138" t="str">
            <v>Bezek</v>
          </cell>
          <cell r="I138">
            <v>0</v>
          </cell>
          <cell r="Q138">
            <v>3624.7669999999998</v>
          </cell>
          <cell r="U138">
            <v>3624.7669999999998</v>
          </cell>
          <cell r="AD138">
            <v>3624.7669999999998</v>
          </cell>
          <cell r="AJ138">
            <v>0</v>
          </cell>
          <cell r="AP138">
            <v>0</v>
          </cell>
          <cell r="AT138">
            <v>3624.7669999999998</v>
          </cell>
          <cell r="AX138">
            <v>3624.7669999999998</v>
          </cell>
          <cell r="AY138">
            <v>0</v>
          </cell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139" t="str">
            <v>software/other</v>
          </cell>
          <cell r="I139">
            <v>0</v>
          </cell>
          <cell r="Q139">
            <v>2032.921</v>
          </cell>
          <cell r="U139">
            <v>2032.921</v>
          </cell>
          <cell r="W139">
            <v>623</v>
          </cell>
          <cell r="X139">
            <v>623</v>
          </cell>
          <cell r="AD139">
            <v>3278.9210000000003</v>
          </cell>
          <cell r="AJ139">
            <v>0</v>
          </cell>
          <cell r="AL139">
            <v>181</v>
          </cell>
          <cell r="AN139">
            <v>0</v>
          </cell>
          <cell r="AP139">
            <v>181</v>
          </cell>
          <cell r="AR139">
            <v>0</v>
          </cell>
          <cell r="AT139">
            <v>3459.9210000000003</v>
          </cell>
          <cell r="AX139">
            <v>3459.9210000000003</v>
          </cell>
          <cell r="AY139">
            <v>0</v>
          </cell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140" t="str">
            <v>total cost</v>
          </cell>
          <cell r="C140">
            <v>326.64600000000002</v>
          </cell>
          <cell r="E140">
            <v>0</v>
          </cell>
          <cell r="G140">
            <v>0</v>
          </cell>
          <cell r="I140">
            <v>326.64600000000002</v>
          </cell>
          <cell r="O140">
            <v>154.5</v>
          </cell>
          <cell r="Q140">
            <v>9616.2250000000004</v>
          </cell>
          <cell r="S140">
            <v>0</v>
          </cell>
          <cell r="U140">
            <v>9616.2250000000004</v>
          </cell>
          <cell r="W140">
            <v>714.5</v>
          </cell>
          <cell r="X140">
            <v>714.5</v>
          </cell>
          <cell r="Z140">
            <v>320.80099999999999</v>
          </cell>
          <cell r="AB140">
            <v>0</v>
          </cell>
          <cell r="AD140">
            <v>11366.026</v>
          </cell>
          <cell r="AF140">
            <v>0</v>
          </cell>
          <cell r="AH140">
            <v>0</v>
          </cell>
          <cell r="AJ140">
            <v>0</v>
          </cell>
          <cell r="AL140">
            <v>284</v>
          </cell>
          <cell r="AN140">
            <v>0</v>
          </cell>
          <cell r="AP140">
            <v>284</v>
          </cell>
          <cell r="AR140">
            <v>0</v>
          </cell>
          <cell r="AT140">
            <v>12131.172</v>
          </cell>
          <cell r="AV140">
            <v>82510.197</v>
          </cell>
          <cell r="AX140">
            <v>94641.369000000006</v>
          </cell>
          <cell r="AY140">
            <v>0</v>
          </cell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142" t="str">
            <v>amort.O.B.</v>
          </cell>
          <cell r="I142">
            <v>0</v>
          </cell>
          <cell r="Q142" t="str">
            <v xml:space="preserve"> </v>
          </cell>
          <cell r="U142">
            <v>0</v>
          </cell>
          <cell r="AD142">
            <v>0</v>
          </cell>
          <cell r="AJ142">
            <v>0</v>
          </cell>
          <cell r="AP142">
            <v>0</v>
          </cell>
          <cell r="AT142">
            <v>0</v>
          </cell>
          <cell r="AX142">
            <v>0</v>
          </cell>
          <cell r="AY142">
            <v>0</v>
          </cell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143" t="str">
            <v>amortiz.(GOODWIL)</v>
          </cell>
          <cell r="C143">
            <v>-261.46820000000002</v>
          </cell>
          <cell r="G143">
            <v>0</v>
          </cell>
          <cell r="I143">
            <v>-261.46820000000002</v>
          </cell>
          <cell r="AD143">
            <v>0</v>
          </cell>
          <cell r="AP143">
            <v>0</v>
          </cell>
          <cell r="AT143">
            <v>-261.46820000000002</v>
          </cell>
          <cell r="AX143">
            <v>-261.46820000000002</v>
          </cell>
          <cell r="AY143">
            <v>0</v>
          </cell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144" t="str">
            <v>amortiz.</v>
          </cell>
          <cell r="C144">
            <v>-28.111999999999995</v>
          </cell>
          <cell r="E144">
            <v>0</v>
          </cell>
          <cell r="G144">
            <v>0</v>
          </cell>
          <cell r="I144">
            <v>-28.111999999999995</v>
          </cell>
          <cell r="Q144">
            <v>-3767.7370000000001</v>
          </cell>
          <cell r="U144">
            <v>-3767.7370000000001</v>
          </cell>
          <cell r="W144">
            <v>-554</v>
          </cell>
          <cell r="X144">
            <v>-554</v>
          </cell>
          <cell r="Z144">
            <v>-139</v>
          </cell>
          <cell r="AD144">
            <v>-5014.7370000000001</v>
          </cell>
          <cell r="AH144">
            <v>0</v>
          </cell>
          <cell r="AJ144">
            <v>0</v>
          </cell>
          <cell r="AL144">
            <v>-159</v>
          </cell>
          <cell r="AN144">
            <v>0</v>
          </cell>
          <cell r="AP144">
            <v>-159</v>
          </cell>
          <cell r="AR144">
            <v>0</v>
          </cell>
          <cell r="AT144">
            <v>-5201.8490000000002</v>
          </cell>
          <cell r="AV144">
            <v>0</v>
          </cell>
          <cell r="AX144">
            <v>-5201.8490000000002</v>
          </cell>
          <cell r="AY144">
            <v>0</v>
          </cell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  <cell r="HJ144" t="str">
            <v>{edit}{home}@round({end},0)~{d 1}</v>
          </cell>
        </row>
        <row r="145">
          <cell r="A145" t="str">
            <v>total</v>
          </cell>
          <cell r="C145">
            <v>37.065799999999996</v>
          </cell>
          <cell r="E145">
            <v>0</v>
          </cell>
          <cell r="G145">
            <v>0</v>
          </cell>
          <cell r="I145">
            <v>37.065799999999996</v>
          </cell>
          <cell r="O145">
            <v>154.5</v>
          </cell>
          <cell r="Q145">
            <v>5848.4880000000003</v>
          </cell>
          <cell r="S145">
            <v>0</v>
          </cell>
          <cell r="U145">
            <v>5848.4880000000003</v>
          </cell>
          <cell r="W145">
            <v>160.5</v>
          </cell>
          <cell r="X145">
            <v>160.5</v>
          </cell>
          <cell r="Z145">
            <v>181.80099999999999</v>
          </cell>
          <cell r="AB145">
            <v>0</v>
          </cell>
          <cell r="AD145">
            <v>6351.2889999999998</v>
          </cell>
          <cell r="AF145">
            <v>0</v>
          </cell>
          <cell r="AH145">
            <v>0</v>
          </cell>
          <cell r="AJ145">
            <v>0</v>
          </cell>
          <cell r="AL145">
            <v>125</v>
          </cell>
          <cell r="AN145">
            <v>0</v>
          </cell>
          <cell r="AP145">
            <v>125</v>
          </cell>
          <cell r="AR145">
            <v>0</v>
          </cell>
          <cell r="AT145">
            <v>6667.854800000001</v>
          </cell>
          <cell r="AV145">
            <v>82510.197</v>
          </cell>
          <cell r="AX145">
            <v>89178.051800000001</v>
          </cell>
          <cell r="AY145">
            <v>0</v>
          </cell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  <cell r="HJ154" t="str">
            <v>/wcs1~{r 1}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  <cell r="HJ155" t="str">
            <v>{edit}{home}+ez22/~{d}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  <cell r="HJ166" t="str">
            <v>{edit}{home}({end})*1000{D}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  <cell r="HJ247" t="str">
            <v>/rv{esc}{r 2}~~{r 2}+{l 4}+{L 2}~{D}{l 2}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CF"/>
      <sheetName val="Cap Earn"/>
      <sheetName val="Tax"/>
      <sheetName val="WACC"/>
      <sheetName val="Receipt Analysis"/>
      <sheetName val="Working Capital"/>
      <sheetName val="Historical"/>
      <sheetName val="Industry"/>
      <sheetName val="Market"/>
      <sheetName val="0102 Firm Forecast"/>
      <sheetName val="Settings"/>
      <sheetName val="value3"/>
      <sheetName val="Plan"/>
      <sheetName val="TOTAL WE PBC"/>
      <sheetName val="SS PRIMA UNI"/>
      <sheetName val="Cap_Earn1"/>
      <sheetName val="Receipt_Analysis1"/>
      <sheetName val="Working_Capital1"/>
      <sheetName val="0102_Firm_Forecast1"/>
      <sheetName val="Cap_Earn"/>
      <sheetName val="Receipt_Analysis"/>
      <sheetName val="Working_Capital"/>
      <sheetName val="0102_Firm_Forecast"/>
      <sheetName val="Inputs"/>
      <sheetName val="Content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הדפסה"/>
      <sheetName val="השקעות"/>
      <sheetName val="מימון"/>
      <sheetName val="מס"/>
      <sheetName val="הנחות"/>
      <sheetName val="מגבלות "/>
      <sheetName val="מחיר הון"/>
      <sheetName val="תוצאות"/>
      <sheetName val="דוחות"/>
      <sheetName val="הכנסות"/>
      <sheetName val="הוצאות "/>
      <sheetName val="תקנ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>
        <row r="2">
          <cell r="C2" t="str">
            <v xml:space="preserve">זקיפת סוציאליות       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8GALRY"/>
      <sheetName val="Herramientas para análisis-VBA"/>
      <sheetName val="Listavba"/>
      <sheetName val="#¡REF"/>
      <sheetName val="Barras rústico"/>
      <sheetName val="Logarítmico"/>
      <sheetName val="Columnas y áreas"/>
      <sheetName val="Líneas en dos ejes"/>
      <sheetName val="Líneas y columnas 2"/>
      <sheetName val="Líneas y columnas 1"/>
      <sheetName val="Líneas suavizadas"/>
      <sheetName val="Conos"/>
      <sheetName val="Áreas 3D en color"/>
      <sheetName val="Tubos"/>
      <sheetName val="Circular llamativo"/>
      <sheetName val="Apilado en colores"/>
      <sheetName val="Columnas en profundidad"/>
      <sheetName val="Circular azul"/>
      <sheetName val="Barras flotantes"/>
      <sheetName val="Líneas coloridas"/>
      <sheetName val="Columnas en gris"/>
      <sheetName val="Áreas en gris, cronológico"/>
      <sheetName val="Áreas en gris"/>
      <sheetName val="Circular en gris"/>
      <sheetName val="Term Sheet Displ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TREND"/>
      <sheetName val="APTURN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udit Memo"/>
      <sheetName val="Comp"/>
      <sheetName val="Ineligibles"/>
      <sheetName val="Comments"/>
      <sheetName val="Index"/>
      <sheetName val="Critical Staff"/>
      <sheetName val="Planning"/>
      <sheetName val="LB"/>
      <sheetName val="Age"/>
      <sheetName val="ARConcen"/>
      <sheetName val="Past due"/>
      <sheetName val="ARA-12"/>
      <sheetName val="ARA"/>
      <sheetName val="IV"/>
      <sheetName val="Phone Verif"/>
      <sheetName val="CM's"/>
      <sheetName val="Cash Appl"/>
      <sheetName val="Cash diagram"/>
      <sheetName val="Deposits"/>
      <sheetName val="Rec of Cash"/>
      <sheetName val="Canceled ck"/>
      <sheetName val="Inty"/>
      <sheetName val="TC-INTY"/>
      <sheetName val="PT-RM"/>
      <sheetName val="PT-FG"/>
      <sheetName val="Turnover Analysis"/>
      <sheetName val="Gross Profit"/>
      <sheetName val="In-Transit WP"/>
      <sheetName val="Inv Age"/>
      <sheetName val="GP Example"/>
      <sheetName val="FA"/>
      <sheetName val="M&amp;E-TC"/>
      <sheetName val="AP"/>
      <sheetName val="Age Book OD"/>
      <sheetName val="PD VENDOR"/>
      <sheetName val="NP"/>
      <sheetName val="Tax"/>
      <sheetName val="BS"/>
      <sheetName val="OTHER"/>
      <sheetName val="PL"/>
      <sheetName val="PL LIFO"/>
      <sheetName val="FS Quest"/>
      <sheetName val="Recent Bucket movement"/>
      <sheetName val="AR Trend"/>
      <sheetName val="Inventory Trend"/>
      <sheetName val="AP Trend"/>
      <sheetName val="Timesheet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Cover"/>
      <sheetName val="LB"/>
      <sheetName val="Comp"/>
      <sheetName val="Age"/>
      <sheetName val="ARA-12"/>
      <sheetName val="Inty"/>
      <sheetName val="FA"/>
      <sheetName val="AP"/>
      <sheetName val="Tax"/>
      <sheetName val="NP"/>
      <sheetName val="FS"/>
      <sheetName val="P&amp;L"/>
      <sheetName val="Comments"/>
      <sheetName val="IV"/>
      <sheetName val="CM's"/>
      <sheetName val="Cash Appl"/>
      <sheetName val="PT"/>
      <sheetName val="GM"/>
      <sheetName val="Age Test"/>
      <sheetName val="Turnover Analysis"/>
      <sheetName val="AGRS"/>
      <sheetName val="ARA"/>
      <sheetName val="TS"/>
      <sheetName val="HELP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רן הון"/>
      <sheetName val="מנטורטק רבעון"/>
      <sheetName val="PC מאוחד"/>
      <sheetName val="מנטורטק משולב"/>
      <sheetName val="סיון משולב"/>
      <sheetName val="מאזנים משולב"/>
      <sheetName val="סיון מאוחד"/>
      <sheetName val="יחסים אנליטים"/>
      <sheetName val="סיון פתרונות -cbt "/>
      <sheetName val="סיון פיתוח - TBT"/>
      <sheetName val="סיון ירושלים"/>
      <sheetName val="סיון הדרכה "/>
      <sheetName val="תרומה נומינלית"/>
      <sheetName val="סבירות מימון"/>
      <sheetName val="פרוטים"/>
      <sheetName val="פקודות נוספות"/>
      <sheetName val="אנליטי"/>
      <sheetName val="השקעה בסיון ירושלים"/>
      <sheetName val="מדדים"/>
      <sheetName val="מס נדחה והפרשה למס"/>
      <sheetName val="רכוש קבוע"/>
      <sheetName val="פקודות איחוד"/>
      <sheetName val="הכנסות מראש"/>
      <sheetName val="מעגלים"/>
      <sheetName val="מעגל רכוש קבוע ש&quot;ח"/>
      <sheetName val="אנליטי מאוחד"/>
      <sheetName val="mentortech inc"/>
      <sheetName val="Criteria"/>
      <sheetName val="Lists"/>
      <sheetName val="Cash Flow"/>
      <sheetName val="קרן_הון4"/>
      <sheetName val="מנטורטק_רבעון4"/>
      <sheetName val="PC_מאוחד4"/>
      <sheetName val="מנטורטק_משולב4"/>
      <sheetName val="סיון_משולב4"/>
      <sheetName val="מאזנים_משולב4"/>
      <sheetName val="סיון_מאוחד4"/>
      <sheetName val="יחסים_אנליטים4"/>
      <sheetName val="סיון_פתרונות_-cbt_4"/>
      <sheetName val="סיון_פיתוח_-_TBT4"/>
      <sheetName val="סיון_ירושלים4"/>
      <sheetName val="סיון_הדרכה_4"/>
      <sheetName val="תרומה_נומינלית4"/>
      <sheetName val="סבירות_מימון4"/>
      <sheetName val="פקודות_נוספות4"/>
      <sheetName val="השקעה_בסיון_ירושלים4"/>
      <sheetName val="מס_נדחה_והפרשה_למס4"/>
      <sheetName val="רכוש_קבוע4"/>
      <sheetName val="פקודות_איחוד4"/>
      <sheetName val="הכנסות_מראש4"/>
      <sheetName val="מעגל_רכוש_קבוע_ש&quot;ח4"/>
      <sheetName val="אנליטי_מאוחד4"/>
      <sheetName val="mentortech_inc4"/>
      <sheetName val="קרן_הון"/>
      <sheetName val="מנטורטק_רבעון"/>
      <sheetName val="PC_מאוחד"/>
      <sheetName val="מנטורטק_משולב"/>
      <sheetName val="סיון_משולב"/>
      <sheetName val="מאזנים_משולב"/>
      <sheetName val="סיון_מאוחד"/>
      <sheetName val="יחסים_אנליטים"/>
      <sheetName val="סיון_פתרונות_-cbt_"/>
      <sheetName val="סיון_פיתוח_-_TBT"/>
      <sheetName val="סיון_ירושלים"/>
      <sheetName val="סיון_הדרכה_"/>
      <sheetName val="תרומה_נומינלית"/>
      <sheetName val="סבירות_מימון"/>
      <sheetName val="פקודות_נוספות"/>
      <sheetName val="השקעה_בסיון_ירושלים"/>
      <sheetName val="מס_נדחה_והפרשה_למס"/>
      <sheetName val="רכוש_קבוע"/>
      <sheetName val="פקודות_איחוד"/>
      <sheetName val="הכנסות_מראש"/>
      <sheetName val="מעגל_רכוש_קבוע_ש&quot;ח"/>
      <sheetName val="אנליטי_מאוחד"/>
      <sheetName val="mentortech_inc"/>
      <sheetName val="קרן_הון1"/>
      <sheetName val="מנטורטק_רבעון1"/>
      <sheetName val="PC_מאוחד1"/>
      <sheetName val="מנטורטק_משולב1"/>
      <sheetName val="סיון_משולב1"/>
      <sheetName val="מאזנים_משולב1"/>
      <sheetName val="סיון_מאוחד1"/>
      <sheetName val="יחסים_אנליטים1"/>
      <sheetName val="סיון_פתרונות_-cbt_1"/>
      <sheetName val="סיון_פיתוח_-_TBT1"/>
      <sheetName val="סיון_ירושלים1"/>
      <sheetName val="סיון_הדרכה_1"/>
      <sheetName val="תרומה_נומינלית1"/>
      <sheetName val="סבירות_מימון1"/>
      <sheetName val="פקודות_נוספות1"/>
      <sheetName val="השקעה_בסיון_ירושלים1"/>
      <sheetName val="מס_נדחה_והפרשה_למס1"/>
      <sheetName val="רכוש_קבוע1"/>
      <sheetName val="פקודות_איחוד1"/>
      <sheetName val="הכנסות_מראש1"/>
      <sheetName val="מעגל_רכוש_קבוע_ש&quot;ח1"/>
      <sheetName val="אנליטי_מאוחד1"/>
      <sheetName val="mentortech_inc1"/>
      <sheetName val="קרן_הון2"/>
      <sheetName val="מנטורטק_רבעון2"/>
      <sheetName val="PC_מאוחד2"/>
      <sheetName val="מנטורטק_משולב2"/>
      <sheetName val="סיון_משולב2"/>
      <sheetName val="מאזנים_משולב2"/>
      <sheetName val="סיון_מאוחד2"/>
      <sheetName val="יחסים_אנליטים2"/>
      <sheetName val="סיון_פתרונות_-cbt_2"/>
      <sheetName val="סיון_פיתוח_-_TBT2"/>
      <sheetName val="סיון_ירושלים2"/>
      <sheetName val="סיון_הדרכה_2"/>
      <sheetName val="תרומה_נומינלית2"/>
      <sheetName val="סבירות_מימון2"/>
      <sheetName val="פקודות_נוספות2"/>
      <sheetName val="השקעה_בסיון_ירושלים2"/>
      <sheetName val="מס_נדחה_והפרשה_למס2"/>
      <sheetName val="רכוש_קבוע2"/>
      <sheetName val="פקודות_איחוד2"/>
      <sheetName val="הכנסות_מראש2"/>
      <sheetName val="מעגל_רכוש_קבוע_ש&quot;ח2"/>
      <sheetName val="אנליטי_מאוחד2"/>
      <sheetName val="mentortech_inc2"/>
      <sheetName val="קרן_הון3"/>
      <sheetName val="מנטורטק_רבעון3"/>
      <sheetName val="PC_מאוחד3"/>
      <sheetName val="מנטורטק_משולב3"/>
      <sheetName val="סיון_משולב3"/>
      <sheetName val="מאזנים_משולב3"/>
      <sheetName val="סיון_מאוחד3"/>
      <sheetName val="יחסים_אנליטים3"/>
      <sheetName val="סיון_פתרונות_-cbt_3"/>
      <sheetName val="סיון_פיתוח_-_TBT3"/>
      <sheetName val="סיון_ירושלים3"/>
      <sheetName val="סיון_הדרכה_3"/>
      <sheetName val="תרומה_נומינלית3"/>
      <sheetName val="סבירות_מימון3"/>
      <sheetName val="פקודות_נוספות3"/>
      <sheetName val="השקעה_בסיון_ירושלים3"/>
      <sheetName val="מס_נדחה_והפרשה_למס3"/>
      <sheetName val="רכוש_קבוע3"/>
      <sheetName val="פקודות_איחוד3"/>
      <sheetName val="הכנסות_מראש3"/>
      <sheetName val="מעגל_רכוש_קבוע_ש&quot;ח3"/>
      <sheetName val="אנליטי_מאוחד3"/>
      <sheetName val="mentortech_inc3"/>
      <sheetName val="קרן_הון5"/>
      <sheetName val="מנטורטק_רבעון5"/>
      <sheetName val="PC_מאוחד5"/>
      <sheetName val="מנטורטק_משולב5"/>
      <sheetName val="סיון_משולב5"/>
      <sheetName val="מאזנים_משולב5"/>
      <sheetName val="סיון_מאוחד5"/>
      <sheetName val="יחסים_אנליטים5"/>
      <sheetName val="סיון_פתרונות_-cbt_5"/>
      <sheetName val="סיון_פיתוח_-_TBT5"/>
      <sheetName val="סיון_ירושלים5"/>
      <sheetName val="סיון_הדרכה_5"/>
      <sheetName val="תרומה_נומינלית5"/>
      <sheetName val="סבירות_מימון5"/>
      <sheetName val="פקודות_נוספות5"/>
      <sheetName val="השקעה_בסיון_ירושלים5"/>
      <sheetName val="מס_נדחה_והפרשה_למס5"/>
      <sheetName val="רכוש_קבוע5"/>
      <sheetName val="פקודות_איחוד5"/>
      <sheetName val="הכנסות_מראש5"/>
      <sheetName val="מעגל_רכוש_קבוע_ש&quot;ח5"/>
      <sheetName val="אנליטי_מאוחד5"/>
      <sheetName val="mentortech_inc5"/>
      <sheetName val="קרן_הון6"/>
      <sheetName val="מנטורטק_רבעון6"/>
      <sheetName val="PC_מאוחד6"/>
      <sheetName val="מנטורטק_משולב6"/>
      <sheetName val="סיון_משולב6"/>
      <sheetName val="מאזנים_משולב6"/>
      <sheetName val="סיון_מאוחד6"/>
      <sheetName val="יחסים_אנליטים6"/>
      <sheetName val="סיון_פתרונות_-cbt_6"/>
      <sheetName val="סיון_פיתוח_-_TBT6"/>
      <sheetName val="סיון_ירושלים6"/>
      <sheetName val="סיון_הדרכה_6"/>
      <sheetName val="תרומה_נומינלית6"/>
      <sheetName val="סבירות_מימון6"/>
      <sheetName val="פקודות_נוספות6"/>
      <sheetName val="השקעה_בסיון_ירושלים6"/>
      <sheetName val="מס_נדחה_והפרשה_למס6"/>
      <sheetName val="רכוש_קבוע6"/>
      <sheetName val="פקודות_איחוד6"/>
      <sheetName val="הכנסות_מראש6"/>
      <sheetName val="מעגל_רכוש_קבוע_ש&quot;ח6"/>
      <sheetName val="אנליטי_מאוחד6"/>
      <sheetName val="mentortech_inc6"/>
      <sheetName val="קרן_הון7"/>
      <sheetName val="מנטורטק_רבעון7"/>
      <sheetName val="PC_מאוחד7"/>
      <sheetName val="מנטורטק_משולב7"/>
      <sheetName val="סיון_משולב7"/>
      <sheetName val="מאזנים_משולב7"/>
      <sheetName val="סיון_מאוחד7"/>
      <sheetName val="יחסים_אנליטים7"/>
      <sheetName val="סיון_פתרונות_-cbt_7"/>
      <sheetName val="סיון_פיתוח_-_TBT7"/>
      <sheetName val="סיון_ירושלים7"/>
      <sheetName val="סיון_הדרכה_7"/>
      <sheetName val="תרומה_נומינלית7"/>
      <sheetName val="סבירות_מימון7"/>
      <sheetName val="פקודות_נוספות7"/>
      <sheetName val="השקעה_בסיון_ירושלים7"/>
      <sheetName val="מס_נדחה_והפרשה_למס7"/>
      <sheetName val="רכוש_קבוע7"/>
      <sheetName val="פקודות_איחוד7"/>
      <sheetName val="הכנסות_מראש7"/>
      <sheetName val="מעגל_רכוש_קבוע_ש&quot;ח7"/>
      <sheetName val="אנליטי_מאוחד7"/>
      <sheetName val="mentortech_inc7"/>
      <sheetName val=""/>
      <sheetName val="Brazil"/>
      <sheetName val="Ger"/>
      <sheetName val="Mexico"/>
      <sheetName val="U.K.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ssets "/>
      <sheetName val="Liabilities"/>
      <sheetName val="Note 1-9"/>
      <sheetName val="Note A &amp; B"/>
      <sheetName val="Note C"/>
      <sheetName val="Note 13"/>
      <sheetName val="CODS"/>
      <sheetName val="Annual Notes"/>
      <sheetName val="Note 10-12"/>
      <sheetName val="Gnrl note"/>
      <sheetName val="MENU"/>
      <sheetName val="N-SBU"/>
      <sheetName val="Sheet1"/>
      <sheetName val="print"/>
      <sheetName val="Note QD &amp; E"/>
      <sheetName val="Note QF &amp; G "/>
      <sheetName val="NoteQ 21-27"/>
      <sheetName val="קרן_הון8"/>
      <sheetName val="מנטורטק_רבעון8"/>
      <sheetName val="PC_מאוחד8"/>
      <sheetName val="מנטורטק_משולב8"/>
      <sheetName val="סיון_משולב8"/>
      <sheetName val="מאזנים_משולב8"/>
      <sheetName val="סיון_מאוחד8"/>
      <sheetName val="יחסים_אנליטים8"/>
      <sheetName val="סיון_פתרונות_-cbt_8"/>
      <sheetName val="סיון_פיתוח_-_TBT8"/>
      <sheetName val="סיון_ירושלים8"/>
      <sheetName val="סיון_הדרכה_8"/>
      <sheetName val="תרומה_נומינלית8"/>
      <sheetName val="סבירות_מימון8"/>
      <sheetName val="פקודות_נוספות8"/>
      <sheetName val="השקעה_בסיון_ירושלים8"/>
      <sheetName val="מס_נדחה_והפרשה_למס8"/>
      <sheetName val="רכוש_קבוע8"/>
      <sheetName val="פקודות_איחוד8"/>
      <sheetName val="הכנסות_מראש8"/>
      <sheetName val="מעגל_רכוש_קבוע_ש&quot;ח8"/>
      <sheetName val="אנליטי_מאוחד8"/>
      <sheetName val="mentortech_inc8"/>
      <sheetName val="Israel expense per department"/>
      <sheetName val="Option expenses 2018"/>
      <sheetName val="Journal Pivot"/>
      <sheetName val="DB"/>
      <sheetName val="B&amp;S Calculation K1"/>
      <sheetName val=" standard deviation Majority"/>
      <sheetName val=" standard deviation (volatility"/>
      <sheetName val="Employee list"/>
      <sheetName val="Forfeit"/>
      <sheetName val="forfeit Rare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2">
          <cell r="E32">
            <v>106.6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לת פירוט להוצאות"/>
      <sheetName val="בקרת השקעות"/>
      <sheetName val="מחלקות"/>
      <sheetName val="מאוחד P&amp;L "/>
      <sheetName val="מגנזיום P&amp;L"/>
      <sheetName val="אבץ P&amp;L"/>
      <sheetName val="Cash"/>
      <sheetName val="אינדקס"/>
      <sheetName val="ציר"/>
      <sheetName val="שליפה"/>
      <sheetName val="השקעות"/>
      <sheetName val="כותרות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חירון"/>
    </sheetNames>
    <sheetDataSet>
      <sheetData sheetId="0" refreshError="1">
        <row r="3">
          <cell r="A3" t="str">
            <v>VAS 1 SpamDefender, MailDefender</v>
          </cell>
          <cell r="F3" t="str">
            <v>שדרוג IP</v>
          </cell>
        </row>
        <row r="4">
          <cell r="A4" t="str">
            <v>עמידה ביעד</v>
          </cell>
          <cell r="B4" t="str">
            <v>פרס</v>
          </cell>
          <cell r="C4" t="str">
            <v>קנס</v>
          </cell>
          <cell r="D4" t="str">
            <v>מחיר</v>
          </cell>
          <cell r="F4" t="str">
            <v>עמידה ביעד</v>
          </cell>
          <cell r="G4" t="str">
            <v>פרס</v>
          </cell>
          <cell r="H4" t="str">
            <v>קנס</v>
          </cell>
          <cell r="I4" t="str">
            <v>מחיר</v>
          </cell>
        </row>
        <row r="5">
          <cell r="A5">
            <v>0</v>
          </cell>
          <cell r="B5">
            <v>4</v>
          </cell>
          <cell r="C5">
            <v>-12</v>
          </cell>
          <cell r="D5">
            <v>-4</v>
          </cell>
          <cell r="F5">
            <v>0</v>
          </cell>
          <cell r="G5">
            <v>1.3</v>
          </cell>
          <cell r="H5">
            <v>-3.9000000000000004</v>
          </cell>
          <cell r="I5">
            <v>-3.9000000000000004</v>
          </cell>
        </row>
        <row r="6">
          <cell r="A6">
            <v>0.501</v>
          </cell>
          <cell r="B6">
            <v>4</v>
          </cell>
          <cell r="C6">
            <v>-4</v>
          </cell>
          <cell r="D6">
            <v>0</v>
          </cell>
          <cell r="F6">
            <v>0.501</v>
          </cell>
          <cell r="G6">
            <v>1.3</v>
          </cell>
          <cell r="H6">
            <v>-1.3</v>
          </cell>
          <cell r="I6">
            <v>0</v>
          </cell>
        </row>
        <row r="7">
          <cell r="A7">
            <v>0.751</v>
          </cell>
          <cell r="B7">
            <v>4</v>
          </cell>
          <cell r="C7">
            <v>-2</v>
          </cell>
          <cell r="D7">
            <v>4</v>
          </cell>
          <cell r="F7">
            <v>0.751</v>
          </cell>
          <cell r="G7">
            <v>1.3</v>
          </cell>
          <cell r="H7">
            <v>-0.65</v>
          </cell>
          <cell r="I7">
            <v>0.65</v>
          </cell>
        </row>
        <row r="8">
          <cell r="A8">
            <v>0.85099999999999998</v>
          </cell>
          <cell r="B8">
            <v>4</v>
          </cell>
          <cell r="C8">
            <v>-1</v>
          </cell>
          <cell r="D8">
            <v>4</v>
          </cell>
          <cell r="F8">
            <v>0.85099999999999998</v>
          </cell>
          <cell r="G8">
            <v>1.3</v>
          </cell>
          <cell r="H8">
            <v>-0.32500000000000001</v>
          </cell>
          <cell r="I8">
            <v>0.97500000000000009</v>
          </cell>
        </row>
        <row r="9">
          <cell r="A9">
            <v>0.95099999999999996</v>
          </cell>
          <cell r="B9">
            <v>4</v>
          </cell>
          <cell r="D9">
            <v>4</v>
          </cell>
          <cell r="F9">
            <v>0.95099999999999996</v>
          </cell>
          <cell r="G9">
            <v>1.3</v>
          </cell>
          <cell r="I9">
            <v>1.3</v>
          </cell>
        </row>
        <row r="10">
          <cell r="D10">
            <v>4</v>
          </cell>
          <cell r="I10">
            <v>5.2</v>
          </cell>
        </row>
        <row r="13">
          <cell r="A13" t="str">
            <v xml:space="preserve"> VAS 2 Kaspersky Anti Virus, ClientWebDefender, Map, Gamer//2, Ynet Encyclopedia, Fax 2 Mail, Life in Net, WebDefender, The marker</v>
          </cell>
          <cell r="F13" t="str">
            <v>מגעי IP</v>
          </cell>
        </row>
        <row r="14">
          <cell r="A14" t="str">
            <v>עמידה ביעד</v>
          </cell>
          <cell r="B14" t="str">
            <v>פרס</v>
          </cell>
          <cell r="C14" t="str">
            <v>קנס</v>
          </cell>
          <cell r="D14" t="str">
            <v>מחיר</v>
          </cell>
          <cell r="F14" t="str">
            <v>עמידה ביעד</v>
          </cell>
          <cell r="G14" t="str">
            <v>פרס</v>
          </cell>
          <cell r="H14" t="str">
            <v>קנס</v>
          </cell>
          <cell r="I14" t="str">
            <v>מחיר</v>
          </cell>
        </row>
        <row r="15">
          <cell r="A15">
            <v>0</v>
          </cell>
          <cell r="B15">
            <v>6.5</v>
          </cell>
          <cell r="C15">
            <v>-19.5</v>
          </cell>
          <cell r="D15">
            <v>-6.5</v>
          </cell>
          <cell r="F15">
            <v>0</v>
          </cell>
          <cell r="G15">
            <v>4.5</v>
          </cell>
          <cell r="H15">
            <v>-18</v>
          </cell>
          <cell r="I15">
            <v>-18</v>
          </cell>
        </row>
        <row r="16">
          <cell r="A16">
            <v>0.501</v>
          </cell>
          <cell r="B16">
            <v>6.5</v>
          </cell>
          <cell r="C16">
            <v>-6.5</v>
          </cell>
          <cell r="D16">
            <v>0</v>
          </cell>
          <cell r="F16">
            <v>0.501</v>
          </cell>
          <cell r="G16">
            <v>4.5</v>
          </cell>
          <cell r="H16">
            <v>-4.5</v>
          </cell>
          <cell r="I16">
            <v>0</v>
          </cell>
        </row>
        <row r="17">
          <cell r="A17">
            <v>0.70099999999999996</v>
          </cell>
          <cell r="B17">
            <v>6.5</v>
          </cell>
          <cell r="C17">
            <v>-3.25</v>
          </cell>
          <cell r="D17">
            <v>6.5</v>
          </cell>
          <cell r="F17">
            <v>0.751</v>
          </cell>
          <cell r="G17">
            <v>4.5</v>
          </cell>
          <cell r="H17">
            <v>-2.25</v>
          </cell>
          <cell r="I17">
            <v>2.25</v>
          </cell>
        </row>
        <row r="18">
          <cell r="A18">
            <v>0.80100000000000005</v>
          </cell>
          <cell r="B18">
            <v>6.5</v>
          </cell>
          <cell r="C18">
            <v>-1.625</v>
          </cell>
          <cell r="D18">
            <v>6.5</v>
          </cell>
          <cell r="F18">
            <v>0.85099999999999998</v>
          </cell>
          <cell r="G18">
            <v>4.5</v>
          </cell>
          <cell r="H18">
            <v>-1.125</v>
          </cell>
          <cell r="I18">
            <v>3.375</v>
          </cell>
        </row>
        <row r="19">
          <cell r="A19">
            <v>0.95099999999999996</v>
          </cell>
          <cell r="B19">
            <v>6.5</v>
          </cell>
          <cell r="D19">
            <v>6.5</v>
          </cell>
          <cell r="F19">
            <v>0.95099999999999996</v>
          </cell>
          <cell r="G19">
            <v>4.5</v>
          </cell>
          <cell r="I19">
            <v>4.5</v>
          </cell>
        </row>
        <row r="20">
          <cell r="D20">
            <v>6.5</v>
          </cell>
          <cell r="I20">
            <v>18</v>
          </cell>
        </row>
        <row r="23">
          <cell r="A23" t="str">
            <v xml:space="preserve"> VAS 3 Norton security, Edusoft, Panda security</v>
          </cell>
        </row>
        <row r="24">
          <cell r="A24" t="str">
            <v>עמידה ביעד</v>
          </cell>
          <cell r="B24" t="str">
            <v>פרס</v>
          </cell>
          <cell r="C24" t="str">
            <v>קנס</v>
          </cell>
          <cell r="D24" t="str">
            <v>מחיר</v>
          </cell>
        </row>
        <row r="25">
          <cell r="A25">
            <v>0</v>
          </cell>
          <cell r="B25">
            <v>9</v>
          </cell>
          <cell r="C25">
            <v>-27</v>
          </cell>
          <cell r="D25">
            <v>-9</v>
          </cell>
        </row>
        <row r="26">
          <cell r="A26">
            <v>0.501</v>
          </cell>
          <cell r="B26">
            <v>9</v>
          </cell>
          <cell r="C26">
            <v>-9</v>
          </cell>
          <cell r="D26">
            <v>0</v>
          </cell>
        </row>
        <row r="27">
          <cell r="A27">
            <v>0.751</v>
          </cell>
          <cell r="B27">
            <v>9</v>
          </cell>
          <cell r="C27">
            <v>-4.5</v>
          </cell>
          <cell r="D27">
            <v>9</v>
          </cell>
        </row>
        <row r="28">
          <cell r="A28">
            <v>0.85099999999999998</v>
          </cell>
          <cell r="B28">
            <v>9</v>
          </cell>
          <cell r="C28">
            <v>-2.25</v>
          </cell>
          <cell r="D28">
            <v>9</v>
          </cell>
        </row>
        <row r="29">
          <cell r="A29">
            <v>0.95099999999999996</v>
          </cell>
          <cell r="B29">
            <v>9</v>
          </cell>
          <cell r="D29">
            <v>9</v>
          </cell>
        </row>
        <row r="30">
          <cell r="D30">
            <v>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י 06"/>
      <sheetName val="הערות למודל"/>
      <sheetName val="מחירון"/>
    </sheetNames>
    <sheetDataSet>
      <sheetData sheetId="0" refreshError="1"/>
      <sheetData sheetId="1" refreshError="1"/>
      <sheetData sheetId="2" refreshError="1">
        <row r="43">
          <cell r="A43" t="str">
            <v>013Mobile</v>
          </cell>
        </row>
        <row r="44">
          <cell r="A44" t="str">
            <v>עמידה ביעד</v>
          </cell>
          <cell r="B44" t="str">
            <v>פרס</v>
          </cell>
          <cell r="C44" t="str">
            <v>קנס</v>
          </cell>
          <cell r="D44" t="str">
            <v>מחיר</v>
          </cell>
        </row>
        <row r="45">
          <cell r="A45">
            <v>0</v>
          </cell>
          <cell r="B45">
            <v>3.8</v>
          </cell>
          <cell r="C45">
            <v>-15.2</v>
          </cell>
          <cell r="D45">
            <v>-15.2</v>
          </cell>
        </row>
        <row r="46">
          <cell r="A46">
            <v>0.501</v>
          </cell>
          <cell r="B46">
            <v>3.8</v>
          </cell>
          <cell r="C46">
            <v>-3.8</v>
          </cell>
          <cell r="D46">
            <v>0</v>
          </cell>
        </row>
        <row r="47">
          <cell r="A47">
            <v>0.70099999999999996</v>
          </cell>
          <cell r="B47">
            <v>3.8</v>
          </cell>
          <cell r="C47">
            <v>-1.9</v>
          </cell>
          <cell r="D47">
            <v>1.9</v>
          </cell>
        </row>
        <row r="48">
          <cell r="A48">
            <v>0.80100000000000005</v>
          </cell>
          <cell r="B48">
            <v>3.8</v>
          </cell>
          <cell r="C48">
            <v>-0.95</v>
          </cell>
          <cell r="D48">
            <v>2.8499999999999996</v>
          </cell>
        </row>
        <row r="49">
          <cell r="A49">
            <v>0.95099999999999996</v>
          </cell>
          <cell r="B49">
            <v>3.8</v>
          </cell>
          <cell r="D49">
            <v>3.8</v>
          </cell>
        </row>
        <row r="50">
          <cell r="A50" t="str">
            <v>מעל 100%</v>
          </cell>
          <cell r="B50">
            <v>25.5</v>
          </cell>
          <cell r="D50">
            <v>25.5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 99"/>
      <sheetName val="שמ&quot;מ מ&quot;ה"/>
      <sheetName val="מס_99"/>
      <sheetName val="שמ&quot;מ_מ&quot;ה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ער&quot;ז דוח מס:מיעוט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מיעוט:ער&quot;ז_דוח_מס2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/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/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  <cell r="Q9" t="str">
            <v>סיכומים</v>
          </cell>
          <cell r="AN9"/>
          <cell r="AQ9" t="str">
            <v>לשנת המס 1998</v>
          </cell>
          <cell r="AX9" t="str">
            <v>אלפי ש"ח</v>
          </cell>
          <cell r="AY9" t="str">
            <v>אלפי ש"ח</v>
          </cell>
          <cell r="BC9" t="str">
            <v>אלפי ש"ח</v>
          </cell>
          <cell r="BH9" t="str">
            <v>הנוסף</v>
          </cell>
          <cell r="BJ9" t="str">
            <v>עליית</v>
          </cell>
          <cell r="BL9" t="str">
            <v>הפחת לפי</v>
          </cell>
          <cell r="BP9" t="str">
            <v>של כל</v>
          </cell>
          <cell r="BR9" t="str">
            <v>הפסד ראלי*</v>
          </cell>
          <cell r="BS9" t="str">
            <v>הפסד</v>
          </cell>
        </row>
        <row r="10">
          <cell r="O10" t="str">
            <v>בלבד</v>
          </cell>
          <cell r="AD10" t="str">
            <v>פחות</v>
          </cell>
          <cell r="AJ10" t="str">
            <v xml:space="preserve"> </v>
          </cell>
          <cell r="AO10" t="str">
            <v>תאור הנכסים הקבועים, לפי הרשום במאזן לתום</v>
          </cell>
          <cell r="BE10" t="str">
            <v>1.שנויים חיוביים:</v>
          </cell>
          <cell r="BH10" t="str">
            <v>בשל פחת</v>
          </cell>
          <cell r="BJ10" t="str">
            <v>המדד</v>
          </cell>
          <cell r="BK10" t="str">
            <v>תאור הרישומים,היתרות,ההפקדות או הפעולות</v>
          </cell>
          <cell r="BL10" t="str">
            <v>טופס י"א</v>
          </cell>
          <cell r="BP10" t="str">
            <v>הנכסים</v>
          </cell>
          <cell r="BR10" t="str">
            <v>לפי</v>
          </cell>
          <cell r="BS10" t="str">
            <v>מהשכרת</v>
          </cell>
        </row>
        <row r="11">
          <cell r="V11">
            <v>-634.21300000000019</v>
          </cell>
          <cell r="AB11" t="str">
            <v>הסכום</v>
          </cell>
          <cell r="AD11" t="str">
            <v>ירידה בעתודה לפיצויי פרישה</v>
          </cell>
          <cell r="AJ11" t="str">
            <v xml:space="preserve"> </v>
          </cell>
          <cell r="AN11" t="str">
            <v>הסכום</v>
          </cell>
          <cell r="AO11" t="str">
            <v>שנת המס הקודמת</v>
          </cell>
          <cell r="AU11" t="str">
            <v>סעיף קטן</v>
          </cell>
          <cell r="AY11">
            <v>1779.9870000000001</v>
          </cell>
          <cell r="BA11" t="str">
            <v>דוח מצ"ב</v>
          </cell>
          <cell r="BC11">
            <v>1779.9870000000001</v>
          </cell>
          <cell r="BE11" t="str">
            <v>תמורה ממכירת רכוש קבוע</v>
          </cell>
          <cell r="BF11">
            <v>1.98</v>
          </cell>
          <cell r="BI11" t="str">
            <v>הסכום</v>
          </cell>
          <cell r="BK11" t="str">
            <v>המחיבים תאום הון</v>
          </cell>
          <cell r="BP11" t="str">
            <v xml:space="preserve"> לזיהוי</v>
          </cell>
          <cell r="BQ11" t="str">
            <v xml:space="preserve"> 1. נכסים קבועים שהיו בידי הנישום</v>
          </cell>
          <cell r="BR11" t="str">
            <v>חוק המיסוי</v>
          </cell>
          <cell r="BS11" t="str">
            <v>בנין</v>
          </cell>
        </row>
        <row r="12">
          <cell r="Q12">
            <v>26788</v>
          </cell>
          <cell r="V12">
            <v>-17094.646000000001</v>
          </cell>
          <cell r="W12" t="str">
            <v xml:space="preserve"> סכום ההון לפי סעיף 1 לתוספת א לחוק - לפי רשימה מס' 1 מצורפת:</v>
          </cell>
          <cell r="Y12">
            <v>1</v>
          </cell>
          <cell r="AD12" t="str">
            <v>פחת לפי טופס י"א (ראה 1 ו2)</v>
          </cell>
          <cell r="AJ12" t="str">
            <v xml:space="preserve"> </v>
          </cell>
          <cell r="AU12" t="str">
            <v>בהגדרה</v>
          </cell>
          <cell r="AY12">
            <v>4474.4936584233119</v>
          </cell>
          <cell r="AZ12">
            <v>0.17649999999999999</v>
          </cell>
          <cell r="BA12">
            <v>0.15203544724453066</v>
          </cell>
          <cell r="BC12">
            <v>5194.5</v>
          </cell>
          <cell r="BE12" t="str">
            <v>החזר מס ששולם ביתר</v>
          </cell>
          <cell r="BF12">
            <v>2.98</v>
          </cell>
          <cell r="BP12" t="str">
            <v xml:space="preserve">התאום </v>
          </cell>
          <cell r="BQ12" t="str">
            <v xml:space="preserve">   'נכס  מוגן' לפני חוק המסוי ונרכשו לפני</v>
          </cell>
          <cell r="BR12" t="str">
            <v>אלפי ש"ח</v>
          </cell>
          <cell r="BS12" t="str">
            <v>אלפי ש"ח</v>
          </cell>
        </row>
        <row r="13">
          <cell r="AD13" t="str">
            <v>הפרש בין שינוי יתרת הפקדונות בספרים לבין השנוי ביתרה לפי הסכם עם</v>
          </cell>
          <cell r="AJ13" t="str">
            <v xml:space="preserve"> </v>
          </cell>
          <cell r="AY13">
            <v>670.14213896516844</v>
          </cell>
          <cell r="AZ13">
            <v>0.17649999999999999</v>
          </cell>
          <cell r="BA13">
            <v>0.13785557986870889</v>
          </cell>
          <cell r="BC13">
            <v>858</v>
          </cell>
          <cell r="BE13" t="str">
            <v>משיכת רווחים מהשקעה בשותפות</v>
          </cell>
          <cell r="BF13" t="str">
            <v>6.98</v>
          </cell>
          <cell r="BQ13" t="str">
            <v xml:space="preserve">   תחילת שנת המס 1982 סכום הפחת</v>
          </cell>
        </row>
        <row r="14">
          <cell r="V14">
            <v>-486.25400000000172</v>
          </cell>
          <cell r="AB14">
            <v>5</v>
          </cell>
          <cell r="AD14" t="str">
            <v>פקיד השומה מיום 15.1.96: (ראה נספח לט' 1392\ג')</v>
          </cell>
          <cell r="AE14" t="str">
            <v xml:space="preserve">הון מניות     </v>
          </cell>
          <cell r="AN14" t="str">
            <v>לכבוד</v>
          </cell>
          <cell r="AS14" t="str">
            <v>רכוש קבוע</v>
          </cell>
          <cell r="AY14">
            <v>132997.01191353952</v>
          </cell>
          <cell r="AZ14">
            <v>0.17649999999999999</v>
          </cell>
          <cell r="BA14">
            <v>0.13972602739726026</v>
          </cell>
          <cell r="BC14">
            <v>168000</v>
          </cell>
          <cell r="BE14" t="str">
            <v xml:space="preserve">הנפקת שטרי הון </v>
          </cell>
          <cell r="BF14">
            <v>8.98</v>
          </cell>
          <cell r="BI14">
            <v>336</v>
          </cell>
          <cell r="BO14" t="str">
            <v>עתודה לפיצויים בניכוי ייעודה</v>
          </cell>
          <cell r="BQ14" t="str">
            <v xml:space="preserve">   הכולל שנתבע כדין לפי רכוז בטופס יא'</v>
          </cell>
        </row>
        <row r="15">
          <cell r="Q15">
            <v>29568.382999999998</v>
          </cell>
          <cell r="W15" t="str">
            <v xml:space="preserve"> תאומי הון לפי סעיף 3 לתוספת א לחוק - לפי רשימה מס' 2 מצורפת:</v>
          </cell>
          <cell r="Y15">
            <v>2</v>
          </cell>
          <cell r="AD15" t="str">
            <v>|לפי הסכם ‎1989 הפחתת הוצאות טרום עסקיות שתואמו בשנת</v>
          </cell>
          <cell r="AN15" t="str">
            <v>אגף מס הכנסה</v>
          </cell>
          <cell r="AQ15" t="str">
            <v>רכוז רווח (הפסד) הון - לצרכי מס הכנסה (ראה פרוט בנספח מצורף)</v>
          </cell>
          <cell r="AY15">
            <v>-25.144938263092953</v>
          </cell>
          <cell r="AZ15">
            <v>0.17649999999999999</v>
          </cell>
          <cell r="BA15">
            <v>-7.3968026723931768E-3</v>
          </cell>
          <cell r="BC15">
            <v>600</v>
          </cell>
          <cell r="BE15" t="str">
            <v>משיכת רווחים מהשקעה בשותפות</v>
          </cell>
          <cell r="BF15" t="str">
            <v>12.98</v>
          </cell>
        </row>
        <row r="16">
          <cell r="V16">
            <v>-123.65000000000002</v>
          </cell>
          <cell r="Z16" t="e">
            <v>#REF!</v>
          </cell>
          <cell r="AB16">
            <v>26783</v>
          </cell>
          <cell r="AD16" t="str">
            <v>15.1.96 עם פקיד השומה מיום</v>
          </cell>
          <cell r="AE16" t="str">
            <v xml:space="preserve">יתרת רווח     </v>
          </cell>
          <cell r="AN16" t="str">
            <v>פשמ"ג</v>
          </cell>
          <cell r="AR16" t="str">
            <v xml:space="preserve"> </v>
          </cell>
          <cell r="AS16" t="str">
            <v>מוניטין בחברה מסונפת</v>
          </cell>
          <cell r="AX16">
            <v>139896.48977266491</v>
          </cell>
          <cell r="BI16">
            <v>31</v>
          </cell>
          <cell r="BO16" t="str">
            <v>הפרשה לחופשה</v>
          </cell>
          <cell r="BQ16" t="str">
            <v xml:space="preserve"> 2. נכסים קבועים שהיו בידי הנישום</v>
          </cell>
        </row>
        <row r="17">
          <cell r="T17">
            <v>-18338.763000000003</v>
          </cell>
          <cell r="AN17" t="str">
            <v>אחד העם 9</v>
          </cell>
          <cell r="AQ17" t="str">
            <v>א ל פ י  ש " ח</v>
          </cell>
          <cell r="BE17" t="str">
            <v>2.שנויים שליליים:</v>
          </cell>
          <cell r="BF17">
            <v>1.98</v>
          </cell>
          <cell r="BQ17" t="str">
            <v xml:space="preserve">    "נכס בלתי מוגן" לפי חוק המסוי ונרכשו</v>
          </cell>
        </row>
        <row r="18">
          <cell r="Q18">
            <v>-65663.821200000006</v>
          </cell>
          <cell r="W18" t="str">
            <v xml:space="preserve"> סכום הנכסים הקבועים לפי סעיף 2(א) לתוספת ב לחוק - לפי רשימה מס' 3 מצורפת:</v>
          </cell>
          <cell r="Y18">
            <v>3</v>
          </cell>
          <cell r="AD18" t="str">
            <v>נוסף</v>
          </cell>
          <cell r="AN18" t="str">
            <v>תל-אביב</v>
          </cell>
          <cell r="AR18" t="str">
            <v xml:space="preserve"> </v>
          </cell>
          <cell r="AS18" t="str">
            <v>מוניטין בשותפות</v>
          </cell>
          <cell r="AY18">
            <v>-1452.8464269155559</v>
          </cell>
          <cell r="AZ18">
            <v>0.17649999999999999</v>
          </cell>
          <cell r="BA18">
            <v>0.15203544724453066</v>
          </cell>
          <cell r="BC18">
            <v>-1686.6290000000004</v>
          </cell>
          <cell r="BE18" t="str">
            <v>תשלום מס ביתר בגין שנים קודמות</v>
          </cell>
          <cell r="BF18">
            <v>2.98</v>
          </cell>
          <cell r="BG18">
            <v>0</v>
          </cell>
          <cell r="BI18">
            <v>-836</v>
          </cell>
          <cell r="BO18" t="str">
            <v xml:space="preserve">הכנסות בספרים שלא נרשמו כהכנסה חייבת בגין חברות בנות ובניכוי דיבידנד </v>
          </cell>
          <cell r="BQ18" t="str">
            <v xml:space="preserve">    לפני תום שנת המס 1984 סכום הפחת</v>
          </cell>
        </row>
        <row r="19">
          <cell r="V19">
            <v>0</v>
          </cell>
          <cell r="AD19" t="str">
            <v>פחת בספרים</v>
          </cell>
          <cell r="AJ19" t="str">
            <v xml:space="preserve"> </v>
          </cell>
          <cell r="AR19" t="str">
            <v xml:space="preserve"> </v>
          </cell>
          <cell r="AY19">
            <v>-1170.5694310887036</v>
          </cell>
          <cell r="AZ19">
            <v>0.17649999999999999</v>
          </cell>
          <cell r="BA19">
            <v>0.15651932165693649</v>
          </cell>
          <cell r="BC19">
            <v>-1320</v>
          </cell>
          <cell r="BE19" t="str">
            <v>השקעות אחרות - מניות</v>
          </cell>
          <cell r="BF19">
            <v>4.9800000000000004</v>
          </cell>
          <cell r="BQ19" t="str">
            <v xml:space="preserve">    הכולל שנתבע כדין לפי רכוז בטופס יא'</v>
          </cell>
        </row>
        <row r="20">
          <cell r="AD20" t="str">
            <v>הפרשי פחת שנצבר בין הספרים לטופס י"א</v>
          </cell>
          <cell r="AJ20" t="str">
            <v xml:space="preserve"> </v>
          </cell>
          <cell r="AN20">
            <v>4933.4679999999998</v>
          </cell>
          <cell r="AS20" t="str">
            <v>מוניטין בתאגידים בשליטה משותפת</v>
          </cell>
          <cell r="AV20" t="str">
            <v>סה"כ</v>
          </cell>
          <cell r="AX20" t="str">
            <v>סכום</v>
          </cell>
          <cell r="AY20">
            <v>-585.96662656680496</v>
          </cell>
          <cell r="AZ20">
            <v>0.17649999999999999</v>
          </cell>
          <cell r="BA20">
            <v>0.13972602739726026</v>
          </cell>
          <cell r="BB20" t="str">
            <v>רווח</v>
          </cell>
          <cell r="BC20">
            <v>-740.18499999999995</v>
          </cell>
          <cell r="BE20" t="str">
            <v>השקעות אחרות - מניות (כולל השקעה בשותפות)</v>
          </cell>
          <cell r="BF20">
            <v>8.98</v>
          </cell>
          <cell r="BI20">
            <v>267.7100000000006</v>
          </cell>
          <cell r="BO20" t="str">
            <v>ההפרש בין השומה לצרכי מס הכנסה לבין ההפרשה בספרים</v>
          </cell>
        </row>
        <row r="21">
          <cell r="O21" t="str">
            <v>|1998 בדקנו את ההתאמה המצורפת של ערוצי זהב ושות' (שותפות רשומה) לשנת המס</v>
          </cell>
          <cell r="V21">
            <v>0</v>
          </cell>
          <cell r="W21" t="str">
            <v xml:space="preserve"> סכום השנויים החיוביים לפי סעיף 1 לתוספת ג בנכוי סכום השנויים השליליים לפי סעיף 2</v>
          </cell>
          <cell r="Y21">
            <v>4</v>
          </cell>
          <cell r="AD21" t="str">
            <v xml:space="preserve"> בגין גריעת הוצ' התקנה</v>
          </cell>
          <cell r="AO21" t="str">
            <v>א.נ.,</v>
          </cell>
          <cell r="AV21" t="str">
            <v>רווח</v>
          </cell>
          <cell r="AX21" t="str">
            <v>אינפלציוני</v>
          </cell>
          <cell r="AY21">
            <v>-4505.4499598659349</v>
          </cell>
          <cell r="AZ21">
            <v>0.17649999999999999</v>
          </cell>
          <cell r="BA21">
            <v>9.4448829255459055E-2</v>
          </cell>
          <cell r="BB21" t="str">
            <v>הון</v>
          </cell>
          <cell r="BC21">
            <v>-8419.5</v>
          </cell>
          <cell r="BE21" t="str">
            <v>השקעות אחרות - מניות</v>
          </cell>
          <cell r="BF21">
            <v>9.98</v>
          </cell>
          <cell r="BN21" t="str">
            <v>תאריך</v>
          </cell>
          <cell r="BO21" t="str">
            <v>"סכום שהוצא"</v>
          </cell>
          <cell r="BR21" t="str">
            <v xml:space="preserve"> 3. נכסים קבועים אחרים שלא נכללו</v>
          </cell>
        </row>
        <row r="22">
          <cell r="O22" t="str">
            <v>|31 המתאמת את הרווח של השותפות לפי דוח רווח והפסד שלה לשנה שנסתיימה ביום</v>
          </cell>
          <cell r="Q22">
            <v>123638.39060872243</v>
          </cell>
          <cell r="V22">
            <v>231</v>
          </cell>
          <cell r="W22" t="str">
            <v xml:space="preserve"> לאותה  תוספת  לחוק - לפי רשימה מס' 4 מצורפת:</v>
          </cell>
          <cell r="AD22" t="str">
            <v>עליה בהפרשה לחובות מסופקים</v>
          </cell>
          <cell r="AJ22" t="str">
            <v xml:space="preserve"> </v>
          </cell>
          <cell r="AN22">
            <v>1</v>
          </cell>
          <cell r="AR22" t="str">
            <v>סה"כ</v>
          </cell>
          <cell r="AS22" t="str">
            <v>השקעה בחברות בת - נטו</v>
          </cell>
          <cell r="AT22" t="str">
            <v>(הפסד הון)</v>
          </cell>
          <cell r="AV22" t="str">
            <v>הון</v>
          </cell>
          <cell r="AX22" t="str">
            <v>חייב</v>
          </cell>
          <cell r="AY22">
            <v>136.92117980336576</v>
          </cell>
          <cell r="AZ22" t="str">
            <v>פטור</v>
          </cell>
          <cell r="BA22">
            <v>-2.1176470588235241E-2</v>
          </cell>
          <cell r="BB22" t="str">
            <v>ריאלי</v>
          </cell>
          <cell r="BC22">
            <v>-1141.2</v>
          </cell>
          <cell r="BE22" t="str">
            <v>השקעות אחרות - מניות (כולל השקעה בשותפות)</v>
          </cell>
          <cell r="BF22">
            <v>11.98</v>
          </cell>
          <cell r="BI22">
            <v>30300</v>
          </cell>
          <cell r="BN22" t="str">
            <v>שבו הסכום</v>
          </cell>
          <cell r="BO22" t="str">
            <v>הפרשה להוצאות שלא הוכרה לצרכי מס בגין חברות מסונפות</v>
          </cell>
          <cell r="BP22" t="str">
            <v>או</v>
          </cell>
          <cell r="BR22" t="str">
            <v xml:space="preserve">   בשורות 2-1 דלעיל:נכסים מוגנים שנרכשו</v>
          </cell>
        </row>
        <row r="23">
          <cell r="O23" t="str">
            <v>|.לתוצאות שהוצהרו על ידה לצרכי מס הכנסה, לשנת המס האמורה ‎1998 בדצמבר</v>
          </cell>
          <cell r="V23">
            <v>-533.00199999999995</v>
          </cell>
          <cell r="AD23" t="str">
            <v>הפסד הון בספרים</v>
          </cell>
          <cell r="AJ23" t="str">
            <v xml:space="preserve"> </v>
          </cell>
          <cell r="AY23">
            <v>1951.3956900764565</v>
          </cell>
          <cell r="AZ23">
            <v>0.17649999999999999</v>
          </cell>
          <cell r="BA23">
            <v>-7.3968026723931768E-3</v>
          </cell>
          <cell r="BC23">
            <v>-46563.542999999998</v>
          </cell>
          <cell r="BE23" t="str">
            <v>השקעות אחרות - מניות</v>
          </cell>
          <cell r="BF23">
            <v>12.98</v>
          </cell>
          <cell r="BN23" t="str">
            <v>הוקטן</v>
          </cell>
          <cell r="BO23" t="str">
            <v>"סכום ששולם"</v>
          </cell>
          <cell r="BR23" t="str">
            <v xml:space="preserve">   ב-1984-1982 ונכסים אחרים שנרכשו</v>
          </cell>
        </row>
        <row r="24">
          <cell r="V24">
            <v>146</v>
          </cell>
          <cell r="AD24" t="str">
            <v>הוצאות רכב מעל למוכר</v>
          </cell>
          <cell r="AJ24" t="str">
            <v xml:space="preserve"> </v>
          </cell>
          <cell r="AN24">
            <v>10208</v>
          </cell>
          <cell r="AR24" t="str">
            <v xml:space="preserve"> </v>
          </cell>
          <cell r="AS24" t="str">
            <v>השקעה בחברה מסונפת</v>
          </cell>
          <cell r="BI24">
            <v>0</v>
          </cell>
          <cell r="BN24" t="str">
            <v>מההון</v>
          </cell>
          <cell r="BO24" t="str">
            <v>הפרשה להוצאות שלא הוכרה לצרכי מס בגין השקעות אחרות</v>
          </cell>
          <cell r="BP24" t="str">
            <v>והוקטן מההון</v>
          </cell>
          <cell r="BR24" t="str">
            <v xml:space="preserve">   מ-1985)</v>
          </cell>
        </row>
        <row r="25">
          <cell r="V25">
            <v>14</v>
          </cell>
          <cell r="W25" t="str">
            <v xml:space="preserve">לגבי חלקה של החברה, בשותפות </v>
          </cell>
          <cell r="AD25" t="str">
            <v>נסיעות לחו"ל מעל למוכר</v>
          </cell>
          <cell r="AJ25" t="str">
            <v xml:space="preserve"> </v>
          </cell>
          <cell r="BE25" t="str">
            <v>|רווח (הפסד) הון</v>
          </cell>
          <cell r="BR25" t="str">
            <v xml:space="preserve">      - תאר כל נכס בנפרד -</v>
          </cell>
        </row>
        <row r="26">
          <cell r="V26">
            <v>97</v>
          </cell>
          <cell r="W26" t="str">
            <v xml:space="preserve">שבקביעת הכנסתה חלות הוראות פרק ב לחוק </v>
          </cell>
          <cell r="AD26" t="str">
            <v>הוצאות עודפות אחרות לא מוכרות</v>
          </cell>
          <cell r="AJ26" t="str">
            <v>הנדון: ערוצי זהב ושות' (שותפות רשומה)</v>
          </cell>
          <cell r="AN26">
            <v>11703</v>
          </cell>
          <cell r="AS26" t="str">
            <v>השקעות בתאגידים בשליטה משותפת</v>
          </cell>
          <cell r="BE26" t="str">
            <v>|ממכירת רכוש קבוע</v>
          </cell>
          <cell r="BI26">
            <v>-530.32700000000023</v>
          </cell>
          <cell r="BO26" t="str">
            <v>הכנסות בספרים שלא נרשמו כהכנסה חייבת בגין חברות בשליטה משותפת - נטו</v>
          </cell>
        </row>
        <row r="27">
          <cell r="O27" t="str">
            <v>|בדיקת ההוצאות המפורטות בתקנות בדבר "תנאים לנכוי הוצאות מסוימות", החישובים</v>
          </cell>
          <cell r="AD27" t="str">
            <v>תרומות וקנסות</v>
          </cell>
          <cell r="AJ27" t="str">
            <v xml:space="preserve">   מקדמות על הוצאות עודפות לשנת המס 1998</v>
          </cell>
          <cell r="AR27">
            <v>23.48</v>
          </cell>
          <cell r="AT27">
            <v>-84.418999999999997</v>
          </cell>
          <cell r="AV27">
            <v>107.899</v>
          </cell>
          <cell r="AX27">
            <v>1.958</v>
          </cell>
          <cell r="AY27">
            <v>-1494.4064962316716</v>
          </cell>
          <cell r="AZ27">
            <v>37.767000000000003</v>
          </cell>
          <cell r="BA27">
            <v>0.1597435182603848</v>
          </cell>
          <cell r="BB27">
            <v>68.174000000000007</v>
          </cell>
          <cell r="BC27">
            <v>-1651.164</v>
          </cell>
          <cell r="BE27" t="str">
            <v>|לצרכי מס הכנסה</v>
          </cell>
          <cell r="BF27" t="str">
            <v>08/03/98</v>
          </cell>
          <cell r="BH27">
            <v>8384.4030000000002</v>
          </cell>
          <cell r="BL27">
            <v>16895</v>
          </cell>
          <cell r="BR27" t="str">
            <v>לפי טופס  מחשב רצ"ב (*)</v>
          </cell>
        </row>
        <row r="28">
          <cell r="O28" t="str">
            <v>|'א‎32 י) לפקודת מס הכנסה והתקיימות התנאים המפורטים בסעיף)‎3 הדרושים לפי סעיף</v>
          </cell>
          <cell r="W28" t="str">
            <v xml:space="preserve"> סה"כ קרנות, מענקים ותאומי הון של השותפות:</v>
          </cell>
          <cell r="Y28">
            <v>5</v>
          </cell>
          <cell r="AD28" t="str">
            <v>הוצאות תמלוגים לתושבי חוץ שאינן מוכרות ע"פ סעיף 18 (ה) לפקודה</v>
          </cell>
          <cell r="AN28">
            <v>31465</v>
          </cell>
          <cell r="AS28" t="str">
            <v>השקעות בחברות אחרות</v>
          </cell>
          <cell r="AY28">
            <v>-1501.2678886297044</v>
          </cell>
          <cell r="AZ28">
            <v>0.17649999999999999</v>
          </cell>
          <cell r="BA28">
            <v>0.1549139367018324</v>
          </cell>
          <cell r="BC28">
            <v>-1710.4580000000001</v>
          </cell>
          <cell r="BF28" t="str">
            <v>01/04/98</v>
          </cell>
        </row>
        <row r="29">
          <cell r="O29" t="str">
            <v>|לפקודה, נעשו בהיקף שסוכם בין נציבות מס הכנסה לבין לשכת רואי חשבון בישראל, על</v>
          </cell>
          <cell r="V29">
            <v>693.76699999999983</v>
          </cell>
          <cell r="W29" t="str">
            <v>(הסכום בשורה 3.31 בדו"ח השותפות)</v>
          </cell>
          <cell r="AD29" t="str">
            <v>עליה בהפרשה לחופשה</v>
          </cell>
          <cell r="AJ29" t="str">
            <v xml:space="preserve"> </v>
          </cell>
          <cell r="AY29">
            <v>-1166.280334807971</v>
          </cell>
          <cell r="AZ29">
            <v>0.17649999999999999</v>
          </cell>
          <cell r="BA29">
            <v>0.12220124089560302</v>
          </cell>
          <cell r="BC29">
            <v>-1684.5039999999999</v>
          </cell>
          <cell r="BE29" t="str">
            <v>|(ג) ‎9 'הפסד ריאלי לפי ס</v>
          </cell>
          <cell r="BF29" t="str">
            <v>03/05/98</v>
          </cell>
        </row>
        <row r="30">
          <cell r="O30" t="str">
            <v>כל המשתמע מכך.</v>
          </cell>
          <cell r="T30">
            <v>648.76499999999987</v>
          </cell>
          <cell r="AJ30" t="str">
            <v xml:space="preserve"> </v>
          </cell>
          <cell r="AN30">
            <v>5165.0390000000007</v>
          </cell>
          <cell r="AS30" t="str">
            <v>מס ששולם ביתר בגין שנים קודמות</v>
          </cell>
          <cell r="AT30">
            <v>-68.671000000000006</v>
          </cell>
          <cell r="AY30">
            <v>-1359.5872968540332</v>
          </cell>
          <cell r="AZ30">
            <v>0.17649999999999999</v>
          </cell>
          <cell r="BA30">
            <v>0.14035087719298245</v>
          </cell>
          <cell r="BC30">
            <v>-1709.7660000000001</v>
          </cell>
          <cell r="BE30" t="str">
            <v>לחוק התאומים</v>
          </cell>
          <cell r="BF30" t="str">
            <v>01/06/98</v>
          </cell>
        </row>
        <row r="31">
          <cell r="W31" t="str">
            <v>סכום הנכסים הקבועים  של  השותפות: (הסכום בשורה 4.1 בדו"ח השותפות)</v>
          </cell>
          <cell r="Y31">
            <v>6</v>
          </cell>
          <cell r="AD31" t="str">
            <v>רווח לפני יישום הוראות חוק מס הכנסה</v>
          </cell>
          <cell r="AJ31" t="str">
            <v xml:space="preserve"> </v>
          </cell>
          <cell r="AY31">
            <v>-1315.1979872385989</v>
          </cell>
          <cell r="AZ31">
            <v>0.17649999999999999</v>
          </cell>
          <cell r="BA31">
            <v>0.1350613915416099</v>
          </cell>
          <cell r="BC31">
            <v>-1718.7180000000001</v>
          </cell>
          <cell r="BF31" t="str">
            <v>01/07/98</v>
          </cell>
        </row>
        <row r="32">
          <cell r="T32" t="e">
            <v>#REF!</v>
          </cell>
          <cell r="AD32" t="str">
            <v>(תאומים בשל אינפלציה) התשמ"ה-1985</v>
          </cell>
          <cell r="AJ32" t="str">
            <v xml:space="preserve"> </v>
          </cell>
          <cell r="AY32">
            <v>-1404.8756999576431</v>
          </cell>
          <cell r="AZ32">
            <v>0.17649999999999999</v>
          </cell>
          <cell r="BA32">
            <v>0.14128943758573387</v>
          </cell>
          <cell r="BC32">
            <v>-1754.9829999999999</v>
          </cell>
          <cell r="BE32" t="str">
            <v>|קזוז רווח הון ראלי מהפסד הון</v>
          </cell>
          <cell r="BF32" t="str">
            <v>03/08/98</v>
          </cell>
        </row>
        <row r="33">
          <cell r="AJ33" t="str">
            <v xml:space="preserve"> </v>
          </cell>
          <cell r="AT33">
            <v>68.174000000000007</v>
          </cell>
          <cell r="AV33">
            <v>-68.174000000000007</v>
          </cell>
          <cell r="AY33">
            <v>-1215.4312985272788</v>
          </cell>
          <cell r="AZ33">
            <v>0.17649999999999999</v>
          </cell>
          <cell r="BA33">
            <v>0.12311015118790491</v>
          </cell>
          <cell r="BB33">
            <v>-68.174000000000007</v>
          </cell>
          <cell r="BC33">
            <v>-1742.5340000000001</v>
          </cell>
          <cell r="BE33" t="str">
            <v>השנה</v>
          </cell>
          <cell r="BF33" t="str">
            <v>20/08/98</v>
          </cell>
          <cell r="BH33">
            <v>0</v>
          </cell>
          <cell r="BL33">
            <v>0</v>
          </cell>
        </row>
        <row r="34">
          <cell r="O34" t="str">
            <v>|לדעתנו, בכפיפות לאמור בפיסקה הקודמת, ההתאמה הנ"ל נערכה בהתאם להוראות פקודת</v>
          </cell>
          <cell r="W34" t="str">
            <v>סכום השנויים בהון ובנכסים של השותפות: (הסכום בשורה 4.9 בדו"ח</v>
          </cell>
          <cell r="Y34">
            <v>7</v>
          </cell>
          <cell r="AD34" t="str">
            <v>השפעת האינפלציה בגין אובדן ממירים וגריעת</v>
          </cell>
          <cell r="AO34" t="str">
            <v>|כמבקרי החשבונות של השותפות הנ"ל הרינו מאשרים בזה כי בהתאם לספרי החשבונות של</v>
          </cell>
          <cell r="AY34">
            <v>-887.2320660420902</v>
          </cell>
          <cell r="AZ34">
            <v>0.17649999999999999</v>
          </cell>
          <cell r="BA34">
            <v>8.276939094221758E-2</v>
          </cell>
          <cell r="BC34">
            <v>-1891.961</v>
          </cell>
          <cell r="BF34" t="str">
            <v>20/09/98</v>
          </cell>
        </row>
        <row r="35">
          <cell r="O35" t="str">
            <v>מס הכנסה וחוק מס הכנסה (תאומים בשל אינפלציה) התשמ"ה-1985.</v>
          </cell>
          <cell r="W35" t="str">
            <v>השותפות)</v>
          </cell>
          <cell r="AD35" t="str">
            <v>הוצאות התקנה בגין מנויים שפרשו (נספח א')</v>
          </cell>
          <cell r="AO35" t="str">
            <v>|השותפות אשר בוקרו על ידנו, שולמו על ידה מקדמות על הוצאות עודפות בגין השנה</v>
          </cell>
          <cell r="AY35">
            <v>0</v>
          </cell>
          <cell r="AZ35">
            <v>0.17649999999999999</v>
          </cell>
          <cell r="BA35">
            <v>0</v>
          </cell>
          <cell r="BC35">
            <v>-168.767</v>
          </cell>
          <cell r="BE35" t="str">
            <v>|קזוז סכום אינפלציוני</v>
          </cell>
          <cell r="BF35" t="str">
            <v>01/02/99</v>
          </cell>
          <cell r="BQ35">
            <v>17094.646000000001</v>
          </cell>
        </row>
        <row r="36">
          <cell r="T36">
            <v>0</v>
          </cell>
          <cell r="AD36" t="str">
            <v xml:space="preserve">                      (ראה 1)</v>
          </cell>
          <cell r="AM36" t="str">
            <v>ש"ח.</v>
          </cell>
          <cell r="AN36">
            <v>704250</v>
          </cell>
          <cell r="AO36" t="str">
            <v>הנ"ל בסך</v>
          </cell>
          <cell r="BE36" t="str">
            <v>|מהפסד הון לפי יחס</v>
          </cell>
        </row>
        <row r="37">
          <cell r="W37" t="str">
            <v xml:space="preserve">חלקה של השותפות הנ"ל בהון, בנכסים הקבועים ובשנויים בהם, </v>
          </cell>
          <cell r="Y37">
            <v>8</v>
          </cell>
          <cell r="AJ37" t="str">
            <v xml:space="preserve"> </v>
          </cell>
          <cell r="AT37">
            <v>1</v>
          </cell>
          <cell r="AV37">
            <v>-1.958</v>
          </cell>
          <cell r="AX37">
            <v>-1.958</v>
          </cell>
          <cell r="BE37" t="str">
            <v>1:3.5</v>
          </cell>
          <cell r="BQ37">
            <v>-199.678</v>
          </cell>
        </row>
        <row r="38">
          <cell r="T38" t="e">
            <v>#REF!</v>
          </cell>
          <cell r="W38" t="str">
            <v>של שותפות אחרת</v>
          </cell>
          <cell r="AJ38" t="str">
            <v xml:space="preserve"> </v>
          </cell>
        </row>
        <row r="39">
          <cell r="W39" t="str">
            <v xml:space="preserve">(סה"כ הסכומים המופיעים בשורות </v>
          </cell>
          <cell r="AM39" t="str">
            <v>סכום המקדמות הנ"ל שולם לפ"ש גוש דן בתיק נכויים מס' 939240727.</v>
          </cell>
          <cell r="BC39">
            <v>-14032.855</v>
          </cell>
          <cell r="BE39" t="str">
            <v>סה"כ</v>
          </cell>
          <cell r="BQ39">
            <v>16894.968000000001</v>
          </cell>
        </row>
        <row r="40">
          <cell r="T40">
            <v>-8384.4030000000002</v>
          </cell>
          <cell r="W40" t="str">
            <v xml:space="preserve">3.31- 4.1- 4.9 כפול חלקה של השותפות הנ"ל </v>
          </cell>
          <cell r="AD40" t="str">
            <v>נכוי בשל פחת (ראה 2)</v>
          </cell>
          <cell r="AM40" t="str">
            <v xml:space="preserve"> </v>
          </cell>
          <cell r="BE40" t="str">
            <v>תשלום נכוי במקור בגין השנה:</v>
          </cell>
        </row>
        <row r="41">
          <cell r="W41" t="str">
            <v xml:space="preserve">ברווחים של השותפות האחרת)- להלן:        X %     =  </v>
          </cell>
          <cell r="AM41" t="str">
            <v xml:space="preserve"> </v>
          </cell>
          <cell r="AV41">
            <v>37.766999999999996</v>
          </cell>
          <cell r="AX41">
            <v>0</v>
          </cell>
          <cell r="AY41">
            <v>-3.4098316947175475</v>
          </cell>
          <cell r="AZ41">
            <v>37.767000000000003</v>
          </cell>
          <cell r="BA41">
            <v>0.17647058823529416</v>
          </cell>
          <cell r="BB41">
            <v>0</v>
          </cell>
          <cell r="BC41">
            <v>-3.4103999999999997</v>
          </cell>
          <cell r="BF41">
            <v>1.98</v>
          </cell>
        </row>
        <row r="42">
          <cell r="T42" t="e">
            <v>#REF!</v>
          </cell>
          <cell r="AD42" t="str">
            <v>רווח לחלוקה בין השותפים כמפורט בט' 1392/ג'</v>
          </cell>
          <cell r="AM42" t="str">
            <v>זקיפת המקדמות על הוצאות עודפות בין השותפים:</v>
          </cell>
          <cell r="AY42">
            <v>-8.9735760957763357</v>
          </cell>
          <cell r="AZ42">
            <v>0.17649999999999999</v>
          </cell>
          <cell r="BA42">
            <v>0.16136236739251819</v>
          </cell>
          <cell r="BC42">
            <v>-9.8154000000000003</v>
          </cell>
          <cell r="BF42">
            <v>3.98</v>
          </cell>
        </row>
        <row r="43">
          <cell r="N43" t="str">
            <v xml:space="preserve">רמת - גן , 16 באוגוסט 1998                </v>
          </cell>
          <cell r="W43" t="str">
            <v>סה"כ לענין השותפות: (סיכום שלילי יירשם בסוגריים)</v>
          </cell>
          <cell r="Y43">
            <v>9</v>
          </cell>
          <cell r="AK43" t="str">
            <v>ש"ח</v>
          </cell>
          <cell r="AR43" t="str">
            <v xml:space="preserve"> </v>
          </cell>
          <cell r="AT43">
            <v>-83.915999999999997</v>
          </cell>
          <cell r="AY43">
            <v>-1.7815712023160646</v>
          </cell>
          <cell r="AZ43">
            <v>0.17649999999999999</v>
          </cell>
          <cell r="BA43">
            <v>0.15651932165693649</v>
          </cell>
          <cell r="BC43">
            <v>-2.0089999999999999</v>
          </cell>
          <cell r="BE43" t="str">
            <v>סה"כ</v>
          </cell>
          <cell r="BF43">
            <v>4.9800000000000004</v>
          </cell>
        </row>
        <row r="44">
          <cell r="AD44" t="str">
            <v>הפסד הון לצרכי מס הכנסה לחלוקה בין</v>
          </cell>
          <cell r="AJ44" t="str">
            <v xml:space="preserve"> </v>
          </cell>
          <cell r="AR44" t="str">
            <v xml:space="preserve"> </v>
          </cell>
          <cell r="AY44">
            <v>-0.25259203699456345</v>
          </cell>
          <cell r="AZ44">
            <v>0.17649999999999999</v>
          </cell>
          <cell r="BA44">
            <v>0.13785557986870889</v>
          </cell>
          <cell r="BC44">
            <v>-0.32339999999999997</v>
          </cell>
          <cell r="BF44">
            <v>6.98</v>
          </cell>
        </row>
        <row r="45">
          <cell r="T45">
            <v>83.915999999999997</v>
          </cell>
          <cell r="AD45" t="str">
            <v xml:space="preserve">               השותפים (ראה נספח ב')</v>
          </cell>
          <cell r="AK45">
            <v>492975.00000000006</v>
          </cell>
          <cell r="AL45" t="str">
            <v>עורק שרותי מידע מקומי בע"מ</v>
          </cell>
          <cell r="AR45" t="str">
            <v xml:space="preserve"> </v>
          </cell>
          <cell r="AY45">
            <v>-0.46015075116786996</v>
          </cell>
          <cell r="AZ45">
            <v>0.17649999999999999</v>
          </cell>
          <cell r="BA45">
            <v>0.13444232342514328</v>
          </cell>
          <cell r="BC45">
            <v>-0.60409999999999986</v>
          </cell>
          <cell r="BF45">
            <v>7.98</v>
          </cell>
        </row>
        <row r="46">
          <cell r="W46" t="str">
            <v>הכפל באחוז חלקה של החברה ברווחי השותפות:</v>
          </cell>
          <cell r="Y46">
            <v>9</v>
          </cell>
          <cell r="AJ46" t="str">
            <v xml:space="preserve"> </v>
          </cell>
          <cell r="AR46" t="str">
            <v xml:space="preserve"> </v>
          </cell>
          <cell r="AY46">
            <v>-1.7217571500640301</v>
          </cell>
          <cell r="AZ46">
            <v>0.17649999999999999</v>
          </cell>
          <cell r="BA46">
            <v>0.13972602739726026</v>
          </cell>
          <cell r="BC46">
            <v>-2.1748999999999996</v>
          </cell>
          <cell r="BF46">
            <v>8.98</v>
          </cell>
        </row>
        <row r="47">
          <cell r="T47">
            <v>30.59</v>
          </cell>
          <cell r="AD47" t="str">
            <v>תרומות מוכרות לחלוקה בין השותפים (לפי פרוט מצורף)</v>
          </cell>
          <cell r="AK47">
            <v>211275</v>
          </cell>
          <cell r="AL47" t="str">
            <v>ידיעות תקשורת בע"מ</v>
          </cell>
          <cell r="AR47" t="str">
            <v xml:space="preserve"> </v>
          </cell>
          <cell r="AY47">
            <v>-6.4982667604814068E-2</v>
          </cell>
          <cell r="AZ47">
            <v>0.17649999999999999</v>
          </cell>
          <cell r="BA47">
            <v>8.1924577373212015E-2</v>
          </cell>
          <cell r="BC47">
            <v>-0.14000000000000001</v>
          </cell>
          <cell r="BF47">
            <v>10.98</v>
          </cell>
        </row>
        <row r="48">
          <cell r="AJ48" t="str">
            <v xml:space="preserve"> </v>
          </cell>
          <cell r="AR48" t="str">
            <v xml:space="preserve"> </v>
          </cell>
          <cell r="AY48">
            <v>7.3487752041326265E-2</v>
          </cell>
          <cell r="AZ48">
            <v>0.17649999999999999</v>
          </cell>
          <cell r="BA48">
            <v>-2.1176470588235241E-2</v>
          </cell>
          <cell r="BC48">
            <v>-0.61250000000000004</v>
          </cell>
          <cell r="BF48">
            <v>11.98</v>
          </cell>
        </row>
        <row r="49">
          <cell r="N49" t="str">
            <v>קסלמן וקסלמן</v>
          </cell>
          <cell r="Q49">
            <v>114330.95240872243</v>
          </cell>
          <cell r="T49" t="str">
            <v>הערות:</v>
          </cell>
          <cell r="W49" t="str">
            <v xml:space="preserve">  סיכום ההון כהגדרתו בסעיף 7(א) לחוק: (סיכום שלילי יירשם בסוגריים)</v>
          </cell>
          <cell r="Y49">
            <v>10</v>
          </cell>
          <cell r="AJ49" t="str">
            <v xml:space="preserve"> </v>
          </cell>
          <cell r="AK49">
            <v>704250</v>
          </cell>
          <cell r="AR49" t="str">
            <v xml:space="preserve"> </v>
          </cell>
          <cell r="AY49">
            <v>5.3097727965564613E-3</v>
          </cell>
          <cell r="AZ49">
            <v>0.17649999999999999</v>
          </cell>
          <cell r="BA49">
            <v>-7.3968026723931768E-3</v>
          </cell>
          <cell r="BC49">
            <v>-0.12669999999999998</v>
          </cell>
          <cell r="BF49">
            <v>12.98</v>
          </cell>
        </row>
        <row r="50">
          <cell r="N50" t="str">
            <v>רואי חשבון</v>
          </cell>
          <cell r="AD50" t="str">
            <v>השפעת האינפלציה בגין אובדן ממירים וגריעת הוצאות התקנה בגין מנויים שפרשו נדרשה כהוצאה הואיל והם</v>
          </cell>
          <cell r="AF50" t="str">
            <v>(1</v>
          </cell>
          <cell r="AJ50" t="str">
            <v xml:space="preserve"> </v>
          </cell>
        </row>
        <row r="51">
          <cell r="W51" t="str">
            <v xml:space="preserve"> הכפל כאמור בסעיף 7(ב) - סיכום חיובי, או 7(ד) לחוק - סיכום שלילי - לפי הענין:</v>
          </cell>
          <cell r="AD51" t="str">
            <v>מהווים נכס קבוע.</v>
          </cell>
          <cell r="AJ51" t="str">
            <v xml:space="preserve"> </v>
          </cell>
          <cell r="BH51">
            <v>8384.4030000000002</v>
          </cell>
          <cell r="BL51">
            <v>16895</v>
          </cell>
        </row>
        <row r="52">
          <cell r="Q52">
            <v>0.17649999999999999</v>
          </cell>
          <cell r="W52" t="str">
            <v xml:space="preserve">שיעור עליית שער החליפין על פי חוזר הנציבות מס' 86/4 </v>
          </cell>
          <cell r="Y52">
            <v>11</v>
          </cell>
          <cell r="AD52" t="str">
            <v>כולל נכוי בשל פחת בסך 31 אלפי ש"ח בגין כלי רכב פרטיים ביחס לסכום ההוצאה המוכרת ע"פ התקנות.</v>
          </cell>
          <cell r="AF52" t="str">
            <v>(2</v>
          </cell>
          <cell r="AJ52" t="str">
            <v xml:space="preserve"> </v>
          </cell>
        </row>
        <row r="53">
          <cell r="L53" t="str">
            <v>.1</v>
          </cell>
          <cell r="T53" t="str">
            <v>הוצאות התפעול כוללות סכומים כמפורט בבאור 15 לדוחות הכספיים.</v>
          </cell>
          <cell r="W53" t="str">
            <v>מיום 1 באוגוסט 1986</v>
          </cell>
          <cell r="AJ53" t="str">
            <v xml:space="preserve"> </v>
          </cell>
          <cell r="BC53">
            <v>-19.2164</v>
          </cell>
          <cell r="BE53" t="str">
            <v>סה"כ</v>
          </cell>
        </row>
        <row r="54">
          <cell r="AJ54" t="str">
            <v xml:space="preserve"> </v>
          </cell>
          <cell r="AL54" t="str">
            <v xml:space="preserve">          רמת - גן , 16 באוגוסט 1998                </v>
          </cell>
        </row>
        <row r="55">
          <cell r="W55" t="str">
            <v xml:space="preserve"> תוצאה חיובית תנוכה בדו"ח התאום שורה 17 בגבולות התיקרות / </v>
          </cell>
          <cell r="Y55">
            <v>12</v>
          </cell>
          <cell r="AJ55" t="str">
            <v xml:space="preserve"> </v>
          </cell>
        </row>
        <row r="56">
          <cell r="P56">
            <v>36023</v>
          </cell>
          <cell r="Q56">
            <v>20179</v>
          </cell>
          <cell r="W56" t="str">
            <v xml:space="preserve"> תוצאה שלילית תועבר לדו"ח בשורה 16:</v>
          </cell>
          <cell r="AJ56" t="str">
            <v>בכבוד רב,</v>
          </cell>
          <cell r="BE56" t="str">
            <v>תשלום מקדמות עודפות בגין השנה:</v>
          </cell>
        </row>
        <row r="57">
          <cell r="V57" t="str">
            <v>מנהל</v>
          </cell>
          <cell r="Y57" t="str">
            <v>מנהל</v>
          </cell>
          <cell r="AY57">
            <v>-12.569561514798675</v>
          </cell>
          <cell r="AZ57">
            <v>0.17649999999999999</v>
          </cell>
          <cell r="BA57">
            <v>0.16006692693809277</v>
          </cell>
          <cell r="BC57">
            <v>-13.860000000000001</v>
          </cell>
          <cell r="BF57" t="str">
            <v>25/02/98</v>
          </cell>
        </row>
        <row r="58">
          <cell r="L58" t="str">
            <v>.2</v>
          </cell>
          <cell r="P58">
            <v>0</v>
          </cell>
          <cell r="X58" t="str">
            <v>:הערה</v>
          </cell>
          <cell r="AY58">
            <v>-70.122179451315333</v>
          </cell>
          <cell r="AZ58">
            <v>0.17649999999999999</v>
          </cell>
          <cell r="BA58">
            <v>0.1571627260083448</v>
          </cell>
          <cell r="BC58">
            <v>-78.750000000000014</v>
          </cell>
          <cell r="BF58" t="str">
            <v>24/03/98</v>
          </cell>
        </row>
        <row r="59">
          <cell r="X59" t="str">
            <v xml:space="preserve">יש לשים לב לכך, שפרט לסכומים בשורות 3 ו - 6 שיש לרשמם תמיד בסוגריים - יתר הסכומים המבטאים הון, תיאומי הון ושינויים נטו </v>
          </cell>
          <cell r="AY59">
            <v>-20.201476544561267</v>
          </cell>
          <cell r="AZ59">
            <v>0.17649999999999999</v>
          </cell>
          <cell r="BA59">
            <v>0.11319240032111311</v>
          </cell>
          <cell r="BC59">
            <v>-31.500000000000004</v>
          </cell>
          <cell r="BF59" t="str">
            <v>20/04/98</v>
          </cell>
        </row>
        <row r="60">
          <cell r="X60" t="str">
            <v xml:space="preserve">עשויים להיות גם בסיכום שליליברשימות המתאימות או בדו"ח השותפות. </v>
          </cell>
          <cell r="AY60">
            <v>-19.037807262765394</v>
          </cell>
          <cell r="AZ60">
            <v>0.17649999999999999</v>
          </cell>
          <cell r="BA60">
            <v>0.14222954420648004</v>
          </cell>
          <cell r="BC60">
            <v>-23.625000000000004</v>
          </cell>
          <cell r="BF60" t="str">
            <v>24/05/98</v>
          </cell>
        </row>
        <row r="61">
          <cell r="X61" t="str">
            <v>אי לכך בנספח זה, יש להקפיד ולרשום בסוגריים  כל סיכום המתקבל כסכום שלילי.</v>
          </cell>
          <cell r="AJ61" t="str">
            <v>קסלמן וקסלמן</v>
          </cell>
          <cell r="AY61">
            <v>-30.684488051553885</v>
          </cell>
          <cell r="AZ61">
            <v>0.17649999999999999</v>
          </cell>
          <cell r="BA61">
            <v>0.137544435329505</v>
          </cell>
          <cell r="BC61">
            <v>-39.375000000000007</v>
          </cell>
          <cell r="BF61" t="str">
            <v>24/06/98</v>
          </cell>
        </row>
        <row r="62">
          <cell r="AB62">
            <v>26788</v>
          </cell>
          <cell r="AG62" t="str">
            <v>סה"כ סכום ההון: (סיכום שלילי יירשם בסוגריים)</v>
          </cell>
          <cell r="AJ62" t="str">
            <v>רואי חשבון</v>
          </cell>
          <cell r="AN62">
            <v>65663.821200000006</v>
          </cell>
          <cell r="AO62" t="str">
            <v>סה"כ סכום הנכסים הקבועים:</v>
          </cell>
          <cell r="AY62">
            <v>-24.04918329214636</v>
          </cell>
          <cell r="AZ62">
            <v>0.17649999999999999</v>
          </cell>
          <cell r="BA62">
            <v>0.13475177304964547</v>
          </cell>
          <cell r="BC62">
            <v>-31.500000000000004</v>
          </cell>
          <cell r="BF62" t="str">
            <v>26/07/98</v>
          </cell>
          <cell r="BH62">
            <v>36023</v>
          </cell>
          <cell r="BI62">
            <v>29568.382999999998</v>
          </cell>
          <cell r="BJ62" t="str">
            <v>ראה מכתבנו מיום</v>
          </cell>
          <cell r="BK62" t="str">
            <v>סה"כ תאומי ההון: (סיכום שלילי יירשם בסוגריים)</v>
          </cell>
        </row>
        <row r="63">
          <cell r="AY63">
            <v>-68.687087546705385</v>
          </cell>
          <cell r="AZ63">
            <v>0.17649999999999999</v>
          </cell>
          <cell r="BA63">
            <v>0.12828858150257672</v>
          </cell>
          <cell r="BC63">
            <v>-94.5</v>
          </cell>
          <cell r="BF63" t="str">
            <v>17/08/98</v>
          </cell>
          <cell r="BH63" t="str">
            <v>קסלמן וקסלמן רו"ח</v>
          </cell>
        </row>
        <row r="64">
          <cell r="L64" t="str">
            <v>ראה מכתבנו מיום</v>
          </cell>
          <cell r="AJ64" t="str">
            <v xml:space="preserve"> </v>
          </cell>
          <cell r="AY64">
            <v>-29.644369347276591</v>
          </cell>
          <cell r="AZ64">
            <v>0.17649999999999999</v>
          </cell>
          <cell r="BA64">
            <v>8.3051288726893935E-2</v>
          </cell>
          <cell r="BC64">
            <v>-62.999999999999993</v>
          </cell>
          <cell r="BF64" t="str">
            <v>15/09/98</v>
          </cell>
          <cell r="BN64" t="str">
            <v>חותמת המייצג לשם זהוי:</v>
          </cell>
        </row>
        <row r="65">
          <cell r="AY65">
            <v>2.6126923779782443</v>
          </cell>
          <cell r="AZ65">
            <v>0.17649999999999999</v>
          </cell>
          <cell r="BA65">
            <v>-9.7595810521303727E-3</v>
          </cell>
          <cell r="BC65">
            <v>-47.25</v>
          </cell>
          <cell r="BF65" t="str">
            <v>15/10/98</v>
          </cell>
          <cell r="BS65" t="str">
            <v>קסלמן וקסלמן רו"ח</v>
          </cell>
        </row>
        <row r="66">
          <cell r="O66" t="str">
            <v>קסלמן וקסלמן רו"ח</v>
          </cell>
          <cell r="T66" t="str">
            <v xml:space="preserve">חותמת המייצג לשם זהוי: </v>
          </cell>
          <cell r="X66" t="str">
            <v xml:space="preserve">:חתימת המנהלים </v>
          </cell>
          <cell r="AY66">
            <v>0.19263999695580428</v>
          </cell>
          <cell r="AZ66">
            <v>0.17649999999999999</v>
          </cell>
          <cell r="BA66">
            <v>-2.1587910769967911E-3</v>
          </cell>
          <cell r="BC66">
            <v>-15.749999999999998</v>
          </cell>
          <cell r="BF66" t="str">
            <v>24/11/98</v>
          </cell>
        </row>
        <row r="67">
          <cell r="AX67" t="str">
            <v>7TG</v>
          </cell>
          <cell r="AY67">
            <v>1.4719636136825172</v>
          </cell>
          <cell r="AZ67">
            <v>0.17649999999999999</v>
          </cell>
          <cell r="BA67">
            <v>-5.4984460913219957E-3</v>
          </cell>
          <cell r="BC67">
            <v>-47.25</v>
          </cell>
          <cell r="BF67" t="str">
            <v>23/12/98</v>
          </cell>
        </row>
        <row r="68">
          <cell r="O68" t="str">
            <v>1TG</v>
          </cell>
          <cell r="AM68" t="str">
            <v>6tg</v>
          </cell>
          <cell r="AY68">
            <v>0</v>
          </cell>
          <cell r="AZ68">
            <v>0.17649999999999999</v>
          </cell>
          <cell r="BA68">
            <v>0</v>
          </cell>
          <cell r="BC68">
            <v>-55.838999999999999</v>
          </cell>
          <cell r="BF68" t="str">
            <v>31/12/98</v>
          </cell>
        </row>
        <row r="69">
          <cell r="BR69">
            <v>36037</v>
          </cell>
          <cell r="BS69" t="str">
            <v>ראה מכתבנו מיום</v>
          </cell>
        </row>
        <row r="71">
          <cell r="BC71">
            <v>-542.19900000000007</v>
          </cell>
        </row>
        <row r="72">
          <cell r="T72" t="str">
            <v>2tg</v>
          </cell>
          <cell r="AT72">
            <v>68.174000000000007</v>
          </cell>
          <cell r="AV72">
            <v>-68.174000000000007</v>
          </cell>
          <cell r="AX72">
            <v>-16258.099163942479</v>
          </cell>
          <cell r="BB72">
            <v>-68.174000000000007</v>
          </cell>
          <cell r="BC72" t="str">
            <v>קזוז רווח ראלי מהפסד הון</v>
          </cell>
          <cell r="BE72" t="str">
            <v>סה"כ</v>
          </cell>
        </row>
        <row r="74">
          <cell r="AZ74" t="str">
            <v>סה"כ נטו שנויים בהון ובנכסים במשך השנה:</v>
          </cell>
        </row>
        <row r="75">
          <cell r="AX75">
            <v>123638.39060872243</v>
          </cell>
        </row>
        <row r="76">
          <cell r="T76" t="str">
            <v>ערוצי זהב ושות'</v>
          </cell>
        </row>
        <row r="77">
          <cell r="T77" t="str">
            <v>שותפות רשומה</v>
          </cell>
        </row>
        <row r="78">
          <cell r="T78" t="str">
            <v>פרוטים</v>
          </cell>
          <cell r="BD78" t="str">
            <v>דיבידנד ששולם למעט מתוך דיבידנד שנתקבל</v>
          </cell>
        </row>
        <row r="79">
          <cell r="T79" t="str">
            <v>דוח רווח והפסד מותאם לצרכי מס הכנסה</v>
          </cell>
        </row>
        <row r="80">
          <cell r="T80" t="str">
            <v>לשנת המס 1998</v>
          </cell>
        </row>
        <row r="82">
          <cell r="AA82" t="str">
            <v>נסיעות</v>
          </cell>
          <cell r="AC82" t="str">
            <v>השתתפות</v>
          </cell>
        </row>
        <row r="83">
          <cell r="V83" t="str">
            <v>סה"כ</v>
          </cell>
          <cell r="X83" t="str">
            <v>רכב</v>
          </cell>
          <cell r="AA83" t="str">
            <v>לחו"ל</v>
          </cell>
          <cell r="AC83" t="str">
            <v>בהוצאות</v>
          </cell>
        </row>
        <row r="85">
          <cell r="V85">
            <v>3727.1759999999999</v>
          </cell>
          <cell r="X85">
            <v>3560.145</v>
          </cell>
          <cell r="AA85">
            <v>167.03100000000001</v>
          </cell>
          <cell r="AD85" t="str">
            <v>תפעול</v>
          </cell>
        </row>
        <row r="87">
          <cell r="V87">
            <v>180.64</v>
          </cell>
          <cell r="X87">
            <v>180.64</v>
          </cell>
          <cell r="AD87" t="str">
            <v>מכירה</v>
          </cell>
        </row>
        <row r="89">
          <cell r="V89">
            <v>762.74599999999998</v>
          </cell>
          <cell r="X89">
            <v>762.74599999999998</v>
          </cell>
          <cell r="AD89" t="str">
            <v>הנהלה</v>
          </cell>
        </row>
        <row r="91">
          <cell r="V91">
            <v>4670.5619999999999</v>
          </cell>
          <cell r="X91">
            <v>4503.5309999999999</v>
          </cell>
          <cell r="AA91">
            <v>167.03100000000001</v>
          </cell>
          <cell r="AC91">
            <v>0</v>
          </cell>
        </row>
        <row r="93">
          <cell r="V93">
            <v>0</v>
          </cell>
          <cell r="X93">
            <v>0</v>
          </cell>
          <cell r="AC93">
            <v>0</v>
          </cell>
          <cell r="AD93" t="str">
            <v>פחות פחת</v>
          </cell>
        </row>
        <row r="95">
          <cell r="V95">
            <v>4503.5309999999999</v>
          </cell>
          <cell r="X95">
            <v>4503.5309999999999</v>
          </cell>
          <cell r="AC95">
            <v>0</v>
          </cell>
        </row>
        <row r="96">
          <cell r="AD96" t="str">
            <v>הוון</v>
          </cell>
        </row>
        <row r="98">
          <cell r="V98">
            <v>4503.5309999999999</v>
          </cell>
          <cell r="X98">
            <v>4503.5309999999999</v>
          </cell>
          <cell r="AC98">
            <v>0</v>
          </cell>
          <cell r="AD98" t="str">
            <v>סה"כ הוצ'</v>
          </cell>
        </row>
        <row r="100">
          <cell r="AA100">
            <v>-157.4935299</v>
          </cell>
          <cell r="AD100" t="str">
            <v>מוכר</v>
          </cell>
        </row>
        <row r="102">
          <cell r="AA102">
            <v>9.5374701000000073</v>
          </cell>
          <cell r="AD102" t="str">
            <v>מעל למוכר</v>
          </cell>
        </row>
        <row r="104">
          <cell r="AD104" t="str">
            <v>הוצאות לא מוכרות</v>
          </cell>
        </row>
        <row r="105">
          <cell r="AC105">
            <v>27.323</v>
          </cell>
          <cell r="AE105" t="str">
            <v>בגוד</v>
          </cell>
        </row>
        <row r="106">
          <cell r="AC106">
            <v>88.558000000000007</v>
          </cell>
          <cell r="AE106" t="str">
            <v>כבודים</v>
          </cell>
        </row>
        <row r="107">
          <cell r="AC107">
            <v>0</v>
          </cell>
          <cell r="AD107" t="str">
            <v>טיולים ,מסיבות נופש,פרסים,נק' זהב</v>
          </cell>
        </row>
        <row r="108">
          <cell r="AC108">
            <v>1.446</v>
          </cell>
          <cell r="AE108" t="str">
            <v>מתנות</v>
          </cell>
        </row>
        <row r="109">
          <cell r="AC109">
            <v>0</v>
          </cell>
          <cell r="AE109" t="str">
            <v>חיוב טל"מ</v>
          </cell>
        </row>
        <row r="110">
          <cell r="AC110">
            <v>0</v>
          </cell>
          <cell r="AE110" t="str">
            <v>שווי</v>
          </cell>
        </row>
        <row r="111">
          <cell r="AC111">
            <v>0</v>
          </cell>
          <cell r="AD111" t="str">
            <v>שווי בכירים</v>
          </cell>
        </row>
        <row r="112">
          <cell r="AC112">
            <v>42.567</v>
          </cell>
          <cell r="AD112" t="str">
            <v>כבוד מחוץ לעסק</v>
          </cell>
        </row>
        <row r="114">
          <cell r="AC114">
            <v>159.89400000000001</v>
          </cell>
        </row>
        <row r="116">
          <cell r="AB116" t="str">
            <v>בדיקת "מעגל" רכוש</v>
          </cell>
        </row>
        <row r="117">
          <cell r="T117">
            <v>-26663.710000000006</v>
          </cell>
          <cell r="V117" t="str">
            <v xml:space="preserve"> בקורת תוספות רכוש קבוע</v>
          </cell>
          <cell r="AA117" t="str">
            <v>מס</v>
          </cell>
          <cell r="AC117" t="str">
            <v>ספרים</v>
          </cell>
        </row>
        <row r="118">
          <cell r="T118" t="str">
            <v>====</v>
          </cell>
          <cell r="AA118">
            <v>120746</v>
          </cell>
          <cell r="AC118">
            <v>122451.887</v>
          </cell>
          <cell r="AD118" t="str">
            <v>י.פ. רכוש קבוע</v>
          </cell>
        </row>
        <row r="119">
          <cell r="AA119">
            <v>45571.370999999999</v>
          </cell>
          <cell r="AC119">
            <v>45571.370999999999</v>
          </cell>
          <cell r="AD119" t="str">
            <v>רכישות השנה</v>
          </cell>
        </row>
        <row r="120">
          <cell r="O120">
            <v>11</v>
          </cell>
          <cell r="Q120">
            <v>11</v>
          </cell>
          <cell r="S120">
            <v>1</v>
          </cell>
          <cell r="T120">
            <v>0</v>
          </cell>
          <cell r="U120">
            <v>9</v>
          </cell>
          <cell r="V120" t="str">
            <v>גריעות</v>
          </cell>
          <cell r="W120">
            <v>9</v>
          </cell>
          <cell r="X120">
            <v>9</v>
          </cell>
          <cell r="Y120">
            <v>1</v>
          </cell>
          <cell r="AA120">
            <v>-322.38900000000001</v>
          </cell>
          <cell r="AC120">
            <v>-322.38900000000001</v>
          </cell>
          <cell r="AD120" t="str">
            <v>תמורה ממכירת רכוש</v>
          </cell>
        </row>
        <row r="121">
          <cell r="T121">
            <v>0</v>
          </cell>
          <cell r="AA121">
            <v>23.48</v>
          </cell>
          <cell r="AC121">
            <v>533.00199999999995</v>
          </cell>
          <cell r="AD121" t="str">
            <v>רווח הון</v>
          </cell>
        </row>
        <row r="122">
          <cell r="AA122">
            <v>-17094.646000000001</v>
          </cell>
          <cell r="AC122">
            <v>0</v>
          </cell>
          <cell r="AD122" t="str">
            <v>פחת השנה</v>
          </cell>
        </row>
        <row r="123">
          <cell r="T123">
            <v>0</v>
          </cell>
          <cell r="AA123">
            <v>-1216.1489999999999</v>
          </cell>
          <cell r="AC123">
            <v>-1216.1489999999999</v>
          </cell>
          <cell r="AD123" t="str">
            <v>גריעת שלוחות וממירים</v>
          </cell>
        </row>
        <row r="124">
          <cell r="T124">
            <v>533.00199999999995</v>
          </cell>
          <cell r="V124" t="str">
            <v>רווח(הפסד)</v>
          </cell>
          <cell r="AA124">
            <v>147707.66699999999</v>
          </cell>
          <cell r="AC124">
            <v>167017.72200000001</v>
          </cell>
          <cell r="AD124" t="str">
            <v>י.ס. רכוש קבוע</v>
          </cell>
        </row>
        <row r="125">
          <cell r="V125" t="str">
            <v>נטרול הוצאות נתוק והפעלה</v>
          </cell>
          <cell r="AA125">
            <v>-32240.375999999989</v>
          </cell>
          <cell r="AC125">
            <v>-21917.114999999991</v>
          </cell>
          <cell r="AD125" t="str">
            <v>הפרש</v>
          </cell>
        </row>
        <row r="126">
          <cell r="T126">
            <v>-1216.1489999999999</v>
          </cell>
          <cell r="V126" t="str">
            <v>נטרול מחיקת ממירים</v>
          </cell>
          <cell r="AC126" t="str">
            <v>בדיקת סבירות ניכוי בשל פחת</v>
          </cell>
        </row>
        <row r="127">
          <cell r="T127">
            <v>-683.14699999999993</v>
          </cell>
          <cell r="V127" t="str">
            <v>תמורה</v>
          </cell>
        </row>
        <row r="128">
          <cell r="T128">
            <v>1005.5359999999999</v>
          </cell>
          <cell r="V128" t="str">
            <v>בקורת תמורה</v>
          </cell>
          <cell r="AA128">
            <v>0.58641713834859865</v>
          </cell>
          <cell r="AB128" t="str">
            <v>=</v>
          </cell>
          <cell r="AC128">
            <v>17094.646000000001</v>
          </cell>
          <cell r="AD128" t="str">
            <v>פחת למס 98=</v>
          </cell>
        </row>
        <row r="129">
          <cell r="T129">
            <v>322.38900000000001</v>
          </cell>
          <cell r="V129" t="str">
            <v>לפי טופס 1392</v>
          </cell>
          <cell r="AC129">
            <v>29151</v>
          </cell>
          <cell r="AD129" t="str">
            <v>פחת למס 97</v>
          </cell>
        </row>
        <row r="137">
          <cell r="AC137">
            <v>0.58641713834859865</v>
          </cell>
        </row>
        <row r="138">
          <cell r="AC138" t="e">
            <v>#VALUE!</v>
          </cell>
        </row>
        <row r="139">
          <cell r="AC139">
            <v>-17094.646000000001</v>
          </cell>
          <cell r="AD139" t="str">
            <v>פחת נומינלי השנה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AA147" t="str">
            <v>|הוצאות אחזקת רכב בספרים לא כולל פחת</v>
          </cell>
        </row>
        <row r="148">
          <cell r="V148">
            <v>0</v>
          </cell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L170" t="str">
            <v xml:space="preserve">       פירוט חישוב הנכסים הקבועים של החברה :‎7 מצורפת לנספח ‎3 'רשימה מס</v>
          </cell>
          <cell r="AT170" t="str">
            <v xml:space="preserve">  |</v>
          </cell>
          <cell r="AU170" t="str">
            <v xml:space="preserve">    |</v>
          </cell>
          <cell r="AX170" t="str">
            <v>עורק שרותי מידע מקומי בע"מ</v>
          </cell>
        </row>
        <row r="171">
          <cell r="AA171" t="str">
            <v xml:space="preserve"> </v>
          </cell>
          <cell r="AT171" t="str">
            <v xml:space="preserve">  |</v>
          </cell>
          <cell r="AU171" t="str">
            <v xml:space="preserve">    |</v>
          </cell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M173" t="str">
            <v xml:space="preserve">      עורק שרותי מידע מקומי בע"מ</v>
          </cell>
          <cell r="AO173" t="str">
            <v>:(שם החברה (או האגודה השיתופית</v>
          </cell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M174" t="str">
            <v>מממממממממממ</v>
          </cell>
          <cell r="AN174" t="str">
            <v>מממממממממממ</v>
          </cell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X175" t="str">
            <v>_</v>
          </cell>
        </row>
        <row r="176">
          <cell r="AA176" t="str">
            <v xml:space="preserve"> </v>
          </cell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X177" t="str">
            <v xml:space="preserve">                       המחיבים תאום הון    |</v>
          </cell>
          <cell r="BB177" t="str">
            <v>|</v>
          </cell>
        </row>
        <row r="178">
          <cell r="AA178" t="str">
            <v xml:space="preserve">        ³</v>
          </cell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X178" t="str">
            <v>___________________</v>
          </cell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L179" t="str">
            <v xml:space="preserve">           ³                                                  ³    סעיף קטן³</v>
          </cell>
          <cell r="AN179" t="str">
            <v xml:space="preserve">תאור הנכסים הקבועים, לפי הרשום במאזן לתום  |  </v>
          </cell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W179" t="str">
            <v>_</v>
          </cell>
          <cell r="BB179" t="str">
            <v>|</v>
          </cell>
        </row>
        <row r="180">
          <cell r="AA180" t="str">
            <v xml:space="preserve">        ³</v>
          </cell>
          <cell r="AN180" t="str">
            <v xml:space="preserve">                           שנת המס הקודמת  |</v>
          </cell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BB180" t="str">
            <v>|</v>
          </cell>
        </row>
        <row r="181">
          <cell r="AA181" t="str">
            <v xml:space="preserve">        ³</v>
          </cell>
          <cell r="AL181" t="str">
            <v>מ</v>
          </cell>
          <cell r="AN181" t="str">
            <v>מ</v>
          </cell>
          <cell r="AO181" t="str">
            <v>ממממממממממממממממ|ממ</v>
          </cell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BB181" t="str">
            <v>|</v>
          </cell>
        </row>
        <row r="182">
          <cell r="AA182" t="str">
            <v xml:space="preserve">        ³</v>
          </cell>
          <cell r="AQ182" t="str">
            <v xml:space="preserve">       |</v>
          </cell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BB182" t="str">
            <v>|</v>
          </cell>
        </row>
        <row r="183">
          <cell r="AA183" t="str">
            <v xml:space="preserve">        ³</v>
          </cell>
          <cell r="AO183" t="str">
            <v>ממממממממממממממממ|ממ</v>
          </cell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X183" t="str">
            <v>מ</v>
          </cell>
          <cell r="BB183" t="str">
            <v>|</v>
          </cell>
        </row>
        <row r="184">
          <cell r="AA184" t="str">
            <v xml:space="preserve">        ³</v>
          </cell>
          <cell r="AQ184" t="str">
            <v xml:space="preserve">       |</v>
          </cell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BB184" t="str">
            <v>|</v>
          </cell>
        </row>
        <row r="185">
          <cell r="AA185" t="str">
            <v xml:space="preserve">        ³</v>
          </cell>
          <cell r="AL185" t="str">
            <v>מ</v>
          </cell>
          <cell r="AN185" t="str">
            <v>מ</v>
          </cell>
          <cell r="AO185" t="str">
            <v>ממממממממממממממממ|ממ</v>
          </cell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BB185" t="str">
            <v>|</v>
          </cell>
        </row>
        <row r="186">
          <cell r="AA186" t="str">
            <v xml:space="preserve">        ³</v>
          </cell>
          <cell r="AM186" t="str">
            <v xml:space="preserve"> |</v>
          </cell>
          <cell r="AQ186" t="str">
            <v xml:space="preserve">       |</v>
          </cell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M188" t="str">
            <v xml:space="preserve"> |</v>
          </cell>
          <cell r="AQ188" t="str">
            <v xml:space="preserve">       |</v>
          </cell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M190" t="str">
            <v xml:space="preserve"> |</v>
          </cell>
          <cell r="AQ190" t="str">
            <v xml:space="preserve">       |</v>
          </cell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X191" t="str">
            <v>מ</v>
          </cell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M192" t="str">
            <v xml:space="preserve"> |</v>
          </cell>
          <cell r="AQ192" t="str">
            <v xml:space="preserve">       |</v>
          </cell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Y192" t="str">
            <v>מ</v>
          </cell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M194" t="str">
            <v xml:space="preserve"> |</v>
          </cell>
          <cell r="AQ194" t="str">
            <v xml:space="preserve">       |</v>
          </cell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Y194" t="str">
            <v>מ</v>
          </cell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M196" t="str">
            <v xml:space="preserve"> |</v>
          </cell>
          <cell r="AQ196" t="str">
            <v xml:space="preserve">       |</v>
          </cell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Y196" t="str">
            <v>מ</v>
          </cell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M198" t="str">
            <v xml:space="preserve"> |</v>
          </cell>
          <cell r="AQ198" t="str">
            <v xml:space="preserve">       |</v>
          </cell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M200" t="str">
            <v xml:space="preserve"> |</v>
          </cell>
          <cell r="AQ200" t="str">
            <v xml:space="preserve">       |</v>
          </cell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Y200" t="str">
            <v>מ</v>
          </cell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M202" t="str">
            <v xml:space="preserve"> |</v>
          </cell>
          <cell r="AQ202" t="str">
            <v xml:space="preserve">       |</v>
          </cell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Y202" t="str">
            <v>מ</v>
          </cell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M204" t="str">
            <v xml:space="preserve"> |</v>
          </cell>
          <cell r="AQ204" t="str">
            <v xml:space="preserve">       |</v>
          </cell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Y204" t="str">
            <v>מ</v>
          </cell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M206" t="str">
            <v xml:space="preserve"> |</v>
          </cell>
          <cell r="AQ206" t="str">
            <v xml:space="preserve">       |</v>
          </cell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Y206" t="str">
            <v>מ</v>
          </cell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M208" t="str">
            <v xml:space="preserve"> |</v>
          </cell>
          <cell r="AQ208" t="str">
            <v xml:space="preserve">       |</v>
          </cell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Y208" t="str">
            <v>מ</v>
          </cell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M210" t="str">
            <v xml:space="preserve"> |</v>
          </cell>
          <cell r="AQ210" t="str">
            <v xml:space="preserve">       |</v>
          </cell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Y210" t="str">
            <v>מ</v>
          </cell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M212" t="str">
            <v xml:space="preserve"> |</v>
          </cell>
          <cell r="AQ212" t="str">
            <v xml:space="preserve">       |</v>
          </cell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Y212" t="str">
            <v>מ</v>
          </cell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M214" t="str">
            <v xml:space="preserve"> |</v>
          </cell>
          <cell r="AQ214" t="str">
            <v xml:space="preserve">       |</v>
          </cell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Y214" t="str">
            <v>מ</v>
          </cell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M216" t="str">
            <v xml:space="preserve"> |</v>
          </cell>
          <cell r="AQ216" t="str">
            <v xml:space="preserve">       |</v>
          </cell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Y216" t="str">
            <v>מ</v>
          </cell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M218" t="str">
            <v xml:space="preserve"> |</v>
          </cell>
          <cell r="AQ218" t="str">
            <v xml:space="preserve">       |</v>
          </cell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Y218" t="str">
            <v>מ</v>
          </cell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M220" t="str">
            <v xml:space="preserve"> |</v>
          </cell>
          <cell r="AQ220" t="str">
            <v xml:space="preserve">       |</v>
          </cell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Y220" t="str">
            <v>מ</v>
          </cell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M222" t="str">
            <v xml:space="preserve"> |</v>
          </cell>
          <cell r="AQ222" t="str">
            <v xml:space="preserve">       |</v>
          </cell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Y222" t="str">
            <v>מ</v>
          </cell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M224" t="str">
            <v xml:space="preserve"> |</v>
          </cell>
          <cell r="AQ224" t="str">
            <v xml:space="preserve">       |</v>
          </cell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Y224" t="str">
            <v>מ</v>
          </cell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M226" t="str">
            <v xml:space="preserve"> |</v>
          </cell>
          <cell r="AQ226" t="str">
            <v xml:space="preserve">       |</v>
          </cell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Y226" t="str">
            <v>מ</v>
          </cell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M228" t="str">
            <v xml:space="preserve"> ³</v>
          </cell>
          <cell r="AQ228" t="str">
            <v xml:space="preserve">       |</v>
          </cell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Y228" t="str">
            <v>מ</v>
          </cell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Y230" t="str">
            <v>מ</v>
          </cell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Y232" t="str">
            <v>מ</v>
          </cell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Y234" t="str">
            <v>מ</v>
          </cell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>
        <row r="9">
          <cell r="O9" t="str">
            <v>משרדי</v>
          </cell>
        </row>
      </sheetData>
      <sheetData sheetId="7">
        <row r="9">
          <cell r="O9" t="str">
            <v>משרדי</v>
          </cell>
        </row>
        <row r="337">
          <cell r="N337" t="str">
            <v>באור 1-</v>
          </cell>
        </row>
        <row r="340">
          <cell r="M340" t="str">
            <v>י.</v>
          </cell>
        </row>
        <row r="360">
          <cell r="M360" t="str">
            <v>ו.</v>
          </cell>
        </row>
        <row r="637">
          <cell r="M637" t="str">
            <v>שמ5</v>
          </cell>
        </row>
      </sheetData>
      <sheetData sheetId="8">
        <row r="9">
          <cell r="R9" t="str">
            <v>31 בדצמבר</v>
          </cell>
        </row>
        <row r="338">
          <cell r="BS338" t="e">
            <v>#VALUE!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>
        <row r="9">
          <cell r="O9" t="str">
            <v>משרדי</v>
          </cell>
        </row>
      </sheetData>
      <sheetData sheetId="19">
        <row r="9">
          <cell r="O9" t="str">
            <v>משרדי</v>
          </cell>
        </row>
      </sheetData>
      <sheetData sheetId="20">
        <row r="9">
          <cell r="R9" t="str">
            <v>31 בדצמבר</v>
          </cell>
        </row>
      </sheetData>
      <sheetData sheetId="21"/>
      <sheetData sheetId="22"/>
      <sheetData sheetId="23">
        <row r="9">
          <cell r="O9" t="str">
            <v>משרדי</v>
          </cell>
        </row>
      </sheetData>
      <sheetData sheetId="24">
        <row r="9">
          <cell r="O9" t="str">
            <v>משרדי</v>
          </cell>
        </row>
      </sheetData>
      <sheetData sheetId="25">
        <row r="9">
          <cell r="R9" t="str">
            <v>31 בדצמבר</v>
          </cell>
        </row>
      </sheetData>
      <sheetData sheetId="26"/>
      <sheetData sheetId="27"/>
      <sheetData sheetId="28">
        <row r="9">
          <cell r="O9" t="str">
            <v>משרדי</v>
          </cell>
        </row>
      </sheetData>
      <sheetData sheetId="29">
        <row r="9">
          <cell r="O9" t="str">
            <v>משרדי</v>
          </cell>
        </row>
      </sheetData>
      <sheetData sheetId="30">
        <row r="9">
          <cell r="R9" t="str">
            <v>31 בדצמבר</v>
          </cell>
        </row>
      </sheetData>
      <sheetData sheetId="31"/>
      <sheetData sheetId="32"/>
      <sheetData sheetId="33">
        <row r="9">
          <cell r="O9" t="str">
            <v>משרדי</v>
          </cell>
        </row>
      </sheetData>
      <sheetData sheetId="34">
        <row r="9">
          <cell r="O9" t="str">
            <v>משרדי</v>
          </cell>
        </row>
      </sheetData>
      <sheetData sheetId="35">
        <row r="9">
          <cell r="R9" t="str">
            <v>31 בדצמבר</v>
          </cell>
        </row>
      </sheetData>
      <sheetData sheetId="36"/>
      <sheetData sheetId="37"/>
      <sheetData sheetId="38">
        <row r="9">
          <cell r="O9" t="str">
            <v>משרדי</v>
          </cell>
        </row>
      </sheetData>
      <sheetData sheetId="39">
        <row r="9">
          <cell r="O9" t="str">
            <v>משרדי</v>
          </cell>
        </row>
      </sheetData>
      <sheetData sheetId="40">
        <row r="9">
          <cell r="R9" t="str">
            <v>31 בדצמבר</v>
          </cell>
        </row>
      </sheetData>
      <sheetData sheetId="41"/>
      <sheetData sheetId="42"/>
      <sheetData sheetId="43">
        <row r="9">
          <cell r="O9" t="str">
            <v>משרדי</v>
          </cell>
        </row>
      </sheetData>
      <sheetData sheetId="44">
        <row r="9">
          <cell r="O9" t="str">
            <v>משרדי</v>
          </cell>
        </row>
      </sheetData>
      <sheetData sheetId="45">
        <row r="9">
          <cell r="R9" t="str">
            <v>31 בדצמבר</v>
          </cell>
        </row>
      </sheetData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SPICE OPSUM"/>
      <sheetName val="HOSPICE OPSUM BY MON"/>
      <sheetName val="RN &amp; Aides Graph"/>
      <sheetName val="HOSPICE FTE's BY MON"/>
      <sheetName val="CONSOL OPSUM"/>
      <sheetName val="HQ OPSUM"/>
      <sheetName val="FTE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Economy"/>
      <sheetName val="LBO"/>
      <sheetName val="LBO Summary Page"/>
      <sheetName val="DCF"/>
      <sheetName val="Summary IS"/>
      <sheetName val="Summary Projections"/>
      <sheetName val="Bid - Comparison Table"/>
      <sheetName val="Implied multiple comparison"/>
      <sheetName val="COMPS - Proj Mult"/>
      <sheetName val="Traditional"/>
      <sheetName val="Val Matrix"/>
      <sheetName val="Results Wksht"/>
      <sheetName val="Comp Mults"/>
      <sheetName val="CERN"/>
      <sheetName val="__FDSCACHE__"/>
      <sheetName val="HSIC"/>
      <sheetName val="DATA"/>
      <sheetName val="Footnotes"/>
      <sheetName val="Traditional Backup"/>
      <sheetName val="New Economy Backup"/>
      <sheetName val="mod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tivities"/>
      <sheetName val="Model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$"/>
      <sheetName val="מדען ראשי "/>
      <sheetName val="דוחות כספיים"/>
      <sheetName val="תזרים "/>
      <sheetName val="MICEL - הרכבה"/>
      <sheetName val="פ&quot;נ רדיוטל"/>
      <sheetName val="RADIOTEL"/>
      <sheetName val="מאזן ורוה&quot;פ RTL"/>
      <sheetName val="מיון רוה&quot;פ מיקרוקים"/>
      <sheetName val="פיצויים"/>
      <sheetName val="חו&quot;ז בינחברתי"/>
      <sheetName val=" equity rtl"/>
      <sheetName val="פקודות איחוד"/>
      <sheetName val="אופציות רדיוטל"/>
      <sheetName val="MW report"/>
      <sheetName val="השקעה MW"/>
      <sheetName val="השקעה ברדיוטל"/>
      <sheetName val="MICROKIM"/>
      <sheetName val="השקעה MICRIKIM"/>
      <sheetName val="שטר הון"/>
      <sheetName val="רדיוטל-ניתוח"/>
      <sheetName val="אנליטי -רו&quot;ה"/>
      <sheetName val="אנליטי-מאזן"/>
      <sheetName val="רווח למניה בסיסי"/>
      <sheetName val="מס הכנסה"/>
      <sheetName val="ניירות עבודה"/>
      <sheetName val="אופציות מייסל"/>
      <sheetName val="MICE999"/>
      <sheetName val="Drill down list"/>
      <sheetName val="data"/>
      <sheetName val="102.sap Products and dimension "/>
      <sheetName val="DropDownLists"/>
      <sheetName val="Currencies"/>
      <sheetName val="101.sap Data"/>
      <sheetName val="Prodware Legal entities"/>
      <sheetName val="Pattern n Task"/>
      <sheetName val="IC Owners"/>
    </sheetNames>
    <sheetDataSet>
      <sheetData sheetId="0">
        <row r="4">
          <cell r="C4">
            <v>4.1105999999999998</v>
          </cell>
        </row>
      </sheetData>
      <sheetData sheetId="1" refreshError="1">
        <row r="2">
          <cell r="C2" t="str">
            <v>שער</v>
          </cell>
        </row>
        <row r="4">
          <cell r="C4">
            <v>4.1105999999999998</v>
          </cell>
        </row>
      </sheetData>
      <sheetData sheetId="2">
        <row r="4">
          <cell r="B4" t="str">
            <v>סה"כ ביצוע</v>
          </cell>
        </row>
      </sheetData>
      <sheetData sheetId="3">
        <row r="2">
          <cell r="B2" t="str">
            <v>MICEL CORP. AND SUBSIDIARIES</v>
          </cell>
        </row>
      </sheetData>
      <sheetData sheetId="4">
        <row r="7">
          <cell r="B7" t="str">
            <v>9/98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hievability Tables"/>
      <sheetName val="IS"/>
      <sheetName val="Bank Template"/>
      <sheetName val="CF"/>
      <sheetName val="Detailed CapexPAC"/>
      <sheetName val="Credit Stats"/>
      <sheetName val="New Tables"/>
      <sheetName val="YTD"/>
      <sheetName val="Segment IS"/>
      <sheetName val="Collateral"/>
      <sheetName val="Interest Rate Credit Stats"/>
      <sheetName val="Sensitivity Driver"/>
      <sheetName val="New Stores AUV"/>
      <sheetName val="EBITDA Chart"/>
      <sheetName val="Base vs Sensitivity"/>
      <sheetName val="BS"/>
      <sheetName val="Bridge Template"/>
      <sheetName val="Fees"/>
      <sheetName val="Sensitivity Credit Stats"/>
      <sheetName val="Capitalization"/>
      <sheetName val="Template"/>
      <sheetName val="S&amp;U"/>
      <sheetName val="test tables"/>
      <sheetName val="CKE Standalone LBO"/>
      <sheetName val="RAT Lease"/>
      <sheetName val="Rat"/>
      <sheetName val="PAC TABLES===&gt;"/>
      <sheetName val="Remodel"/>
      <sheetName val="Sheet1"/>
      <sheetName val="Comp Stores"/>
      <sheetName val="Drivers"/>
      <sheetName val="Income Projection"/>
      <sheetName val="Tax Schedule"/>
      <sheetName val="---&gt; Ares Model"/>
      <sheetName val="Ares LBO"/>
      <sheetName val="Franchise"/>
      <sheetName val="ROIC"/>
      <sheetName val="Summary"/>
      <sheetName val="CJ"/>
      <sheetName val="H"/>
      <sheetName val="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 Template"/>
      <sheetName val="Carls Jr Development"/>
      <sheetName val="Business Desc"/>
      <sheetName val="Bank Template1"/>
      <sheetName val="Hardees Corp. Development"/>
      <sheetName val="YTD SSS"/>
      <sheetName val="Carls Real Estate"/>
      <sheetName val="Company Profile"/>
      <sheetName val="Growth Existing Markets"/>
      <sheetName val="Historical Cash Flows"/>
      <sheetName val="Financial Profile1"/>
      <sheetName val="Trading Comps"/>
      <sheetName val="Fees"/>
      <sheetName val="Sheet2"/>
      <sheetName val="Analyst Research"/>
      <sheetName val="Carls Development Plan"/>
      <sheetName val="Management"/>
      <sheetName val="Sheet1"/>
      <sheetName val="Business Description (ORG)"/>
      <sheetName val="Working Capital"/>
      <sheetName val="AR Aging"/>
      <sheetName val="Owned Real Estate"/>
      <sheetName val="Restaurant rationalization"/>
      <sheetName val="SSS Transactions"/>
      <sheetName val="Competitive Landscape"/>
      <sheetName val="Owner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&amp; Exp Assumptions"/>
      <sheetName val="Debt Assumptions"/>
      <sheetName val="Capex, Dep. &amp; Dividend Assmptns"/>
      <sheetName val="Sheet1"/>
      <sheetName val="Debt Schedule"/>
      <sheetName val="Recap Model"/>
      <sheetName val="Summary FS"/>
      <sheetName val="Carl's Jr"/>
      <sheetName val="Hardees"/>
      <sheetName val="La Salsa"/>
      <sheetName val="Other"/>
      <sheetName val="Rent Schedule"/>
      <sheetName val="Tax Schedule"/>
      <sheetName val="Capex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&amp; Exp Assumptions"/>
      <sheetName val="Debt Assumptions"/>
      <sheetName val="Capex, Dep. &amp; Dividend Assmptns"/>
      <sheetName val="Summary FS"/>
      <sheetName val="Bus Description Table"/>
      <sheetName val="Carl's Jr"/>
      <sheetName val="Hardees"/>
      <sheetName val="CKE Standalone LBO"/>
      <sheetName val="Liquidity"/>
      <sheetName val="La Salsa"/>
      <sheetName val="Other"/>
      <sheetName val="Rent Schedule"/>
      <sheetName val="Tax Schedule"/>
      <sheetName val="Debt Schedule"/>
      <sheetName val="Capex Schedule"/>
      <sheetName val="PAC TABLES==&gt;"/>
      <sheetName val="Segment IS"/>
      <sheetName val="IS"/>
      <sheetName val="Detailed CapexPAC"/>
      <sheetName val="Capex"/>
      <sheetName val="EBITDA Chart"/>
      <sheetName val="Credit Stats"/>
      <sheetName val="New Tables"/>
      <sheetName val="Achievability Tables"/>
      <sheetName val="Collateral"/>
      <sheetName val="BS"/>
      <sheetName val="S&amp;U"/>
      <sheetName val="CF"/>
      <sheetName val="Capitalization"/>
      <sheetName val="Comp Sto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 Cap"/>
      <sheetName val="BS"/>
      <sheetName val="Annual CF"/>
      <sheetName val="Capex table"/>
      <sheetName val="S&amp;U"/>
      <sheetName val="Rest Portfolio"/>
      <sheetName val="Op Metrics"/>
      <sheetName val="Summary"/>
      <sheetName val="Returns Analysis"/>
      <sheetName val="Revenue &amp; Expense Assumptions"/>
      <sheetName val="Carls Comparison"/>
      <sheetName val="Hardees Comparison"/>
      <sheetName val="Debt Assumptions"/>
      <sheetName val="Capex, Dep. &amp; Dividend Assmptns"/>
      <sheetName val="CKE Standalone LBO"/>
      <sheetName val="Summary FS"/>
      <sheetName val="Carl's Jr"/>
      <sheetName val="Hardees"/>
      <sheetName val="La Salsa"/>
      <sheetName val="Other"/>
      <sheetName val="Capex"/>
      <sheetName val="Debt Schedule"/>
      <sheetName val="Tax Schedule"/>
      <sheetName val="EBITDA 07"/>
      <sheetName val="Rent"/>
      <sheetName val="Income Projection"/>
      <sheetName val="&gt;&gt;LEV FIN TABLES&gt;&gt;"/>
      <sheetName val="Quarterly CF"/>
      <sheetName val="Cap &amp; Credit Stats"/>
      <sheetName val="Carls IS"/>
      <sheetName val="Hardees IS"/>
      <sheetName val="La Salsa IS"/>
      <sheetName val="Single Segment"/>
      <sheetName val="Cons. IS"/>
      <sheetName val="Segmented IS"/>
      <sheetName val="RA Template"/>
      <sheetName val="Full Cons. IS"/>
      <sheetName val="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&amp; Exp Assumptions"/>
      <sheetName val="Debt Assumptions"/>
      <sheetName val="Capex, Dep. &amp; Dividend Assmptns"/>
      <sheetName val="Summary FS"/>
      <sheetName val="Bus Description Table"/>
      <sheetName val="Carl's Jr"/>
      <sheetName val="Hardees"/>
      <sheetName val="La Salsa"/>
      <sheetName val="Other"/>
      <sheetName val="Rent Schedule"/>
      <sheetName val="Debt Schedule"/>
      <sheetName val="Capex Schedule"/>
      <sheetName val="Beef"/>
      <sheetName val="PAC TABLES==&gt;"/>
      <sheetName val="CKE Standalone LBO"/>
      <sheetName val="New Tables"/>
      <sheetName val="Liquidity"/>
      <sheetName val="Segment IS"/>
      <sheetName val="Detailed CapexPAC"/>
      <sheetName val="Capex"/>
      <sheetName val="EBITDA Chart"/>
      <sheetName val="Credit Stats"/>
      <sheetName val="New Stores AUV"/>
      <sheetName val="Achievability Tables"/>
      <sheetName val="Collateral"/>
      <sheetName val="S&amp;U"/>
      <sheetName val="IS"/>
      <sheetName val="BS"/>
      <sheetName val="CF"/>
      <sheetName val="Capitalization"/>
      <sheetName val="Comp Stores"/>
      <sheetName val="Income Projection"/>
      <sheetName val="Tax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 (2)"/>
      <sheetName val="Top Cover - Print"/>
      <sheetName val="Top Cover"/>
      <sheetName val="Summary Financials Cover"/>
      <sheetName val="Financials"/>
      <sheetName val="IS-BS-CF Assump "/>
      <sheetName val="IS Growth - Margins"/>
      <sheetName val="Income Tax"/>
      <sheetName val="Rev GP Cover"/>
      <sheetName val="Revenue Summary"/>
      <sheetName val="Gross Profit Summary"/>
      <sheetName val="Revenue - Product"/>
      <sheetName val="Gross Profit - Product"/>
      <sheetName val="Revenue - Distributor"/>
      <sheetName val="Gross Profit - Distributor"/>
      <sheetName val="Systems - HPs"/>
      <sheetName val="Detail Cover"/>
      <sheetName val="Worldwide"/>
      <sheetName val="1"/>
      <sheetName val="US"/>
      <sheetName val="ROW"/>
      <sheetName val="2"/>
      <sheetName val="Asia"/>
      <sheetName val="EMEA"/>
      <sheetName val="Latin America"/>
      <sheetName val="Canada"/>
      <sheetName val="3"/>
      <sheetName val="Detail CoverB"/>
      <sheetName val="A"/>
      <sheetName val="Umeco"/>
      <sheetName val="Photonmed"/>
      <sheetName val="Broadmedic"/>
      <sheetName val="Premier"/>
      <sheetName val="Medicure"/>
      <sheetName val="Updates Asia"/>
      <sheetName val="B"/>
      <sheetName val="C"/>
      <sheetName val="Mediform"/>
      <sheetName val="ABC"/>
      <sheetName val="Laserwelt"/>
      <sheetName val="Wintek"/>
      <sheetName val="Lids"/>
      <sheetName val="Healux"/>
      <sheetName val="Medilaser"/>
      <sheetName val="Russia"/>
      <sheetName val="Europe - Other"/>
      <sheetName val="Squabb"/>
      <sheetName val="Nova"/>
      <sheetName val="Ogi"/>
      <sheetName val="Updates Europe"/>
      <sheetName val="D"/>
      <sheetName val="E"/>
      <sheetName val="LBT"/>
      <sheetName val="Altecmed"/>
      <sheetName val="Dilaser"/>
      <sheetName val="Sirex"/>
      <sheetName val="LA - Other"/>
      <sheetName val="Updates Latin America"/>
      <sheetName val="F"/>
      <sheetName val="Nexgen"/>
      <sheetName val="Cost Cover"/>
      <sheetName val="PT-Groups - BM"/>
      <sheetName val="Cost"/>
      <sheetName val="Units"/>
      <sheetName val="Sensitivity"/>
      <sheetName val="Opex Cover"/>
      <sheetName val="Opex Corp"/>
      <sheetName val="Opex Intl"/>
      <sheetName val="Opex US"/>
      <sheetName val="Notes (2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INCOME STATEMENT ANALYSIS</v>
          </cell>
          <cell r="P2" t="str">
            <v>INCOME STATEMENT ANALYSIS</v>
          </cell>
        </row>
        <row r="7">
          <cell r="E7" t="str">
            <v>Fiscal Year Ended December 31,</v>
          </cell>
          <cell r="R7">
            <v>2006</v>
          </cell>
          <cell r="W7">
            <v>2007</v>
          </cell>
          <cell r="AB7">
            <v>2008</v>
          </cell>
          <cell r="AG7">
            <v>2009</v>
          </cell>
          <cell r="AL7">
            <v>2010</v>
          </cell>
          <cell r="AQ7">
            <v>2011</v>
          </cell>
          <cell r="AV7">
            <v>2012</v>
          </cell>
        </row>
        <row r="8">
          <cell r="E8">
            <v>2005</v>
          </cell>
          <cell r="F8">
            <v>2006</v>
          </cell>
          <cell r="G8">
            <v>2007</v>
          </cell>
          <cell r="H8">
            <v>2008</v>
          </cell>
          <cell r="I8">
            <v>2009</v>
          </cell>
          <cell r="J8">
            <v>2010</v>
          </cell>
          <cell r="K8">
            <v>2011</v>
          </cell>
          <cell r="L8">
            <v>2012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W8" t="str">
            <v>Q1</v>
          </cell>
          <cell r="X8" t="str">
            <v>Q2</v>
          </cell>
          <cell r="Y8" t="str">
            <v>Q3</v>
          </cell>
          <cell r="Z8" t="str">
            <v>Q4</v>
          </cell>
          <cell r="AB8" t="str">
            <v>Q1</v>
          </cell>
          <cell r="AC8" t="str">
            <v>Q2</v>
          </cell>
          <cell r="AD8" t="str">
            <v>Q3</v>
          </cell>
          <cell r="AE8" t="str">
            <v>Q4</v>
          </cell>
          <cell r="AG8" t="str">
            <v>Q1</v>
          </cell>
          <cell r="AH8" t="str">
            <v>Q2</v>
          </cell>
          <cell r="AI8" t="str">
            <v>Q3</v>
          </cell>
          <cell r="AJ8" t="str">
            <v>Q4</v>
          </cell>
          <cell r="AL8" t="str">
            <v>Q1</v>
          </cell>
          <cell r="AM8" t="str">
            <v>Q2</v>
          </cell>
          <cell r="AN8" t="str">
            <v>Q3</v>
          </cell>
          <cell r="AO8" t="str">
            <v>Q4</v>
          </cell>
          <cell r="AQ8" t="str">
            <v>Q1</v>
          </cell>
          <cell r="AR8" t="str">
            <v>Q2</v>
          </cell>
          <cell r="AS8" t="str">
            <v>Q3</v>
          </cell>
          <cell r="AT8" t="str">
            <v>Q4</v>
          </cell>
          <cell r="AV8" t="str">
            <v>Q1</v>
          </cell>
          <cell r="AW8" t="str">
            <v>Q2</v>
          </cell>
          <cell r="AX8" t="str">
            <v>Q3</v>
          </cell>
          <cell r="AY8" t="str">
            <v>Q4</v>
          </cell>
        </row>
        <row r="10">
          <cell r="C10" t="str">
            <v>GROWTH STATISTICS:</v>
          </cell>
        </row>
        <row r="12">
          <cell r="C12" t="str">
            <v>Revenue</v>
          </cell>
          <cell r="E12" t="str">
            <v>--</v>
          </cell>
          <cell r="F12">
            <v>107.34883407920859</v>
          </cell>
          <cell r="G12">
            <v>39.099822547142239</v>
          </cell>
          <cell r="H12">
            <v>18.718606878956614</v>
          </cell>
          <cell r="I12">
            <v>21.171065907894505</v>
          </cell>
          <cell r="J12">
            <v>18.577269763658389</v>
          </cell>
          <cell r="K12">
            <v>14.668384364801334</v>
          </cell>
          <cell r="L12">
            <v>15.83643693513832</v>
          </cell>
          <cell r="R12" t="str">
            <v>--</v>
          </cell>
          <cell r="S12" t="str">
            <v>--</v>
          </cell>
          <cell r="T12" t="str">
            <v>--</v>
          </cell>
          <cell r="U12" t="str">
            <v>--</v>
          </cell>
          <cell r="W12">
            <v>22.152544623100724</v>
          </cell>
          <cell r="X12">
            <v>69.664069143374903</v>
          </cell>
          <cell r="Y12">
            <v>38.968313370022642</v>
          </cell>
          <cell r="Z12">
            <v>27.787273697460591</v>
          </cell>
          <cell r="AB12">
            <v>31.310980366086149</v>
          </cell>
          <cell r="AC12">
            <v>4.9218581532795014</v>
          </cell>
          <cell r="AD12">
            <v>16.518546158748304</v>
          </cell>
          <cell r="AE12">
            <v>26.193694404297862</v>
          </cell>
          <cell r="AG12">
            <v>21.551111656021792</v>
          </cell>
          <cell r="AH12">
            <v>27.220752134425364</v>
          </cell>
          <cell r="AI12">
            <v>18.930675496147266</v>
          </cell>
          <cell r="AJ12">
            <v>17.547272125004131</v>
          </cell>
          <cell r="AL12">
            <v>16.929298649766402</v>
          </cell>
          <cell r="AM12">
            <v>14.99475647943822</v>
          </cell>
          <cell r="AN12">
            <v>18.230167775923654</v>
          </cell>
          <cell r="AO12">
            <v>23.493834736667594</v>
          </cell>
          <cell r="AQ12">
            <v>17.114330104643692</v>
          </cell>
          <cell r="AR12">
            <v>16.464202705207896</v>
          </cell>
          <cell r="AS12">
            <v>15.403668177715568</v>
          </cell>
          <cell r="AT12">
            <v>10.727648385602873</v>
          </cell>
          <cell r="AV12">
            <v>14.407848811596624</v>
          </cell>
          <cell r="AW12">
            <v>16.840961553025167</v>
          </cell>
          <cell r="AX12">
            <v>15.774355017027307</v>
          </cell>
          <cell r="AY12">
            <v>16.058553598494285</v>
          </cell>
        </row>
        <row r="13">
          <cell r="C13" t="str">
            <v>Operating Income</v>
          </cell>
          <cell r="E13" t="str">
            <v>--</v>
          </cell>
          <cell r="F13">
            <v>74.441205053449949</v>
          </cell>
          <cell r="G13">
            <v>55.168196767123725</v>
          </cell>
          <cell r="H13">
            <v>2.9637447017978769</v>
          </cell>
          <cell r="I13">
            <v>20.074476243846441</v>
          </cell>
          <cell r="J13">
            <v>18.544817422215143</v>
          </cell>
          <cell r="K13">
            <v>17.792281399309417</v>
          </cell>
          <cell r="L13">
            <v>16.865834665445533</v>
          </cell>
          <cell r="R13" t="str">
            <v>--</v>
          </cell>
          <cell r="S13" t="str">
            <v>--</v>
          </cell>
          <cell r="T13" t="str">
            <v>--</v>
          </cell>
          <cell r="U13" t="str">
            <v>--</v>
          </cell>
          <cell r="W13">
            <v>9.6772735262731224</v>
          </cell>
          <cell r="X13">
            <v>85.599344313915779</v>
          </cell>
          <cell r="Y13">
            <v>43.95352974868463</v>
          </cell>
          <cell r="Z13">
            <v>96.510139478119243</v>
          </cell>
          <cell r="AB13">
            <v>0.33159681173824396</v>
          </cell>
          <cell r="AC13">
            <v>-22.97991476429624</v>
          </cell>
          <cell r="AD13">
            <v>-3.9219755291034608</v>
          </cell>
          <cell r="AE13">
            <v>53.636735418742788</v>
          </cell>
          <cell r="AG13">
            <v>14.496960616194299</v>
          </cell>
          <cell r="AH13">
            <v>33.516236455267425</v>
          </cell>
          <cell r="AI13">
            <v>16.30415417212523</v>
          </cell>
          <cell r="AJ13">
            <v>15.748476716460758</v>
          </cell>
          <cell r="AL13">
            <v>14.041131832931208</v>
          </cell>
          <cell r="AM13">
            <v>10.180961511263265</v>
          </cell>
          <cell r="AN13">
            <v>15.379706988299668</v>
          </cell>
          <cell r="AO13">
            <v>30.995714564119204</v>
          </cell>
          <cell r="AQ13">
            <v>25.320016763378405</v>
          </cell>
          <cell r="AR13">
            <v>22.654113767816742</v>
          </cell>
          <cell r="AS13">
            <v>20.300820369445937</v>
          </cell>
          <cell r="AT13">
            <v>8.6974801765310694</v>
          </cell>
          <cell r="AV13">
            <v>14.100676458400274</v>
          </cell>
          <cell r="AW13">
            <v>18.029178791107412</v>
          </cell>
          <cell r="AX13">
            <v>18.03686393038415</v>
          </cell>
          <cell r="AY13">
            <v>16.618764727156222</v>
          </cell>
        </row>
        <row r="14">
          <cell r="C14" t="str">
            <v>EBITDA</v>
          </cell>
          <cell r="E14" t="str">
            <v>--</v>
          </cell>
          <cell r="F14">
            <v>75.899412509215239</v>
          </cell>
          <cell r="G14">
            <v>53.41310281817853</v>
          </cell>
          <cell r="H14">
            <v>5.5366235419381349</v>
          </cell>
          <cell r="I14">
            <v>23.790043312919117</v>
          </cell>
          <cell r="J14">
            <v>18.139451237196734</v>
          </cell>
          <cell r="K14">
            <v>17.074289919831685</v>
          </cell>
          <cell r="L14">
            <v>16.662673345176792</v>
          </cell>
          <cell r="R14" t="str">
            <v>--</v>
          </cell>
          <cell r="S14" t="str">
            <v>--</v>
          </cell>
          <cell r="T14" t="str">
            <v>--</v>
          </cell>
          <cell r="U14" t="str">
            <v>--</v>
          </cell>
          <cell r="W14">
            <v>9.8552343087544116</v>
          </cell>
          <cell r="X14">
            <v>82.897676063955572</v>
          </cell>
          <cell r="Y14">
            <v>42.999584120556932</v>
          </cell>
          <cell r="Z14">
            <v>90.502228757530759</v>
          </cell>
          <cell r="AB14">
            <v>3.3899837819964196</v>
          </cell>
          <cell r="AC14">
            <v>-20.518577896768843</v>
          </cell>
          <cell r="AD14">
            <v>-1.310893621143161</v>
          </cell>
          <cell r="AE14">
            <v>55.359740105365553</v>
          </cell>
          <cell r="AG14">
            <v>18.993121884820074</v>
          </cell>
          <cell r="AH14">
            <v>36.950749938245785</v>
          </cell>
          <cell r="AI14">
            <v>20.125198128575651</v>
          </cell>
          <cell r="AJ14">
            <v>19.143288070953645</v>
          </cell>
          <cell r="AL14">
            <v>13.960477767056311</v>
          </cell>
          <cell r="AM14">
            <v>10.337815660256155</v>
          </cell>
          <cell r="AN14">
            <v>15.313726094849933</v>
          </cell>
          <cell r="AO14">
            <v>29.773530765943846</v>
          </cell>
          <cell r="AQ14">
            <v>23.635392520329603</v>
          </cell>
          <cell r="AR14">
            <v>21.577592951820179</v>
          </cell>
          <cell r="AS14">
            <v>19.241412419234294</v>
          </cell>
          <cell r="AT14">
            <v>8.7525459961169449</v>
          </cell>
          <cell r="AV14">
            <v>13.970006888983821</v>
          </cell>
          <cell r="AW14">
            <v>17.818084167513248</v>
          </cell>
          <cell r="AX14">
            <v>17.728534831258493</v>
          </cell>
          <cell r="AY14">
            <v>16.478843439933666</v>
          </cell>
        </row>
        <row r="15">
          <cell r="C15" t="str">
            <v>Pretax Inome</v>
          </cell>
          <cell r="E15" t="str">
            <v>--</v>
          </cell>
          <cell r="F15" t="str">
            <v>NM</v>
          </cell>
          <cell r="G15" t="str">
            <v>NM</v>
          </cell>
          <cell r="H15">
            <v>13.918930912927729</v>
          </cell>
          <cell r="I15">
            <v>27.659606751574508</v>
          </cell>
          <cell r="J15">
            <v>20.731495418161728</v>
          </cell>
          <cell r="K15">
            <v>20.237260876807905</v>
          </cell>
          <cell r="L15">
            <v>18.835451136290615</v>
          </cell>
          <cell r="R15" t="str">
            <v>--</v>
          </cell>
          <cell r="S15" t="str">
            <v>--</v>
          </cell>
          <cell r="T15" t="str">
            <v>--</v>
          </cell>
          <cell r="U15" t="str">
            <v>--</v>
          </cell>
          <cell r="W15">
            <v>-146.97815101440969</v>
          </cell>
          <cell r="X15">
            <v>136.62802491628184</v>
          </cell>
          <cell r="Y15">
            <v>94.089363326663118</v>
          </cell>
          <cell r="Z15">
            <v>-325.96769087275874</v>
          </cell>
          <cell r="AB15">
            <v>22.270277787261339</v>
          </cell>
          <cell r="AC15">
            <v>-17.406598411778816</v>
          </cell>
          <cell r="AD15">
            <v>14.965458109804409</v>
          </cell>
          <cell r="AE15">
            <v>50.982216093724332</v>
          </cell>
          <cell r="AG15">
            <v>23.965519053018181</v>
          </cell>
          <cell r="AH15">
            <v>41.723106102488195</v>
          </cell>
          <cell r="AI15">
            <v>24.092695087560422</v>
          </cell>
          <cell r="AJ15">
            <v>21.630622113282239</v>
          </cell>
          <cell r="AL15">
            <v>17.193452050365753</v>
          </cell>
          <cell r="AM15">
            <v>12.246145898430584</v>
          </cell>
          <cell r="AN15">
            <v>17.620026241372756</v>
          </cell>
          <cell r="AO15">
            <v>32.768662660812666</v>
          </cell>
          <cell r="AQ15">
            <v>28.337430682312071</v>
          </cell>
          <cell r="AR15">
            <v>24.933880576406132</v>
          </cell>
          <cell r="AS15">
            <v>22.908098738630844</v>
          </cell>
          <cell r="AT15">
            <v>10.694093121259707</v>
          </cell>
          <cell r="AV15">
            <v>16.975876620885465</v>
          </cell>
          <cell r="AW15">
            <v>19.75671676097166</v>
          </cell>
          <cell r="AX15">
            <v>20.154431228639979</v>
          </cell>
          <cell r="AY15">
            <v>18.176873496024726</v>
          </cell>
        </row>
        <row r="16">
          <cell r="C16" t="str">
            <v>Net Income</v>
          </cell>
          <cell r="E16" t="str">
            <v>--</v>
          </cell>
          <cell r="F16" t="str">
            <v>NM</v>
          </cell>
          <cell r="G16" t="str">
            <v>NM</v>
          </cell>
          <cell r="H16">
            <v>-2.1057046744891617</v>
          </cell>
          <cell r="I16">
            <v>36.177411936777929</v>
          </cell>
          <cell r="J16">
            <v>19.221760034099077</v>
          </cell>
          <cell r="K16">
            <v>22.647224011182175</v>
          </cell>
          <cell r="L16">
            <v>17.968791253941241</v>
          </cell>
          <cell r="R16" t="str">
            <v>--</v>
          </cell>
          <cell r="S16" t="str">
            <v>--</v>
          </cell>
          <cell r="T16" t="str">
            <v>--</v>
          </cell>
          <cell r="U16" t="str">
            <v>--</v>
          </cell>
          <cell r="W16">
            <v>-136.47804452718742</v>
          </cell>
          <cell r="X16">
            <v>-1079.4001188460743</v>
          </cell>
          <cell r="Y16">
            <v>30.022080665198715</v>
          </cell>
          <cell r="Z16">
            <v>-398.79354872918839</v>
          </cell>
          <cell r="AB16">
            <v>6.8544672419019737</v>
          </cell>
          <cell r="AC16">
            <v>-30.265191495915666</v>
          </cell>
          <cell r="AD16">
            <v>-3.2286374070591317</v>
          </cell>
          <cell r="AE16">
            <v>35.473080883304874</v>
          </cell>
          <cell r="AG16">
            <v>32.455291533813991</v>
          </cell>
          <cell r="AH16">
            <v>49.43702980681477</v>
          </cell>
          <cell r="AI16">
            <v>32.077213948783353</v>
          </cell>
          <cell r="AJ16">
            <v>31.02117645652125</v>
          </cell>
          <cell r="AL16">
            <v>15.027964784775772</v>
          </cell>
          <cell r="AM16">
            <v>11.506004527437529</v>
          </cell>
          <cell r="AN16">
            <v>16.478134853348749</v>
          </cell>
          <cell r="AO16">
            <v>30.730652288527249</v>
          </cell>
          <cell r="AQ16">
            <v>30.72364835036403</v>
          </cell>
          <cell r="AR16">
            <v>27.181784070788485</v>
          </cell>
          <cell r="AS16">
            <v>25.887745210368518</v>
          </cell>
          <cell r="AT16">
            <v>12.753528585448404</v>
          </cell>
          <cell r="AV16">
            <v>16.1157627062559</v>
          </cell>
          <cell r="AW16">
            <v>19.020372782177986</v>
          </cell>
          <cell r="AX16">
            <v>18.662393503236864</v>
          </cell>
          <cell r="AY16">
            <v>17.658701868651949</v>
          </cell>
        </row>
        <row r="21">
          <cell r="E21" t="str">
            <v>Fiscal Year Ended December 31,</v>
          </cell>
          <cell r="R21">
            <v>2006</v>
          </cell>
          <cell r="W21">
            <v>2007</v>
          </cell>
          <cell r="AB21">
            <v>2008</v>
          </cell>
          <cell r="AG21">
            <v>2009</v>
          </cell>
          <cell r="AL21">
            <v>2010</v>
          </cell>
          <cell r="AQ21">
            <v>2011</v>
          </cell>
          <cell r="AV21">
            <v>2012</v>
          </cell>
        </row>
        <row r="22">
          <cell r="E22">
            <v>2005</v>
          </cell>
          <cell r="F22">
            <v>2006</v>
          </cell>
          <cell r="G22">
            <v>2007</v>
          </cell>
          <cell r="H22">
            <v>2008</v>
          </cell>
          <cell r="I22">
            <v>2009</v>
          </cell>
          <cell r="J22">
            <v>2010</v>
          </cell>
          <cell r="K22">
            <v>2011</v>
          </cell>
          <cell r="L22">
            <v>2012</v>
          </cell>
          <cell r="R22" t="str">
            <v>Q1</v>
          </cell>
          <cell r="S22" t="str">
            <v>Q2</v>
          </cell>
          <cell r="T22" t="str">
            <v>Q3</v>
          </cell>
          <cell r="U22" t="str">
            <v>Q4</v>
          </cell>
          <cell r="W22" t="str">
            <v>Q1</v>
          </cell>
          <cell r="X22" t="str">
            <v>Q2</v>
          </cell>
          <cell r="Y22" t="str">
            <v>Q3</v>
          </cell>
          <cell r="Z22" t="str">
            <v>Q4</v>
          </cell>
          <cell r="AB22" t="str">
            <v>Q1</v>
          </cell>
          <cell r="AC22" t="str">
            <v>Q2</v>
          </cell>
          <cell r="AD22" t="str">
            <v>Q3</v>
          </cell>
          <cell r="AE22" t="str">
            <v>Q4</v>
          </cell>
          <cell r="AG22" t="str">
            <v>Q1</v>
          </cell>
          <cell r="AH22" t="str">
            <v>Q2</v>
          </cell>
          <cell r="AI22" t="str">
            <v>Q3</v>
          </cell>
          <cell r="AJ22" t="str">
            <v>Q4</v>
          </cell>
          <cell r="AL22" t="str">
            <v>Q1</v>
          </cell>
          <cell r="AM22" t="str">
            <v>Q2</v>
          </cell>
          <cell r="AN22" t="str">
            <v>Q3</v>
          </cell>
          <cell r="AO22" t="str">
            <v>Q4</v>
          </cell>
          <cell r="AQ22" t="str">
            <v>Q1</v>
          </cell>
          <cell r="AR22" t="str">
            <v>Q2</v>
          </cell>
          <cell r="AS22" t="str">
            <v>Q3</v>
          </cell>
          <cell r="AT22" t="str">
            <v>Q4</v>
          </cell>
          <cell r="AV22" t="str">
            <v>Q1</v>
          </cell>
          <cell r="AW22" t="str">
            <v>Q2</v>
          </cell>
          <cell r="AX22" t="str">
            <v>Q3</v>
          </cell>
          <cell r="AY22" t="str">
            <v>Q4</v>
          </cell>
        </row>
        <row r="24">
          <cell r="C24" t="str">
            <v>% OF REVENUE</v>
          </cell>
        </row>
        <row r="26">
          <cell r="C26" t="str">
            <v>Gross Profit</v>
          </cell>
          <cell r="E26">
            <v>57.65335307379118</v>
          </cell>
          <cell r="F26">
            <v>60.432962253740556</v>
          </cell>
          <cell r="G26">
            <v>67.167925625329218</v>
          </cell>
          <cell r="H26">
            <v>66.518606326260993</v>
          </cell>
          <cell r="I26">
            <v>66.119864858720092</v>
          </cell>
          <cell r="J26">
            <v>65.416365929524929</v>
          </cell>
          <cell r="K26">
            <v>65.07625107358048</v>
          </cell>
          <cell r="L26">
            <v>64.235643184058716</v>
          </cell>
          <cell r="R26">
            <v>62.516595368048385</v>
          </cell>
          <cell r="S26">
            <v>61.1835226876699</v>
          </cell>
          <cell r="T26">
            <v>64.881838782777606</v>
          </cell>
          <cell r="U26">
            <v>54.536996497373025</v>
          </cell>
          <cell r="W26">
            <v>66.220282250959613</v>
          </cell>
          <cell r="X26">
            <v>68.378594977613361</v>
          </cell>
          <cell r="Y26">
            <v>68.140271302401274</v>
          </cell>
          <cell r="Z26">
            <v>65.684132910640145</v>
          </cell>
          <cell r="AB26">
            <v>65.61976293023659</v>
          </cell>
          <cell r="AC26">
            <v>66.40303470686716</v>
          </cell>
          <cell r="AD26">
            <v>66.469052662100452</v>
          </cell>
          <cell r="AE26">
            <v>67.324234666063404</v>
          </cell>
          <cell r="AG26">
            <v>65.567323487921811</v>
          </cell>
          <cell r="AH26">
            <v>66.450572088445426</v>
          </cell>
          <cell r="AI26">
            <v>65.948952956776651</v>
          </cell>
          <cell r="AJ26">
            <v>66.378093895998248</v>
          </cell>
          <cell r="AL26">
            <v>64.624780244222251</v>
          </cell>
          <cell r="AM26">
            <v>65.230040754177793</v>
          </cell>
          <cell r="AN26">
            <v>65.311829176223966</v>
          </cell>
          <cell r="AO26">
            <v>66.237092518877873</v>
          </cell>
          <cell r="AQ26">
            <v>64.391816186950081</v>
          </cell>
          <cell r="AR26">
            <v>65.193511986179757</v>
          </cell>
          <cell r="AS26">
            <v>65.041387611776557</v>
          </cell>
          <cell r="AT26">
            <v>65.521501904641312</v>
          </cell>
          <cell r="AV26">
            <v>63.639652306008152</v>
          </cell>
          <cell r="AW26">
            <v>64.161226854152275</v>
          </cell>
          <cell r="AX26">
            <v>64.437687856568743</v>
          </cell>
          <cell r="AY26">
            <v>64.580814982418573</v>
          </cell>
        </row>
        <row r="27">
          <cell r="C27" t="str">
            <v>Operating Expenses</v>
          </cell>
        </row>
        <row r="28">
          <cell r="C28" t="str">
            <v>Research and Development</v>
          </cell>
          <cell r="E28">
            <v>3.6878764426797677</v>
          </cell>
          <cell r="F28">
            <v>3.3251111615981306</v>
          </cell>
          <cell r="G28">
            <v>3.4068295005447355</v>
          </cell>
          <cell r="H28">
            <v>4.8955594724497677</v>
          </cell>
          <cell r="I28">
            <v>4.8657751389869235</v>
          </cell>
          <cell r="J28">
            <v>4.6185631174457003</v>
          </cell>
          <cell r="K28">
            <v>4.5152626749661673</v>
          </cell>
          <cell r="L28">
            <v>4.7681911904063599</v>
          </cell>
          <cell r="R28">
            <v>3.2305649800855583</v>
          </cell>
          <cell r="S28">
            <v>3.5129295323064054</v>
          </cell>
          <cell r="T28">
            <v>3.3020394949821954</v>
          </cell>
          <cell r="U28">
            <v>3.2672942206654989</v>
          </cell>
          <cell r="W28">
            <v>4.0009846364827419</v>
          </cell>
          <cell r="X28">
            <v>2.5798594050769825</v>
          </cell>
          <cell r="Y28">
            <v>3.2587698013795969</v>
          </cell>
          <cell r="Z28">
            <v>3.9836220939519538</v>
          </cell>
          <cell r="AB28">
            <v>5.7465208133542198</v>
          </cell>
          <cell r="AC28">
            <v>5.2846815427347051</v>
          </cell>
          <cell r="AD28">
            <v>4.5611141230297543</v>
          </cell>
          <cell r="AE28">
            <v>4.2140892643797878</v>
          </cell>
          <cell r="AG28">
            <v>5.6743223326439667</v>
          </cell>
          <cell r="AH28">
            <v>4.6163339674385071</v>
          </cell>
          <cell r="AI28">
            <v>5.04288991067284</v>
          </cell>
          <cell r="AJ28">
            <v>4.3306015618218279</v>
          </cell>
          <cell r="AL28">
            <v>5.4619403414060201</v>
          </cell>
          <cell r="AM28">
            <v>4.5183043026865199</v>
          </cell>
          <cell r="AN28">
            <v>4.8007321518351924</v>
          </cell>
          <cell r="AO28">
            <v>3.9469283822250074</v>
          </cell>
          <cell r="AQ28">
            <v>5.2282547954153422</v>
          </cell>
          <cell r="AR28">
            <v>4.3491346101570922</v>
          </cell>
          <cell r="AS28">
            <v>4.6634539590256239</v>
          </cell>
          <cell r="AT28">
            <v>3.9959771891359539</v>
          </cell>
          <cell r="AV28">
            <v>5.5900636862770625</v>
          </cell>
          <cell r="AW28">
            <v>4.5532716193108769</v>
          </cell>
          <cell r="AX28">
            <v>4.9273243817985461</v>
          </cell>
          <cell r="AY28">
            <v>4.2117412047204477</v>
          </cell>
        </row>
        <row r="29">
          <cell r="C29" t="str">
            <v>Sales and Marketing</v>
          </cell>
          <cell r="E29">
            <v>8.8495575221238933</v>
          </cell>
          <cell r="F29">
            <v>17.183797994222843</v>
          </cell>
          <cell r="G29">
            <v>18.35380594169342</v>
          </cell>
          <cell r="H29">
            <v>18.459252667305037</v>
          </cell>
          <cell r="I29">
            <v>18.831392265384316</v>
          </cell>
          <cell r="J29">
            <v>19.887639108903659</v>
          </cell>
          <cell r="K29">
            <v>19.868327515127817</v>
          </cell>
          <cell r="L29">
            <v>19.819269526814221</v>
          </cell>
          <cell r="R29">
            <v>14.980085558341937</v>
          </cell>
          <cell r="S29">
            <v>14.28173137241235</v>
          </cell>
          <cell r="T29">
            <v>17.008740692780837</v>
          </cell>
          <cell r="U29">
            <v>21.245621716287218</v>
          </cell>
          <cell r="W29">
            <v>17.865699556838109</v>
          </cell>
          <cell r="X29">
            <v>19.208075408360898</v>
          </cell>
          <cell r="Y29">
            <v>17.686881955245649</v>
          </cell>
          <cell r="Z29">
            <v>18.42250173789812</v>
          </cell>
          <cell r="AB29">
            <v>18.643145349946408</v>
          </cell>
          <cell r="AC29">
            <v>18.552359455208332</v>
          </cell>
          <cell r="AD29">
            <v>18.675235425103676</v>
          </cell>
          <cell r="AE29">
            <v>18.059508952811814</v>
          </cell>
          <cell r="AG29">
            <v>20.292539999207584</v>
          </cell>
          <cell r="AH29">
            <v>18.614963163720759</v>
          </cell>
          <cell r="AI29">
            <v>18.601419938390233</v>
          </cell>
          <cell r="AJ29">
            <v>18.116777591451065</v>
          </cell>
          <cell r="AL29">
            <v>21.607170242105028</v>
          </cell>
          <cell r="AM29">
            <v>19.756062617416497</v>
          </cell>
          <cell r="AN29">
            <v>20.446332442182424</v>
          </cell>
          <cell r="AO29">
            <v>18.300672005611336</v>
          </cell>
          <cell r="AQ29">
            <v>21.367252371918035</v>
          </cell>
          <cell r="AR29">
            <v>19.532543320574955</v>
          </cell>
          <cell r="AS29">
            <v>20.290523720286359</v>
          </cell>
          <cell r="AT29">
            <v>18.669443280183899</v>
          </cell>
          <cell r="AV29">
            <v>21.520264696991145</v>
          </cell>
          <cell r="AW29">
            <v>19.378303730265579</v>
          </cell>
          <cell r="AX29">
            <v>20.266307258721284</v>
          </cell>
          <cell r="AY29">
            <v>18.56345721978893</v>
          </cell>
        </row>
        <row r="30">
          <cell r="C30" t="str">
            <v>General and Adminisrative</v>
          </cell>
          <cell r="E30">
            <v>9.5595410343551261</v>
          </cell>
          <cell r="F30">
            <v>9.8390185323423438</v>
          </cell>
          <cell r="G30">
            <v>12.226016468441971</v>
          </cell>
          <cell r="H30">
            <v>14.400213704681617</v>
          </cell>
          <cell r="I30">
            <v>14.015726318924587</v>
          </cell>
          <cell r="J30">
            <v>12.615463117774988</v>
          </cell>
          <cell r="K30">
            <v>11.762334455530057</v>
          </cell>
          <cell r="L30">
            <v>10.497236667763934</v>
          </cell>
          <cell r="R30">
            <v>7.191326154300044</v>
          </cell>
          <cell r="S30">
            <v>7.5277061406565826</v>
          </cell>
          <cell r="T30">
            <v>11.181612172224021</v>
          </cell>
          <cell r="U30">
            <v>12.483581436077058</v>
          </cell>
          <cell r="W30">
            <v>11.112661928834461</v>
          </cell>
          <cell r="X30">
            <v>7.8772437623923137</v>
          </cell>
          <cell r="Y30">
            <v>12.916010301320521</v>
          </cell>
          <cell r="Z30">
            <v>16.915045611863057</v>
          </cell>
          <cell r="AB30">
            <v>15.821057456422331</v>
          </cell>
          <cell r="AC30">
            <v>14.012172691102892</v>
          </cell>
          <cell r="AD30">
            <v>14.945244948211528</v>
          </cell>
          <cell r="AE30">
            <v>13.225295260353922</v>
          </cell>
          <cell r="AG30">
            <v>15.747188481527258</v>
          </cell>
          <cell r="AH30">
            <v>13.405141775187996</v>
          </cell>
          <cell r="AI30">
            <v>14.723025916295892</v>
          </cell>
          <cell r="AJ30">
            <v>12.659682497145811</v>
          </cell>
          <cell r="AL30">
            <v>14.35880848173765</v>
          </cell>
          <cell r="AM30">
            <v>12.429917096072115</v>
          </cell>
          <cell r="AN30">
            <v>13.212851687023171</v>
          </cell>
          <cell r="AO30">
            <v>11.026618592105072</v>
          </cell>
          <cell r="AQ30">
            <v>13.196457239231311</v>
          </cell>
          <cell r="AR30">
            <v>11.445836254964636</v>
          </cell>
          <cell r="AS30">
            <v>12.276027859925808</v>
          </cell>
          <cell r="AT30">
            <v>10.516857509438893</v>
          </cell>
          <cell r="AV30">
            <v>12.031270492430332</v>
          </cell>
          <cell r="AW30">
            <v>10.097163368253216</v>
          </cell>
          <cell r="AX30">
            <v>10.929481523072569</v>
          </cell>
          <cell r="AY30">
            <v>9.3420379288921325</v>
          </cell>
        </row>
        <row r="31">
          <cell r="C31" t="str">
            <v>Amortization of IA</v>
          </cell>
          <cell r="E31">
            <v>0.93206366297654686</v>
          </cell>
          <cell r="F31">
            <v>0.95582746421732501</v>
          </cell>
          <cell r="G31">
            <v>0.68715218086880459</v>
          </cell>
          <cell r="H31">
            <v>0.5817539607087141</v>
          </cell>
          <cell r="I31">
            <v>0.48011096110302254</v>
          </cell>
          <cell r="J31">
            <v>0.37548346108058378</v>
          </cell>
          <cell r="K31">
            <v>0.2505094219551775</v>
          </cell>
          <cell r="L31">
            <v>0.21626133242983661</v>
          </cell>
          <cell r="R31">
            <v>1.0694792742292374</v>
          </cell>
          <cell r="S31">
            <v>1.0246044469227016</v>
          </cell>
          <cell r="T31">
            <v>0.96471349951440588</v>
          </cell>
          <cell r="U31">
            <v>0.80998248686514873</v>
          </cell>
          <cell r="W31">
            <v>0.87703715654711745</v>
          </cell>
          <cell r="X31">
            <v>0.60492889076294754</v>
          </cell>
          <cell r="Y31">
            <v>0.69070246000960889</v>
          </cell>
          <cell r="Z31">
            <v>0.63492292859012411</v>
          </cell>
          <cell r="AB31">
            <v>0.68055389453714532</v>
          </cell>
          <cell r="AC31">
            <v>0.57948842437213466</v>
          </cell>
          <cell r="AD31">
            <v>0.59178364570490016</v>
          </cell>
          <cell r="AE31">
            <v>0.50228518567744951</v>
          </cell>
          <cell r="AG31">
            <v>0.55989113161140691</v>
          </cell>
          <cell r="AH31">
            <v>0.45549834806811185</v>
          </cell>
          <cell r="AI31">
            <v>0.49758705501010186</v>
          </cell>
          <cell r="AJ31">
            <v>0.42730484221131126</v>
          </cell>
          <cell r="AL31">
            <v>0.4788287777971082</v>
          </cell>
          <cell r="AM31">
            <v>0.39610358073114216</v>
          </cell>
          <cell r="AN31">
            <v>0.42086302030219253</v>
          </cell>
          <cell r="AO31">
            <v>0.24548226478356661</v>
          </cell>
          <cell r="AQ31">
            <v>0.29006664305387186</v>
          </cell>
          <cell r="AR31">
            <v>0.24129253946535301</v>
          </cell>
          <cell r="AS31">
            <v>0.25873116132692031</v>
          </cell>
          <cell r="AT31">
            <v>0.22169915857752914</v>
          </cell>
          <cell r="AV31">
            <v>0.25353736309782798</v>
          </cell>
          <cell r="AW31">
            <v>0.20651365433675312</v>
          </cell>
          <cell r="AX31">
            <v>0.22347881902591279</v>
          </cell>
          <cell r="AY31">
            <v>0.1910235408796318</v>
          </cell>
        </row>
        <row r="32">
          <cell r="C32" t="str">
            <v>Total Operating Expeneses</v>
          </cell>
          <cell r="E32">
            <v>23.029038662135335</v>
          </cell>
          <cell r="F32">
            <v>31.303755152380642</v>
          </cell>
          <cell r="G32">
            <v>34.673804091548924</v>
          </cell>
          <cell r="H32">
            <v>38.336779805145142</v>
          </cell>
          <cell r="I32">
            <v>38.193004684398851</v>
          </cell>
          <cell r="J32">
            <v>37.49714880520493</v>
          </cell>
          <cell r="K32">
            <v>36.396434067579222</v>
          </cell>
          <cell r="L32">
            <v>35.300958717414346</v>
          </cell>
          <cell r="R32">
            <v>26.471455966956782</v>
          </cell>
          <cell r="S32">
            <v>26.346971492298042</v>
          </cell>
          <cell r="T32">
            <v>32.457105859501453</v>
          </cell>
          <cell r="U32">
            <v>37.806479859894921</v>
          </cell>
          <cell r="W32">
            <v>33.856383278702431</v>
          </cell>
          <cell r="X32">
            <v>30.270107466593139</v>
          </cell>
          <cell r="Y32">
            <v>34.552364517955382</v>
          </cell>
          <cell r="Z32">
            <v>39.956092372303253</v>
          </cell>
          <cell r="AB32">
            <v>40.891277514260096</v>
          </cell>
          <cell r="AC32">
            <v>38.428702113418062</v>
          </cell>
          <cell r="AD32">
            <v>38.773378142049857</v>
          </cell>
          <cell r="AE32">
            <v>36.00117866322298</v>
          </cell>
          <cell r="AG32">
            <v>42.27394194499022</v>
          </cell>
          <cell r="AH32">
            <v>37.09193725441537</v>
          </cell>
          <cell r="AI32">
            <v>38.86492282036906</v>
          </cell>
          <cell r="AJ32">
            <v>35.534366492630021</v>
          </cell>
          <cell r="AL32">
            <v>41.906747843045814</v>
          </cell>
          <cell r="AM32">
            <v>37.100387596906273</v>
          </cell>
          <cell r="AN32">
            <v>38.880779301342983</v>
          </cell>
          <cell r="AO32">
            <v>33.519701244724978</v>
          </cell>
          <cell r="AQ32">
            <v>40.082031049618564</v>
          </cell>
          <cell r="AR32">
            <v>35.568806725162041</v>
          </cell>
          <cell r="AS32">
            <v>37.488736700564715</v>
          </cell>
          <cell r="AT32">
            <v>33.403977137336277</v>
          </cell>
          <cell r="AV32">
            <v>39.395136238796368</v>
          </cell>
          <cell r="AW32">
            <v>34.235252372166428</v>
          </cell>
          <cell r="AX32">
            <v>36.346591982618307</v>
          </cell>
          <cell r="AY32">
            <v>32.308259894281143</v>
          </cell>
        </row>
        <row r="33">
          <cell r="C33" t="str">
            <v>EBIT</v>
          </cell>
          <cell r="E33">
            <v>34.624314411655845</v>
          </cell>
          <cell r="F33">
            <v>29.129207101359906</v>
          </cell>
          <cell r="G33">
            <v>32.494121533780287</v>
          </cell>
          <cell r="H33">
            <v>28.181826521115859</v>
          </cell>
          <cell r="I33">
            <v>27.926860174321238</v>
          </cell>
          <cell r="J33">
            <v>27.919217124319999</v>
          </cell>
          <cell r="K33">
            <v>28.679817006001258</v>
          </cell>
          <cell r="L33">
            <v>28.934684466644374</v>
          </cell>
          <cell r="R33">
            <v>36.04513940109161</v>
          </cell>
          <cell r="S33">
            <v>34.836551195371854</v>
          </cell>
          <cell r="T33">
            <v>32.424732923276139</v>
          </cell>
          <cell r="U33">
            <v>16.730516637478107</v>
          </cell>
          <cell r="W33">
            <v>32.363898972257182</v>
          </cell>
          <cell r="X33">
            <v>38.108487511020229</v>
          </cell>
          <cell r="Y33">
            <v>33.587906784445885</v>
          </cell>
          <cell r="Z33">
            <v>25.728040538336895</v>
          </cell>
          <cell r="AB33">
            <v>24.728485415976493</v>
          </cell>
          <cell r="AC33">
            <v>27.974332593449098</v>
          </cell>
          <cell r="AD33">
            <v>27.695674520050588</v>
          </cell>
          <cell r="AE33">
            <v>31.323056002840438</v>
          </cell>
          <cell r="AG33">
            <v>23.293381542931598</v>
          </cell>
          <cell r="AH33">
            <v>29.358634834030056</v>
          </cell>
          <cell r="AI33">
            <v>27.084030136407588</v>
          </cell>
          <cell r="AJ33">
            <v>30.843727403368231</v>
          </cell>
          <cell r="AL33">
            <v>22.718032401176437</v>
          </cell>
          <cell r="AM33">
            <v>28.129653157271516</v>
          </cell>
          <cell r="AN33">
            <v>26.431049874880991</v>
          </cell>
          <cell r="AO33">
            <v>32.717391274152888</v>
          </cell>
          <cell r="AQ33">
            <v>24.30978513733152</v>
          </cell>
          <cell r="AR33">
            <v>29.62470526101772</v>
          </cell>
          <cell r="AS33">
            <v>27.552650911211845</v>
          </cell>
          <cell r="AT33">
            <v>32.117524767305035</v>
          </cell>
          <cell r="AV33">
            <v>24.244516067211784</v>
          </cell>
          <cell r="AW33">
            <v>29.92597448198585</v>
          </cell>
          <cell r="AX33">
            <v>28.09109587395043</v>
          </cell>
          <cell r="AY33">
            <v>32.272555088137437</v>
          </cell>
        </row>
        <row r="34">
          <cell r="C34" t="str">
            <v>EBITDA</v>
          </cell>
          <cell r="E34">
            <v>35.785187926915441</v>
          </cell>
          <cell r="F34">
            <v>30.357506280800756</v>
          </cell>
          <cell r="G34">
            <v>33.481273714649092</v>
          </cell>
          <cell r="H34">
            <v>29.763580481824576</v>
          </cell>
          <cell r="I34">
            <v>30.406971135424261</v>
          </cell>
          <cell r="J34">
            <v>30.294700585400587</v>
          </cell>
          <cell r="K34">
            <v>30.930326427956441</v>
          </cell>
          <cell r="L34">
            <v>31.150945799074208</v>
          </cell>
          <cell r="R34">
            <v>37.295543748595307</v>
          </cell>
          <cell r="S34">
            <v>36.190590937835793</v>
          </cell>
          <cell r="T34">
            <v>33.603811052568382</v>
          </cell>
          <cell r="U34">
            <v>17.885288966725042</v>
          </cell>
          <cell r="W34">
            <v>33.540936128804297</v>
          </cell>
          <cell r="X34">
            <v>39.013416401783175</v>
          </cell>
          <cell r="Y34">
            <v>34.578609244455492</v>
          </cell>
          <cell r="Z34">
            <v>26.662963466927014</v>
          </cell>
          <cell r="AB34">
            <v>26.409039310513645</v>
          </cell>
          <cell r="AC34">
            <v>29.553821017821232</v>
          </cell>
          <cell r="AD34">
            <v>29.287458165755488</v>
          </cell>
          <cell r="AE34">
            <v>32.825341188517882</v>
          </cell>
          <cell r="AG34">
            <v>25.853272674543003</v>
          </cell>
          <cell r="AH34">
            <v>31.814133182098164</v>
          </cell>
          <cell r="AI34">
            <v>29.581617191417692</v>
          </cell>
          <cell r="AJ34">
            <v>33.271032245579548</v>
          </cell>
          <cell r="AL34">
            <v>25.196861178973545</v>
          </cell>
          <cell r="AM34">
            <v>30.525756738002656</v>
          </cell>
          <cell r="AN34">
            <v>28.851912895183183</v>
          </cell>
          <cell r="AO34">
            <v>34.962873538936449</v>
          </cell>
          <cell r="AQ34">
            <v>26.599851780385393</v>
          </cell>
          <cell r="AR34">
            <v>31.865997800483076</v>
          </cell>
          <cell r="AS34">
            <v>29.811382072538766</v>
          </cell>
          <cell r="AT34">
            <v>34.339223925882564</v>
          </cell>
          <cell r="AV34">
            <v>26.498053430309614</v>
          </cell>
          <cell r="AW34">
            <v>32.132488136322607</v>
          </cell>
          <cell r="AX34">
            <v>30.314574692976343</v>
          </cell>
          <cell r="AY34">
            <v>34.463578629017064</v>
          </cell>
        </row>
        <row r="35">
          <cell r="C35" t="str">
            <v>Other Expenses</v>
          </cell>
          <cell r="E35">
            <v>19.86271408863017</v>
          </cell>
          <cell r="F35">
            <v>36.79090017666698</v>
          </cell>
          <cell r="G35">
            <v>6.1400415228185752</v>
          </cell>
          <cell r="H35">
            <v>2.8932858399187831</v>
          </cell>
          <cell r="I35">
            <v>1.2840799034304038</v>
          </cell>
          <cell r="J35">
            <v>0.79241018557583109</v>
          </cell>
          <cell r="K35">
            <v>0.23559516825307683</v>
          </cell>
          <cell r="L35">
            <v>-0.24596044737556833</v>
          </cell>
          <cell r="R35">
            <v>97.543885528839056</v>
          </cell>
          <cell r="S35">
            <v>11.995539137101833</v>
          </cell>
          <cell r="T35">
            <v>14.412431207510521</v>
          </cell>
          <cell r="U35">
            <v>30.096806626892125</v>
          </cell>
          <cell r="W35">
            <v>8.7123459759572093</v>
          </cell>
          <cell r="X35">
            <v>6.2524581364679896</v>
          </cell>
          <cell r="Y35">
            <v>8.4311204114823628</v>
          </cell>
          <cell r="Z35">
            <v>2.0922777815986517</v>
          </cell>
          <cell r="AB35">
            <v>2.7053313210534431</v>
          </cell>
          <cell r="AC35">
            <v>2.8975957394866629</v>
          </cell>
          <cell r="AD35">
            <v>2.8742056184572724</v>
          </cell>
          <cell r="AE35">
            <v>3.0444652465948741</v>
          </cell>
          <cell r="AG35">
            <v>0.83277471370161504</v>
          </cell>
          <cell r="AH35">
            <v>1.4233099893610202</v>
          </cell>
          <cell r="AI35">
            <v>1.1852201012239933</v>
          </cell>
          <cell r="AJ35">
            <v>1.5827966817150541</v>
          </cell>
          <cell r="AL35">
            <v>0.20668511816816287</v>
          </cell>
          <cell r="AM35">
            <v>0.86203988313545721</v>
          </cell>
          <cell r="AN35">
            <v>0.66589388075278944</v>
          </cell>
          <cell r="AO35">
            <v>1.2588601789882461</v>
          </cell>
          <cell r="AQ35">
            <v>-0.35883115340859006</v>
          </cell>
          <cell r="AR35">
            <v>0.37409725215691852</v>
          </cell>
          <cell r="AS35">
            <v>0.11204709898368882</v>
          </cell>
          <cell r="AT35">
            <v>0.66852696705035297</v>
          </cell>
          <cell r="AV35">
            <v>-0.97781828841055374</v>
          </cell>
          <cell r="AW35">
            <v>-5.4579699037627369E-2</v>
          </cell>
          <cell r="AX35">
            <v>-0.38766475610281043</v>
          </cell>
          <cell r="AY35">
            <v>0.24954498347183368</v>
          </cell>
        </row>
        <row r="36">
          <cell r="C36" t="str">
            <v>Pretax Income</v>
          </cell>
          <cell r="E36">
            <v>14.761600323025673</v>
          </cell>
          <cell r="F36">
            <v>-7.6616930753070775</v>
          </cell>
          <cell r="G36">
            <v>26.354080010961709</v>
          </cell>
          <cell r="H36">
            <v>25.28854068119708</v>
          </cell>
          <cell r="I36">
            <v>26.642780270890835</v>
          </cell>
          <cell r="J36">
            <v>27.126806938744174</v>
          </cell>
          <cell r="K36">
            <v>28.444221837748184</v>
          </cell>
          <cell r="L36">
            <v>29.180644914019936</v>
          </cell>
          <cell r="R36">
            <v>-61.498746127747452</v>
          </cell>
          <cell r="S36">
            <v>22.841012058270021</v>
          </cell>
          <cell r="T36">
            <v>18.01230171576562</v>
          </cell>
          <cell r="U36">
            <v>-13.366289989414016</v>
          </cell>
          <cell r="W36">
            <v>23.651552996299969</v>
          </cell>
          <cell r="X36">
            <v>31.856029374552243</v>
          </cell>
          <cell r="Y36">
            <v>25.156786372963523</v>
          </cell>
          <cell r="Z36">
            <v>23.635762756738245</v>
          </cell>
          <cell r="AB36">
            <v>22.023154094923054</v>
          </cell>
          <cell r="AC36">
            <v>25.076736853962441</v>
          </cell>
          <cell r="AD36">
            <v>24.821468901593317</v>
          </cell>
          <cell r="AE36">
            <v>28.27859075624556</v>
          </cell>
          <cell r="AG36">
            <v>22.460606829229981</v>
          </cell>
          <cell r="AH36">
            <v>27.935324844669037</v>
          </cell>
          <cell r="AI36">
            <v>25.898810035183594</v>
          </cell>
          <cell r="AJ36">
            <v>29.260930721653178</v>
          </cell>
          <cell r="AL36">
            <v>22.51134728300827</v>
          </cell>
          <cell r="AM36">
            <v>27.26761327413606</v>
          </cell>
          <cell r="AN36">
            <v>25.765155994128204</v>
          </cell>
          <cell r="AO36">
            <v>31.458531095164645</v>
          </cell>
          <cell r="AQ36">
            <v>24.668616290740111</v>
          </cell>
          <cell r="AR36">
            <v>29.250608008860802</v>
          </cell>
          <cell r="AS36">
            <v>27.440603812228158</v>
          </cell>
          <cell r="AT36">
            <v>31.448997800254681</v>
          </cell>
          <cell r="AV36">
            <v>25.22233435562234</v>
          </cell>
          <cell r="AW36">
            <v>29.980554181023479</v>
          </cell>
          <cell r="AX36">
            <v>28.478760630053241</v>
          </cell>
          <cell r="AY36">
            <v>32.023010104665602</v>
          </cell>
        </row>
        <row r="37">
          <cell r="C37" t="str">
            <v>Net Income</v>
          </cell>
          <cell r="E37">
            <v>15.158652713752144</v>
          </cell>
          <cell r="F37">
            <v>-13.039642508950905</v>
          </cell>
          <cell r="G37">
            <v>23.589686766806931</v>
          </cell>
          <cell r="H37">
            <v>19.451789732909422</v>
          </cell>
          <cell r="I37">
            <v>21.860843486289919</v>
          </cell>
          <cell r="J37">
            <v>21.979661375743969</v>
          </cell>
          <cell r="K37">
            <v>23.509047130765062</v>
          </cell>
          <cell r="L37">
            <v>23.941809217605652</v>
          </cell>
          <cell r="R37">
            <v>-70.349609086885962</v>
          </cell>
          <cell r="S37">
            <v>-5.081201644943194</v>
          </cell>
          <cell r="T37">
            <v>24.564584007769504</v>
          </cell>
          <cell r="U37">
            <v>-8.5501779053509672</v>
          </cell>
          <cell r="W37">
            <v>21.008290745474554</v>
          </cell>
          <cell r="X37">
            <v>29.331664152961039</v>
          </cell>
          <cell r="Y37">
            <v>22.983212834000135</v>
          </cell>
          <cell r="Z37">
            <v>19.992115996262015</v>
          </cell>
          <cell r="AB37">
            <v>17.09552170741723</v>
          </cell>
          <cell r="AC37">
            <v>19.494869980521017</v>
          </cell>
          <cell r="AD37">
            <v>19.088092806097638</v>
          </cell>
          <cell r="AE37">
            <v>21.462193972330329</v>
          </cell>
          <cell r="AG37">
            <v>18.629137001121073</v>
          </cell>
          <cell r="AH37">
            <v>22.89921587070058</v>
          </cell>
          <cell r="AI37">
            <v>21.198081209139861</v>
          </cell>
          <cell r="AJ37">
            <v>23.922306768653819</v>
          </cell>
          <cell r="AL37">
            <v>18.326217121631554</v>
          </cell>
          <cell r="AM37">
            <v>22.204491289215195</v>
          </cell>
          <cell r="AN37">
            <v>20.883950417714285</v>
          </cell>
          <cell r="AO37">
            <v>25.324169216876609</v>
          </cell>
          <cell r="AQ37">
            <v>20.455822617608032</v>
          </cell>
          <cell r="AR37">
            <v>24.247852567151011</v>
          </cell>
          <cell r="AS37">
            <v>22.781194659450616</v>
          </cell>
          <cell r="AT37">
            <v>25.787501850974877</v>
          </cell>
          <cell r="AV37">
            <v>20.761193132290387</v>
          </cell>
          <cell r="AW37">
            <v>24.700142940880159</v>
          </cell>
          <cell r="AX37">
            <v>23.349480847947614</v>
          </cell>
          <cell r="AY37">
            <v>26.143045024649751</v>
          </cell>
        </row>
        <row r="41">
          <cell r="E41" t="str">
            <v>Fiscal Year Ended December 31,</v>
          </cell>
          <cell r="R41">
            <v>2006</v>
          </cell>
          <cell r="W41">
            <v>2007</v>
          </cell>
          <cell r="AB41">
            <v>2008</v>
          </cell>
          <cell r="AG41">
            <v>2009</v>
          </cell>
          <cell r="AL41">
            <v>2010</v>
          </cell>
          <cell r="AQ41">
            <v>2011</v>
          </cell>
          <cell r="AV41">
            <v>2012</v>
          </cell>
        </row>
        <row r="42">
          <cell r="E42">
            <v>2005</v>
          </cell>
          <cell r="F42">
            <v>2006</v>
          </cell>
          <cell r="G42">
            <v>2007</v>
          </cell>
          <cell r="H42">
            <v>2008</v>
          </cell>
          <cell r="I42">
            <v>2009</v>
          </cell>
          <cell r="J42">
            <v>2010</v>
          </cell>
          <cell r="K42">
            <v>2011</v>
          </cell>
          <cell r="L42">
            <v>2012</v>
          </cell>
          <cell r="R42" t="str">
            <v>Q1</v>
          </cell>
          <cell r="S42" t="str">
            <v>Q2</v>
          </cell>
          <cell r="T42" t="str">
            <v>Q3</v>
          </cell>
          <cell r="U42" t="str">
            <v>Q4</v>
          </cell>
          <cell r="W42" t="str">
            <v>Q1</v>
          </cell>
          <cell r="X42" t="str">
            <v>Q2</v>
          </cell>
          <cell r="Y42" t="str">
            <v>Q3</v>
          </cell>
          <cell r="Z42" t="str">
            <v>Q4</v>
          </cell>
          <cell r="AB42" t="str">
            <v>Q1</v>
          </cell>
          <cell r="AC42" t="str">
            <v>Q2</v>
          </cell>
          <cell r="AD42" t="str">
            <v>Q3</v>
          </cell>
          <cell r="AE42" t="str">
            <v>Q4</v>
          </cell>
          <cell r="AG42" t="str">
            <v>Q1</v>
          </cell>
          <cell r="AH42" t="str">
            <v>Q2</v>
          </cell>
          <cell r="AI42" t="str">
            <v>Q3</v>
          </cell>
          <cell r="AJ42" t="str">
            <v>Q4</v>
          </cell>
          <cell r="AL42" t="str">
            <v>Q1</v>
          </cell>
          <cell r="AM42" t="str">
            <v>Q2</v>
          </cell>
          <cell r="AN42" t="str">
            <v>Q3</v>
          </cell>
          <cell r="AO42" t="str">
            <v>Q4</v>
          </cell>
          <cell r="AQ42" t="str">
            <v>Q1</v>
          </cell>
          <cell r="AR42" t="str">
            <v>Q2</v>
          </cell>
          <cell r="AS42" t="str">
            <v>Q3</v>
          </cell>
          <cell r="AT42" t="str">
            <v>Q4</v>
          </cell>
          <cell r="AV42" t="str">
            <v>Q1</v>
          </cell>
          <cell r="AW42" t="str">
            <v>Q2</v>
          </cell>
          <cell r="AX42" t="str">
            <v>Q3</v>
          </cell>
          <cell r="AY42" t="str">
            <v>Q4</v>
          </cell>
        </row>
        <row r="44">
          <cell r="C44" t="str">
            <v>Tax Rate</v>
          </cell>
          <cell r="E44" t="str">
            <v>nm</v>
          </cell>
          <cell r="F44" t="str">
            <v>nm</v>
          </cell>
          <cell r="G44">
            <v>10.489431780600798</v>
          </cell>
          <cell r="H44">
            <v>23.080615927464283</v>
          </cell>
          <cell r="I44">
            <v>17.948339985468888</v>
          </cell>
          <cell r="J44">
            <v>18.974387861509541</v>
          </cell>
          <cell r="K44">
            <v>17.350359363439075</v>
          </cell>
          <cell r="L44">
            <v>17.953118280457435</v>
          </cell>
          <cell r="R44" t="str">
            <v>nm</v>
          </cell>
          <cell r="S44" t="str">
            <v>nm</v>
          </cell>
          <cell r="T44" t="str">
            <v>nm</v>
          </cell>
          <cell r="U44">
            <v>36.031779109067408</v>
          </cell>
          <cell r="W44">
            <v>11.175850698848082</v>
          </cell>
          <cell r="X44">
            <v>7.924293363465301</v>
          </cell>
          <cell r="Y44">
            <v>8.6401081073668973</v>
          </cell>
          <cell r="Z44">
            <v>15.415820500387586</v>
          </cell>
          <cell r="AB44">
            <v>22.374780498138456</v>
          </cell>
          <cell r="AC44">
            <v>22.259143627610449</v>
          </cell>
          <cell r="AD44">
            <v>23.098456091483158</v>
          </cell>
          <cell r="AE44">
            <v>24.104442978332553</v>
          </cell>
          <cell r="AG44">
            <v>17.058621154984451</v>
          </cell>
          <cell r="AH44">
            <v>18.027744448905207</v>
          </cell>
          <cell r="AI44">
            <v>18.150366057968622</v>
          </cell>
          <cell r="AJ44">
            <v>18.244887709770495</v>
          </cell>
          <cell r="AL44">
            <v>18.591202511169488</v>
          </cell>
          <cell r="AM44">
            <v>18.568262407195547</v>
          </cell>
          <cell r="AN44">
            <v>18.944987476599522</v>
          </cell>
          <cell r="AO44">
            <v>19.499835703488777</v>
          </cell>
          <cell r="AQ44">
            <v>17.077543480675235</v>
          </cell>
          <cell r="AR44">
            <v>17.103081892158691</v>
          </cell>
          <cell r="AS44">
            <v>16.979980413919336</v>
          </cell>
          <cell r="AT44">
            <v>18.002150609816756</v>
          </cell>
          <cell r="AV44">
            <v>17.687265422906883</v>
          </cell>
          <cell r="AW44">
            <v>17.612787302929888</v>
          </cell>
          <cell r="AX44">
            <v>18.010895378265744</v>
          </cell>
          <cell r="AY44">
            <v>18.361687613992185</v>
          </cell>
        </row>
      </sheetData>
      <sheetData sheetId="7" refreshError="1"/>
      <sheetData sheetId="8" refreshError="1"/>
      <sheetData sheetId="9" refreshError="1">
        <row r="2">
          <cell r="B2" t="str">
            <v>REVENUE SUMMARY</v>
          </cell>
        </row>
        <row r="6">
          <cell r="F6" t="str">
            <v>Fiscal Year Ended December 31,</v>
          </cell>
          <cell r="N6" t="str">
            <v>CAGR</v>
          </cell>
          <cell r="R6">
            <v>2006</v>
          </cell>
          <cell r="W6">
            <v>2007</v>
          </cell>
          <cell r="AB6">
            <v>2008</v>
          </cell>
          <cell r="AG6">
            <v>2009</v>
          </cell>
          <cell r="AL6">
            <v>2010</v>
          </cell>
          <cell r="AQ6">
            <v>2011</v>
          </cell>
          <cell r="AV6">
            <v>2012</v>
          </cell>
        </row>
        <row r="7">
          <cell r="C7" t="str">
            <v>(Dollars in Thousands)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  <cell r="J7">
            <v>2010</v>
          </cell>
          <cell r="K7">
            <v>2011</v>
          </cell>
          <cell r="L7">
            <v>2012</v>
          </cell>
          <cell r="N7" t="str">
            <v>'07 - '12</v>
          </cell>
          <cell r="R7" t="str">
            <v>Q1</v>
          </cell>
          <cell r="S7" t="str">
            <v>Q2</v>
          </cell>
          <cell r="T7" t="str">
            <v>Q3</v>
          </cell>
          <cell r="U7" t="str">
            <v>Q4</v>
          </cell>
          <cell r="W7" t="str">
            <v>Q1</v>
          </cell>
          <cell r="X7" t="str">
            <v>Q2</v>
          </cell>
          <cell r="Y7" t="str">
            <v>Q3</v>
          </cell>
          <cell r="Z7" t="str">
            <v>Q4</v>
          </cell>
          <cell r="AB7" t="str">
            <v>Q1</v>
          </cell>
          <cell r="AC7" t="str">
            <v>Q2</v>
          </cell>
          <cell r="AD7" t="str">
            <v>Q3</v>
          </cell>
          <cell r="AE7" t="str">
            <v>Q4</v>
          </cell>
          <cell r="AG7" t="str">
            <v>Q1</v>
          </cell>
          <cell r="AH7" t="str">
            <v>Q2</v>
          </cell>
          <cell r="AI7" t="str">
            <v>Q3</v>
          </cell>
          <cell r="AJ7" t="str">
            <v>Q4</v>
          </cell>
          <cell r="AL7" t="str">
            <v>Q1</v>
          </cell>
          <cell r="AM7" t="str">
            <v>Q2</v>
          </cell>
          <cell r="AN7" t="str">
            <v>Q3</v>
          </cell>
          <cell r="AO7" t="str">
            <v>Q4</v>
          </cell>
          <cell r="AQ7" t="str">
            <v>Q1</v>
          </cell>
          <cell r="AR7" t="str">
            <v>Q2</v>
          </cell>
          <cell r="AS7" t="str">
            <v>Q3</v>
          </cell>
          <cell r="AT7" t="str">
            <v>Q4</v>
          </cell>
          <cell r="AV7" t="str">
            <v>Q1</v>
          </cell>
          <cell r="AW7" t="str">
            <v>Q2</v>
          </cell>
          <cell r="AX7" t="str">
            <v>Q3</v>
          </cell>
          <cell r="AY7" t="str">
            <v>Q4</v>
          </cell>
        </row>
        <row r="9">
          <cell r="C9" t="str">
            <v>BY PRODUCT:</v>
          </cell>
        </row>
        <row r="11">
          <cell r="C11" t="str">
            <v>Systems / Handpieces</v>
          </cell>
        </row>
        <row r="12">
          <cell r="C12" t="str">
            <v>Aria</v>
          </cell>
          <cell r="E12">
            <v>0</v>
          </cell>
          <cell r="F12">
            <v>978.71528000000001</v>
          </cell>
          <cell r="G12">
            <v>3183.2777300000002</v>
          </cell>
          <cell r="H12">
            <v>5039.6432839090739</v>
          </cell>
          <cell r="I12">
            <v>6552.7374957001484</v>
          </cell>
          <cell r="J12">
            <v>7839.1632358080387</v>
          </cell>
          <cell r="K12">
            <v>9057.7111015581104</v>
          </cell>
          <cell r="L12">
            <v>10173.366503978446</v>
          </cell>
          <cell r="N12">
            <v>26.15894016712965</v>
          </cell>
          <cell r="R12">
            <v>266.08699999999999</v>
          </cell>
          <cell r="S12">
            <v>250.81827999999999</v>
          </cell>
          <cell r="T12">
            <v>139.27600000000001</v>
          </cell>
          <cell r="U12">
            <v>322.53399999999999</v>
          </cell>
          <cell r="W12">
            <v>260.51250000000005</v>
          </cell>
          <cell r="X12">
            <v>1091.3037200000001</v>
          </cell>
          <cell r="Y12">
            <v>915.46151000000009</v>
          </cell>
          <cell r="Z12">
            <v>916</v>
          </cell>
          <cell r="AB12">
            <v>314.34145401382244</v>
          </cell>
          <cell r="AC12">
            <v>1505.996052631579</v>
          </cell>
          <cell r="AD12">
            <v>1572.9796783625729</v>
          </cell>
          <cell r="AE12">
            <v>1646.3260989010989</v>
          </cell>
          <cell r="AG12">
            <v>1349.3772487234655</v>
          </cell>
          <cell r="AH12">
            <v>1689.7985506580817</v>
          </cell>
          <cell r="AI12">
            <v>1595.8316454109845</v>
          </cell>
          <cell r="AJ12">
            <v>1917.7300509076174</v>
          </cell>
          <cell r="AL12">
            <v>1607.6090965283597</v>
          </cell>
          <cell r="AM12">
            <v>2062.4814436288602</v>
          </cell>
          <cell r="AN12">
            <v>1963.1052994550446</v>
          </cell>
          <cell r="AO12">
            <v>2205.9673961957728</v>
          </cell>
          <cell r="AQ12">
            <v>1916.1217463732291</v>
          </cell>
          <cell r="AR12">
            <v>2380.2934956037875</v>
          </cell>
          <cell r="AS12">
            <v>2156.1964407044484</v>
          </cell>
          <cell r="AT12">
            <v>2605.0994188766449</v>
          </cell>
          <cell r="AV12">
            <v>2097.5442966045271</v>
          </cell>
          <cell r="AW12">
            <v>2699.5852096875155</v>
          </cell>
          <cell r="AX12">
            <v>2509.4241654671546</v>
          </cell>
          <cell r="AY12">
            <v>2866.812832219252</v>
          </cell>
        </row>
        <row r="13">
          <cell r="C13" t="str">
            <v>Harmony</v>
          </cell>
          <cell r="E13">
            <v>0</v>
          </cell>
          <cell r="F13">
            <v>32725.368388000003</v>
          </cell>
          <cell r="G13">
            <v>34880.6956135</v>
          </cell>
          <cell r="H13">
            <v>39910.460955399612</v>
          </cell>
          <cell r="I13">
            <v>45235.761342727623</v>
          </cell>
          <cell r="J13">
            <v>51301.484993715436</v>
          </cell>
          <cell r="K13">
            <v>57029.239502823097</v>
          </cell>
          <cell r="L13">
            <v>62927.753802300242</v>
          </cell>
          <cell r="N13">
            <v>12.525621037687063</v>
          </cell>
          <cell r="R13">
            <v>5003.9971725000005</v>
          </cell>
          <cell r="S13">
            <v>8108.8152449999998</v>
          </cell>
          <cell r="T13">
            <v>7498.0277605000001</v>
          </cell>
          <cell r="U13">
            <v>12114.528209999999</v>
          </cell>
          <cell r="W13">
            <v>8519.6341935</v>
          </cell>
          <cell r="X13">
            <v>7940.8500999999997</v>
          </cell>
          <cell r="Y13">
            <v>8240.2067700000007</v>
          </cell>
          <cell r="Z13">
            <v>10180.00455</v>
          </cell>
          <cell r="AB13">
            <v>9794.4429489534923</v>
          </cell>
          <cell r="AC13">
            <v>10113.480495931801</v>
          </cell>
          <cell r="AD13">
            <v>9084.0253278988439</v>
          </cell>
          <cell r="AE13">
            <v>10918.701950447317</v>
          </cell>
          <cell r="AG13">
            <v>9515.8129152528818</v>
          </cell>
          <cell r="AH13">
            <v>12312.553713792595</v>
          </cell>
          <cell r="AI13">
            <v>10823.744191873353</v>
          </cell>
          <cell r="AJ13">
            <v>12583.650521808793</v>
          </cell>
          <cell r="AL13">
            <v>10615.878073465799</v>
          </cell>
          <cell r="AM13">
            <v>13540.048870629505</v>
          </cell>
          <cell r="AN13">
            <v>12500.730225484902</v>
          </cell>
          <cell r="AO13">
            <v>14644.827824135233</v>
          </cell>
          <cell r="AQ13">
            <v>12266.664766634463</v>
          </cell>
          <cell r="AR13">
            <v>14938.229792814516</v>
          </cell>
          <cell r="AS13">
            <v>13839.065376601293</v>
          </cell>
          <cell r="AT13">
            <v>15985.279566772828</v>
          </cell>
          <cell r="AV13">
            <v>13616.063238526081</v>
          </cell>
          <cell r="AW13">
            <v>16674.108191415467</v>
          </cell>
          <cell r="AX13">
            <v>15165.739972965417</v>
          </cell>
          <cell r="AY13">
            <v>17471.842399393263</v>
          </cell>
        </row>
        <row r="14">
          <cell r="C14" t="str">
            <v>Soprano</v>
          </cell>
          <cell r="E14">
            <v>0</v>
          </cell>
          <cell r="F14">
            <v>8184.7559166666661</v>
          </cell>
          <cell r="G14">
            <v>10314.751665514872</v>
          </cell>
          <cell r="H14">
            <v>11867.954000000002</v>
          </cell>
          <cell r="I14">
            <v>13705.387333333332</v>
          </cell>
          <cell r="J14">
            <v>15923.154778273685</v>
          </cell>
          <cell r="K14">
            <v>17751.556087480698</v>
          </cell>
          <cell r="L14">
            <v>20152.333619037752</v>
          </cell>
          <cell r="N14">
            <v>14.333451333338987</v>
          </cell>
          <cell r="R14">
            <v>2062.6552499999998</v>
          </cell>
          <cell r="S14">
            <v>1927.1505000000002</v>
          </cell>
          <cell r="T14">
            <v>1971.5701666666666</v>
          </cell>
          <cell r="U14">
            <v>2223.38</v>
          </cell>
          <cell r="W14">
            <v>2042.3208268977776</v>
          </cell>
          <cell r="X14">
            <v>2452.4199834888886</v>
          </cell>
          <cell r="Y14">
            <v>3391.5268551282052</v>
          </cell>
          <cell r="Z14">
            <v>2428.4839999999999</v>
          </cell>
          <cell r="AB14">
            <v>2620.174</v>
          </cell>
          <cell r="AC14">
            <v>2988.3743636363633</v>
          </cell>
          <cell r="AD14">
            <v>2957.619090909091</v>
          </cell>
          <cell r="AE14">
            <v>3301.7865454545454</v>
          </cell>
          <cell r="AG14">
            <v>3105.724350877193</v>
          </cell>
          <cell r="AH14">
            <v>3515.2796842105263</v>
          </cell>
          <cell r="AI14">
            <v>3135.5539649122807</v>
          </cell>
          <cell r="AJ14">
            <v>3948.8293333333336</v>
          </cell>
          <cell r="AL14">
            <v>3537.479534301754</v>
          </cell>
          <cell r="AM14">
            <v>4168.8860004678363</v>
          </cell>
          <cell r="AN14">
            <v>3738.0698291836256</v>
          </cell>
          <cell r="AO14">
            <v>4478.719414320467</v>
          </cell>
          <cell r="AQ14">
            <v>4003.6522482245609</v>
          </cell>
          <cell r="AR14">
            <v>4579.4425431345026</v>
          </cell>
          <cell r="AS14">
            <v>4059.8927357520461</v>
          </cell>
          <cell r="AT14">
            <v>5108.5685603695902</v>
          </cell>
          <cell r="AV14">
            <v>4508.3099103957902</v>
          </cell>
          <cell r="AW14">
            <v>5174.7016664622215</v>
          </cell>
          <cell r="AX14">
            <v>4810.149227599064</v>
          </cell>
          <cell r="AY14">
            <v>5659.1728145806783</v>
          </cell>
        </row>
        <row r="15">
          <cell r="C15" t="str">
            <v>Accent</v>
          </cell>
          <cell r="E15">
            <v>0</v>
          </cell>
          <cell r="F15">
            <v>18002.955644512822</v>
          </cell>
          <cell r="G15">
            <v>33890.727040188329</v>
          </cell>
          <cell r="H15">
            <v>35892.192825847043</v>
          </cell>
          <cell r="I15">
            <v>42881.94291189903</v>
          </cell>
          <cell r="J15">
            <v>49935.575692799961</v>
          </cell>
          <cell r="K15">
            <v>56248.786013161698</v>
          </cell>
          <cell r="L15">
            <v>61734.206515281898</v>
          </cell>
          <cell r="N15">
            <v>12.742846860805956</v>
          </cell>
          <cell r="R15">
            <v>5116.0841469999996</v>
          </cell>
          <cell r="S15">
            <v>3446.1189300000001</v>
          </cell>
          <cell r="T15">
            <v>4585.1299169230761</v>
          </cell>
          <cell r="U15">
            <v>4855.6226505897439</v>
          </cell>
          <cell r="W15">
            <v>5046.1539909555549</v>
          </cell>
          <cell r="X15">
            <v>11437.055686477044</v>
          </cell>
          <cell r="Y15">
            <v>8614.4103627557197</v>
          </cell>
          <cell r="Z15">
            <v>8793.107</v>
          </cell>
          <cell r="AB15">
            <v>7584.6419817394544</v>
          </cell>
          <cell r="AC15">
            <v>9259.309538463729</v>
          </cell>
          <cell r="AD15">
            <v>8728.2234120145276</v>
          </cell>
          <cell r="AE15">
            <v>10320.017893629332</v>
          </cell>
          <cell r="AG15">
            <v>9456.1958341647314</v>
          </cell>
          <cell r="AH15">
            <v>11129.553176215071</v>
          </cell>
          <cell r="AI15">
            <v>10508.709244854221</v>
          </cell>
          <cell r="AJ15">
            <v>11787.48465666501</v>
          </cell>
          <cell r="AL15">
            <v>11115.875636144088</v>
          </cell>
          <cell r="AM15">
            <v>12825.747860204083</v>
          </cell>
          <cell r="AN15">
            <v>12079.799013702002</v>
          </cell>
          <cell r="AO15">
            <v>13914.153182749791</v>
          </cell>
          <cell r="AQ15">
            <v>12146.618367855901</v>
          </cell>
          <cell r="AR15">
            <v>14585.553497325835</v>
          </cell>
          <cell r="AS15">
            <v>13832.040953136118</v>
          </cell>
          <cell r="AT15">
            <v>15684.57319484385</v>
          </cell>
          <cell r="AV15">
            <v>13265.204733938019</v>
          </cell>
          <cell r="AW15">
            <v>16003.451348615965</v>
          </cell>
          <cell r="AX15">
            <v>15242.686552922092</v>
          </cell>
          <cell r="AY15">
            <v>17222.86387980582</v>
          </cell>
        </row>
        <row r="16">
          <cell r="C16" t="str">
            <v>Pixel CO2</v>
          </cell>
          <cell r="E16">
            <v>0</v>
          </cell>
          <cell r="F16">
            <v>0</v>
          </cell>
          <cell r="G16">
            <v>801.7</v>
          </cell>
          <cell r="H16">
            <v>6440.7</v>
          </cell>
          <cell r="I16">
            <v>12404</v>
          </cell>
          <cell r="J16">
            <v>14985.841361111112</v>
          </cell>
          <cell r="K16">
            <v>16889.505709999998</v>
          </cell>
          <cell r="L16">
            <v>18474.42334705</v>
          </cell>
          <cell r="N16">
            <v>87.288797635887306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20</v>
          </cell>
          <cell r="Z16">
            <v>781.7</v>
          </cell>
          <cell r="AB16">
            <v>858.39146825396824</v>
          </cell>
          <cell r="AC16">
            <v>1067.6076923076923</v>
          </cell>
          <cell r="AD16">
            <v>2001.2924145299146</v>
          </cell>
          <cell r="AE16">
            <v>2513.5</v>
          </cell>
          <cell r="AG16">
            <v>2456.6</v>
          </cell>
          <cell r="AH16">
            <v>3229.7</v>
          </cell>
          <cell r="AI16">
            <v>3034.7</v>
          </cell>
          <cell r="AJ16">
            <v>3683</v>
          </cell>
          <cell r="AL16">
            <v>3395.9097777777774</v>
          </cell>
          <cell r="AM16">
            <v>3794.3</v>
          </cell>
          <cell r="AN16">
            <v>3599.1317500000005</v>
          </cell>
          <cell r="AO16">
            <v>4196.4998333333333</v>
          </cell>
          <cell r="AQ16">
            <v>3754.241865</v>
          </cell>
          <cell r="AR16">
            <v>4233.5370000000003</v>
          </cell>
          <cell r="AS16">
            <v>4184.4326700000001</v>
          </cell>
          <cell r="AT16">
            <v>4717.2941749999991</v>
          </cell>
          <cell r="AV16">
            <v>3920.3383763500001</v>
          </cell>
          <cell r="AW16">
            <v>4765.1046299999998</v>
          </cell>
          <cell r="AX16">
            <v>4477.2050895000002</v>
          </cell>
          <cell r="AY16">
            <v>5311.7752512000006</v>
          </cell>
        </row>
        <row r="17">
          <cell r="C17" t="str">
            <v>Total Systems / Handpieces</v>
          </cell>
          <cell r="E17">
            <v>0</v>
          </cell>
          <cell r="F17">
            <v>59891.795229179494</v>
          </cell>
          <cell r="G17">
            <v>83071.1520492032</v>
          </cell>
          <cell r="H17">
            <v>99150.951065155721</v>
          </cell>
          <cell r="I17">
            <v>120779.82908366012</v>
          </cell>
          <cell r="J17">
            <v>139985.22006170824</v>
          </cell>
          <cell r="K17">
            <v>156976.7984150236</v>
          </cell>
          <cell r="L17">
            <v>173462.08378764836</v>
          </cell>
          <cell r="N17">
            <v>15.864626282192695</v>
          </cell>
          <cell r="R17">
            <v>12448.8235695</v>
          </cell>
          <cell r="S17">
            <v>13732.902955</v>
          </cell>
          <cell r="T17">
            <v>14194.003844089744</v>
          </cell>
          <cell r="U17">
            <v>19516.06486058974</v>
          </cell>
          <cell r="W17">
            <v>15868.621511353333</v>
          </cell>
          <cell r="X17">
            <v>22921.629489965933</v>
          </cell>
          <cell r="Y17">
            <v>21181.605497883927</v>
          </cell>
          <cell r="Z17">
            <v>23099.295549999999</v>
          </cell>
          <cell r="AB17">
            <v>21171.991852960738</v>
          </cell>
          <cell r="AC17">
            <v>24934.768142971163</v>
          </cell>
          <cell r="AD17">
            <v>24344.139923714949</v>
          </cell>
          <cell r="AE17">
            <v>28700.332488432294</v>
          </cell>
          <cell r="AG17">
            <v>25883.710349018271</v>
          </cell>
          <cell r="AH17">
            <v>31876.885124876277</v>
          </cell>
          <cell r="AI17">
            <v>29098.539047050839</v>
          </cell>
          <cell r="AJ17">
            <v>33920.694562714758</v>
          </cell>
          <cell r="AL17">
            <v>30272.752118217781</v>
          </cell>
          <cell r="AM17">
            <v>36391.464174930283</v>
          </cell>
          <cell r="AN17">
            <v>33880.836117825573</v>
          </cell>
          <cell r="AO17">
            <v>39440.167650734598</v>
          </cell>
          <cell r="AQ17">
            <v>34087.298994088153</v>
          </cell>
          <cell r="AR17">
            <v>40717.056328878636</v>
          </cell>
          <cell r="AS17">
            <v>38071.62817619391</v>
          </cell>
          <cell r="AT17">
            <v>44100.814915862909</v>
          </cell>
          <cell r="AV17">
            <v>37407.460555814425</v>
          </cell>
          <cell r="AW17">
            <v>45316.951046181173</v>
          </cell>
          <cell r="AX17">
            <v>42205.205008453726</v>
          </cell>
          <cell r="AY17">
            <v>48532.467177199011</v>
          </cell>
        </row>
        <row r="18">
          <cell r="C18" t="str">
            <v>Other Existing Products</v>
          </cell>
          <cell r="E18">
            <v>0</v>
          </cell>
          <cell r="F18">
            <v>1527.2047708205148</v>
          </cell>
          <cell r="G18">
            <v>1924.9406007968025</v>
          </cell>
          <cell r="H18">
            <v>1500</v>
          </cell>
          <cell r="I18">
            <v>1000</v>
          </cell>
          <cell r="J18">
            <v>980</v>
          </cell>
          <cell r="K18">
            <v>960</v>
          </cell>
          <cell r="L18">
            <v>920</v>
          </cell>
          <cell r="N18">
            <v>-13.727159167979242</v>
          </cell>
          <cell r="R18">
            <v>1071.1764305000008</v>
          </cell>
          <cell r="S18">
            <v>562.09704500000043</v>
          </cell>
          <cell r="T18">
            <v>1205.9961559102549</v>
          </cell>
          <cell r="U18">
            <v>-1312.0648605897411</v>
          </cell>
          <cell r="W18">
            <v>486.82048864666547</v>
          </cell>
          <cell r="X18">
            <v>1303.0745100340655</v>
          </cell>
          <cell r="Y18">
            <v>98.050502116071556</v>
          </cell>
          <cell r="Z18">
            <v>36.995100000000065</v>
          </cell>
          <cell r="AB18">
            <v>325</v>
          </cell>
          <cell r="AC18">
            <v>375</v>
          </cell>
          <cell r="AD18">
            <v>375</v>
          </cell>
          <cell r="AE18">
            <v>425</v>
          </cell>
          <cell r="AG18">
            <v>200</v>
          </cell>
          <cell r="AH18">
            <v>250</v>
          </cell>
          <cell r="AI18">
            <v>250</v>
          </cell>
          <cell r="AJ18">
            <v>300</v>
          </cell>
          <cell r="AL18">
            <v>196</v>
          </cell>
          <cell r="AM18">
            <v>245</v>
          </cell>
          <cell r="AN18">
            <v>245</v>
          </cell>
          <cell r="AO18">
            <v>294</v>
          </cell>
          <cell r="AQ18">
            <v>192</v>
          </cell>
          <cell r="AR18">
            <v>240</v>
          </cell>
          <cell r="AS18">
            <v>240</v>
          </cell>
          <cell r="AT18">
            <v>288</v>
          </cell>
          <cell r="AV18">
            <v>184</v>
          </cell>
          <cell r="AW18">
            <v>230</v>
          </cell>
          <cell r="AX18">
            <v>230</v>
          </cell>
          <cell r="AY18">
            <v>276</v>
          </cell>
        </row>
        <row r="19">
          <cell r="C19" t="str">
            <v>Other New Products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3331.2797524413236</v>
          </cell>
          <cell r="K19">
            <v>7431.5661774062464</v>
          </cell>
          <cell r="L19">
            <v>17447.391979945914</v>
          </cell>
          <cell r="N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L19">
            <v>0</v>
          </cell>
          <cell r="AM19">
            <v>277.5</v>
          </cell>
          <cell r="AN19">
            <v>555</v>
          </cell>
          <cell r="AO19">
            <v>2498.7797524413236</v>
          </cell>
          <cell r="AQ19">
            <v>1354.2789928674686</v>
          </cell>
          <cell r="AR19">
            <v>1968.5866465134261</v>
          </cell>
          <cell r="AS19">
            <v>1706.0366491407674</v>
          </cell>
          <cell r="AT19">
            <v>2402.663888884585</v>
          </cell>
          <cell r="AV19">
            <v>3227.5538194496585</v>
          </cell>
          <cell r="AW19">
            <v>4677.1446322483635</v>
          </cell>
          <cell r="AX19">
            <v>3954.1134417995154</v>
          </cell>
          <cell r="AY19">
            <v>5588.5800864483763</v>
          </cell>
        </row>
        <row r="20">
          <cell r="C20" t="str">
            <v>Service and Warranty</v>
          </cell>
          <cell r="E20">
            <v>0</v>
          </cell>
          <cell r="F20">
            <v>203.00000000000014</v>
          </cell>
          <cell r="G20">
            <v>719.99999999999977</v>
          </cell>
          <cell r="H20">
            <v>1110</v>
          </cell>
          <cell r="I20">
            <v>1525</v>
          </cell>
          <cell r="J20">
            <v>1915.0000000000002</v>
          </cell>
          <cell r="K20">
            <v>2290</v>
          </cell>
          <cell r="L20">
            <v>2380</v>
          </cell>
          <cell r="N20">
            <v>27.013210015472168</v>
          </cell>
          <cell r="R20">
            <v>38.000000000000007</v>
          </cell>
          <cell r="S20">
            <v>52</v>
          </cell>
          <cell r="T20">
            <v>45</v>
          </cell>
          <cell r="U20">
            <v>68</v>
          </cell>
          <cell r="W20">
            <v>206</v>
          </cell>
          <cell r="X20">
            <v>117</v>
          </cell>
          <cell r="Y20">
            <v>184</v>
          </cell>
          <cell r="Z20">
            <v>213</v>
          </cell>
          <cell r="AB20">
            <v>250</v>
          </cell>
          <cell r="AC20">
            <v>230</v>
          </cell>
          <cell r="AD20">
            <v>290</v>
          </cell>
          <cell r="AE20">
            <v>340</v>
          </cell>
          <cell r="AG20">
            <v>350</v>
          </cell>
          <cell r="AH20">
            <v>365</v>
          </cell>
          <cell r="AI20">
            <v>395</v>
          </cell>
          <cell r="AJ20">
            <v>415</v>
          </cell>
          <cell r="AL20">
            <v>440</v>
          </cell>
          <cell r="AM20">
            <v>450</v>
          </cell>
          <cell r="AN20">
            <v>485</v>
          </cell>
          <cell r="AO20">
            <v>540</v>
          </cell>
          <cell r="AQ20">
            <v>565</v>
          </cell>
          <cell r="AR20">
            <v>590</v>
          </cell>
          <cell r="AS20">
            <v>565</v>
          </cell>
          <cell r="AT20">
            <v>570</v>
          </cell>
          <cell r="AV20">
            <v>595</v>
          </cell>
          <cell r="AW20">
            <v>620</v>
          </cell>
          <cell r="AX20">
            <v>595</v>
          </cell>
          <cell r="AY20">
            <v>570</v>
          </cell>
        </row>
        <row r="22">
          <cell r="C22" t="str">
            <v>TOTAL REVENUE</v>
          </cell>
          <cell r="E22">
            <v>0</v>
          </cell>
          <cell r="F22">
            <v>61622.000000000007</v>
          </cell>
          <cell r="G22">
            <v>85716.092650000006</v>
          </cell>
          <cell r="H22">
            <v>101760.95106515572</v>
          </cell>
          <cell r="I22">
            <v>123304.82908366012</v>
          </cell>
          <cell r="J22">
            <v>146211.49981414957</v>
          </cell>
          <cell r="K22">
            <v>167658.36459242983</v>
          </cell>
          <cell r="L22">
            <v>194209.47576759427</v>
          </cell>
          <cell r="N22">
            <v>17.771880621600534</v>
          </cell>
          <cell r="R22">
            <v>13558.000000000002</v>
          </cell>
          <cell r="S22">
            <v>14347</v>
          </cell>
          <cell r="T22">
            <v>15445</v>
          </cell>
          <cell r="U22">
            <v>18272</v>
          </cell>
          <cell r="W22">
            <v>16561.441999999995</v>
          </cell>
          <cell r="X22">
            <v>24341.703999999998</v>
          </cell>
          <cell r="Y22">
            <v>21463.655999999999</v>
          </cell>
          <cell r="Z22">
            <v>23349.290649999999</v>
          </cell>
          <cell r="AB22">
            <v>21746.991852960738</v>
          </cell>
          <cell r="AC22">
            <v>25539.768142971163</v>
          </cell>
          <cell r="AD22">
            <v>25009.139923714949</v>
          </cell>
          <cell r="AE22">
            <v>29465.332488432294</v>
          </cell>
          <cell r="AG22">
            <v>26433.710349018271</v>
          </cell>
          <cell r="AH22">
            <v>32491.885124876277</v>
          </cell>
          <cell r="AI22">
            <v>29743.539047050839</v>
          </cell>
          <cell r="AJ22">
            <v>34635.694562714758</v>
          </cell>
          <cell r="AL22">
            <v>30908.752118217781</v>
          </cell>
          <cell r="AM22">
            <v>37363.964174930283</v>
          </cell>
          <cell r="AN22">
            <v>35165.836117825573</v>
          </cell>
          <cell r="AO22">
            <v>42772.947403175924</v>
          </cell>
          <cell r="AQ22">
            <v>36198.577986955621</v>
          </cell>
          <cell r="AR22">
            <v>43515.64297539206</v>
          </cell>
          <cell r="AS22">
            <v>40582.664825334679</v>
          </cell>
          <cell r="AT22">
            <v>47361.478804747494</v>
          </cell>
          <cell r="AV22">
            <v>41414.014375264087</v>
          </cell>
          <cell r="AW22">
            <v>50844.095678429534</v>
          </cell>
          <cell r="AX22">
            <v>46984.318450253239</v>
          </cell>
          <cell r="AY22">
            <v>54967.047263647386</v>
          </cell>
        </row>
        <row r="24">
          <cell r="C24" t="str">
            <v>BY GEOGRAPHIC REGION:</v>
          </cell>
        </row>
        <row r="26">
          <cell r="C26" t="str">
            <v>US</v>
          </cell>
          <cell r="E26">
            <v>0</v>
          </cell>
          <cell r="F26">
            <v>20734.459982920001</v>
          </cell>
          <cell r="G26">
            <v>40860.467403430885</v>
          </cell>
          <cell r="H26">
            <v>47959.722727272732</v>
          </cell>
          <cell r="I26">
            <v>59826.736363636359</v>
          </cell>
          <cell r="J26">
            <v>69295.308977272725</v>
          </cell>
          <cell r="K26">
            <v>78679.978204545449</v>
          </cell>
          <cell r="L26">
            <v>89407.667008909077</v>
          </cell>
          <cell r="N26">
            <v>16.953786330395658</v>
          </cell>
          <cell r="R26">
            <v>5712.5274003907471</v>
          </cell>
          <cell r="S26">
            <v>1776.1911889011908</v>
          </cell>
          <cell r="T26">
            <v>5221.6883635628365</v>
          </cell>
          <cell r="U26">
            <v>8024.0530300652199</v>
          </cell>
          <cell r="W26">
            <v>6004.0331058661259</v>
          </cell>
          <cell r="X26">
            <v>13000.065614098532</v>
          </cell>
          <cell r="Y26">
            <v>10392.267597633721</v>
          </cell>
          <cell r="Z26">
            <v>11464.101085832506</v>
          </cell>
          <cell r="AB26">
            <v>10376.727272727272</v>
          </cell>
          <cell r="AC26">
            <v>11755.818181818182</v>
          </cell>
          <cell r="AD26">
            <v>11740.454545454544</v>
          </cell>
          <cell r="AE26">
            <v>14086.722727272727</v>
          </cell>
          <cell r="AG26">
            <v>13118.7</v>
          </cell>
          <cell r="AH26">
            <v>15708.986363636363</v>
          </cell>
          <cell r="AI26">
            <v>14546.386363636364</v>
          </cell>
          <cell r="AJ26">
            <v>16452.663636363635</v>
          </cell>
          <cell r="AL26">
            <v>15394.699090909091</v>
          </cell>
          <cell r="AM26">
            <v>17409.620795454546</v>
          </cell>
          <cell r="AN26">
            <v>17000.313068181818</v>
          </cell>
          <cell r="AO26">
            <v>19490.676022727272</v>
          </cell>
          <cell r="AQ26">
            <v>17927.621036363635</v>
          </cell>
          <cell r="AR26">
            <v>19957.421831818181</v>
          </cell>
          <cell r="AS26">
            <v>19190.157845454545</v>
          </cell>
          <cell r="AT26">
            <v>21604.777490909091</v>
          </cell>
          <cell r="AV26">
            <v>20132.537866272723</v>
          </cell>
          <cell r="AW26">
            <v>22903.563633727266</v>
          </cell>
          <cell r="AX26">
            <v>21846.863918272727</v>
          </cell>
          <cell r="AY26">
            <v>24524.701590636363</v>
          </cell>
        </row>
        <row r="27">
          <cell r="C27" t="str">
            <v>Europe / Middle East</v>
          </cell>
          <cell r="E27">
            <v>0</v>
          </cell>
          <cell r="F27">
            <v>15841.695421792896</v>
          </cell>
          <cell r="G27">
            <v>17063.457155676373</v>
          </cell>
          <cell r="H27">
            <v>21071.101997233211</v>
          </cell>
          <cell r="I27">
            <v>24550.33318557981</v>
          </cell>
          <cell r="J27">
            <v>30759.80565365174</v>
          </cell>
          <cell r="K27">
            <v>35224.127981092228</v>
          </cell>
          <cell r="L27">
            <v>41879.948268445907</v>
          </cell>
          <cell r="N27">
            <v>19.670697423814907</v>
          </cell>
          <cell r="R27">
            <v>4144.8259942019286</v>
          </cell>
          <cell r="S27">
            <v>4945.4887421586645</v>
          </cell>
          <cell r="T27">
            <v>3081.5928984879492</v>
          </cell>
          <cell r="U27">
            <v>3669.7877869443528</v>
          </cell>
          <cell r="W27">
            <v>4008.8907816869782</v>
          </cell>
          <cell r="X27">
            <v>4889.2843358118262</v>
          </cell>
          <cell r="Y27">
            <v>3426.2761637080025</v>
          </cell>
          <cell r="Z27">
            <v>4739.005874469568</v>
          </cell>
          <cell r="AB27">
            <v>4331.88049999137</v>
          </cell>
          <cell r="AC27">
            <v>5426.7952457995852</v>
          </cell>
          <cell r="AD27">
            <v>5163.8407756647275</v>
          </cell>
          <cell r="AE27">
            <v>6148.5854757775296</v>
          </cell>
          <cell r="AG27">
            <v>5026.2645998842108</v>
          </cell>
          <cell r="AH27">
            <v>6608.7576585359166</v>
          </cell>
          <cell r="AI27">
            <v>5861.5931967813658</v>
          </cell>
          <cell r="AJ27">
            <v>7053.7177303783174</v>
          </cell>
          <cell r="AL27">
            <v>6057.0002483674234</v>
          </cell>
          <cell r="AM27">
            <v>8152.3499368153716</v>
          </cell>
          <cell r="AN27">
            <v>7210.7843198903156</v>
          </cell>
          <cell r="AO27">
            <v>9339.6711485786273</v>
          </cell>
          <cell r="AQ27">
            <v>7034.6150045478389</v>
          </cell>
          <cell r="AR27">
            <v>9590.4577317733965</v>
          </cell>
          <cell r="AS27">
            <v>8405.1233726387691</v>
          </cell>
          <cell r="AT27">
            <v>10193.93187213222</v>
          </cell>
          <cell r="AV27">
            <v>8201.2021446588806</v>
          </cell>
          <cell r="AW27">
            <v>11337.542156197123</v>
          </cell>
          <cell r="AX27">
            <v>10155.481183446613</v>
          </cell>
          <cell r="AY27">
            <v>12185.722784143292</v>
          </cell>
        </row>
        <row r="28">
          <cell r="C28" t="str">
            <v>Asia</v>
          </cell>
          <cell r="E28">
            <v>0</v>
          </cell>
          <cell r="F28">
            <v>13721.145201751408</v>
          </cell>
          <cell r="G28">
            <v>13051.044366494662</v>
          </cell>
          <cell r="H28">
            <v>13328.688615994441</v>
          </cell>
          <cell r="I28">
            <v>15890.866610996838</v>
          </cell>
          <cell r="J28">
            <v>18706.481403472892</v>
          </cell>
          <cell r="K28">
            <v>21874.455160746082</v>
          </cell>
          <cell r="L28">
            <v>25707.270632602045</v>
          </cell>
          <cell r="N28">
            <v>14.520211313050035</v>
          </cell>
          <cell r="R28">
            <v>2111.4857077645606</v>
          </cell>
          <cell r="S28">
            <v>3439.4811618112526</v>
          </cell>
          <cell r="T28">
            <v>4631.3424084433136</v>
          </cell>
          <cell r="U28">
            <v>3538.835923732282</v>
          </cell>
          <cell r="W28">
            <v>3701.9839008831814</v>
          </cell>
          <cell r="X28">
            <v>2817.4680976881241</v>
          </cell>
          <cell r="Y28">
            <v>3226.4730743579589</v>
          </cell>
          <cell r="Z28">
            <v>3305.1192935653953</v>
          </cell>
          <cell r="AB28">
            <v>3504.2818030299281</v>
          </cell>
          <cell r="AC28">
            <v>3244.8000316134257</v>
          </cell>
          <cell r="AD28">
            <v>2841.8601440395287</v>
          </cell>
          <cell r="AE28">
            <v>3738.0279802349769</v>
          </cell>
          <cell r="AG28">
            <v>3935.3701078525505</v>
          </cell>
          <cell r="AH28">
            <v>4029.2963657869764</v>
          </cell>
          <cell r="AI28">
            <v>3445.2757015543302</v>
          </cell>
          <cell r="AJ28">
            <v>4480.924435802981</v>
          </cell>
          <cell r="AL28">
            <v>4466.1823264188806</v>
          </cell>
          <cell r="AM28">
            <v>4690.9013964375772</v>
          </cell>
          <cell r="AN28">
            <v>3992.6819069329904</v>
          </cell>
          <cell r="AO28">
            <v>5556.7157736834479</v>
          </cell>
          <cell r="AQ28">
            <v>5304.8906162021613</v>
          </cell>
          <cell r="AR28">
            <v>5560.3903258695218</v>
          </cell>
          <cell r="AS28">
            <v>4827.3273514751654</v>
          </cell>
          <cell r="AT28">
            <v>6181.8468671992323</v>
          </cell>
          <cell r="AV28">
            <v>6322.2331865076267</v>
          </cell>
          <cell r="AW28">
            <v>6608.5394508531626</v>
          </cell>
          <cell r="AX28">
            <v>5470.125623812809</v>
          </cell>
          <cell r="AY28">
            <v>7306.3723714284506</v>
          </cell>
        </row>
        <row r="29">
          <cell r="C29" t="str">
            <v>Canada</v>
          </cell>
          <cell r="E29">
            <v>0</v>
          </cell>
          <cell r="F29">
            <v>4966.7231516553429</v>
          </cell>
          <cell r="G29">
            <v>3047.4384202841811</v>
          </cell>
          <cell r="H29">
            <v>4490</v>
          </cell>
          <cell r="I29">
            <v>5312.4</v>
          </cell>
          <cell r="J29">
            <v>6376.1385555555562</v>
          </cell>
          <cell r="K29">
            <v>7471.9108148148143</v>
          </cell>
          <cell r="L29">
            <v>8649.8103373333342</v>
          </cell>
          <cell r="N29">
            <v>23.201027326982349</v>
          </cell>
          <cell r="R29">
            <v>605.84578538155779</v>
          </cell>
          <cell r="S29">
            <v>2705.4635524777009</v>
          </cell>
          <cell r="T29">
            <v>837.88305733765219</v>
          </cell>
          <cell r="U29">
            <v>817.53075645843217</v>
          </cell>
          <cell r="W29">
            <v>464.22266448271063</v>
          </cell>
          <cell r="X29">
            <v>1191.843154568412</v>
          </cell>
          <cell r="Y29">
            <v>554.27985674995057</v>
          </cell>
          <cell r="Z29">
            <v>837.09274448310828</v>
          </cell>
          <cell r="AB29">
            <v>825</v>
          </cell>
          <cell r="AC29">
            <v>1128.5</v>
          </cell>
          <cell r="AD29">
            <v>1287.5</v>
          </cell>
          <cell r="AE29">
            <v>1249</v>
          </cell>
          <cell r="AG29">
            <v>1088</v>
          </cell>
          <cell r="AH29">
            <v>1318.4</v>
          </cell>
          <cell r="AI29">
            <v>1318.4</v>
          </cell>
          <cell r="AJ29">
            <v>1587.6</v>
          </cell>
          <cell r="AL29">
            <v>1283.7020000000002</v>
          </cell>
          <cell r="AM29">
            <v>1550.36</v>
          </cell>
          <cell r="AN29">
            <v>1550.36</v>
          </cell>
          <cell r="AO29">
            <v>1991.7165555555555</v>
          </cell>
          <cell r="AQ29">
            <v>1489.4086118518519</v>
          </cell>
          <cell r="AR29">
            <v>1917.2869555555556</v>
          </cell>
          <cell r="AS29">
            <v>1833.5532518518519</v>
          </cell>
          <cell r="AT29">
            <v>2231.6619955555557</v>
          </cell>
          <cell r="AV29">
            <v>1635.1517285037037</v>
          </cell>
          <cell r="AW29">
            <v>2199.3008280592594</v>
          </cell>
          <cell r="AX29">
            <v>2115.5671243555557</v>
          </cell>
          <cell r="AY29">
            <v>2699.7906564148147</v>
          </cell>
        </row>
        <row r="30">
          <cell r="C30" t="str">
            <v>Latin America</v>
          </cell>
          <cell r="E30">
            <v>0</v>
          </cell>
          <cell r="F30">
            <v>6357.9762418803621</v>
          </cell>
          <cell r="G30">
            <v>11693.685304113893</v>
          </cell>
          <cell r="H30">
            <v>14911.437724655347</v>
          </cell>
          <cell r="I30">
            <v>17724.492923447127</v>
          </cell>
          <cell r="J30">
            <v>21073.765224196646</v>
          </cell>
          <cell r="K30">
            <v>24407.892431231285</v>
          </cell>
          <cell r="L30">
            <v>28564.779520303873</v>
          </cell>
          <cell r="N30">
            <v>19.557243886243512</v>
          </cell>
          <cell r="R30">
            <v>983.31511226120631</v>
          </cell>
          <cell r="S30">
            <v>1480.3753546511925</v>
          </cell>
          <cell r="T30">
            <v>1672.4932721682471</v>
          </cell>
          <cell r="U30">
            <v>2221.7925027997157</v>
          </cell>
          <cell r="W30">
            <v>2382.311547081003</v>
          </cell>
          <cell r="X30">
            <v>2443.0427978331059</v>
          </cell>
          <cell r="Y30">
            <v>3864.3593075503622</v>
          </cell>
          <cell r="Z30">
            <v>3003.9716516494213</v>
          </cell>
          <cell r="AB30">
            <v>2709.1022772121669</v>
          </cell>
          <cell r="AC30">
            <v>3983.8546837399731</v>
          </cell>
          <cell r="AD30">
            <v>3975.48445855615</v>
          </cell>
          <cell r="AE30">
            <v>4242.9963051470595</v>
          </cell>
          <cell r="AG30">
            <v>3265.3756412815128</v>
          </cell>
          <cell r="AH30">
            <v>4826.4447369170166</v>
          </cell>
          <cell r="AI30">
            <v>4571.8837850787822</v>
          </cell>
          <cell r="AJ30">
            <v>5060.7887601698185</v>
          </cell>
          <cell r="AL30">
            <v>3707.1684525223859</v>
          </cell>
          <cell r="AM30">
            <v>5560.7320462227908</v>
          </cell>
          <cell r="AN30">
            <v>5411.6968228204514</v>
          </cell>
          <cell r="AO30">
            <v>6394.1679026310185</v>
          </cell>
          <cell r="AQ30">
            <v>4442.0427179901353</v>
          </cell>
          <cell r="AR30">
            <v>6490.08613037541</v>
          </cell>
          <cell r="AS30">
            <v>6326.5030039143403</v>
          </cell>
          <cell r="AT30">
            <v>7149.2605789513955</v>
          </cell>
          <cell r="AV30">
            <v>5122.8894493211365</v>
          </cell>
          <cell r="AW30">
            <v>7795.1496095927214</v>
          </cell>
          <cell r="AX30">
            <v>7396.2806003655442</v>
          </cell>
          <cell r="AY30">
            <v>8250.4598610244702</v>
          </cell>
        </row>
        <row r="32">
          <cell r="C32" t="str">
            <v>TOTAL REVENUE</v>
          </cell>
          <cell r="E32">
            <v>0</v>
          </cell>
          <cell r="F32">
            <v>61622.000000000015</v>
          </cell>
          <cell r="G32">
            <v>85716.092649999991</v>
          </cell>
          <cell r="H32">
            <v>101760.95106515574</v>
          </cell>
          <cell r="I32">
            <v>123304.82908366012</v>
          </cell>
          <cell r="J32">
            <v>146211.49981414957</v>
          </cell>
          <cell r="K32">
            <v>167658.36459242986</v>
          </cell>
          <cell r="L32">
            <v>194209.47576759424</v>
          </cell>
          <cell r="N32">
            <v>17.771880621600534</v>
          </cell>
          <cell r="R32">
            <v>13558.000000000002</v>
          </cell>
          <cell r="S32">
            <v>14347.000000000002</v>
          </cell>
          <cell r="T32">
            <v>15445</v>
          </cell>
          <cell r="U32">
            <v>18272.000000000004</v>
          </cell>
          <cell r="W32">
            <v>16561.441999999999</v>
          </cell>
          <cell r="X32">
            <v>24341.703999999998</v>
          </cell>
          <cell r="Y32">
            <v>21463.655999999999</v>
          </cell>
          <cell r="Z32">
            <v>23349.290649999999</v>
          </cell>
          <cell r="AB32">
            <v>21746.991852960738</v>
          </cell>
          <cell r="AC32">
            <v>25539.76814297117</v>
          </cell>
          <cell r="AD32">
            <v>25009.139923714953</v>
          </cell>
          <cell r="AE32">
            <v>29465.33248843229</v>
          </cell>
          <cell r="AG32">
            <v>26433.710349018274</v>
          </cell>
          <cell r="AH32">
            <v>32491.885124876273</v>
          </cell>
          <cell r="AI32">
            <v>29743.539047050843</v>
          </cell>
          <cell r="AJ32">
            <v>34635.694562714751</v>
          </cell>
          <cell r="AL32">
            <v>30908.752118217781</v>
          </cell>
          <cell r="AM32">
            <v>37363.964174930283</v>
          </cell>
          <cell r="AN32">
            <v>35165.83611782558</v>
          </cell>
          <cell r="AO32">
            <v>42772.947403175916</v>
          </cell>
          <cell r="AQ32">
            <v>36198.577986955628</v>
          </cell>
          <cell r="AR32">
            <v>43515.642975392067</v>
          </cell>
          <cell r="AS32">
            <v>40582.664825334672</v>
          </cell>
          <cell r="AT32">
            <v>47361.478804747501</v>
          </cell>
          <cell r="AV32">
            <v>41414.014375264072</v>
          </cell>
          <cell r="AW32">
            <v>50844.095678429534</v>
          </cell>
          <cell r="AX32">
            <v>46984.318450253246</v>
          </cell>
          <cell r="AY32">
            <v>54967.047263647393</v>
          </cell>
        </row>
        <row r="38">
          <cell r="B38" t="str">
            <v>REVENUE SUMMARY</v>
          </cell>
        </row>
        <row r="42">
          <cell r="F42" t="str">
            <v>Fiscal Year Ended December 31,</v>
          </cell>
          <cell r="R42">
            <v>2006</v>
          </cell>
          <cell r="W42">
            <v>2007</v>
          </cell>
          <cell r="AB42">
            <v>2008</v>
          </cell>
          <cell r="AG42">
            <v>2009</v>
          </cell>
          <cell r="AL42">
            <v>2010</v>
          </cell>
          <cell r="AQ42">
            <v>2011</v>
          </cell>
          <cell r="AV42">
            <v>2012</v>
          </cell>
        </row>
        <row r="43">
          <cell r="E43">
            <v>2005</v>
          </cell>
          <cell r="F43">
            <v>2006</v>
          </cell>
          <cell r="G43">
            <v>2007</v>
          </cell>
          <cell r="H43">
            <v>2008</v>
          </cell>
          <cell r="I43">
            <v>2009</v>
          </cell>
          <cell r="J43">
            <v>2010</v>
          </cell>
          <cell r="K43">
            <v>2011</v>
          </cell>
          <cell r="L43">
            <v>2012</v>
          </cell>
          <cell r="R43" t="str">
            <v>Q1</v>
          </cell>
          <cell r="S43" t="str">
            <v>Q2</v>
          </cell>
          <cell r="T43" t="str">
            <v>Q3</v>
          </cell>
          <cell r="U43" t="str">
            <v>Q4</v>
          </cell>
          <cell r="W43" t="str">
            <v>Q1</v>
          </cell>
          <cell r="X43" t="str">
            <v>Q2</v>
          </cell>
          <cell r="Y43" t="str">
            <v>Q3</v>
          </cell>
          <cell r="Z43" t="str">
            <v>Q4</v>
          </cell>
          <cell r="AB43" t="str">
            <v>Q1</v>
          </cell>
          <cell r="AC43" t="str">
            <v>Q2</v>
          </cell>
          <cell r="AD43" t="str">
            <v>Q3</v>
          </cell>
          <cell r="AE43" t="str">
            <v>Q4</v>
          </cell>
          <cell r="AG43" t="str">
            <v>Q1</v>
          </cell>
          <cell r="AH43" t="str">
            <v>Q2</v>
          </cell>
          <cell r="AI43" t="str">
            <v>Q3</v>
          </cell>
          <cell r="AJ43" t="str">
            <v>Q4</v>
          </cell>
          <cell r="AL43" t="str">
            <v>Q1</v>
          </cell>
          <cell r="AM43" t="str">
            <v>Q2</v>
          </cell>
          <cell r="AN43" t="str">
            <v>Q3</v>
          </cell>
          <cell r="AO43" t="str">
            <v>Q4</v>
          </cell>
          <cell r="AQ43" t="str">
            <v>Q1</v>
          </cell>
          <cell r="AR43" t="str">
            <v>Q2</v>
          </cell>
          <cell r="AS43" t="str">
            <v>Q3</v>
          </cell>
          <cell r="AT43" t="str">
            <v>Q4</v>
          </cell>
          <cell r="AV43" t="str">
            <v>Q1</v>
          </cell>
          <cell r="AW43" t="str">
            <v>Q2</v>
          </cell>
          <cell r="AX43" t="str">
            <v>Q3</v>
          </cell>
          <cell r="AY43" t="str">
            <v>Q4</v>
          </cell>
        </row>
        <row r="45">
          <cell r="C45" t="str">
            <v>GROWTH STATISTICS:</v>
          </cell>
        </row>
        <row r="47">
          <cell r="C47" t="str">
            <v>BY PRODUCT:</v>
          </cell>
        </row>
        <row r="49">
          <cell r="C49" t="str">
            <v>Systems / Handpieces</v>
          </cell>
        </row>
        <row r="50">
          <cell r="C50" t="str">
            <v>Aria</v>
          </cell>
          <cell r="E50" t="str">
            <v>--</v>
          </cell>
          <cell r="F50">
            <v>0</v>
          </cell>
          <cell r="G50">
            <v>225.25064184141482</v>
          </cell>
          <cell r="H50">
            <v>58.316166899740594</v>
          </cell>
          <cell r="I50">
            <v>30.023835548483913</v>
          </cell>
          <cell r="J50">
            <v>19.631882720039261</v>
          </cell>
          <cell r="K50">
            <v>15.544361420922325</v>
          </cell>
          <cell r="L50">
            <v>12.317189076922762</v>
          </cell>
          <cell r="R50" t="str">
            <v>--</v>
          </cell>
          <cell r="S50" t="str">
            <v>--</v>
          </cell>
          <cell r="T50" t="str">
            <v>--</v>
          </cell>
          <cell r="U50" t="str">
            <v>--</v>
          </cell>
          <cell r="W50">
            <v>-2.094991487746467</v>
          </cell>
          <cell r="X50">
            <v>335.097362122091</v>
          </cell>
          <cell r="Y50">
            <v>557.30025991556329</v>
          </cell>
          <cell r="Z50">
            <v>184.00106655422377</v>
          </cell>
          <cell r="AB50">
            <v>20.662714462385633</v>
          </cell>
          <cell r="AC50">
            <v>37.999717680022101</v>
          </cell>
          <cell r="AD50">
            <v>71.823682501143367</v>
          </cell>
          <cell r="AE50">
            <v>79.729923460818668</v>
          </cell>
          <cell r="AG50">
            <v>329.27117358951</v>
          </cell>
          <cell r="AH50">
            <v>12.204713133565392</v>
          </cell>
          <cell r="AI50">
            <v>1.4527820901157451</v>
          </cell>
          <cell r="AJ50">
            <v>16.485430935443301</v>
          </cell>
          <cell r="AL50">
            <v>19.137112919992248</v>
          </cell>
          <cell r="AM50">
            <v>22.054871145772935</v>
          </cell>
          <cell r="AN50">
            <v>23.01456141067273</v>
          </cell>
          <cell r="AO50">
            <v>15.030131334268827</v>
          </cell>
          <cell r="AQ50">
            <v>19.190775326607955</v>
          </cell>
          <cell r="AR50">
            <v>15.409207823744042</v>
          </cell>
          <cell r="AS50">
            <v>9.8360052974746601</v>
          </cell>
          <cell r="AT50">
            <v>18.093287478735263</v>
          </cell>
          <cell r="AV50">
            <v>9.46821623285099</v>
          </cell>
          <cell r="AW50">
            <v>13.41396406255928</v>
          </cell>
          <cell r="AX50">
            <v>16.381982554766839</v>
          </cell>
          <cell r="AY50">
            <v>10.046196757260862</v>
          </cell>
        </row>
        <row r="51">
          <cell r="C51" t="str">
            <v>Harmony</v>
          </cell>
          <cell r="E51" t="str">
            <v>--</v>
          </cell>
          <cell r="F51">
            <v>0</v>
          </cell>
          <cell r="G51">
            <v>6.5861053111638368</v>
          </cell>
          <cell r="H51">
            <v>14.419911224341874</v>
          </cell>
          <cell r="I51">
            <v>13.343119221998201</v>
          </cell>
          <cell r="J51">
            <v>13.409133550402764</v>
          </cell>
          <cell r="K51">
            <v>11.164890275221717</v>
          </cell>
          <cell r="L51">
            <v>10.342965031446983</v>
          </cell>
          <cell r="R51" t="str">
            <v>--</v>
          </cell>
          <cell r="S51" t="str">
            <v>--</v>
          </cell>
          <cell r="T51" t="str">
            <v>--</v>
          </cell>
          <cell r="U51" t="str">
            <v>--</v>
          </cell>
          <cell r="W51">
            <v>70.256574890180929</v>
          </cell>
          <cell r="X51">
            <v>-2.0713894684376899</v>
          </cell>
          <cell r="Y51">
            <v>9.89832304182492</v>
          </cell>
          <cell r="Z51">
            <v>-15.968625657276004</v>
          </cell>
          <cell r="AB51">
            <v>14.963186523032878</v>
          </cell>
          <cell r="AC51">
            <v>27.360173892865713</v>
          </cell>
          <cell r="AD51">
            <v>10.240259515949536</v>
          </cell>
          <cell r="AE51">
            <v>7.2563562896179379</v>
          </cell>
          <cell r="AG51">
            <v>-2.844776728526266</v>
          </cell>
          <cell r="AH51">
            <v>21.743980410555807</v>
          </cell>
          <cell r="AI51">
            <v>19.151409217579875</v>
          </cell>
          <cell r="AJ51">
            <v>15.248594374290668</v>
          </cell>
          <cell r="AL51">
            <v>11.560390772811701</v>
          </cell>
          <cell r="AM51">
            <v>9.9694603196887055</v>
          </cell>
          <cell r="AN51">
            <v>15.493585250015961</v>
          </cell>
          <cell r="AO51">
            <v>16.379804085898609</v>
          </cell>
          <cell r="AQ51">
            <v>15.550166286242263</v>
          </cell>
          <cell r="AR51">
            <v>10.326262006467978</v>
          </cell>
          <cell r="AS51">
            <v>10.706055782149138</v>
          </cell>
          <cell r="AT51">
            <v>9.15307273485646</v>
          </cell>
          <cell r="AV51">
            <v>11.000532724771329</v>
          </cell>
          <cell r="AW51">
            <v>11.620375524253435</v>
          </cell>
          <cell r="AX51">
            <v>9.5864464850872633</v>
          </cell>
          <cell r="AY51">
            <v>9.2995735633577539</v>
          </cell>
        </row>
        <row r="52">
          <cell r="C52" t="str">
            <v>Soprano</v>
          </cell>
          <cell r="E52" t="str">
            <v>--</v>
          </cell>
          <cell r="F52">
            <v>0</v>
          </cell>
          <cell r="G52">
            <v>26.023937311446055</v>
          </cell>
          <cell r="H52">
            <v>15.058068142133996</v>
          </cell>
          <cell r="I52">
            <v>15.482309194435118</v>
          </cell>
          <cell r="J52">
            <v>16.181720304587422</v>
          </cell>
          <cell r="K52">
            <v>11.482657392125395</v>
          </cell>
          <cell r="L52">
            <v>13.52432158468746</v>
          </cell>
          <cell r="R52" t="str">
            <v>--</v>
          </cell>
          <cell r="S52" t="str">
            <v>--</v>
          </cell>
          <cell r="T52" t="str">
            <v>--</v>
          </cell>
          <cell r="U52" t="str">
            <v>--</v>
          </cell>
          <cell r="W52">
            <v>-0.98583721648211053</v>
          </cell>
          <cell r="X52">
            <v>27.256277259554373</v>
          </cell>
          <cell r="Y52">
            <v>72.021615688284584</v>
          </cell>
          <cell r="Z52">
            <v>9.2248738407289643</v>
          </cell>
          <cell r="AB52">
            <v>28.29394703769259</v>
          </cell>
          <cell r="AC52">
            <v>21.854102631516213</v>
          </cell>
          <cell r="AD52">
            <v>-12.793876703733542</v>
          </cell>
          <cell r="AE52">
            <v>35.960811166742104</v>
          </cell>
          <cell r="AG52">
            <v>18.531225440646047</v>
          </cell>
          <cell r="AH52">
            <v>17.631837797356997</v>
          </cell>
          <cell r="AI52">
            <v>6.0161524704148928</v>
          </cell>
          <cell r="AJ52">
            <v>19.596747971777575</v>
          </cell>
          <cell r="AL52">
            <v>13.901915773774775</v>
          </cell>
          <cell r="AM52">
            <v>18.593294843454224</v>
          </cell>
          <cell r="AN52">
            <v>19.215611372461282</v>
          </cell>
          <cell r="AO52">
            <v>13.418915740778203</v>
          </cell>
          <cell r="AQ52">
            <v>13.178103488726546</v>
          </cell>
          <cell r="AR52">
            <v>9.8481115247716744</v>
          </cell>
          <cell r="AS52">
            <v>8.6093337276876181</v>
          </cell>
          <cell r="AT52">
            <v>14.063152606417241</v>
          </cell>
          <cell r="AV52">
            <v>12.604932468723341</v>
          </cell>
          <cell r="AW52">
            <v>12.998506209454064</v>
          </cell>
          <cell r="AX52">
            <v>18.479712166780725</v>
          </cell>
          <cell r="AY52">
            <v>10.778053533087029</v>
          </cell>
        </row>
        <row r="53">
          <cell r="C53" t="str">
            <v>Accent</v>
          </cell>
          <cell r="E53" t="str">
            <v>--</v>
          </cell>
          <cell r="F53">
            <v>0</v>
          </cell>
          <cell r="G53">
            <v>88.250905625699261</v>
          </cell>
          <cell r="H53">
            <v>5.905644288142109</v>
          </cell>
          <cell r="I53">
            <v>19.474291024700108</v>
          </cell>
          <cell r="J53">
            <v>16.448958004054571</v>
          </cell>
          <cell r="K53">
            <v>12.642710598151808</v>
          </cell>
          <cell r="L53">
            <v>9.7520691394773706</v>
          </cell>
          <cell r="R53" t="str">
            <v>--</v>
          </cell>
          <cell r="S53" t="str">
            <v>--</v>
          </cell>
          <cell r="T53" t="str">
            <v>--</v>
          </cell>
          <cell r="U53" t="str">
            <v>--</v>
          </cell>
          <cell r="W53">
            <v>-1.3668687620286835</v>
          </cell>
          <cell r="X53">
            <v>231.88221064898201</v>
          </cell>
          <cell r="Y53">
            <v>87.877127122638996</v>
          </cell>
          <cell r="Z53">
            <v>81.091234487342746</v>
          </cell>
          <cell r="AB53">
            <v>50.305400812851595</v>
          </cell>
          <cell r="AC53">
            <v>-19.041143172785635</v>
          </cell>
          <cell r="AD53">
            <v>1.3211937261646822</v>
          </cell>
          <cell r="AE53">
            <v>17.364861972330516</v>
          </cell>
          <cell r="AG53">
            <v>24.675572781565315</v>
          </cell>
          <cell r="AH53">
            <v>20.198521606629939</v>
          </cell>
          <cell r="AI53">
            <v>20.399178031910004</v>
          </cell>
          <cell r="AJ53">
            <v>14.219614521613977</v>
          </cell>
          <cell r="AL53">
            <v>17.551241863911304</v>
          </cell>
          <cell r="AM53">
            <v>15.240456262107127</v>
          </cell>
          <cell r="AN53">
            <v>14.95035909968767</v>
          </cell>
          <cell r="AO53">
            <v>18.041750110633625</v>
          </cell>
          <cell r="AQ53">
            <v>9.2727083807979671</v>
          </cell>
          <cell r="AR53">
            <v>13.720881279618036</v>
          </cell>
          <cell r="AS53">
            <v>14.505555410703153</v>
          </cell>
          <cell r="AT53">
            <v>12.723878980209546</v>
          </cell>
          <cell r="AV53">
            <v>9.2090352409710974</v>
          </cell>
          <cell r="AW53">
            <v>9.7212481620947209</v>
          </cell>
          <cell r="AX53">
            <v>10.198390856167471</v>
          </cell>
          <cell r="AY53">
            <v>9.8076668446908535</v>
          </cell>
        </row>
        <row r="54">
          <cell r="C54" t="str">
            <v>Pixel CO2</v>
          </cell>
          <cell r="E54" t="str">
            <v>--</v>
          </cell>
          <cell r="F54">
            <v>0</v>
          </cell>
          <cell r="G54">
            <v>0</v>
          </cell>
          <cell r="H54">
            <v>703.38031682674307</v>
          </cell>
          <cell r="I54">
            <v>92.587762199760903</v>
          </cell>
          <cell r="J54">
            <v>20.814586916406896</v>
          </cell>
          <cell r="K54">
            <v>12.703086219963433</v>
          </cell>
          <cell r="L54">
            <v>9.3840380190143726</v>
          </cell>
          <cell r="R54" t="str">
            <v>--</v>
          </cell>
          <cell r="S54" t="str">
            <v>--</v>
          </cell>
          <cell r="T54" t="str">
            <v>--</v>
          </cell>
          <cell r="U54" t="str">
            <v>--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C54">
            <v>0</v>
          </cell>
          <cell r="AD54">
            <v>9906.4620726495741</v>
          </cell>
          <cell r="AE54">
            <v>221.5427913521811</v>
          </cell>
          <cell r="AG54">
            <v>186.18644183368994</v>
          </cell>
          <cell r="AH54">
            <v>202.51749057922456</v>
          </cell>
          <cell r="AI54">
            <v>51.637011061815443</v>
          </cell>
          <cell r="AJ54">
            <v>46.528744778197726</v>
          </cell>
          <cell r="AL54">
            <v>38.236171040371957</v>
          </cell>
          <cell r="AM54">
            <v>17.481499829705548</v>
          </cell>
          <cell r="AN54">
            <v>18.599260223415847</v>
          </cell>
          <cell r="AO54">
            <v>13.942433704407641</v>
          </cell>
          <cell r="AQ54">
            <v>10.551873008142998</v>
          </cell>
          <cell r="AR54">
            <v>11.576232770207939</v>
          </cell>
          <cell r="AS54">
            <v>16.26228103486347</v>
          </cell>
          <cell r="AT54">
            <v>12.410207609921242</v>
          </cell>
          <cell r="AV54">
            <v>4.4242357664401544</v>
          </cell>
          <cell r="AW54">
            <v>12.556111591796636</v>
          </cell>
          <cell r="AX54">
            <v>6.9967052307714717</v>
          </cell>
          <cell r="AY54">
            <v>12.602162471667388</v>
          </cell>
        </row>
        <row r="55">
          <cell r="C55" t="str">
            <v>Total Systems / Handpieces</v>
          </cell>
          <cell r="E55" t="str">
            <v>--</v>
          </cell>
          <cell r="F55">
            <v>0</v>
          </cell>
          <cell r="G55">
            <v>38.702057153782967</v>
          </cell>
          <cell r="H55">
            <v>19.356658261376246</v>
          </cell>
          <cell r="I55">
            <v>21.814090320012447</v>
          </cell>
          <cell r="J55">
            <v>15.901157605335904</v>
          </cell>
          <cell r="K55">
            <v>12.138123114586774</v>
          </cell>
          <cell r="L55">
            <v>10.501733720571927</v>
          </cell>
          <cell r="R55" t="str">
            <v>--</v>
          </cell>
          <cell r="S55" t="str">
            <v>--</v>
          </cell>
          <cell r="T55" t="str">
            <v>--</v>
          </cell>
          <cell r="U55" t="str">
            <v>--</v>
          </cell>
          <cell r="W55">
            <v>27.470852348104135</v>
          </cell>
          <cell r="X55">
            <v>66.910299774749518</v>
          </cell>
          <cell r="Y55">
            <v>49.229250115384168</v>
          </cell>
          <cell r="Z55">
            <v>18.360415970158741</v>
          </cell>
          <cell r="AB55">
            <v>33.420485439223981</v>
          </cell>
          <cell r="AC55">
            <v>8.7827030529679107</v>
          </cell>
          <cell r="AD55">
            <v>14.930569952060345</v>
          </cell>
          <cell r="AE55">
            <v>24.247652601822711</v>
          </cell>
          <cell r="AG55">
            <v>22.254488518512417</v>
          </cell>
          <cell r="AH55">
            <v>27.841113027802589</v>
          </cell>
          <cell r="AI55">
            <v>19.529953156013423</v>
          </cell>
          <cell r="AJ55">
            <v>18.189204171716611</v>
          </cell>
          <cell r="AL55">
            <v>16.956772077948944</v>
          </cell>
          <cell r="AM55">
            <v>14.162547665395619</v>
          </cell>
          <cell r="AN55">
            <v>16.434835656326264</v>
          </cell>
          <cell r="AO55">
            <v>16.271698322141038</v>
          </cell>
          <cell r="AQ55">
            <v>12.600594954083544</v>
          </cell>
          <cell r="AR55">
            <v>11.886282269808234</v>
          </cell>
          <cell r="AS55">
            <v>12.369210853575874</v>
          </cell>
          <cell r="AT55">
            <v>11.817006728777191</v>
          </cell>
          <cell r="AV55">
            <v>9.7401720280098978</v>
          </cell>
          <cell r="AW55">
            <v>11.297218247184659</v>
          </cell>
          <cell r="AX55">
            <v>10.857368151237967</v>
          </cell>
          <cell r="AY55">
            <v>10.048912406246835</v>
          </cell>
        </row>
        <row r="56">
          <cell r="C56" t="str">
            <v>Other Existing Products</v>
          </cell>
          <cell r="E56" t="str">
            <v>--</v>
          </cell>
          <cell r="F56">
            <v>0</v>
          </cell>
          <cell r="G56">
            <v>26.043385770894222</v>
          </cell>
          <cell r="H56">
            <v>-22.075517583290839</v>
          </cell>
          <cell r="I56">
            <v>-33.333333333333336</v>
          </cell>
          <cell r="J56">
            <v>-2.0000000000000018</v>
          </cell>
          <cell r="K56">
            <v>-2.0408163265306145</v>
          </cell>
          <cell r="L56">
            <v>-4.1666666666666625</v>
          </cell>
          <cell r="R56" t="str">
            <v>--</v>
          </cell>
          <cell r="S56" t="str">
            <v>--</v>
          </cell>
          <cell r="T56" t="str">
            <v>--</v>
          </cell>
          <cell r="U56" t="str">
            <v>--</v>
          </cell>
          <cell r="W56">
            <v>-54.552725882940798</v>
          </cell>
          <cell r="X56">
            <v>131.82376097246063</v>
          </cell>
          <cell r="Y56">
            <v>-91.869750029006894</v>
          </cell>
          <cell r="Z56">
            <v>-102.81960908421644</v>
          </cell>
          <cell r="AB56">
            <v>-33.240278998223275</v>
          </cell>
          <cell r="AC56">
            <v>-71.221906566939396</v>
          </cell>
          <cell r="AD56">
            <v>282.45597106282781</v>
          </cell>
          <cell r="AE56">
            <v>1048.8007871312668</v>
          </cell>
          <cell r="AG56">
            <v>-38.46153846153846</v>
          </cell>
          <cell r="AH56">
            <v>-33.333333333333336</v>
          </cell>
          <cell r="AI56">
            <v>-33.333333333333336</v>
          </cell>
          <cell r="AJ56">
            <v>-29.411764705882348</v>
          </cell>
          <cell r="AL56">
            <v>-2.0000000000000018</v>
          </cell>
          <cell r="AM56">
            <v>-2.0000000000000018</v>
          </cell>
          <cell r="AN56">
            <v>-2.0000000000000018</v>
          </cell>
          <cell r="AO56">
            <v>-2.0000000000000018</v>
          </cell>
          <cell r="AQ56">
            <v>-2.0408163265306145</v>
          </cell>
          <cell r="AR56">
            <v>-2.0408163265306145</v>
          </cell>
          <cell r="AS56">
            <v>-2.0408163265306145</v>
          </cell>
          <cell r="AT56">
            <v>-2.0408163265306145</v>
          </cell>
          <cell r="AV56">
            <v>-4.1666666666666625</v>
          </cell>
          <cell r="AW56">
            <v>-4.1666666666666625</v>
          </cell>
          <cell r="AX56">
            <v>-4.1666666666666625</v>
          </cell>
          <cell r="AY56">
            <v>-4.1666666666666625</v>
          </cell>
        </row>
        <row r="57">
          <cell r="C57" t="str">
            <v>Other New Products</v>
          </cell>
          <cell r="E57" t="str">
            <v>--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123.08442189401939</v>
          </cell>
          <cell r="L57">
            <v>134.7740915365888</v>
          </cell>
          <cell r="R57" t="str">
            <v>--</v>
          </cell>
          <cell r="S57" t="str">
            <v>--</v>
          </cell>
          <cell r="T57" t="str">
            <v>--</v>
          </cell>
          <cell r="U57" t="str">
            <v>--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Q57">
            <v>0</v>
          </cell>
          <cell r="AR57">
            <v>609.40059333817157</v>
          </cell>
          <cell r="AS57">
            <v>207.39399083617428</v>
          </cell>
          <cell r="AT57">
            <v>-3.846512021030779</v>
          </cell>
          <cell r="AV57">
            <v>138.32266737120622</v>
          </cell>
          <cell r="AW57">
            <v>137.58896467839392</v>
          </cell>
          <cell r="AX57">
            <v>131.77189328206839</v>
          </cell>
          <cell r="AY57">
            <v>132.59932911560193</v>
          </cell>
        </row>
        <row r="58">
          <cell r="C58" t="str">
            <v>Service and Warranty</v>
          </cell>
          <cell r="E58" t="str">
            <v>--</v>
          </cell>
          <cell r="F58">
            <v>0</v>
          </cell>
          <cell r="G58">
            <v>254.67980295566468</v>
          </cell>
          <cell r="H58">
            <v>54.166666666666721</v>
          </cell>
          <cell r="I58">
            <v>37.387387387387385</v>
          </cell>
          <cell r="J58">
            <v>25.573770491803295</v>
          </cell>
          <cell r="K58">
            <v>19.582245430809376</v>
          </cell>
          <cell r="L58">
            <v>3.9301310043668103</v>
          </cell>
          <cell r="R58" t="str">
            <v>--</v>
          </cell>
          <cell r="S58" t="str">
            <v>--</v>
          </cell>
          <cell r="T58" t="str">
            <v>--</v>
          </cell>
          <cell r="U58" t="str">
            <v>--</v>
          </cell>
          <cell r="W58">
            <v>442.10526315789463</v>
          </cell>
          <cell r="X58">
            <v>125</v>
          </cell>
          <cell r="Y58">
            <v>308.88888888888886</v>
          </cell>
          <cell r="Z58">
            <v>213.23529411764704</v>
          </cell>
          <cell r="AB58">
            <v>21.359223300970864</v>
          </cell>
          <cell r="AC58">
            <v>96.581196581196565</v>
          </cell>
          <cell r="AD58">
            <v>57.6086956521739</v>
          </cell>
          <cell r="AE58">
            <v>59.624413145539904</v>
          </cell>
          <cell r="AG58">
            <v>39.999999999999993</v>
          </cell>
          <cell r="AH58">
            <v>58.695652173913039</v>
          </cell>
          <cell r="AI58">
            <v>36.206896551724135</v>
          </cell>
          <cell r="AJ58">
            <v>22.058823529411775</v>
          </cell>
          <cell r="AL58">
            <v>25.714285714285712</v>
          </cell>
          <cell r="AM58">
            <v>23.287671232876718</v>
          </cell>
          <cell r="AN58">
            <v>22.78481012658229</v>
          </cell>
          <cell r="AO58">
            <v>30.120481927710841</v>
          </cell>
          <cell r="AQ58">
            <v>28.409090909090917</v>
          </cell>
          <cell r="AR58">
            <v>31.111111111111111</v>
          </cell>
          <cell r="AS58">
            <v>16.494845360824751</v>
          </cell>
          <cell r="AT58">
            <v>5.555555555555558</v>
          </cell>
          <cell r="AV58">
            <v>5.3097345132743445</v>
          </cell>
          <cell r="AW58">
            <v>5.0847457627118731</v>
          </cell>
          <cell r="AX58">
            <v>5.3097345132743445</v>
          </cell>
          <cell r="AY58">
            <v>0</v>
          </cell>
        </row>
        <row r="59">
          <cell r="R59" t="str">
            <v>--</v>
          </cell>
          <cell r="S59" t="str">
            <v>--</v>
          </cell>
          <cell r="T59" t="str">
            <v>--</v>
          </cell>
          <cell r="U59" t="str">
            <v>--</v>
          </cell>
        </row>
        <row r="60">
          <cell r="C60" t="str">
            <v>TOTAL REVENUE</v>
          </cell>
          <cell r="E60" t="str">
            <v>--</v>
          </cell>
          <cell r="F60">
            <v>0</v>
          </cell>
          <cell r="G60">
            <v>39.099822547142239</v>
          </cell>
          <cell r="H60">
            <v>18.718606878956614</v>
          </cell>
          <cell r="I60">
            <v>21.171065907894505</v>
          </cell>
          <cell r="J60">
            <v>18.577269763658389</v>
          </cell>
          <cell r="K60">
            <v>14.668384364801334</v>
          </cell>
          <cell r="L60">
            <v>15.83643693513832</v>
          </cell>
          <cell r="R60" t="str">
            <v>--</v>
          </cell>
          <cell r="S60" t="str">
            <v>--</v>
          </cell>
          <cell r="T60" t="str">
            <v>--</v>
          </cell>
          <cell r="U60" t="str">
            <v>--</v>
          </cell>
          <cell r="W60">
            <v>22.152544623100702</v>
          </cell>
          <cell r="X60">
            <v>69.664069143374903</v>
          </cell>
          <cell r="Y60">
            <v>38.968313370022642</v>
          </cell>
          <cell r="Z60">
            <v>27.787273697460591</v>
          </cell>
          <cell r="AB60">
            <v>31.310980366086149</v>
          </cell>
          <cell r="AC60">
            <v>4.9218581532795014</v>
          </cell>
          <cell r="AD60">
            <v>16.518546158748304</v>
          </cell>
          <cell r="AE60">
            <v>26.193694404297862</v>
          </cell>
          <cell r="AG60">
            <v>21.551111656021792</v>
          </cell>
          <cell r="AH60">
            <v>27.220752134425364</v>
          </cell>
          <cell r="AI60">
            <v>18.930675496147266</v>
          </cell>
          <cell r="AJ60">
            <v>17.547272125004131</v>
          </cell>
          <cell r="AL60">
            <v>16.929298649766402</v>
          </cell>
          <cell r="AM60">
            <v>14.99475647943822</v>
          </cell>
          <cell r="AN60">
            <v>18.230167775923654</v>
          </cell>
          <cell r="AO60">
            <v>23.493834736667594</v>
          </cell>
          <cell r="AQ60">
            <v>17.114330104643692</v>
          </cell>
          <cell r="AR60">
            <v>16.464202705207896</v>
          </cell>
          <cell r="AS60">
            <v>15.403668177715568</v>
          </cell>
          <cell r="AT60">
            <v>10.727648385602873</v>
          </cell>
          <cell r="AV60">
            <v>14.407848811596624</v>
          </cell>
          <cell r="AW60">
            <v>16.840961553025167</v>
          </cell>
          <cell r="AX60">
            <v>15.774355017027307</v>
          </cell>
          <cell r="AY60">
            <v>16.058553598494285</v>
          </cell>
        </row>
        <row r="62">
          <cell r="C62" t="str">
            <v>BY GEOGRAPHIC REGION:</v>
          </cell>
        </row>
        <row r="64">
          <cell r="C64" t="str">
            <v>US</v>
          </cell>
          <cell r="E64" t="str">
            <v>--</v>
          </cell>
          <cell r="F64">
            <v>0</v>
          </cell>
          <cell r="G64">
            <v>97.06550079958518</v>
          </cell>
          <cell r="H64">
            <v>17.374385989636899</v>
          </cell>
          <cell r="I64">
            <v>24.743707764630884</v>
          </cell>
          <cell r="J64">
            <v>15.826657426346792</v>
          </cell>
          <cell r="K64">
            <v>13.543007983918054</v>
          </cell>
          <cell r="L64">
            <v>13.634585378855469</v>
          </cell>
          <cell r="R64" t="str">
            <v>--</v>
          </cell>
          <cell r="S64" t="str">
            <v>--</v>
          </cell>
          <cell r="T64" t="str">
            <v>--</v>
          </cell>
          <cell r="U64" t="str">
            <v>--</v>
          </cell>
          <cell r="W64">
            <v>5.1029200394809404</v>
          </cell>
          <cell r="X64">
            <v>631.90688566250537</v>
          </cell>
          <cell r="Y64">
            <v>99.021214482109016</v>
          </cell>
          <cell r="Z64">
            <v>42.871701406730665</v>
          </cell>
          <cell r="AB64">
            <v>72.82928141400302</v>
          </cell>
          <cell r="AC64">
            <v>-9.571085786913013</v>
          </cell>
          <cell r="AD64">
            <v>12.972981451399491</v>
          </cell>
          <cell r="AE64">
            <v>22.876818878379336</v>
          </cell>
          <cell r="AG64">
            <v>26.424253574432321</v>
          </cell>
          <cell r="AH64">
            <v>33.627333467373987</v>
          </cell>
          <cell r="AI64">
            <v>23.899686399008878</v>
          </cell>
          <cell r="AJ64">
            <v>16.795538287342794</v>
          </cell>
          <cell r="AL64">
            <v>17.349273105636144</v>
          </cell>
          <cell r="AM64">
            <v>10.825869934898314</v>
          </cell>
          <cell r="AN64">
            <v>16.86966538081154</v>
          </cell>
          <cell r="AO64">
            <v>18.465170464246473</v>
          </cell>
          <cell r="AQ64">
            <v>16.453208539491946</v>
          </cell>
          <cell r="AR64">
            <v>14.634443026058541</v>
          </cell>
          <cell r="AS64">
            <v>12.881202648975275</v>
          </cell>
          <cell r="AT64">
            <v>10.846732384842127</v>
          </cell>
          <cell r="AV64">
            <v>12.298992852630741</v>
          </cell>
          <cell r="AW64">
            <v>14.762136245534684</v>
          </cell>
          <cell r="AX64">
            <v>13.844107454527578</v>
          </cell>
          <cell r="AY64">
            <v>13.515177839512237</v>
          </cell>
        </row>
        <row r="65">
          <cell r="C65" t="str">
            <v>Europe / Middle East</v>
          </cell>
          <cell r="E65" t="str">
            <v>--</v>
          </cell>
          <cell r="F65">
            <v>0</v>
          </cell>
          <cell r="G65">
            <v>7.7123167776773416</v>
          </cell>
          <cell r="H65">
            <v>23.486710840561663</v>
          </cell>
          <cell r="I65">
            <v>16.511861547646856</v>
          </cell>
          <cell r="J65">
            <v>25.292823609087336</v>
          </cell>
          <cell r="K65">
            <v>14.513493283110179</v>
          </cell>
          <cell r="L65">
            <v>18.895628277657917</v>
          </cell>
          <cell r="R65" t="str">
            <v>--</v>
          </cell>
          <cell r="S65" t="str">
            <v>--</v>
          </cell>
          <cell r="T65" t="str">
            <v>--</v>
          </cell>
          <cell r="U65" t="str">
            <v>--</v>
          </cell>
          <cell r="W65">
            <v>-3.2796361706162291</v>
          </cell>
          <cell r="X65">
            <v>-1.1364782992571487</v>
          </cell>
          <cell r="Y65">
            <v>11.185230384882438</v>
          </cell>
          <cell r="Z65">
            <v>29.135692568629402</v>
          </cell>
          <cell r="AB65">
            <v>8.0568350671921927</v>
          </cell>
          <cell r="AC65">
            <v>10.993652098543993</v>
          </cell>
          <cell r="AD65">
            <v>50.712917725706298</v>
          </cell>
          <cell r="AE65">
            <v>29.744204557791033</v>
          </cell>
          <cell r="AG65">
            <v>16.029622698369096</v>
          </cell>
          <cell r="AH65">
            <v>21.780118084447487</v>
          </cell>
          <cell r="AI65">
            <v>13.512276064066263</v>
          </cell>
          <cell r="AJ65">
            <v>14.720983519975018</v>
          </cell>
          <cell r="AL65">
            <v>20.506991384953309</v>
          </cell>
          <cell r="AM65">
            <v>23.356769275474054</v>
          </cell>
          <cell r="AN65">
            <v>23.017481387991889</v>
          </cell>
          <cell r="AO65">
            <v>32.407781337143263</v>
          </cell>
          <cell r="AQ65">
            <v>16.140246262065403</v>
          </cell>
          <cell r="AR65">
            <v>17.640408055395707</v>
          </cell>
          <cell r="AS65">
            <v>16.563233620148289</v>
          </cell>
          <cell r="AT65">
            <v>9.1465824648826022</v>
          </cell>
          <cell r="AV65">
            <v>16.583525030962608</v>
          </cell>
          <cell r="AW65">
            <v>18.216903439713803</v>
          </cell>
          <cell r="AX65">
            <v>20.824891357404574</v>
          </cell>
          <cell r="AY65">
            <v>19.538985908431993</v>
          </cell>
        </row>
        <row r="66">
          <cell r="C66" t="str">
            <v>Asia</v>
          </cell>
          <cell r="E66" t="str">
            <v>--</v>
          </cell>
          <cell r="F66">
            <v>0</v>
          </cell>
          <cell r="G66">
            <v>-4.8837092342059911</v>
          </cell>
          <cell r="H66">
            <v>2.1273718922645068</v>
          </cell>
          <cell r="I66">
            <v>19.223031378554232</v>
          </cell>
          <cell r="J66">
            <v>17.718447089144806</v>
          </cell>
          <cell r="K66">
            <v>16.935166421436421</v>
          </cell>
          <cell r="L66">
            <v>17.521878573387227</v>
          </cell>
          <cell r="R66" t="str">
            <v>--</v>
          </cell>
          <cell r="S66" t="str">
            <v>--</v>
          </cell>
          <cell r="T66" t="str">
            <v>--</v>
          </cell>
          <cell r="U66" t="str">
            <v>--</v>
          </cell>
          <cell r="W66">
            <v>75.326022206538539</v>
          </cell>
          <cell r="X66">
            <v>-18.084502715972796</v>
          </cell>
          <cell r="Y66">
            <v>-30.333955259368505</v>
          </cell>
          <cell r="Z66">
            <v>-6.6043364316363711</v>
          </cell>
          <cell r="AB66">
            <v>-5.3404364564115898</v>
          </cell>
          <cell r="AC66">
            <v>15.167232391236274</v>
          </cell>
          <cell r="AD66">
            <v>-11.920537424443411</v>
          </cell>
          <cell r="AE66">
            <v>13.098125913711932</v>
          </cell>
          <cell r="AG66">
            <v>12.301759077991047</v>
          </cell>
          <cell r="AH66">
            <v>24.177031759441657</v>
          </cell>
          <cell r="AI66">
            <v>21.233119398236244</v>
          </cell>
          <cell r="AJ66">
            <v>19.874020726867457</v>
          </cell>
          <cell r="AL66">
            <v>13.488241360251196</v>
          </cell>
          <cell r="AM66">
            <v>16.41986517220062</v>
          </cell>
          <cell r="AN66">
            <v>15.888603780873002</v>
          </cell>
          <cell r="AO66">
            <v>24.008245470171286</v>
          </cell>
          <cell r="AQ66">
            <v>18.779087562593588</v>
          </cell>
          <cell r="AR66">
            <v>18.535647116613085</v>
          </cell>
          <cell r="AS66">
            <v>20.90438116527331</v>
          </cell>
          <cell r="AT66">
            <v>11.250010239436747</v>
          </cell>
          <cell r="AV66">
            <v>19.177446697926335</v>
          </cell>
          <cell r="AW66">
            <v>18.850279630679225</v>
          </cell>
          <cell r="AX66">
            <v>13.315821064863421</v>
          </cell>
          <cell r="AY66">
            <v>18.190769334580747</v>
          </cell>
        </row>
        <row r="67">
          <cell r="C67" t="str">
            <v>Canada</v>
          </cell>
          <cell r="E67" t="str">
            <v>--</v>
          </cell>
          <cell r="F67">
            <v>0</v>
          </cell>
          <cell r="G67">
            <v>-38.6428772606641</v>
          </cell>
          <cell r="H67">
            <v>47.336857411586244</v>
          </cell>
          <cell r="I67">
            <v>18.316258351893076</v>
          </cell>
          <cell r="J67">
            <v>20.023690903462786</v>
          </cell>
          <cell r="K67">
            <v>17.185515178375589</v>
          </cell>
          <cell r="L67">
            <v>15.764368067443435</v>
          </cell>
          <cell r="R67" t="str">
            <v>--</v>
          </cell>
          <cell r="S67" t="str">
            <v>--</v>
          </cell>
          <cell r="T67" t="str">
            <v>--</v>
          </cell>
          <cell r="U67" t="str">
            <v>--</v>
          </cell>
          <cell r="W67">
            <v>-23.376100703523729</v>
          </cell>
          <cell r="X67">
            <v>-55.94680425552562</v>
          </cell>
          <cell r="Y67">
            <v>-33.8475874531754</v>
          </cell>
          <cell r="Z67">
            <v>2.3928137100821978</v>
          </cell>
          <cell r="AB67">
            <v>77.71644150965966</v>
          </cell>
          <cell r="AC67">
            <v>-5.3147223546666904</v>
          </cell>
          <cell r="AD67">
            <v>132.28338254060409</v>
          </cell>
          <cell r="AE67">
            <v>49.206883972126427</v>
          </cell>
          <cell r="AG67">
            <v>31.878787878787882</v>
          </cell>
          <cell r="AH67">
            <v>16.827647319450612</v>
          </cell>
          <cell r="AI67">
            <v>2.4000000000000021</v>
          </cell>
          <cell r="AJ67">
            <v>27.109687750200152</v>
          </cell>
          <cell r="AL67">
            <v>17.987316176470603</v>
          </cell>
          <cell r="AM67">
            <v>17.594053398058239</v>
          </cell>
          <cell r="AN67">
            <v>17.594053398058239</v>
          </cell>
          <cell r="AO67">
            <v>25.454557543181888</v>
          </cell>
          <cell r="AQ67">
            <v>16.024483240802901</v>
          </cell>
          <cell r="AR67">
            <v>23.667209909669729</v>
          </cell>
          <cell r="AS67">
            <v>18.266289884404397</v>
          </cell>
          <cell r="AT67">
            <v>12.047168023517862</v>
          </cell>
          <cell r="AV67">
            <v>9.7853010578905284</v>
          </cell>
          <cell r="AW67">
            <v>14.709007000049557</v>
          </cell>
          <cell r="AX67">
            <v>15.3807298598432</v>
          </cell>
          <cell r="AY67">
            <v>20.976682929205047</v>
          </cell>
        </row>
        <row r="68">
          <cell r="C68" t="str">
            <v>Latin America</v>
          </cell>
          <cell r="E68" t="str">
            <v>--</v>
          </cell>
          <cell r="F68">
            <v>0</v>
          </cell>
          <cell r="G68">
            <v>83.921500478200954</v>
          </cell>
          <cell r="H68">
            <v>27.517008854423629</v>
          </cell>
          <cell r="I68">
            <v>18.865083640731228</v>
          </cell>
          <cell r="J68">
            <v>18.896294044716399</v>
          </cell>
          <cell r="K68">
            <v>15.821222128860168</v>
          </cell>
          <cell r="L68">
            <v>17.030913671815505</v>
          </cell>
          <cell r="R68" t="str">
            <v>--</v>
          </cell>
          <cell r="S68" t="str">
            <v>--</v>
          </cell>
          <cell r="T68" t="str">
            <v>--</v>
          </cell>
          <cell r="U68" t="str">
            <v>--</v>
          </cell>
          <cell r="W68">
            <v>142.27346019351828</v>
          </cell>
          <cell r="X68">
            <v>65.028605087034691</v>
          </cell>
          <cell r="Y68">
            <v>131.05380283775639</v>
          </cell>
          <cell r="Z68">
            <v>35.20486939550247</v>
          </cell>
          <cell r="AB68">
            <v>13.717380102177401</v>
          </cell>
          <cell r="AC68">
            <v>63.069377551368078</v>
          </cell>
          <cell r="AD68">
            <v>2.875642303464554</v>
          </cell>
          <cell r="AE68">
            <v>41.24621658188132</v>
          </cell>
          <cell r="AG68">
            <v>20.533494388472672</v>
          </cell>
          <cell r="AH68">
            <v>21.150120174213647</v>
          </cell>
          <cell r="AI68">
            <v>15.001928261574381</v>
          </cell>
          <cell r="AJ68">
            <v>19.2739374774076</v>
          </cell>
          <cell r="AL68">
            <v>13.529616796782662</v>
          </cell>
          <cell r="AM68">
            <v>15.213834392203452</v>
          </cell>
          <cell r="AN68">
            <v>18.369081044504231</v>
          </cell>
          <cell r="AO68">
            <v>26.347259402632272</v>
          </cell>
          <cell r="AQ68">
            <v>19.823061047245783</v>
          </cell>
          <cell r="AR68">
            <v>16.712801056182826</v>
          </cell>
          <cell r="AS68">
            <v>16.904239299516277</v>
          </cell>
          <cell r="AT68">
            <v>11.809084275213944</v>
          </cell>
          <cell r="AV68">
            <v>15.327334169335938</v>
          </cell>
          <cell r="AW68">
            <v>20.108569485838569</v>
          </cell>
          <cell r="AX68">
            <v>16.909461606029595</v>
          </cell>
          <cell r="AY68">
            <v>15.402981467974296</v>
          </cell>
        </row>
        <row r="70">
          <cell r="C70" t="str">
            <v>TOTAL REVENUE</v>
          </cell>
          <cell r="E70" t="str">
            <v>--</v>
          </cell>
          <cell r="F70">
            <v>0</v>
          </cell>
          <cell r="G70">
            <v>39.099822547142217</v>
          </cell>
          <cell r="H70">
            <v>18.718606878956635</v>
          </cell>
          <cell r="I70">
            <v>21.171065907894505</v>
          </cell>
          <cell r="J70">
            <v>18.577269763658389</v>
          </cell>
          <cell r="K70">
            <v>14.668384364801357</v>
          </cell>
          <cell r="L70">
            <v>15.836436935138298</v>
          </cell>
          <cell r="R70" t="str">
            <v>--</v>
          </cell>
          <cell r="S70" t="str">
            <v>--</v>
          </cell>
          <cell r="T70" t="str">
            <v>--</v>
          </cell>
          <cell r="U70" t="str">
            <v>--</v>
          </cell>
          <cell r="W70">
            <v>22.152544623100724</v>
          </cell>
          <cell r="X70">
            <v>69.664069143374888</v>
          </cell>
          <cell r="Y70">
            <v>38.968313370022642</v>
          </cell>
          <cell r="Z70">
            <v>27.78727369746057</v>
          </cell>
          <cell r="AB70">
            <v>31.310980366086106</v>
          </cell>
          <cell r="AC70">
            <v>4.9218581532795458</v>
          </cell>
          <cell r="AD70">
            <v>16.518546158748325</v>
          </cell>
          <cell r="AE70">
            <v>26.19369440429784</v>
          </cell>
          <cell r="AG70">
            <v>21.551111656021817</v>
          </cell>
          <cell r="AH70">
            <v>27.220752134425318</v>
          </cell>
          <cell r="AI70">
            <v>18.930675496147266</v>
          </cell>
          <cell r="AJ70">
            <v>17.54727212500411</v>
          </cell>
          <cell r="AL70">
            <v>16.929298649766377</v>
          </cell>
          <cell r="AM70">
            <v>14.99475647943822</v>
          </cell>
          <cell r="AN70">
            <v>18.230167775923679</v>
          </cell>
          <cell r="AO70">
            <v>23.493834736667594</v>
          </cell>
          <cell r="AQ70">
            <v>17.114330104643717</v>
          </cell>
          <cell r="AR70">
            <v>16.464202705207896</v>
          </cell>
          <cell r="AS70">
            <v>15.403668177715524</v>
          </cell>
          <cell r="AT70">
            <v>10.727648385602917</v>
          </cell>
          <cell r="AV70">
            <v>14.40784881159658</v>
          </cell>
          <cell r="AW70">
            <v>16.840961553025146</v>
          </cell>
          <cell r="AX70">
            <v>15.774355017027354</v>
          </cell>
          <cell r="AY70">
            <v>16.058553598494285</v>
          </cell>
        </row>
        <row r="74">
          <cell r="B74" t="str">
            <v>REVENUE SUMMARY</v>
          </cell>
        </row>
        <row r="78">
          <cell r="F78" t="str">
            <v>Fiscal Year Ended December 31,</v>
          </cell>
          <cell r="R78">
            <v>2006</v>
          </cell>
          <cell r="W78">
            <v>2007</v>
          </cell>
          <cell r="AB78">
            <v>2008</v>
          </cell>
          <cell r="AG78">
            <v>2009</v>
          </cell>
          <cell r="AL78">
            <v>2010</v>
          </cell>
          <cell r="AQ78">
            <v>2011</v>
          </cell>
          <cell r="AV78">
            <v>2012</v>
          </cell>
        </row>
        <row r="79">
          <cell r="E79">
            <v>2005</v>
          </cell>
          <cell r="F79">
            <v>2006</v>
          </cell>
          <cell r="G79">
            <v>2007</v>
          </cell>
          <cell r="H79">
            <v>2008</v>
          </cell>
          <cell r="I79">
            <v>2009</v>
          </cell>
          <cell r="J79">
            <v>2010</v>
          </cell>
          <cell r="K79">
            <v>2011</v>
          </cell>
          <cell r="L79">
            <v>2012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W79" t="str">
            <v>Q1</v>
          </cell>
          <cell r="X79" t="str">
            <v>Q2</v>
          </cell>
          <cell r="Y79" t="str">
            <v>Q3</v>
          </cell>
          <cell r="Z79" t="str">
            <v>Q4</v>
          </cell>
          <cell r="AB79" t="str">
            <v>Q1</v>
          </cell>
          <cell r="AC79" t="str">
            <v>Q2</v>
          </cell>
          <cell r="AD79" t="str">
            <v>Q3</v>
          </cell>
          <cell r="AE79" t="str">
            <v>Q4</v>
          </cell>
          <cell r="AG79" t="str">
            <v>Q1</v>
          </cell>
          <cell r="AH79" t="str">
            <v>Q2</v>
          </cell>
          <cell r="AI79" t="str">
            <v>Q3</v>
          </cell>
          <cell r="AJ79" t="str">
            <v>Q4</v>
          </cell>
          <cell r="AL79" t="str">
            <v>Q1</v>
          </cell>
          <cell r="AM79" t="str">
            <v>Q2</v>
          </cell>
          <cell r="AN79" t="str">
            <v>Q3</v>
          </cell>
          <cell r="AO79" t="str">
            <v>Q4</v>
          </cell>
          <cell r="AQ79" t="str">
            <v>Q1</v>
          </cell>
          <cell r="AR79" t="str">
            <v>Q2</v>
          </cell>
          <cell r="AS79" t="str">
            <v>Q3</v>
          </cell>
          <cell r="AT79" t="str">
            <v>Q4</v>
          </cell>
          <cell r="AV79" t="str">
            <v>Q1</v>
          </cell>
          <cell r="AW79" t="str">
            <v>Q2</v>
          </cell>
          <cell r="AX79" t="str">
            <v>Q3</v>
          </cell>
          <cell r="AY79" t="str">
            <v>Q4</v>
          </cell>
        </row>
        <row r="81">
          <cell r="C81" t="str">
            <v>REVENUE MIX / CONTRIBUTION ANALYSIS</v>
          </cell>
        </row>
        <row r="83">
          <cell r="C83" t="str">
            <v>BY PRODUCT:</v>
          </cell>
        </row>
        <row r="85">
          <cell r="C85" t="str">
            <v>Systems / Handpieces</v>
          </cell>
        </row>
        <row r="86">
          <cell r="C86" t="str">
            <v>Aria</v>
          </cell>
          <cell r="E86">
            <v>0</v>
          </cell>
          <cell r="F86">
            <v>1.5882562721106097</v>
          </cell>
          <cell r="G86">
            <v>3.7137457291690956</v>
          </cell>
          <cell r="H86">
            <v>4.9524333559758897</v>
          </cell>
          <cell r="I86">
            <v>5.3142586096561013</v>
          </cell>
          <cell r="J86">
            <v>5.3615230305225321</v>
          </cell>
          <cell r="K86">
            <v>5.4024808864007534</v>
          </cell>
          <cell r="L86">
            <v>5.2383471320177319</v>
          </cell>
          <cell r="R86">
            <v>1.9625829768402416</v>
          </cell>
          <cell r="S86">
            <v>1.7482280616156687</v>
          </cell>
          <cell r="T86">
            <v>0.90175461314341221</v>
          </cell>
          <cell r="U86">
            <v>1.7651816987740807</v>
          </cell>
          <cell r="W86">
            <v>1.5730061428225881</v>
          </cell>
          <cell r="X86">
            <v>4.483267564177102</v>
          </cell>
          <cell r="Y86">
            <v>4.2651704350833803</v>
          </cell>
          <cell r="Z86">
            <v>3.9230313833966517</v>
          </cell>
          <cell r="AB86">
            <v>1.4454479779971339</v>
          </cell>
          <cell r="AC86">
            <v>5.896670808446812</v>
          </cell>
          <cell r="AD86">
            <v>6.2896192478454367</v>
          </cell>
          <cell r="AE86">
            <v>5.5873325018389837</v>
          </cell>
          <cell r="AG86">
            <v>5.1047591537734336</v>
          </cell>
          <cell r="AH86">
            <v>5.2006787053557151</v>
          </cell>
          <cell r="AI86">
            <v>5.3653051941349794</v>
          </cell>
          <cell r="AJ86">
            <v>5.5368603838308736</v>
          </cell>
          <cell r="AL86">
            <v>5.2011452626093773</v>
          </cell>
          <cell r="AM86">
            <v>5.5199748987359927</v>
          </cell>
          <cell r="AN86">
            <v>5.5824217939181766</v>
          </cell>
          <cell r="AO86">
            <v>5.1573892614937691</v>
          </cell>
          <cell r="AQ86">
            <v>5.2933619300286203</v>
          </cell>
          <cell r="AR86">
            <v>5.4699720212104754</v>
          </cell>
          <cell r="AS86">
            <v>5.31309723002318</v>
          </cell>
          <cell r="AT86">
            <v>5.5004604683405933</v>
          </cell>
          <cell r="AV86">
            <v>5.0648176184952405</v>
          </cell>
          <cell r="AW86">
            <v>5.3095353032954176</v>
          </cell>
          <cell r="AX86">
            <v>5.3409823707970139</v>
          </cell>
          <cell r="AY86">
            <v>5.2155117928541648</v>
          </cell>
        </row>
        <row r="87">
          <cell r="C87" t="str">
            <v>Harmony</v>
          </cell>
          <cell r="E87">
            <v>0</v>
          </cell>
          <cell r="F87">
            <v>53.106631378403812</v>
          </cell>
          <cell r="G87">
            <v>40.693287030623878</v>
          </cell>
          <cell r="H87">
            <v>39.219819132631393</v>
          </cell>
          <cell r="I87">
            <v>36.686123065006612</v>
          </cell>
          <cell r="J87">
            <v>35.087175125708377</v>
          </cell>
          <cell r="K87">
            <v>34.015147196179974</v>
          </cell>
          <cell r="L87">
            <v>32.401999724052779</v>
          </cell>
          <cell r="R87">
            <v>36.908077684761764</v>
          </cell>
          <cell r="S87">
            <v>56.519239178922419</v>
          </cell>
          <cell r="T87">
            <v>48.54663490126255</v>
          </cell>
          <cell r="U87">
            <v>66.301051937390525</v>
          </cell>
          <cell r="W87">
            <v>51.442586904570277</v>
          </cell>
          <cell r="X87">
            <v>32.62240843944204</v>
          </cell>
          <cell r="Y87">
            <v>38.391440721934792</v>
          </cell>
          <cell r="Z87">
            <v>43.598774380754044</v>
          </cell>
          <cell r="AB87">
            <v>45.038150633325543</v>
          </cell>
          <cell r="AC87">
            <v>39.598951875039425</v>
          </cell>
          <cell r="AD87">
            <v>36.322821798781277</v>
          </cell>
          <cell r="AE87">
            <v>37.056096192818657</v>
          </cell>
          <cell r="AG87">
            <v>35.998778792725531</v>
          </cell>
          <cell r="AH87">
            <v>37.894242413056908</v>
          </cell>
          <cell r="AI87">
            <v>36.390236463628092</v>
          </cell>
          <cell r="AJ87">
            <v>36.331451355836428</v>
          </cell>
          <cell r="AL87">
            <v>34.345864345680731</v>
          </cell>
          <cell r="AM87">
            <v>36.238255681966244</v>
          </cell>
          <cell r="AN87">
            <v>35.547939720814078</v>
          </cell>
          <cell r="AO87">
            <v>34.238528586991514</v>
          </cell>
          <cell r="AQ87">
            <v>33.887145431665381</v>
          </cell>
          <cell r="AR87">
            <v>34.328413350716275</v>
          </cell>
          <cell r="AS87">
            <v>34.100928157783109</v>
          </cell>
          <cell r="AT87">
            <v>33.751647900762912</v>
          </cell>
          <cell r="AV87">
            <v>32.87791208827786</v>
          </cell>
          <cell r="AW87">
            <v>32.794581099196165</v>
          </cell>
          <cell r="AX87">
            <v>32.278301512498956</v>
          </cell>
          <cell r="AY87">
            <v>31.786030484028409</v>
          </cell>
        </row>
        <row r="88">
          <cell r="C88" t="str">
            <v>Soprano</v>
          </cell>
          <cell r="E88">
            <v>0</v>
          </cell>
          <cell r="F88">
            <v>13.282197781095494</v>
          </cell>
          <cell r="G88">
            <v>12.033623263291473</v>
          </cell>
          <cell r="H88">
            <v>11.662581644309872</v>
          </cell>
          <cell r="I88">
            <v>11.115045075837598</v>
          </cell>
          <cell r="J88">
            <v>10.890494111963637</v>
          </cell>
          <cell r="K88">
            <v>10.587933462570721</v>
          </cell>
          <cell r="L88">
            <v>10.376596476246894</v>
          </cell>
          <cell r="R88">
            <v>15.213565791414659</v>
          </cell>
          <cell r="S88">
            <v>13.432428382240191</v>
          </cell>
          <cell r="T88">
            <v>12.765103053846985</v>
          </cell>
          <cell r="U88">
            <v>12.168235551663749</v>
          </cell>
          <cell r="W88">
            <v>12.331781416725537</v>
          </cell>
          <cell r="X88">
            <v>10.074972497771268</v>
          </cell>
          <cell r="Y88">
            <v>15.801254246379113</v>
          </cell>
          <cell r="Z88">
            <v>10.400675705323836</v>
          </cell>
          <cell r="AB88">
            <v>12.048443378817366</v>
          </cell>
          <cell r="AC88">
            <v>11.700867239308899</v>
          </cell>
          <cell r="AD88">
            <v>11.826152758274286</v>
          </cell>
          <cell r="AE88">
            <v>11.205665324668519</v>
          </cell>
          <cell r="AG88">
            <v>11.749104873552257</v>
          </cell>
          <cell r="AH88">
            <v>10.818946548346545</v>
          </cell>
          <cell r="AI88">
            <v>10.541966643418583</v>
          </cell>
          <cell r="AJ88">
            <v>11.401039832428362</v>
          </cell>
          <cell r="AL88">
            <v>11.444912174945895</v>
          </cell>
          <cell r="AM88">
            <v>11.157504543548919</v>
          </cell>
          <cell r="AN88">
            <v>10.629833502775146</v>
          </cell>
          <cell r="AO88">
            <v>10.470916049119213</v>
          </cell>
          <cell r="AQ88">
            <v>11.060247310453194</v>
          </cell>
          <cell r="AR88">
            <v>10.523669719700939</v>
          </cell>
          <cell r="AS88">
            <v>10.004007260798613</v>
          </cell>
          <cell r="AT88">
            <v>10.786336679710072</v>
          </cell>
          <cell r="AV88">
            <v>10.885952444852895</v>
          </cell>
          <cell r="AW88">
            <v>10.177586202319997</v>
          </cell>
          <cell r="AX88">
            <v>10.237775892592815</v>
          </cell>
          <cell r="AY88">
            <v>10.295573614199554</v>
          </cell>
        </row>
        <row r="89">
          <cell r="C89" t="str">
            <v>Accent</v>
          </cell>
          <cell r="E89">
            <v>0</v>
          </cell>
          <cell r="F89">
            <v>29.215143365215052</v>
          </cell>
          <cell r="G89">
            <v>39.538348042266165</v>
          </cell>
          <cell r="H89">
            <v>35.271086256717389</v>
          </cell>
          <cell r="I89">
            <v>34.777180448305394</v>
          </cell>
          <cell r="J89">
            <v>34.152974120553722</v>
          </cell>
          <cell r="K89">
            <v>33.54964492818479</v>
          </cell>
          <cell r="L89">
            <v>31.787432755937058</v>
          </cell>
          <cell r="R89">
            <v>37.734799727098384</v>
          </cell>
          <cell r="S89">
            <v>24.019787621105458</v>
          </cell>
          <cell r="T89">
            <v>29.686823677067505</v>
          </cell>
          <cell r="U89">
            <v>26.57411695813126</v>
          </cell>
          <cell r="W89">
            <v>30.46929120637899</v>
          </cell>
          <cell r="X89">
            <v>46.985435721661247</v>
          </cell>
          <cell r="Y89">
            <v>40.134869673441095</v>
          </cell>
          <cell r="Z89">
            <v>37.658989867428801</v>
          </cell>
          <cell r="AB89">
            <v>34.87674080636971</v>
          </cell>
          <cell r="AC89">
            <v>36.254477670393406</v>
          </cell>
          <cell r="AD89">
            <v>34.900134265464999</v>
          </cell>
          <cell r="AE89">
            <v>35.024270972271694</v>
          </cell>
          <cell r="AG89">
            <v>35.773244502226788</v>
          </cell>
          <cell r="AH89">
            <v>34.253331665555223</v>
          </cell>
          <cell r="AI89">
            <v>35.331065439894886</v>
          </cell>
          <cell r="AJ89">
            <v>34.032765346516854</v>
          </cell>
          <cell r="AL89">
            <v>35.963521249996802</v>
          </cell>
          <cell r="AM89">
            <v>34.326517925551499</v>
          </cell>
          <cell r="AN89">
            <v>34.350950659122105</v>
          </cell>
          <cell r="AO89">
            <v>32.530265103303719</v>
          </cell>
          <cell r="AQ89">
            <v>33.555512518290108</v>
          </cell>
          <cell r="AR89">
            <v>33.517954694071541</v>
          </cell>
          <cell r="AS89">
            <v>34.083619231680281</v>
          </cell>
          <cell r="AT89">
            <v>33.116730285186186</v>
          </cell>
          <cell r="AV89">
            <v>32.030714563766388</v>
          </cell>
          <cell r="AW89">
            <v>31.475535428601169</v>
          </cell>
          <cell r="AX89">
            <v>32.442072282182771</v>
          </cell>
          <cell r="AY89">
            <v>31.3330708800802</v>
          </cell>
        </row>
        <row r="90">
          <cell r="C90" t="str">
            <v>Pixel CO2</v>
          </cell>
          <cell r="E90">
            <v>0</v>
          </cell>
          <cell r="F90">
            <v>0</v>
          </cell>
          <cell r="G90">
            <v>0.93529694974961042</v>
          </cell>
          <cell r="H90">
            <v>6.3292450911510585</v>
          </cell>
          <cell r="I90">
            <v>10.059622232300494</v>
          </cell>
          <cell r="J90">
            <v>10.24942728866041</v>
          </cell>
          <cell r="K90">
            <v>10.073762648858974</v>
          </cell>
          <cell r="L90">
            <v>9.5126271640617013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Y90">
            <v>9.3180770321701023E-2</v>
          </cell>
          <cell r="Z90">
            <v>3.3478533104816188</v>
          </cell>
          <cell r="AB90">
            <v>3.9471733564709219</v>
          </cell>
          <cell r="AC90">
            <v>4.1801776990740231</v>
          </cell>
          <cell r="AD90">
            <v>8.0022440621086162</v>
          </cell>
          <cell r="AE90">
            <v>8.5303636094612791</v>
          </cell>
          <cell r="AG90">
            <v>9.2934361751120438</v>
          </cell>
          <cell r="AH90">
            <v>9.9400203699701404</v>
          </cell>
          <cell r="AI90">
            <v>10.202888079994299</v>
          </cell>
          <cell r="AJ90">
            <v>10.633538742326076</v>
          </cell>
          <cell r="AL90">
            <v>10.986887354071504</v>
          </cell>
          <cell r="AM90">
            <v>10.154971732217383</v>
          </cell>
          <cell r="AN90">
            <v>10.234739586287271</v>
          </cell>
          <cell r="AO90">
            <v>9.8111074595288237</v>
          </cell>
          <cell r="AQ90">
            <v>10.37124128564626</v>
          </cell>
          <cell r="AR90">
            <v>9.7287704157193549</v>
          </cell>
          <cell r="AS90">
            <v>10.310886897175294</v>
          </cell>
          <cell r="AT90">
            <v>9.9601918986683753</v>
          </cell>
          <cell r="AV90">
            <v>9.4662119465809482</v>
          </cell>
          <cell r="AW90">
            <v>9.371992099412207</v>
          </cell>
          <cell r="AX90">
            <v>9.5291476756025375</v>
          </cell>
          <cell r="AY90">
            <v>9.6635630175335212</v>
          </cell>
        </row>
        <row r="91">
          <cell r="C91" t="str">
            <v>Total Systems / Handpieces</v>
          </cell>
          <cell r="E91">
            <v>0</v>
          </cell>
          <cell r="F91">
            <v>97.192228796824978</v>
          </cell>
          <cell r="G91">
            <v>96.914301015100222</v>
          </cell>
          <cell r="H91">
            <v>97.435165480785585</v>
          </cell>
          <cell r="I91">
            <v>97.95222943110619</v>
          </cell>
          <cell r="J91">
            <v>95.741593677408687</v>
          </cell>
          <cell r="K91">
            <v>93.628969122195215</v>
          </cell>
          <cell r="L91">
            <v>89.317003252316169</v>
          </cell>
          <cell r="R91">
            <v>91.819026180115046</v>
          </cell>
          <cell r="S91">
            <v>95.719683243883736</v>
          </cell>
          <cell r="T91">
            <v>91.900316245320454</v>
          </cell>
          <cell r="U91">
            <v>106.80858614595961</v>
          </cell>
          <cell r="W91">
            <v>95.816665670497386</v>
          </cell>
          <cell r="X91">
            <v>94.166084223051655</v>
          </cell>
          <cell r="Y91">
            <v>98.685915847160103</v>
          </cell>
          <cell r="Z91">
            <v>98.929324647384959</v>
          </cell>
          <cell r="AB91">
            <v>97.355956152980681</v>
          </cell>
          <cell r="AC91">
            <v>97.631145292262559</v>
          </cell>
          <cell r="AD91">
            <v>97.340972132474604</v>
          </cell>
          <cell r="AE91">
            <v>97.403728601059129</v>
          </cell>
          <cell r="AG91">
            <v>97.919323497390039</v>
          </cell>
          <cell r="AH91">
            <v>98.107219702284539</v>
          </cell>
          <cell r="AI91">
            <v>97.831461821070846</v>
          </cell>
          <cell r="AJ91">
            <v>97.935655660938608</v>
          </cell>
          <cell r="AL91">
            <v>97.942330387304324</v>
          </cell>
          <cell r="AM91">
            <v>97.397224782020032</v>
          </cell>
          <cell r="AN91">
            <v>96.345885262916781</v>
          </cell>
          <cell r="AO91">
            <v>92.20820646043704</v>
          </cell>
          <cell r="AQ91">
            <v>94.167508476083555</v>
          </cell>
          <cell r="AR91">
            <v>93.568780201418562</v>
          </cell>
          <cell r="AS91">
            <v>93.812538777460475</v>
          </cell>
          <cell r="AT91">
            <v>93.115367232668135</v>
          </cell>
          <cell r="AV91">
            <v>90.325608661973348</v>
          </cell>
          <cell r="AW91">
            <v>89.129230132824972</v>
          </cell>
          <cell r="AX91">
            <v>89.828279733674094</v>
          </cell>
          <cell r="AY91">
            <v>88.293749788695848</v>
          </cell>
        </row>
        <row r="92">
          <cell r="C92" t="str">
            <v>Other Existing Products</v>
          </cell>
          <cell r="E92">
            <v>0</v>
          </cell>
          <cell r="F92">
            <v>2.4783434014159145</v>
          </cell>
          <cell r="G92">
            <v>2.2457166924964844</v>
          </cell>
          <cell r="H92">
            <v>1.4740428271347197</v>
          </cell>
          <cell r="I92">
            <v>0.81099824510645713</v>
          </cell>
          <cell r="J92">
            <v>0.67026191595441165</v>
          </cell>
          <cell r="K92">
            <v>0.57259296446897723</v>
          </cell>
          <cell r="L92">
            <v>0.47371529960821346</v>
          </cell>
          <cell r="R92">
            <v>7.9006964928455572</v>
          </cell>
          <cell r="S92">
            <v>3.9178716456402065</v>
          </cell>
          <cell r="T92">
            <v>7.8083273286516981</v>
          </cell>
          <cell r="U92">
            <v>-7.1807402615463065</v>
          </cell>
          <cell r="W92">
            <v>2.9394812882034405</v>
          </cell>
          <cell r="X92">
            <v>5.3532592050008727</v>
          </cell>
          <cell r="Y92">
            <v>0.45682106588025617</v>
          </cell>
          <cell r="Z92">
            <v>0.15844207241473549</v>
          </cell>
          <cell r="AB92">
            <v>1.4944595657065689</v>
          </cell>
          <cell r="AC92">
            <v>1.4682983725645304</v>
          </cell>
          <cell r="AD92">
            <v>1.4994518049955239</v>
          </cell>
          <cell r="AE92">
            <v>1.4423729994115948</v>
          </cell>
          <cell r="AG92">
            <v>0.75660963731271214</v>
          </cell>
          <cell r="AH92">
            <v>0.76942288525018898</v>
          </cell>
          <cell r="AI92">
            <v>0.84051867400355051</v>
          </cell>
          <cell r="AJ92">
            <v>0.86615846394184715</v>
          </cell>
          <cell r="AL92">
            <v>0.63412459762319739</v>
          </cell>
          <cell r="AM92">
            <v>0.65571200864276913</v>
          </cell>
          <cell r="AN92">
            <v>0.69669891874349443</v>
          </cell>
          <cell r="AO92">
            <v>0.68735034139398654</v>
          </cell>
          <cell r="AQ92">
            <v>0.53040757586993714</v>
          </cell>
          <cell r="AR92">
            <v>0.55152580449223543</v>
          </cell>
          <cell r="AS92">
            <v>0.59138551160438924</v>
          </cell>
          <cell r="AT92">
            <v>0.60808912066979426</v>
          </cell>
          <cell r="AV92">
            <v>0.44429404580952719</v>
          </cell>
          <cell r="AW92">
            <v>0.45236324283288781</v>
          </cell>
          <cell r="AX92">
            <v>0.4895250321519995</v>
          </cell>
          <cell r="AY92">
            <v>0.50211902174074641</v>
          </cell>
        </row>
        <row r="93">
          <cell r="C93" t="str">
            <v>Other New Products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2.2783979076035301</v>
          </cell>
          <cell r="K93">
            <v>4.4325651126754453</v>
          </cell>
          <cell r="L93">
            <v>8.9838005643065433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L93">
            <v>0</v>
          </cell>
          <cell r="AM93">
            <v>0.74269421387089152</v>
          </cell>
          <cell r="AN93">
            <v>1.578236326133222</v>
          </cell>
          <cell r="AO93">
            <v>5.8419629792820578</v>
          </cell>
          <cell r="AQ93">
            <v>3.7412491544709057</v>
          </cell>
          <cell r="AR93">
            <v>4.5238597247124552</v>
          </cell>
          <cell r="AS93">
            <v>4.2038556523664612</v>
          </cell>
          <cell r="AT93">
            <v>5.0730339286697763</v>
          </cell>
          <cell r="AV93">
            <v>7.7933855679960935</v>
          </cell>
          <cell r="AW93">
            <v>9.1989926654013221</v>
          </cell>
          <cell r="AX93">
            <v>8.4158152596937441</v>
          </cell>
          <cell r="AY93">
            <v>10.167146253359691</v>
          </cell>
        </row>
        <row r="94">
          <cell r="C94" t="str">
            <v>Service and Warranty</v>
          </cell>
          <cell r="E94">
            <v>0</v>
          </cell>
          <cell r="F94">
            <v>0.32942780175911218</v>
          </cell>
          <cell r="G94">
            <v>0.83998229240329203</v>
          </cell>
          <cell r="H94">
            <v>1.0907916920796925</v>
          </cell>
          <cell r="I94">
            <v>1.2367723237873471</v>
          </cell>
          <cell r="J94">
            <v>1.3097464990333658</v>
          </cell>
          <cell r="K94">
            <v>1.3658728006603726</v>
          </cell>
          <cell r="L94">
            <v>1.225480883769074</v>
          </cell>
          <cell r="R94">
            <v>0.28027732703938635</v>
          </cell>
          <cell r="S94">
            <v>0.36244511047605771</v>
          </cell>
          <cell r="T94">
            <v>0.29135642602784073</v>
          </cell>
          <cell r="U94">
            <v>0.37215411558669004</v>
          </cell>
          <cell r="W94">
            <v>1.2438530412991819</v>
          </cell>
          <cell r="X94">
            <v>0.4806565719474693</v>
          </cell>
          <cell r="Y94">
            <v>0.85726308695964937</v>
          </cell>
          <cell r="Z94">
            <v>0.91223328020031313</v>
          </cell>
          <cell r="AB94">
            <v>1.1495842813127453</v>
          </cell>
          <cell r="AC94">
            <v>0.90055633517291211</v>
          </cell>
          <cell r="AD94">
            <v>1.1595760625298719</v>
          </cell>
          <cell r="AE94">
            <v>1.153898399529276</v>
          </cell>
          <cell r="AG94">
            <v>1.3240668652972463</v>
          </cell>
          <cell r="AH94">
            <v>1.1233574124652759</v>
          </cell>
          <cell r="AI94">
            <v>1.3280195049256098</v>
          </cell>
          <cell r="AJ94">
            <v>1.1981858751195551</v>
          </cell>
          <cell r="AL94">
            <v>1.423545015072484</v>
          </cell>
          <cell r="AM94">
            <v>1.2043689954663106</v>
          </cell>
          <cell r="AN94">
            <v>1.3791794922065095</v>
          </cell>
          <cell r="AO94">
            <v>1.262480218886914</v>
          </cell>
          <cell r="AQ94">
            <v>1.5608347935755962</v>
          </cell>
          <cell r="AR94">
            <v>1.3558342693767453</v>
          </cell>
          <cell r="AS94">
            <v>1.3922200585686664</v>
          </cell>
          <cell r="AT94">
            <v>1.2035097179923011</v>
          </cell>
          <cell r="AV94">
            <v>1.4367117242210254</v>
          </cell>
          <cell r="AW94">
            <v>1.2194139589408279</v>
          </cell>
          <cell r="AX94">
            <v>1.2663799744801725</v>
          </cell>
          <cell r="AY94">
            <v>1.0369849362037156</v>
          </cell>
        </row>
        <row r="96">
          <cell r="C96" t="str">
            <v>TOTAL REVENUE</v>
          </cell>
          <cell r="E96">
            <v>0</v>
          </cell>
          <cell r="F96">
            <v>100</v>
          </cell>
          <cell r="G96">
            <v>100</v>
          </cell>
          <cell r="H96">
            <v>100</v>
          </cell>
          <cell r="I96">
            <v>100</v>
          </cell>
          <cell r="J96">
            <v>100</v>
          </cell>
          <cell r="K96">
            <v>100</v>
          </cell>
          <cell r="L96">
            <v>100</v>
          </cell>
          <cell r="R96">
            <v>100</v>
          </cell>
          <cell r="S96">
            <v>100</v>
          </cell>
          <cell r="T96">
            <v>100</v>
          </cell>
          <cell r="U96">
            <v>100</v>
          </cell>
          <cell r="W96">
            <v>100</v>
          </cell>
          <cell r="X96">
            <v>100</v>
          </cell>
          <cell r="Y96">
            <v>100</v>
          </cell>
          <cell r="Z96">
            <v>100</v>
          </cell>
          <cell r="AB96">
            <v>100</v>
          </cell>
          <cell r="AC96">
            <v>100</v>
          </cell>
          <cell r="AD96">
            <v>100</v>
          </cell>
          <cell r="AE96">
            <v>100</v>
          </cell>
          <cell r="AG96">
            <v>100</v>
          </cell>
          <cell r="AH96">
            <v>100</v>
          </cell>
          <cell r="AI96">
            <v>100</v>
          </cell>
          <cell r="AJ96">
            <v>100</v>
          </cell>
          <cell r="AL96">
            <v>100</v>
          </cell>
          <cell r="AM96">
            <v>100</v>
          </cell>
          <cell r="AN96">
            <v>100</v>
          </cell>
          <cell r="AO96">
            <v>100</v>
          </cell>
          <cell r="AQ96">
            <v>100</v>
          </cell>
          <cell r="AR96">
            <v>100</v>
          </cell>
          <cell r="AS96">
            <v>100</v>
          </cell>
          <cell r="AT96">
            <v>100</v>
          </cell>
          <cell r="AV96">
            <v>100</v>
          </cell>
          <cell r="AW96">
            <v>100</v>
          </cell>
          <cell r="AX96">
            <v>100</v>
          </cell>
          <cell r="AY96">
            <v>100</v>
          </cell>
        </row>
        <row r="98">
          <cell r="C98" t="str">
            <v>BY GEOGRAPHIC REGION:</v>
          </cell>
        </row>
        <row r="100">
          <cell r="C100" t="str">
            <v>US</v>
          </cell>
          <cell r="E100">
            <v>0</v>
          </cell>
          <cell r="F100">
            <v>33.64782055584044</v>
          </cell>
          <cell r="G100">
            <v>47.669540386394274</v>
          </cell>
          <cell r="H100">
            <v>47.129790185004239</v>
          </cell>
          <cell r="I100">
            <v>48.519378201355757</v>
          </cell>
          <cell r="J100">
            <v>47.393884246693638</v>
          </cell>
          <cell r="K100">
            <v>46.928752046349146</v>
          </cell>
          <cell r="L100">
            <v>46.03671713521387</v>
          </cell>
          <cell r="R100">
            <v>42.133997642651913</v>
          </cell>
          <cell r="S100">
            <v>12.380227147844083</v>
          </cell>
          <cell r="T100">
            <v>33.808276876418496</v>
          </cell>
          <cell r="U100">
            <v>43.914475865067963</v>
          </cell>
          <cell r="W100">
            <v>36.253081741711419</v>
          </cell>
          <cell r="X100">
            <v>53.406555326194635</v>
          </cell>
          <cell r="Y100">
            <v>48.417975006838169</v>
          </cell>
          <cell r="Z100">
            <v>49.098284216323748</v>
          </cell>
          <cell r="AB100">
            <v>47.715690256786182</v>
          </cell>
          <cell r="AC100">
            <v>46.029463212075065</v>
          </cell>
          <cell r="AD100">
            <v>46.944655359065912</v>
          </cell>
          <cell r="AE100">
            <v>47.807784734154936</v>
          </cell>
          <cell r="AG100">
            <v>49.62867424507138</v>
          </cell>
          <cell r="AH100">
            <v>48.347414449059862</v>
          </cell>
          <cell r="AI100">
            <v>48.906037511627858</v>
          </cell>
          <cell r="AJ100">
            <v>47.502046210082042</v>
          </cell>
          <cell r="AL100">
            <v>49.806925339555761</v>
          </cell>
          <cell r="AM100">
            <v>46.594683353046626</v>
          </cell>
          <cell r="AN100">
            <v>48.343264215931299</v>
          </cell>
          <cell r="AO100">
            <v>45.567764687827136</v>
          </cell>
          <cell r="AQ100">
            <v>49.525760494856897</v>
          </cell>
          <cell r="AR100">
            <v>45.862638047435098</v>
          </cell>
          <cell r="AS100">
            <v>47.286588813346341</v>
          </cell>
          <cell r="AT100">
            <v>45.616771342755101</v>
          </cell>
          <cell r="AV100">
            <v>48.612862505542488</v>
          </cell>
          <cell r="AW100">
            <v>45.04665355557507</v>
          </cell>
          <cell r="AX100">
            <v>46.498203313099182</v>
          </cell>
          <cell r="AY100">
            <v>44.617098446282817</v>
          </cell>
        </row>
        <row r="101">
          <cell r="C101" t="str">
            <v>Europe / Middle East</v>
          </cell>
          <cell r="E101">
            <v>0</v>
          </cell>
          <cell r="F101">
            <v>25.707856645017841</v>
          </cell>
          <cell r="G101">
            <v>19.906947024931117</v>
          </cell>
          <cell r="H101">
            <v>20.706471172563784</v>
          </cell>
          <cell r="I101">
            <v>19.910277130284044</v>
          </cell>
          <cell r="J101">
            <v>21.037883950818326</v>
          </cell>
          <cell r="K101">
            <v>21.009466522425253</v>
          </cell>
          <cell r="L101">
            <v>21.564317653873193</v>
          </cell>
          <cell r="R101">
            <v>30.571072386796931</v>
          </cell>
          <cell r="S101">
            <v>34.470542567496089</v>
          </cell>
          <cell r="T101">
            <v>19.952042075027187</v>
          </cell>
          <cell r="U101">
            <v>20.08421512119282</v>
          </cell>
          <cell r="W101">
            <v>24.206169859405833</v>
          </cell>
          <cell r="X101">
            <v>20.086039727587792</v>
          </cell>
          <cell r="Y101">
            <v>15.963152613459714</v>
          </cell>
          <cell r="Z101">
            <v>20.296144947210927</v>
          </cell>
          <cell r="AB101">
            <v>19.919446925261099</v>
          </cell>
          <cell r="AC101">
            <v>21.248412340395895</v>
          </cell>
          <cell r="AD101">
            <v>20.647814324746562</v>
          </cell>
          <cell r="AE101">
            <v>20.867185117260718</v>
          </cell>
          <cell r="AG101">
            <v>19.014601179780584</v>
          </cell>
          <cell r="AH101">
            <v>20.339717542199953</v>
          </cell>
          <cell r="AI101">
            <v>19.707114165227622</v>
          </cell>
          <cell r="AJ101">
            <v>20.365457714746189</v>
          </cell>
          <cell r="AL101">
            <v>19.596392067855099</v>
          </cell>
          <cell r="AM101">
            <v>21.818750009093709</v>
          </cell>
          <cell r="AN101">
            <v>20.505084240653574</v>
          </cell>
          <cell r="AO101">
            <v>21.835463103683971</v>
          </cell>
          <cell r="AQ101">
            <v>19.433401519481798</v>
          </cell>
          <cell r="AR101">
            <v>22.039103816521255</v>
          </cell>
          <cell r="AS101">
            <v>20.711117440941621</v>
          </cell>
          <cell r="AT101">
            <v>21.523677320460656</v>
          </cell>
          <cell r="AV101">
            <v>19.802963485610146</v>
          </cell>
          <cell r="AW101">
            <v>22.298640589269137</v>
          </cell>
          <cell r="AX101">
            <v>21.614618490633603</v>
          </cell>
          <cell r="AY101">
            <v>22.169142041949112</v>
          </cell>
        </row>
        <row r="102">
          <cell r="C102" t="str">
            <v>Asia</v>
          </cell>
          <cell r="E102">
            <v>0</v>
          </cell>
          <cell r="F102">
            <v>22.266633997194841</v>
          </cell>
          <cell r="G102">
            <v>15.225897451701753</v>
          </cell>
          <cell r="H102">
            <v>13.098038566345865</v>
          </cell>
          <cell r="I102">
            <v>12.88746493473923</v>
          </cell>
          <cell r="J102">
            <v>12.79412455740542</v>
          </cell>
          <cell r="K102">
            <v>13.047040756911784</v>
          </cell>
          <cell r="L102">
            <v>13.236877619383161</v>
          </cell>
          <cell r="R102">
            <v>15.573725533003099</v>
          </cell>
          <cell r="S102">
            <v>23.973521724480744</v>
          </cell>
          <cell r="T102">
            <v>29.986030485227023</v>
          </cell>
          <cell r="U102">
            <v>19.367534608867565</v>
          </cell>
          <cell r="W102">
            <v>22.353028805602687</v>
          </cell>
          <cell r="X102">
            <v>11.57465433680454</v>
          </cell>
          <cell r="Y102">
            <v>15.032262324545078</v>
          </cell>
          <cell r="Z102">
            <v>14.155116500575126</v>
          </cell>
          <cell r="AB102">
            <v>16.113869112213965</v>
          </cell>
          <cell r="AC102">
            <v>12.704892281907544</v>
          </cell>
          <cell r="AD102">
            <v>11.363286193399761</v>
          </cell>
          <cell r="AE102">
            <v>12.686189717025858</v>
          </cell>
          <cell r="AG102">
            <v>14.887694749968034</v>
          </cell>
          <cell r="AH102">
            <v>12.400931341167665</v>
          </cell>
          <cell r="AI102">
            <v>11.583274256988391</v>
          </cell>
          <cell r="AJ102">
            <v>12.937302087848662</v>
          </cell>
          <cell r="AL102">
            <v>14.44957178904188</v>
          </cell>
          <cell r="AM102">
            <v>12.554613783686753</v>
          </cell>
          <cell r="AN102">
            <v>11.353865989579296</v>
          </cell>
          <cell r="AO102">
            <v>12.991192122689348</v>
          </cell>
          <cell r="AQ102">
            <v>14.654969645807109</v>
          </cell>
          <cell r="AR102">
            <v>12.777911449025128</v>
          </cell>
          <cell r="AS102">
            <v>11.89504773097501</v>
          </cell>
          <cell r="AT102">
            <v>13.052478561078134</v>
          </cell>
          <cell r="AV102">
            <v>15.265926961873552</v>
          </cell>
          <cell r="AW102">
            <v>12.997653636421774</v>
          </cell>
          <cell r="AX102">
            <v>11.642449660314961</v>
          </cell>
          <cell r="AY102">
            <v>13.29227734643214</v>
          </cell>
        </row>
        <row r="103">
          <cell r="C103" t="str">
            <v>Canada</v>
          </cell>
          <cell r="E103">
            <v>0</v>
          </cell>
          <cell r="F103">
            <v>8.0599836935759015</v>
          </cell>
          <cell r="G103">
            <v>3.5552698753169092</v>
          </cell>
          <cell r="H103">
            <v>4.4123015292232601</v>
          </cell>
          <cell r="I103">
            <v>4.3083470773035426</v>
          </cell>
          <cell r="J103">
            <v>4.3609008618749616</v>
          </cell>
          <cell r="K103">
            <v>4.4566287121902342</v>
          </cell>
          <cell r="L103">
            <v>4.4538559733740035</v>
          </cell>
          <cell r="R103">
            <v>4.4685483506531769</v>
          </cell>
          <cell r="S103">
            <v>18.857346849360148</v>
          </cell>
          <cell r="T103">
            <v>5.4249469558928602</v>
          </cell>
          <cell r="U103">
            <v>4.4742269946280206</v>
          </cell>
          <cell r="W103">
            <v>2.8030328789166465</v>
          </cell>
          <cell r="X103">
            <v>4.8963012390932539</v>
          </cell>
          <cell r="Y103">
            <v>2.5824112012881244</v>
          </cell>
          <cell r="Z103">
            <v>3.5850885452192887</v>
          </cell>
          <cell r="AB103">
            <v>3.7936281283320596</v>
          </cell>
          <cell r="AC103">
            <v>4.4185992358375259</v>
          </cell>
          <cell r="AD103">
            <v>5.1481178638179648</v>
          </cell>
          <cell r="AE103">
            <v>4.2388797088590167</v>
          </cell>
          <cell r="AG103">
            <v>4.1159564269811533</v>
          </cell>
          <cell r="AH103">
            <v>4.0576285276553969</v>
          </cell>
          <cell r="AI103">
            <v>4.4325592792251243</v>
          </cell>
          <cell r="AJ103">
            <v>4.5837105911802549</v>
          </cell>
          <cell r="AL103">
            <v>4.1531990521331323</v>
          </cell>
          <cell r="AM103">
            <v>4.1493455906914427</v>
          </cell>
          <cell r="AN103">
            <v>4.4087107578088318</v>
          </cell>
          <cell r="AO103">
            <v>4.6564865796638308</v>
          </cell>
          <cell r="AQ103">
            <v>4.1145500588132746</v>
          </cell>
          <cell r="AR103">
            <v>4.4059717941885266</v>
          </cell>
          <cell r="AS103">
            <v>4.5180701162512467</v>
          </cell>
          <cell r="AT103">
            <v>4.7119770156582499</v>
          </cell>
          <cell r="AV103">
            <v>3.9483053096160452</v>
          </cell>
          <cell r="AW103">
            <v>4.3255776284606178</v>
          </cell>
          <cell r="AX103">
            <v>4.5027089763907231</v>
          </cell>
          <cell r="AY103">
            <v>4.9116530554486024</v>
          </cell>
        </row>
        <row r="104">
          <cell r="C104" t="str">
            <v>Latin America</v>
          </cell>
          <cell r="E104">
            <v>0</v>
          </cell>
          <cell r="F104">
            <v>10.317705108370973</v>
          </cell>
          <cell r="G104">
            <v>13.642345261655944</v>
          </cell>
          <cell r="H104">
            <v>14.653398546862849</v>
          </cell>
          <cell r="I104">
            <v>14.37453265631744</v>
          </cell>
          <cell r="J104">
            <v>14.413206383207649</v>
          </cell>
          <cell r="K104">
            <v>14.558111962123574</v>
          </cell>
          <cell r="L104">
            <v>14.708231618155775</v>
          </cell>
          <cell r="R104">
            <v>7.2526560868948682</v>
          </cell>
          <cell r="S104">
            <v>10.318361710818934</v>
          </cell>
          <cell r="T104">
            <v>10.828703607434425</v>
          </cell>
          <cell r="U104">
            <v>12.159547410243626</v>
          </cell>
          <cell r="W104">
            <v>14.384686714363419</v>
          </cell>
          <cell r="X104">
            <v>10.036449370319787</v>
          </cell>
          <cell r="Y104">
            <v>18.004198853868896</v>
          </cell>
          <cell r="Z104">
            <v>12.865365790670911</v>
          </cell>
          <cell r="AB104">
            <v>12.457365577406684</v>
          </cell>
          <cell r="AC104">
            <v>15.598632929783957</v>
          </cell>
          <cell r="AD104">
            <v>15.89612625896979</v>
          </cell>
          <cell r="AE104">
            <v>14.399960722699481</v>
          </cell>
          <cell r="AG104">
            <v>12.35307339819885</v>
          </cell>
          <cell r="AH104">
            <v>14.854308139917121</v>
          </cell>
          <cell r="AI104">
            <v>15.371014786931003</v>
          </cell>
          <cell r="AJ104">
            <v>14.611483396142852</v>
          </cell>
          <cell r="AL104">
            <v>11.993911751414128</v>
          </cell>
          <cell r="AM104">
            <v>14.882607263481477</v>
          </cell>
          <cell r="AN104">
            <v>15.389074796026986</v>
          </cell>
          <cell r="AO104">
            <v>14.949093506135721</v>
          </cell>
          <cell r="AQ104">
            <v>12.271318281040907</v>
          </cell>
          <cell r="AR104">
            <v>14.914374892829985</v>
          </cell>
          <cell r="AS104">
            <v>15.589175898485783</v>
          </cell>
          <cell r="AT104">
            <v>15.095095760047839</v>
          </cell>
          <cell r="AV104">
            <v>12.369941737357767</v>
          </cell>
          <cell r="AW104">
            <v>15.331474590273404</v>
          </cell>
          <cell r="AX104">
            <v>15.742019559561532</v>
          </cell>
          <cell r="AY104">
            <v>15.009829109887324</v>
          </cell>
        </row>
        <row r="106">
          <cell r="C106" t="str">
            <v>TOTAL REVENUE</v>
          </cell>
          <cell r="E106">
            <v>0</v>
          </cell>
          <cell r="F106">
            <v>100</v>
          </cell>
          <cell r="G106">
            <v>100</v>
          </cell>
          <cell r="H106">
            <v>100</v>
          </cell>
          <cell r="I106">
            <v>100</v>
          </cell>
          <cell r="J106">
            <v>100</v>
          </cell>
          <cell r="K106">
            <v>100</v>
          </cell>
          <cell r="L106">
            <v>100</v>
          </cell>
          <cell r="R106">
            <v>100</v>
          </cell>
          <cell r="S106">
            <v>100</v>
          </cell>
          <cell r="T106">
            <v>100</v>
          </cell>
          <cell r="U106">
            <v>100</v>
          </cell>
          <cell r="W106">
            <v>100</v>
          </cell>
          <cell r="X106">
            <v>100</v>
          </cell>
          <cell r="Y106">
            <v>100</v>
          </cell>
          <cell r="Z106">
            <v>100</v>
          </cell>
          <cell r="AB106">
            <v>100</v>
          </cell>
          <cell r="AC106">
            <v>100</v>
          </cell>
          <cell r="AD106">
            <v>100</v>
          </cell>
          <cell r="AE106">
            <v>100</v>
          </cell>
          <cell r="AG106">
            <v>100</v>
          </cell>
          <cell r="AH106">
            <v>100</v>
          </cell>
          <cell r="AI106">
            <v>100</v>
          </cell>
          <cell r="AJ106">
            <v>100</v>
          </cell>
          <cell r="AL106">
            <v>100</v>
          </cell>
          <cell r="AM106">
            <v>100</v>
          </cell>
          <cell r="AN106">
            <v>100</v>
          </cell>
          <cell r="AO106">
            <v>100</v>
          </cell>
          <cell r="AQ106">
            <v>100</v>
          </cell>
          <cell r="AR106">
            <v>100</v>
          </cell>
          <cell r="AS106">
            <v>100</v>
          </cell>
          <cell r="AT106">
            <v>100</v>
          </cell>
          <cell r="AV106">
            <v>100</v>
          </cell>
          <cell r="AW106">
            <v>100</v>
          </cell>
          <cell r="AX106">
            <v>100</v>
          </cell>
          <cell r="AY106">
            <v>100</v>
          </cell>
        </row>
      </sheetData>
      <sheetData sheetId="10" refreshError="1">
        <row r="2">
          <cell r="B2" t="str">
            <v>GROSS PROFIT SUMMARY</v>
          </cell>
        </row>
        <row r="6">
          <cell r="F6" t="str">
            <v>Fiscal Year Ended December 31,</v>
          </cell>
          <cell r="R6">
            <v>2006</v>
          </cell>
          <cell r="W6">
            <v>2007</v>
          </cell>
          <cell r="AB6">
            <v>2008</v>
          </cell>
          <cell r="AG6">
            <v>2009</v>
          </cell>
          <cell r="AL6">
            <v>2010</v>
          </cell>
          <cell r="AQ6">
            <v>2011</v>
          </cell>
          <cell r="AV6">
            <v>2012</v>
          </cell>
        </row>
        <row r="7">
          <cell r="C7" t="str">
            <v>(Dollars in Thousands)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  <cell r="J7">
            <v>2010</v>
          </cell>
          <cell r="K7">
            <v>2011</v>
          </cell>
          <cell r="L7">
            <v>2012</v>
          </cell>
          <cell r="R7" t="str">
            <v>Q1</v>
          </cell>
          <cell r="S7" t="str">
            <v>Q2</v>
          </cell>
          <cell r="T7" t="str">
            <v>Q3</v>
          </cell>
          <cell r="U7" t="str">
            <v>Q4</v>
          </cell>
          <cell r="W7" t="str">
            <v>Q1</v>
          </cell>
          <cell r="X7" t="str">
            <v>Q2</v>
          </cell>
          <cell r="Y7" t="str">
            <v>Q3</v>
          </cell>
          <cell r="Z7" t="str">
            <v>Q4</v>
          </cell>
          <cell r="AB7" t="str">
            <v>Q1</v>
          </cell>
          <cell r="AC7" t="str">
            <v>Q2</v>
          </cell>
          <cell r="AD7" t="str">
            <v>Q3</v>
          </cell>
          <cell r="AE7" t="str">
            <v>Q4</v>
          </cell>
          <cell r="AG7" t="str">
            <v>Q1</v>
          </cell>
          <cell r="AH7" t="str">
            <v>Q2</v>
          </cell>
          <cell r="AI7" t="str">
            <v>Q3</v>
          </cell>
          <cell r="AJ7" t="str">
            <v>Q4</v>
          </cell>
          <cell r="AL7" t="str">
            <v>Q1</v>
          </cell>
          <cell r="AM7" t="str">
            <v>Q2</v>
          </cell>
          <cell r="AN7" t="str">
            <v>Q3</v>
          </cell>
          <cell r="AO7" t="str">
            <v>Q4</v>
          </cell>
          <cell r="AQ7" t="str">
            <v>Q1</v>
          </cell>
          <cell r="AR7" t="str">
            <v>Q2</v>
          </cell>
          <cell r="AS7" t="str">
            <v>Q3</v>
          </cell>
          <cell r="AT7" t="str">
            <v>Q4</v>
          </cell>
          <cell r="AV7" t="str">
            <v>Q1</v>
          </cell>
          <cell r="AW7" t="str">
            <v>Q2</v>
          </cell>
          <cell r="AX7" t="str">
            <v>Q3</v>
          </cell>
          <cell r="AY7" t="str">
            <v>Q4</v>
          </cell>
        </row>
        <row r="9">
          <cell r="C9" t="str">
            <v>BY PRODUCT:</v>
          </cell>
        </row>
        <row r="11">
          <cell r="C11" t="str">
            <v>Systems / Handpieces</v>
          </cell>
        </row>
        <row r="12">
          <cell r="C12" t="str">
            <v>Aria</v>
          </cell>
          <cell r="E12">
            <v>0</v>
          </cell>
          <cell r="F12">
            <v>791.73127999999997</v>
          </cell>
          <cell r="G12">
            <v>2251.3555448518146</v>
          </cell>
          <cell r="H12">
            <v>3705.0313645369297</v>
          </cell>
          <cell r="I12">
            <v>4827.9303223646912</v>
          </cell>
          <cell r="J12">
            <v>5778.5392934454103</v>
          </cell>
          <cell r="K12">
            <v>6629.5379254980999</v>
          </cell>
          <cell r="L12">
            <v>7366.7983036747028</v>
          </cell>
          <cell r="R12">
            <v>206.35599999999999</v>
          </cell>
          <cell r="S12">
            <v>201.47528</v>
          </cell>
          <cell r="T12">
            <v>118.50000000000001</v>
          </cell>
          <cell r="U12">
            <v>265.39999999999998</v>
          </cell>
          <cell r="W12">
            <v>182.19450000000001</v>
          </cell>
          <cell r="X12">
            <v>780.95371999999998</v>
          </cell>
          <cell r="Y12">
            <v>634.47651000000008</v>
          </cell>
          <cell r="Z12">
            <v>653.73081485181478</v>
          </cell>
          <cell r="AB12">
            <v>223.03423475038596</v>
          </cell>
          <cell r="AC12">
            <v>1107.1938406458678</v>
          </cell>
          <cell r="AD12">
            <v>1159.7190509798888</v>
          </cell>
          <cell r="AE12">
            <v>1215.084238160787</v>
          </cell>
          <cell r="AG12">
            <v>992.62627543843382</v>
          </cell>
          <cell r="AH12">
            <v>1246.3668513765952</v>
          </cell>
          <cell r="AI12">
            <v>1178.3493330538968</v>
          </cell>
          <cell r="AJ12">
            <v>1410.5878624957663</v>
          </cell>
          <cell r="AL12">
            <v>1184.2442521042467</v>
          </cell>
          <cell r="AM12">
            <v>1519.8514208851325</v>
          </cell>
          <cell r="AN12">
            <v>1449.8340499193121</v>
          </cell>
          <cell r="AO12">
            <v>1624.6095705367181</v>
          </cell>
          <cell r="AQ12">
            <v>1400.2318159668455</v>
          </cell>
          <cell r="AR12">
            <v>1741.2511956520129</v>
          </cell>
          <cell r="AS12">
            <v>1582.6141664749496</v>
          </cell>
          <cell r="AT12">
            <v>1905.4407474042919</v>
          </cell>
          <cell r="AV12">
            <v>1516.5522679261462</v>
          </cell>
          <cell r="AW12">
            <v>1954.6092083111441</v>
          </cell>
          <cell r="AX12">
            <v>1821.4582185177765</v>
          </cell>
          <cell r="AY12">
            <v>2074.1786089196362</v>
          </cell>
        </row>
        <row r="13">
          <cell r="C13" t="str">
            <v>Harmony</v>
          </cell>
          <cell r="E13">
            <v>0</v>
          </cell>
          <cell r="F13">
            <v>26518.321588000003</v>
          </cell>
          <cell r="G13">
            <v>27613.855829859687</v>
          </cell>
          <cell r="H13">
            <v>30314.081873294344</v>
          </cell>
          <cell r="I13">
            <v>33979.849482727623</v>
          </cell>
          <cell r="J13">
            <v>38025.879214995439</v>
          </cell>
          <cell r="K13">
            <v>41774.620423335095</v>
          </cell>
          <cell r="L13">
            <v>45514.453099260238</v>
          </cell>
          <cell r="R13">
            <v>3798.4051725000008</v>
          </cell>
          <cell r="S13">
            <v>6470.7612449999997</v>
          </cell>
          <cell r="T13">
            <v>6087.7029604999998</v>
          </cell>
          <cell r="U13">
            <v>10161.452210000001</v>
          </cell>
          <cell r="W13">
            <v>7007.4524435000003</v>
          </cell>
          <cell r="X13">
            <v>6380.6019749999996</v>
          </cell>
          <cell r="Y13">
            <v>6501.1908950000006</v>
          </cell>
          <cell r="Z13">
            <v>7724.6105163596931</v>
          </cell>
          <cell r="AB13">
            <v>7459.3783329534926</v>
          </cell>
          <cell r="AC13">
            <v>7715.6984319318017</v>
          </cell>
          <cell r="AD13">
            <v>6882.2403438988449</v>
          </cell>
          <cell r="AE13">
            <v>8256.9545323420516</v>
          </cell>
          <cell r="AG13">
            <v>7141.3453248528831</v>
          </cell>
          <cell r="AH13">
            <v>9296.5092601925953</v>
          </cell>
          <cell r="AI13">
            <v>8121.9051318733555</v>
          </cell>
          <cell r="AJ13">
            <v>9420.0897658087924</v>
          </cell>
          <cell r="AL13">
            <v>7843.8747538817997</v>
          </cell>
          <cell r="AM13">
            <v>10067.386998213506</v>
          </cell>
          <cell r="AN13">
            <v>9273.4104807169006</v>
          </cell>
          <cell r="AO13">
            <v>10841.206982183232</v>
          </cell>
          <cell r="AQ13">
            <v>8968.2785302824614</v>
          </cell>
          <cell r="AR13">
            <v>10976.188220046515</v>
          </cell>
          <cell r="AS13">
            <v>10157.324716345294</v>
          </cell>
          <cell r="AT13">
            <v>11672.828956660829</v>
          </cell>
          <cell r="AV13">
            <v>9842.9666929900795</v>
          </cell>
          <cell r="AW13">
            <v>12094.53629106347</v>
          </cell>
          <cell r="AX13">
            <v>10977.142923429417</v>
          </cell>
          <cell r="AY13">
            <v>12599.807191777261</v>
          </cell>
        </row>
        <row r="14">
          <cell r="C14" t="str">
            <v>Soprano</v>
          </cell>
          <cell r="E14">
            <v>0</v>
          </cell>
          <cell r="F14">
            <v>5002.2919366666656</v>
          </cell>
          <cell r="G14">
            <v>6332.1136655148712</v>
          </cell>
          <cell r="H14">
            <v>7484.0954000000002</v>
          </cell>
          <cell r="I14">
            <v>8439.6229999999996</v>
          </cell>
          <cell r="J14">
            <v>9658.8495369403499</v>
          </cell>
          <cell r="K14">
            <v>10601.979286147365</v>
          </cell>
          <cell r="L14">
            <v>11674.586050371086</v>
          </cell>
          <cell r="R14">
            <v>1322.2372499999997</v>
          </cell>
          <cell r="S14">
            <v>1151.6365200000002</v>
          </cell>
          <cell r="T14">
            <v>1152.1161666666667</v>
          </cell>
          <cell r="U14">
            <v>1376.3020000000001</v>
          </cell>
          <cell r="W14">
            <v>1208.3128268977775</v>
          </cell>
          <cell r="X14">
            <v>1450.6039834888888</v>
          </cell>
          <cell r="Y14">
            <v>2141.9928551282051</v>
          </cell>
          <cell r="Z14">
            <v>1531.2039999999997</v>
          </cell>
          <cell r="AB14">
            <v>1639.6684</v>
          </cell>
          <cell r="AC14">
            <v>1894.3009636363633</v>
          </cell>
          <cell r="AD14">
            <v>1877.004890909091</v>
          </cell>
          <cell r="AE14">
            <v>2073.121145454546</v>
          </cell>
          <cell r="AG14">
            <v>1924.9531508771929</v>
          </cell>
          <cell r="AH14">
            <v>2160.7635175438595</v>
          </cell>
          <cell r="AI14">
            <v>1936.7919649122809</v>
          </cell>
          <cell r="AJ14">
            <v>2417.1143666666671</v>
          </cell>
          <cell r="AL14">
            <v>2145.6730703017543</v>
          </cell>
          <cell r="AM14">
            <v>2532.1051951345025</v>
          </cell>
          <cell r="AN14">
            <v>2279.0936811836259</v>
          </cell>
          <cell r="AO14">
            <v>2701.9775903204672</v>
          </cell>
          <cell r="AQ14">
            <v>2392.7406322245611</v>
          </cell>
          <cell r="AR14">
            <v>2743.8640911345028</v>
          </cell>
          <cell r="AS14">
            <v>2424.9185064187127</v>
          </cell>
          <cell r="AT14">
            <v>3040.4560563695904</v>
          </cell>
          <cell r="AV14">
            <v>2607.5816543957899</v>
          </cell>
          <cell r="AW14">
            <v>3003.5746009066656</v>
          </cell>
          <cell r="AX14">
            <v>2784.407937154619</v>
          </cell>
          <cell r="AY14">
            <v>3279.0218579140119</v>
          </cell>
        </row>
        <row r="15">
          <cell r="C15" t="str">
            <v>Accent</v>
          </cell>
          <cell r="E15">
            <v>0</v>
          </cell>
          <cell r="F15">
            <v>14566.908644512821</v>
          </cell>
          <cell r="G15">
            <v>29386.048040188321</v>
          </cell>
          <cell r="H15">
            <v>31707.841504081076</v>
          </cell>
          <cell r="I15">
            <v>38322.814689492858</v>
          </cell>
          <cell r="J15">
            <v>44587.107623948468</v>
          </cell>
          <cell r="K15">
            <v>50302.935593495102</v>
          </cell>
          <cell r="L15">
            <v>54977.25062608251</v>
          </cell>
          <cell r="R15">
            <v>4395.1091470000001</v>
          </cell>
          <cell r="S15">
            <v>2551.8649299999997</v>
          </cell>
          <cell r="T15">
            <v>3741.1579169230763</v>
          </cell>
          <cell r="U15">
            <v>3878.7766505897439</v>
          </cell>
          <cell r="W15">
            <v>4039.8509909555555</v>
          </cell>
          <cell r="X15">
            <v>10175.780686477045</v>
          </cell>
          <cell r="Y15">
            <v>7548.5223627557179</v>
          </cell>
          <cell r="Z15">
            <v>7621.8940000000002</v>
          </cell>
          <cell r="AB15">
            <v>6681.2978046283515</v>
          </cell>
          <cell r="AC15">
            <v>8180.4193809409226</v>
          </cell>
          <cell r="AD15">
            <v>7717.7467821137898</v>
          </cell>
          <cell r="AE15">
            <v>9128.377536398013</v>
          </cell>
          <cell r="AG15">
            <v>8423.8488135084208</v>
          </cell>
          <cell r="AH15">
            <v>9934.4129756048333</v>
          </cell>
          <cell r="AI15">
            <v>9424.2748097398853</v>
          </cell>
          <cell r="AJ15">
            <v>10540.278090639724</v>
          </cell>
          <cell r="AL15">
            <v>9940.7594939995979</v>
          </cell>
          <cell r="AM15">
            <v>11414.530622069704</v>
          </cell>
          <cell r="AN15">
            <v>10809.321143788986</v>
          </cell>
          <cell r="AO15">
            <v>12422.496364090181</v>
          </cell>
          <cell r="AQ15">
            <v>10914.541213554365</v>
          </cell>
          <cell r="AR15">
            <v>13012.261618844079</v>
          </cell>
          <cell r="AS15">
            <v>12373.98877605469</v>
          </cell>
          <cell r="AT15">
            <v>14002.143985041963</v>
          </cell>
          <cell r="AV15">
            <v>11875.716971070731</v>
          </cell>
          <cell r="AW15">
            <v>14222.348417997733</v>
          </cell>
          <cell r="AX15">
            <v>13580.436736994367</v>
          </cell>
          <cell r="AY15">
            <v>15298.748500019678</v>
          </cell>
        </row>
        <row r="16">
          <cell r="C16" t="str">
            <v>Pixel CO2</v>
          </cell>
          <cell r="E16">
            <v>0</v>
          </cell>
          <cell r="F16">
            <v>0</v>
          </cell>
          <cell r="G16">
            <v>648.29999999999995</v>
          </cell>
          <cell r="H16">
            <v>5498.2487999999994</v>
          </cell>
          <cell r="I16">
            <v>10784.4416</v>
          </cell>
          <cell r="J16">
            <v>13027.482257111111</v>
          </cell>
          <cell r="K16">
            <v>14655.374509999998</v>
          </cell>
          <cell r="L16">
            <v>15965.672243050001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13.33</v>
          </cell>
          <cell r="Z16">
            <v>634.97</v>
          </cell>
          <cell r="AB16">
            <v>702.81386825396817</v>
          </cell>
          <cell r="AC16">
            <v>884.18049230769236</v>
          </cell>
          <cell r="AD16">
            <v>1726.3004145299146</v>
          </cell>
          <cell r="AE16">
            <v>2185.0455999999999</v>
          </cell>
          <cell r="AG16">
            <v>2151.5120000000002</v>
          </cell>
          <cell r="AH16">
            <v>2802.0007999999998</v>
          </cell>
          <cell r="AI16">
            <v>2629.0904</v>
          </cell>
          <cell r="AJ16">
            <v>3201.8383999999996</v>
          </cell>
          <cell r="AL16">
            <v>2953.8858417777774</v>
          </cell>
          <cell r="AM16">
            <v>3299.5227199999999</v>
          </cell>
          <cell r="AN16">
            <v>3124.800358</v>
          </cell>
          <cell r="AO16">
            <v>3649.2733373333331</v>
          </cell>
          <cell r="AQ16">
            <v>3260.7223770000001</v>
          </cell>
          <cell r="AR16">
            <v>3669.3488399999997</v>
          </cell>
          <cell r="AS16">
            <v>3625.1977259999999</v>
          </cell>
          <cell r="AT16">
            <v>4100.1055669999996</v>
          </cell>
          <cell r="AV16">
            <v>3387.7902803500001</v>
          </cell>
          <cell r="AW16">
            <v>4120.2933660000008</v>
          </cell>
          <cell r="AX16">
            <v>3868.1853135000006</v>
          </cell>
          <cell r="AY16">
            <v>4589.4032832000003</v>
          </cell>
        </row>
        <row r="17">
          <cell r="C17" t="str">
            <v>Total Systems / Handpieces</v>
          </cell>
          <cell r="E17">
            <v>0</v>
          </cell>
          <cell r="F17">
            <v>46879.253449179487</v>
          </cell>
          <cell r="G17">
            <v>66231.673080414694</v>
          </cell>
          <cell r="H17">
            <v>78709.298941912348</v>
          </cell>
          <cell r="I17">
            <v>96354.659094585179</v>
          </cell>
          <cell r="J17">
            <v>111077.85792644079</v>
          </cell>
          <cell r="K17">
            <v>123964.44773847566</v>
          </cell>
          <cell r="L17">
            <v>135498.76032243855</v>
          </cell>
          <cell r="R17">
            <v>9722.1075695</v>
          </cell>
          <cell r="S17">
            <v>10375.737975</v>
          </cell>
          <cell r="T17">
            <v>11099.477044089743</v>
          </cell>
          <cell r="U17">
            <v>15681.930860589744</v>
          </cell>
          <cell r="W17">
            <v>12437.810761353334</v>
          </cell>
          <cell r="X17">
            <v>18787.940364965933</v>
          </cell>
          <cell r="Y17">
            <v>16839.512622883925</v>
          </cell>
          <cell r="Z17">
            <v>18166.409331211507</v>
          </cell>
          <cell r="AB17">
            <v>16706.192640586196</v>
          </cell>
          <cell r="AC17">
            <v>19781.793109462647</v>
          </cell>
          <cell r="AD17">
            <v>19363.011482431531</v>
          </cell>
          <cell r="AE17">
            <v>22858.5830523554</v>
          </cell>
          <cell r="AG17">
            <v>20634.285564676928</v>
          </cell>
          <cell r="AH17">
            <v>25440.053404717881</v>
          </cell>
          <cell r="AI17">
            <v>23290.411639579419</v>
          </cell>
          <cell r="AJ17">
            <v>26989.908485610948</v>
          </cell>
          <cell r="AL17">
            <v>24068.437412065174</v>
          </cell>
          <cell r="AM17">
            <v>28833.396956302844</v>
          </cell>
          <cell r="AN17">
            <v>26936.459713608827</v>
          </cell>
          <cell r="AO17">
            <v>31239.56384446393</v>
          </cell>
          <cell r="AQ17">
            <v>26936.51456902823</v>
          </cell>
          <cell r="AR17">
            <v>32142.913965677108</v>
          </cell>
          <cell r="AS17">
            <v>30164.043891293644</v>
          </cell>
          <cell r="AT17">
            <v>34720.975312476672</v>
          </cell>
          <cell r="AV17">
            <v>29230.607866732749</v>
          </cell>
          <cell r="AW17">
            <v>35395.361884279009</v>
          </cell>
          <cell r="AX17">
            <v>33031.631129596179</v>
          </cell>
          <cell r="AY17">
            <v>37841.15944183059</v>
          </cell>
        </row>
        <row r="18">
          <cell r="C18" t="str">
            <v>Other Existing Products</v>
          </cell>
          <cell r="E18">
            <v>0</v>
          </cell>
          <cell r="F18">
            <v>1219.2047708205148</v>
          </cell>
          <cell r="G18">
            <v>1576.9406007968025</v>
          </cell>
          <cell r="H18">
            <v>1100</v>
          </cell>
          <cell r="I18">
            <v>600</v>
          </cell>
          <cell r="J18">
            <v>580</v>
          </cell>
          <cell r="K18">
            <v>560</v>
          </cell>
          <cell r="L18">
            <v>520</v>
          </cell>
          <cell r="R18">
            <v>969.17643050000083</v>
          </cell>
          <cell r="S18">
            <v>484.09704500000043</v>
          </cell>
          <cell r="T18">
            <v>1123.9961559102549</v>
          </cell>
          <cell r="U18">
            <v>-1358.0648605897411</v>
          </cell>
          <cell r="W18">
            <v>378.82048864666547</v>
          </cell>
          <cell r="X18">
            <v>1209.0745100340655</v>
          </cell>
          <cell r="Y18">
            <v>32.050502116071556</v>
          </cell>
          <cell r="Z18">
            <v>-43.004899999999935</v>
          </cell>
          <cell r="AB18">
            <v>245</v>
          </cell>
          <cell r="AC18">
            <v>275</v>
          </cell>
          <cell r="AD18">
            <v>275</v>
          </cell>
          <cell r="AE18">
            <v>305</v>
          </cell>
          <cell r="AG18">
            <v>120</v>
          </cell>
          <cell r="AH18">
            <v>150</v>
          </cell>
          <cell r="AI18">
            <v>150</v>
          </cell>
          <cell r="AJ18">
            <v>180</v>
          </cell>
          <cell r="AL18">
            <v>116</v>
          </cell>
          <cell r="AM18">
            <v>145</v>
          </cell>
          <cell r="AN18">
            <v>145</v>
          </cell>
          <cell r="AO18">
            <v>174</v>
          </cell>
          <cell r="AQ18">
            <v>112</v>
          </cell>
          <cell r="AR18">
            <v>140</v>
          </cell>
          <cell r="AS18">
            <v>140</v>
          </cell>
          <cell r="AT18">
            <v>168</v>
          </cell>
          <cell r="AV18">
            <v>104</v>
          </cell>
          <cell r="AW18">
            <v>130</v>
          </cell>
          <cell r="AX18">
            <v>130</v>
          </cell>
          <cell r="AY18">
            <v>156</v>
          </cell>
        </row>
        <row r="19">
          <cell r="C19" t="str">
            <v>Other New Products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2919.4797524413234</v>
          </cell>
          <cell r="K19">
            <v>6494.3661774062466</v>
          </cell>
          <cell r="L19">
            <v>15253.491979945915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L19">
            <v>0</v>
          </cell>
          <cell r="AM19">
            <v>256.2</v>
          </cell>
          <cell r="AN19">
            <v>512.4</v>
          </cell>
          <cell r="AO19">
            <v>2150.8797524413235</v>
          </cell>
          <cell r="AQ19">
            <v>1183.8789928674687</v>
          </cell>
          <cell r="AR19">
            <v>1720.0866465134261</v>
          </cell>
          <cell r="AS19">
            <v>1493.0366491407674</v>
          </cell>
          <cell r="AT19">
            <v>2097.3638888845849</v>
          </cell>
          <cell r="AV19">
            <v>2815.7538194496583</v>
          </cell>
          <cell r="AW19">
            <v>4087.8446322483633</v>
          </cell>
          <cell r="AX19">
            <v>3471.3134417995152</v>
          </cell>
          <cell r="AY19">
            <v>4878.5800864483763</v>
          </cell>
        </row>
        <row r="20">
          <cell r="C20" t="str">
            <v>Service and Warranty</v>
          </cell>
          <cell r="E20">
            <v>0</v>
          </cell>
          <cell r="F20">
            <v>-5132.7285004270016</v>
          </cell>
          <cell r="G20">
            <v>-6634.1094266388936</v>
          </cell>
          <cell r="H20">
            <v>-6822.0945397885425</v>
          </cell>
          <cell r="I20">
            <v>-7386.9449647447473</v>
          </cell>
          <cell r="J20">
            <v>-9492.3761699587085</v>
          </cell>
          <cell r="K20">
            <v>-10732.04729943341</v>
          </cell>
          <cell r="L20">
            <v>-13363.843031533681</v>
          </cell>
          <cell r="R20">
            <v>-1107.1968149902314</v>
          </cell>
          <cell r="S20">
            <v>-1266.5602202774703</v>
          </cell>
          <cell r="T20">
            <v>-1291.732790910929</v>
          </cell>
          <cell r="U20">
            <v>-1467.2386742483695</v>
          </cell>
          <cell r="W20">
            <v>-1445.3390096350777</v>
          </cell>
          <cell r="X20">
            <v>-1800.1912091157744</v>
          </cell>
          <cell r="Y20">
            <v>-1646.3943786570305</v>
          </cell>
          <cell r="Z20">
            <v>-1742.1848292310108</v>
          </cell>
          <cell r="AB20">
            <v>-1552.2539886559298</v>
          </cell>
          <cell r="AC20">
            <v>-1761.0342725871214</v>
          </cell>
          <cell r="AD20">
            <v>-1681.5858339750541</v>
          </cell>
          <cell r="AE20">
            <v>-1827.2204445704383</v>
          </cell>
          <cell r="AG20">
            <v>-1666.5051838511331</v>
          </cell>
          <cell r="AH20">
            <v>-1955.0896440901465</v>
          </cell>
          <cell r="AI20">
            <v>-1807.0295083329711</v>
          </cell>
          <cell r="AJ20">
            <v>-1958.3206284704956</v>
          </cell>
          <cell r="AL20">
            <v>-2139.7035451101569</v>
          </cell>
          <cell r="AM20">
            <v>-2459.5787599540554</v>
          </cell>
          <cell r="AN20">
            <v>-2303.9373258435262</v>
          </cell>
          <cell r="AO20">
            <v>-2589.1565390509704</v>
          </cell>
          <cell r="AQ20">
            <v>-2434.3744688249826</v>
          </cell>
          <cell r="AR20">
            <v>-2762.5236163964437</v>
          </cell>
          <cell r="AS20">
            <v>-2633.5916749743287</v>
          </cell>
          <cell r="AT20">
            <v>-2901.5575392376554</v>
          </cell>
          <cell r="AV20">
            <v>-2843.4769038943341</v>
          </cell>
          <cell r="AW20">
            <v>-3610.2731813222754</v>
          </cell>
          <cell r="AX20">
            <v>-3114.2376890941609</v>
          </cell>
          <cell r="AY20">
            <v>-3795.8552572229082</v>
          </cell>
        </row>
        <row r="21">
          <cell r="C21" t="str">
            <v>Salary and Overhead</v>
          </cell>
          <cell r="E21">
            <v>0</v>
          </cell>
          <cell r="F21">
            <v>-854.64289247509498</v>
          </cell>
          <cell r="G21">
            <v>-1281.3217955766522</v>
          </cell>
          <cell r="H21">
            <v>-2480.8824284746975</v>
          </cell>
          <cell r="I21">
            <v>-3304.4809312619268</v>
          </cell>
          <cell r="J21">
            <v>-4241.0047514363141</v>
          </cell>
          <cell r="K21">
            <v>-5186.2705945377738</v>
          </cell>
          <cell r="L21">
            <v>-6150.8182474326677</v>
          </cell>
          <cell r="R21">
            <v>-163.22118924799901</v>
          </cell>
          <cell r="S21">
            <v>-200.87420879307382</v>
          </cell>
          <cell r="T21">
            <v>-238.08616147327768</v>
          </cell>
          <cell r="U21">
            <v>-252.46133296074458</v>
          </cell>
          <cell r="W21">
            <v>-276.31971904459817</v>
          </cell>
          <cell r="X21">
            <v>-269.32003187482661</v>
          </cell>
          <cell r="Y21">
            <v>-299.97417965120326</v>
          </cell>
          <cell r="Z21">
            <v>-435.70786500602406</v>
          </cell>
          <cell r="AB21">
            <v>-558.00496592891545</v>
          </cell>
          <cell r="AC21">
            <v>-621.66748249518048</v>
          </cell>
          <cell r="AD21">
            <v>-640.95915418192726</v>
          </cell>
          <cell r="AE21">
            <v>-660.25082586867438</v>
          </cell>
          <cell r="AG21">
            <v>-733.67439414831313</v>
          </cell>
          <cell r="AH21">
            <v>-803.40496960012047</v>
          </cell>
          <cell r="AI21">
            <v>-873.13554505192758</v>
          </cell>
          <cell r="AJ21">
            <v>-894.26602246156608</v>
          </cell>
          <cell r="AL21">
            <v>-991.3705258372413</v>
          </cell>
          <cell r="AM21">
            <v>-1067.7759660631448</v>
          </cell>
          <cell r="AN21">
            <v>-1079.3525479155549</v>
          </cell>
          <cell r="AO21">
            <v>-1102.5057116203739</v>
          </cell>
          <cell r="AQ21">
            <v>-1221.0677457116278</v>
          </cell>
          <cell r="AR21">
            <v>-1304.8155371890371</v>
          </cell>
          <cell r="AS21">
            <v>-1317.5045965037959</v>
          </cell>
          <cell r="AT21">
            <v>-1342.8827151333139</v>
          </cell>
          <cell r="AV21">
            <v>-1486.2272591217966</v>
          </cell>
          <cell r="AW21">
            <v>-1536.3132834058326</v>
          </cell>
          <cell r="AX21">
            <v>-1550.2260679291762</v>
          </cell>
          <cell r="AY21">
            <v>-1578.0516369758625</v>
          </cell>
        </row>
        <row r="22">
          <cell r="C22" t="str">
            <v>Other Cost of Goods Sold</v>
          </cell>
          <cell r="E22">
            <v>0</v>
          </cell>
          <cell r="F22">
            <v>-4870.4573466073407</v>
          </cell>
          <cell r="G22">
            <v>-2319.4610989056714</v>
          </cell>
          <cell r="H22">
            <v>-2816.4497382908266</v>
          </cell>
          <cell r="I22">
            <v>-4734.2468441866322</v>
          </cell>
          <cell r="J22">
            <v>-5197.707008016313</v>
          </cell>
          <cell r="K22">
            <v>-5994.7177338820966</v>
          </cell>
          <cell r="L22">
            <v>-7005.8851397152794</v>
          </cell>
          <cell r="R22">
            <v>-945.18308197264741</v>
          </cell>
          <cell r="S22">
            <v>-613.95661677691646</v>
          </cell>
          <cell r="T22">
            <v>-672.63181455060146</v>
          </cell>
          <cell r="U22">
            <v>-2638.6858333071746</v>
          </cell>
          <cell r="W22">
            <v>-127.93888409135354</v>
          </cell>
          <cell r="X22">
            <v>-1282.9884451998828</v>
          </cell>
          <cell r="Y22">
            <v>-299.80113687763617</v>
          </cell>
          <cell r="Z22">
            <v>-608.73263273679891</v>
          </cell>
          <cell r="AB22">
            <v>-570.60918763064728</v>
          </cell>
          <cell r="AC22">
            <v>-714.91025034979998</v>
          </cell>
          <cell r="AD22">
            <v>-692.12810804207186</v>
          </cell>
          <cell r="AE22">
            <v>-838.80219226830775</v>
          </cell>
          <cell r="AG22">
            <v>-1022.2296122764047</v>
          </cell>
          <cell r="AH22">
            <v>-1240.5152432268303</v>
          </cell>
          <cell r="AI22">
            <v>-1144.6940123744712</v>
          </cell>
          <cell r="AJ22">
            <v>-1326.8079763089254</v>
          </cell>
          <cell r="AL22">
            <v>-1078.6502084881438</v>
          </cell>
          <cell r="AM22">
            <v>-1334.7131716022309</v>
          </cell>
          <cell r="AN22">
            <v>-1243.1190261846386</v>
          </cell>
          <cell r="AO22">
            <v>-1541.2246017412988</v>
          </cell>
          <cell r="AQ22">
            <v>-1268.0295477088491</v>
          </cell>
          <cell r="AR22">
            <v>-1566.2855395796346</v>
          </cell>
          <cell r="AS22">
            <v>-1450.4559367222485</v>
          </cell>
          <cell r="AT22">
            <v>-1709.9467098713649</v>
          </cell>
          <cell r="AV22">
            <v>-1464.9227687879809</v>
          </cell>
          <cell r="AW22">
            <v>-1844.4244816198534</v>
          </cell>
          <cell r="AX22">
            <v>-1692.8723498619447</v>
          </cell>
          <cell r="AY22">
            <v>-2003.6655394455011</v>
          </cell>
        </row>
        <row r="23"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</row>
        <row r="24">
          <cell r="C24" t="str">
            <v>TOTAL GROSS MARGIN</v>
          </cell>
          <cell r="E24">
            <v>0</v>
          </cell>
          <cell r="F24">
            <v>37239.629480490563</v>
          </cell>
          <cell r="G24">
            <v>57573.721360090276</v>
          </cell>
          <cell r="H24">
            <v>67689.872235358285</v>
          </cell>
          <cell r="I24">
            <v>81528.986354391862</v>
          </cell>
          <cell r="J24">
            <v>95646.249749470793</v>
          </cell>
          <cell r="K24">
            <v>109105.77828802864</v>
          </cell>
          <cell r="L24">
            <v>124751.70588370285</v>
          </cell>
          <cell r="R24">
            <v>8475.6829137891236</v>
          </cell>
          <cell r="S24">
            <v>8778.4439741525402</v>
          </cell>
          <cell r="T24">
            <v>10021.022433065187</v>
          </cell>
          <cell r="U24">
            <v>9965.4801594837136</v>
          </cell>
          <cell r="W24">
            <v>10967.033637228968</v>
          </cell>
          <cell r="X24">
            <v>16644.51518880951</v>
          </cell>
          <cell r="Y24">
            <v>14625.393429814127</v>
          </cell>
          <cell r="Z24">
            <v>15336.779104237672</v>
          </cell>
          <cell r="AB24">
            <v>14270.324498370703</v>
          </cell>
          <cell r="AC24">
            <v>16959.181104030544</v>
          </cell>
          <cell r="AD24">
            <v>16623.338386232477</v>
          </cell>
          <cell r="AE24">
            <v>19837.309589647979</v>
          </cell>
          <cell r="AG24">
            <v>17331.876374401076</v>
          </cell>
          <cell r="AH24">
            <v>21591.043547800786</v>
          </cell>
          <cell r="AI24">
            <v>19615.552573820052</v>
          </cell>
          <cell r="AJ24">
            <v>22990.513858369963</v>
          </cell>
          <cell r="AL24">
            <v>19974.713132629629</v>
          </cell>
          <cell r="AM24">
            <v>24372.529058683413</v>
          </cell>
          <cell r="AN24">
            <v>22967.450813665109</v>
          </cell>
          <cell r="AO24">
            <v>28331.556744492606</v>
          </cell>
          <cell r="AQ24">
            <v>23308.921799650238</v>
          </cell>
          <cell r="AR24">
            <v>28369.375919025413</v>
          </cell>
          <cell r="AS24">
            <v>26395.528332234033</v>
          </cell>
          <cell r="AT24">
            <v>31031.95223711892</v>
          </cell>
          <cell r="AV24">
            <v>26355.7347543783</v>
          </cell>
          <cell r="AW24">
            <v>32622.195570179407</v>
          </cell>
          <cell r="AX24">
            <v>30275.608464510417</v>
          </cell>
          <cell r="AY24">
            <v>35498.167094634693</v>
          </cell>
        </row>
        <row r="26">
          <cell r="C26" t="str">
            <v>BY GEOGRAPHIC REGION:</v>
          </cell>
        </row>
        <row r="28">
          <cell r="C28" t="str">
            <v>US</v>
          </cell>
          <cell r="E28">
            <v>0</v>
          </cell>
          <cell r="F28">
            <v>14137.833250924596</v>
          </cell>
          <cell r="G28">
            <v>32483.814794363334</v>
          </cell>
          <cell r="H28">
            <v>37956.410036363646</v>
          </cell>
          <cell r="I28">
            <v>47447.686714545453</v>
          </cell>
          <cell r="J28">
            <v>54600.634235068181</v>
          </cell>
          <cell r="K28">
            <v>62100.124542692254</v>
          </cell>
          <cell r="L28">
            <v>69902.282486959099</v>
          </cell>
          <cell r="R28">
            <v>4398.6011024332738</v>
          </cell>
          <cell r="S28">
            <v>1225.8228031059166</v>
          </cell>
          <cell r="T28">
            <v>3852.6092804795876</v>
          </cell>
          <cell r="U28">
            <v>4660.8000649058149</v>
          </cell>
          <cell r="W28">
            <v>4665.9411275436169</v>
          </cell>
          <cell r="X28">
            <v>10551.910544219651</v>
          </cell>
          <cell r="Y28">
            <v>8307.3671934591148</v>
          </cell>
          <cell r="Z28">
            <v>8958.5959291409526</v>
          </cell>
          <cell r="AB28">
            <v>8095.5909709090902</v>
          </cell>
          <cell r="AC28">
            <v>9285.9290327272738</v>
          </cell>
          <cell r="AD28">
            <v>9289.7975690909079</v>
          </cell>
          <cell r="AE28">
            <v>11285.092463636363</v>
          </cell>
          <cell r="AG28">
            <v>10302.548269999999</v>
          </cell>
          <cell r="AH28">
            <v>12484.598512272729</v>
          </cell>
          <cell r="AI28">
            <v>11525.812394999997</v>
          </cell>
          <cell r="AJ28">
            <v>13134.727537272729</v>
          </cell>
          <cell r="AL28">
            <v>11997.497581636366</v>
          </cell>
          <cell r="AM28">
            <v>13701.276441056818</v>
          </cell>
          <cell r="AN28">
            <v>13392.135765511364</v>
          </cell>
          <cell r="AO28">
            <v>15509.724446863635</v>
          </cell>
          <cell r="AQ28">
            <v>14015.875199734544</v>
          </cell>
          <cell r="AR28">
            <v>15772.633903942271</v>
          </cell>
          <cell r="AS28">
            <v>15125.21265852091</v>
          </cell>
          <cell r="AT28">
            <v>17186.402780494544</v>
          </cell>
          <cell r="AV28">
            <v>15651.92194027671</v>
          </cell>
          <cell r="AW28">
            <v>17843.630255758737</v>
          </cell>
          <cell r="AX28">
            <v>17160.25185863064</v>
          </cell>
          <cell r="AY28">
            <v>19246.47843229301</v>
          </cell>
        </row>
        <row r="29">
          <cell r="C29" t="str">
            <v>Europe / Middle East</v>
          </cell>
          <cell r="E29">
            <v>0</v>
          </cell>
          <cell r="F29">
            <v>8768.4602018034002</v>
          </cell>
          <cell r="G29">
            <v>9365.1795476541211</v>
          </cell>
          <cell r="H29">
            <v>11482.070267169269</v>
          </cell>
          <cell r="I29">
            <v>13191.005592319678</v>
          </cell>
          <cell r="J29">
            <v>16392.06306211109</v>
          </cell>
          <cell r="K29">
            <v>18550.241776644634</v>
          </cell>
          <cell r="L29">
            <v>21807.471374840359</v>
          </cell>
          <cell r="R29">
            <v>2095.2631337246098</v>
          </cell>
          <cell r="S29">
            <v>2870.0575468839106</v>
          </cell>
          <cell r="T29">
            <v>1784.480209901544</v>
          </cell>
          <cell r="U29">
            <v>2018.6593112933351</v>
          </cell>
          <cell r="W29">
            <v>2251.9816039232269</v>
          </cell>
          <cell r="X29">
            <v>2608.4070693788244</v>
          </cell>
          <cell r="Y29">
            <v>1921.1017211341448</v>
          </cell>
          <cell r="Z29">
            <v>2583.6891532179275</v>
          </cell>
          <cell r="AB29">
            <v>2328.7143378942578</v>
          </cell>
          <cell r="AC29">
            <v>2978.5938873304167</v>
          </cell>
          <cell r="AD29">
            <v>2800.0571462455691</v>
          </cell>
          <cell r="AE29">
            <v>3374.7048956990252</v>
          </cell>
          <cell r="AG29">
            <v>2660.5140022502092</v>
          </cell>
          <cell r="AH29">
            <v>3588.403997931945</v>
          </cell>
          <cell r="AI29">
            <v>3109.0444826364419</v>
          </cell>
          <cell r="AJ29">
            <v>3833.0431095010804</v>
          </cell>
          <cell r="AL29">
            <v>3141.9888541388045</v>
          </cell>
          <cell r="AM29">
            <v>4339.9136479227709</v>
          </cell>
          <cell r="AN29">
            <v>3776.5130411271716</v>
          </cell>
          <cell r="AO29">
            <v>5133.6475189223447</v>
          </cell>
          <cell r="AQ29">
            <v>3598.8814065007632</v>
          </cell>
          <cell r="AR29">
            <v>5109.5135343492766</v>
          </cell>
          <cell r="AS29">
            <v>4388.9268070115832</v>
          </cell>
          <cell r="AT29">
            <v>5452.9200287830072</v>
          </cell>
          <cell r="AV29">
            <v>4144.7096223918024</v>
          </cell>
          <cell r="AW29">
            <v>5964.9802623551022</v>
          </cell>
          <cell r="AX29">
            <v>5245.5491103771037</v>
          </cell>
          <cell r="AY29">
            <v>6452.2323797163608</v>
          </cell>
        </row>
        <row r="30">
          <cell r="C30" t="str">
            <v>Asia</v>
          </cell>
          <cell r="E30">
            <v>0</v>
          </cell>
          <cell r="F30">
            <v>7604.6242663416369</v>
          </cell>
          <cell r="G30">
            <v>6949.244363938571</v>
          </cell>
          <cell r="H30">
            <v>7114.9639082791218</v>
          </cell>
          <cell r="I30">
            <v>8056.4811946992513</v>
          </cell>
          <cell r="J30">
            <v>9445.6545684280572</v>
          </cell>
          <cell r="K30">
            <v>10960.066066443491</v>
          </cell>
          <cell r="L30">
            <v>12794.546148756534</v>
          </cell>
          <cell r="R30">
            <v>1067.0475929863596</v>
          </cell>
          <cell r="S30">
            <v>1957.8497500908247</v>
          </cell>
          <cell r="T30">
            <v>2839.4447717672992</v>
          </cell>
          <cell r="U30">
            <v>1740.2821514971542</v>
          </cell>
          <cell r="W30">
            <v>2192.9664949154867</v>
          </cell>
          <cell r="X30">
            <v>1435.2613603288823</v>
          </cell>
          <cell r="Y30">
            <v>1725.51943500679</v>
          </cell>
          <cell r="Z30">
            <v>1595.4970736874111</v>
          </cell>
          <cell r="AB30">
            <v>1848.4545877109997</v>
          </cell>
          <cell r="AC30">
            <v>1731.8557248595735</v>
          </cell>
          <cell r="AD30">
            <v>1525.9259289137603</v>
          </cell>
          <cell r="AE30">
            <v>2009.0090097182083</v>
          </cell>
          <cell r="AG30">
            <v>1986.3831623429141</v>
          </cell>
          <cell r="AH30">
            <v>2063.5667623675026</v>
          </cell>
          <cell r="AI30">
            <v>1735.9134103414424</v>
          </cell>
          <cell r="AJ30">
            <v>2270.6178596473933</v>
          </cell>
          <cell r="AL30">
            <v>2164.7751438487344</v>
          </cell>
          <cell r="AM30">
            <v>2377.3432241190117</v>
          </cell>
          <cell r="AN30">
            <v>1988.6995259378971</v>
          </cell>
          <cell r="AO30">
            <v>2914.8366745224157</v>
          </cell>
          <cell r="AQ30">
            <v>2542.0837445128086</v>
          </cell>
          <cell r="AR30">
            <v>2822.4410757855203</v>
          </cell>
          <cell r="AS30">
            <v>2444.673916322075</v>
          </cell>
          <cell r="AT30">
            <v>3150.8673298230897</v>
          </cell>
          <cell r="AV30">
            <v>3021.9307981883194</v>
          </cell>
          <cell r="AW30">
            <v>3307.2788415581954</v>
          </cell>
          <cell r="AX30">
            <v>2736.2149292962381</v>
          </cell>
          <cell r="AY30">
            <v>3729.1215797137752</v>
          </cell>
        </row>
        <row r="31">
          <cell r="C31" t="str">
            <v>Canada</v>
          </cell>
          <cell r="E31">
            <v>0</v>
          </cell>
          <cell r="F31">
            <v>2883.2288452573011</v>
          </cell>
          <cell r="G31">
            <v>1779.8459187968479</v>
          </cell>
          <cell r="H31">
            <v>2524.8516197326053</v>
          </cell>
          <cell r="I31">
            <v>2794.7330112066184</v>
          </cell>
          <cell r="J31">
            <v>3346.2896495359246</v>
          </cell>
          <cell r="K31">
            <v>3877.838401991577</v>
          </cell>
          <cell r="L31">
            <v>4456.9313399542361</v>
          </cell>
          <cell r="R31">
            <v>371.16803923294049</v>
          </cell>
          <cell r="S31">
            <v>1747.2543511548483</v>
          </cell>
          <cell r="T31">
            <v>467.08403275523779</v>
          </cell>
          <cell r="U31">
            <v>297.72242211427613</v>
          </cell>
          <cell r="W31">
            <v>345.79956830631926</v>
          </cell>
          <cell r="X31">
            <v>648.98280780421953</v>
          </cell>
          <cell r="Y31">
            <v>300.46511999065143</v>
          </cell>
          <cell r="Z31">
            <v>484.59842269565826</v>
          </cell>
          <cell r="AB31">
            <v>458.55837086988981</v>
          </cell>
          <cell r="AC31">
            <v>646.3186205944229</v>
          </cell>
          <cell r="AD31">
            <v>725.25884522727927</v>
          </cell>
          <cell r="AE31">
            <v>694.71578304101263</v>
          </cell>
          <cell r="AG31">
            <v>562.33743545545803</v>
          </cell>
          <cell r="AH31">
            <v>698.88076781417533</v>
          </cell>
          <cell r="AI31">
            <v>683.89426551424492</v>
          </cell>
          <cell r="AJ31">
            <v>849.62054242273939</v>
          </cell>
          <cell r="AL31">
            <v>649.28300494566611</v>
          </cell>
          <cell r="AM31">
            <v>817.0361557094833</v>
          </cell>
          <cell r="AN31">
            <v>803.3883687596641</v>
          </cell>
          <cell r="AO31">
            <v>1076.5821201211124</v>
          </cell>
          <cell r="AQ31">
            <v>749.46773699628</v>
          </cell>
          <cell r="AR31">
            <v>1008.2135921045589</v>
          </cell>
          <cell r="AS31">
            <v>938.54313965382255</v>
          </cell>
          <cell r="AT31">
            <v>1181.613933236916</v>
          </cell>
          <cell r="AV31">
            <v>809.60518883280849</v>
          </cell>
          <cell r="AW31">
            <v>1143.5506358476655</v>
          </cell>
          <cell r="AX31">
            <v>1076.1868013859514</v>
          </cell>
          <cell r="AY31">
            <v>1427.5887138878111</v>
          </cell>
        </row>
        <row r="32">
          <cell r="C32" t="str">
            <v>Latin America</v>
          </cell>
          <cell r="E32">
            <v>0</v>
          </cell>
          <cell r="F32">
            <v>3846.4829161636353</v>
          </cell>
          <cell r="G32">
            <v>6995.6367353374044</v>
          </cell>
          <cell r="H32">
            <v>8611.5764038136494</v>
          </cell>
          <cell r="I32">
            <v>10039.079841620873</v>
          </cell>
          <cell r="J32">
            <v>11861.608234327507</v>
          </cell>
          <cell r="K32">
            <v>13617.507500256657</v>
          </cell>
          <cell r="L32">
            <v>15790.474533192586</v>
          </cell>
          <cell r="R32">
            <v>543.60304541193932</v>
          </cell>
          <cell r="S32">
            <v>977.45952291704043</v>
          </cell>
          <cell r="T32">
            <v>1077.4041381615218</v>
          </cell>
          <cell r="U32">
            <v>1248.0162096731335</v>
          </cell>
          <cell r="W32">
            <v>1510.3448425403194</v>
          </cell>
          <cell r="X32">
            <v>1399.9534070779359</v>
          </cell>
          <cell r="Y32">
            <v>2370.9399602234244</v>
          </cell>
          <cell r="Z32">
            <v>1714.3985254957238</v>
          </cell>
          <cell r="AB32">
            <v>1539.0062309864679</v>
          </cell>
          <cell r="AC32">
            <v>2316.4838385188591</v>
          </cell>
          <cell r="AD32">
            <v>2282.2988967549545</v>
          </cell>
          <cell r="AE32">
            <v>2473.7874375533675</v>
          </cell>
          <cell r="AG32">
            <v>1820.0935043524989</v>
          </cell>
          <cell r="AH32">
            <v>2755.593507414434</v>
          </cell>
          <cell r="AI32">
            <v>2560.8880203279177</v>
          </cell>
          <cell r="AJ32">
            <v>2902.5048095260217</v>
          </cell>
          <cell r="AL32">
            <v>2021.1685480600672</v>
          </cell>
          <cell r="AM32">
            <v>3136.9595898753282</v>
          </cell>
          <cell r="AN32">
            <v>3006.7141123290089</v>
          </cell>
          <cell r="AO32">
            <v>3696.7659840630999</v>
          </cell>
          <cell r="AQ32">
            <v>2402.613711905849</v>
          </cell>
          <cell r="AR32">
            <v>3656.5738128437938</v>
          </cell>
          <cell r="AS32">
            <v>3498.1718107256502</v>
          </cell>
          <cell r="AT32">
            <v>4060.1481647813616</v>
          </cell>
          <cell r="AV32">
            <v>2727.5672046886589</v>
          </cell>
          <cell r="AW32">
            <v>4362.7555746597181</v>
          </cell>
          <cell r="AX32">
            <v>4057.4057648204798</v>
          </cell>
          <cell r="AY32">
            <v>4642.7459890237315</v>
          </cell>
        </row>
        <row r="34">
          <cell r="C34" t="str">
            <v>TOTAL GROSS MARGIN</v>
          </cell>
          <cell r="E34">
            <v>0</v>
          </cell>
          <cell r="F34">
            <v>37239.62948049057</v>
          </cell>
          <cell r="G34">
            <v>57573.721360090276</v>
          </cell>
          <cell r="H34">
            <v>67689.872235358285</v>
          </cell>
          <cell r="I34">
            <v>81528.986354391862</v>
          </cell>
          <cell r="J34">
            <v>95646.249749470764</v>
          </cell>
          <cell r="K34">
            <v>109105.77828802862</v>
          </cell>
          <cell r="L34">
            <v>124751.7058837028</v>
          </cell>
          <cell r="R34">
            <v>8475.6829137891236</v>
          </cell>
          <cell r="S34">
            <v>8778.4439741525402</v>
          </cell>
          <cell r="T34">
            <v>10021.022433065191</v>
          </cell>
          <cell r="U34">
            <v>9965.4801594837136</v>
          </cell>
          <cell r="W34">
            <v>10967.033637228971</v>
          </cell>
          <cell r="X34">
            <v>16644.515188809513</v>
          </cell>
          <cell r="Y34">
            <v>14625.393429814125</v>
          </cell>
          <cell r="Z34">
            <v>15336.779104237674</v>
          </cell>
          <cell r="AB34">
            <v>14270.324498370706</v>
          </cell>
          <cell r="AC34">
            <v>16959.181104030544</v>
          </cell>
          <cell r="AD34">
            <v>16623.338386232474</v>
          </cell>
          <cell r="AE34">
            <v>19837.309589647979</v>
          </cell>
          <cell r="AG34">
            <v>17331.876374401079</v>
          </cell>
          <cell r="AH34">
            <v>21591.043547800786</v>
          </cell>
          <cell r="AI34">
            <v>19615.552573820045</v>
          </cell>
          <cell r="AJ34">
            <v>22990.513858369966</v>
          </cell>
          <cell r="AL34">
            <v>19974.71313262964</v>
          </cell>
          <cell r="AM34">
            <v>24372.529058683413</v>
          </cell>
          <cell r="AN34">
            <v>22967.450813665106</v>
          </cell>
          <cell r="AO34">
            <v>28331.556744492606</v>
          </cell>
          <cell r="AQ34">
            <v>23308.921799650245</v>
          </cell>
          <cell r="AR34">
            <v>28369.375919025424</v>
          </cell>
          <cell r="AS34">
            <v>26395.528332234036</v>
          </cell>
          <cell r="AT34">
            <v>31031.952237118916</v>
          </cell>
          <cell r="AV34">
            <v>26355.7347543783</v>
          </cell>
          <cell r="AW34">
            <v>32622.195570179421</v>
          </cell>
          <cell r="AX34">
            <v>30275.608464510417</v>
          </cell>
          <cell r="AY34">
            <v>35498.167094634686</v>
          </cell>
        </row>
        <row r="38">
          <cell r="B38" t="str">
            <v>GROSS PROFIT SUMMARY</v>
          </cell>
        </row>
        <row r="41">
          <cell r="AB41" t="e">
            <v>#DIV/0!</v>
          </cell>
          <cell r="AC41" t="e">
            <v>#DIV/0!</v>
          </cell>
          <cell r="AD41" t="e">
            <v>#DIV/0!</v>
          </cell>
          <cell r="AE41" t="e">
            <v>#DIV/0!</v>
          </cell>
        </row>
        <row r="42">
          <cell r="F42" t="str">
            <v>Fiscal Year Ended December 31,</v>
          </cell>
          <cell r="R42">
            <v>2006</v>
          </cell>
          <cell r="W42">
            <v>2007</v>
          </cell>
          <cell r="AB42">
            <v>2008</v>
          </cell>
          <cell r="AG42">
            <v>2009</v>
          </cell>
          <cell r="AL42">
            <v>2010</v>
          </cell>
          <cell r="AQ42">
            <v>2011</v>
          </cell>
          <cell r="AV42">
            <v>2012</v>
          </cell>
        </row>
        <row r="43">
          <cell r="E43">
            <v>2005</v>
          </cell>
          <cell r="F43">
            <v>2006</v>
          </cell>
          <cell r="G43">
            <v>2007</v>
          </cell>
          <cell r="H43">
            <v>2008</v>
          </cell>
          <cell r="I43">
            <v>2009</v>
          </cell>
          <cell r="J43">
            <v>2010</v>
          </cell>
          <cell r="K43">
            <v>2011</v>
          </cell>
          <cell r="L43">
            <v>2012</v>
          </cell>
          <cell r="R43" t="str">
            <v>Q1</v>
          </cell>
          <cell r="S43" t="str">
            <v>Q2</v>
          </cell>
          <cell r="T43" t="str">
            <v>Q3</v>
          </cell>
          <cell r="U43" t="str">
            <v>Q4</v>
          </cell>
          <cell r="W43" t="str">
            <v>Q1</v>
          </cell>
          <cell r="X43" t="str">
            <v>Q2</v>
          </cell>
          <cell r="Y43" t="str">
            <v>Q3</v>
          </cell>
          <cell r="Z43" t="str">
            <v>Q4</v>
          </cell>
          <cell r="AB43" t="str">
            <v>Q1</v>
          </cell>
          <cell r="AC43" t="str">
            <v>Q2</v>
          </cell>
          <cell r="AD43" t="str">
            <v>Q3</v>
          </cell>
          <cell r="AE43" t="str">
            <v>Q4</v>
          </cell>
          <cell r="AG43" t="str">
            <v>Q1</v>
          </cell>
          <cell r="AH43" t="str">
            <v>Q2</v>
          </cell>
          <cell r="AI43" t="str">
            <v>Q3</v>
          </cell>
          <cell r="AJ43" t="str">
            <v>Q4</v>
          </cell>
          <cell r="AL43" t="str">
            <v>Q1</v>
          </cell>
          <cell r="AM43" t="str">
            <v>Q2</v>
          </cell>
          <cell r="AN43" t="str">
            <v>Q3</v>
          </cell>
          <cell r="AO43" t="str">
            <v>Q4</v>
          </cell>
          <cell r="AQ43" t="str">
            <v>Q1</v>
          </cell>
          <cell r="AR43" t="str">
            <v>Q2</v>
          </cell>
          <cell r="AS43" t="str">
            <v>Q3</v>
          </cell>
          <cell r="AT43" t="str">
            <v>Q4</v>
          </cell>
          <cell r="AV43" t="str">
            <v>Q1</v>
          </cell>
          <cell r="AW43" t="str">
            <v>Q2</v>
          </cell>
          <cell r="AX43" t="str">
            <v>Q3</v>
          </cell>
          <cell r="AY43" t="str">
            <v>Q4</v>
          </cell>
        </row>
        <row r="45">
          <cell r="C45" t="str">
            <v>GROSS MARGIN</v>
          </cell>
        </row>
        <row r="47">
          <cell r="C47" t="str">
            <v>BY PRODUCT:</v>
          </cell>
        </row>
        <row r="49">
          <cell r="C49" t="str">
            <v>Systems / Handpieces</v>
          </cell>
        </row>
        <row r="50">
          <cell r="C50" t="str">
            <v>Aria</v>
          </cell>
          <cell r="E50">
            <v>0</v>
          </cell>
          <cell r="F50">
            <v>80.894954454987158</v>
          </cell>
          <cell r="G50">
            <v>70.72444617805354</v>
          </cell>
          <cell r="H50">
            <v>73.517730438712064</v>
          </cell>
          <cell r="I50">
            <v>73.678066999215801</v>
          </cell>
          <cell r="J50">
            <v>73.713725810045275</v>
          </cell>
          <cell r="K50">
            <v>73.192198902851786</v>
          </cell>
          <cell r="L50">
            <v>72.412591257710091</v>
          </cell>
          <cell r="R50">
            <v>77.552078831359665</v>
          </cell>
          <cell r="S50">
            <v>80.327191463078378</v>
          </cell>
          <cell r="T50">
            <v>85.082857060800137</v>
          </cell>
          <cell r="U50">
            <v>82.285898540929011</v>
          </cell>
          <cell r="W50">
            <v>69.936951201957669</v>
          </cell>
          <cell r="X50">
            <v>71.561537424247021</v>
          </cell>
          <cell r="Y50">
            <v>69.306737975253597</v>
          </cell>
          <cell r="Z50">
            <v>71.367992887752706</v>
          </cell>
          <cell r="AB50">
            <v>70.952854579777608</v>
          </cell>
          <cell r="AC50">
            <v>73.519040020799267</v>
          </cell>
          <cell r="AD50">
            <v>73.727529155819951</v>
          </cell>
          <cell r="AE50">
            <v>73.805805482391349</v>
          </cell>
          <cell r="AG50">
            <v>73.561806112966238</v>
          </cell>
          <cell r="AH50">
            <v>73.758309882039214</v>
          </cell>
          <cell r="AI50">
            <v>73.839200798053426</v>
          </cell>
          <cell r="AJ50">
            <v>73.555079445522992</v>
          </cell>
          <cell r="AL50">
            <v>73.664938489190462</v>
          </cell>
          <cell r="AM50">
            <v>73.690428855980869</v>
          </cell>
          <cell r="AN50">
            <v>73.854115228652489</v>
          </cell>
          <cell r="AO50">
            <v>73.646127922760058</v>
          </cell>
          <cell r="AQ50">
            <v>73.076349069006568</v>
          </cell>
          <cell r="AR50">
            <v>73.152793925117436</v>
          </cell>
          <cell r="AS50">
            <v>73.39842217520291</v>
          </cell>
          <cell r="AT50">
            <v>73.142726668986185</v>
          </cell>
          <cell r="AV50">
            <v>72.301322569497955</v>
          </cell>
          <cell r="AW50">
            <v>72.404056789798304</v>
          </cell>
          <cell r="AX50">
            <v>72.584708618946991</v>
          </cell>
          <cell r="AY50">
            <v>72.351378702109997</v>
          </cell>
        </row>
        <row r="51">
          <cell r="C51" t="str">
            <v>Harmony</v>
          </cell>
          <cell r="E51">
            <v>0</v>
          </cell>
          <cell r="F51">
            <v>81.032920007476378</v>
          </cell>
          <cell r="G51">
            <v>79.166585826838258</v>
          </cell>
          <cell r="H51">
            <v>75.955228648375353</v>
          </cell>
          <cell r="I51">
            <v>75.117226888876999</v>
          </cell>
          <cell r="J51">
            <v>74.122375248306568</v>
          </cell>
          <cell r="K51">
            <v>73.251231802358404</v>
          </cell>
          <cell r="L51">
            <v>72.328106994336281</v>
          </cell>
          <cell r="R51">
            <v>75.907420439294839</v>
          </cell>
          <cell r="S51">
            <v>79.799095792569148</v>
          </cell>
          <cell r="T51">
            <v>81.190723146829825</v>
          </cell>
          <cell r="U51">
            <v>83.878233092165971</v>
          </cell>
          <cell r="W51">
            <v>82.250625840793617</v>
          </cell>
          <cell r="X51">
            <v>80.351623499353039</v>
          </cell>
          <cell r="Y51">
            <v>78.895967983094678</v>
          </cell>
          <cell r="Z51">
            <v>75.880226560013611</v>
          </cell>
          <cell r="AB51">
            <v>76.159291261689418</v>
          </cell>
          <cell r="AC51">
            <v>76.291227684034993</v>
          </cell>
          <cell r="AD51">
            <v>75.762011833697997</v>
          </cell>
          <cell r="AE51">
            <v>75.622125870042467</v>
          </cell>
          <cell r="AG51">
            <v>75.047138783130464</v>
          </cell>
          <cell r="AH51">
            <v>75.504314346897758</v>
          </cell>
          <cell r="AI51">
            <v>75.037851855104037</v>
          </cell>
          <cell r="AJ51">
            <v>74.859753530843719</v>
          </cell>
          <cell r="AL51">
            <v>73.888139064892115</v>
          </cell>
          <cell r="AM51">
            <v>74.352663675027429</v>
          </cell>
          <cell r="AN51">
            <v>74.182950223271348</v>
          </cell>
          <cell r="AO51">
            <v>74.027548240044922</v>
          </cell>
          <cell r="AQ51">
            <v>73.110977603923217</v>
          </cell>
          <cell r="AR51">
            <v>73.477168126883456</v>
          </cell>
          <cell r="AS51">
            <v>73.396031017520997</v>
          </cell>
          <cell r="AT51">
            <v>73.022363530783011</v>
          </cell>
          <cell r="AV51">
            <v>72.28937263701755</v>
          </cell>
          <cell r="AW51">
            <v>72.534831561727813</v>
          </cell>
          <cell r="AX51">
            <v>72.381189068237816</v>
          </cell>
          <cell r="AY51">
            <v>72.114931578222169</v>
          </cell>
        </row>
        <row r="52">
          <cell r="C52" t="str">
            <v>Soprano</v>
          </cell>
          <cell r="E52">
            <v>0</v>
          </cell>
          <cell r="F52">
            <v>61.117179151066303</v>
          </cell>
          <cell r="G52">
            <v>61.388910473578498</v>
          </cell>
          <cell r="H52">
            <v>63.061378566179137</v>
          </cell>
          <cell r="I52">
            <v>61.578872561111133</v>
          </cell>
          <cell r="J52">
            <v>60.659144946071528</v>
          </cell>
          <cell r="K52">
            <v>59.724224929353774</v>
          </cell>
          <cell r="L52">
            <v>57.931683104641522</v>
          </cell>
          <cell r="R52">
            <v>64.103647470899446</v>
          </cell>
          <cell r="S52">
            <v>59.758514968083709</v>
          </cell>
          <cell r="T52">
            <v>58.436477998373718</v>
          </cell>
          <cell r="U52">
            <v>61.901339402171473</v>
          </cell>
          <cell r="W52">
            <v>59.163712722509295</v>
          </cell>
          <cell r="X52">
            <v>59.149900639172529</v>
          </cell>
          <cell r="Y52">
            <v>63.157183965368723</v>
          </cell>
          <cell r="Z52">
            <v>63.051846337056361</v>
          </cell>
          <cell r="AB52">
            <v>62.578607374930058</v>
          </cell>
          <cell r="AC52">
            <v>63.38901131956267</v>
          </cell>
          <cell r="AD52">
            <v>63.463374870634581</v>
          </cell>
          <cell r="AE52">
            <v>62.787860962985008</v>
          </cell>
          <cell r="AG52">
            <v>61.980811347069533</v>
          </cell>
          <cell r="AH52">
            <v>61.467755389401724</v>
          </cell>
          <cell r="AI52">
            <v>61.768733263261311</v>
          </cell>
          <cell r="AJ52">
            <v>61.210909933813305</v>
          </cell>
          <cell r="AL52">
            <v>60.65542003836012</v>
          </cell>
          <cell r="AM52">
            <v>60.738173095890538</v>
          </cell>
          <cell r="AN52">
            <v>60.969799531042135</v>
          </cell>
          <cell r="AO52">
            <v>60.329244597932117</v>
          </cell>
          <cell r="AQ52">
            <v>59.763947612723697</v>
          </cell>
          <cell r="AR52">
            <v>59.916989137643014</v>
          </cell>
          <cell r="AS52">
            <v>59.728634824868742</v>
          </cell>
          <cell r="AT52">
            <v>59.516790671193853</v>
          </cell>
          <cell r="AV52">
            <v>57.839449954026499</v>
          </cell>
          <cell r="AW52">
            <v>58.043435051978832</v>
          </cell>
          <cell r="AX52">
            <v>57.886103016900101</v>
          </cell>
          <cell r="AY52">
            <v>57.941716313481663</v>
          </cell>
        </row>
        <row r="53">
          <cell r="C53" t="str">
            <v>Accent</v>
          </cell>
          <cell r="E53">
            <v>0</v>
          </cell>
          <cell r="F53">
            <v>80.913983971030419</v>
          </cell>
          <cell r="G53">
            <v>86.708225543057054</v>
          </cell>
          <cell r="H53">
            <v>88.341889998003438</v>
          </cell>
          <cell r="I53">
            <v>89.368186437417478</v>
          </cell>
          <cell r="J53">
            <v>89.289263226372157</v>
          </cell>
          <cell r="K53">
            <v>89.42937111873789</v>
          </cell>
          <cell r="L53">
            <v>89.0547619049307</v>
          </cell>
          <cell r="R53">
            <v>85.907679012223255</v>
          </cell>
          <cell r="S53">
            <v>74.050402259332344</v>
          </cell>
          <cell r="T53">
            <v>81.593280554930047</v>
          </cell>
          <cell r="U53">
            <v>79.882168152392225</v>
          </cell>
          <cell r="W53">
            <v>80.058020389317477</v>
          </cell>
          <cell r="X53">
            <v>88.972030611940568</v>
          </cell>
          <cell r="Y53">
            <v>87.626686504181947</v>
          </cell>
          <cell r="Z53">
            <v>86.680328125200802</v>
          </cell>
          <cell r="AB53">
            <v>88.089824420375194</v>
          </cell>
          <cell r="AC53">
            <v>88.348049570639887</v>
          </cell>
          <cell r="AD53">
            <v>88.422883074809917</v>
          </cell>
          <cell r="AE53">
            <v>88.453117334545198</v>
          </cell>
          <cell r="AG53">
            <v>89.08285066467748</v>
          </cell>
          <cell r="AH53">
            <v>89.261561702545549</v>
          </cell>
          <cell r="AI53">
            <v>89.68061243444005</v>
          </cell>
          <cell r="AJ53">
            <v>89.419230630174553</v>
          </cell>
          <cell r="AL53">
            <v>89.428487861779288</v>
          </cell>
          <cell r="AM53">
            <v>88.9969984322464</v>
          </cell>
          <cell r="AN53">
            <v>89.482624102669874</v>
          </cell>
          <cell r="AO53">
            <v>89.27957167735579</v>
          </cell>
          <cell r="AQ53">
            <v>89.856624148478787</v>
          </cell>
          <cell r="AR53">
            <v>89.213354990126305</v>
          </cell>
          <cell r="AS53">
            <v>89.458878975117216</v>
          </cell>
          <cell r="AT53">
            <v>89.273350387660088</v>
          </cell>
          <cell r="AV53">
            <v>89.525319882079259</v>
          </cell>
          <cell r="AW53">
            <v>88.870507418562141</v>
          </cell>
          <cell r="AX53">
            <v>89.094771383269929</v>
          </cell>
          <cell r="AY53">
            <v>88.828133385863836</v>
          </cell>
        </row>
        <row r="54">
          <cell r="C54" t="str">
            <v>Pixel CO2</v>
          </cell>
          <cell r="E54">
            <v>0</v>
          </cell>
          <cell r="F54">
            <v>0</v>
          </cell>
          <cell r="G54">
            <v>80.86566047149806</v>
          </cell>
          <cell r="H54">
            <v>85.367255112021979</v>
          </cell>
          <cell r="I54">
            <v>86.943257013866486</v>
          </cell>
          <cell r="J54">
            <v>86.931937574876343</v>
          </cell>
          <cell r="K54">
            <v>86.772074693238608</v>
          </cell>
          <cell r="L54">
            <v>86.420409141481557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0</v>
          </cell>
          <cell r="X54">
            <v>0</v>
          </cell>
          <cell r="Y54">
            <v>66.649999999999991</v>
          </cell>
          <cell r="Z54">
            <v>81.229371881796084</v>
          </cell>
          <cell r="AB54">
            <v>81.875681929078766</v>
          </cell>
          <cell r="AC54">
            <v>82.818857402243694</v>
          </cell>
          <cell r="AD54">
            <v>86.259279353507509</v>
          </cell>
          <cell r="AE54">
            <v>86.932389098866125</v>
          </cell>
          <cell r="AG54">
            <v>87.580884148823586</v>
          </cell>
          <cell r="AH54">
            <v>86.757308728364862</v>
          </cell>
          <cell r="AI54">
            <v>86.63427686426995</v>
          </cell>
          <cell r="AJ54">
            <v>86.935606842248163</v>
          </cell>
          <cell r="AL54">
            <v>86.983637230514049</v>
          </cell>
          <cell r="AM54">
            <v>86.959985241019425</v>
          </cell>
          <cell r="AN54">
            <v>86.820949469271298</v>
          </cell>
          <cell r="AO54">
            <v>86.959930472216143</v>
          </cell>
          <cell r="AQ54">
            <v>86.854350205803811</v>
          </cell>
          <cell r="AR54">
            <v>86.673361777634156</v>
          </cell>
          <cell r="AS54">
            <v>86.635346100574239</v>
          </cell>
          <cell r="AT54">
            <v>86.916469800190072</v>
          </cell>
          <cell r="AV54">
            <v>86.415761985937948</v>
          </cell>
          <cell r="AW54">
            <v>86.468056547165489</v>
          </cell>
          <cell r="AX54">
            <v>86.39732235120789</v>
          </cell>
          <cell r="AY54">
            <v>86.40055473286813</v>
          </cell>
        </row>
        <row r="55">
          <cell r="C55" t="str">
            <v>Total Systems / Handpieces</v>
          </cell>
          <cell r="E55">
            <v>0</v>
          </cell>
          <cell r="F55">
            <v>78.273248063099885</v>
          </cell>
          <cell r="G55">
            <v>79.728848639519939</v>
          </cell>
          <cell r="H55">
            <v>79.383302022175855</v>
          </cell>
          <cell r="I55">
            <v>79.777111646551134</v>
          </cell>
          <cell r="J55">
            <v>79.34970411695997</v>
          </cell>
          <cell r="K55">
            <v>78.969917204408674</v>
          </cell>
          <cell r="L55">
            <v>78.114339089985592</v>
          </cell>
          <cell r="R55">
            <v>78.096596961334257</v>
          </cell>
          <cell r="S55">
            <v>75.553857833258093</v>
          </cell>
          <cell r="T55">
            <v>78.198351684337936</v>
          </cell>
          <cell r="U55">
            <v>80.353959533396761</v>
          </cell>
          <cell r="W55">
            <v>78.379906864969982</v>
          </cell>
          <cell r="X55">
            <v>81.965989255652417</v>
          </cell>
          <cell r="Y55">
            <v>79.500643256556813</v>
          </cell>
          <cell r="Z55">
            <v>78.644862965145748</v>
          </cell>
          <cell r="AB55">
            <v>78.907042646769028</v>
          </cell>
          <cell r="AC55">
            <v>79.334177065684557</v>
          </cell>
          <cell r="AD55">
            <v>79.538696142511782</v>
          </cell>
          <cell r="AE55">
            <v>79.645708151877969</v>
          </cell>
          <cell r="AG55">
            <v>79.719195147999926</v>
          </cell>
          <cell r="AH55">
            <v>79.807212357975402</v>
          </cell>
          <cell r="AI55">
            <v>80.039797193666743</v>
          </cell>
          <cell r="AJ55">
            <v>79.567676409780674</v>
          </cell>
          <cell r="AL55">
            <v>79.50528355689562</v>
          </cell>
          <cell r="AM55">
            <v>79.231208773858256</v>
          </cell>
          <cell r="AN55">
            <v>79.503527067435229</v>
          </cell>
          <cell r="AO55">
            <v>79.207482384730866</v>
          </cell>
          <cell r="AQ55">
            <v>79.022144211836491</v>
          </cell>
          <cell r="AR55">
            <v>78.942135959076438</v>
          </cell>
          <cell r="AS55">
            <v>79.229718654783312</v>
          </cell>
          <cell r="AT55">
            <v>78.730915468837864</v>
          </cell>
          <cell r="AV55">
            <v>78.141117927849535</v>
          </cell>
          <cell r="AW55">
            <v>78.106229715694326</v>
          </cell>
          <cell r="AX55">
            <v>78.26435417854249</v>
          </cell>
          <cell r="AY55">
            <v>77.970813442611686</v>
          </cell>
        </row>
        <row r="56">
          <cell r="C56" t="str">
            <v>Other Existing Products</v>
          </cell>
          <cell r="E56">
            <v>0</v>
          </cell>
          <cell r="F56">
            <v>79.832435971600447</v>
          </cell>
          <cell r="G56">
            <v>81.921520079323471</v>
          </cell>
          <cell r="H56">
            <v>73.333333333333329</v>
          </cell>
          <cell r="I56">
            <v>60</v>
          </cell>
          <cell r="J56">
            <v>59.183673469387756</v>
          </cell>
          <cell r="K56">
            <v>58.333333333333336</v>
          </cell>
          <cell r="L56">
            <v>56.521739130434781</v>
          </cell>
          <cell r="R56">
            <v>90.47775911645212</v>
          </cell>
          <cell r="S56">
            <v>86.123392625200523</v>
          </cell>
          <cell r="T56">
            <v>93.200641677161187</v>
          </cell>
          <cell r="U56">
            <v>103.50592424061446</v>
          </cell>
          <cell r="W56">
            <v>77.815231174794192</v>
          </cell>
          <cell r="X56">
            <v>92.78629124611281</v>
          </cell>
          <cell r="Y56">
            <v>32.687749092942305</v>
          </cell>
          <cell r="Z56">
            <v>-116.24485404823844</v>
          </cell>
          <cell r="AB56">
            <v>75.384615384615387</v>
          </cell>
          <cell r="AC56">
            <v>73.333333333333329</v>
          </cell>
          <cell r="AD56">
            <v>73.333333333333329</v>
          </cell>
          <cell r="AE56">
            <v>71.764705882352942</v>
          </cell>
          <cell r="AG56">
            <v>60</v>
          </cell>
          <cell r="AH56">
            <v>60</v>
          </cell>
          <cell r="AI56">
            <v>60</v>
          </cell>
          <cell r="AJ56">
            <v>60</v>
          </cell>
          <cell r="AL56">
            <v>59.183673469387756</v>
          </cell>
          <cell r="AM56">
            <v>59.183673469387756</v>
          </cell>
          <cell r="AN56">
            <v>59.183673469387756</v>
          </cell>
          <cell r="AO56">
            <v>59.183673469387756</v>
          </cell>
          <cell r="AQ56">
            <v>58.333333333333336</v>
          </cell>
          <cell r="AR56">
            <v>58.333333333333336</v>
          </cell>
          <cell r="AS56">
            <v>58.333333333333336</v>
          </cell>
          <cell r="AT56">
            <v>58.333333333333336</v>
          </cell>
          <cell r="AV56">
            <v>56.521739130434781</v>
          </cell>
          <cell r="AW56">
            <v>56.521739130434781</v>
          </cell>
          <cell r="AX56">
            <v>56.521739130434781</v>
          </cell>
          <cell r="AY56">
            <v>56.521739130434781</v>
          </cell>
        </row>
        <row r="57">
          <cell r="C57" t="str">
            <v>Other New Products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87.638384326677667</v>
          </cell>
          <cell r="K57">
            <v>87.388930171283221</v>
          </cell>
          <cell r="L57">
            <v>87.425627838695462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L57">
            <v>0</v>
          </cell>
          <cell r="AM57">
            <v>92.324324324324323</v>
          </cell>
          <cell r="AN57">
            <v>92.324324324324323</v>
          </cell>
          <cell r="AO57">
            <v>86.077204297013381</v>
          </cell>
          <cell r="AQ57">
            <v>87.41765907191656</v>
          </cell>
          <cell r="AR57">
            <v>87.376730384709262</v>
          </cell>
          <cell r="AS57">
            <v>87.514922372431101</v>
          </cell>
          <cell r="AT57">
            <v>87.293270548061003</v>
          </cell>
          <cell r="AV57">
            <v>87.241111286249051</v>
          </cell>
          <cell r="AW57">
            <v>87.400432393369968</v>
          </cell>
          <cell r="AX57">
            <v>87.789930483626236</v>
          </cell>
          <cell r="AY57">
            <v>87.295520704415367</v>
          </cell>
        </row>
        <row r="58">
          <cell r="C58" t="str">
            <v>Service and Warranty</v>
          </cell>
          <cell r="E58">
            <v>0</v>
          </cell>
          <cell r="F58">
            <v>-8.3293766843448793</v>
          </cell>
          <cell r="G58">
            <v>-7.7396311725589291</v>
          </cell>
          <cell r="H58">
            <v>-6.7040396816068242</v>
          </cell>
          <cell r="I58">
            <v>-5.9907994031059699</v>
          </cell>
          <cell r="J58">
            <v>-6.4922226924862496</v>
          </cell>
          <cell r="K58">
            <v>-6.4011403937540177</v>
          </cell>
          <cell r="L58">
            <v>-6.8811488104349063</v>
          </cell>
          <cell r="R58">
            <v>-8.1663727318943149</v>
          </cell>
          <cell r="S58">
            <v>-8.8280492108278406</v>
          </cell>
          <cell r="T58">
            <v>-8.3634366520616972</v>
          </cell>
          <cell r="U58">
            <v>-8.0299839877866113</v>
          </cell>
          <cell r="W58">
            <v>-8.727132635159899</v>
          </cell>
          <cell r="X58">
            <v>-7.3955020121671629</v>
          </cell>
          <cell r="Y58">
            <v>-7.6706148228290205</v>
          </cell>
          <cell r="Z58">
            <v>-7.4614036689419123</v>
          </cell>
          <cell r="AB58">
            <v>-7.1377871438554781</v>
          </cell>
          <cell r="AC58">
            <v>-6.8952633505867524</v>
          </cell>
          <cell r="AD58">
            <v>-6.723885104023462</v>
          </cell>
          <cell r="AE58">
            <v>-6.201255136991179</v>
          </cell>
          <cell r="AG58">
            <v>-6.3044694136668022</v>
          </cell>
          <cell r="AH58">
            <v>-6.0171628595144222</v>
          </cell>
          <cell r="AI58">
            <v>-6.0753681849172665</v>
          </cell>
          <cell r="AJ58">
            <v>-5.6540532915387898</v>
          </cell>
          <cell r="AL58">
            <v>-6.9226461713056491</v>
          </cell>
          <cell r="AM58">
            <v>-6.5827564453247538</v>
          </cell>
          <cell r="AN58">
            <v>-6.551635280685562</v>
          </cell>
          <cell r="AO58">
            <v>-6.0532572484325069</v>
          </cell>
          <cell r="AQ58">
            <v>-6.7250555248391919</v>
          </cell>
          <cell r="AR58">
            <v>-6.3483460831743681</v>
          </cell>
          <cell r="AS58">
            <v>-6.4894498335906405</v>
          </cell>
          <cell r="AT58">
            <v>-6.1264082382216589</v>
          </cell>
          <cell r="AV58">
            <v>-6.8659774880280535</v>
          </cell>
          <cell r="AW58">
            <v>-7.1006734078936997</v>
          </cell>
          <cell r="AX58">
            <v>-6.6282491516642947</v>
          </cell>
          <cell r="AY58">
            <v>-6.9056924942979574</v>
          </cell>
        </row>
        <row r="59">
          <cell r="C59" t="str">
            <v>Salary and Overhead</v>
          </cell>
          <cell r="E59">
            <v>0</v>
          </cell>
          <cell r="F59">
            <v>-1.3869119672764514</v>
          </cell>
          <cell r="G59">
            <v>-1.4948439154927486</v>
          </cell>
          <cell r="H59">
            <v>-2.4379512991051278</v>
          </cell>
          <cell r="I59">
            <v>-2.679928236241174</v>
          </cell>
          <cell r="J59">
            <v>-2.9005958880300686</v>
          </cell>
          <cell r="K59">
            <v>-3.0933563065256968</v>
          </cell>
          <cell r="L59">
            <v>-3.1671051183893835</v>
          </cell>
          <cell r="R59">
            <v>-1.2038736483847101</v>
          </cell>
          <cell r="S59">
            <v>-1.4001129768806986</v>
          </cell>
          <cell r="T59">
            <v>-1.5415096243009236</v>
          </cell>
          <cell r="U59">
            <v>-1.3816841777623938</v>
          </cell>
          <cell r="W59">
            <v>-1.668452052934752</v>
          </cell>
          <cell r="X59">
            <v>-1.106414045108866</v>
          </cell>
          <cell r="Y59">
            <v>-1.3975912568259725</v>
          </cell>
          <cell r="Z59">
            <v>-1.8660432624578429</v>
          </cell>
          <cell r="AB59">
            <v>-2.5658949509053413</v>
          </cell>
          <cell r="AC59">
            <v>-2.4341156075305661</v>
          </cell>
          <cell r="AD59">
            <v>-2.5628996284439873</v>
          </cell>
          <cell r="AE59">
            <v>-2.240771680169841</v>
          </cell>
          <cell r="AG59">
            <v>-2.775525586310895</v>
          </cell>
          <cell r="AH59">
            <v>-2.47263267893626</v>
          </cell>
          <cell r="AI59">
            <v>-2.935546922209654</v>
          </cell>
          <cell r="AJ59">
            <v>-2.5819202812356514</v>
          </cell>
          <cell r="AL59">
            <v>-3.2074103866940726</v>
          </cell>
          <cell r="AM59">
            <v>-2.8577694836234202</v>
          </cell>
          <cell r="AN59">
            <v>-3.0693214411257257</v>
          </cell>
          <cell r="AO59">
            <v>-2.5775771335751156</v>
          </cell>
          <cell r="AQ59">
            <v>-3.3732478279993408</v>
          </cell>
          <cell r="AR59">
            <v>-2.9984976619256334</v>
          </cell>
          <cell r="AS59">
            <v>-3.2464713743522151</v>
          </cell>
          <cell r="AT59">
            <v>-2.8353901715558427</v>
          </cell>
          <cell r="AV59">
            <v>-3.5887060975414538</v>
          </cell>
          <cell r="AW59">
            <v>-3.0216159082117557</v>
          </cell>
          <cell r="AX59">
            <v>-3.2994541988952077</v>
          </cell>
          <cell r="AY59">
            <v>-2.870904870343129</v>
          </cell>
        </row>
        <row r="60">
          <cell r="C60" t="str">
            <v>Other Cost of Goods Sold</v>
          </cell>
          <cell r="E60">
            <v>0</v>
          </cell>
          <cell r="F60">
            <v>-7.9037638288392786</v>
          </cell>
          <cell r="G60">
            <v>-2.7059809041653407</v>
          </cell>
          <cell r="H60">
            <v>-2.7677116898087011</v>
          </cell>
          <cell r="I60">
            <v>-3.8394658825361416</v>
          </cell>
          <cell r="J60">
            <v>-3.5549235283292719</v>
          </cell>
          <cell r="K60">
            <v>-3.5755554149982278</v>
          </cell>
          <cell r="L60">
            <v>-3.6073858456314722</v>
          </cell>
          <cell r="R60">
            <v>-6.9714049415300723</v>
          </cell>
          <cell r="S60">
            <v>-4.2793379576003101</v>
          </cell>
          <cell r="T60">
            <v>-4.3550133671129911</v>
          </cell>
          <cell r="U60">
            <v>-14.44114400890529</v>
          </cell>
          <cell r="W60">
            <v>-0.77251053435657102</v>
          </cell>
          <cell r="X60">
            <v>-5.2707421189571733</v>
          </cell>
          <cell r="Y60">
            <v>-1.3967850438789933</v>
          </cell>
          <cell r="Z60">
            <v>-2.6070712034106225</v>
          </cell>
          <cell r="AB60">
            <v>-2.6238534114913086</v>
          </cell>
          <cell r="AC60">
            <v>-2.7992041523154998</v>
          </cell>
          <cell r="AD60">
            <v>-2.7675006423781912</v>
          </cell>
          <cell r="AE60">
            <v>-2.8467426681766126</v>
          </cell>
          <cell r="AG60">
            <v>-3.867143880973825</v>
          </cell>
          <cell r="AH60">
            <v>-3.8179232705617108</v>
          </cell>
          <cell r="AI60">
            <v>-3.8485467736831773</v>
          </cell>
          <cell r="AJ60">
            <v>-3.830753195685098</v>
          </cell>
          <cell r="AL60">
            <v>-3.4897889256822556</v>
          </cell>
          <cell r="AM60">
            <v>-3.5721936927071827</v>
          </cell>
          <cell r="AN60">
            <v>-3.5350191078053204</v>
          </cell>
          <cell r="AO60">
            <v>-3.6032695788152811</v>
          </cell>
          <cell r="AQ60">
            <v>-3.5029816590192886</v>
          </cell>
          <cell r="AR60">
            <v>-3.5993620511717208</v>
          </cell>
          <cell r="AS60">
            <v>-3.574077609158794</v>
          </cell>
          <cell r="AT60">
            <v>-3.6104166361037708</v>
          </cell>
          <cell r="AV60">
            <v>-3.5372633899092754</v>
          </cell>
          <cell r="AW60">
            <v>-3.6276079985474996</v>
          </cell>
          <cell r="AX60">
            <v>-3.6030582238930409</v>
          </cell>
          <cell r="AY60">
            <v>-3.6452122484131162</v>
          </cell>
        </row>
        <row r="62">
          <cell r="C62" t="str">
            <v>TOTAL GROSS MARGIN</v>
          </cell>
          <cell r="E62">
            <v>0</v>
          </cell>
          <cell r="F62">
            <v>60.432360975772546</v>
          </cell>
          <cell r="G62">
            <v>67.167925625329204</v>
          </cell>
          <cell r="H62">
            <v>66.518513758796999</v>
          </cell>
          <cell r="I62">
            <v>66.119864858720092</v>
          </cell>
          <cell r="J62">
            <v>65.416365929524957</v>
          </cell>
          <cell r="K62">
            <v>65.076251073580508</v>
          </cell>
          <cell r="L62">
            <v>64.235643184058716</v>
          </cell>
          <cell r="R62">
            <v>62.514256629216128</v>
          </cell>
          <cell r="S62">
            <v>61.186617231146165</v>
          </cell>
          <cell r="T62">
            <v>64.881984027615331</v>
          </cell>
          <cell r="U62">
            <v>54.539624340431878</v>
          </cell>
          <cell r="W62">
            <v>66.220282250959613</v>
          </cell>
          <cell r="X62">
            <v>68.378594977613361</v>
          </cell>
          <cell r="Y62">
            <v>68.140271302401274</v>
          </cell>
          <cell r="Z62">
            <v>65.684132910640145</v>
          </cell>
          <cell r="AB62">
            <v>65.61976293023659</v>
          </cell>
          <cell r="AC62">
            <v>66.40303470686716</v>
          </cell>
          <cell r="AD62">
            <v>66.469052662100452</v>
          </cell>
          <cell r="AE62">
            <v>67.324234666063404</v>
          </cell>
          <cell r="AG62">
            <v>65.567323487921811</v>
          </cell>
          <cell r="AH62">
            <v>66.450572088445426</v>
          </cell>
          <cell r="AI62">
            <v>65.948952956776651</v>
          </cell>
          <cell r="AJ62">
            <v>66.378093895998248</v>
          </cell>
          <cell r="AL62">
            <v>64.624780244222251</v>
          </cell>
          <cell r="AM62">
            <v>65.230040754177793</v>
          </cell>
          <cell r="AN62">
            <v>65.311829176223966</v>
          </cell>
          <cell r="AO62">
            <v>66.237092518877873</v>
          </cell>
          <cell r="AQ62">
            <v>64.391816186950081</v>
          </cell>
          <cell r="AR62">
            <v>65.193511986179757</v>
          </cell>
          <cell r="AS62">
            <v>65.041387611776557</v>
          </cell>
          <cell r="AT62">
            <v>65.521501904641312</v>
          </cell>
          <cell r="AV62">
            <v>63.639652306008152</v>
          </cell>
          <cell r="AW62">
            <v>64.161226854152275</v>
          </cell>
          <cell r="AX62">
            <v>64.437687856568743</v>
          </cell>
          <cell r="AY62">
            <v>64.580814982418573</v>
          </cell>
        </row>
        <row r="64">
          <cell r="C64" t="str">
            <v>BY GEOGRAPHIC REGION:</v>
          </cell>
        </row>
        <row r="66">
          <cell r="C66" t="str">
            <v>US</v>
          </cell>
          <cell r="E66">
            <v>0</v>
          </cell>
          <cell r="F66">
            <v>68.185201170277054</v>
          </cell>
          <cell r="G66">
            <v>79.499371540805726</v>
          </cell>
          <cell r="H66">
            <v>79.142263294986464</v>
          </cell>
          <cell r="I66">
            <v>79.308499173598435</v>
          </cell>
          <cell r="J66">
            <v>78.794127684712308</v>
          </cell>
          <cell r="K66">
            <v>78.927480611712525</v>
          </cell>
          <cell r="L66">
            <v>78.183767483826244</v>
          </cell>
          <cell r="R66">
            <v>76.999212329947014</v>
          </cell>
          <cell r="S66">
            <v>69.014124761211676</v>
          </cell>
          <cell r="T66">
            <v>73.780911694448463</v>
          </cell>
          <cell r="U66">
            <v>58.085359698425762</v>
          </cell>
          <cell r="W66">
            <v>77.713447698761826</v>
          </cell>
          <cell r="X66">
            <v>81.168132972930039</v>
          </cell>
          <cell r="Y66">
            <v>79.937964601206673</v>
          </cell>
          <cell r="Z66">
            <v>78.144774388042592</v>
          </cell>
          <cell r="AB66">
            <v>78.016803931875529</v>
          </cell>
          <cell r="AC66">
            <v>78.990070185749431</v>
          </cell>
          <cell r="AD66">
            <v>79.126387595338571</v>
          </cell>
          <cell r="AE66">
            <v>80.111553851966988</v>
          </cell>
          <cell r="AG66">
            <v>78.533301851555407</v>
          </cell>
          <cell r="AH66">
            <v>79.474246289833545</v>
          </cell>
          <cell r="AI66">
            <v>79.234884230853936</v>
          </cell>
          <cell r="AJ66">
            <v>79.833441122824553</v>
          </cell>
          <cell r="AL66">
            <v>77.93265403103041</v>
          </cell>
          <cell r="AM66">
            <v>78.699453606904896</v>
          </cell>
          <cell r="AN66">
            <v>78.775818491110002</v>
          </cell>
          <cell r="AO66">
            <v>79.575097491633358</v>
          </cell>
          <cell r="AQ66">
            <v>78.180340667093148</v>
          </cell>
          <cell r="AR66">
            <v>79.031420174703683</v>
          </cell>
          <cell r="AS66">
            <v>78.81755210316588</v>
          </cell>
          <cell r="AT66">
            <v>79.549084862023122</v>
          </cell>
          <cell r="AV66">
            <v>77.744405818293686</v>
          </cell>
          <cell r="AW66">
            <v>77.907659005005726</v>
          </cell>
          <cell r="AX66">
            <v>78.547895582751337</v>
          </cell>
          <cell r="AY66">
            <v>78.477931163253771</v>
          </cell>
        </row>
        <row r="67">
          <cell r="C67" t="str">
            <v>Europe / Middle East</v>
          </cell>
          <cell r="E67">
            <v>0</v>
          </cell>
          <cell r="F67">
            <v>55.3505162694955</v>
          </cell>
          <cell r="G67">
            <v>54.884420327088733</v>
          </cell>
          <cell r="H67">
            <v>54.492025470129413</v>
          </cell>
          <cell r="I67">
            <v>53.730454461073109</v>
          </cell>
          <cell r="J67">
            <v>53.290528707111839</v>
          </cell>
          <cell r="K67">
            <v>52.663452127479552</v>
          </cell>
          <cell r="L67">
            <v>52.071390430228902</v>
          </cell>
          <cell r="R67">
            <v>50.551293025463792</v>
          </cell>
          <cell r="S67">
            <v>58.033850576134448</v>
          </cell>
          <cell r="T67">
            <v>57.907720736802645</v>
          </cell>
          <cell r="U67">
            <v>55.007521646753609</v>
          </cell>
          <cell r="W67">
            <v>56.174680892043959</v>
          </cell>
          <cell r="X67">
            <v>53.349465693238706</v>
          </cell>
          <cell r="Y67">
            <v>56.069669499585231</v>
          </cell>
          <cell r="Z67">
            <v>54.519644449841863</v>
          </cell>
          <cell r="AB67">
            <v>53.757584907960812</v>
          </cell>
          <cell r="AC67">
            <v>54.886793262301346</v>
          </cell>
          <cell r="AD67">
            <v>54.224312249153826</v>
          </cell>
          <cell r="AE67">
            <v>54.885874303833617</v>
          </cell>
          <cell r="AG67">
            <v>52.932231269947451</v>
          </cell>
          <cell r="AH67">
            <v>54.297708939245759</v>
          </cell>
          <cell r="AI67">
            <v>53.040946006686987</v>
          </cell>
          <cell r="AJ67">
            <v>54.340749885599692</v>
          </cell>
          <cell r="AL67">
            <v>51.873678806364289</v>
          </cell>
          <cell r="AM67">
            <v>53.235124615101</v>
          </cell>
          <cell r="AN67">
            <v>52.373124386899107</v>
          </cell>
          <cell r="AO67">
            <v>54.966041493908669</v>
          </cell>
          <cell r="AQ67">
            <v>51.159607230446966</v>
          </cell>
          <cell r="AR67">
            <v>53.27705597847897</v>
          </cell>
          <cell r="AS67">
            <v>52.217280013983782</v>
          </cell>
          <cell r="AT67">
            <v>53.491823343355769</v>
          </cell>
          <cell r="AV67">
            <v>50.537830299562714</v>
          </cell>
          <cell r="AW67">
            <v>52.612640201691619</v>
          </cell>
          <cell r="AX67">
            <v>51.652393575671475</v>
          </cell>
          <cell r="AY67">
            <v>52.94911507516278</v>
          </cell>
        </row>
        <row r="68">
          <cell r="C68" t="str">
            <v>Asia</v>
          </cell>
          <cell r="E68">
            <v>0</v>
          </cell>
          <cell r="F68">
            <v>55.422664468057384</v>
          </cell>
          <cell r="G68">
            <v>53.24665343854813</v>
          </cell>
          <cell r="H68">
            <v>53.380824725255849</v>
          </cell>
          <cell r="I68">
            <v>50.698815816149292</v>
          </cell>
          <cell r="J68">
            <v>50.49402057339578</v>
          </cell>
          <cell r="K68">
            <v>50.104407108211923</v>
          </cell>
          <cell r="L68">
            <v>49.770146086727884</v>
          </cell>
          <cell r="R68">
            <v>50.535392641423449</v>
          </cell>
          <cell r="S68">
            <v>56.922822309042928</v>
          </cell>
          <cell r="T68">
            <v>61.309325058556688</v>
          </cell>
          <cell r="U68">
            <v>49.176683774073979</v>
          </cell>
          <cell r="W68">
            <v>59.237602151438615</v>
          </cell>
          <cell r="X68">
            <v>50.941530145686031</v>
          </cell>
          <cell r="Y68">
            <v>53.480050669573743</v>
          </cell>
          <cell r="Z68">
            <v>48.273509425018958</v>
          </cell>
          <cell r="AB68">
            <v>52.748457219187095</v>
          </cell>
          <cell r="AC68">
            <v>53.373265162304484</v>
          </cell>
          <cell r="AD68">
            <v>53.694617313037476</v>
          </cell>
          <cell r="AE68">
            <v>53.745157081245807</v>
          </cell>
          <cell r="AG68">
            <v>50.475129604184602</v>
          </cell>
          <cell r="AH68">
            <v>51.214072508773135</v>
          </cell>
          <cell r="AI68">
            <v>50.385326479337721</v>
          </cell>
          <cell r="AJ68">
            <v>50.672978136050602</v>
          </cell>
          <cell r="AL68">
            <v>48.470371015607782</v>
          </cell>
          <cell r="AM68">
            <v>50.679880543309721</v>
          </cell>
          <cell r="AN68">
            <v>49.808614166950555</v>
          </cell>
          <cell r="AO68">
            <v>52.456105247042764</v>
          </cell>
          <cell r="AQ68">
            <v>47.919626028645972</v>
          </cell>
          <cell r="AR68">
            <v>50.759765239037478</v>
          </cell>
          <cell r="AS68">
            <v>50.642389428490198</v>
          </cell>
          <cell r="AT68">
            <v>50.969676174632127</v>
          </cell>
          <cell r="AV68">
            <v>47.798471031367015</v>
          </cell>
          <cell r="AW68">
            <v>50.045533754530666</v>
          </cell>
          <cell r="AX68">
            <v>50.021061991425178</v>
          </cell>
          <cell r="AY68">
            <v>51.039303639881474</v>
          </cell>
        </row>
        <row r="69">
          <cell r="C69" t="str">
            <v>Canada</v>
          </cell>
          <cell r="E69">
            <v>0</v>
          </cell>
          <cell r="F69">
            <v>58.050927285857668</v>
          </cell>
          <cell r="G69">
            <v>58.404655757764999</v>
          </cell>
          <cell r="H69">
            <v>56.232775495158251</v>
          </cell>
          <cell r="I69">
            <v>52.607729297617247</v>
          </cell>
          <cell r="J69">
            <v>52.481445005932123</v>
          </cell>
          <cell r="K69">
            <v>51.898885012155837</v>
          </cell>
          <cell r="L69">
            <v>51.526347586116806</v>
          </cell>
          <cell r="R69">
            <v>61.264441907305041</v>
          </cell>
          <cell r="S69">
            <v>64.582439100119785</v>
          </cell>
          <cell r="T69">
            <v>55.745730703683527</v>
          </cell>
          <cell r="U69">
            <v>36.41727479514271</v>
          </cell>
          <cell r="W69">
            <v>74.49002273330369</v>
          </cell>
          <cell r="X69">
            <v>54.452031319442199</v>
          </cell>
          <cell r="Y69">
            <v>54.208197597589901</v>
          </cell>
          <cell r="Z69">
            <v>57.89064902179868</v>
          </cell>
          <cell r="AB69">
            <v>55.582832832713912</v>
          </cell>
          <cell r="AC69">
            <v>57.272363366807525</v>
          </cell>
          <cell r="AD69">
            <v>56.330784095322663</v>
          </cell>
          <cell r="AE69">
            <v>55.62176005132207</v>
          </cell>
          <cell r="AG69">
            <v>51.685426052891358</v>
          </cell>
          <cell r="AH69">
            <v>53.009766976196545</v>
          </cell>
          <cell r="AI69">
            <v>51.873048051747936</v>
          </cell>
          <cell r="AJ69">
            <v>53.516033158398798</v>
          </cell>
          <cell r="AL69">
            <v>50.578950951674607</v>
          </cell>
          <cell r="AM69">
            <v>52.699770099169442</v>
          </cell>
          <cell r="AN69">
            <v>51.819472171602989</v>
          </cell>
          <cell r="AO69">
            <v>54.052978427988116</v>
          </cell>
          <cell r="AQ69">
            <v>50.319820298637282</v>
          </cell>
          <cell r="AR69">
            <v>52.585430114315756</v>
          </cell>
          <cell r="AS69">
            <v>51.187121983280981</v>
          </cell>
          <cell r="AT69">
            <v>52.9477105220301</v>
          </cell>
          <cell r="AV69">
            <v>49.512542152504885</v>
          </cell>
          <cell r="AW69">
            <v>51.996098999188526</v>
          </cell>
          <cell r="AX69">
            <v>50.869896256011238</v>
          </cell>
          <cell r="AY69">
            <v>52.87775592880881</v>
          </cell>
        </row>
        <row r="70">
          <cell r="C70" t="str">
            <v>Latin America</v>
          </cell>
          <cell r="E70">
            <v>0</v>
          </cell>
          <cell r="F70">
            <v>60.498541828870437</v>
          </cell>
          <cell r="G70">
            <v>59.824055063943845</v>
          </cell>
          <cell r="H70">
            <v>57.751482873947303</v>
          </cell>
          <cell r="I70">
            <v>56.63958842140142</v>
          </cell>
          <cell r="J70">
            <v>56.286136379217844</v>
          </cell>
          <cell r="K70">
            <v>55.791410662037677</v>
          </cell>
          <cell r="L70">
            <v>55.27952533982873</v>
          </cell>
          <cell r="R70">
            <v>55.282690018043525</v>
          </cell>
          <cell r="S70">
            <v>66.027816515991006</v>
          </cell>
          <cell r="T70">
            <v>64.419041684081506</v>
          </cell>
          <cell r="U70">
            <v>56.171591546037206</v>
          </cell>
          <cell r="W70">
            <v>63.398292485754595</v>
          </cell>
          <cell r="X70">
            <v>57.303679179081342</v>
          </cell>
          <cell r="Y70">
            <v>61.354024600946744</v>
          </cell>
          <cell r="Z70">
            <v>57.07106205727279</v>
          </cell>
          <cell r="AB70">
            <v>56.80871644942841</v>
          </cell>
          <cell r="AC70">
            <v>58.146795563943222</v>
          </cell>
          <cell r="AD70">
            <v>57.409327606423574</v>
          </cell>
          <cell r="AE70">
            <v>58.302842134283395</v>
          </cell>
          <cell r="AG70">
            <v>55.73917687577881</v>
          </cell>
          <cell r="AH70">
            <v>57.093650867628533</v>
          </cell>
          <cell r="AI70">
            <v>56.013847698532182</v>
          </cell>
          <cell r="AJ70">
            <v>57.352814888654358</v>
          </cell>
          <cell r="AL70">
            <v>54.520547796657269</v>
          </cell>
          <cell r="AM70">
            <v>56.41270904261885</v>
          </cell>
          <cell r="AN70">
            <v>55.559544645037583</v>
          </cell>
          <cell r="AO70">
            <v>57.814652983103329</v>
          </cell>
          <cell r="AQ70">
            <v>54.088037068516648</v>
          </cell>
          <cell r="AR70">
            <v>56.340913500824129</v>
          </cell>
          <cell r="AS70">
            <v>55.293924756872123</v>
          </cell>
          <cell r="AT70">
            <v>56.791162106121973</v>
          </cell>
          <cell r="AV70">
            <v>53.242749656643561</v>
          </cell>
          <cell r="AW70">
            <v>55.967566925090253</v>
          </cell>
          <cell r="AX70">
            <v>54.857380135360899</v>
          </cell>
          <cell r="AY70">
            <v>56.272572283591906</v>
          </cell>
        </row>
        <row r="71"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</row>
        <row r="72">
          <cell r="C72" t="str">
            <v>TOTAL GROSS MARGIN</v>
          </cell>
          <cell r="E72">
            <v>0</v>
          </cell>
          <cell r="F72">
            <v>60.432360975772546</v>
          </cell>
          <cell r="G72">
            <v>67.167925625329218</v>
          </cell>
          <cell r="H72">
            <v>66.518513758796985</v>
          </cell>
          <cell r="I72">
            <v>66.119864858720092</v>
          </cell>
          <cell r="J72">
            <v>65.416365929524943</v>
          </cell>
          <cell r="K72">
            <v>65.07625107358048</v>
          </cell>
          <cell r="L72">
            <v>64.235643184058716</v>
          </cell>
          <cell r="R72">
            <v>62.514256629216128</v>
          </cell>
          <cell r="S72">
            <v>61.186617231146158</v>
          </cell>
          <cell r="T72">
            <v>64.881984027615346</v>
          </cell>
          <cell r="U72">
            <v>54.539624340431871</v>
          </cell>
          <cell r="W72">
            <v>66.220282250959613</v>
          </cell>
          <cell r="X72">
            <v>68.378594977613389</v>
          </cell>
          <cell r="Y72">
            <v>68.14027130240126</v>
          </cell>
          <cell r="Z72">
            <v>65.684132910640159</v>
          </cell>
          <cell r="AB72">
            <v>65.619762930236618</v>
          </cell>
          <cell r="AC72">
            <v>66.403034706867132</v>
          </cell>
          <cell r="AD72">
            <v>66.469052662100424</v>
          </cell>
          <cell r="AE72">
            <v>67.324234666063418</v>
          </cell>
          <cell r="AG72">
            <v>65.567323487921811</v>
          </cell>
          <cell r="AH72">
            <v>66.45057208844544</v>
          </cell>
          <cell r="AI72">
            <v>65.948952956776623</v>
          </cell>
          <cell r="AJ72">
            <v>66.378093895998276</v>
          </cell>
          <cell r="AL72">
            <v>64.624780244222279</v>
          </cell>
          <cell r="AM72">
            <v>65.230040754177793</v>
          </cell>
          <cell r="AN72">
            <v>65.311829176223952</v>
          </cell>
          <cell r="AO72">
            <v>66.237092518877887</v>
          </cell>
          <cell r="AQ72">
            <v>64.391816186950095</v>
          </cell>
          <cell r="AR72">
            <v>65.193511986179772</v>
          </cell>
          <cell r="AS72">
            <v>65.041387611776585</v>
          </cell>
          <cell r="AT72">
            <v>65.521501904641283</v>
          </cell>
          <cell r="AV72">
            <v>63.639652306008173</v>
          </cell>
          <cell r="AW72">
            <v>64.161226854152304</v>
          </cell>
          <cell r="AX72">
            <v>64.437687856568729</v>
          </cell>
          <cell r="AY72">
            <v>64.580814982418559</v>
          </cell>
        </row>
        <row r="77">
          <cell r="B77" t="str">
            <v>GROSS PROFIT SUMMARY</v>
          </cell>
        </row>
        <row r="81">
          <cell r="F81" t="str">
            <v>Fiscal Year Ended December 31,</v>
          </cell>
          <cell r="R81">
            <v>2006</v>
          </cell>
          <cell r="W81">
            <v>2007</v>
          </cell>
          <cell r="AB81">
            <v>2008</v>
          </cell>
          <cell r="AG81">
            <v>2009</v>
          </cell>
          <cell r="AL81">
            <v>2010</v>
          </cell>
          <cell r="AQ81">
            <v>2011</v>
          </cell>
          <cell r="AV81">
            <v>2012</v>
          </cell>
        </row>
        <row r="82">
          <cell r="E82">
            <v>2005</v>
          </cell>
          <cell r="F82">
            <v>2006</v>
          </cell>
          <cell r="G82">
            <v>2007</v>
          </cell>
          <cell r="H82">
            <v>2008</v>
          </cell>
          <cell r="I82">
            <v>2009</v>
          </cell>
          <cell r="J82">
            <v>2010</v>
          </cell>
          <cell r="K82">
            <v>2011</v>
          </cell>
          <cell r="L82">
            <v>2012</v>
          </cell>
          <cell r="R82" t="str">
            <v>Q1</v>
          </cell>
          <cell r="S82" t="str">
            <v>Q2</v>
          </cell>
          <cell r="T82" t="str">
            <v>Q3</v>
          </cell>
          <cell r="U82" t="str">
            <v>Q4</v>
          </cell>
          <cell r="W82" t="str">
            <v>Q1</v>
          </cell>
          <cell r="X82" t="str">
            <v>Q2</v>
          </cell>
          <cell r="Y82" t="str">
            <v>Q3</v>
          </cell>
          <cell r="Z82" t="str">
            <v>Q4</v>
          </cell>
          <cell r="AB82" t="str">
            <v>Q2</v>
          </cell>
          <cell r="AC82" t="str">
            <v>Q3</v>
          </cell>
          <cell r="AD82" t="str">
            <v>Q4</v>
          </cell>
          <cell r="AE82">
            <v>0</v>
          </cell>
          <cell r="AG82" t="str">
            <v>Q1</v>
          </cell>
          <cell r="AH82" t="str">
            <v>Q2</v>
          </cell>
          <cell r="AI82" t="str">
            <v>Q3</v>
          </cell>
          <cell r="AJ82" t="str">
            <v>Q4</v>
          </cell>
          <cell r="AL82" t="str">
            <v>Q1</v>
          </cell>
          <cell r="AM82" t="str">
            <v>Q2</v>
          </cell>
          <cell r="AN82" t="str">
            <v>Q3</v>
          </cell>
          <cell r="AO82" t="str">
            <v>Q4</v>
          </cell>
          <cell r="AQ82" t="str">
            <v>Q1</v>
          </cell>
          <cell r="AR82" t="str">
            <v>Q2</v>
          </cell>
          <cell r="AS82" t="str">
            <v>Q3</v>
          </cell>
          <cell r="AT82" t="str">
            <v>Q4</v>
          </cell>
          <cell r="AV82" t="str">
            <v>Q1</v>
          </cell>
          <cell r="AW82" t="str">
            <v>Q2</v>
          </cell>
          <cell r="AX82" t="str">
            <v>Q3</v>
          </cell>
          <cell r="AY82" t="str">
            <v>Q4</v>
          </cell>
        </row>
        <row r="84">
          <cell r="C84" t="str">
            <v>GROSS MARGIN MIX / CONTRIBUTION ANALYSIS</v>
          </cell>
        </row>
        <row r="86">
          <cell r="C86" t="str">
            <v>BY PRODUCT:</v>
          </cell>
        </row>
        <row r="88">
          <cell r="C88" t="str">
            <v>Systems / Handpieces</v>
          </cell>
        </row>
        <row r="89">
          <cell r="C89" t="str">
            <v>Aria</v>
          </cell>
          <cell r="E89">
            <v>0</v>
          </cell>
          <cell r="F89">
            <v>2.1260449984197063</v>
          </cell>
          <cell r="G89">
            <v>3.9103873983946422</v>
          </cell>
          <cell r="H89">
            <v>5.473538717364546</v>
          </cell>
          <cell r="I89">
            <v>5.9217347574745318</v>
          </cell>
          <cell r="J89">
            <v>6.0415743519284009</v>
          </cell>
          <cell r="K89">
            <v>6.0762482331566021</v>
          </cell>
          <cell r="L89">
            <v>5.9051683914785462</v>
          </cell>
          <cell r="R89">
            <v>2.4346828697930469</v>
          </cell>
          <cell r="S89">
            <v>2.2951138105252893</v>
          </cell>
          <cell r="T89">
            <v>1.1825140677162793</v>
          </cell>
          <cell r="U89">
            <v>2.663193300800768</v>
          </cell>
          <cell r="W89">
            <v>1.6612924335484665</v>
          </cell>
          <cell r="X89">
            <v>4.6919583486880603</v>
          </cell>
          <cell r="Y89">
            <v>4.3381842207855303</v>
          </cell>
          <cell r="Z89">
            <v>4.2625039482454561</v>
          </cell>
          <cell r="AB89">
            <v>1.5629233573199448</v>
          </cell>
          <cell r="AC89">
            <v>6.5285807955829336</v>
          </cell>
          <cell r="AD89">
            <v>6.9764509633057417</v>
          </cell>
          <cell r="AE89">
            <v>6.1252471393342267</v>
          </cell>
          <cell r="AG89">
            <v>5.7271714498525279</v>
          </cell>
          <cell r="AH89">
            <v>5.7726105207339424</v>
          </cell>
          <cell r="AI89">
            <v>6.0072196723460332</v>
          </cell>
          <cell r="AJ89">
            <v>6.1355212466563707</v>
          </cell>
          <cell r="AL89">
            <v>5.9287171947902877</v>
          </cell>
          <cell r="AM89">
            <v>6.2359200279367064</v>
          </cell>
          <cell r="AN89">
            <v>6.3125597249856478</v>
          </cell>
          <cell r="AO89">
            <v>5.734275688371862</v>
          </cell>
          <cell r="AQ89">
            <v>6.0072783632053577</v>
          </cell>
          <cell r="AR89">
            <v>6.1377846330566408</v>
          </cell>
          <cell r="AS89">
            <v>5.9957662015890483</v>
          </cell>
          <cell r="AT89">
            <v>6.1402541897608875</v>
          </cell>
          <cell r="AV89">
            <v>5.7541642532815809</v>
          </cell>
          <cell r="AW89">
            <v>5.9916543756419971</v>
          </cell>
          <cell r="AX89">
            <v>6.0162563558480446</v>
          </cell>
          <cell r="AY89">
            <v>5.8430583285894055</v>
          </cell>
        </row>
        <row r="90">
          <cell r="C90" t="str">
            <v>Harmony</v>
          </cell>
          <cell r="E90">
            <v>0</v>
          </cell>
          <cell r="F90">
            <v>71.209950147040701</v>
          </cell>
          <cell r="G90">
            <v>47.962603732267048</v>
          </cell>
          <cell r="H90">
            <v>44.783777649767181</v>
          </cell>
          <cell r="I90">
            <v>41.678243532948294</v>
          </cell>
          <cell r="J90">
            <v>39.756790584678242</v>
          </cell>
          <cell r="K90">
            <v>38.288183338057642</v>
          </cell>
          <cell r="L90">
            <v>36.484032644563698</v>
          </cell>
          <cell r="R90">
            <v>44.815328878341589</v>
          </cell>
          <cell r="S90">
            <v>73.711938745097243</v>
          </cell>
          <cell r="T90">
            <v>60.749319754171225</v>
          </cell>
          <cell r="U90">
            <v>101.96650886239324</v>
          </cell>
          <cell r="W90">
            <v>63.895604548091534</v>
          </cell>
          <cell r="X90">
            <v>38.334561881921466</v>
          </cell>
          <cell r="Y90">
            <v>44.45139152118265</v>
          </cell>
          <cell r="Z90">
            <v>50.36657608392705</v>
          </cell>
          <cell r="AB90">
            <v>52.271960135210371</v>
          </cell>
          <cell r="AC90">
            <v>45.495701617916431</v>
          </cell>
          <cell r="AD90">
            <v>41.401072299645577</v>
          </cell>
          <cell r="AE90">
            <v>41.623358727288853</v>
          </cell>
          <cell r="AG90">
            <v>41.203532558082081</v>
          </cell>
          <cell r="AH90">
            <v>43.057248435495445</v>
          </cell>
          <cell r="AI90">
            <v>41.405436330727063</v>
          </cell>
          <cell r="AJ90">
            <v>40.973811302522492</v>
          </cell>
          <cell r="AL90">
            <v>39.269023298604786</v>
          </cell>
          <cell r="AM90">
            <v>41.306287804493195</v>
          </cell>
          <cell r="AN90">
            <v>40.376315839106674</v>
          </cell>
          <cell r="AO90">
            <v>38.265482832286168</v>
          </cell>
          <cell r="AQ90">
            <v>38.475733057790066</v>
          </cell>
          <cell r="AR90">
            <v>38.690270280797861</v>
          </cell>
          <cell r="AS90">
            <v>38.481232837992643</v>
          </cell>
          <cell r="AT90">
            <v>37.61551599289443</v>
          </cell>
          <cell r="AV90">
            <v>37.34658428126324</v>
          </cell>
          <cell r="AW90">
            <v>37.074562516936552</v>
          </cell>
          <cell r="AX90">
            <v>36.257381701500769</v>
          </cell>
          <cell r="AY90">
            <v>35.494247233068087</v>
          </cell>
        </row>
        <row r="91">
          <cell r="C91" t="str">
            <v>Soprano</v>
          </cell>
          <cell r="E91">
            <v>0</v>
          </cell>
          <cell r="F91">
            <v>13.432711351994818</v>
          </cell>
          <cell r="G91">
            <v>10.998270592778201</v>
          </cell>
          <cell r="H91">
            <v>11.056447815380318</v>
          </cell>
          <cell r="I91">
            <v>10.351683956077258</v>
          </cell>
          <cell r="J91">
            <v>10.098513598013593</v>
          </cell>
          <cell r="K91">
            <v>9.7171565544028038</v>
          </cell>
          <cell r="L91">
            <v>9.358257642788848</v>
          </cell>
          <cell r="R91">
            <v>15.600362394974054</v>
          </cell>
          <cell r="S91">
            <v>13.118914051179301</v>
          </cell>
          <cell r="T91">
            <v>11.496992191786386</v>
          </cell>
          <cell r="U91">
            <v>13.810694296453278</v>
          </cell>
          <cell r="W91">
            <v>11.017681415656542</v>
          </cell>
          <cell r="X91">
            <v>8.7152071840708416</v>
          </cell>
          <cell r="Y91">
            <v>14.645711005364918</v>
          </cell>
          <cell r="Z91">
            <v>9.9838694265141754</v>
          </cell>
          <cell r="AB91">
            <v>11.490056867222656</v>
          </cell>
          <cell r="AC91">
            <v>11.169766700505138</v>
          </cell>
          <cell r="AD91">
            <v>11.291383519351534</v>
          </cell>
          <cell r="AE91">
            <v>10.450616481462768</v>
          </cell>
          <cell r="AG91">
            <v>11.106432502139931</v>
          </cell>
          <cell r="AH91">
            <v>10.007684495471967</v>
          </cell>
          <cell r="AI91">
            <v>9.8737568448478239</v>
          </cell>
          <cell r="AJ91">
            <v>10.513529108383494</v>
          </cell>
          <cell r="AL91">
            <v>10.741946860787186</v>
          </cell>
          <cell r="AM91">
            <v>10.389177048626259</v>
          </cell>
          <cell r="AN91">
            <v>9.9231460194425107</v>
          </cell>
          <cell r="AO91">
            <v>9.5369894943937616</v>
          </cell>
          <cell r="AQ91">
            <v>10.265342398894081</v>
          </cell>
          <cell r="AR91">
            <v>9.6719226357544912</v>
          </cell>
          <cell r="AS91">
            <v>9.1868534544823621</v>
          </cell>
          <cell r="AT91">
            <v>9.7978239755497682</v>
          </cell>
          <cell r="AV91">
            <v>9.89379229491073</v>
          </cell>
          <cell r="AW91">
            <v>9.2071503723443211</v>
          </cell>
          <cell r="AX91">
            <v>9.1968686291426636</v>
          </cell>
          <cell r="AY91">
            <v>9.2371582148803775</v>
          </cell>
        </row>
        <row r="92">
          <cell r="C92" t="str">
            <v>Accent</v>
          </cell>
          <cell r="E92">
            <v>0</v>
          </cell>
          <cell r="F92">
            <v>39.116685229492596</v>
          </cell>
          <cell r="G92">
            <v>51.040730642363052</v>
          </cell>
          <cell r="H92">
            <v>46.842814821444236</v>
          </cell>
          <cell r="I92">
            <v>47.005140629260936</v>
          </cell>
          <cell r="J92">
            <v>46.616681512068553</v>
          </cell>
          <cell r="K92">
            <v>46.104740173064201</v>
          </cell>
          <cell r="L92">
            <v>44.069337759063508</v>
          </cell>
          <cell r="R92">
            <v>51.855516442805794</v>
          </cell>
          <cell r="S92">
            <v>29.06967268360739</v>
          </cell>
          <cell r="T92">
            <v>37.333095918225048</v>
          </cell>
          <cell r="U92">
            <v>38.922125060863031</v>
          </cell>
          <cell r="W92">
            <v>36.836314399928312</v>
          </cell>
          <cell r="X92">
            <v>61.135939203074273</v>
          </cell>
          <cell r="Y92">
            <v>51.612439685676556</v>
          </cell>
          <cell r="Z92">
            <v>49.696836266579666</v>
          </cell>
          <cell r="AB92">
            <v>46.819522607150112</v>
          </cell>
          <cell r="AC92">
            <v>48.235933862377074</v>
          </cell>
          <cell r="AD92">
            <v>46.42717727809513</v>
          </cell>
          <cell r="AE92">
            <v>46.016207465762498</v>
          </cell>
          <cell r="AG92">
            <v>48.603213129020006</v>
          </cell>
          <cell r="AH92">
            <v>46.011731455271551</v>
          </cell>
          <cell r="AI92">
            <v>48.044911170731012</v>
          </cell>
          <cell r="AJ92">
            <v>45.84620489812329</v>
          </cell>
          <cell r="AL92">
            <v>49.766719692013503</v>
          </cell>
          <cell r="AM92">
            <v>46.833591190254218</v>
          </cell>
          <cell r="AN92">
            <v>47.063652085227005</v>
          </cell>
          <cell r="AO92">
            <v>43.846854149675337</v>
          </cell>
          <cell r="AQ92">
            <v>46.825594540019196</v>
          </cell>
          <cell r="AR92">
            <v>45.867281874599293</v>
          </cell>
          <cell r="AS92">
            <v>46.879110053439099</v>
          </cell>
          <cell r="AT92">
            <v>45.121698686727399</v>
          </cell>
          <cell r="AV92">
            <v>45.059328004877187</v>
          </cell>
          <cell r="AW92">
            <v>43.597152703598717</v>
          </cell>
          <cell r="AX92">
            <v>44.856032383010849</v>
          </cell>
          <cell r="AY92">
            <v>43.097291359395228</v>
          </cell>
        </row>
        <row r="93">
          <cell r="C93" t="str">
            <v>Pixel CO2</v>
          </cell>
          <cell r="E93">
            <v>0</v>
          </cell>
          <cell r="F93">
            <v>0</v>
          </cell>
          <cell r="G93">
            <v>1.1260345600126471</v>
          </cell>
          <cell r="H93">
            <v>8.1227052414614391</v>
          </cell>
          <cell r="I93">
            <v>13.227739092844807</v>
          </cell>
          <cell r="J93">
            <v>13.620484118545582</v>
          </cell>
          <cell r="K93">
            <v>13.432262470381023</v>
          </cell>
          <cell r="L93">
            <v>12.797959057917543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Y93">
            <v>9.1142847294805457E-2</v>
          </cell>
          <cell r="Z93">
            <v>4.1401782974402552</v>
          </cell>
          <cell r="AB93">
            <v>4.9250027098837945</v>
          </cell>
          <cell r="AC93">
            <v>5.2135801067514791</v>
          </cell>
          <cell r="AD93">
            <v>10.384799818306318</v>
          </cell>
          <cell r="AE93">
            <v>11.014828347188054</v>
          </cell>
          <cell r="AG93">
            <v>12.413612660991232</v>
          </cell>
          <cell r="AH93">
            <v>12.977607098038598</v>
          </cell>
          <cell r="AI93">
            <v>13.403091195651159</v>
          </cell>
          <cell r="AJ93">
            <v>13.926780496184227</v>
          </cell>
          <cell r="AL93">
            <v>14.788126478534835</v>
          </cell>
          <cell r="AM93">
            <v>13.537875827557791</v>
          </cell>
          <cell r="AN93">
            <v>13.605342549120927</v>
          </cell>
          <cell r="AO93">
            <v>12.880595903162712</v>
          </cell>
          <cell r="AQ93">
            <v>13.989160052220557</v>
          </cell>
          <cell r="AR93">
            <v>12.934189495297346</v>
          </cell>
          <cell r="AS93">
            <v>13.734135874722893</v>
          </cell>
          <cell r="AT93">
            <v>13.212528608160371</v>
          </cell>
          <cell r="AV93">
            <v>12.854091574082219</v>
          </cell>
          <cell r="AW93">
            <v>12.63033739447765</v>
          </cell>
          <cell r="AX93">
            <v>12.776573319853682</v>
          </cell>
          <cell r="AY93">
            <v>12.92856408885871</v>
          </cell>
        </row>
        <row r="94">
          <cell r="C94" t="str">
            <v>Total Systems / Handpieces</v>
          </cell>
          <cell r="E94">
            <v>0</v>
          </cell>
          <cell r="F94">
            <v>125.88539172694782</v>
          </cell>
          <cell r="G94">
            <v>115.0380269258156</v>
          </cell>
          <cell r="H94">
            <v>116.27928424541771</v>
          </cell>
          <cell r="I94">
            <v>118.18454196860584</v>
          </cell>
          <cell r="J94">
            <v>116.13404416523439</v>
          </cell>
          <cell r="K94">
            <v>113.61859076906227</v>
          </cell>
          <cell r="L94">
            <v>108.61475549581216</v>
          </cell>
          <cell r="R94">
            <v>114.70589058591447</v>
          </cell>
          <cell r="S94">
            <v>118.19563929040922</v>
          </cell>
          <cell r="T94">
            <v>110.76192193189895</v>
          </cell>
          <cell r="U94">
            <v>157.36252152051031</v>
          </cell>
          <cell r="W94">
            <v>113.41089279722485</v>
          </cell>
          <cell r="X94">
            <v>112.87766661775464</v>
          </cell>
          <cell r="Y94">
            <v>115.13886928030446</v>
          </cell>
          <cell r="Z94">
            <v>118.4499640227066</v>
          </cell>
          <cell r="AB94">
            <v>117.06946567678686</v>
          </cell>
          <cell r="AC94">
            <v>116.64356308313305</v>
          </cell>
          <cell r="AD94">
            <v>116.48088387870432</v>
          </cell>
          <cell r="AE94">
            <v>115.23025816103643</v>
          </cell>
          <cell r="AG94">
            <v>119.05396230008576</v>
          </cell>
          <cell r="AH94">
            <v>117.8268820050115</v>
          </cell>
          <cell r="AI94">
            <v>118.7344152143031</v>
          </cell>
          <cell r="AJ94">
            <v>117.39584705186988</v>
          </cell>
          <cell r="AL94">
            <v>120.49453352473058</v>
          </cell>
          <cell r="AM94">
            <v>118.30285189886816</v>
          </cell>
          <cell r="AN94">
            <v>117.28101621788278</v>
          </cell>
          <cell r="AO94">
            <v>110.26419806788985</v>
          </cell>
          <cell r="AQ94">
            <v>115.56310841212924</v>
          </cell>
          <cell r="AR94">
            <v>113.30144891950562</v>
          </cell>
          <cell r="AS94">
            <v>114.27709842222605</v>
          </cell>
          <cell r="AT94">
            <v>111.88782145309287</v>
          </cell>
          <cell r="AV94">
            <v>110.90796040841498</v>
          </cell>
          <cell r="AW94">
            <v>108.50085736299921</v>
          </cell>
          <cell r="AX94">
            <v>109.103112389356</v>
          </cell>
          <cell r="AY94">
            <v>106.60031922479183</v>
          </cell>
        </row>
        <row r="95">
          <cell r="C95" t="str">
            <v>Other Existing Products</v>
          </cell>
          <cell r="E95">
            <v>0</v>
          </cell>
          <cell r="F95">
            <v>3.27394441842995</v>
          </cell>
          <cell r="G95">
            <v>2.7389936998061191</v>
          </cell>
          <cell r="H95">
            <v>1.6250584669081518</v>
          </cell>
          <cell r="I95">
            <v>0.7359345759456738</v>
          </cell>
          <cell r="J95">
            <v>0.60640119348036337</v>
          </cell>
          <cell r="K95">
            <v>0.51326337503560493</v>
          </cell>
          <cell r="L95">
            <v>0.4168279674546167</v>
          </cell>
          <cell r="R95">
            <v>11.434788681431719</v>
          </cell>
          <cell r="S95">
            <v>5.5146110908195958</v>
          </cell>
          <cell r="T95">
            <v>11.216381995129931</v>
          </cell>
          <cell r="U95">
            <v>-13.627691178506135</v>
          </cell>
          <cell r="W95">
            <v>3.4541745851924071</v>
          </cell>
          <cell r="X95">
            <v>7.2641016954759605</v>
          </cell>
          <cell r="Y95">
            <v>0.21914283721582514</v>
          </cell>
          <cell r="Z95">
            <v>-0.28040372563048355</v>
          </cell>
          <cell r="AB95">
            <v>1.7168495364486811</v>
          </cell>
          <cell r="AC95">
            <v>1.621540558551162</v>
          </cell>
          <cell r="AD95">
            <v>1.6543006802277227</v>
          </cell>
          <cell r="AE95">
            <v>1.5375068812716572</v>
          </cell>
          <cell r="AG95">
            <v>0.69236588934616583</v>
          </cell>
          <cell r="AH95">
            <v>0.69473251567443883</v>
          </cell>
          <cell r="AI95">
            <v>0.7646993345484332</v>
          </cell>
          <cell r="AJ95">
            <v>0.78293160870116407</v>
          </cell>
          <cell r="AL95">
            <v>0.58073424749469149</v>
          </cell>
          <cell r="AM95">
            <v>0.59493210430018784</v>
          </cell>
          <cell r="AN95">
            <v>0.63132822696077495</v>
          </cell>
          <cell r="AO95">
            <v>0.61415615657556133</v>
          </cell>
          <cell r="AQ95">
            <v>0.48050270605687401</v>
          </cell>
          <cell r="AR95">
            <v>0.4934898828920361</v>
          </cell>
          <cell r="AS95">
            <v>0.5303928689657369</v>
          </cell>
          <cell r="AT95">
            <v>0.5413774767255749</v>
          </cell>
          <cell r="AV95">
            <v>0.39460102694622534</v>
          </cell>
          <cell r="AW95">
            <v>0.39850168796987889</v>
          </cell>
          <cell r="AX95">
            <v>0.42938856258624236</v>
          </cell>
          <cell r="AY95">
            <v>0.43945930950214701</v>
          </cell>
        </row>
        <row r="96">
          <cell r="C96" t="str">
            <v>Other New Products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3.0523724245209904</v>
          </cell>
          <cell r="K96">
            <v>5.9523576838082324</v>
          </cell>
          <cell r="L96">
            <v>12.227080881896446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L96">
            <v>0</v>
          </cell>
          <cell r="AM96">
            <v>1.0511834835979872</v>
          </cell>
          <cell r="AN96">
            <v>2.230983334446214</v>
          </cell>
          <cell r="AO96">
            <v>7.5918163334227478</v>
          </cell>
          <cell r="AQ96">
            <v>5.0790808903277256</v>
          </cell>
          <cell r="AR96">
            <v>6.0631811268004698</v>
          </cell>
          <cell r="AS96">
            <v>5.6563999414911557</v>
          </cell>
          <cell r="AT96">
            <v>6.7587236305933063</v>
          </cell>
          <cell r="AV96">
            <v>10.683647584447996</v>
          </cell>
          <cell r="AW96">
            <v>12.530869123919858</v>
          </cell>
          <cell r="AX96">
            <v>11.465709915850734</v>
          </cell>
          <cell r="AY96">
            <v>13.743188693214925</v>
          </cell>
        </row>
        <row r="97">
          <cell r="C97" t="str">
            <v>Service and Warranty</v>
          </cell>
          <cell r="E97">
            <v>0</v>
          </cell>
          <cell r="F97">
            <v>-13.782974138118057</v>
          </cell>
          <cell r="G97">
            <v>-11.522808097024653</v>
          </cell>
          <cell r="H97">
            <v>-10.078456812664765</v>
          </cell>
          <cell r="I97">
            <v>-9.0605136836057607</v>
          </cell>
          <cell r="J97">
            <v>-9.9244624800474508</v>
          </cell>
          <cell r="K97">
            <v>-9.8363693177659659</v>
          </cell>
          <cell r="L97">
            <v>-10.71235293887832</v>
          </cell>
          <cell r="R97">
            <v>-13.063216572070296</v>
          </cell>
          <cell r="S97">
            <v>-14.428072036533587</v>
          </cell>
          <cell r="T97">
            <v>-12.890229510401557</v>
          </cell>
          <cell r="U97">
            <v>-14.723211032155458</v>
          </cell>
          <cell r="W97">
            <v>-13.178942068060168</v>
          </cell>
          <cell r="X97">
            <v>-10.815522042516951</v>
          </cell>
          <cell r="Y97">
            <v>-11.257094631730222</v>
          </cell>
          <cell r="Z97">
            <v>-11.359522213824096</v>
          </cell>
          <cell r="AB97">
            <v>-10.877496085202242</v>
          </cell>
          <cell r="AC97">
            <v>-10.383958174540583</v>
          </cell>
          <cell r="AD97">
            <v>-10.115813050931761</v>
          </cell>
          <cell r="AE97">
            <v>-9.211029531564936</v>
          </cell>
          <cell r="AG97">
            <v>-9.6152611976423774</v>
          </cell>
          <cell r="AH97">
            <v>-9.0550956453852702</v>
          </cell>
          <cell r="AI97">
            <v>-9.2122284168773696</v>
          </cell>
          <cell r="AJ97">
            <v>-8.5179506666726645</v>
          </cell>
          <cell r="AL97">
            <v>-10.712061449407507</v>
          </cell>
          <cell r="AM97">
            <v>-10.091602533458708</v>
          </cell>
          <cell r="AN97">
            <v>-10.031314944507191</v>
          </cell>
          <cell r="AO97">
            <v>-9.1387725792875063</v>
          </cell>
          <cell r="AQ97">
            <v>-10.443959998447941</v>
          </cell>
          <cell r="AR97">
            <v>-9.7376961138711788</v>
          </cell>
          <cell r="AS97">
            <v>-9.9774160298136749</v>
          </cell>
          <cell r="AT97">
            <v>-9.3502255902770859</v>
          </cell>
          <cell r="AV97">
            <v>-10.788835638217092</v>
          </cell>
          <cell r="AW97">
            <v>-11.066922744533166</v>
          </cell>
          <cell r="AX97">
            <v>-10.286292652861869</v>
          </cell>
          <cell r="AY97">
            <v>-10.693102117367141</v>
          </cell>
        </row>
        <row r="98">
          <cell r="C98" t="str">
            <v>Salary and Overhead</v>
          </cell>
          <cell r="E98">
            <v>0</v>
          </cell>
          <cell r="F98">
            <v>-2.2949822659294532</v>
          </cell>
          <cell r="G98">
            <v>-2.2255323527946484</v>
          </cell>
          <cell r="H98">
            <v>-3.665071814360422</v>
          </cell>
          <cell r="I98">
            <v>-4.0531362881146862</v>
          </cell>
          <cell r="J98">
            <v>-4.4340523152187465</v>
          </cell>
          <cell r="K98">
            <v>-4.7534334807149481</v>
          </cell>
          <cell r="L98">
            <v>-4.9304482081925505</v>
          </cell>
          <cell r="R98">
            <v>-1.9257585602034943</v>
          </cell>
          <cell r="S98">
            <v>-2.2882666835322141</v>
          </cell>
          <cell r="T98">
            <v>-2.3758669643098775</v>
          </cell>
          <cell r="U98">
            <v>-2.533358442548181</v>
          </cell>
          <cell r="W98">
            <v>-2.5195483864168731</v>
          </cell>
          <cell r="X98">
            <v>-1.6180707507533574</v>
          </cell>
          <cell r="Y98">
            <v>-2.0510503262066138</v>
          </cell>
          <cell r="Z98">
            <v>-2.8409346059214911</v>
          </cell>
          <cell r="AB98">
            <v>-3.9102472126168184</v>
          </cell>
          <cell r="AC98">
            <v>-3.6656692247211984</v>
          </cell>
          <cell r="AD98">
            <v>-3.8557787809503563</v>
          </cell>
          <cell r="AE98">
            <v>-3.3283284856996116</v>
          </cell>
          <cell r="AG98">
            <v>-4.2330927032917183</v>
          </cell>
          <cell r="AH98">
            <v>-3.7210103709042515</v>
          </cell>
          <cell r="AI98">
            <v>-4.451241135145283</v>
          </cell>
          <cell r="AJ98">
            <v>-3.8897174198479179</v>
          </cell>
          <cell r="AL98">
            <v>-4.9631277268147151</v>
          </cell>
          <cell r="AM98">
            <v>-4.3810634649042255</v>
          </cell>
          <cell r="AN98">
            <v>-4.6994877954560144</v>
          </cell>
          <cell r="AO98">
            <v>-3.8914406347780055</v>
          </cell>
          <cell r="AQ98">
            <v>-5.2386281794036069</v>
          </cell>
          <cell r="AR98">
            <v>-4.5993804760223362</v>
          </cell>
          <cell r="AS98">
            <v>-4.9913931629656707</v>
          </cell>
          <cell r="AT98">
            <v>-4.3274193801027527</v>
          </cell>
          <cell r="AV98">
            <v>-5.6391038723551414</v>
          </cell>
          <cell r="AW98">
            <v>-4.7094110514443939</v>
          </cell>
          <cell r="AX98">
            <v>-5.1203795614756267</v>
          </cell>
          <cell r="AY98">
            <v>-4.4454454022060599</v>
          </cell>
        </row>
        <row r="99">
          <cell r="C99" t="str">
            <v>Other Cost of Goods Sold</v>
          </cell>
          <cell r="E99">
            <v>0</v>
          </cell>
          <cell r="F99">
            <v>-13.078694429972565</v>
          </cell>
          <cell r="G99">
            <v>-4.0286801758024042</v>
          </cell>
          <cell r="H99">
            <v>-4.1608140853006867</v>
          </cell>
          <cell r="I99">
            <v>-5.8068265728310555</v>
          </cell>
          <cell r="J99">
            <v>-5.4343029879695539</v>
          </cell>
          <cell r="K99">
            <v>-5.4944090294252108</v>
          </cell>
          <cell r="L99">
            <v>-5.6158631980923515</v>
          </cell>
          <cell r="R99">
            <v>-11.151704135072411</v>
          </cell>
          <cell r="S99">
            <v>-6.9939116611630148</v>
          </cell>
          <cell r="T99">
            <v>-6.7122074523174149</v>
          </cell>
          <cell r="U99">
            <v>-26.478260867300531</v>
          </cell>
          <cell r="W99">
            <v>-1.1665769279401952</v>
          </cell>
          <cell r="X99">
            <v>-7.7081755199602657</v>
          </cell>
          <cell r="Y99">
            <v>-2.0498671595834557</v>
          </cell>
          <cell r="Z99">
            <v>-3.9691034773305258</v>
          </cell>
          <cell r="AB99">
            <v>-3.9985719154164703</v>
          </cell>
          <cell r="AC99">
            <v>-4.2154762424224206</v>
          </cell>
          <cell r="AD99">
            <v>-4.1635927270499131</v>
          </cell>
          <cell r="AE99">
            <v>-4.2284070250435235</v>
          </cell>
          <cell r="AG99">
            <v>-5.897974288497827</v>
          </cell>
          <cell r="AH99">
            <v>-5.7455085043964269</v>
          </cell>
          <cell r="AI99">
            <v>-5.8356449968288944</v>
          </cell>
          <cell r="AJ99">
            <v>-5.7711105740504598</v>
          </cell>
          <cell r="AL99">
            <v>-5.4000785960030546</v>
          </cell>
          <cell r="AM99">
            <v>-5.4763014884033998</v>
          </cell>
          <cell r="AN99">
            <v>-5.4125250393265727</v>
          </cell>
          <cell r="AO99">
            <v>-5.4399573438226216</v>
          </cell>
          <cell r="AQ99">
            <v>-5.4401038306622862</v>
          </cell>
          <cell r="AR99">
            <v>-5.5210433393045957</v>
          </cell>
          <cell r="AS99">
            <v>-5.4950820399035614</v>
          </cell>
          <cell r="AT99">
            <v>-5.5102775900318948</v>
          </cell>
          <cell r="AV99">
            <v>-5.5582695092369727</v>
          </cell>
          <cell r="AW99">
            <v>-5.6538943789113878</v>
          </cell>
          <cell r="AX99">
            <v>-5.5915386534554985</v>
          </cell>
          <cell r="AY99">
            <v>-5.6444197079356853</v>
          </cell>
        </row>
        <row r="101">
          <cell r="C101" t="str">
            <v>TOTAL GROSS MARGIN</v>
          </cell>
          <cell r="E101">
            <v>0</v>
          </cell>
          <cell r="F101">
            <v>100</v>
          </cell>
          <cell r="G101">
            <v>100</v>
          </cell>
          <cell r="H101">
            <v>100</v>
          </cell>
          <cell r="I101">
            <v>100</v>
          </cell>
          <cell r="J101">
            <v>100</v>
          </cell>
          <cell r="K101">
            <v>100</v>
          </cell>
          <cell r="L101">
            <v>100</v>
          </cell>
          <cell r="R101">
            <v>100</v>
          </cell>
          <cell r="S101">
            <v>100</v>
          </cell>
          <cell r="T101">
            <v>100</v>
          </cell>
          <cell r="U101">
            <v>100</v>
          </cell>
          <cell r="W101">
            <v>100</v>
          </cell>
          <cell r="X101">
            <v>100</v>
          </cell>
          <cell r="Y101">
            <v>100</v>
          </cell>
          <cell r="Z101">
            <v>100</v>
          </cell>
          <cell r="AB101">
            <v>100</v>
          </cell>
          <cell r="AC101">
            <v>100</v>
          </cell>
          <cell r="AD101">
            <v>100</v>
          </cell>
          <cell r="AE101">
            <v>100</v>
          </cell>
          <cell r="AG101">
            <v>100</v>
          </cell>
          <cell r="AH101">
            <v>100</v>
          </cell>
          <cell r="AI101">
            <v>100</v>
          </cell>
          <cell r="AJ101">
            <v>100</v>
          </cell>
          <cell r="AL101">
            <v>100</v>
          </cell>
          <cell r="AM101">
            <v>100</v>
          </cell>
          <cell r="AN101">
            <v>100</v>
          </cell>
          <cell r="AO101">
            <v>100</v>
          </cell>
          <cell r="AQ101">
            <v>100</v>
          </cell>
          <cell r="AR101">
            <v>100</v>
          </cell>
          <cell r="AS101">
            <v>100</v>
          </cell>
          <cell r="AT101">
            <v>100</v>
          </cell>
          <cell r="AV101">
            <v>100</v>
          </cell>
          <cell r="AW101">
            <v>100</v>
          </cell>
          <cell r="AX101">
            <v>100</v>
          </cell>
          <cell r="AY101">
            <v>100</v>
          </cell>
        </row>
        <row r="103">
          <cell r="C103" t="str">
            <v>BY GEOGRAPHIC REGION:</v>
          </cell>
        </row>
        <row r="105">
          <cell r="C105" t="str">
            <v>US</v>
          </cell>
          <cell r="E105">
            <v>0</v>
          </cell>
          <cell r="F105">
            <v>37.964484201786298</v>
          </cell>
          <cell r="G105">
            <v>56.421252660038924</v>
          </cell>
          <cell r="H105">
            <v>56.073986820936625</v>
          </cell>
          <cell r="I105">
            <v>58.197322003120313</v>
          </cell>
          <cell r="J105">
            <v>57.086016836086465</v>
          </cell>
          <cell r="K105">
            <v>56.917356273060051</v>
          </cell>
          <cell r="L105">
            <v>56.033127556687724</v>
          </cell>
          <cell r="R105">
            <v>51.896716136904686</v>
          </cell>
          <cell r="S105">
            <v>13.964010099230098</v>
          </cell>
          <cell r="T105">
            <v>38.445271490138424</v>
          </cell>
          <cell r="U105">
            <v>46.769448037788067</v>
          </cell>
          <cell r="W105">
            <v>42.545151969849847</v>
          </cell>
          <cell r="X105">
            <v>63.395721800980667</v>
          </cell>
          <cell r="Y105">
            <v>56.800982710826766</v>
          </cell>
          <cell r="Z105">
            <v>58.412498923360133</v>
          </cell>
          <cell r="AB105">
            <v>56.730251451768964</v>
          </cell>
          <cell r="AC105">
            <v>54.754583819618304</v>
          </cell>
          <cell r="AD105">
            <v>55.884067046272499</v>
          </cell>
          <cell r="AE105">
            <v>56.88822071681254</v>
          </cell>
          <cell r="AG105">
            <v>59.442774962419577</v>
          </cell>
          <cell r="AH105">
            <v>57.823043544110597</v>
          </cell>
          <cell r="AI105">
            <v>58.758540457243889</v>
          </cell>
          <cell r="AJ105">
            <v>57.131074225602298</v>
          </cell>
          <cell r="AL105">
            <v>60.063428705956653</v>
          </cell>
          <cell r="AM105">
            <v>56.216063618458769</v>
          </cell>
          <cell r="AN105">
            <v>58.309195365919109</v>
          </cell>
          <cell r="AO105">
            <v>54.743636527768928</v>
          </cell>
          <cell r="AQ105">
            <v>60.130946082391745</v>
          </cell>
          <cell r="AR105">
            <v>55.59739470111019</v>
          </cell>
          <cell r="AS105">
            <v>57.302178111927027</v>
          </cell>
          <cell r="AT105">
            <v>55.382924829128221</v>
          </cell>
          <cell r="AV105">
            <v>59.387158378032176</v>
          </cell>
          <cell r="AW105">
            <v>54.69782135715581</v>
          </cell>
          <cell r="AX105">
            <v>56.680122147656185</v>
          </cell>
          <cell r="AY105">
            <v>54.218231552586239</v>
          </cell>
        </row>
        <row r="106">
          <cell r="C106" t="str">
            <v>Europe / Middle East</v>
          </cell>
          <cell r="E106">
            <v>0</v>
          </cell>
          <cell r="F106">
            <v>23.546045769325119</v>
          </cell>
          <cell r="G106">
            <v>16.266413437270014</v>
          </cell>
          <cell r="H106">
            <v>16.962759550270697</v>
          </cell>
          <cell r="I106">
            <v>16.179528511467989</v>
          </cell>
          <cell r="J106">
            <v>17.13821828356819</v>
          </cell>
          <cell r="K106">
            <v>17.00207089644125</v>
          </cell>
          <cell r="L106">
            <v>17.48069993942201</v>
          </cell>
          <cell r="R106">
            <v>24.720876831244095</v>
          </cell>
          <cell r="S106">
            <v>32.694376763519557</v>
          </cell>
          <cell r="T106">
            <v>17.807366681602311</v>
          </cell>
          <cell r="U106">
            <v>20.25651829101546</v>
          </cell>
          <cell r="W106">
            <v>20.534099542455976</v>
          </cell>
          <cell r="X106">
            <v>15.671270924926164</v>
          </cell>
          <cell r="Y106">
            <v>13.135384906760489</v>
          </cell>
          <cell r="Z106">
            <v>16.846360866630945</v>
          </cell>
          <cell r="AB106">
            <v>16.31858012871491</v>
          </cell>
          <cell r="AC106">
            <v>17.563311984577602</v>
          </cell>
          <cell r="AD106">
            <v>16.84413251531106</v>
          </cell>
          <cell r="AE106">
            <v>17.011908194748855</v>
          </cell>
          <cell r="AG106">
            <v>15.350409527382439</v>
          </cell>
          <cell r="AH106">
            <v>16.619872911596492</v>
          </cell>
          <cell r="AI106">
            <v>15.849894979690438</v>
          </cell>
          <cell r="AJ106">
            <v>16.672281155236625</v>
          </cell>
          <cell r="AL106">
            <v>15.729832179698326</v>
          </cell>
          <cell r="AM106">
            <v>17.806579027860682</v>
          </cell>
          <cell r="AN106">
            <v>16.442891602407322</v>
          </cell>
          <cell r="AO106">
            <v>18.119892123189732</v>
          </cell>
          <cell r="AQ106">
            <v>15.439930844655223</v>
          </cell>
          <cell r="AR106">
            <v>18.01066596929498</v>
          </cell>
          <cell r="AS106">
            <v>16.627539148939317</v>
          </cell>
          <cell r="AT106">
            <v>17.571952892671987</v>
          </cell>
          <cell r="AV106">
            <v>15.726025705670263</v>
          </cell>
          <cell r="AW106">
            <v>18.285036178888603</v>
          </cell>
          <cell r="AX106">
            <v>17.325990711387437</v>
          </cell>
          <cell r="AY106">
            <v>18.176240938061202</v>
          </cell>
        </row>
        <row r="107">
          <cell r="C107" t="str">
            <v>Asia</v>
          </cell>
          <cell r="E107">
            <v>0</v>
          </cell>
          <cell r="F107">
            <v>20.420783913345904</v>
          </cell>
          <cell r="G107">
            <v>12.070167082782564</v>
          </cell>
          <cell r="H107">
            <v>10.511120309904456</v>
          </cell>
          <cell r="I107">
            <v>9.8817384527254823</v>
          </cell>
          <cell r="J107">
            <v>9.8756141439621086</v>
          </cell>
          <cell r="K107">
            <v>10.045358035492844</v>
          </cell>
          <cell r="L107">
            <v>10.256008972481695</v>
          </cell>
          <cell r="R107">
            <v>12.589517609847997</v>
          </cell>
          <cell r="S107">
            <v>22.302924708018462</v>
          </cell>
          <cell r="T107">
            <v>28.334880903951642</v>
          </cell>
          <cell r="U107">
            <v>17.463103871026259</v>
          </cell>
          <cell r="W107">
            <v>19.995985855930879</v>
          </cell>
          <cell r="X107">
            <v>8.623028932040274</v>
          </cell>
          <cell r="Y107">
            <v>11.798106104204265</v>
          </cell>
          <cell r="Z107">
            <v>10.403077874718575</v>
          </cell>
          <cell r="AB107">
            <v>12.953136334930887</v>
          </cell>
          <cell r="AC107">
            <v>10.211906543341165</v>
          </cell>
          <cell r="AD107">
            <v>9.1794192806514694</v>
          </cell>
          <cell r="AE107">
            <v>10.127426809765582</v>
          </cell>
          <cell r="AG107">
            <v>11.460866206481672</v>
          </cell>
          <cell r="AH107">
            <v>9.5575128538782117</v>
          </cell>
          <cell r="AI107">
            <v>8.8496788648120184</v>
          </cell>
          <cell r="AJ107">
            <v>9.8763249644407072</v>
          </cell>
          <cell r="AL107">
            <v>10.837578139294884</v>
          </cell>
          <cell r="AM107">
            <v>9.7541917721994267</v>
          </cell>
          <cell r="AN107">
            <v>8.6587734184007346</v>
          </cell>
          <cell r="AO107">
            <v>10.288303960173431</v>
          </cell>
          <cell r="AQ107">
            <v>10.906054627335672</v>
          </cell>
          <cell r="AR107">
            <v>9.9489008282790579</v>
          </cell>
          <cell r="AS107">
            <v>9.2616972297412055</v>
          </cell>
          <cell r="AT107">
            <v>10.153622645932584</v>
          </cell>
          <cell r="AV107">
            <v>11.465932656976321</v>
          </cell>
          <cell r="AW107">
            <v>10.138124622676969</v>
          </cell>
          <cell r="AX107">
            <v>9.0376876570579103</v>
          </cell>
          <cell r="AY107">
            <v>10.505110220965204</v>
          </cell>
        </row>
        <row r="108">
          <cell r="C108" t="str">
            <v>Canada</v>
          </cell>
          <cell r="E108">
            <v>0</v>
          </cell>
          <cell r="F108">
            <v>7.7423671649788917</v>
          </cell>
          <cell r="G108">
            <v>3.0914206633699126</v>
          </cell>
          <cell r="H108">
            <v>3.7300286384847556</v>
          </cell>
          <cell r="I108">
            <v>3.4279010891395312</v>
          </cell>
          <cell r="J108">
            <v>3.4986104089820209</v>
          </cell>
          <cell r="K108">
            <v>3.5542007608015602</v>
          </cell>
          <cell r="L108">
            <v>3.5726415990728961</v>
          </cell>
          <cell r="R108">
            <v>4.3792110088154157</v>
          </cell>
          <cell r="S108">
            <v>19.903918693329999</v>
          </cell>
          <cell r="T108">
            <v>4.6610416838710531</v>
          </cell>
          <cell r="U108">
            <v>2.9875371517442306</v>
          </cell>
          <cell r="W108">
            <v>3.1530820433746025</v>
          </cell>
          <cell r="X108">
            <v>3.8990790686444594</v>
          </cell>
          <cell r="Y108">
            <v>2.0544070929274829</v>
          </cell>
          <cell r="Z108">
            <v>3.1597144315768348</v>
          </cell>
          <cell r="AB108">
            <v>3.2133703120923776</v>
          </cell>
          <cell r="AC108">
            <v>3.8110249346934437</v>
          </cell>
          <cell r="AD108">
            <v>4.3628952763660394</v>
          </cell>
          <cell r="AE108">
            <v>3.502066547388802</v>
          </cell>
          <cell r="AG108">
            <v>3.2445271550980017</v>
          </cell>
          <cell r="AH108">
            <v>3.2369012932001695</v>
          </cell>
          <cell r="AI108">
            <v>3.4864899316015516</v>
          </cell>
          <cell r="AJ108">
            <v>3.6955265448032821</v>
          </cell>
          <cell r="AL108">
            <v>3.2505248042087347</v>
          </cell>
          <cell r="AM108">
            <v>3.3522830303833024</v>
          </cell>
          <cell r="AN108">
            <v>3.4979431338617104</v>
          </cell>
          <cell r="AO108">
            <v>3.7999398685721357</v>
          </cell>
          <cell r="AQ108">
            <v>3.2153685332949462</v>
          </cell>
          <cell r="AR108">
            <v>3.5538800535559827</v>
          </cell>
          <cell r="AS108">
            <v>3.5556899177792936</v>
          </cell>
          <cell r="AT108">
            <v>3.8077331526165685</v>
          </cell>
          <cell r="AV108">
            <v>3.0718369128309515</v>
          </cell>
          <cell r="AW108">
            <v>3.5054373743409446</v>
          </cell>
          <cell r="AX108">
            <v>3.554633105549228</v>
          </cell>
          <cell r="AY108">
            <v>4.0215842978089471</v>
          </cell>
        </row>
        <row r="109">
          <cell r="C109" t="str">
            <v>Latin America</v>
          </cell>
          <cell r="E109">
            <v>0</v>
          </cell>
          <cell r="F109">
            <v>10.329004261921471</v>
          </cell>
          <cell r="G109">
            <v>12.150746156538586</v>
          </cell>
          <cell r="H109">
            <v>12.722104680403476</v>
          </cell>
          <cell r="I109">
            <v>12.313509943546698</v>
          </cell>
          <cell r="J109">
            <v>12.401540327401221</v>
          </cell>
          <cell r="K109">
            <v>12.481014034204279</v>
          </cell>
          <cell r="L109">
            <v>12.657521932335683</v>
          </cell>
          <cell r="R109">
            <v>6.413678413187796</v>
          </cell>
          <cell r="S109">
            <v>11.134769735901893</v>
          </cell>
          <cell r="T109">
            <v>10.751439240436564</v>
          </cell>
          <cell r="U109">
            <v>12.523392648425984</v>
          </cell>
          <cell r="W109">
            <v>13.771680588388682</v>
          </cell>
          <cell r="X109">
            <v>8.4108992734084342</v>
          </cell>
          <cell r="Y109">
            <v>16.211119185280999</v>
          </cell>
          <cell r="Z109">
            <v>11.17834790371351</v>
          </cell>
          <cell r="AB109">
            <v>10.784661772492852</v>
          </cell>
          <cell r="AC109">
            <v>13.659172717769493</v>
          </cell>
          <cell r="AD109">
            <v>13.72948588139892</v>
          </cell>
          <cell r="AE109">
            <v>12.470377731284204</v>
          </cell>
          <cell r="AG109">
            <v>10.50142214861831</v>
          </cell>
          <cell r="AH109">
            <v>12.762669397214536</v>
          </cell>
          <cell r="AI109">
            <v>13.055395766652092</v>
          </cell>
          <cell r="AJ109">
            <v>12.624793109917073</v>
          </cell>
          <cell r="AL109">
            <v>10.118636170841386</v>
          </cell>
          <cell r="AM109">
            <v>12.870882551097818</v>
          </cell>
          <cell r="AN109">
            <v>13.09119647941113</v>
          </cell>
          <cell r="AO109">
            <v>13.048227520295782</v>
          </cell>
          <cell r="AQ109">
            <v>10.307699912322416</v>
          </cell>
          <cell r="AR109">
            <v>12.88915844775978</v>
          </cell>
          <cell r="AS109">
            <v>13.25289559161317</v>
          </cell>
          <cell r="AT109">
            <v>13.083766479650642</v>
          </cell>
          <cell r="AV109">
            <v>10.34904634649029</v>
          </cell>
          <cell r="AW109">
            <v>13.373580466937662</v>
          </cell>
          <cell r="AX109">
            <v>13.401566378349225</v>
          </cell>
          <cell r="AY109">
            <v>13.078832990578412</v>
          </cell>
        </row>
        <row r="111">
          <cell r="C111" t="str">
            <v>TOTAL GROSS MARGIN</v>
          </cell>
          <cell r="E111">
            <v>0</v>
          </cell>
          <cell r="F111">
            <v>100</v>
          </cell>
          <cell r="G111">
            <v>100</v>
          </cell>
          <cell r="H111">
            <v>100</v>
          </cell>
          <cell r="I111">
            <v>100</v>
          </cell>
          <cell r="J111">
            <v>100</v>
          </cell>
          <cell r="K111">
            <v>100</v>
          </cell>
          <cell r="L111">
            <v>100</v>
          </cell>
          <cell r="R111">
            <v>100</v>
          </cell>
          <cell r="S111">
            <v>100</v>
          </cell>
          <cell r="T111">
            <v>100</v>
          </cell>
          <cell r="U111">
            <v>100</v>
          </cell>
          <cell r="W111">
            <v>100</v>
          </cell>
          <cell r="X111">
            <v>100</v>
          </cell>
          <cell r="Y111">
            <v>100</v>
          </cell>
          <cell r="Z111">
            <v>100</v>
          </cell>
          <cell r="AB111">
            <v>100</v>
          </cell>
          <cell r="AC111">
            <v>100</v>
          </cell>
          <cell r="AD111">
            <v>100</v>
          </cell>
          <cell r="AE111">
            <v>100</v>
          </cell>
          <cell r="AG111">
            <v>100</v>
          </cell>
          <cell r="AH111">
            <v>100</v>
          </cell>
          <cell r="AI111">
            <v>100</v>
          </cell>
          <cell r="AJ111">
            <v>100</v>
          </cell>
          <cell r="AL111">
            <v>100</v>
          </cell>
          <cell r="AM111">
            <v>100</v>
          </cell>
          <cell r="AN111">
            <v>100</v>
          </cell>
          <cell r="AO111">
            <v>100</v>
          </cell>
          <cell r="AQ111">
            <v>100</v>
          </cell>
          <cell r="AR111">
            <v>100</v>
          </cell>
          <cell r="AS111">
            <v>100</v>
          </cell>
          <cell r="AT111">
            <v>100</v>
          </cell>
          <cell r="AV111">
            <v>100</v>
          </cell>
          <cell r="AW111">
            <v>100</v>
          </cell>
          <cell r="AX111">
            <v>100</v>
          </cell>
          <cell r="AY111">
            <v>100</v>
          </cell>
        </row>
      </sheetData>
      <sheetData sheetId="11" refreshError="1">
        <row r="2">
          <cell r="B2" t="str">
            <v>REVENUE SUMMARY BY PRODUCT</v>
          </cell>
        </row>
        <row r="6">
          <cell r="F6" t="str">
            <v>Fiscal Year Ended December 31,</v>
          </cell>
          <cell r="N6" t="str">
            <v>CAGR</v>
          </cell>
          <cell r="R6">
            <v>2006</v>
          </cell>
          <cell r="W6">
            <v>2007</v>
          </cell>
          <cell r="AB6">
            <v>2008</v>
          </cell>
          <cell r="AG6">
            <v>2009</v>
          </cell>
          <cell r="AL6">
            <v>2010</v>
          </cell>
          <cell r="AQ6">
            <v>2011</v>
          </cell>
          <cell r="AV6">
            <v>2012</v>
          </cell>
        </row>
        <row r="7">
          <cell r="C7" t="str">
            <v>(Dollars in Thousands)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  <cell r="J7">
            <v>2010</v>
          </cell>
          <cell r="K7">
            <v>2011</v>
          </cell>
          <cell r="L7">
            <v>2012</v>
          </cell>
          <cell r="N7" t="str">
            <v>'07 - '12</v>
          </cell>
          <cell r="R7" t="str">
            <v>Q1</v>
          </cell>
          <cell r="S7" t="str">
            <v>Q2</v>
          </cell>
          <cell r="T7" t="str">
            <v>Q3</v>
          </cell>
          <cell r="U7" t="str">
            <v>Q4</v>
          </cell>
          <cell r="W7" t="str">
            <v>Q1</v>
          </cell>
          <cell r="X7" t="str">
            <v>Q2</v>
          </cell>
          <cell r="Y7" t="str">
            <v>Q3</v>
          </cell>
          <cell r="Z7" t="str">
            <v>Q4</v>
          </cell>
          <cell r="AB7" t="str">
            <v>Q1</v>
          </cell>
          <cell r="AC7" t="str">
            <v>Q2</v>
          </cell>
          <cell r="AD7" t="str">
            <v>Q3</v>
          </cell>
          <cell r="AE7" t="str">
            <v>Q4</v>
          </cell>
          <cell r="AG7" t="str">
            <v>Q1</v>
          </cell>
          <cell r="AH7" t="str">
            <v>Q2</v>
          </cell>
          <cell r="AI7" t="str">
            <v>Q3</v>
          </cell>
          <cell r="AJ7" t="str">
            <v>Q4</v>
          </cell>
          <cell r="AL7" t="str">
            <v>Q1</v>
          </cell>
          <cell r="AM7" t="str">
            <v>Q2</v>
          </cell>
          <cell r="AN7" t="str">
            <v>Q3</v>
          </cell>
          <cell r="AO7" t="str">
            <v>Q4</v>
          </cell>
          <cell r="AQ7" t="str">
            <v>Q1</v>
          </cell>
          <cell r="AR7" t="str">
            <v>Q2</v>
          </cell>
          <cell r="AS7" t="str">
            <v>Q3</v>
          </cell>
          <cell r="AT7" t="str">
            <v>Q4</v>
          </cell>
          <cell r="AV7" t="str">
            <v>Q1</v>
          </cell>
          <cell r="AW7" t="str">
            <v>Q2</v>
          </cell>
          <cell r="AX7" t="str">
            <v>Q3</v>
          </cell>
          <cell r="AY7" t="str">
            <v>Q4</v>
          </cell>
        </row>
        <row r="9">
          <cell r="C9" t="str">
            <v>BY PRODUCT:</v>
          </cell>
        </row>
        <row r="11">
          <cell r="C11" t="str">
            <v>US</v>
          </cell>
        </row>
        <row r="12">
          <cell r="C12" t="str">
            <v>Systems / Handpieces</v>
          </cell>
        </row>
        <row r="13">
          <cell r="C13" t="str">
            <v>Aria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N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14">
          <cell r="C14" t="str">
            <v>Harmony</v>
          </cell>
          <cell r="E14">
            <v>0</v>
          </cell>
          <cell r="F14">
            <v>16472.502000000004</v>
          </cell>
          <cell r="G14">
            <v>18624.994999999999</v>
          </cell>
          <cell r="H14">
            <v>19228.272727272728</v>
          </cell>
          <cell r="I14">
            <v>20870.686363636363</v>
          </cell>
          <cell r="J14">
            <v>22223.296477272728</v>
          </cell>
          <cell r="K14">
            <v>23610.707504545455</v>
          </cell>
          <cell r="L14">
            <v>24815.751710909095</v>
          </cell>
          <cell r="N14">
            <v>5.9073872544634032</v>
          </cell>
          <cell r="R14">
            <v>1919</v>
          </cell>
          <cell r="S14">
            <v>3525.5680000000002</v>
          </cell>
          <cell r="T14">
            <v>3850.4339999999997</v>
          </cell>
          <cell r="U14">
            <v>7177.5</v>
          </cell>
          <cell r="W14">
            <v>5098</v>
          </cell>
          <cell r="X14">
            <v>4375.4949999999999</v>
          </cell>
          <cell r="Y14">
            <v>3940.5</v>
          </cell>
          <cell r="Z14">
            <v>5211</v>
          </cell>
          <cell r="AB14">
            <v>4810.727272727273</v>
          </cell>
          <cell r="AC14">
            <v>5023.818181818182</v>
          </cell>
          <cell r="AD14">
            <v>4376.454545454545</v>
          </cell>
          <cell r="AE14">
            <v>5017.272727272727</v>
          </cell>
          <cell r="AG14">
            <v>4451.6000000000004</v>
          </cell>
          <cell r="AH14">
            <v>5802.636363636364</v>
          </cell>
          <cell r="AI14">
            <v>4991.4363636363632</v>
          </cell>
          <cell r="AJ14">
            <v>5625.0136363636357</v>
          </cell>
          <cell r="AL14">
            <v>4704.8840909090914</v>
          </cell>
          <cell r="AM14">
            <v>5811.4707954545447</v>
          </cell>
          <cell r="AN14">
            <v>5504.2730681818175</v>
          </cell>
          <cell r="AO14">
            <v>6202.6685227272728</v>
          </cell>
          <cell r="AQ14">
            <v>5294.5099363636364</v>
          </cell>
          <cell r="AR14">
            <v>6067.8234318181821</v>
          </cell>
          <cell r="AS14">
            <v>5865.1668454545452</v>
          </cell>
          <cell r="AT14">
            <v>6383.2072909090912</v>
          </cell>
          <cell r="AV14">
            <v>5701.7603862727274</v>
          </cell>
          <cell r="AW14">
            <v>6399.7796157272724</v>
          </cell>
          <cell r="AX14">
            <v>6097.5427282727269</v>
          </cell>
          <cell r="AY14">
            <v>6616.6689806363638</v>
          </cell>
        </row>
        <row r="15">
          <cell r="C15" t="str">
            <v>Soprano</v>
          </cell>
          <cell r="E15">
            <v>0</v>
          </cell>
          <cell r="F15">
            <v>5292.3649999999998</v>
          </cell>
          <cell r="G15">
            <v>3896.56</v>
          </cell>
          <cell r="H15">
            <v>4319.4500000000007</v>
          </cell>
          <cell r="I15">
            <v>4754.25</v>
          </cell>
          <cell r="J15">
            <v>5135.4325000000008</v>
          </cell>
          <cell r="K15">
            <v>5400.4224999999997</v>
          </cell>
          <cell r="L15">
            <v>5744.5024999999996</v>
          </cell>
          <cell r="N15">
            <v>8.0722543908983582</v>
          </cell>
          <cell r="R15">
            <v>1475</v>
          </cell>
          <cell r="S15">
            <v>1096.95</v>
          </cell>
          <cell r="T15">
            <v>1500.855</v>
          </cell>
          <cell r="U15">
            <v>1219.56</v>
          </cell>
          <cell r="W15">
            <v>686.596</v>
          </cell>
          <cell r="X15">
            <v>793.56399999999996</v>
          </cell>
          <cell r="Y15">
            <v>1678.4</v>
          </cell>
          <cell r="Z15">
            <v>738</v>
          </cell>
          <cell r="AB15">
            <v>909</v>
          </cell>
          <cell r="AC15">
            <v>1145</v>
          </cell>
          <cell r="AD15">
            <v>1031</v>
          </cell>
          <cell r="AE15">
            <v>1234.45</v>
          </cell>
          <cell r="AG15">
            <v>1133.5</v>
          </cell>
          <cell r="AH15">
            <v>1220.25</v>
          </cell>
          <cell r="AI15">
            <v>1062.8499999999999</v>
          </cell>
          <cell r="AJ15">
            <v>1337.65</v>
          </cell>
          <cell r="AL15">
            <v>1233.155</v>
          </cell>
          <cell r="AM15">
            <v>1290.52</v>
          </cell>
          <cell r="AN15">
            <v>1175.79</v>
          </cell>
          <cell r="AO15">
            <v>1435.9675</v>
          </cell>
          <cell r="AQ15">
            <v>1299.4025000000001</v>
          </cell>
          <cell r="AR15">
            <v>1347.885</v>
          </cell>
          <cell r="AS15">
            <v>1211.32</v>
          </cell>
          <cell r="AT15">
            <v>1541.8150000000001</v>
          </cell>
          <cell r="AV15">
            <v>1433.9325000000001</v>
          </cell>
          <cell r="AW15">
            <v>1407.175</v>
          </cell>
          <cell r="AX15">
            <v>1362.6525000000001</v>
          </cell>
          <cell r="AY15">
            <v>1540.7425000000001</v>
          </cell>
        </row>
        <row r="16">
          <cell r="C16" t="str">
            <v>Accent</v>
          </cell>
          <cell r="E16">
            <v>0</v>
          </cell>
          <cell r="F16">
            <v>-863</v>
          </cell>
          <cell r="G16">
            <v>17676.5</v>
          </cell>
          <cell r="H16">
            <v>20562</v>
          </cell>
          <cell r="I16">
            <v>24856.799999999999</v>
          </cell>
          <cell r="J16">
            <v>29096.579999999998</v>
          </cell>
          <cell r="K16">
            <v>33488.648199999996</v>
          </cell>
          <cell r="L16">
            <v>36810.872797999989</v>
          </cell>
          <cell r="N16">
            <v>15.801975297080739</v>
          </cell>
          <cell r="R16">
            <v>2077</v>
          </cell>
          <cell r="S16">
            <v>-2940</v>
          </cell>
          <cell r="T16">
            <v>0</v>
          </cell>
          <cell r="U16">
            <v>0</v>
          </cell>
          <cell r="W16">
            <v>0</v>
          </cell>
          <cell r="X16">
            <v>7559</v>
          </cell>
          <cell r="Y16">
            <v>4717.5</v>
          </cell>
          <cell r="Z16">
            <v>5400</v>
          </cell>
          <cell r="AB16">
            <v>4407</v>
          </cell>
          <cell r="AC16">
            <v>5237</v>
          </cell>
          <cell r="AD16">
            <v>4923</v>
          </cell>
          <cell r="AE16">
            <v>5995</v>
          </cell>
          <cell r="AG16">
            <v>5483.5999999999995</v>
          </cell>
          <cell r="AH16">
            <v>6341.0999999999995</v>
          </cell>
          <cell r="AI16">
            <v>6277.0999999999995</v>
          </cell>
          <cell r="AJ16">
            <v>6755</v>
          </cell>
          <cell r="AL16">
            <v>6856.66</v>
          </cell>
          <cell r="AM16">
            <v>7220.13</v>
          </cell>
          <cell r="AN16">
            <v>7060.25</v>
          </cell>
          <cell r="AO16">
            <v>7959.54</v>
          </cell>
          <cell r="AQ16">
            <v>7725.4085999999998</v>
          </cell>
          <cell r="AR16">
            <v>8512.1133999999984</v>
          </cell>
          <cell r="AS16">
            <v>8201.5709999999999</v>
          </cell>
          <cell r="AT16">
            <v>9049.5551999999989</v>
          </cell>
          <cell r="AV16">
            <v>8463.4769799999976</v>
          </cell>
          <cell r="AW16">
            <v>9337.2970179999975</v>
          </cell>
          <cell r="AX16">
            <v>9029.4166899999982</v>
          </cell>
          <cell r="AY16">
            <v>9980.6821099999979</v>
          </cell>
        </row>
        <row r="17">
          <cell r="C17" t="str">
            <v>Pixel CO2</v>
          </cell>
          <cell r="E17">
            <v>0</v>
          </cell>
          <cell r="F17">
            <v>0</v>
          </cell>
          <cell r="G17">
            <v>0</v>
          </cell>
          <cell r="H17">
            <v>2740</v>
          </cell>
          <cell r="I17">
            <v>7820</v>
          </cell>
          <cell r="J17">
            <v>9260</v>
          </cell>
          <cell r="K17">
            <v>10375.199999999999</v>
          </cell>
          <cell r="L17">
            <v>11331.539999999999</v>
          </cell>
          <cell r="N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120</v>
          </cell>
          <cell r="AD17">
            <v>1120</v>
          </cell>
          <cell r="AE17">
            <v>1500</v>
          </cell>
          <cell r="AG17">
            <v>1700</v>
          </cell>
          <cell r="AH17">
            <v>1980</v>
          </cell>
          <cell r="AI17">
            <v>1820</v>
          </cell>
          <cell r="AJ17">
            <v>2320</v>
          </cell>
          <cell r="AL17">
            <v>2160</v>
          </cell>
          <cell r="AM17">
            <v>2360</v>
          </cell>
          <cell r="AN17">
            <v>2220</v>
          </cell>
          <cell r="AO17">
            <v>2520</v>
          </cell>
          <cell r="AQ17">
            <v>2395.8000000000002</v>
          </cell>
          <cell r="AR17">
            <v>2514.6</v>
          </cell>
          <cell r="AS17">
            <v>2514.6</v>
          </cell>
          <cell r="AT17">
            <v>2950.2</v>
          </cell>
          <cell r="AV17">
            <v>2458.3679999999999</v>
          </cell>
          <cell r="AW17">
            <v>2919.3119999999999</v>
          </cell>
          <cell r="AX17">
            <v>2727.2519999999995</v>
          </cell>
          <cell r="AY17">
            <v>3226.6079999999997</v>
          </cell>
        </row>
        <row r="18">
          <cell r="C18" t="str">
            <v>Total Systems / Handpieces</v>
          </cell>
          <cell r="E18">
            <v>0</v>
          </cell>
          <cell r="F18">
            <v>20901.867000000006</v>
          </cell>
          <cell r="G18">
            <v>40198.055</v>
          </cell>
          <cell r="H18">
            <v>46849.722727272732</v>
          </cell>
          <cell r="I18">
            <v>58301.736363636359</v>
          </cell>
          <cell r="J18">
            <v>65715.308977272725</v>
          </cell>
          <cell r="K18">
            <v>72874.978204545449</v>
          </cell>
          <cell r="L18">
            <v>78702.667008909077</v>
          </cell>
          <cell r="N18">
            <v>14.381788214428637</v>
          </cell>
          <cell r="R18">
            <v>5471</v>
          </cell>
          <cell r="S18">
            <v>1682.518</v>
          </cell>
          <cell r="T18">
            <v>5351.2889999999998</v>
          </cell>
          <cell r="U18">
            <v>8397.06</v>
          </cell>
          <cell r="W18">
            <v>5784.5959999999995</v>
          </cell>
          <cell r="X18">
            <v>12728.059000000001</v>
          </cell>
          <cell r="Y18">
            <v>10336.4</v>
          </cell>
          <cell r="Z18">
            <v>11349</v>
          </cell>
          <cell r="AB18">
            <v>10126.727272727272</v>
          </cell>
          <cell r="AC18">
            <v>11525.818181818182</v>
          </cell>
          <cell r="AD18">
            <v>11450.454545454544</v>
          </cell>
          <cell r="AE18">
            <v>13746.722727272727</v>
          </cell>
          <cell r="AG18">
            <v>12768.7</v>
          </cell>
          <cell r="AH18">
            <v>15343.986363636363</v>
          </cell>
          <cell r="AI18">
            <v>14151.386363636364</v>
          </cell>
          <cell r="AJ18">
            <v>16037.663636363635</v>
          </cell>
          <cell r="AL18">
            <v>14954.699090909091</v>
          </cell>
          <cell r="AM18">
            <v>16682.120795454546</v>
          </cell>
          <cell r="AN18">
            <v>15960.313068181818</v>
          </cell>
          <cell r="AO18">
            <v>18118.176022727272</v>
          </cell>
          <cell r="AQ18">
            <v>16715.121036363635</v>
          </cell>
          <cell r="AR18">
            <v>18442.421831818181</v>
          </cell>
          <cell r="AS18">
            <v>17792.657845454545</v>
          </cell>
          <cell r="AT18">
            <v>19924.777490909091</v>
          </cell>
          <cell r="AV18">
            <v>18057.537866272723</v>
          </cell>
          <cell r="AW18">
            <v>20063.563633727266</v>
          </cell>
          <cell r="AX18">
            <v>19216.863918272727</v>
          </cell>
          <cell r="AY18">
            <v>21364.701590636363</v>
          </cell>
        </row>
        <row r="19">
          <cell r="C19" t="str">
            <v>Other Existing Products</v>
          </cell>
          <cell r="E19">
            <v>0</v>
          </cell>
          <cell r="F19">
            <v>-370.40701708000535</v>
          </cell>
          <cell r="G19">
            <v>-57.5875965691136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N19">
            <v>-100</v>
          </cell>
          <cell r="R19">
            <v>203.52740039074752</v>
          </cell>
          <cell r="S19">
            <v>41.673188901190699</v>
          </cell>
          <cell r="T19">
            <v>-174.60063643716359</v>
          </cell>
          <cell r="U19">
            <v>-441.00696993477999</v>
          </cell>
          <cell r="W19">
            <v>13.43710586612651</v>
          </cell>
          <cell r="X19">
            <v>155.006614098531</v>
          </cell>
          <cell r="Y19">
            <v>-128.132402366278</v>
          </cell>
          <cell r="Z19">
            <v>-97.898914167493103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</row>
        <row r="20">
          <cell r="C20" t="str">
            <v>Other New Products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1665</v>
          </cell>
          <cell r="K20">
            <v>3515</v>
          </cell>
          <cell r="L20">
            <v>8325</v>
          </cell>
          <cell r="N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L20">
            <v>0</v>
          </cell>
          <cell r="AM20">
            <v>277.5</v>
          </cell>
          <cell r="AN20">
            <v>555</v>
          </cell>
          <cell r="AO20">
            <v>832.5</v>
          </cell>
          <cell r="AQ20">
            <v>647.5</v>
          </cell>
          <cell r="AR20">
            <v>925</v>
          </cell>
          <cell r="AS20">
            <v>832.5</v>
          </cell>
          <cell r="AT20">
            <v>1110</v>
          </cell>
          <cell r="AV20">
            <v>1480</v>
          </cell>
          <cell r="AW20">
            <v>2220</v>
          </cell>
          <cell r="AX20">
            <v>2035</v>
          </cell>
          <cell r="AY20">
            <v>2590</v>
          </cell>
        </row>
        <row r="21">
          <cell r="C21" t="str">
            <v>Service and Warranty</v>
          </cell>
          <cell r="E21">
            <v>0</v>
          </cell>
          <cell r="F21">
            <v>203</v>
          </cell>
          <cell r="G21">
            <v>720</v>
          </cell>
          <cell r="H21">
            <v>1110</v>
          </cell>
          <cell r="I21">
            <v>1525</v>
          </cell>
          <cell r="J21">
            <v>1915.0000000000002</v>
          </cell>
          <cell r="K21">
            <v>2290</v>
          </cell>
          <cell r="L21">
            <v>2380</v>
          </cell>
          <cell r="N21">
            <v>27.013210015472144</v>
          </cell>
          <cell r="R21">
            <v>38</v>
          </cell>
          <cell r="S21">
            <v>52</v>
          </cell>
          <cell r="T21">
            <v>45</v>
          </cell>
          <cell r="U21">
            <v>68</v>
          </cell>
          <cell r="W21">
            <v>206</v>
          </cell>
          <cell r="X21">
            <v>117</v>
          </cell>
          <cell r="Y21">
            <v>184</v>
          </cell>
          <cell r="Z21">
            <v>213</v>
          </cell>
          <cell r="AB21">
            <v>250</v>
          </cell>
          <cell r="AC21">
            <v>230</v>
          </cell>
          <cell r="AD21">
            <v>290</v>
          </cell>
          <cell r="AE21">
            <v>340</v>
          </cell>
          <cell r="AG21">
            <v>350</v>
          </cell>
          <cell r="AH21">
            <v>365</v>
          </cell>
          <cell r="AI21">
            <v>395</v>
          </cell>
          <cell r="AJ21">
            <v>415</v>
          </cell>
          <cell r="AL21">
            <v>440</v>
          </cell>
          <cell r="AM21">
            <v>450</v>
          </cell>
          <cell r="AN21">
            <v>485</v>
          </cell>
          <cell r="AO21">
            <v>540</v>
          </cell>
          <cell r="AQ21">
            <v>565</v>
          </cell>
          <cell r="AR21">
            <v>590</v>
          </cell>
          <cell r="AS21">
            <v>565</v>
          </cell>
          <cell r="AT21">
            <v>570</v>
          </cell>
          <cell r="AV21">
            <v>595</v>
          </cell>
          <cell r="AW21">
            <v>620</v>
          </cell>
          <cell r="AX21">
            <v>595</v>
          </cell>
          <cell r="AY21">
            <v>570</v>
          </cell>
        </row>
        <row r="23">
          <cell r="C23" t="str">
            <v>Total US</v>
          </cell>
          <cell r="E23">
            <v>0</v>
          </cell>
          <cell r="F23">
            <v>20734.459982920001</v>
          </cell>
          <cell r="G23">
            <v>40860.467403430885</v>
          </cell>
          <cell r="H23">
            <v>47959.722727272732</v>
          </cell>
          <cell r="I23">
            <v>59826.736363636359</v>
          </cell>
          <cell r="J23">
            <v>69295.308977272725</v>
          </cell>
          <cell r="K23">
            <v>78679.978204545449</v>
          </cell>
          <cell r="L23">
            <v>89407.667008909077</v>
          </cell>
          <cell r="N23">
            <v>16.953786330395658</v>
          </cell>
          <cell r="R23">
            <v>5712.5274003907471</v>
          </cell>
          <cell r="S23">
            <v>1776.1911889011908</v>
          </cell>
          <cell r="T23">
            <v>5221.6883635628365</v>
          </cell>
          <cell r="U23">
            <v>8024.0530300652199</v>
          </cell>
          <cell r="W23">
            <v>6004.0331058661259</v>
          </cell>
          <cell r="X23">
            <v>13000.065614098532</v>
          </cell>
          <cell r="Y23">
            <v>10392.267597633721</v>
          </cell>
          <cell r="Z23">
            <v>11464.101085832506</v>
          </cell>
          <cell r="AB23">
            <v>10376.727272727272</v>
          </cell>
          <cell r="AC23">
            <v>11755.818181818182</v>
          </cell>
          <cell r="AD23">
            <v>11740.454545454544</v>
          </cell>
          <cell r="AE23">
            <v>14086.722727272727</v>
          </cell>
          <cell r="AG23">
            <v>13118.7</v>
          </cell>
          <cell r="AH23">
            <v>15708.986363636363</v>
          </cell>
          <cell r="AI23">
            <v>14546.386363636364</v>
          </cell>
          <cell r="AJ23">
            <v>16452.663636363635</v>
          </cell>
          <cell r="AL23">
            <v>15394.699090909091</v>
          </cell>
          <cell r="AM23">
            <v>17409.620795454546</v>
          </cell>
          <cell r="AN23">
            <v>17000.313068181818</v>
          </cell>
          <cell r="AO23">
            <v>19490.676022727272</v>
          </cell>
          <cell r="AQ23">
            <v>17927.621036363635</v>
          </cell>
          <cell r="AR23">
            <v>19957.421831818181</v>
          </cell>
          <cell r="AS23">
            <v>19190.157845454545</v>
          </cell>
          <cell r="AT23">
            <v>21604.777490909091</v>
          </cell>
          <cell r="AV23">
            <v>20132.537866272723</v>
          </cell>
          <cell r="AW23">
            <v>22903.563633727266</v>
          </cell>
          <cell r="AX23">
            <v>21846.863918272727</v>
          </cell>
          <cell r="AY23">
            <v>24524.701590636363</v>
          </cell>
        </row>
        <row r="25">
          <cell r="C25" t="str">
            <v>Europe / Middle East</v>
          </cell>
        </row>
        <row r="26">
          <cell r="C26" t="str">
            <v>Systems / Handpieces</v>
          </cell>
        </row>
        <row r="27">
          <cell r="C27" t="str">
            <v>Aria</v>
          </cell>
          <cell r="E27">
            <v>0</v>
          </cell>
          <cell r="F27">
            <v>459.27527999999995</v>
          </cell>
          <cell r="G27">
            <v>1674.9652300000002</v>
          </cell>
          <cell r="H27">
            <v>1712.0010989010989</v>
          </cell>
          <cell r="I27">
            <v>2021.3785062609822</v>
          </cell>
          <cell r="J27">
            <v>2387.0582302955495</v>
          </cell>
          <cell r="K27">
            <v>2630.4478721669002</v>
          </cell>
          <cell r="L27">
            <v>2957.754560155523</v>
          </cell>
          <cell r="N27">
            <v>12.044686889065837</v>
          </cell>
          <cell r="R27">
            <v>179.89699999999999</v>
          </cell>
          <cell r="S27">
            <v>109.81827999999999</v>
          </cell>
          <cell r="T27">
            <v>38.276000000000003</v>
          </cell>
          <cell r="U27">
            <v>131.28399999999999</v>
          </cell>
          <cell r="W27">
            <v>87.9</v>
          </cell>
          <cell r="X27">
            <v>527.44122000000004</v>
          </cell>
          <cell r="Y27">
            <v>529.62401000000011</v>
          </cell>
          <cell r="Z27">
            <v>530</v>
          </cell>
          <cell r="AB27">
            <v>83.819444444444457</v>
          </cell>
          <cell r="AC27">
            <v>537.1</v>
          </cell>
          <cell r="AD27">
            <v>501.93055555555554</v>
          </cell>
          <cell r="AE27">
            <v>589.15109890109886</v>
          </cell>
          <cell r="AG27">
            <v>422.32323784176907</v>
          </cell>
          <cell r="AH27">
            <v>526.72297634632582</v>
          </cell>
          <cell r="AI27">
            <v>491.49874688047845</v>
          </cell>
          <cell r="AJ27">
            <v>580.83354519240879</v>
          </cell>
          <cell r="AL27">
            <v>488.45141893815128</v>
          </cell>
          <cell r="AM27">
            <v>652.24326914067365</v>
          </cell>
          <cell r="AN27">
            <v>567.12796481060832</v>
          </cell>
          <cell r="AO27">
            <v>679.23557740611591</v>
          </cell>
          <cell r="AQ27">
            <v>532.83511139732445</v>
          </cell>
          <cell r="AR27">
            <v>692.31783219038334</v>
          </cell>
          <cell r="AS27">
            <v>605.20876683378299</v>
          </cell>
          <cell r="AT27">
            <v>800.08616174540975</v>
          </cell>
          <cell r="AV27">
            <v>560.98088469860295</v>
          </cell>
          <cell r="AW27">
            <v>799.42503178193613</v>
          </cell>
          <cell r="AX27">
            <v>739.31753755971408</v>
          </cell>
          <cell r="AY27">
            <v>858.03110611526949</v>
          </cell>
        </row>
        <row r="28">
          <cell r="C28" t="str">
            <v>Harmony</v>
          </cell>
          <cell r="E28">
            <v>0</v>
          </cell>
          <cell r="F28">
            <v>6403.9983380000003</v>
          </cell>
          <cell r="G28">
            <v>6268.3097134999989</v>
          </cell>
          <cell r="H28">
            <v>8385.2932007603686</v>
          </cell>
          <cell r="I28">
            <v>9914.4374342857154</v>
          </cell>
          <cell r="J28">
            <v>12424.961185842705</v>
          </cell>
          <cell r="K28">
            <v>14157.121783191706</v>
          </cell>
          <cell r="L28">
            <v>16278.235632021395</v>
          </cell>
          <cell r="N28">
            <v>21.029538376745059</v>
          </cell>
          <cell r="R28">
            <v>1611.2741725000001</v>
          </cell>
          <cell r="S28">
            <v>1615.8572450000001</v>
          </cell>
          <cell r="T28">
            <v>1437.0012604999999</v>
          </cell>
          <cell r="U28">
            <v>1739.8656599999999</v>
          </cell>
          <cell r="W28">
            <v>1761.8682935000002</v>
          </cell>
          <cell r="X28">
            <v>1474.4103500000001</v>
          </cell>
          <cell r="Y28">
            <v>1241.5777700000001</v>
          </cell>
          <cell r="Z28">
            <v>1790.4533000000001</v>
          </cell>
          <cell r="AB28">
            <v>2116.8047484408603</v>
          </cell>
          <cell r="AC28">
            <v>2030.670821958525</v>
          </cell>
          <cell r="AD28">
            <v>1829.153498517665</v>
          </cell>
          <cell r="AE28">
            <v>2408.664131843318</v>
          </cell>
          <cell r="AG28">
            <v>2108.4699597619051</v>
          </cell>
          <cell r="AH28">
            <v>2688.7437870046083</v>
          </cell>
          <cell r="AI28">
            <v>2357.89803781106</v>
          </cell>
          <cell r="AJ28">
            <v>2759.3256497081411</v>
          </cell>
          <cell r="AL28">
            <v>2392.4971377463903</v>
          </cell>
          <cell r="AM28">
            <v>3433.5465211751157</v>
          </cell>
          <cell r="AN28">
            <v>2942.973376701997</v>
          </cell>
          <cell r="AO28">
            <v>3655.9441502192008</v>
          </cell>
          <cell r="AQ28">
            <v>2789.4144791993854</v>
          </cell>
          <cell r="AR28">
            <v>3885.9471290933943</v>
          </cell>
          <cell r="AS28">
            <v>3424.9605837824888</v>
          </cell>
          <cell r="AT28">
            <v>4056.7995911164357</v>
          </cell>
          <cell r="AV28">
            <v>3148.4548107359506</v>
          </cell>
          <cell r="AW28">
            <v>4481.9854306966508</v>
          </cell>
          <cell r="AX28">
            <v>3943.935666525837</v>
          </cell>
          <cell r="AY28">
            <v>4703.8597240629551</v>
          </cell>
        </row>
        <row r="29">
          <cell r="C29" t="str">
            <v>Soprano</v>
          </cell>
          <cell r="E29">
            <v>0</v>
          </cell>
          <cell r="F29">
            <v>1285.04925</v>
          </cell>
          <cell r="G29">
            <v>2585.2461270533331</v>
          </cell>
          <cell r="H29">
            <v>3560.5039999999999</v>
          </cell>
          <cell r="I29">
            <v>4028.3039999999996</v>
          </cell>
          <cell r="J29">
            <v>5138.1986782736831</v>
          </cell>
          <cell r="K29">
            <v>5832.5198541473683</v>
          </cell>
          <cell r="L29">
            <v>6998.2425065044217</v>
          </cell>
          <cell r="N29">
            <v>22.038656609195172</v>
          </cell>
          <cell r="R29">
            <v>432.23025000000001</v>
          </cell>
          <cell r="S29">
            <v>505.57550000000003</v>
          </cell>
          <cell r="T29">
            <v>42.1235</v>
          </cell>
          <cell r="U29">
            <v>305.12</v>
          </cell>
          <cell r="W29">
            <v>814.29982689777773</v>
          </cell>
          <cell r="X29">
            <v>617.58598348888881</v>
          </cell>
          <cell r="Y29">
            <v>484.37631666666664</v>
          </cell>
          <cell r="Z29">
            <v>668.98400000000004</v>
          </cell>
          <cell r="AB29">
            <v>716.67399999999998</v>
          </cell>
          <cell r="AC29">
            <v>866.23799999999994</v>
          </cell>
          <cell r="AD29">
            <v>948.20999999999992</v>
          </cell>
          <cell r="AE29">
            <v>1029.3820000000001</v>
          </cell>
          <cell r="AG29">
            <v>872.5576842105263</v>
          </cell>
          <cell r="AH29">
            <v>1025.0296842105263</v>
          </cell>
          <cell r="AI29">
            <v>917.87063157894727</v>
          </cell>
          <cell r="AJ29">
            <v>1212.846</v>
          </cell>
          <cell r="AL29">
            <v>1012.5212009684209</v>
          </cell>
          <cell r="AM29">
            <v>1419.9975115789473</v>
          </cell>
          <cell r="AN29">
            <v>1257.7713402947368</v>
          </cell>
          <cell r="AO29">
            <v>1447.9086254315789</v>
          </cell>
          <cell r="AQ29">
            <v>1194.2095615578949</v>
          </cell>
          <cell r="AR29">
            <v>1583.6047875789475</v>
          </cell>
          <cell r="AS29">
            <v>1348.4366468631579</v>
          </cell>
          <cell r="AT29">
            <v>1706.2688581473683</v>
          </cell>
          <cell r="AV29">
            <v>1366.9196079957896</v>
          </cell>
          <cell r="AW29">
            <v>1855.4196410399998</v>
          </cell>
          <cell r="AX29">
            <v>1726.3329021768418</v>
          </cell>
          <cell r="AY29">
            <v>2049.5703552917894</v>
          </cell>
        </row>
        <row r="30">
          <cell r="C30" t="str">
            <v>Accent</v>
          </cell>
          <cell r="E30">
            <v>0</v>
          </cell>
          <cell r="F30">
            <v>5725.4722170000005</v>
          </cell>
          <cell r="G30">
            <v>5069.7167260171955</v>
          </cell>
          <cell r="H30">
            <v>4477.6036975717443</v>
          </cell>
          <cell r="I30">
            <v>5177.2132450331128</v>
          </cell>
          <cell r="J30">
            <v>6031.2416367251835</v>
          </cell>
          <cell r="K30">
            <v>6496.0034282529186</v>
          </cell>
          <cell r="L30">
            <v>7097.2380949952703</v>
          </cell>
          <cell r="N30">
            <v>6.9599364694640453</v>
          </cell>
          <cell r="R30">
            <v>1194.56954</v>
          </cell>
          <cell r="S30">
            <v>2215.4189300000003</v>
          </cell>
          <cell r="T30">
            <v>1144.3288399999997</v>
          </cell>
          <cell r="U30">
            <v>1171.1549069999999</v>
          </cell>
          <cell r="W30">
            <v>1199.7539909555558</v>
          </cell>
          <cell r="X30">
            <v>1680.6506864770442</v>
          </cell>
          <cell r="Y30">
            <v>1085.2050485845959</v>
          </cell>
          <cell r="Z30">
            <v>1104.107</v>
          </cell>
          <cell r="AB30">
            <v>731.66702932828753</v>
          </cell>
          <cell r="AC30">
            <v>1279.9864238410598</v>
          </cell>
          <cell r="AD30">
            <v>1243.0619993692844</v>
          </cell>
          <cell r="AE30">
            <v>1222.8882450331128</v>
          </cell>
          <cell r="AG30">
            <v>1011.3137180700093</v>
          </cell>
          <cell r="AH30">
            <v>1468.5612109744561</v>
          </cell>
          <cell r="AI30">
            <v>1194.6257805108798</v>
          </cell>
          <cell r="AJ30">
            <v>1502.7125354777672</v>
          </cell>
          <cell r="AL30">
            <v>1283.8207129366833</v>
          </cell>
          <cell r="AM30">
            <v>1655.262634920635</v>
          </cell>
          <cell r="AN30">
            <v>1466.7798880829741</v>
          </cell>
          <cell r="AO30">
            <v>1625.378400784891</v>
          </cell>
          <cell r="AQ30">
            <v>1364.0377768669191</v>
          </cell>
          <cell r="AR30">
            <v>1752.4935969457586</v>
          </cell>
          <cell r="AS30">
            <v>1516.2844244575847</v>
          </cell>
          <cell r="AT30">
            <v>1863.1876299826554</v>
          </cell>
          <cell r="AV30">
            <v>1399.5944732995899</v>
          </cell>
          <cell r="AW30">
            <v>1964.3748156609902</v>
          </cell>
          <cell r="AX30">
            <v>1727.2529859298329</v>
          </cell>
          <cell r="AY30">
            <v>2006.0158201048566</v>
          </cell>
        </row>
        <row r="31">
          <cell r="C31" t="str">
            <v>Pixel CO2</v>
          </cell>
          <cell r="E31">
            <v>0</v>
          </cell>
          <cell r="F31">
            <v>0</v>
          </cell>
          <cell r="G31">
            <v>466.7</v>
          </cell>
          <cell r="H31">
            <v>1935.7</v>
          </cell>
          <cell r="I31">
            <v>2409</v>
          </cell>
          <cell r="J31">
            <v>3122.8413611111109</v>
          </cell>
          <cell r="K31">
            <v>3543.7117099999996</v>
          </cell>
          <cell r="L31">
            <v>3913.2023870500007</v>
          </cell>
          <cell r="N31">
            <v>53.002632008354176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Y31">
            <v>0</v>
          </cell>
          <cell r="Z31">
            <v>466.7</v>
          </cell>
          <cell r="AB31">
            <v>482.91527777777776</v>
          </cell>
          <cell r="AC31">
            <v>462.8</v>
          </cell>
          <cell r="AD31">
            <v>391.48472222222222</v>
          </cell>
          <cell r="AE31">
            <v>598.5</v>
          </cell>
          <cell r="AG31">
            <v>411.6</v>
          </cell>
          <cell r="AH31">
            <v>649.70000000000005</v>
          </cell>
          <cell r="AI31">
            <v>649.70000000000005</v>
          </cell>
          <cell r="AJ31">
            <v>698</v>
          </cell>
          <cell r="AL31">
            <v>683.70977777777773</v>
          </cell>
          <cell r="AM31">
            <v>746.3</v>
          </cell>
          <cell r="AN31">
            <v>731.13175000000001</v>
          </cell>
          <cell r="AO31">
            <v>961.69983333333334</v>
          </cell>
          <cell r="AQ31">
            <v>708.80386499999997</v>
          </cell>
          <cell r="AR31">
            <v>971.68499999999995</v>
          </cell>
          <cell r="AS31">
            <v>932.48066999999992</v>
          </cell>
          <cell r="AT31">
            <v>930.74217499999986</v>
          </cell>
          <cell r="AV31">
            <v>781.30973635000009</v>
          </cell>
          <cell r="AW31">
            <v>1035.2994300000003</v>
          </cell>
          <cell r="AX31">
            <v>944.26138950000018</v>
          </cell>
          <cell r="AY31">
            <v>1152.3318312000001</v>
          </cell>
        </row>
        <row r="32">
          <cell r="C32" t="str">
            <v>Total Systems / Handpieces</v>
          </cell>
          <cell r="E32">
            <v>0</v>
          </cell>
          <cell r="F32">
            <v>13873.795085000002</v>
          </cell>
          <cell r="G32">
            <v>16064.937796570528</v>
          </cell>
          <cell r="H32">
            <v>20071.101997233211</v>
          </cell>
          <cell r="I32">
            <v>23550.33318557981</v>
          </cell>
          <cell r="J32">
            <v>29104.301092248232</v>
          </cell>
          <cell r="K32">
            <v>32659.804647758894</v>
          </cell>
          <cell r="L32">
            <v>37244.673180726611</v>
          </cell>
          <cell r="N32">
            <v>18.314241507909991</v>
          </cell>
          <cell r="R32">
            <v>3417.9709625</v>
          </cell>
          <cell r="S32">
            <v>4446.6699550000003</v>
          </cell>
          <cell r="T32">
            <v>2661.7296004999998</v>
          </cell>
          <cell r="U32">
            <v>3347.424567</v>
          </cell>
          <cell r="W32">
            <v>3863.8221113533336</v>
          </cell>
          <cell r="X32">
            <v>4300.0882399659331</v>
          </cell>
          <cell r="Y32">
            <v>3340.7831452512628</v>
          </cell>
          <cell r="Z32">
            <v>4560.2443000000003</v>
          </cell>
          <cell r="AB32">
            <v>4131.88049999137</v>
          </cell>
          <cell r="AC32">
            <v>5176.7952457995852</v>
          </cell>
          <cell r="AD32">
            <v>4913.8407756647275</v>
          </cell>
          <cell r="AE32">
            <v>5848.5854757775296</v>
          </cell>
          <cell r="AG32">
            <v>4826.2645998842108</v>
          </cell>
          <cell r="AH32">
            <v>6358.7576585359166</v>
          </cell>
          <cell r="AI32">
            <v>5611.5931967813658</v>
          </cell>
          <cell r="AJ32">
            <v>6753.7177303783174</v>
          </cell>
          <cell r="AL32">
            <v>5861.0002483674234</v>
          </cell>
          <cell r="AM32">
            <v>7907.3499368153716</v>
          </cell>
          <cell r="AN32">
            <v>6965.7843198903156</v>
          </cell>
          <cell r="AO32">
            <v>8370.1665871751193</v>
          </cell>
          <cell r="AQ32">
            <v>6589.300794021523</v>
          </cell>
          <cell r="AR32">
            <v>8886.0483458084836</v>
          </cell>
          <cell r="AS32">
            <v>7827.3710919370142</v>
          </cell>
          <cell r="AT32">
            <v>9357.0844159918688</v>
          </cell>
          <cell r="AV32">
            <v>7257.2595130799327</v>
          </cell>
          <cell r="AW32">
            <v>10136.504349179579</v>
          </cell>
          <cell r="AX32">
            <v>9081.1004816922268</v>
          </cell>
          <cell r="AY32">
            <v>10769.808836774871</v>
          </cell>
        </row>
        <row r="33">
          <cell r="C33" t="str">
            <v>Other Existing Products</v>
          </cell>
          <cell r="E33">
            <v>0</v>
          </cell>
          <cell r="F33">
            <v>1967.9003367928951</v>
          </cell>
          <cell r="G33">
            <v>998.51935910584461</v>
          </cell>
          <cell r="H33">
            <v>1000</v>
          </cell>
          <cell r="I33">
            <v>1000</v>
          </cell>
          <cell r="J33">
            <v>980</v>
          </cell>
          <cell r="K33">
            <v>960</v>
          </cell>
          <cell r="L33">
            <v>920</v>
          </cell>
          <cell r="N33">
            <v>-1.6246551863704273</v>
          </cell>
          <cell r="R33">
            <v>726.85503170192885</v>
          </cell>
          <cell r="S33">
            <v>498.81878715866395</v>
          </cell>
          <cell r="T33">
            <v>419.86329798794952</v>
          </cell>
          <cell r="U33">
            <v>322.36321994435298</v>
          </cell>
          <cell r="W33">
            <v>145.06867033364443</v>
          </cell>
          <cell r="X33">
            <v>589.19609584589273</v>
          </cell>
          <cell r="Y33">
            <v>85.493018456739577</v>
          </cell>
          <cell r="Z33">
            <v>178.76157446956771</v>
          </cell>
          <cell r="AB33">
            <v>200</v>
          </cell>
          <cell r="AC33">
            <v>250</v>
          </cell>
          <cell r="AD33">
            <v>250</v>
          </cell>
          <cell r="AE33">
            <v>300</v>
          </cell>
          <cell r="AG33">
            <v>200</v>
          </cell>
          <cell r="AH33">
            <v>250</v>
          </cell>
          <cell r="AI33">
            <v>250</v>
          </cell>
          <cell r="AJ33">
            <v>300</v>
          </cell>
          <cell r="AL33">
            <v>196</v>
          </cell>
          <cell r="AM33">
            <v>245</v>
          </cell>
          <cell r="AN33">
            <v>245</v>
          </cell>
          <cell r="AO33">
            <v>294</v>
          </cell>
          <cell r="AQ33">
            <v>192</v>
          </cell>
          <cell r="AR33">
            <v>240</v>
          </cell>
          <cell r="AS33">
            <v>240</v>
          </cell>
          <cell r="AT33">
            <v>288</v>
          </cell>
          <cell r="AV33">
            <v>184</v>
          </cell>
          <cell r="AW33">
            <v>230</v>
          </cell>
          <cell r="AX33">
            <v>230</v>
          </cell>
          <cell r="AY33">
            <v>276</v>
          </cell>
        </row>
        <row r="34">
          <cell r="C34" t="str">
            <v>Other New Products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675.50456140350877</v>
          </cell>
          <cell r="K34">
            <v>1604.3233333333333</v>
          </cell>
          <cell r="L34">
            <v>3715.2750877192984</v>
          </cell>
          <cell r="N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675.50456140350877</v>
          </cell>
          <cell r="AQ34">
            <v>253.31421052631578</v>
          </cell>
          <cell r="AR34">
            <v>464.4093859649123</v>
          </cell>
          <cell r="AS34">
            <v>337.75228070175439</v>
          </cell>
          <cell r="AT34">
            <v>548.84745614035091</v>
          </cell>
          <cell r="AV34">
            <v>759.94263157894738</v>
          </cell>
          <cell r="AW34">
            <v>971.03780701754386</v>
          </cell>
          <cell r="AX34">
            <v>844.380701754386</v>
          </cell>
          <cell r="AY34">
            <v>1139.9139473684211</v>
          </cell>
        </row>
        <row r="35">
          <cell r="C35" t="str">
            <v>Service and Warranty</v>
          </cell>
          <cell r="E35">
            <v>0</v>
          </cell>
          <cell r="F35">
            <v>5.6843418860808015E-14</v>
          </cell>
          <cell r="G35">
            <v>-5.6843418860808015E-14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N35">
            <v>-100</v>
          </cell>
          <cell r="R35">
            <v>0</v>
          </cell>
          <cell r="S35">
            <v>0</v>
          </cell>
          <cell r="T35">
            <v>0</v>
          </cell>
          <cell r="U35">
            <v>7.1054273576010019E-15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</row>
        <row r="37">
          <cell r="C37" t="str">
            <v>Total Europe / Middle East</v>
          </cell>
          <cell r="E37">
            <v>0</v>
          </cell>
          <cell r="F37">
            <v>15841.695421792896</v>
          </cell>
          <cell r="G37">
            <v>17063.457155676373</v>
          </cell>
          <cell r="H37">
            <v>21071.101997233211</v>
          </cell>
          <cell r="I37">
            <v>24550.33318557981</v>
          </cell>
          <cell r="J37">
            <v>30759.80565365174</v>
          </cell>
          <cell r="K37">
            <v>35224.127981092228</v>
          </cell>
          <cell r="L37">
            <v>41879.948268445907</v>
          </cell>
          <cell r="N37">
            <v>19.670697423814907</v>
          </cell>
          <cell r="R37">
            <v>4144.8259942019286</v>
          </cell>
          <cell r="S37">
            <v>4945.4887421586645</v>
          </cell>
          <cell r="T37">
            <v>3081.5928984879492</v>
          </cell>
          <cell r="U37">
            <v>3669.7877869443528</v>
          </cell>
          <cell r="W37">
            <v>4008.8907816869782</v>
          </cell>
          <cell r="X37">
            <v>4889.2843358118262</v>
          </cell>
          <cell r="Y37">
            <v>3426.2761637080025</v>
          </cell>
          <cell r="Z37">
            <v>4739.005874469568</v>
          </cell>
          <cell r="AB37">
            <v>4331.88049999137</v>
          </cell>
          <cell r="AC37">
            <v>5426.7952457995852</v>
          </cell>
          <cell r="AD37">
            <v>5163.8407756647275</v>
          </cell>
          <cell r="AE37">
            <v>6148.5854757775296</v>
          </cell>
          <cell r="AG37">
            <v>5026.2645998842108</v>
          </cell>
          <cell r="AH37">
            <v>6608.7576585359166</v>
          </cell>
          <cell r="AI37">
            <v>5861.5931967813658</v>
          </cell>
          <cell r="AJ37">
            <v>7053.7177303783174</v>
          </cell>
          <cell r="AL37">
            <v>6057.0002483674234</v>
          </cell>
          <cell r="AM37">
            <v>8152.3499368153716</v>
          </cell>
          <cell r="AN37">
            <v>7210.7843198903156</v>
          </cell>
          <cell r="AO37">
            <v>9339.6711485786273</v>
          </cell>
          <cell r="AQ37">
            <v>7034.6150045478389</v>
          </cell>
          <cell r="AR37">
            <v>9590.4577317733965</v>
          </cell>
          <cell r="AS37">
            <v>8405.1233726387691</v>
          </cell>
          <cell r="AT37">
            <v>10193.93187213222</v>
          </cell>
          <cell r="AV37">
            <v>8201.2021446588806</v>
          </cell>
          <cell r="AW37">
            <v>11337.542156197123</v>
          </cell>
          <cell r="AX37">
            <v>10155.481183446613</v>
          </cell>
          <cell r="AY37">
            <v>12185.722784143292</v>
          </cell>
        </row>
        <row r="39">
          <cell r="C39" t="str">
            <v>Asia</v>
          </cell>
        </row>
        <row r="40">
          <cell r="C40" t="str">
            <v>Systems / Handpieces</v>
          </cell>
        </row>
        <row r="41">
          <cell r="C41" t="str">
            <v>Aria</v>
          </cell>
          <cell r="E41">
            <v>0</v>
          </cell>
          <cell r="F41">
            <v>266.70000000000005</v>
          </cell>
          <cell r="G41">
            <v>1342.3125</v>
          </cell>
          <cell r="H41">
            <v>1462.1421850079744</v>
          </cell>
          <cell r="I41">
            <v>2260.0386769391671</v>
          </cell>
          <cell r="J41">
            <v>2726.2258941843638</v>
          </cell>
          <cell r="K41">
            <v>3378.7875174771466</v>
          </cell>
          <cell r="L41">
            <v>3887.3712934469495</v>
          </cell>
          <cell r="N41">
            <v>23.697373363981299</v>
          </cell>
          <cell r="R41">
            <v>45.45</v>
          </cell>
          <cell r="S41">
            <v>105</v>
          </cell>
          <cell r="T41">
            <v>45</v>
          </cell>
          <cell r="U41">
            <v>71.25</v>
          </cell>
          <cell r="W41">
            <v>172.61250000000001</v>
          </cell>
          <cell r="X41">
            <v>469.86250000000001</v>
          </cell>
          <cell r="Y41">
            <v>349.83750000000003</v>
          </cell>
          <cell r="Z41">
            <v>350</v>
          </cell>
          <cell r="AB41">
            <v>230.52200956937799</v>
          </cell>
          <cell r="AC41">
            <v>386.89605263157898</v>
          </cell>
          <cell r="AD41">
            <v>432.04912280701751</v>
          </cell>
          <cell r="AE41">
            <v>412.67500000000001</v>
          </cell>
          <cell r="AG41">
            <v>479.5540108816964</v>
          </cell>
          <cell r="AH41">
            <v>560.12830868675599</v>
          </cell>
          <cell r="AI41">
            <v>542.05946103050599</v>
          </cell>
          <cell r="AJ41">
            <v>678.2968963402086</v>
          </cell>
          <cell r="AL41">
            <v>609.87189634020854</v>
          </cell>
          <cell r="AM41">
            <v>676.13160222256147</v>
          </cell>
          <cell r="AN41">
            <v>663.60660222256149</v>
          </cell>
          <cell r="AO41">
            <v>776.6157933990321</v>
          </cell>
          <cell r="AQ41">
            <v>791.92270841340439</v>
          </cell>
          <cell r="AR41">
            <v>867.52701341340435</v>
          </cell>
          <cell r="AS41">
            <v>772.0466654722278</v>
          </cell>
          <cell r="AT41">
            <v>947.29113017811005</v>
          </cell>
          <cell r="AV41">
            <v>914.63537636100205</v>
          </cell>
          <cell r="AW41">
            <v>992.26346927276688</v>
          </cell>
          <cell r="AX41">
            <v>903.6578894992374</v>
          </cell>
          <cell r="AY41">
            <v>1076.8145583139433</v>
          </cell>
        </row>
        <row r="42">
          <cell r="C42" t="str">
            <v>Harmony</v>
          </cell>
          <cell r="E42">
            <v>0</v>
          </cell>
          <cell r="F42">
            <v>4116.8282500000005</v>
          </cell>
          <cell r="G42">
            <v>4260.1724999999997</v>
          </cell>
          <cell r="H42">
            <v>5454.2764433361626</v>
          </cell>
          <cell r="I42">
            <v>6666.0538661500832</v>
          </cell>
          <cell r="J42">
            <v>7568.28994560505</v>
          </cell>
          <cell r="K42">
            <v>8709.0884441413982</v>
          </cell>
          <cell r="L42">
            <v>9970.2717401899117</v>
          </cell>
          <cell r="N42">
            <v>18.537554192054586</v>
          </cell>
          <cell r="R42">
            <v>1016.6715</v>
          </cell>
          <cell r="S42">
            <v>1355.4349999999999</v>
          </cell>
          <cell r="T42">
            <v>926.94550000000004</v>
          </cell>
          <cell r="U42">
            <v>817.77625000000012</v>
          </cell>
          <cell r="W42">
            <v>736.5625</v>
          </cell>
          <cell r="X42">
            <v>868.54374999999982</v>
          </cell>
          <cell r="Y42">
            <v>1276.2150000000001</v>
          </cell>
          <cell r="Z42">
            <v>1378.8512499999999</v>
          </cell>
          <cell r="AB42">
            <v>1368.8305255731923</v>
          </cell>
          <cell r="AC42">
            <v>1342.2106365401207</v>
          </cell>
          <cell r="AD42">
            <v>1141.9140753704839</v>
          </cell>
          <cell r="AE42">
            <v>1601.5109736842105</v>
          </cell>
          <cell r="AG42">
            <v>1479.9845017094656</v>
          </cell>
          <cell r="AH42">
            <v>1716.4049981096052</v>
          </cell>
          <cell r="AI42">
            <v>1504.5638959721493</v>
          </cell>
          <cell r="AJ42">
            <v>1965.1004703588633</v>
          </cell>
          <cell r="AL42">
            <v>1837.4436648573783</v>
          </cell>
          <cell r="AM42">
            <v>1891.1298908065683</v>
          </cell>
          <cell r="AN42">
            <v>1687.2539211052881</v>
          </cell>
          <cell r="AO42">
            <v>2152.4624688358167</v>
          </cell>
          <cell r="AQ42">
            <v>2202.5521868495921</v>
          </cell>
          <cell r="AR42">
            <v>2167.8522819869731</v>
          </cell>
          <cell r="AS42">
            <v>1837.9857843390482</v>
          </cell>
          <cell r="AT42">
            <v>2500.6981909657861</v>
          </cell>
          <cell r="AV42">
            <v>2566.938603198073</v>
          </cell>
          <cell r="AW42">
            <v>2544.7017543495294</v>
          </cell>
          <cell r="AX42">
            <v>2065.9190265164334</v>
          </cell>
          <cell r="AY42">
            <v>2792.7123561258768</v>
          </cell>
        </row>
        <row r="43">
          <cell r="C43" t="str">
            <v>Soprano</v>
          </cell>
          <cell r="E43">
            <v>0</v>
          </cell>
          <cell r="F43">
            <v>859.55</v>
          </cell>
          <cell r="G43">
            <v>1239.1535384615386</v>
          </cell>
          <cell r="H43">
            <v>1186.5</v>
          </cell>
          <cell r="I43">
            <v>1465.3333333333333</v>
          </cell>
          <cell r="J43">
            <v>1622.1155999999996</v>
          </cell>
          <cell r="K43">
            <v>1780.4901333333328</v>
          </cell>
          <cell r="L43">
            <v>1970.2377333333334</v>
          </cell>
          <cell r="N43">
            <v>9.7182070940757814</v>
          </cell>
          <cell r="R43">
            <v>100.42500000000001</v>
          </cell>
          <cell r="S43">
            <v>186.375</v>
          </cell>
          <cell r="T43">
            <v>221</v>
          </cell>
          <cell r="U43">
            <v>351.75</v>
          </cell>
          <cell r="W43">
            <v>142</v>
          </cell>
          <cell r="X43">
            <v>207.845</v>
          </cell>
          <cell r="Y43">
            <v>441.30853846153849</v>
          </cell>
          <cell r="Z43">
            <v>448</v>
          </cell>
          <cell r="AB43">
            <v>363</v>
          </cell>
          <cell r="AC43">
            <v>312.13636363636363</v>
          </cell>
          <cell r="AD43">
            <v>243.40909090909091</v>
          </cell>
          <cell r="AE43">
            <v>267.9545454545455</v>
          </cell>
          <cell r="AG43">
            <v>395.16666666666663</v>
          </cell>
          <cell r="AH43">
            <v>383</v>
          </cell>
          <cell r="AI43">
            <v>259.83333333333337</v>
          </cell>
          <cell r="AJ43">
            <v>427.33333333333331</v>
          </cell>
          <cell r="AL43">
            <v>522.50333333333322</v>
          </cell>
          <cell r="AM43">
            <v>396.14648888888888</v>
          </cell>
          <cell r="AN43">
            <v>303.53648888888887</v>
          </cell>
          <cell r="AO43">
            <v>399.92928888888883</v>
          </cell>
          <cell r="AQ43">
            <v>603.02666666666653</v>
          </cell>
          <cell r="AR43">
            <v>432.96835555555555</v>
          </cell>
          <cell r="AS43">
            <v>276.33168888888883</v>
          </cell>
          <cell r="AT43">
            <v>468.16342222222227</v>
          </cell>
          <cell r="AV43">
            <v>622.79</v>
          </cell>
          <cell r="AW43">
            <v>555.16782222222218</v>
          </cell>
          <cell r="AX43">
            <v>302.97462222222231</v>
          </cell>
          <cell r="AY43">
            <v>489.30528888888887</v>
          </cell>
        </row>
        <row r="44">
          <cell r="C44" t="str">
            <v>Accent</v>
          </cell>
          <cell r="E44">
            <v>0</v>
          </cell>
          <cell r="F44">
            <v>7452.7178205128203</v>
          </cell>
          <cell r="G44">
            <v>5151.8494318181829</v>
          </cell>
          <cell r="H44">
            <v>4180.7699876503029</v>
          </cell>
          <cell r="I44">
            <v>4829.4407345742547</v>
          </cell>
          <cell r="J44">
            <v>5579.7418477414503</v>
          </cell>
          <cell r="K44">
            <v>6128.4443991275348</v>
          </cell>
          <cell r="L44">
            <v>6637.9257279506928</v>
          </cell>
          <cell r="N44">
            <v>5.1995411092049526</v>
          </cell>
          <cell r="R44">
            <v>866.125</v>
          </cell>
          <cell r="S44">
            <v>1764.7</v>
          </cell>
          <cell r="T44">
            <v>2510.8030769230768</v>
          </cell>
          <cell r="U44">
            <v>2311.0897435897436</v>
          </cell>
          <cell r="W44">
            <v>2332</v>
          </cell>
          <cell r="X44">
            <v>841.5</v>
          </cell>
          <cell r="Y44">
            <v>949.34943181818187</v>
          </cell>
          <cell r="Z44">
            <v>1029</v>
          </cell>
          <cell r="AB44">
            <v>1296.4530774111674</v>
          </cell>
          <cell r="AC44">
            <v>938.74928649767037</v>
          </cell>
          <cell r="AD44">
            <v>754.68016264524408</v>
          </cell>
          <cell r="AE44">
            <v>1190.8874610962212</v>
          </cell>
          <cell r="AG44">
            <v>1455.6649285947219</v>
          </cell>
          <cell r="AH44">
            <v>1194.7630589906153</v>
          </cell>
          <cell r="AI44">
            <v>963.81901121834153</v>
          </cell>
          <cell r="AJ44">
            <v>1215.1937357705758</v>
          </cell>
          <cell r="AL44">
            <v>1326.3634318879608</v>
          </cell>
          <cell r="AM44">
            <v>1506.6934145195582</v>
          </cell>
          <cell r="AN44">
            <v>1157.4848947162516</v>
          </cell>
          <cell r="AO44">
            <v>1589.2001066176804</v>
          </cell>
          <cell r="AQ44">
            <v>1302.734996301484</v>
          </cell>
          <cell r="AR44">
            <v>1647.3926169425743</v>
          </cell>
          <cell r="AS44">
            <v>1465.8723432097827</v>
          </cell>
          <cell r="AT44">
            <v>1712.4444426736939</v>
          </cell>
          <cell r="AV44">
            <v>1508.1089678181161</v>
          </cell>
          <cell r="AW44">
            <v>1658.7353310956009</v>
          </cell>
          <cell r="AX44">
            <v>1546.4085696328862</v>
          </cell>
          <cell r="AY44">
            <v>1924.6728594040903</v>
          </cell>
        </row>
        <row r="45">
          <cell r="C45" t="str">
            <v>Pixel CO2</v>
          </cell>
          <cell r="E45">
            <v>0</v>
          </cell>
          <cell r="F45">
            <v>0</v>
          </cell>
          <cell r="G45">
            <v>105</v>
          </cell>
          <cell r="H45">
            <v>545</v>
          </cell>
          <cell r="I45">
            <v>670</v>
          </cell>
          <cell r="J45">
            <v>806.7</v>
          </cell>
          <cell r="K45">
            <v>949.80600000000004</v>
          </cell>
          <cell r="L45">
            <v>1022.7195</v>
          </cell>
          <cell r="N45">
            <v>57.657068699943558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Y45">
            <v>0</v>
          </cell>
          <cell r="Z45">
            <v>105</v>
          </cell>
          <cell r="AB45">
            <v>120.47619047619048</v>
          </cell>
          <cell r="AC45">
            <v>139.80769230769232</v>
          </cell>
          <cell r="AD45">
            <v>144.80769230769232</v>
          </cell>
          <cell r="AE45">
            <v>140</v>
          </cell>
          <cell r="AG45">
            <v>125</v>
          </cell>
          <cell r="AH45">
            <v>175</v>
          </cell>
          <cell r="AI45">
            <v>175</v>
          </cell>
          <cell r="AJ45">
            <v>195</v>
          </cell>
          <cell r="AL45">
            <v>170</v>
          </cell>
          <cell r="AM45">
            <v>220.8</v>
          </cell>
          <cell r="AN45">
            <v>180.8</v>
          </cell>
          <cell r="AO45">
            <v>235.1</v>
          </cell>
          <cell r="AQ45">
            <v>202.95000000000002</v>
          </cell>
          <cell r="AR45">
            <v>242.946</v>
          </cell>
          <cell r="AS45">
            <v>233.04599999999999</v>
          </cell>
          <cell r="AT45">
            <v>270.86399999999998</v>
          </cell>
          <cell r="AV45">
            <v>225.6705</v>
          </cell>
          <cell r="AW45">
            <v>252.55889999999999</v>
          </cell>
          <cell r="AX45">
            <v>247.75740000000002</v>
          </cell>
          <cell r="AY45">
            <v>296.73270000000002</v>
          </cell>
        </row>
        <row r="46">
          <cell r="C46" t="str">
            <v>Total Systems / Handpieces</v>
          </cell>
          <cell r="E46">
            <v>0</v>
          </cell>
          <cell r="F46">
            <v>12695.796070512821</v>
          </cell>
          <cell r="G46">
            <v>12098.487970279723</v>
          </cell>
          <cell r="H46">
            <v>12828.688615994441</v>
          </cell>
          <cell r="I46">
            <v>15890.866610996838</v>
          </cell>
          <cell r="J46">
            <v>18303.073287530864</v>
          </cell>
          <cell r="K46">
            <v>20946.616494079415</v>
          </cell>
          <cell r="L46">
            <v>23488.525994920885</v>
          </cell>
          <cell r="N46">
            <v>14.189174502724677</v>
          </cell>
          <cell r="R46">
            <v>2028.6714999999999</v>
          </cell>
          <cell r="S46">
            <v>3411.51</v>
          </cell>
          <cell r="T46">
            <v>3703.7485769230771</v>
          </cell>
          <cell r="U46">
            <v>3551.865993589744</v>
          </cell>
          <cell r="W46">
            <v>3383.1750000000002</v>
          </cell>
          <cell r="X46">
            <v>2387.7512499999998</v>
          </cell>
          <cell r="Y46">
            <v>3016.7104702797205</v>
          </cell>
          <cell r="Z46">
            <v>3310.8512499999997</v>
          </cell>
          <cell r="AB46">
            <v>3379.2818030299281</v>
          </cell>
          <cell r="AC46">
            <v>3119.8000316134257</v>
          </cell>
          <cell r="AD46">
            <v>2716.8601440395287</v>
          </cell>
          <cell r="AE46">
            <v>3613.0279802349769</v>
          </cell>
          <cell r="AG46">
            <v>3935.3701078525505</v>
          </cell>
          <cell r="AH46">
            <v>4029.2963657869764</v>
          </cell>
          <cell r="AI46">
            <v>3445.2757015543302</v>
          </cell>
          <cell r="AJ46">
            <v>4480.924435802981</v>
          </cell>
          <cell r="AL46">
            <v>4466.1823264188806</v>
          </cell>
          <cell r="AM46">
            <v>4690.9013964375772</v>
          </cell>
          <cell r="AN46">
            <v>3992.6819069329904</v>
          </cell>
          <cell r="AO46">
            <v>5153.3076577414186</v>
          </cell>
          <cell r="AQ46">
            <v>5103.1865582311466</v>
          </cell>
          <cell r="AR46">
            <v>5358.6862678985071</v>
          </cell>
          <cell r="AS46">
            <v>4585.2824819099478</v>
          </cell>
          <cell r="AT46">
            <v>5899.4611860398118</v>
          </cell>
          <cell r="AV46">
            <v>5838.1434473771915</v>
          </cell>
          <cell r="AW46">
            <v>6003.4272769401196</v>
          </cell>
          <cell r="AX46">
            <v>5066.7175078707796</v>
          </cell>
          <cell r="AY46">
            <v>6580.2377627327987</v>
          </cell>
        </row>
        <row r="47">
          <cell r="C47" t="str">
            <v>Other Existing Products</v>
          </cell>
          <cell r="E47">
            <v>0</v>
          </cell>
          <cell r="F47">
            <v>1025.349131238587</v>
          </cell>
          <cell r="G47">
            <v>952.55639621493901</v>
          </cell>
          <cell r="H47">
            <v>500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N47">
            <v>-100</v>
          </cell>
          <cell r="R47">
            <v>82.814207764560493</v>
          </cell>
          <cell r="S47">
            <v>27.971161811252472</v>
          </cell>
          <cell r="T47">
            <v>927.59383152023622</v>
          </cell>
          <cell r="U47">
            <v>-13.030069857462053</v>
          </cell>
          <cell r="W47">
            <v>318.80890088318097</v>
          </cell>
          <cell r="X47">
            <v>429.71684768812412</v>
          </cell>
          <cell r="Y47">
            <v>209.76260407823827</v>
          </cell>
          <cell r="Z47">
            <v>-5.7319564346044771</v>
          </cell>
          <cell r="AB47">
            <v>125</v>
          </cell>
          <cell r="AC47">
            <v>125</v>
          </cell>
          <cell r="AD47">
            <v>125</v>
          </cell>
          <cell r="AE47">
            <v>125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</row>
        <row r="48">
          <cell r="C48" t="str">
            <v>Other New Products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403.40811594202899</v>
          </cell>
          <cell r="K48">
            <v>927.83866666666665</v>
          </cell>
          <cell r="L48">
            <v>2218.7446376811595</v>
          </cell>
          <cell r="N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403.40811594202899</v>
          </cell>
          <cell r="AQ48">
            <v>201.70405797101449</v>
          </cell>
          <cell r="AR48">
            <v>201.70405797101449</v>
          </cell>
          <cell r="AS48">
            <v>242.04486956521737</v>
          </cell>
          <cell r="AT48">
            <v>282.3856811594203</v>
          </cell>
          <cell r="AV48">
            <v>484.08973913043474</v>
          </cell>
          <cell r="AW48">
            <v>605.11217391304342</v>
          </cell>
          <cell r="AX48">
            <v>403.40811594202899</v>
          </cell>
          <cell r="AY48">
            <v>726.1346086956521</v>
          </cell>
        </row>
        <row r="49">
          <cell r="C49" t="str">
            <v>Service and Warranty</v>
          </cell>
          <cell r="E49">
            <v>0</v>
          </cell>
          <cell r="F49">
            <v>8.5265128291212022E-14</v>
          </cell>
          <cell r="G49">
            <v>-1.1368683772161603E-13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N49">
            <v>-100</v>
          </cell>
          <cell r="R49">
            <v>7.1054273576010019E-15</v>
          </cell>
          <cell r="S49">
            <v>0</v>
          </cell>
          <cell r="T49">
            <v>0</v>
          </cell>
          <cell r="U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</row>
        <row r="51">
          <cell r="C51" t="str">
            <v>Total Asia</v>
          </cell>
          <cell r="E51">
            <v>0</v>
          </cell>
          <cell r="F51">
            <v>13721.145201751408</v>
          </cell>
          <cell r="G51">
            <v>13051.044366494662</v>
          </cell>
          <cell r="H51">
            <v>13328.688615994441</v>
          </cell>
          <cell r="I51">
            <v>15890.866610996838</v>
          </cell>
          <cell r="J51">
            <v>18706.481403472892</v>
          </cell>
          <cell r="K51">
            <v>21874.455160746082</v>
          </cell>
          <cell r="L51">
            <v>25707.270632602045</v>
          </cell>
          <cell r="N51">
            <v>14.520211313050035</v>
          </cell>
          <cell r="R51">
            <v>2111.4857077645606</v>
          </cell>
          <cell r="S51">
            <v>3439.4811618112526</v>
          </cell>
          <cell r="T51">
            <v>4631.3424084433136</v>
          </cell>
          <cell r="U51">
            <v>3538.835923732282</v>
          </cell>
          <cell r="W51">
            <v>3701.9839008831814</v>
          </cell>
          <cell r="X51">
            <v>2817.4680976881241</v>
          </cell>
          <cell r="Y51">
            <v>3226.4730743579589</v>
          </cell>
          <cell r="Z51">
            <v>3305.1192935653953</v>
          </cell>
          <cell r="AB51">
            <v>3504.2818030299281</v>
          </cell>
          <cell r="AC51">
            <v>3244.8000316134257</v>
          </cell>
          <cell r="AD51">
            <v>2841.8601440395287</v>
          </cell>
          <cell r="AE51">
            <v>3738.0279802349769</v>
          </cell>
          <cell r="AG51">
            <v>3935.3701078525505</v>
          </cell>
          <cell r="AH51">
            <v>4029.2963657869764</v>
          </cell>
          <cell r="AI51">
            <v>3445.2757015543302</v>
          </cell>
          <cell r="AJ51">
            <v>4480.924435802981</v>
          </cell>
          <cell r="AL51">
            <v>4466.1823264188806</v>
          </cell>
          <cell r="AM51">
            <v>4690.9013964375772</v>
          </cell>
          <cell r="AN51">
            <v>3992.6819069329904</v>
          </cell>
          <cell r="AO51">
            <v>5556.7157736834479</v>
          </cell>
          <cell r="AQ51">
            <v>5304.8906162021613</v>
          </cell>
          <cell r="AR51">
            <v>5560.3903258695218</v>
          </cell>
          <cell r="AS51">
            <v>4827.3273514751654</v>
          </cell>
          <cell r="AT51">
            <v>6181.8468671992323</v>
          </cell>
          <cell r="AV51">
            <v>6322.2331865076267</v>
          </cell>
          <cell r="AW51">
            <v>6608.5394508531626</v>
          </cell>
          <cell r="AX51">
            <v>5470.125623812809</v>
          </cell>
          <cell r="AY51">
            <v>7306.3723714284506</v>
          </cell>
        </row>
        <row r="53">
          <cell r="C53" t="str">
            <v>Latin America</v>
          </cell>
        </row>
        <row r="54">
          <cell r="C54" t="str">
            <v>Systems / Handpieces</v>
          </cell>
        </row>
        <row r="55">
          <cell r="C55" t="str">
            <v>Aria</v>
          </cell>
          <cell r="E55">
            <v>0</v>
          </cell>
          <cell r="F55">
            <v>252.74</v>
          </cell>
          <cell r="G55">
            <v>166</v>
          </cell>
          <cell r="H55">
            <v>1542.5</v>
          </cell>
          <cell r="I55">
            <v>1863.3203125</v>
          </cell>
          <cell r="J55">
            <v>2242.7391113281251</v>
          </cell>
          <cell r="K55">
            <v>2488.6997119140633</v>
          </cell>
          <cell r="L55">
            <v>2733.545290375976</v>
          </cell>
          <cell r="N55">
            <v>75.115116403777151</v>
          </cell>
          <cell r="R55">
            <v>40.74</v>
          </cell>
          <cell r="S55">
            <v>36</v>
          </cell>
          <cell r="T55">
            <v>56</v>
          </cell>
          <cell r="U55">
            <v>120</v>
          </cell>
          <cell r="W55">
            <v>0</v>
          </cell>
          <cell r="X55">
            <v>94</v>
          </cell>
          <cell r="Y55">
            <v>36</v>
          </cell>
          <cell r="Z55">
            <v>36</v>
          </cell>
          <cell r="AB55">
            <v>0</v>
          </cell>
          <cell r="AC55">
            <v>480</v>
          </cell>
          <cell r="AD55">
            <v>520</v>
          </cell>
          <cell r="AE55">
            <v>542.5</v>
          </cell>
          <cell r="AG55">
            <v>362.5</v>
          </cell>
          <cell r="AH55">
            <v>500.947265625</v>
          </cell>
          <cell r="AI55">
            <v>460.2734375</v>
          </cell>
          <cell r="AJ55">
            <v>539.599609375</v>
          </cell>
          <cell r="AL55">
            <v>409.32578124999998</v>
          </cell>
          <cell r="AM55">
            <v>617.486572265625</v>
          </cell>
          <cell r="AN55">
            <v>615.750732421875</v>
          </cell>
          <cell r="AO55">
            <v>600.176025390625</v>
          </cell>
          <cell r="AQ55">
            <v>479.40872656250008</v>
          </cell>
          <cell r="AR55">
            <v>676.50624999999991</v>
          </cell>
          <cell r="AS55">
            <v>634.99860839843745</v>
          </cell>
          <cell r="AT55">
            <v>697.78612695312495</v>
          </cell>
          <cell r="AV55">
            <v>502.98896354492189</v>
          </cell>
          <cell r="AW55">
            <v>759.22286863281249</v>
          </cell>
          <cell r="AX55">
            <v>717.77489840820317</v>
          </cell>
          <cell r="AY55">
            <v>753.55855979003923</v>
          </cell>
        </row>
        <row r="56">
          <cell r="C56" t="str">
            <v>Harmony</v>
          </cell>
          <cell r="E56">
            <v>0</v>
          </cell>
          <cell r="F56">
            <v>3138.8595000000005</v>
          </cell>
          <cell r="G56">
            <v>4336.7849999999999</v>
          </cell>
          <cell r="H56">
            <v>5235.6185840303488</v>
          </cell>
          <cell r="I56">
            <v>5960.1836786554622</v>
          </cell>
          <cell r="J56">
            <v>6935.6013849949577</v>
          </cell>
          <cell r="K56">
            <v>8094.0113709445377</v>
          </cell>
          <cell r="L56">
            <v>9198.3849543798333</v>
          </cell>
          <cell r="N56">
            <v>16.227457535690149</v>
          </cell>
          <cell r="R56">
            <v>295.39550000000003</v>
          </cell>
          <cell r="S56">
            <v>744.33100000000002</v>
          </cell>
          <cell r="T56">
            <v>775.14699999999993</v>
          </cell>
          <cell r="U56">
            <v>1323.9859999999999</v>
          </cell>
          <cell r="W56">
            <v>798.87000000000012</v>
          </cell>
          <cell r="X56">
            <v>786.80100000000004</v>
          </cell>
          <cell r="Y56">
            <v>1452.414</v>
          </cell>
          <cell r="Z56">
            <v>1298.7</v>
          </cell>
          <cell r="AB56">
            <v>1158.080402212167</v>
          </cell>
          <cell r="AC56">
            <v>1340.2808556149732</v>
          </cell>
          <cell r="AD56">
            <v>1308.0032085561497</v>
          </cell>
          <cell r="AE56">
            <v>1429.254117647059</v>
          </cell>
          <cell r="AG56">
            <v>1107.7584537815126</v>
          </cell>
          <cell r="AH56">
            <v>1648.3685650420168</v>
          </cell>
          <cell r="AI56">
            <v>1513.4458944537816</v>
          </cell>
          <cell r="AJ56">
            <v>1690.6107653781517</v>
          </cell>
          <cell r="AL56">
            <v>1237.3091799529411</v>
          </cell>
          <cell r="AM56">
            <v>1871.1736631932774</v>
          </cell>
          <cell r="AN56">
            <v>1833.5018594957983</v>
          </cell>
          <cell r="AO56">
            <v>1993.6166823529411</v>
          </cell>
          <cell r="AQ56">
            <v>1473.2851242218487</v>
          </cell>
          <cell r="AR56">
            <v>2203.2053499159661</v>
          </cell>
          <cell r="AS56">
            <v>2097.5505630252096</v>
          </cell>
          <cell r="AT56">
            <v>2319.9703337815126</v>
          </cell>
          <cell r="AV56">
            <v>1674.0033279193278</v>
          </cell>
          <cell r="AW56">
            <v>2576.160365042017</v>
          </cell>
          <cell r="AX56">
            <v>2386.8615260504203</v>
          </cell>
          <cell r="AY56">
            <v>2561.359735368067</v>
          </cell>
        </row>
        <row r="57">
          <cell r="C57" t="str">
            <v>Soprano</v>
          </cell>
          <cell r="E57">
            <v>0</v>
          </cell>
          <cell r="F57">
            <v>316.57500000000005</v>
          </cell>
          <cell r="G57">
            <v>1867.35</v>
          </cell>
          <cell r="H57">
            <v>1996.5</v>
          </cell>
          <cell r="I57">
            <v>2477.5</v>
          </cell>
          <cell r="J57">
            <v>2918.1460000000002</v>
          </cell>
          <cell r="K57">
            <v>3447.3459999999995</v>
          </cell>
          <cell r="L57">
            <v>4029.4855999999995</v>
          </cell>
          <cell r="N57">
            <v>16.628523194654221</v>
          </cell>
          <cell r="R57">
            <v>55</v>
          </cell>
          <cell r="S57">
            <v>35</v>
          </cell>
          <cell r="T57">
            <v>41.625</v>
          </cell>
          <cell r="U57">
            <v>184.95000000000002</v>
          </cell>
          <cell r="W57">
            <v>399.42500000000001</v>
          </cell>
          <cell r="X57">
            <v>509.42499999999995</v>
          </cell>
          <cell r="Y57">
            <v>560</v>
          </cell>
          <cell r="Z57">
            <v>398.5</v>
          </cell>
          <cell r="AB57">
            <v>456.5</v>
          </cell>
          <cell r="AC57">
            <v>490</v>
          </cell>
          <cell r="AD57">
            <v>525</v>
          </cell>
          <cell r="AE57">
            <v>525</v>
          </cell>
          <cell r="AG57">
            <v>494.5</v>
          </cell>
          <cell r="AH57">
            <v>642</v>
          </cell>
          <cell r="AI57">
            <v>650</v>
          </cell>
          <cell r="AJ57">
            <v>691</v>
          </cell>
          <cell r="AL57">
            <v>534.00199999999995</v>
          </cell>
          <cell r="AM57">
            <v>793.31</v>
          </cell>
          <cell r="AN57">
            <v>732.06</v>
          </cell>
          <cell r="AO57">
            <v>858.77399999999989</v>
          </cell>
          <cell r="AQ57">
            <v>648.85799999999983</v>
          </cell>
          <cell r="AR57">
            <v>892.29</v>
          </cell>
          <cell r="AS57">
            <v>901.1099999999999</v>
          </cell>
          <cell r="AT57">
            <v>1005.0879999999999</v>
          </cell>
          <cell r="AV57">
            <v>814.69359999999983</v>
          </cell>
          <cell r="AW57">
            <v>996.97359999999981</v>
          </cell>
          <cell r="AX57">
            <v>1058.2235999999998</v>
          </cell>
          <cell r="AY57">
            <v>1159.5947999999999</v>
          </cell>
        </row>
        <row r="58">
          <cell r="C58" t="str">
            <v>Accent</v>
          </cell>
          <cell r="E58">
            <v>0</v>
          </cell>
          <cell r="F58">
            <v>2938.2656070000003</v>
          </cell>
          <cell r="G58">
            <v>5166.4549999999999</v>
          </cell>
          <cell r="H58">
            <v>5266.8191406249989</v>
          </cell>
          <cell r="I58">
            <v>6338.4889322916661</v>
          </cell>
          <cell r="J58">
            <v>7233.7122083333325</v>
          </cell>
          <cell r="K58">
            <v>7873.0659857812507</v>
          </cell>
          <cell r="L58">
            <v>8580.0664943359407</v>
          </cell>
          <cell r="N58">
            <v>10.677566219232681</v>
          </cell>
          <cell r="R58">
            <v>553.38960700000007</v>
          </cell>
          <cell r="S58">
            <v>703.5</v>
          </cell>
          <cell r="T58">
            <v>775.99800000000005</v>
          </cell>
          <cell r="U58">
            <v>905.37800000000004</v>
          </cell>
          <cell r="W58">
            <v>1254.4000000000001</v>
          </cell>
          <cell r="X58">
            <v>1005.905</v>
          </cell>
          <cell r="Y58">
            <v>1746.15</v>
          </cell>
          <cell r="Z58">
            <v>1160</v>
          </cell>
          <cell r="AB58">
            <v>909.52187500000002</v>
          </cell>
          <cell r="AC58">
            <v>1433.5738281250001</v>
          </cell>
          <cell r="AD58">
            <v>1382.4812500000003</v>
          </cell>
          <cell r="AE58">
            <v>1541.2421875000002</v>
          </cell>
          <cell r="AG58">
            <v>1150.6171875</v>
          </cell>
          <cell r="AH58">
            <v>1715.12890625</v>
          </cell>
          <cell r="AI58">
            <v>1663.1644531249999</v>
          </cell>
          <cell r="AJ58">
            <v>1809.5783854166668</v>
          </cell>
          <cell r="AL58">
            <v>1247.2314913194446</v>
          </cell>
          <cell r="AM58">
            <v>1948.7618107638889</v>
          </cell>
          <cell r="AN58">
            <v>1900.3842309027777</v>
          </cell>
          <cell r="AO58">
            <v>2137.3346753472224</v>
          </cell>
          <cell r="AQ58">
            <v>1316.9649946874999</v>
          </cell>
          <cell r="AR58">
            <v>2094.9618834375005</v>
          </cell>
          <cell r="AS58">
            <v>2069.7211854687503</v>
          </cell>
          <cell r="AT58">
            <v>2391.4179221875002</v>
          </cell>
          <cell r="AV58">
            <v>1380.112312820313</v>
          </cell>
          <cell r="AW58">
            <v>2387.8063838593753</v>
          </cell>
          <cell r="AX58">
            <v>2284.3705073593756</v>
          </cell>
          <cell r="AY58">
            <v>2527.7772902968754</v>
          </cell>
        </row>
        <row r="59">
          <cell r="C59" t="str">
            <v>Pixel CO2</v>
          </cell>
          <cell r="E59">
            <v>0</v>
          </cell>
          <cell r="F59">
            <v>0</v>
          </cell>
          <cell r="G59">
            <v>160</v>
          </cell>
          <cell r="H59">
            <v>870</v>
          </cell>
          <cell r="I59">
            <v>1085</v>
          </cell>
          <cell r="J59">
            <v>1281.8</v>
          </cell>
          <cell r="K59">
            <v>1455.3</v>
          </cell>
          <cell r="L59">
            <v>1588.52826</v>
          </cell>
          <cell r="N59">
            <v>58.261396103742655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W59">
            <v>0</v>
          </cell>
          <cell r="X59">
            <v>0</v>
          </cell>
          <cell r="Y59">
            <v>20</v>
          </cell>
          <cell r="Z59">
            <v>140</v>
          </cell>
          <cell r="AB59">
            <v>185</v>
          </cell>
          <cell r="AC59">
            <v>240</v>
          </cell>
          <cell r="AD59">
            <v>240</v>
          </cell>
          <cell r="AE59">
            <v>205</v>
          </cell>
          <cell r="AG59">
            <v>150</v>
          </cell>
          <cell r="AH59">
            <v>320</v>
          </cell>
          <cell r="AI59">
            <v>285</v>
          </cell>
          <cell r="AJ59">
            <v>330</v>
          </cell>
          <cell r="AL59">
            <v>279.3</v>
          </cell>
          <cell r="AM59">
            <v>330</v>
          </cell>
          <cell r="AN59">
            <v>330</v>
          </cell>
          <cell r="AO59">
            <v>342.5</v>
          </cell>
          <cell r="AQ59">
            <v>313.63200000000006</v>
          </cell>
          <cell r="AR59">
            <v>371.25</v>
          </cell>
          <cell r="AS59">
            <v>371.25</v>
          </cell>
          <cell r="AT59">
            <v>399.16800000000001</v>
          </cell>
          <cell r="AV59">
            <v>331.30349999999999</v>
          </cell>
          <cell r="AW59">
            <v>403.32600000000002</v>
          </cell>
          <cell r="AX59">
            <v>403.32600000000002</v>
          </cell>
          <cell r="AY59">
            <v>450.57276000000007</v>
          </cell>
        </row>
        <row r="60">
          <cell r="C60" t="str">
            <v>Total Systems / Handpieces</v>
          </cell>
          <cell r="E60">
            <v>0</v>
          </cell>
          <cell r="F60">
            <v>6646.4401070000004</v>
          </cell>
          <cell r="G60">
            <v>11696.59</v>
          </cell>
          <cell r="H60">
            <v>14911.437724655347</v>
          </cell>
          <cell r="I60">
            <v>17724.492923447127</v>
          </cell>
          <cell r="J60">
            <v>20611.998704656417</v>
          </cell>
          <cell r="K60">
            <v>23358.423068639851</v>
          </cell>
          <cell r="L60">
            <v>26130.010599091751</v>
          </cell>
          <cell r="N60">
            <v>17.440005741395524</v>
          </cell>
          <cell r="R60">
            <v>944.52510700000016</v>
          </cell>
          <cell r="S60">
            <v>1518.8310000000001</v>
          </cell>
          <cell r="T60">
            <v>1648.77</v>
          </cell>
          <cell r="U60">
            <v>2534.3139999999999</v>
          </cell>
          <cell r="W60">
            <v>2452.6950000000002</v>
          </cell>
          <cell r="X60">
            <v>2396.1310000000003</v>
          </cell>
          <cell r="Y60">
            <v>3814.5639999999999</v>
          </cell>
          <cell r="Z60">
            <v>3033.2</v>
          </cell>
          <cell r="AB60">
            <v>2709.1022772121669</v>
          </cell>
          <cell r="AC60">
            <v>3983.8546837399731</v>
          </cell>
          <cell r="AD60">
            <v>3975.48445855615</v>
          </cell>
          <cell r="AE60">
            <v>4242.9963051470595</v>
          </cell>
          <cell r="AG60">
            <v>3265.3756412815128</v>
          </cell>
          <cell r="AH60">
            <v>4826.4447369170166</v>
          </cell>
          <cell r="AI60">
            <v>4571.8837850787822</v>
          </cell>
          <cell r="AJ60">
            <v>5060.7887601698185</v>
          </cell>
          <cell r="AL60">
            <v>3707.1684525223859</v>
          </cell>
          <cell r="AM60">
            <v>5560.7320462227908</v>
          </cell>
          <cell r="AN60">
            <v>5411.6968228204514</v>
          </cell>
          <cell r="AO60">
            <v>5932.4013830907879</v>
          </cell>
          <cell r="AQ60">
            <v>4232.1488454718492</v>
          </cell>
          <cell r="AR60">
            <v>6238.2134833534665</v>
          </cell>
          <cell r="AS60">
            <v>6074.6303568923968</v>
          </cell>
          <cell r="AT60">
            <v>6813.4303829221371</v>
          </cell>
          <cell r="AV60">
            <v>4703.1017042845633</v>
          </cell>
          <cell r="AW60">
            <v>7123.4892175342047</v>
          </cell>
          <cell r="AX60">
            <v>6850.5565318179988</v>
          </cell>
          <cell r="AY60">
            <v>7452.8631454549813</v>
          </cell>
        </row>
        <row r="61">
          <cell r="C61" t="str">
            <v>Other Existing Products</v>
          </cell>
          <cell r="E61">
            <v>0</v>
          </cell>
          <cell r="F61">
            <v>-288.46386511963806</v>
          </cell>
          <cell r="G61">
            <v>-2.904695886107632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N61">
            <v>-100</v>
          </cell>
          <cell r="R61">
            <v>38.790005261206183</v>
          </cell>
          <cell r="S61">
            <v>-38.455645348807508</v>
          </cell>
          <cell r="T61">
            <v>23.72327216824716</v>
          </cell>
          <cell r="U61">
            <v>-312.52149720028393</v>
          </cell>
          <cell r="W61">
            <v>-70.383452918997108</v>
          </cell>
          <cell r="X61">
            <v>46.911797833105425</v>
          </cell>
          <cell r="Y61">
            <v>49.795307550362367</v>
          </cell>
          <cell r="Z61">
            <v>-29.228348350578301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</row>
        <row r="62">
          <cell r="C62" t="str">
            <v>Other New Products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461.76651954023026</v>
          </cell>
          <cell r="K62">
            <v>1049.4693625914324</v>
          </cell>
          <cell r="L62">
            <v>2434.7689212121236</v>
          </cell>
          <cell r="N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461.76651954023026</v>
          </cell>
          <cell r="AQ62">
            <v>209.89387251828649</v>
          </cell>
          <cell r="AR62">
            <v>251.87264702194381</v>
          </cell>
          <cell r="AS62">
            <v>251.87264702194381</v>
          </cell>
          <cell r="AT62">
            <v>335.83019602925839</v>
          </cell>
          <cell r="AV62">
            <v>419.78774503657297</v>
          </cell>
          <cell r="AW62">
            <v>671.66039205851678</v>
          </cell>
          <cell r="AX62">
            <v>545.7240685475449</v>
          </cell>
          <cell r="AY62">
            <v>797.59671556948865</v>
          </cell>
        </row>
        <row r="63">
          <cell r="C63" t="str">
            <v>Service and Warranty</v>
          </cell>
          <cell r="E63">
            <v>0</v>
          </cell>
          <cell r="F63">
            <v>3.5527136788005009E-15</v>
          </cell>
          <cell r="G63">
            <v>-1.4210854715202004E-14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-100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</row>
        <row r="65">
          <cell r="C65" t="str">
            <v>Total Latin America</v>
          </cell>
          <cell r="E65">
            <v>0</v>
          </cell>
          <cell r="F65">
            <v>6357.9762418803621</v>
          </cell>
          <cell r="G65">
            <v>11693.685304113893</v>
          </cell>
          <cell r="H65">
            <v>14911.437724655347</v>
          </cell>
          <cell r="I65">
            <v>17724.492923447127</v>
          </cell>
          <cell r="J65">
            <v>21073.765224196646</v>
          </cell>
          <cell r="K65">
            <v>24407.892431231285</v>
          </cell>
          <cell r="L65">
            <v>28564.779520303873</v>
          </cell>
          <cell r="N65">
            <v>19.557243886243512</v>
          </cell>
          <cell r="R65">
            <v>983.31511226120631</v>
          </cell>
          <cell r="S65">
            <v>1480.3753546511925</v>
          </cell>
          <cell r="T65">
            <v>1672.4932721682471</v>
          </cell>
          <cell r="U65">
            <v>2221.7925027997157</v>
          </cell>
          <cell r="W65">
            <v>2382.311547081003</v>
          </cell>
          <cell r="X65">
            <v>2443.0427978331059</v>
          </cell>
          <cell r="Y65">
            <v>3864.3593075503622</v>
          </cell>
          <cell r="Z65">
            <v>3003.9716516494213</v>
          </cell>
          <cell r="AB65">
            <v>2709.1022772121669</v>
          </cell>
          <cell r="AC65">
            <v>3983.8546837399731</v>
          </cell>
          <cell r="AD65">
            <v>3975.48445855615</v>
          </cell>
          <cell r="AE65">
            <v>4242.9963051470595</v>
          </cell>
          <cell r="AG65">
            <v>3265.3756412815128</v>
          </cell>
          <cell r="AH65">
            <v>4826.4447369170166</v>
          </cell>
          <cell r="AI65">
            <v>4571.8837850787822</v>
          </cell>
          <cell r="AJ65">
            <v>5060.7887601698185</v>
          </cell>
          <cell r="AL65">
            <v>3707.1684525223859</v>
          </cell>
          <cell r="AM65">
            <v>5560.7320462227908</v>
          </cell>
          <cell r="AN65">
            <v>5411.6968228204514</v>
          </cell>
          <cell r="AO65">
            <v>6394.1679026310185</v>
          </cell>
          <cell r="AQ65">
            <v>4442.0427179901353</v>
          </cell>
          <cell r="AR65">
            <v>6490.08613037541</v>
          </cell>
          <cell r="AS65">
            <v>6326.5030039143403</v>
          </cell>
          <cell r="AT65">
            <v>7149.2605789513955</v>
          </cell>
          <cell r="AV65">
            <v>5122.8894493211365</v>
          </cell>
          <cell r="AW65">
            <v>7795.1496095927214</v>
          </cell>
          <cell r="AX65">
            <v>7396.2806003655442</v>
          </cell>
          <cell r="AY65">
            <v>8250.4598610244702</v>
          </cell>
        </row>
        <row r="67">
          <cell r="C67" t="str">
            <v>Canada</v>
          </cell>
        </row>
        <row r="68">
          <cell r="C68" t="str">
            <v>Systems / Handpieces</v>
          </cell>
        </row>
        <row r="69">
          <cell r="C69" t="str">
            <v>Aria</v>
          </cell>
          <cell r="E69">
            <v>0</v>
          </cell>
          <cell r="F69">
            <v>0</v>
          </cell>
          <cell r="G69">
            <v>0</v>
          </cell>
          <cell r="H69">
            <v>323</v>
          </cell>
          <cell r="I69">
            <v>408</v>
          </cell>
          <cell r="J69">
            <v>483.14</v>
          </cell>
          <cell r="K69">
            <v>559.77600000000018</v>
          </cell>
          <cell r="L69">
            <v>594.69536000000005</v>
          </cell>
          <cell r="N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  <cell r="AC69">
            <v>102</v>
          </cell>
          <cell r="AD69">
            <v>119</v>
          </cell>
          <cell r="AE69">
            <v>102</v>
          </cell>
          <cell r="AG69">
            <v>85</v>
          </cell>
          <cell r="AH69">
            <v>102</v>
          </cell>
          <cell r="AI69">
            <v>102</v>
          </cell>
          <cell r="AJ69">
            <v>119</v>
          </cell>
          <cell r="AL69">
            <v>99.96</v>
          </cell>
          <cell r="AM69">
            <v>116.61999999999999</v>
          </cell>
          <cell r="AN69">
            <v>116.61999999999999</v>
          </cell>
          <cell r="AO69">
            <v>149.94</v>
          </cell>
          <cell r="AQ69">
            <v>111.95519999999999</v>
          </cell>
          <cell r="AR69">
            <v>143.94240000000002</v>
          </cell>
          <cell r="AS69">
            <v>143.94240000000002</v>
          </cell>
          <cell r="AT69">
            <v>159.93600000000001</v>
          </cell>
          <cell r="AV69">
            <v>118.939072</v>
          </cell>
          <cell r="AW69">
            <v>148.67384000000001</v>
          </cell>
          <cell r="AX69">
            <v>148.67384000000001</v>
          </cell>
          <cell r="AY69">
            <v>178.40860800000002</v>
          </cell>
        </row>
        <row r="70">
          <cell r="C70" t="str">
            <v>Harmony</v>
          </cell>
          <cell r="E70">
            <v>0</v>
          </cell>
          <cell r="F70">
            <v>2593.1803</v>
          </cell>
          <cell r="G70">
            <v>1390.4333999999999</v>
          </cell>
          <cell r="H70">
            <v>1607</v>
          </cell>
          <cell r="I70">
            <v>1824.4</v>
          </cell>
          <cell r="J70">
            <v>2149.3360000000002</v>
          </cell>
          <cell r="K70">
            <v>2458.3103999999998</v>
          </cell>
          <cell r="L70">
            <v>2665.1097648000004</v>
          </cell>
          <cell r="N70">
            <v>13.897182715653322</v>
          </cell>
          <cell r="R70">
            <v>161.65600000000001</v>
          </cell>
          <cell r="S70">
            <v>867.62400000000002</v>
          </cell>
          <cell r="T70">
            <v>508.50000000000006</v>
          </cell>
          <cell r="U70">
            <v>1055.4003000000002</v>
          </cell>
          <cell r="W70">
            <v>124.3334</v>
          </cell>
          <cell r="X70">
            <v>435.6</v>
          </cell>
          <cell r="Y70">
            <v>329.5</v>
          </cell>
          <cell r="Z70">
            <v>501</v>
          </cell>
          <cell r="AB70">
            <v>340</v>
          </cell>
          <cell r="AC70">
            <v>376.5</v>
          </cell>
          <cell r="AD70">
            <v>428.5</v>
          </cell>
          <cell r="AE70">
            <v>462</v>
          </cell>
          <cell r="AG70">
            <v>368</v>
          </cell>
          <cell r="AH70">
            <v>456.4</v>
          </cell>
          <cell r="AI70">
            <v>456.4</v>
          </cell>
          <cell r="AJ70">
            <v>543.6</v>
          </cell>
          <cell r="AL70">
            <v>443.74400000000003</v>
          </cell>
          <cell r="AM70">
            <v>532.72799999999995</v>
          </cell>
          <cell r="AN70">
            <v>532.72799999999995</v>
          </cell>
          <cell r="AO70">
            <v>640.13600000000008</v>
          </cell>
          <cell r="AQ70">
            <v>506.90303999999998</v>
          </cell>
          <cell r="AR70">
            <v>613.40159999999992</v>
          </cell>
          <cell r="AS70">
            <v>613.40159999999992</v>
          </cell>
          <cell r="AT70">
            <v>724.60415999999998</v>
          </cell>
          <cell r="AV70">
            <v>524.90611039999999</v>
          </cell>
          <cell r="AW70">
            <v>671.48102560000007</v>
          </cell>
          <cell r="AX70">
            <v>671.48102560000007</v>
          </cell>
          <cell r="AY70">
            <v>797.2416032000001</v>
          </cell>
        </row>
        <row r="71">
          <cell r="C71" t="str">
            <v>Soprano</v>
          </cell>
          <cell r="E71">
            <v>0</v>
          </cell>
          <cell r="F71">
            <v>431.21666666666664</v>
          </cell>
          <cell r="G71">
            <v>726.44199999999989</v>
          </cell>
          <cell r="H71">
            <v>805</v>
          </cell>
          <cell r="I71">
            <v>980</v>
          </cell>
          <cell r="J71">
            <v>1109.2619999999999</v>
          </cell>
          <cell r="K71">
            <v>1290.7775999999999</v>
          </cell>
          <cell r="L71">
            <v>1409.8652792000003</v>
          </cell>
          <cell r="N71">
            <v>14.18139219156458</v>
          </cell>
          <cell r="R71">
            <v>0</v>
          </cell>
          <cell r="S71">
            <v>103.25</v>
          </cell>
          <cell r="T71">
            <v>165.96666666666667</v>
          </cell>
          <cell r="U71">
            <v>162</v>
          </cell>
          <cell r="W71">
            <v>0</v>
          </cell>
          <cell r="X71">
            <v>324</v>
          </cell>
          <cell r="Y71">
            <v>227.44200000000001</v>
          </cell>
          <cell r="Z71">
            <v>175</v>
          </cell>
          <cell r="AB71">
            <v>175</v>
          </cell>
          <cell r="AC71">
            <v>175</v>
          </cell>
          <cell r="AD71">
            <v>210</v>
          </cell>
          <cell r="AE71">
            <v>245</v>
          </cell>
          <cell r="AG71">
            <v>210</v>
          </cell>
          <cell r="AH71">
            <v>245</v>
          </cell>
          <cell r="AI71">
            <v>245</v>
          </cell>
          <cell r="AJ71">
            <v>280</v>
          </cell>
          <cell r="AL71">
            <v>235.29799999999997</v>
          </cell>
          <cell r="AM71">
            <v>268.91199999999998</v>
          </cell>
          <cell r="AN71">
            <v>268.91199999999998</v>
          </cell>
          <cell r="AO71">
            <v>336.14</v>
          </cell>
          <cell r="AQ71">
            <v>258.15551999999997</v>
          </cell>
          <cell r="AR71">
            <v>322.69439999999997</v>
          </cell>
          <cell r="AS71">
            <v>322.69439999999997</v>
          </cell>
          <cell r="AT71">
            <v>387.23327999999998</v>
          </cell>
          <cell r="AV71">
            <v>269.97420240000002</v>
          </cell>
          <cell r="AW71">
            <v>359.96560319999998</v>
          </cell>
          <cell r="AX71">
            <v>359.96560319999998</v>
          </cell>
          <cell r="AY71">
            <v>419.9598704</v>
          </cell>
        </row>
        <row r="72">
          <cell r="C72" t="str">
            <v>Accent</v>
          </cell>
          <cell r="E72">
            <v>0</v>
          </cell>
          <cell r="F72">
            <v>2749.5</v>
          </cell>
          <cell r="G72">
            <v>826.2058823529411</v>
          </cell>
          <cell r="H72">
            <v>1405</v>
          </cell>
          <cell r="I72">
            <v>1680</v>
          </cell>
          <cell r="J72">
            <v>1994.3</v>
          </cell>
          <cell r="K72">
            <v>2262.6239999999998</v>
          </cell>
          <cell r="L72">
            <v>2608.1034000000004</v>
          </cell>
          <cell r="N72">
            <v>25.848285854825615</v>
          </cell>
          <cell r="R72">
            <v>425</v>
          </cell>
          <cell r="S72">
            <v>1702.5</v>
          </cell>
          <cell r="T72">
            <v>154</v>
          </cell>
          <cell r="U72">
            <v>468</v>
          </cell>
          <cell r="W72">
            <v>260</v>
          </cell>
          <cell r="X72">
            <v>350</v>
          </cell>
          <cell r="Y72">
            <v>116.20588235294117</v>
          </cell>
          <cell r="Z72">
            <v>100</v>
          </cell>
          <cell r="AB72">
            <v>240</v>
          </cell>
          <cell r="AC72">
            <v>370</v>
          </cell>
          <cell r="AD72">
            <v>425</v>
          </cell>
          <cell r="AE72">
            <v>370</v>
          </cell>
          <cell r="AG72">
            <v>355</v>
          </cell>
          <cell r="AH72">
            <v>410</v>
          </cell>
          <cell r="AI72">
            <v>410</v>
          </cell>
          <cell r="AJ72">
            <v>505</v>
          </cell>
          <cell r="AL72">
            <v>401.8</v>
          </cell>
          <cell r="AM72">
            <v>494.9</v>
          </cell>
          <cell r="AN72">
            <v>494.9</v>
          </cell>
          <cell r="AO72">
            <v>602.70000000000005</v>
          </cell>
          <cell r="AQ72">
            <v>437.47200000000004</v>
          </cell>
          <cell r="AR72">
            <v>578.59199999999998</v>
          </cell>
          <cell r="AS72">
            <v>578.59199999999998</v>
          </cell>
          <cell r="AT72">
            <v>667.96800000000007</v>
          </cell>
          <cell r="AV72">
            <v>513.91200000000003</v>
          </cell>
          <cell r="AW72">
            <v>655.23779999999999</v>
          </cell>
          <cell r="AX72">
            <v>655.23779999999999</v>
          </cell>
          <cell r="AY72">
            <v>783.71580000000006</v>
          </cell>
        </row>
        <row r="73">
          <cell r="C73" t="str">
            <v>Pixel CO2</v>
          </cell>
          <cell r="E73">
            <v>0</v>
          </cell>
          <cell r="F73">
            <v>0</v>
          </cell>
          <cell r="G73">
            <v>70</v>
          </cell>
          <cell r="H73">
            <v>350</v>
          </cell>
          <cell r="I73">
            <v>419.99999999999994</v>
          </cell>
          <cell r="J73">
            <v>514.5</v>
          </cell>
          <cell r="K73">
            <v>565.48800000000006</v>
          </cell>
          <cell r="L73">
            <v>618.43320000000006</v>
          </cell>
          <cell r="N73">
            <v>54.610488107160357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Z73">
            <v>70</v>
          </cell>
          <cell r="AB73">
            <v>70</v>
          </cell>
          <cell r="AC73">
            <v>105</v>
          </cell>
          <cell r="AD73">
            <v>105</v>
          </cell>
          <cell r="AE73">
            <v>70</v>
          </cell>
          <cell r="AG73">
            <v>70</v>
          </cell>
          <cell r="AH73">
            <v>105</v>
          </cell>
          <cell r="AI73">
            <v>105</v>
          </cell>
          <cell r="AJ73">
            <v>140</v>
          </cell>
          <cell r="AL73">
            <v>102.9</v>
          </cell>
          <cell r="AM73">
            <v>137.19999999999999</v>
          </cell>
          <cell r="AN73">
            <v>137.19999999999999</v>
          </cell>
          <cell r="AO73">
            <v>137.19999999999999</v>
          </cell>
          <cell r="AQ73">
            <v>133.05599999999998</v>
          </cell>
          <cell r="AR73">
            <v>133.05599999999998</v>
          </cell>
          <cell r="AS73">
            <v>133.05599999999998</v>
          </cell>
          <cell r="AT73">
            <v>166.32</v>
          </cell>
          <cell r="AV73">
            <v>123.68664</v>
          </cell>
          <cell r="AW73">
            <v>154.60830000000001</v>
          </cell>
          <cell r="AX73">
            <v>154.60830000000001</v>
          </cell>
          <cell r="AY73">
            <v>185.52996000000002</v>
          </cell>
        </row>
        <row r="74">
          <cell r="C74" t="str">
            <v>Total Systems / Handpieces</v>
          </cell>
          <cell r="E74">
            <v>0</v>
          </cell>
          <cell r="F74">
            <v>5773.8969666666671</v>
          </cell>
          <cell r="G74">
            <v>3013.0812823529409</v>
          </cell>
          <cell r="H74">
            <v>4490</v>
          </cell>
          <cell r="I74">
            <v>5312.4</v>
          </cell>
          <cell r="J74">
            <v>6250.5380000000005</v>
          </cell>
          <cell r="K74">
            <v>7136.9759999999997</v>
          </cell>
          <cell r="L74">
            <v>7896.2070040000008</v>
          </cell>
          <cell r="N74">
            <v>21.249940877336559</v>
          </cell>
          <cell r="R74">
            <v>586.65599999999995</v>
          </cell>
          <cell r="S74">
            <v>2673.3739999999998</v>
          </cell>
          <cell r="T74">
            <v>828.4666666666667</v>
          </cell>
          <cell r="U74">
            <v>1685.4003000000002</v>
          </cell>
          <cell r="W74">
            <v>384.33339999999998</v>
          </cell>
          <cell r="X74">
            <v>1109.5999999999999</v>
          </cell>
          <cell r="Y74">
            <v>673.14788235294122</v>
          </cell>
          <cell r="Z74">
            <v>846</v>
          </cell>
          <cell r="AB74">
            <v>825</v>
          </cell>
          <cell r="AC74">
            <v>1128.5</v>
          </cell>
          <cell r="AD74">
            <v>1287.5</v>
          </cell>
          <cell r="AE74">
            <v>1249</v>
          </cell>
          <cell r="AG74">
            <v>1088</v>
          </cell>
          <cell r="AH74">
            <v>1318.4</v>
          </cell>
          <cell r="AI74">
            <v>1318.4</v>
          </cell>
          <cell r="AJ74">
            <v>1587.6</v>
          </cell>
          <cell r="AL74">
            <v>1283.7020000000002</v>
          </cell>
          <cell r="AM74">
            <v>1550.36</v>
          </cell>
          <cell r="AN74">
            <v>1550.36</v>
          </cell>
          <cell r="AO74">
            <v>1866.116</v>
          </cell>
          <cell r="AQ74">
            <v>1447.5417600000001</v>
          </cell>
          <cell r="AR74">
            <v>1791.6864</v>
          </cell>
          <cell r="AS74">
            <v>1791.6864</v>
          </cell>
          <cell r="AT74">
            <v>2106.0614399999999</v>
          </cell>
          <cell r="AV74">
            <v>1551.4180248</v>
          </cell>
          <cell r="AW74">
            <v>1989.9665688000002</v>
          </cell>
          <cell r="AX74">
            <v>1989.9665688000002</v>
          </cell>
          <cell r="AY74">
            <v>2364.8558416000001</v>
          </cell>
        </row>
        <row r="75">
          <cell r="C75" t="str">
            <v>Other Existing Products</v>
          </cell>
          <cell r="E75">
            <v>0</v>
          </cell>
          <cell r="F75">
            <v>-807.17381501132388</v>
          </cell>
          <cell r="G75">
            <v>34.357137931240253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N75">
            <v>-100</v>
          </cell>
          <cell r="R75">
            <v>19.189785381557876</v>
          </cell>
          <cell r="S75">
            <v>32.08955247770087</v>
          </cell>
          <cell r="T75">
            <v>9.4163906709854448</v>
          </cell>
          <cell r="U75">
            <v>-867.86954354156808</v>
          </cell>
          <cell r="W75">
            <v>79.88926448271063</v>
          </cell>
          <cell r="X75">
            <v>82.243154568412066</v>
          </cell>
          <cell r="Y75">
            <v>-118.8680256029907</v>
          </cell>
          <cell r="Z75">
            <v>-8.90725551689175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</row>
        <row r="76">
          <cell r="C76" t="str">
            <v>Other New Products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125.60055555555556</v>
          </cell>
          <cell r="K76">
            <v>334.93481481481484</v>
          </cell>
          <cell r="L76">
            <v>753.60333333333335</v>
          </cell>
          <cell r="N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125.60055555555556</v>
          </cell>
          <cell r="AQ76">
            <v>41.866851851851855</v>
          </cell>
          <cell r="AR76">
            <v>125.60055555555556</v>
          </cell>
          <cell r="AS76">
            <v>41.866851851851855</v>
          </cell>
          <cell r="AT76">
            <v>125.60055555555556</v>
          </cell>
          <cell r="AV76">
            <v>83.733703703703711</v>
          </cell>
          <cell r="AW76">
            <v>209.33425925925928</v>
          </cell>
          <cell r="AX76">
            <v>125.60055555555556</v>
          </cell>
          <cell r="AY76">
            <v>334.93481481481484</v>
          </cell>
        </row>
        <row r="77">
          <cell r="C77" t="str">
            <v>Service and Warranty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N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</row>
        <row r="79">
          <cell r="C79" t="str">
            <v>Total Canada</v>
          </cell>
          <cell r="E79">
            <v>0</v>
          </cell>
          <cell r="F79">
            <v>4966.7231516553429</v>
          </cell>
          <cell r="G79">
            <v>3047.4384202841811</v>
          </cell>
          <cell r="H79">
            <v>4490</v>
          </cell>
          <cell r="I79">
            <v>5312.4</v>
          </cell>
          <cell r="J79">
            <v>6376.1385555555562</v>
          </cell>
          <cell r="K79">
            <v>7471.9108148148143</v>
          </cell>
          <cell r="L79">
            <v>8649.8103373333342</v>
          </cell>
          <cell r="N79">
            <v>23.201027326982349</v>
          </cell>
          <cell r="R79">
            <v>605.84578538155779</v>
          </cell>
          <cell r="S79">
            <v>2705.4635524777009</v>
          </cell>
          <cell r="T79">
            <v>837.88305733765219</v>
          </cell>
          <cell r="U79">
            <v>817.53075645843217</v>
          </cell>
          <cell r="W79">
            <v>464.22266448271063</v>
          </cell>
          <cell r="X79">
            <v>1191.843154568412</v>
          </cell>
          <cell r="Y79">
            <v>554.27985674995057</v>
          </cell>
          <cell r="Z79">
            <v>837.09274448310828</v>
          </cell>
          <cell r="AB79">
            <v>825</v>
          </cell>
          <cell r="AC79">
            <v>1128.5</v>
          </cell>
          <cell r="AD79">
            <v>1287.5</v>
          </cell>
          <cell r="AE79">
            <v>1249</v>
          </cell>
          <cell r="AG79">
            <v>1088</v>
          </cell>
          <cell r="AH79">
            <v>1318.4</v>
          </cell>
          <cell r="AI79">
            <v>1318.4</v>
          </cell>
          <cell r="AJ79">
            <v>1587.6</v>
          </cell>
          <cell r="AL79">
            <v>1283.7020000000002</v>
          </cell>
          <cell r="AM79">
            <v>1550.36</v>
          </cell>
          <cell r="AN79">
            <v>1550.36</v>
          </cell>
          <cell r="AO79">
            <v>1991.7165555555555</v>
          </cell>
          <cell r="AQ79">
            <v>1489.4086118518519</v>
          </cell>
          <cell r="AR79">
            <v>1917.2869555555556</v>
          </cell>
          <cell r="AS79">
            <v>1833.5532518518519</v>
          </cell>
          <cell r="AT79">
            <v>2231.6619955555557</v>
          </cell>
          <cell r="AV79">
            <v>1635.1517285037037</v>
          </cell>
          <cell r="AW79">
            <v>2199.3008280592594</v>
          </cell>
          <cell r="AX79">
            <v>2115.5671243555557</v>
          </cell>
          <cell r="AY79">
            <v>2699.7906564148147</v>
          </cell>
        </row>
        <row r="81">
          <cell r="C81" t="str">
            <v>International</v>
          </cell>
        </row>
        <row r="82">
          <cell r="C82" t="str">
            <v>Systems / Handpieces</v>
          </cell>
        </row>
        <row r="83">
          <cell r="C83" t="str">
            <v>Aria</v>
          </cell>
          <cell r="E83">
            <v>0</v>
          </cell>
          <cell r="F83">
            <v>978.71528000000001</v>
          </cell>
          <cell r="G83">
            <v>3183.2777300000002</v>
          </cell>
          <cell r="H83">
            <v>5039.643283909073</v>
          </cell>
          <cell r="I83">
            <v>6552.7374957001493</v>
          </cell>
          <cell r="J83">
            <v>7839.1632358080378</v>
          </cell>
          <cell r="K83">
            <v>9057.7111015581104</v>
          </cell>
          <cell r="L83">
            <v>10173.366503978448</v>
          </cell>
          <cell r="N83">
            <v>26.15894016712965</v>
          </cell>
          <cell r="R83">
            <v>266.08699999999999</v>
          </cell>
          <cell r="S83">
            <v>250.81827999999999</v>
          </cell>
          <cell r="T83">
            <v>139.27600000000001</v>
          </cell>
          <cell r="U83">
            <v>322.53399999999999</v>
          </cell>
          <cell r="W83">
            <v>260.51250000000005</v>
          </cell>
          <cell r="X83">
            <v>1091.3037200000001</v>
          </cell>
          <cell r="Y83">
            <v>915.46151000000009</v>
          </cell>
          <cell r="Z83">
            <v>916</v>
          </cell>
          <cell r="AB83">
            <v>314.34145401382244</v>
          </cell>
          <cell r="AC83">
            <v>1505.996052631579</v>
          </cell>
          <cell r="AD83">
            <v>1572.9796783625729</v>
          </cell>
          <cell r="AE83">
            <v>1646.3260989010989</v>
          </cell>
          <cell r="AG83">
            <v>1349.3772487234655</v>
          </cell>
          <cell r="AH83">
            <v>1689.7985506580817</v>
          </cell>
          <cell r="AI83">
            <v>1595.8316454109845</v>
          </cell>
          <cell r="AJ83">
            <v>1917.7300509076174</v>
          </cell>
          <cell r="AL83">
            <v>1607.6090965283597</v>
          </cell>
          <cell r="AM83">
            <v>2062.4814436288602</v>
          </cell>
          <cell r="AN83">
            <v>1963.1052994550446</v>
          </cell>
          <cell r="AO83">
            <v>2205.9673961957728</v>
          </cell>
          <cell r="AQ83">
            <v>1916.1217463732291</v>
          </cell>
          <cell r="AR83">
            <v>2380.2934956037875</v>
          </cell>
          <cell r="AS83">
            <v>2156.1964407044484</v>
          </cell>
          <cell r="AT83">
            <v>2605.0994188766449</v>
          </cell>
          <cell r="AV83">
            <v>2097.5442966045271</v>
          </cell>
          <cell r="AW83">
            <v>2699.5852096875155</v>
          </cell>
          <cell r="AX83">
            <v>2509.4241654671546</v>
          </cell>
          <cell r="AY83">
            <v>2866.812832219252</v>
          </cell>
        </row>
        <row r="84">
          <cell r="C84" t="str">
            <v>Harmony</v>
          </cell>
          <cell r="E84">
            <v>0</v>
          </cell>
          <cell r="F84">
            <v>16252.866388</v>
          </cell>
          <cell r="G84">
            <v>16255.700613499999</v>
          </cell>
          <cell r="H84">
            <v>20682.188228126881</v>
          </cell>
          <cell r="I84">
            <v>24365.074979091263</v>
          </cell>
          <cell r="J84">
            <v>29078.188516442711</v>
          </cell>
          <cell r="K84">
            <v>33418.531998277642</v>
          </cell>
          <cell r="L84">
            <v>38112.002091391143</v>
          </cell>
          <cell r="N84">
            <v>18.579936734032575</v>
          </cell>
          <cell r="R84">
            <v>3084.9971725</v>
          </cell>
          <cell r="S84">
            <v>4583.2472450000005</v>
          </cell>
          <cell r="T84">
            <v>3647.5937604999999</v>
          </cell>
          <cell r="U84">
            <v>4937.0282100000004</v>
          </cell>
          <cell r="W84">
            <v>3421.6341935000005</v>
          </cell>
          <cell r="X84">
            <v>3565.3550999999998</v>
          </cell>
          <cell r="Y84">
            <v>4299.7067699999998</v>
          </cell>
          <cell r="Z84">
            <v>4969.0045499999997</v>
          </cell>
          <cell r="AB84">
            <v>4983.7156762262202</v>
          </cell>
          <cell r="AC84">
            <v>5089.6623141136188</v>
          </cell>
          <cell r="AD84">
            <v>4707.5707824442989</v>
          </cell>
          <cell r="AE84">
            <v>5901.4292231745876</v>
          </cell>
          <cell r="AG84">
            <v>5064.2129152528832</v>
          </cell>
          <cell r="AH84">
            <v>6509.91735015623</v>
          </cell>
          <cell r="AI84">
            <v>5832.3078282369906</v>
          </cell>
          <cell r="AJ84">
            <v>6958.6368854451566</v>
          </cell>
          <cell r="AL84">
            <v>5910.9939825567099</v>
          </cell>
          <cell r="AM84">
            <v>7728.5780751749608</v>
          </cell>
          <cell r="AN84">
            <v>6996.4571573030835</v>
          </cell>
          <cell r="AO84">
            <v>8442.159301407959</v>
          </cell>
          <cell r="AQ84">
            <v>6972.1548302708261</v>
          </cell>
          <cell r="AR84">
            <v>8870.4063609963323</v>
          </cell>
          <cell r="AS84">
            <v>7973.8985311467468</v>
          </cell>
          <cell r="AT84">
            <v>9602.0722758637366</v>
          </cell>
          <cell r="AV84">
            <v>7914.3028522533514</v>
          </cell>
          <cell r="AW84">
            <v>10274.328575688198</v>
          </cell>
          <cell r="AX84">
            <v>9068.1972446926902</v>
          </cell>
          <cell r="AY84">
            <v>10855.173418756898</v>
          </cell>
        </row>
        <row r="85">
          <cell r="C85" t="str">
            <v>Soprano</v>
          </cell>
          <cell r="E85">
            <v>0</v>
          </cell>
          <cell r="F85">
            <v>2892.3909166666667</v>
          </cell>
          <cell r="G85">
            <v>6418.1916655148716</v>
          </cell>
          <cell r="H85">
            <v>7548.5039999999999</v>
          </cell>
          <cell r="I85">
            <v>8951.1373333333322</v>
          </cell>
          <cell r="J85">
            <v>10787.722278273684</v>
          </cell>
          <cell r="K85">
            <v>12351.133587480699</v>
          </cell>
          <cell r="L85">
            <v>14407.831119037754</v>
          </cell>
          <cell r="N85">
            <v>17.553938825490654</v>
          </cell>
          <cell r="R85">
            <v>587.65525000000002</v>
          </cell>
          <cell r="S85">
            <v>830.20050000000003</v>
          </cell>
          <cell r="T85">
            <v>470.71516666666662</v>
          </cell>
          <cell r="U85">
            <v>1003.82</v>
          </cell>
          <cell r="W85">
            <v>1355.7248268977778</v>
          </cell>
          <cell r="X85">
            <v>1658.8559834888888</v>
          </cell>
          <cell r="Y85">
            <v>1713.1268551282051</v>
          </cell>
          <cell r="Z85">
            <v>1690.4839999999999</v>
          </cell>
          <cell r="AB85">
            <v>1660.3103636363635</v>
          </cell>
          <cell r="AC85">
            <v>1774.6470909090908</v>
          </cell>
          <cell r="AD85">
            <v>1951.1645454545455</v>
          </cell>
          <cell r="AE85">
            <v>1799.3820000000001</v>
          </cell>
          <cell r="AG85">
            <v>1972.224350877193</v>
          </cell>
          <cell r="AH85">
            <v>2295.0296842105263</v>
          </cell>
          <cell r="AI85">
            <v>2072.7039649122808</v>
          </cell>
          <cell r="AJ85">
            <v>2611.1793333333335</v>
          </cell>
          <cell r="AL85">
            <v>2304.3245343017538</v>
          </cell>
          <cell r="AM85">
            <v>2878.3660004678359</v>
          </cell>
          <cell r="AN85">
            <v>2562.2798291836257</v>
          </cell>
          <cell r="AO85">
            <v>3042.7519143204677</v>
          </cell>
          <cell r="AQ85">
            <v>2704.2497482245608</v>
          </cell>
          <cell r="AR85">
            <v>3231.5575431345028</v>
          </cell>
          <cell r="AS85">
            <v>2848.5727357520468</v>
          </cell>
          <cell r="AT85">
            <v>3566.7535603695901</v>
          </cell>
          <cell r="AV85">
            <v>3074.3774103957899</v>
          </cell>
          <cell r="AW85">
            <v>3767.5266664622213</v>
          </cell>
          <cell r="AX85">
            <v>3447.4967275990634</v>
          </cell>
          <cell r="AY85">
            <v>4118.430314580678</v>
          </cell>
        </row>
        <row r="86">
          <cell r="C86" t="str">
            <v>Accent</v>
          </cell>
          <cell r="E86">
            <v>0</v>
          </cell>
          <cell r="F86">
            <v>18865.955644512822</v>
          </cell>
          <cell r="G86">
            <v>16214.22704018832</v>
          </cell>
          <cell r="H86">
            <v>15330.192825847045</v>
          </cell>
          <cell r="I86">
            <v>18025.142911899035</v>
          </cell>
          <cell r="J86">
            <v>20838.995692799963</v>
          </cell>
          <cell r="K86">
            <v>22760.137813161702</v>
          </cell>
          <cell r="L86">
            <v>24923.333717281905</v>
          </cell>
          <cell r="N86">
            <v>8.9787887315597494</v>
          </cell>
          <cell r="R86">
            <v>3039.084147</v>
          </cell>
          <cell r="S86">
            <v>6386.1189300000005</v>
          </cell>
          <cell r="T86">
            <v>4585.129916923077</v>
          </cell>
          <cell r="U86">
            <v>4855.622650589743</v>
          </cell>
          <cell r="W86">
            <v>5046.1539909555559</v>
          </cell>
          <cell r="X86">
            <v>3878.0556864770442</v>
          </cell>
          <cell r="Y86">
            <v>3896.9103627557188</v>
          </cell>
          <cell r="Z86">
            <v>3393.107</v>
          </cell>
          <cell r="AB86">
            <v>3177.6419817394549</v>
          </cell>
          <cell r="AC86">
            <v>4022.3095384637304</v>
          </cell>
          <cell r="AD86">
            <v>3805.2234120145285</v>
          </cell>
          <cell r="AE86">
            <v>4325.0178936293341</v>
          </cell>
          <cell r="AG86">
            <v>3972.5958341647311</v>
          </cell>
          <cell r="AH86">
            <v>4788.4531762150709</v>
          </cell>
          <cell r="AI86">
            <v>4231.6092448542213</v>
          </cell>
          <cell r="AJ86">
            <v>5032.4846566650094</v>
          </cell>
          <cell r="AL86">
            <v>4259.2156361440884</v>
          </cell>
          <cell r="AM86">
            <v>5605.6178602040818</v>
          </cell>
          <cell r="AN86">
            <v>5019.5490137020033</v>
          </cell>
          <cell r="AO86">
            <v>5954.6131827497939</v>
          </cell>
          <cell r="AQ86">
            <v>4421.209767855903</v>
          </cell>
          <cell r="AR86">
            <v>6073.4400973258334</v>
          </cell>
          <cell r="AS86">
            <v>5630.4699531361175</v>
          </cell>
          <cell r="AT86">
            <v>6635.017994843849</v>
          </cell>
          <cell r="AV86">
            <v>4801.7277539380193</v>
          </cell>
          <cell r="AW86">
            <v>6666.1543306159665</v>
          </cell>
          <cell r="AX86">
            <v>6213.2698629220949</v>
          </cell>
          <cell r="AY86">
            <v>7242.1817698058221</v>
          </cell>
        </row>
        <row r="87">
          <cell r="C87" t="str">
            <v>Pixel CO2</v>
          </cell>
          <cell r="E87">
            <v>0</v>
          </cell>
          <cell r="F87">
            <v>0</v>
          </cell>
          <cell r="G87">
            <v>801.7</v>
          </cell>
          <cell r="H87">
            <v>3700.7</v>
          </cell>
          <cell r="I87">
            <v>4584</v>
          </cell>
          <cell r="J87">
            <v>5725.8413611111109</v>
          </cell>
          <cell r="K87">
            <v>6514.3057100000005</v>
          </cell>
          <cell r="L87">
            <v>7142.8833470500012</v>
          </cell>
          <cell r="N87">
            <v>54.871796012602836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W87">
            <v>0</v>
          </cell>
          <cell r="X87">
            <v>0</v>
          </cell>
          <cell r="Y87">
            <v>20</v>
          </cell>
          <cell r="Z87">
            <v>781.7</v>
          </cell>
          <cell r="AB87">
            <v>858.39146825396824</v>
          </cell>
          <cell r="AC87">
            <v>947.60769230769233</v>
          </cell>
          <cell r="AD87">
            <v>881.29241452991459</v>
          </cell>
          <cell r="AE87">
            <v>1013.5</v>
          </cell>
          <cell r="AG87">
            <v>756.6</v>
          </cell>
          <cell r="AH87">
            <v>1249.7</v>
          </cell>
          <cell r="AI87">
            <v>1214.7</v>
          </cell>
          <cell r="AJ87">
            <v>1363</v>
          </cell>
          <cell r="AL87">
            <v>1235.9097777777779</v>
          </cell>
          <cell r="AM87">
            <v>1434.3</v>
          </cell>
          <cell r="AN87">
            <v>1379.13175</v>
          </cell>
          <cell r="AO87">
            <v>1676.4998333333333</v>
          </cell>
          <cell r="AQ87">
            <v>1358.4418650000002</v>
          </cell>
          <cell r="AR87">
            <v>1718.9369999999999</v>
          </cell>
          <cell r="AS87">
            <v>1669.83267</v>
          </cell>
          <cell r="AT87">
            <v>1767.094175</v>
          </cell>
          <cell r="AV87">
            <v>1461.9703763499999</v>
          </cell>
          <cell r="AW87">
            <v>1845.7926300000004</v>
          </cell>
          <cell r="AX87">
            <v>1749.9530895000003</v>
          </cell>
          <cell r="AY87">
            <v>2085.1672512</v>
          </cell>
        </row>
        <row r="88">
          <cell r="C88" t="str">
            <v>Total Systems / Handpieces</v>
          </cell>
          <cell r="E88">
            <v>0</v>
          </cell>
          <cell r="F88">
            <v>38989.928229179488</v>
          </cell>
          <cell r="G88">
            <v>42873.097049203192</v>
          </cell>
          <cell r="H88">
            <v>52301.228337883003</v>
          </cell>
          <cell r="I88">
            <v>62478.092720023778</v>
          </cell>
          <cell r="J88">
            <v>74269.911084435516</v>
          </cell>
          <cell r="K88">
            <v>84101.820210478152</v>
          </cell>
          <cell r="L88">
            <v>94759.416778739251</v>
          </cell>
          <cell r="N88">
            <v>17.189177032143089</v>
          </cell>
          <cell r="R88">
            <v>6977.8235695000003</v>
          </cell>
          <cell r="S88">
            <v>12050.384955000001</v>
          </cell>
          <cell r="T88">
            <v>8842.7148440897436</v>
          </cell>
          <cell r="U88">
            <v>11119.004860589743</v>
          </cell>
          <cell r="W88">
            <v>10084.025511353333</v>
          </cell>
          <cell r="X88">
            <v>10193.570489965934</v>
          </cell>
          <cell r="Y88">
            <v>10845.205497883924</v>
          </cell>
          <cell r="Z88">
            <v>11750.295549999999</v>
          </cell>
          <cell r="AB88">
            <v>11045.264580233465</v>
          </cell>
          <cell r="AC88">
            <v>13408.949961152985</v>
          </cell>
          <cell r="AD88">
            <v>12893.685378260407</v>
          </cell>
          <cell r="AE88">
            <v>14953.609761159565</v>
          </cell>
          <cell r="AG88">
            <v>13115.010349018274</v>
          </cell>
          <cell r="AH88">
            <v>16532.898761239911</v>
          </cell>
          <cell r="AI88">
            <v>14947.152683414477</v>
          </cell>
          <cell r="AJ88">
            <v>17883.030926351115</v>
          </cell>
          <cell r="AL88">
            <v>15318.053027308692</v>
          </cell>
          <cell r="AM88">
            <v>19709.34337947574</v>
          </cell>
          <cell r="AN88">
            <v>17920.523049643758</v>
          </cell>
          <cell r="AO88">
            <v>21321.99162800733</v>
          </cell>
          <cell r="AQ88">
            <v>17372.177957724518</v>
          </cell>
          <cell r="AR88">
            <v>22274.634497060455</v>
          </cell>
          <cell r="AS88">
            <v>20278.970330739357</v>
          </cell>
          <cell r="AT88">
            <v>24176.037424953818</v>
          </cell>
          <cell r="AV88">
            <v>19349.92268954169</v>
          </cell>
          <cell r="AW88">
            <v>25253.387412453903</v>
          </cell>
          <cell r="AX88">
            <v>22988.341090181002</v>
          </cell>
          <cell r="AY88">
            <v>27167.765586562651</v>
          </cell>
        </row>
        <row r="89">
          <cell r="C89" t="str">
            <v>Other Existing Products</v>
          </cell>
          <cell r="E89">
            <v>0</v>
          </cell>
          <cell r="F89">
            <v>1897.6117879005201</v>
          </cell>
          <cell r="G89">
            <v>1982.5281973659162</v>
          </cell>
          <cell r="H89">
            <v>1500</v>
          </cell>
          <cell r="I89">
            <v>1000</v>
          </cell>
          <cell r="J89">
            <v>980</v>
          </cell>
          <cell r="K89">
            <v>960</v>
          </cell>
          <cell r="L89">
            <v>920</v>
          </cell>
          <cell r="N89">
            <v>-14.234289277400091</v>
          </cell>
          <cell r="R89">
            <v>867.64903010925332</v>
          </cell>
          <cell r="S89">
            <v>520.42385609880978</v>
          </cell>
          <cell r="T89">
            <v>1380.5967923474184</v>
          </cell>
          <cell r="U89">
            <v>-871.05789065496106</v>
          </cell>
          <cell r="W89">
            <v>473.38338278053897</v>
          </cell>
          <cell r="X89">
            <v>1148.0678959355346</v>
          </cell>
          <cell r="Y89">
            <v>226.18290448234956</v>
          </cell>
          <cell r="Z89">
            <v>134.89401416749317</v>
          </cell>
          <cell r="AB89">
            <v>325</v>
          </cell>
          <cell r="AC89">
            <v>375</v>
          </cell>
          <cell r="AD89">
            <v>375</v>
          </cell>
          <cell r="AE89">
            <v>425</v>
          </cell>
          <cell r="AG89">
            <v>200</v>
          </cell>
          <cell r="AH89">
            <v>250</v>
          </cell>
          <cell r="AI89">
            <v>250</v>
          </cell>
          <cell r="AJ89">
            <v>300</v>
          </cell>
          <cell r="AL89">
            <v>196</v>
          </cell>
          <cell r="AM89">
            <v>245</v>
          </cell>
          <cell r="AN89">
            <v>245</v>
          </cell>
          <cell r="AO89">
            <v>294</v>
          </cell>
          <cell r="AQ89">
            <v>192</v>
          </cell>
          <cell r="AR89">
            <v>240</v>
          </cell>
          <cell r="AS89">
            <v>240</v>
          </cell>
          <cell r="AT89">
            <v>288</v>
          </cell>
          <cell r="AV89">
            <v>184</v>
          </cell>
          <cell r="AW89">
            <v>230</v>
          </cell>
          <cell r="AX89">
            <v>230</v>
          </cell>
          <cell r="AY89">
            <v>276</v>
          </cell>
        </row>
        <row r="90">
          <cell r="C90" t="str">
            <v>Other New Products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1666.2797524413236</v>
          </cell>
          <cell r="K90">
            <v>3916.5661774062469</v>
          </cell>
          <cell r="L90">
            <v>9122.3919799459145</v>
          </cell>
          <cell r="N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1666.2797524413236</v>
          </cell>
          <cell r="AQ90">
            <v>706.77899286746856</v>
          </cell>
          <cell r="AR90">
            <v>1043.5866465134261</v>
          </cell>
          <cell r="AS90">
            <v>873.53664914076739</v>
          </cell>
          <cell r="AT90">
            <v>1292.663888884585</v>
          </cell>
          <cell r="AV90">
            <v>1747.5538194496587</v>
          </cell>
          <cell r="AW90">
            <v>2457.1446322483635</v>
          </cell>
          <cell r="AX90">
            <v>1919.1134417995154</v>
          </cell>
          <cell r="AY90">
            <v>2998.5800864483763</v>
          </cell>
        </row>
        <row r="91">
          <cell r="C91" t="str">
            <v>Service and Warranty</v>
          </cell>
          <cell r="E91">
            <v>0</v>
          </cell>
          <cell r="F91">
            <v>1.4566126083082054E-13</v>
          </cell>
          <cell r="G91">
            <v>-1.8474111129762605E-13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N91">
            <v>-100</v>
          </cell>
          <cell r="R91">
            <v>7.1054273576010019E-15</v>
          </cell>
          <cell r="S91">
            <v>0</v>
          </cell>
          <cell r="T91">
            <v>0</v>
          </cell>
          <cell r="U91">
            <v>7.1054273576010019E-15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</row>
        <row r="93">
          <cell r="C93" t="str">
            <v>Total International</v>
          </cell>
          <cell r="E93">
            <v>0</v>
          </cell>
          <cell r="F93">
            <v>40887.540017080006</v>
          </cell>
          <cell r="G93">
            <v>44855.625246569107</v>
          </cell>
          <cell r="H93">
            <v>53801.228337883003</v>
          </cell>
          <cell r="I93">
            <v>63478.092720023778</v>
          </cell>
          <cell r="J93">
            <v>76916.190836876835</v>
          </cell>
          <cell r="K93">
            <v>88978.386387884399</v>
          </cell>
          <cell r="L93">
            <v>104801.80875868516</v>
          </cell>
          <cell r="N93">
            <v>18.497823263927373</v>
          </cell>
          <cell r="R93">
            <v>7845.4725996092538</v>
          </cell>
          <cell r="S93">
            <v>12570.808811098812</v>
          </cell>
          <cell r="T93">
            <v>10223.311636437162</v>
          </cell>
          <cell r="U93">
            <v>10247.946969934781</v>
          </cell>
          <cell r="W93">
            <v>10557.408894133872</v>
          </cell>
          <cell r="X93">
            <v>11341.638385901468</v>
          </cell>
          <cell r="Y93">
            <v>11071.388402366274</v>
          </cell>
          <cell r="Z93">
            <v>11885.189564167493</v>
          </cell>
          <cell r="AB93">
            <v>11370.264580233465</v>
          </cell>
          <cell r="AC93">
            <v>13783.949961152985</v>
          </cell>
          <cell r="AD93">
            <v>13268.685378260407</v>
          </cell>
          <cell r="AE93">
            <v>15378.609761159565</v>
          </cell>
          <cell r="AG93">
            <v>13315.010349018274</v>
          </cell>
          <cell r="AH93">
            <v>16782.898761239911</v>
          </cell>
          <cell r="AI93">
            <v>15197.152683414477</v>
          </cell>
          <cell r="AJ93">
            <v>18183.030926351115</v>
          </cell>
          <cell r="AL93">
            <v>15514.053027308692</v>
          </cell>
          <cell r="AM93">
            <v>19954.34337947574</v>
          </cell>
          <cell r="AN93">
            <v>18165.523049643758</v>
          </cell>
          <cell r="AO93">
            <v>23282.271380448656</v>
          </cell>
          <cell r="AQ93">
            <v>18270.956950591986</v>
          </cell>
          <cell r="AR93">
            <v>23558.221143573883</v>
          </cell>
          <cell r="AS93">
            <v>21392.506979880123</v>
          </cell>
          <cell r="AT93">
            <v>25756.701313838403</v>
          </cell>
          <cell r="AV93">
            <v>21281.476508991349</v>
          </cell>
          <cell r="AW93">
            <v>27940.532044702268</v>
          </cell>
          <cell r="AX93">
            <v>25137.454531980518</v>
          </cell>
          <cell r="AY93">
            <v>30442.345673011027</v>
          </cell>
        </row>
        <row r="95">
          <cell r="C95" t="str">
            <v>TOTAL REVENUE</v>
          </cell>
          <cell r="E95">
            <v>0</v>
          </cell>
          <cell r="F95">
            <v>61622.000000000015</v>
          </cell>
          <cell r="G95">
            <v>85716.092649999991</v>
          </cell>
          <cell r="H95">
            <v>101760.95106515574</v>
          </cell>
          <cell r="I95">
            <v>123304.82908366012</v>
          </cell>
          <cell r="J95">
            <v>146211.49981414955</v>
          </cell>
          <cell r="K95">
            <v>167658.36459242986</v>
          </cell>
          <cell r="L95">
            <v>194209.47576759424</v>
          </cell>
          <cell r="N95">
            <v>17.771880621600534</v>
          </cell>
          <cell r="R95">
            <v>13558.000000000002</v>
          </cell>
          <cell r="S95">
            <v>14347.000000000002</v>
          </cell>
          <cell r="T95">
            <v>15445</v>
          </cell>
          <cell r="U95">
            <v>18272.000000000004</v>
          </cell>
          <cell r="W95">
            <v>16561.441999999999</v>
          </cell>
          <cell r="X95">
            <v>24341.703999999998</v>
          </cell>
          <cell r="Y95">
            <v>21463.655999999999</v>
          </cell>
          <cell r="Z95">
            <v>23349.290649999999</v>
          </cell>
          <cell r="AB95">
            <v>21746.991852960738</v>
          </cell>
          <cell r="AC95">
            <v>25539.76814297117</v>
          </cell>
          <cell r="AD95">
            <v>25009.139923714953</v>
          </cell>
          <cell r="AE95">
            <v>29465.33248843229</v>
          </cell>
          <cell r="AG95">
            <v>26433.710349018274</v>
          </cell>
          <cell r="AH95">
            <v>32491.885124876273</v>
          </cell>
          <cell r="AI95">
            <v>29743.539047050843</v>
          </cell>
          <cell r="AJ95">
            <v>34635.694562714751</v>
          </cell>
          <cell r="AL95">
            <v>30908.752118217781</v>
          </cell>
          <cell r="AM95">
            <v>37363.964174930283</v>
          </cell>
          <cell r="AN95">
            <v>35165.83611782558</v>
          </cell>
          <cell r="AO95">
            <v>42772.947403175916</v>
          </cell>
          <cell r="AQ95">
            <v>36198.577986955628</v>
          </cell>
          <cell r="AR95">
            <v>43515.642975392075</v>
          </cell>
          <cell r="AS95">
            <v>40582.664825334672</v>
          </cell>
          <cell r="AT95">
            <v>47361.478804747501</v>
          </cell>
          <cell r="AV95">
            <v>41414.014375264072</v>
          </cell>
          <cell r="AW95">
            <v>50844.095678429534</v>
          </cell>
          <cell r="AX95">
            <v>46984.318450253246</v>
          </cell>
          <cell r="AY95">
            <v>54967.047263647393</v>
          </cell>
        </row>
        <row r="99">
          <cell r="B99" t="str">
            <v>REVENUE SUMMARY BY PRODUCT</v>
          </cell>
        </row>
        <row r="103">
          <cell r="F103" t="str">
            <v>Fiscal Year Ended December 31,</v>
          </cell>
          <cell r="R103">
            <v>2006</v>
          </cell>
          <cell r="W103">
            <v>2007</v>
          </cell>
          <cell r="AB103">
            <v>2008</v>
          </cell>
          <cell r="AG103">
            <v>2009</v>
          </cell>
          <cell r="AL103">
            <v>2010</v>
          </cell>
          <cell r="AQ103">
            <v>2011</v>
          </cell>
          <cell r="AV103">
            <v>2012</v>
          </cell>
        </row>
        <row r="104">
          <cell r="E104">
            <v>2005</v>
          </cell>
          <cell r="F104">
            <v>2006</v>
          </cell>
          <cell r="G104">
            <v>2007</v>
          </cell>
          <cell r="H104">
            <v>2008</v>
          </cell>
          <cell r="I104">
            <v>2009</v>
          </cell>
          <cell r="J104">
            <v>2010</v>
          </cell>
          <cell r="K104">
            <v>2011</v>
          </cell>
          <cell r="L104">
            <v>2012</v>
          </cell>
          <cell r="R104" t="str">
            <v>Q1</v>
          </cell>
          <cell r="S104" t="str">
            <v>Q2</v>
          </cell>
          <cell r="T104" t="str">
            <v>Q3</v>
          </cell>
          <cell r="U104" t="str">
            <v>Q4</v>
          </cell>
          <cell r="W104" t="str">
            <v>Q1</v>
          </cell>
          <cell r="X104" t="str">
            <v>Q2</v>
          </cell>
          <cell r="Y104" t="str">
            <v>Q3</v>
          </cell>
          <cell r="Z104" t="str">
            <v>Q4</v>
          </cell>
          <cell r="AB104" t="str">
            <v>Q1</v>
          </cell>
          <cell r="AC104" t="str">
            <v>Q2</v>
          </cell>
          <cell r="AD104" t="str">
            <v>Q3</v>
          </cell>
          <cell r="AE104" t="str">
            <v>Q4</v>
          </cell>
          <cell r="AG104" t="str">
            <v>Q1</v>
          </cell>
          <cell r="AH104" t="str">
            <v>Q2</v>
          </cell>
          <cell r="AI104" t="str">
            <v>Q3</v>
          </cell>
          <cell r="AJ104" t="str">
            <v>Q4</v>
          </cell>
          <cell r="AL104" t="str">
            <v>Q1</v>
          </cell>
          <cell r="AM104" t="str">
            <v>Q2</v>
          </cell>
          <cell r="AN104" t="str">
            <v>Q3</v>
          </cell>
          <cell r="AO104" t="str">
            <v>Q4</v>
          </cell>
          <cell r="AQ104" t="str">
            <v>Q1</v>
          </cell>
          <cell r="AR104" t="str">
            <v>Q2</v>
          </cell>
          <cell r="AS104" t="str">
            <v>Q3</v>
          </cell>
          <cell r="AT104" t="str">
            <v>Q4</v>
          </cell>
          <cell r="AV104" t="str">
            <v>Q1</v>
          </cell>
          <cell r="AW104" t="str">
            <v>Q2</v>
          </cell>
          <cell r="AX104" t="str">
            <v>Q3</v>
          </cell>
          <cell r="AY104" t="str">
            <v>Q4</v>
          </cell>
        </row>
        <row r="106">
          <cell r="C106" t="str">
            <v>GROWTH STATISTICS:</v>
          </cell>
        </row>
        <row r="108">
          <cell r="C108" t="str">
            <v>BY PRODUCT:</v>
          </cell>
        </row>
        <row r="110">
          <cell r="C110" t="str">
            <v>US</v>
          </cell>
        </row>
        <row r="111">
          <cell r="C111" t="str">
            <v>Systems / Handpieces</v>
          </cell>
        </row>
        <row r="112">
          <cell r="C112" t="str">
            <v>Aria</v>
          </cell>
          <cell r="E112" t="str">
            <v>--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R112" t="str">
            <v>--</v>
          </cell>
          <cell r="S112" t="str">
            <v>--</v>
          </cell>
          <cell r="T112" t="str">
            <v>--</v>
          </cell>
          <cell r="U112" t="str">
            <v>--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</row>
        <row r="113">
          <cell r="C113" t="str">
            <v>Harmony</v>
          </cell>
          <cell r="E113" t="str">
            <v>--</v>
          </cell>
          <cell r="F113">
            <v>0</v>
          </cell>
          <cell r="G113">
            <v>13.06718918595362</v>
          </cell>
          <cell r="H113">
            <v>3.2390759153102078</v>
          </cell>
          <cell r="I113">
            <v>8.5416597718321885</v>
          </cell>
          <cell r="J113">
            <v>6.4809086297854535</v>
          </cell>
          <cell r="K113">
            <v>6.243047824572745</v>
          </cell>
          <cell r="L113">
            <v>5.1038038827580623</v>
          </cell>
          <cell r="R113" t="str">
            <v>--</v>
          </cell>
          <cell r="S113" t="str">
            <v>--</v>
          </cell>
          <cell r="T113" t="str">
            <v>--</v>
          </cell>
          <cell r="U113" t="str">
            <v>--</v>
          </cell>
          <cell r="W113">
            <v>165.65919749869721</v>
          </cell>
          <cell r="X113">
            <v>24.107519696117041</v>
          </cell>
          <cell r="Y113">
            <v>2.3391129415541334</v>
          </cell>
          <cell r="Z113">
            <v>-27.398119122257057</v>
          </cell>
          <cell r="AB113">
            <v>-5.6350083811833489</v>
          </cell>
          <cell r="AC113">
            <v>14.817139130959633</v>
          </cell>
          <cell r="AD113">
            <v>11.063432190192746</v>
          </cell>
          <cell r="AE113">
            <v>-3.7176601943441412</v>
          </cell>
          <cell r="AG113">
            <v>-7.4651347367625354</v>
          </cell>
          <cell r="AH113">
            <v>15.50251529079658</v>
          </cell>
          <cell r="AI113">
            <v>14.052055420535513</v>
          </cell>
          <cell r="AJ113">
            <v>12.112973364739975</v>
          </cell>
          <cell r="AL113">
            <v>5.6897315776145874</v>
          </cell>
          <cell r="AM113">
            <v>0.15224858606588398</v>
          </cell>
          <cell r="AN113">
            <v>10.27433121819552</v>
          </cell>
          <cell r="AO113">
            <v>10.269395306516449</v>
          </cell>
          <cell r="AQ113">
            <v>12.532207681669272</v>
          </cell>
          <cell r="AR113">
            <v>4.4111490083395877</v>
          </cell>
          <cell r="AS113">
            <v>6.556611069296725</v>
          </cell>
          <cell r="AT113">
            <v>2.9106628464878215</v>
          </cell>
          <cell r="AV113">
            <v>7.6919385326302381</v>
          </cell>
          <cell r="AW113">
            <v>5.4707620885669384</v>
          </cell>
          <cell r="AX113">
            <v>3.9619654298201468</v>
          </cell>
          <cell r="AY113">
            <v>3.657435503618478</v>
          </cell>
        </row>
        <row r="114">
          <cell r="C114" t="str">
            <v>Soprano</v>
          </cell>
          <cell r="E114" t="str">
            <v>--</v>
          </cell>
          <cell r="F114">
            <v>0</v>
          </cell>
          <cell r="G114">
            <v>-26.373936793853026</v>
          </cell>
          <cell r="H114">
            <v>10.85290615311969</v>
          </cell>
          <cell r="I114">
            <v>10.06609637801108</v>
          </cell>
          <cell r="J114">
            <v>8.0177209864857879</v>
          </cell>
          <cell r="K114">
            <v>5.1600327723127171</v>
          </cell>
          <cell r="L114">
            <v>6.3713533524460297</v>
          </cell>
          <cell r="R114" t="str">
            <v>--</v>
          </cell>
          <cell r="S114" t="str">
            <v>--</v>
          </cell>
          <cell r="T114" t="str">
            <v>--</v>
          </cell>
          <cell r="U114" t="str">
            <v>--</v>
          </cell>
          <cell r="W114">
            <v>-53.451118644067797</v>
          </cell>
          <cell r="X114">
            <v>-27.657231414376227</v>
          </cell>
          <cell r="Y114">
            <v>11.829590466767282</v>
          </cell>
          <cell r="Z114">
            <v>-39.486372134212331</v>
          </cell>
          <cell r="AB114">
            <v>32.392265611800816</v>
          </cell>
          <cell r="AC114">
            <v>44.285779092801604</v>
          </cell>
          <cell r="AD114">
            <v>-38.57244995233556</v>
          </cell>
          <cell r="AE114">
            <v>67.269647696476966</v>
          </cell>
          <cell r="AG114">
            <v>24.697469746974686</v>
          </cell>
          <cell r="AH114">
            <v>6.5720524017467197</v>
          </cell>
          <cell r="AI114">
            <v>3.0892337536372327</v>
          </cell>
          <cell r="AJ114">
            <v>8.3599983798452691</v>
          </cell>
          <cell r="AL114">
            <v>8.7917953242170341</v>
          </cell>
          <cell r="AM114">
            <v>5.7586560131120734</v>
          </cell>
          <cell r="AN114">
            <v>10.626146681093296</v>
          </cell>
          <cell r="AO114">
            <v>7.3500168205434813</v>
          </cell>
          <cell r="AQ114">
            <v>5.3721957093796124</v>
          </cell>
          <cell r="AR114">
            <v>4.4451073985680267</v>
          </cell>
          <cell r="AS114">
            <v>3.0217981102067526</v>
          </cell>
          <cell r="AT114">
            <v>7.3711626481797188</v>
          </cell>
          <cell r="AV114">
            <v>10.353220037671163</v>
          </cell>
          <cell r="AW114">
            <v>4.3987432162239326</v>
          </cell>
          <cell r="AX114">
            <v>12.493189248093017</v>
          </cell>
          <cell r="AY114">
            <v>-6.9560874683405327E-2</v>
          </cell>
        </row>
        <row r="115">
          <cell r="C115" t="str">
            <v>Accent</v>
          </cell>
          <cell r="E115" t="str">
            <v>--</v>
          </cell>
          <cell r="F115">
            <v>0</v>
          </cell>
          <cell r="G115">
            <v>-2148.2618771726534</v>
          </cell>
          <cell r="H115">
            <v>16.3239329052697</v>
          </cell>
          <cell r="I115">
            <v>20.887073241902531</v>
          </cell>
          <cell r="J115">
            <v>17.056821473399619</v>
          </cell>
          <cell r="K115">
            <v>15.094791896504667</v>
          </cell>
          <cell r="L115">
            <v>9.920449992962066</v>
          </cell>
          <cell r="R115" t="str">
            <v>--</v>
          </cell>
          <cell r="S115" t="str">
            <v>--</v>
          </cell>
          <cell r="T115" t="str">
            <v>--</v>
          </cell>
          <cell r="U115" t="str">
            <v>--</v>
          </cell>
          <cell r="W115">
            <v>-100</v>
          </cell>
          <cell r="X115">
            <v>-357.10884353741494</v>
          </cell>
          <cell r="Y115">
            <v>0</v>
          </cell>
          <cell r="Z115">
            <v>0</v>
          </cell>
          <cell r="AB115">
            <v>0</v>
          </cell>
          <cell r="AC115">
            <v>-30.718348987961374</v>
          </cell>
          <cell r="AD115">
            <v>4.3561208267090645</v>
          </cell>
          <cell r="AE115">
            <v>11.018518518518515</v>
          </cell>
          <cell r="AG115">
            <v>24.429316995688666</v>
          </cell>
          <cell r="AH115">
            <v>21.08268092419323</v>
          </cell>
          <cell r="AI115">
            <v>27.505586024781636</v>
          </cell>
          <cell r="AJ115">
            <v>12.677231025854873</v>
          </cell>
          <cell r="AL115">
            <v>25.039390181632506</v>
          </cell>
          <cell r="AM115">
            <v>13.862421346454102</v>
          </cell>
          <cell r="AN115">
            <v>12.476302751270495</v>
          </cell>
          <cell r="AO115">
            <v>17.83182827535159</v>
          </cell>
          <cell r="AQ115">
            <v>12.670142605875157</v>
          </cell>
          <cell r="AR115">
            <v>17.89418473074582</v>
          </cell>
          <cell r="AS115">
            <v>16.165447399171406</v>
          </cell>
          <cell r="AT115">
            <v>13.694449679252818</v>
          </cell>
          <cell r="AV115">
            <v>9.5537779063232797</v>
          </cell>
          <cell r="AW115">
            <v>9.6942272644064964</v>
          </cell>
          <cell r="AX115">
            <v>10.093745332449089</v>
          </cell>
          <cell r="AY115">
            <v>10.28920084381606</v>
          </cell>
        </row>
        <row r="116">
          <cell r="C116" t="str">
            <v>Pixel CO2</v>
          </cell>
          <cell r="E116" t="str">
            <v>--</v>
          </cell>
          <cell r="F116">
            <v>0</v>
          </cell>
          <cell r="G116">
            <v>0</v>
          </cell>
          <cell r="H116">
            <v>0</v>
          </cell>
          <cell r="I116">
            <v>185.4014598540146</v>
          </cell>
          <cell r="J116">
            <v>18.414322250639394</v>
          </cell>
          <cell r="K116">
            <v>12.043196544276435</v>
          </cell>
          <cell r="L116">
            <v>9.2175572519084028</v>
          </cell>
          <cell r="R116" t="str">
            <v>--</v>
          </cell>
          <cell r="S116" t="str">
            <v>--</v>
          </cell>
          <cell r="T116" t="str">
            <v>--</v>
          </cell>
          <cell r="U116" t="str">
            <v>--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G116">
            <v>0</v>
          </cell>
          <cell r="AH116">
            <v>1550</v>
          </cell>
          <cell r="AI116">
            <v>62.5</v>
          </cell>
          <cell r="AJ116">
            <v>54.666666666666664</v>
          </cell>
          <cell r="AL116">
            <v>27.058823529411757</v>
          </cell>
          <cell r="AM116">
            <v>19.191919191919183</v>
          </cell>
          <cell r="AN116">
            <v>21.978021978021989</v>
          </cell>
          <cell r="AO116">
            <v>8.6206896551724199</v>
          </cell>
          <cell r="AQ116">
            <v>10.916666666666686</v>
          </cell>
          <cell r="AR116">
            <v>6.550847457627107</v>
          </cell>
          <cell r="AS116">
            <v>13.270270270270256</v>
          </cell>
          <cell r="AT116">
            <v>17.071428571428559</v>
          </cell>
          <cell r="AV116">
            <v>2.6115702479338809</v>
          </cell>
          <cell r="AW116">
            <v>16.094488188976385</v>
          </cell>
          <cell r="AX116">
            <v>8.4566929133858224</v>
          </cell>
          <cell r="AY116">
            <v>9.3691275167785193</v>
          </cell>
        </row>
        <row r="117">
          <cell r="C117" t="str">
            <v>Total Systems / Handpieces</v>
          </cell>
          <cell r="E117" t="str">
            <v>--</v>
          </cell>
          <cell r="F117">
            <v>0</v>
          </cell>
          <cell r="G117">
            <v>92.318011591978788</v>
          </cell>
          <cell r="H117">
            <v>16.547237738922284</v>
          </cell>
          <cell r="I117">
            <v>24.444143891799474</v>
          </cell>
          <cell r="J117">
            <v>12.7158693308838</v>
          </cell>
          <cell r="K117">
            <v>10.894979174105156</v>
          </cell>
          <cell r="L117">
            <v>7.9968309397039805</v>
          </cell>
          <cell r="R117" t="str">
            <v>--</v>
          </cell>
          <cell r="S117" t="str">
            <v>--</v>
          </cell>
          <cell r="T117" t="str">
            <v>--</v>
          </cell>
          <cell r="U117" t="str">
            <v>--</v>
          </cell>
          <cell r="W117">
            <v>5.7319685615061067</v>
          </cell>
          <cell r="X117">
            <v>656.48872701510481</v>
          </cell>
          <cell r="Y117">
            <v>93.157200068992722</v>
          </cell>
          <cell r="Z117">
            <v>35.154446913562623</v>
          </cell>
          <cell r="AB117">
            <v>75.063691098345899</v>
          </cell>
          <cell r="AC117">
            <v>-9.4455943218193728</v>
          </cell>
          <cell r="AD117">
            <v>10.777974395868428</v>
          </cell>
          <cell r="AE117">
            <v>21.12717179727488</v>
          </cell>
          <cell r="AG117">
            <v>26.089107133238798</v>
          </cell>
          <cell r="AH117">
            <v>33.127090169106509</v>
          </cell>
          <cell r="AI117">
            <v>23.587987773411157</v>
          </cell>
          <cell r="AJ117">
            <v>16.665360570238398</v>
          </cell>
          <cell r="AL117">
            <v>17.119981602740218</v>
          </cell>
          <cell r="AM117">
            <v>8.7209047251855196</v>
          </cell>
          <cell r="AN117">
            <v>12.782681908775405</v>
          </cell>
          <cell r="AO117">
            <v>12.972665056064049</v>
          </cell>
          <cell r="AQ117">
            <v>11.7716975430465</v>
          </cell>
          <cell r="AR117">
            <v>10.552021879875561</v>
          </cell>
          <cell r="AS117">
            <v>11.480631798668494</v>
          </cell>
          <cell r="AT117">
            <v>9.9712104900384837</v>
          </cell>
          <cell r="AV117">
            <v>8.0311523140554684</v>
          </cell>
          <cell r="AW117">
            <v>8.7902869628118765</v>
          </cell>
          <cell r="AX117">
            <v>8.0044593966157827</v>
          </cell>
          <cell r="AY117">
            <v>7.2268014053569862</v>
          </cell>
        </row>
        <row r="118">
          <cell r="C118" t="str">
            <v>Other Existing Products</v>
          </cell>
          <cell r="E118" t="str">
            <v>--</v>
          </cell>
          <cell r="F118">
            <v>0</v>
          </cell>
          <cell r="G118">
            <v>-84.452887252760902</v>
          </cell>
          <cell r="H118">
            <v>-100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R118" t="str">
            <v>--</v>
          </cell>
          <cell r="S118" t="str">
            <v>--</v>
          </cell>
          <cell r="T118" t="str">
            <v>--</v>
          </cell>
          <cell r="U118" t="str">
            <v>--</v>
          </cell>
          <cell r="W118">
            <v>-93.397888520008152</v>
          </cell>
          <cell r="X118">
            <v>271.95764995584994</v>
          </cell>
          <cell r="Y118">
            <v>-26.614011849612517</v>
          </cell>
          <cell r="Z118">
            <v>-77.801050586123097</v>
          </cell>
          <cell r="AB118">
            <v>-100</v>
          </cell>
          <cell r="AC118">
            <v>-100</v>
          </cell>
          <cell r="AD118">
            <v>-100</v>
          </cell>
          <cell r="AE118">
            <v>-100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</row>
        <row r="119">
          <cell r="C119" t="str">
            <v>Other New Products</v>
          </cell>
          <cell r="E119" t="str">
            <v>--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111.11111111111111</v>
          </cell>
          <cell r="L119">
            <v>136.84210526315786</v>
          </cell>
          <cell r="R119" t="str">
            <v>--</v>
          </cell>
          <cell r="S119" t="str">
            <v>--</v>
          </cell>
          <cell r="T119" t="str">
            <v>--</v>
          </cell>
          <cell r="U119" t="str">
            <v>--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Q119">
            <v>0</v>
          </cell>
          <cell r="AR119">
            <v>233.33333333333334</v>
          </cell>
          <cell r="AS119">
            <v>50</v>
          </cell>
          <cell r="AT119">
            <v>33.333333333333329</v>
          </cell>
          <cell r="AV119">
            <v>128.57142857142856</v>
          </cell>
          <cell r="AW119">
            <v>140</v>
          </cell>
          <cell r="AX119">
            <v>144.44444444444446</v>
          </cell>
          <cell r="AY119">
            <v>133.33333333333334</v>
          </cell>
        </row>
        <row r="120">
          <cell r="C120" t="str">
            <v>Service and Warranty</v>
          </cell>
          <cell r="E120" t="str">
            <v>--</v>
          </cell>
          <cell r="F120">
            <v>0</v>
          </cell>
          <cell r="G120">
            <v>254.67980295566502</v>
          </cell>
          <cell r="H120">
            <v>54.166666666666671</v>
          </cell>
          <cell r="I120">
            <v>37.387387387387385</v>
          </cell>
          <cell r="J120">
            <v>25.573770491803295</v>
          </cell>
          <cell r="K120">
            <v>19.582245430809376</v>
          </cell>
          <cell r="L120">
            <v>3.9301310043668103</v>
          </cell>
          <cell r="R120" t="str">
            <v>--</v>
          </cell>
          <cell r="S120" t="str">
            <v>--</v>
          </cell>
          <cell r="T120" t="str">
            <v>--</v>
          </cell>
          <cell r="U120" t="str">
            <v>--</v>
          </cell>
          <cell r="W120">
            <v>442.1052631578948</v>
          </cell>
          <cell r="X120">
            <v>125</v>
          </cell>
          <cell r="Y120">
            <v>308.88888888888886</v>
          </cell>
          <cell r="Z120">
            <v>213.23529411764704</v>
          </cell>
          <cell r="AB120">
            <v>21.359223300970864</v>
          </cell>
          <cell r="AC120">
            <v>96.581196581196565</v>
          </cell>
          <cell r="AD120">
            <v>57.6086956521739</v>
          </cell>
          <cell r="AE120">
            <v>59.624413145539904</v>
          </cell>
          <cell r="AG120">
            <v>39.999999999999993</v>
          </cell>
          <cell r="AH120">
            <v>58.695652173913039</v>
          </cell>
          <cell r="AI120">
            <v>36.206896551724135</v>
          </cell>
          <cell r="AJ120">
            <v>22.058823529411775</v>
          </cell>
          <cell r="AL120">
            <v>25.714285714285712</v>
          </cell>
          <cell r="AM120">
            <v>23.287671232876718</v>
          </cell>
          <cell r="AN120">
            <v>22.78481012658229</v>
          </cell>
          <cell r="AO120">
            <v>30.120481927710841</v>
          </cell>
          <cell r="AQ120">
            <v>28.409090909090917</v>
          </cell>
          <cell r="AR120">
            <v>31.111111111111111</v>
          </cell>
          <cell r="AS120">
            <v>16.494845360824751</v>
          </cell>
          <cell r="AT120">
            <v>5.555555555555558</v>
          </cell>
          <cell r="AV120">
            <v>5.3097345132743445</v>
          </cell>
          <cell r="AW120">
            <v>5.0847457627118731</v>
          </cell>
          <cell r="AX120">
            <v>5.3097345132743445</v>
          </cell>
          <cell r="AY120">
            <v>0</v>
          </cell>
        </row>
        <row r="121">
          <cell r="R121" t="str">
            <v>--</v>
          </cell>
          <cell r="S121" t="str">
            <v>--</v>
          </cell>
          <cell r="T121" t="str">
            <v>--</v>
          </cell>
          <cell r="U121" t="str">
            <v>--</v>
          </cell>
        </row>
        <row r="122">
          <cell r="C122" t="str">
            <v>Total US</v>
          </cell>
          <cell r="E122" t="str">
            <v>--</v>
          </cell>
          <cell r="F122">
            <v>0</v>
          </cell>
          <cell r="G122">
            <v>97.06550079958518</v>
          </cell>
          <cell r="H122">
            <v>17.374385989636899</v>
          </cell>
          <cell r="I122">
            <v>24.743707764630884</v>
          </cell>
          <cell r="J122">
            <v>15.826657426346792</v>
          </cell>
          <cell r="K122">
            <v>13.543007983918054</v>
          </cell>
          <cell r="L122">
            <v>13.634585378855469</v>
          </cell>
          <cell r="R122" t="str">
            <v>--</v>
          </cell>
          <cell r="S122" t="str">
            <v>--</v>
          </cell>
          <cell r="T122" t="str">
            <v>--</v>
          </cell>
          <cell r="U122" t="str">
            <v>--</v>
          </cell>
          <cell r="W122">
            <v>5.1029200394809404</v>
          </cell>
          <cell r="X122">
            <v>631.90688566250537</v>
          </cell>
          <cell r="Y122">
            <v>99.021214482109016</v>
          </cell>
          <cell r="Z122">
            <v>42.871701406730665</v>
          </cell>
          <cell r="AB122">
            <v>72.82928141400302</v>
          </cell>
          <cell r="AC122">
            <v>-9.571085786913013</v>
          </cell>
          <cell r="AD122">
            <v>12.972981451399491</v>
          </cell>
          <cell r="AE122">
            <v>22.876818878379336</v>
          </cell>
          <cell r="AG122">
            <v>26.424253574432321</v>
          </cell>
          <cell r="AH122">
            <v>33.627333467373987</v>
          </cell>
          <cell r="AI122">
            <v>23.899686399008878</v>
          </cell>
          <cell r="AJ122">
            <v>16.795538287342794</v>
          </cell>
          <cell r="AL122">
            <v>17.349273105636144</v>
          </cell>
          <cell r="AM122">
            <v>10.825869934898314</v>
          </cell>
          <cell r="AN122">
            <v>16.86966538081154</v>
          </cell>
          <cell r="AO122">
            <v>18.465170464246473</v>
          </cell>
          <cell r="AQ122">
            <v>16.453208539491946</v>
          </cell>
          <cell r="AR122">
            <v>14.634443026058541</v>
          </cell>
          <cell r="AS122">
            <v>12.881202648975275</v>
          </cell>
          <cell r="AT122">
            <v>10.846732384842127</v>
          </cell>
          <cell r="AV122">
            <v>12.298992852630741</v>
          </cell>
          <cell r="AW122">
            <v>14.762136245534684</v>
          </cell>
          <cell r="AX122">
            <v>13.844107454527578</v>
          </cell>
          <cell r="AY122">
            <v>13.515177839512237</v>
          </cell>
        </row>
        <row r="124">
          <cell r="C124" t="str">
            <v>Europe / Middle East</v>
          </cell>
        </row>
        <row r="125">
          <cell r="C125" t="str">
            <v>Systems / Handpieces</v>
          </cell>
        </row>
        <row r="126">
          <cell r="C126" t="str">
            <v>Aria</v>
          </cell>
          <cell r="E126" t="str">
            <v>--</v>
          </cell>
          <cell r="F126">
            <v>0</v>
          </cell>
          <cell r="G126">
            <v>264.69744898963438</v>
          </cell>
          <cell r="H126">
            <v>2.2111425501709414</v>
          </cell>
          <cell r="I126">
            <v>18.071098643480244</v>
          </cell>
          <cell r="J126">
            <v>18.090611080602525</v>
          </cell>
          <cell r="K126">
            <v>10.196217200835346</v>
          </cell>
          <cell r="L126">
            <v>12.443002252654246</v>
          </cell>
          <cell r="R126" t="str">
            <v>--</v>
          </cell>
          <cell r="S126" t="str">
            <v>--</v>
          </cell>
          <cell r="T126" t="str">
            <v>--</v>
          </cell>
          <cell r="U126" t="str">
            <v>--</v>
          </cell>
          <cell r="W126">
            <v>-51.138707149090855</v>
          </cell>
          <cell r="X126">
            <v>380.28544974479672</v>
          </cell>
          <cell r="Y126">
            <v>1283.697382171596</v>
          </cell>
          <cell r="Z126">
            <v>303.70494500472256</v>
          </cell>
          <cell r="AB126">
            <v>-4.6422702566047196</v>
          </cell>
          <cell r="AC126">
            <v>1.8312524000304586</v>
          </cell>
          <cell r="AD126">
            <v>-5.2288895370216633</v>
          </cell>
          <cell r="AE126">
            <v>11.16058469832053</v>
          </cell>
          <cell r="AG126">
            <v>403.84876759912788</v>
          </cell>
          <cell r="AH126">
            <v>-1.9320468541564328</v>
          </cell>
          <cell r="AI126">
            <v>-2.0783370447592597</v>
          </cell>
          <cell r="AJ126">
            <v>-1.4117861655870922</v>
          </cell>
          <cell r="AL126">
            <v>15.658191444620041</v>
          </cell>
          <cell r="AM126">
            <v>23.830419106649515</v>
          </cell>
          <cell r="AN126">
            <v>15.387469125841168</v>
          </cell>
          <cell r="AO126">
            <v>16.941520170139302</v>
          </cell>
          <cell r="AQ126">
            <v>9.0866134764556961</v>
          </cell>
          <cell r="AR126">
            <v>6.1441129323584587</v>
          </cell>
          <cell r="AS126">
            <v>6.7146754147261456</v>
          </cell>
          <cell r="AT126">
            <v>17.792145812032032</v>
          </cell>
          <cell r="AV126">
            <v>5.2822670089191615</v>
          </cell>
          <cell r="AW126">
            <v>15.47081334777738</v>
          </cell>
          <cell r="AX126">
            <v>22.159092543806992</v>
          </cell>
          <cell r="AY126">
            <v>7.2423380306255059</v>
          </cell>
        </row>
        <row r="127">
          <cell r="C127" t="str">
            <v>Harmony</v>
          </cell>
          <cell r="E127" t="str">
            <v>--</v>
          </cell>
          <cell r="F127">
            <v>0</v>
          </cell>
          <cell r="G127">
            <v>-2.1188110511343061</v>
          </cell>
          <cell r="H127">
            <v>33.772796559510176</v>
          </cell>
          <cell r="I127">
            <v>18.236025824197611</v>
          </cell>
          <cell r="J127">
            <v>25.321898173215509</v>
          </cell>
          <cell r="K127">
            <v>13.940973910829314</v>
          </cell>
          <cell r="L127">
            <v>14.982663010980236</v>
          </cell>
          <cell r="R127" t="str">
            <v>--</v>
          </cell>
          <cell r="S127" t="str">
            <v>--</v>
          </cell>
          <cell r="T127" t="str">
            <v>--</v>
          </cell>
          <cell r="U127" t="str">
            <v>--</v>
          </cell>
          <cell r="W127">
            <v>9.3462753620846115</v>
          </cell>
          <cell r="X127">
            <v>-8.7536752047672408</v>
          </cell>
          <cell r="Y127">
            <v>-13.59939589976441</v>
          </cell>
          <cell r="Z127">
            <v>2.9075601158770059</v>
          </cell>
          <cell r="AB127">
            <v>20.145459013611578</v>
          </cell>
          <cell r="AC127">
            <v>37.727656480336357</v>
          </cell>
          <cell r="AD127">
            <v>47.324923393052117</v>
          </cell>
          <cell r="AE127">
            <v>34.528174057559504</v>
          </cell>
          <cell r="AG127">
            <v>-0.39374385781656418</v>
          </cell>
          <cell r="AH127">
            <v>32.406678518746347</v>
          </cell>
          <cell r="AI127">
            <v>28.906515484998184</v>
          </cell>
          <cell r="AJ127">
            <v>14.558340169929229</v>
          </cell>
          <cell r="AL127">
            <v>13.470771858497743</v>
          </cell>
          <cell r="AM127">
            <v>27.700770068547655</v>
          </cell>
          <cell r="AN127">
            <v>24.813428295401962</v>
          </cell>
          <cell r="AO127">
            <v>32.494116836332701</v>
          </cell>
          <cell r="AQ127">
            <v>16.590086365865876</v>
          </cell>
          <cell r="AR127">
            <v>13.175898597216218</v>
          </cell>
          <cell r="AS127">
            <v>16.377559202408555</v>
          </cell>
          <cell r="AT127">
            <v>10.964484806837138</v>
          </cell>
          <cell r="AV127">
            <v>12.871530359289473</v>
          </cell>
          <cell r="AW127">
            <v>15.338301881176509</v>
          </cell>
          <cell r="AX127">
            <v>15.152731543853214</v>
          </cell>
          <cell r="AY127">
            <v>15.950014744712782</v>
          </cell>
        </row>
        <row r="128">
          <cell r="C128" t="str">
            <v>Soprano</v>
          </cell>
          <cell r="E128" t="str">
            <v>--</v>
          </cell>
          <cell r="F128">
            <v>0</v>
          </cell>
          <cell r="G128">
            <v>101.17875848364046</v>
          </cell>
          <cell r="H128">
            <v>37.723985455043184</v>
          </cell>
          <cell r="I128">
            <v>13.138589368246745</v>
          </cell>
          <cell r="J128">
            <v>27.552406131058717</v>
          </cell>
          <cell r="K128">
            <v>13.512929712304578</v>
          </cell>
          <cell r="L128">
            <v>19.986604100938223</v>
          </cell>
          <cell r="R128" t="str">
            <v>--</v>
          </cell>
          <cell r="S128" t="str">
            <v>--</v>
          </cell>
          <cell r="T128" t="str">
            <v>--</v>
          </cell>
          <cell r="U128" t="str">
            <v>--</v>
          </cell>
          <cell r="W128">
            <v>88.394918425486807</v>
          </cell>
          <cell r="X128">
            <v>22.155045782259776</v>
          </cell>
          <cell r="Y128">
            <v>1049.8957035067519</v>
          </cell>
          <cell r="Z128">
            <v>119.25275301520712</v>
          </cell>
          <cell r="AB128">
            <v>-11.988928853110647</v>
          </cell>
          <cell r="AC128">
            <v>40.261926785711232</v>
          </cell>
          <cell r="AD128">
            <v>95.758951743408588</v>
          </cell>
          <cell r="AE128">
            <v>53.872439400643366</v>
          </cell>
          <cell r="AG128">
            <v>21.750989182044613</v>
          </cell>
          <cell r="AH128">
            <v>18.331184294677261</v>
          </cell>
          <cell r="AI128">
            <v>-3.1996465362158832</v>
          </cell>
          <cell r="AJ128">
            <v>17.822732474436108</v>
          </cell>
          <cell r="AL128">
            <v>16.04060330802437</v>
          </cell>
          <cell r="AM128">
            <v>38.532330668318515</v>
          </cell>
          <cell r="AN128">
            <v>37.031439619228543</v>
          </cell>
          <cell r="AO128">
            <v>19.381077682704895</v>
          </cell>
          <cell r="AQ128">
            <v>17.944153704208766</v>
          </cell>
          <cell r="AR128">
            <v>11.521659345591328</v>
          </cell>
          <cell r="AS128">
            <v>7.2084093240012415</v>
          </cell>
          <cell r="AT128">
            <v>17.843683515510513</v>
          </cell>
          <cell r="AV128">
            <v>14.462289701699227</v>
          </cell>
          <cell r="AW128">
            <v>17.164311171135658</v>
          </cell>
          <cell r="AX128">
            <v>28.02476899398847</v>
          </cell>
          <cell r="AY128">
            <v>20.120011890574553</v>
          </cell>
        </row>
        <row r="129">
          <cell r="C129" t="str">
            <v>Accent</v>
          </cell>
          <cell r="E129" t="str">
            <v>--</v>
          </cell>
          <cell r="F129">
            <v>0</v>
          </cell>
          <cell r="G129">
            <v>-11.453299677810747</v>
          </cell>
          <cell r="H129">
            <v>-11.679410516307476</v>
          </cell>
          <cell r="I129">
            <v>15.624641989660116</v>
          </cell>
          <cell r="J129">
            <v>16.495909116963723</v>
          </cell>
          <cell r="K129">
            <v>7.7059056745086618</v>
          </cell>
          <cell r="L129">
            <v>9.2554548867295203</v>
          </cell>
          <cell r="R129" t="str">
            <v>--</v>
          </cell>
          <cell r="S129" t="str">
            <v>--</v>
          </cell>
          <cell r="T129" t="str">
            <v>--</v>
          </cell>
          <cell r="U129" t="str">
            <v>--</v>
          </cell>
          <cell r="W129">
            <v>0.43400160325164361</v>
          </cell>
          <cell r="X129">
            <v>-24.138470439220995</v>
          </cell>
          <cell r="Y129">
            <v>-5.1666784361917966</v>
          </cell>
          <cell r="Z129">
            <v>-5.7249392543423756</v>
          </cell>
          <cell r="AB129">
            <v>-39.015245221602122</v>
          </cell>
          <cell r="AC129">
            <v>-23.83982976711544</v>
          </cell>
          <cell r="AD129">
            <v>14.546278695494186</v>
          </cell>
          <cell r="AE129">
            <v>10.758128064862627</v>
          </cell>
          <cell r="AG129">
            <v>38.220485211483911</v>
          </cell>
          <cell r="AH129">
            <v>14.732561503856401</v>
          </cell>
          <cell r="AI129">
            <v>-3.8965247817872806</v>
          </cell>
          <cell r="AJ129">
            <v>22.882245502088171</v>
          </cell>
          <cell r="AL129">
            <v>26.945841829054416</v>
          </cell>
          <cell r="AM129">
            <v>12.71322043309957</v>
          </cell>
          <cell r="AN129">
            <v>22.781536445304916</v>
          </cell>
          <cell r="AO129">
            <v>8.1629628030036816</v>
          </cell>
          <cell r="AQ129">
            <v>6.2483073471172546</v>
          </cell>
          <cell r="AR129">
            <v>5.8740504360980328</v>
          </cell>
          <cell r="AS129">
            <v>3.3750487565868514</v>
          </cell>
          <cell r="AT129">
            <v>14.631007098588666</v>
          </cell>
          <cell r="AV129">
            <v>2.6067237312401792</v>
          </cell>
          <cell r="AW129">
            <v>12.090270634055255</v>
          </cell>
          <cell r="AX129">
            <v>13.913521636794313</v>
          </cell>
          <cell r="AY129">
            <v>7.6657974657941885</v>
          </cell>
        </row>
        <row r="130">
          <cell r="C130" t="str">
            <v>Pixel CO2</v>
          </cell>
          <cell r="E130" t="str">
            <v>--</v>
          </cell>
          <cell r="F130">
            <v>0</v>
          </cell>
          <cell r="G130">
            <v>0</v>
          </cell>
          <cell r="H130">
            <v>314.76323119777163</v>
          </cell>
          <cell r="I130">
            <v>24.451102960169436</v>
          </cell>
          <cell r="J130">
            <v>29.632269037406012</v>
          </cell>
          <cell r="K130">
            <v>13.477160707873503</v>
          </cell>
          <cell r="L130">
            <v>10.42665733804855</v>
          </cell>
          <cell r="R130" t="str">
            <v>--</v>
          </cell>
          <cell r="S130" t="str">
            <v>--</v>
          </cell>
          <cell r="T130" t="str">
            <v>--</v>
          </cell>
          <cell r="U130" t="str">
            <v>--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28.240839940004282</v>
          </cell>
          <cell r="AG130">
            <v>-14.767658233126923</v>
          </cell>
          <cell r="AH130">
            <v>40.384615384615394</v>
          </cell>
          <cell r="AI130">
            <v>65.95794500282048</v>
          </cell>
          <cell r="AJ130">
            <v>16.624895572263988</v>
          </cell>
          <cell r="AL130">
            <v>66.110247273512556</v>
          </cell>
          <cell r="AM130">
            <v>14.868400800369397</v>
          </cell>
          <cell r="AN130">
            <v>12.533746344466667</v>
          </cell>
          <cell r="AO130">
            <v>37.779345749761227</v>
          </cell>
          <cell r="AQ130">
            <v>3.6702835088572305</v>
          </cell>
          <cell r="AR130">
            <v>30.200321586493374</v>
          </cell>
          <cell r="AS130">
            <v>27.539348414290576</v>
          </cell>
          <cell r="AT130">
            <v>-3.2190562231909303</v>
          </cell>
          <cell r="AV130">
            <v>10.229327876196059</v>
          </cell>
          <cell r="AW130">
            <v>6.5468160978095158</v>
          </cell>
          <cell r="AX130">
            <v>1.2633741244202135</v>
          </cell>
          <cell r="AY130">
            <v>23.807845196227451</v>
          </cell>
        </row>
        <row r="131">
          <cell r="C131" t="str">
            <v>Total Systems / Handpieces</v>
          </cell>
          <cell r="E131" t="str">
            <v>--</v>
          </cell>
          <cell r="F131">
            <v>0</v>
          </cell>
          <cell r="G131">
            <v>15.793391052312256</v>
          </cell>
          <cell r="H131">
            <v>24.937315359651755</v>
          </cell>
          <cell r="I131">
            <v>17.334529956682054</v>
          </cell>
          <cell r="J131">
            <v>23.583394183438532</v>
          </cell>
          <cell r="K131">
            <v>12.21641964272302</v>
          </cell>
          <cell r="L131">
            <v>14.038260737981268</v>
          </cell>
          <cell r="R131" t="str">
            <v>--</v>
          </cell>
          <cell r="S131" t="str">
            <v>--</v>
          </cell>
          <cell r="T131" t="str">
            <v>--</v>
          </cell>
          <cell r="U131" t="str">
            <v>--</v>
          </cell>
          <cell r="W131">
            <v>13.044322311247058</v>
          </cell>
          <cell r="X131">
            <v>-3.2964379303493274</v>
          </cell>
          <cell r="Y131">
            <v>25.511740359490464</v>
          </cell>
          <cell r="Z131">
            <v>36.231428333184027</v>
          </cell>
          <cell r="AB131">
            <v>6.9376482900282088</v>
          </cell>
          <cell r="AC131">
            <v>20.388116636429721</v>
          </cell>
          <cell r="AD131">
            <v>47.08649325681251</v>
          </cell>
          <cell r="AE131">
            <v>28.251582393897824</v>
          </cell>
          <cell r="AG131">
            <v>16.805522325592204</v>
          </cell>
          <cell r="AH131">
            <v>22.831932819737609</v>
          </cell>
          <cell r="AI131">
            <v>14.199736071469449</v>
          </cell>
          <cell r="AJ131">
            <v>15.476088335367223</v>
          </cell>
          <cell r="AL131">
            <v>21.439679219163366</v>
          </cell>
          <cell r="AM131">
            <v>24.353692363171664</v>
          </cell>
          <cell r="AN131">
            <v>24.132025890359831</v>
          </cell>
          <cell r="AO131">
            <v>23.934208110682388</v>
          </cell>
          <cell r="AQ131">
            <v>12.426215915226546</v>
          </cell>
          <cell r="AR131">
            <v>12.377072177322601</v>
          </cell>
          <cell r="AS131">
            <v>12.368840786334667</v>
          </cell>
          <cell r="AT131">
            <v>11.790898287841944</v>
          </cell>
          <cell r="AV131">
            <v>10.137019692050631</v>
          </cell>
          <cell r="AW131">
            <v>14.072126942241203</v>
          </cell>
          <cell r="AX131">
            <v>16.017247362229714</v>
          </cell>
          <cell r="AY131">
            <v>15.097912533187841</v>
          </cell>
        </row>
        <row r="132">
          <cell r="C132" t="str">
            <v>Other Existing Products</v>
          </cell>
          <cell r="E132" t="str">
            <v>--</v>
          </cell>
          <cell r="F132">
            <v>0</v>
          </cell>
          <cell r="G132">
            <v>-49.259658101733926</v>
          </cell>
          <cell r="H132">
            <v>0.14828364424313012</v>
          </cell>
          <cell r="I132">
            <v>0</v>
          </cell>
          <cell r="J132">
            <v>-2.0000000000000018</v>
          </cell>
          <cell r="K132">
            <v>-2.0408163265306145</v>
          </cell>
          <cell r="L132">
            <v>-4.1666666666666625</v>
          </cell>
          <cell r="R132" t="str">
            <v>--</v>
          </cell>
          <cell r="S132" t="str">
            <v>--</v>
          </cell>
          <cell r="T132" t="str">
            <v>--</v>
          </cell>
          <cell r="U132" t="str">
            <v>--</v>
          </cell>
          <cell r="W132">
            <v>-80.041595090293782</v>
          </cell>
          <cell r="X132">
            <v>18.118264791514683</v>
          </cell>
          <cell r="Y132">
            <v>-79.637891936152684</v>
          </cell>
          <cell r="Z132">
            <v>-44.546535271478582</v>
          </cell>
          <cell r="AB132">
            <v>37.86574285131217</v>
          </cell>
          <cell r="AC132">
            <v>-57.569304725096352</v>
          </cell>
          <cell r="AD132">
            <v>192.42153863885716</v>
          </cell>
          <cell r="AE132">
            <v>67.821301020746972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L132">
            <v>-2.0000000000000018</v>
          </cell>
          <cell r="AM132">
            <v>-2.0000000000000018</v>
          </cell>
          <cell r="AN132">
            <v>-2.0000000000000018</v>
          </cell>
          <cell r="AO132">
            <v>-2.0000000000000018</v>
          </cell>
          <cell r="AQ132">
            <v>-2.0408163265306145</v>
          </cell>
          <cell r="AR132">
            <v>-2.0408163265306145</v>
          </cell>
          <cell r="AS132">
            <v>-2.0408163265306145</v>
          </cell>
          <cell r="AT132">
            <v>-2.0408163265306145</v>
          </cell>
          <cell r="AV132">
            <v>-4.1666666666666625</v>
          </cell>
          <cell r="AW132">
            <v>-4.1666666666666625</v>
          </cell>
          <cell r="AX132">
            <v>-4.1666666666666625</v>
          </cell>
          <cell r="AY132">
            <v>-4.1666666666666625</v>
          </cell>
        </row>
        <row r="133">
          <cell r="C133" t="str">
            <v>Other New Products</v>
          </cell>
          <cell r="E133" t="str">
            <v>--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137.5</v>
          </cell>
          <cell r="L133">
            <v>131.57894736842107</v>
          </cell>
          <cell r="R133" t="str">
            <v>--</v>
          </cell>
          <cell r="S133" t="str">
            <v>--</v>
          </cell>
          <cell r="T133" t="str">
            <v>--</v>
          </cell>
          <cell r="U133" t="str">
            <v>--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-18.75</v>
          </cell>
          <cell r="AV133">
            <v>200.00000000000006</v>
          </cell>
          <cell r="AW133">
            <v>109.09090909090908</v>
          </cell>
          <cell r="AX133">
            <v>150</v>
          </cell>
          <cell r="AY133">
            <v>107.69230769230766</v>
          </cell>
        </row>
        <row r="134">
          <cell r="C134" t="str">
            <v>Service and Warranty</v>
          </cell>
          <cell r="E134" t="str">
            <v>--</v>
          </cell>
          <cell r="F134">
            <v>0</v>
          </cell>
          <cell r="G134">
            <v>-200</v>
          </cell>
          <cell r="H134">
            <v>-100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R134" t="str">
            <v>--</v>
          </cell>
          <cell r="S134" t="str">
            <v>--</v>
          </cell>
          <cell r="T134" t="str">
            <v>--</v>
          </cell>
          <cell r="U134" t="str">
            <v>--</v>
          </cell>
          <cell r="W134">
            <v>0</v>
          </cell>
          <cell r="X134">
            <v>0</v>
          </cell>
          <cell r="Y134">
            <v>0</v>
          </cell>
          <cell r="Z134">
            <v>-100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</row>
        <row r="135">
          <cell r="R135" t="str">
            <v>--</v>
          </cell>
          <cell r="S135" t="str">
            <v>--</v>
          </cell>
          <cell r="T135" t="str">
            <v>--</v>
          </cell>
          <cell r="U135" t="str">
            <v>--</v>
          </cell>
        </row>
        <row r="136">
          <cell r="C136" t="str">
            <v>Total Europe / Middle East</v>
          </cell>
          <cell r="E136" t="str">
            <v>--</v>
          </cell>
          <cell r="F136">
            <v>0</v>
          </cell>
          <cell r="G136">
            <v>7.7123167776773416</v>
          </cell>
          <cell r="H136">
            <v>23.486710840561663</v>
          </cell>
          <cell r="I136">
            <v>16.511861547646856</v>
          </cell>
          <cell r="J136">
            <v>25.292823609087336</v>
          </cell>
          <cell r="K136">
            <v>14.513493283110179</v>
          </cell>
          <cell r="L136">
            <v>18.895628277657917</v>
          </cell>
          <cell r="R136" t="str">
            <v>--</v>
          </cell>
          <cell r="S136" t="str">
            <v>--</v>
          </cell>
          <cell r="T136" t="str">
            <v>--</v>
          </cell>
          <cell r="U136" t="str">
            <v>--</v>
          </cell>
          <cell r="W136">
            <v>-3.2796361706162291</v>
          </cell>
          <cell r="X136">
            <v>-1.1364782992571487</v>
          </cell>
          <cell r="Y136">
            <v>11.185230384882438</v>
          </cell>
          <cell r="Z136">
            <v>29.135692568629402</v>
          </cell>
          <cell r="AB136">
            <v>8.0568350671921927</v>
          </cell>
          <cell r="AC136">
            <v>10.993652098543993</v>
          </cell>
          <cell r="AD136">
            <v>50.712917725706298</v>
          </cell>
          <cell r="AE136">
            <v>29.744204557791033</v>
          </cell>
          <cell r="AG136">
            <v>16.029622698369096</v>
          </cell>
          <cell r="AH136">
            <v>21.780118084447487</v>
          </cell>
          <cell r="AI136">
            <v>13.512276064066263</v>
          </cell>
          <cell r="AJ136">
            <v>14.720983519975018</v>
          </cell>
          <cell r="AL136">
            <v>20.506991384953309</v>
          </cell>
          <cell r="AM136">
            <v>23.356769275474054</v>
          </cell>
          <cell r="AN136">
            <v>23.017481387991889</v>
          </cell>
          <cell r="AO136">
            <v>32.407781337143263</v>
          </cell>
          <cell r="AQ136">
            <v>16.140246262065403</v>
          </cell>
          <cell r="AR136">
            <v>17.640408055395707</v>
          </cell>
          <cell r="AS136">
            <v>16.563233620148289</v>
          </cell>
          <cell r="AT136">
            <v>9.1465824648826022</v>
          </cell>
          <cell r="AV136">
            <v>16.583525030962608</v>
          </cell>
          <cell r="AW136">
            <v>18.216903439713803</v>
          </cell>
          <cell r="AX136">
            <v>20.824891357404574</v>
          </cell>
          <cell r="AY136">
            <v>19.538985908431993</v>
          </cell>
        </row>
        <row r="138">
          <cell r="C138" t="str">
            <v>Asia</v>
          </cell>
        </row>
        <row r="139">
          <cell r="C139" t="str">
            <v>Systems / Handpieces</v>
          </cell>
        </row>
        <row r="140">
          <cell r="C140" t="str">
            <v>Aria</v>
          </cell>
          <cell r="E140" t="str">
            <v>--</v>
          </cell>
          <cell r="F140">
            <v>0</v>
          </cell>
          <cell r="G140">
            <v>403.30427446569166</v>
          </cell>
          <cell r="H140">
            <v>8.9271078834455064</v>
          </cell>
          <cell r="I140">
            <v>54.570376267944212</v>
          </cell>
          <cell r="J140">
            <v>20.627399964524805</v>
          </cell>
          <cell r="K140">
            <v>23.93644725790476</v>
          </cell>
          <cell r="L140">
            <v>15.052256862531245</v>
          </cell>
          <cell r="R140" t="str">
            <v>--</v>
          </cell>
          <cell r="S140" t="str">
            <v>--</v>
          </cell>
          <cell r="T140" t="str">
            <v>--</v>
          </cell>
          <cell r="U140" t="str">
            <v>--</v>
          </cell>
          <cell r="W140">
            <v>279.78547854785478</v>
          </cell>
          <cell r="X140">
            <v>347.48809523809524</v>
          </cell>
          <cell r="Y140">
            <v>677.41666666666674</v>
          </cell>
          <cell r="Z140">
            <v>391.22807017543863</v>
          </cell>
          <cell r="AB140">
            <v>33.548850500037929</v>
          </cell>
          <cell r="AC140">
            <v>-17.657601397945367</v>
          </cell>
          <cell r="AD140">
            <v>23.499945776829946</v>
          </cell>
          <cell r="AE140">
            <v>17.907142857142855</v>
          </cell>
          <cell r="AG140">
            <v>108.02959846546436</v>
          </cell>
          <cell r="AH140">
            <v>44.774883299245531</v>
          </cell>
          <cell r="AI140">
            <v>25.462460728713609</v>
          </cell>
          <cell r="AJ140">
            <v>64.365880254488061</v>
          </cell>
          <cell r="AL140">
            <v>27.174808780957306</v>
          </cell>
          <cell r="AM140">
            <v>20.710128686011252</v>
          </cell>
          <cell r="AN140">
            <v>22.423211830116017</v>
          </cell>
          <cell r="AO140">
            <v>14.494964902435648</v>
          </cell>
          <cell r="AQ140">
            <v>29.850664240419643</v>
          </cell>
          <cell r="AR140">
            <v>28.307419822072077</v>
          </cell>
          <cell r="AS140">
            <v>16.341016332037263</v>
          </cell>
          <cell r="AT140">
            <v>21.976804776539403</v>
          </cell>
          <cell r="AV140">
            <v>15.495535946108818</v>
          </cell>
          <cell r="AW140">
            <v>14.378394439680875</v>
          </cell>
          <cell r="AX140">
            <v>17.047055561921077</v>
          </cell>
          <cell r="AY140">
            <v>13.673032926158623</v>
          </cell>
        </row>
        <row r="141">
          <cell r="C141" t="str">
            <v>Harmony</v>
          </cell>
          <cell r="E141" t="str">
            <v>--</v>
          </cell>
          <cell r="F141">
            <v>0</v>
          </cell>
          <cell r="G141">
            <v>3.4819098902170387</v>
          </cell>
          <cell r="H141">
            <v>28.029474002195045</v>
          </cell>
          <cell r="I141">
            <v>22.217015133041642</v>
          </cell>
          <cell r="J141">
            <v>13.534785310339004</v>
          </cell>
          <cell r="K141">
            <v>15.073398439218311</v>
          </cell>
          <cell r="L141">
            <v>14.481231923840564</v>
          </cell>
          <cell r="R141" t="str">
            <v>--</v>
          </cell>
          <cell r="S141" t="str">
            <v>--</v>
          </cell>
          <cell r="T141" t="str">
            <v>--</v>
          </cell>
          <cell r="U141" t="str">
            <v>--</v>
          </cell>
          <cell r="W141">
            <v>-27.551573935140304</v>
          </cell>
          <cell r="X141">
            <v>-35.921401616455242</v>
          </cell>
          <cell r="Y141">
            <v>37.679615468223339</v>
          </cell>
          <cell r="Z141">
            <v>68.60984285126888</v>
          </cell>
          <cell r="AB141">
            <v>85.840376827925979</v>
          </cell>
          <cell r="AC141">
            <v>54.535754421135493</v>
          </cell>
          <cell r="AD141">
            <v>-10.523377693375814</v>
          </cell>
          <cell r="AE141">
            <v>16.148204796145382</v>
          </cell>
          <cell r="AG141">
            <v>8.1203607064306293</v>
          </cell>
          <cell r="AH141">
            <v>27.878959634388156</v>
          </cell>
          <cell r="AI141">
            <v>31.758065551824188</v>
          </cell>
          <cell r="AJ141">
            <v>22.702903860735347</v>
          </cell>
          <cell r="AL141">
            <v>24.15289908340441</v>
          </cell>
          <cell r="AM141">
            <v>10.179700763479449</v>
          </cell>
          <cell r="AN141">
            <v>12.142390603829867</v>
          </cell>
          <cell r="AO141">
            <v>9.5344742573257655</v>
          </cell>
          <cell r="AQ141">
            <v>19.870460737121618</v>
          </cell>
          <cell r="AR141">
            <v>14.632648583560947</v>
          </cell>
          <cell r="AS141">
            <v>8.9335612943793663</v>
          </cell>
          <cell r="AT141">
            <v>16.1784805622333</v>
          </cell>
          <cell r="AV141">
            <v>16.543826680886919</v>
          </cell>
          <cell r="AW141">
            <v>17.383540174478583</v>
          </cell>
          <cell r="AX141">
            <v>12.401251637501186</v>
          </cell>
          <cell r="AY141">
            <v>11.67730541074663</v>
          </cell>
        </row>
        <row r="142">
          <cell r="C142" t="str">
            <v>Soprano</v>
          </cell>
          <cell r="E142" t="str">
            <v>--</v>
          </cell>
          <cell r="F142">
            <v>0</v>
          </cell>
          <cell r="G142">
            <v>44.163054907979607</v>
          </cell>
          <cell r="H142">
            <v>-4.2491537026888686</v>
          </cell>
          <cell r="I142">
            <v>23.500491642084565</v>
          </cell>
          <cell r="J142">
            <v>10.699426751592345</v>
          </cell>
          <cell r="K142">
            <v>9.7634554117680175</v>
          </cell>
          <cell r="L142">
            <v>10.657043049419546</v>
          </cell>
          <cell r="R142" t="str">
            <v>--</v>
          </cell>
          <cell r="S142" t="str">
            <v>--</v>
          </cell>
          <cell r="T142" t="str">
            <v>--</v>
          </cell>
          <cell r="U142" t="str">
            <v>--</v>
          </cell>
          <cell r="W142">
            <v>41.399054020413217</v>
          </cell>
          <cell r="X142">
            <v>11.519785378940316</v>
          </cell>
          <cell r="Y142">
            <v>99.687121475809278</v>
          </cell>
          <cell r="Z142">
            <v>27.363184079601986</v>
          </cell>
          <cell r="AB142">
            <v>119.81434058898847</v>
          </cell>
          <cell r="AC142">
            <v>17.11087151920465</v>
          </cell>
          <cell r="AD142">
            <v>-39.281812586570055</v>
          </cell>
          <cell r="AE142">
            <v>-100</v>
          </cell>
          <cell r="AG142">
            <v>26.600650453861462</v>
          </cell>
          <cell r="AH142">
            <v>57.348272642390285</v>
          </cell>
          <cell r="AI142">
            <v>-3.0308170766186082</v>
          </cell>
          <cell r="AJ142">
            <v>0</v>
          </cell>
          <cell r="AL142">
            <v>32.223534373681971</v>
          </cell>
          <cell r="AM142">
            <v>3.4325036263417541</v>
          </cell>
          <cell r="AN142">
            <v>16.819687834081655</v>
          </cell>
          <cell r="AO142">
            <v>-6.4128029121164882</v>
          </cell>
          <cell r="AQ142">
            <v>15.411065958111902</v>
          </cell>
          <cell r="AR142">
            <v>9.2950127539801244</v>
          </cell>
          <cell r="AS142">
            <v>-8.9626127321906566</v>
          </cell>
          <cell r="AT142">
            <v>17.061549436128121</v>
          </cell>
          <cell r="AV142">
            <v>3.2773564463705496</v>
          </cell>
          <cell r="AW142">
            <v>28.223648471923223</v>
          </cell>
          <cell r="AX142">
            <v>9.6416496567812935</v>
          </cell>
          <cell r="AY142">
            <v>4.5159159522358383</v>
          </cell>
        </row>
        <row r="143">
          <cell r="C143" t="str">
            <v>Accent</v>
          </cell>
          <cell r="E143" t="str">
            <v>--</v>
          </cell>
          <cell r="F143">
            <v>0</v>
          </cell>
          <cell r="G143">
            <v>-30.872876769354395</v>
          </cell>
          <cell r="H143">
            <v>-18.849142565588682</v>
          </cell>
          <cell r="I143">
            <v>15.515580834154452</v>
          </cell>
          <cell r="J143">
            <v>15.535983448264412</v>
          </cell>
          <cell r="K143">
            <v>9.8338340080766695</v>
          </cell>
          <cell r="L143">
            <v>8.3133874706555098</v>
          </cell>
          <cell r="R143" t="str">
            <v>--</v>
          </cell>
          <cell r="S143" t="str">
            <v>--</v>
          </cell>
          <cell r="T143" t="str">
            <v>--</v>
          </cell>
          <cell r="U143" t="str">
            <v>--</v>
          </cell>
          <cell r="W143">
            <v>169.24520132775291</v>
          </cell>
          <cell r="X143">
            <v>-52.314841049470175</v>
          </cell>
          <cell r="Y143">
            <v>-62.189411007828433</v>
          </cell>
          <cell r="Z143">
            <v>-55.475549884891691</v>
          </cell>
          <cell r="AB143">
            <v>-44.405957229366742</v>
          </cell>
          <cell r="AC143">
            <v>11.556659120341095</v>
          </cell>
          <cell r="AD143">
            <v>-20.505544391606122</v>
          </cell>
          <cell r="AE143">
            <v>15.732503507893213</v>
          </cell>
          <cell r="AG143">
            <v>12.280571812246222</v>
          </cell>
          <cell r="AH143">
            <v>27.27179409617375</v>
          </cell>
          <cell r="AI143">
            <v>27.712249364027386</v>
          </cell>
          <cell r="AJ143">
            <v>2.0410219662553519</v>
          </cell>
          <cell r="AL143">
            <v>-8.8826414765372448</v>
          </cell>
          <cell r="AM143">
            <v>26.108135264281973</v>
          </cell>
          <cell r="AN143">
            <v>20.093594465739105</v>
          </cell>
          <cell r="AO143">
            <v>30.777509777890732</v>
          </cell>
          <cell r="AQ143">
            <v>-1.78144504126172</v>
          </cell>
          <cell r="AR143">
            <v>9.3382768562694665</v>
          </cell>
          <cell r="AS143">
            <v>26.642891833947413</v>
          </cell>
          <cell r="AT143">
            <v>7.7551175300583308</v>
          </cell>
          <cell r="AV143">
            <v>15.764831074600494</v>
          </cell>
          <cell r="AW143">
            <v>0.6885252511376283</v>
          </cell>
          <cell r="AX143">
            <v>5.4940818548193215</v>
          </cell>
          <cell r="AY143">
            <v>12.393302313448352</v>
          </cell>
        </row>
        <row r="144">
          <cell r="C144" t="str">
            <v>Pixel CO2</v>
          </cell>
          <cell r="E144" t="str">
            <v>--</v>
          </cell>
          <cell r="F144">
            <v>0</v>
          </cell>
          <cell r="G144">
            <v>0</v>
          </cell>
          <cell r="H144">
            <v>419.04761904761909</v>
          </cell>
          <cell r="I144">
            <v>22.935779816513758</v>
          </cell>
          <cell r="J144">
            <v>20.402985074626876</v>
          </cell>
          <cell r="K144">
            <v>17.739680178505026</v>
          </cell>
          <cell r="L144">
            <v>7.676672920575367</v>
          </cell>
          <cell r="R144" t="str">
            <v>--</v>
          </cell>
          <cell r="S144" t="str">
            <v>--</v>
          </cell>
          <cell r="T144" t="str">
            <v>--</v>
          </cell>
          <cell r="U144" t="str">
            <v>--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33.333333333333329</v>
          </cell>
          <cell r="AG144">
            <v>3.7549407114624511</v>
          </cell>
          <cell r="AH144">
            <v>25.171939477303983</v>
          </cell>
          <cell r="AI144">
            <v>20.849933598937564</v>
          </cell>
          <cell r="AJ144">
            <v>39.285714285714278</v>
          </cell>
          <cell r="AL144">
            <v>36.000000000000007</v>
          </cell>
          <cell r="AM144">
            <v>26.171428571428578</v>
          </cell>
          <cell r="AN144">
            <v>3.3142857142857141</v>
          </cell>
          <cell r="AO144">
            <v>20.564102564102569</v>
          </cell>
          <cell r="AQ144">
            <v>19.382352941176471</v>
          </cell>
          <cell r="AR144">
            <v>10.029891304347816</v>
          </cell>
          <cell r="AS144">
            <v>28.897123893805301</v>
          </cell>
          <cell r="AT144">
            <v>15.212250106337709</v>
          </cell>
          <cell r="AV144">
            <v>11.1951219512195</v>
          </cell>
          <cell r="AW144">
            <v>3.9568052159739242</v>
          </cell>
          <cell r="AX144">
            <v>6.3126593033135281</v>
          </cell>
          <cell r="AY144">
            <v>9.5504385964912508</v>
          </cell>
        </row>
        <row r="145">
          <cell r="C145" t="str">
            <v>Total Systems / Handpieces</v>
          </cell>
          <cell r="E145" t="str">
            <v>--</v>
          </cell>
          <cell r="F145">
            <v>0</v>
          </cell>
          <cell r="G145">
            <v>-4.7047707517955732</v>
          </cell>
          <cell r="H145">
            <v>6.035470279496713</v>
          </cell>
          <cell r="I145">
            <v>23.869766323461626</v>
          </cell>
          <cell r="J145">
            <v>15.179830877598111</v>
          </cell>
          <cell r="K145">
            <v>14.443165718783902</v>
          </cell>
          <cell r="L145">
            <v>12.135179452776734</v>
          </cell>
          <cell r="R145" t="str">
            <v>--</v>
          </cell>
          <cell r="S145" t="str">
            <v>--</v>
          </cell>
          <cell r="T145" t="str">
            <v>--</v>
          </cell>
          <cell r="U145" t="str">
            <v>--</v>
          </cell>
          <cell r="W145">
            <v>66.768005564232567</v>
          </cell>
          <cell r="X145">
            <v>-30.008962307013618</v>
          </cell>
          <cell r="Y145">
            <v>-18.549804134224456</v>
          </cell>
          <cell r="Z145">
            <v>-6.7855809882669371</v>
          </cell>
          <cell r="AB145">
            <v>-0.11507524647917933</v>
          </cell>
          <cell r="AC145">
            <v>30.658502706821999</v>
          </cell>
          <cell r="AD145">
            <v>-9.9396454911494629</v>
          </cell>
          <cell r="AE145">
            <v>9.126859149440115</v>
          </cell>
          <cell r="AG145">
            <v>16.455813312876799</v>
          </cell>
          <cell r="AH145">
            <v>29.152391978892254</v>
          </cell>
          <cell r="AI145">
            <v>26.810933169042926</v>
          </cell>
          <cell r="AJ145">
            <v>24.021304576544122</v>
          </cell>
          <cell r="AL145">
            <v>13.488241360251196</v>
          </cell>
          <cell r="AM145">
            <v>16.41986517220062</v>
          </cell>
          <cell r="AN145">
            <v>15.888603780873002</v>
          </cell>
          <cell r="AO145">
            <v>15.005457725777216</v>
          </cell>
          <cell r="AQ145">
            <v>14.262835353679693</v>
          </cell>
          <cell r="AR145">
            <v>14.235747354827533</v>
          </cell>
          <cell r="AS145">
            <v>14.842168466963312</v>
          </cell>
          <cell r="AT145">
            <v>14.479118613799514</v>
          </cell>
          <cell r="AV145">
            <v>14.401920853953531</v>
          </cell>
          <cell r="AW145">
            <v>12.031699129392347</v>
          </cell>
          <cell r="AX145">
            <v>10.499571789965167</v>
          </cell>
          <cell r="AY145">
            <v>11.539639896333952</v>
          </cell>
        </row>
        <row r="146">
          <cell r="C146" t="str">
            <v>Other Existing Products</v>
          </cell>
          <cell r="E146" t="str">
            <v>--</v>
          </cell>
          <cell r="F146">
            <v>0</v>
          </cell>
          <cell r="G146">
            <v>-7.0993121080345389</v>
          </cell>
          <cell r="H146">
            <v>-47.509669560060587</v>
          </cell>
          <cell r="I146">
            <v>-100</v>
          </cell>
          <cell r="J146">
            <v>0</v>
          </cell>
          <cell r="K146">
            <v>0</v>
          </cell>
          <cell r="L146">
            <v>0</v>
          </cell>
          <cell r="R146" t="str">
            <v>--</v>
          </cell>
          <cell r="S146" t="str">
            <v>--</v>
          </cell>
          <cell r="T146" t="str">
            <v>--</v>
          </cell>
          <cell r="U146" t="str">
            <v>--</v>
          </cell>
          <cell r="W146">
            <v>284.96884712047205</v>
          </cell>
          <cell r="X146">
            <v>1436.2853019399931</v>
          </cell>
          <cell r="Y146">
            <v>-77.386373545147691</v>
          </cell>
          <cell r="Z146">
            <v>-56.009779707190873</v>
          </cell>
          <cell r="AB146">
            <v>-60.791558939001234</v>
          </cell>
          <cell r="AC146">
            <v>-70.911077684642862</v>
          </cell>
          <cell r="AD146">
            <v>-40.40882522922108</v>
          </cell>
          <cell r="AE146">
            <v>-2280.7562814916159</v>
          </cell>
          <cell r="AG146">
            <v>-100</v>
          </cell>
          <cell r="AH146">
            <v>-100</v>
          </cell>
          <cell r="AI146">
            <v>-100</v>
          </cell>
          <cell r="AJ146">
            <v>-100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</row>
        <row r="147">
          <cell r="C147" t="str">
            <v>Other New Products</v>
          </cell>
          <cell r="E147" t="str">
            <v>--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129.99999999999997</v>
          </cell>
          <cell r="L147">
            <v>139.13043478260869</v>
          </cell>
          <cell r="R147" t="str">
            <v>--</v>
          </cell>
          <cell r="S147" t="str">
            <v>--</v>
          </cell>
          <cell r="T147" t="str">
            <v>--</v>
          </cell>
          <cell r="U147" t="str">
            <v>--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-29.999999999999993</v>
          </cell>
          <cell r="AV147">
            <v>140</v>
          </cell>
          <cell r="AW147">
            <v>199.99999999999994</v>
          </cell>
          <cell r="AX147">
            <v>66.666666666666671</v>
          </cell>
          <cell r="AY147">
            <v>157.14285714285711</v>
          </cell>
        </row>
        <row r="148">
          <cell r="C148" t="str">
            <v>Service and Warranty</v>
          </cell>
          <cell r="E148" t="str">
            <v>--</v>
          </cell>
          <cell r="F148">
            <v>0</v>
          </cell>
          <cell r="G148">
            <v>-233.33333333333331</v>
          </cell>
          <cell r="H148">
            <v>-100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R148" t="str">
            <v>--</v>
          </cell>
          <cell r="S148" t="str">
            <v>--</v>
          </cell>
          <cell r="T148" t="str">
            <v>--</v>
          </cell>
          <cell r="U148" t="str">
            <v>--</v>
          </cell>
          <cell r="W148">
            <v>-100</v>
          </cell>
          <cell r="X148">
            <v>0</v>
          </cell>
          <cell r="Y148">
            <v>0</v>
          </cell>
          <cell r="Z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</row>
        <row r="149">
          <cell r="R149" t="str">
            <v>--</v>
          </cell>
          <cell r="S149" t="str">
            <v>--</v>
          </cell>
          <cell r="T149" t="str">
            <v>--</v>
          </cell>
          <cell r="U149" t="str">
            <v>--</v>
          </cell>
        </row>
        <row r="150">
          <cell r="C150" t="str">
            <v>Total Asia</v>
          </cell>
          <cell r="E150" t="str">
            <v>--</v>
          </cell>
          <cell r="F150">
            <v>0</v>
          </cell>
          <cell r="G150">
            <v>-4.8837092342059911</v>
          </cell>
          <cell r="H150">
            <v>2.1273718922645068</v>
          </cell>
          <cell r="I150">
            <v>19.223031378554232</v>
          </cell>
          <cell r="J150">
            <v>17.718447089144806</v>
          </cell>
          <cell r="K150">
            <v>16.935166421436421</v>
          </cell>
          <cell r="L150">
            <v>17.521878573387227</v>
          </cell>
          <cell r="R150" t="str">
            <v>--</v>
          </cell>
          <cell r="S150" t="str">
            <v>--</v>
          </cell>
          <cell r="T150" t="str">
            <v>--</v>
          </cell>
          <cell r="U150" t="str">
            <v>--</v>
          </cell>
          <cell r="W150">
            <v>75.326022206538539</v>
          </cell>
          <cell r="X150">
            <v>-18.084502715972796</v>
          </cell>
          <cell r="Y150">
            <v>-30.333955259368505</v>
          </cell>
          <cell r="Z150">
            <v>-6.6043364316363711</v>
          </cell>
          <cell r="AB150">
            <v>-5.3404364564115898</v>
          </cell>
          <cell r="AC150">
            <v>15.167232391236274</v>
          </cell>
          <cell r="AD150">
            <v>-11.920537424443411</v>
          </cell>
          <cell r="AE150">
            <v>13.098125913711932</v>
          </cell>
          <cell r="AG150">
            <v>12.301759077991047</v>
          </cell>
          <cell r="AH150">
            <v>24.177031759441657</v>
          </cell>
          <cell r="AI150">
            <v>21.233119398236244</v>
          </cell>
          <cell r="AJ150">
            <v>19.874020726867457</v>
          </cell>
          <cell r="AL150">
            <v>13.488241360251196</v>
          </cell>
          <cell r="AM150">
            <v>16.41986517220062</v>
          </cell>
          <cell r="AN150">
            <v>15.888603780873002</v>
          </cell>
          <cell r="AO150">
            <v>24.008245470171286</v>
          </cell>
          <cell r="AQ150">
            <v>18.779087562593588</v>
          </cell>
          <cell r="AR150">
            <v>18.535647116613085</v>
          </cell>
          <cell r="AS150">
            <v>20.90438116527331</v>
          </cell>
          <cell r="AT150">
            <v>11.250010239436747</v>
          </cell>
          <cell r="AV150">
            <v>19.177446697926335</v>
          </cell>
          <cell r="AW150">
            <v>18.850279630679225</v>
          </cell>
          <cell r="AX150">
            <v>13.315821064863421</v>
          </cell>
          <cell r="AY150">
            <v>18.190769334580747</v>
          </cell>
        </row>
        <row r="152">
          <cell r="C152" t="str">
            <v>Latin America</v>
          </cell>
        </row>
        <row r="153">
          <cell r="C153" t="str">
            <v>Systems / Handpieces</v>
          </cell>
        </row>
        <row r="154">
          <cell r="C154" t="str">
            <v>Aria</v>
          </cell>
          <cell r="E154" t="str">
            <v>--</v>
          </cell>
          <cell r="F154">
            <v>0</v>
          </cell>
          <cell r="G154">
            <v>-34.319854395821793</v>
          </cell>
          <cell r="H154">
            <v>829.2168674698795</v>
          </cell>
          <cell r="I154">
            <v>20.798723662884932</v>
          </cell>
          <cell r="J154">
            <v>20.362510744009565</v>
          </cell>
          <cell r="K154">
            <v>10.966973347171137</v>
          </cell>
          <cell r="L154">
            <v>9.8382933581649965</v>
          </cell>
          <cell r="R154" t="str">
            <v>--</v>
          </cell>
          <cell r="S154" t="str">
            <v>--</v>
          </cell>
          <cell r="T154" t="str">
            <v>--</v>
          </cell>
          <cell r="U154" t="str">
            <v>--</v>
          </cell>
          <cell r="W154">
            <v>-100</v>
          </cell>
          <cell r="X154">
            <v>161.11111111111111</v>
          </cell>
          <cell r="Y154">
            <v>-35.714285714285708</v>
          </cell>
          <cell r="Z154">
            <v>-70</v>
          </cell>
          <cell r="AB154">
            <v>0</v>
          </cell>
          <cell r="AC154">
            <v>410.63829787234044</v>
          </cell>
          <cell r="AD154">
            <v>1344.4444444444446</v>
          </cell>
          <cell r="AE154">
            <v>1406.9444444444446</v>
          </cell>
          <cell r="AG154">
            <v>0</v>
          </cell>
          <cell r="AH154">
            <v>4.364013671875</v>
          </cell>
          <cell r="AI154">
            <v>-11.485877403846157</v>
          </cell>
          <cell r="AJ154">
            <v>-0.53463421658985766</v>
          </cell>
          <cell r="AL154">
            <v>12.917456896551727</v>
          </cell>
          <cell r="AM154">
            <v>23.263787355985734</v>
          </cell>
          <cell r="AN154">
            <v>33.779332512942382</v>
          </cell>
          <cell r="AO154">
            <v>11.226178626368654</v>
          </cell>
          <cell r="AQ154">
            <v>17.121556599362165</v>
          </cell>
          <cell r="AR154">
            <v>9.5580503909300063</v>
          </cell>
          <cell r="AS154">
            <v>3.1259201107007417</v>
          </cell>
          <cell r="AT154">
            <v>16.263578922362033</v>
          </cell>
          <cell r="AV154">
            <v>4.9186082096375205</v>
          </cell>
          <cell r="AW154">
            <v>12.22702948166592</v>
          </cell>
          <cell r="AX154">
            <v>13.035664789650481</v>
          </cell>
          <cell r="AY154">
            <v>7.9927689420315584</v>
          </cell>
        </row>
        <row r="155">
          <cell r="C155" t="str">
            <v>Harmony</v>
          </cell>
          <cell r="E155" t="str">
            <v>--</v>
          </cell>
          <cell r="F155">
            <v>0</v>
          </cell>
          <cell r="G155">
            <v>38.164355556532527</v>
          </cell>
          <cell r="H155">
            <v>20.725804577131424</v>
          </cell>
          <cell r="I155">
            <v>13.839149720248489</v>
          </cell>
          <cell r="J155">
            <v>16.365564535077159</v>
          </cell>
          <cell r="K155">
            <v>16.702372608318839</v>
          </cell>
          <cell r="L155">
            <v>13.644329527380194</v>
          </cell>
          <cell r="R155" t="str">
            <v>--</v>
          </cell>
          <cell r="S155" t="str">
            <v>--</v>
          </cell>
          <cell r="T155" t="str">
            <v>--</v>
          </cell>
          <cell r="U155" t="str">
            <v>--</v>
          </cell>
          <cell r="W155">
            <v>170.44081578764741</v>
          </cell>
          <cell r="X155">
            <v>5.7057948681433324</v>
          </cell>
          <cell r="Y155">
            <v>87.372717690967022</v>
          </cell>
          <cell r="Z155">
            <v>-1.9098389257892312</v>
          </cell>
          <cell r="AB155">
            <v>44.964813074989273</v>
          </cell>
          <cell r="AC155">
            <v>70.345596359813101</v>
          </cell>
          <cell r="AD155">
            <v>-9.9428118596936006</v>
          </cell>
          <cell r="AE155">
            <v>10.052677111500664</v>
          </cell>
          <cell r="AG155">
            <v>-4.3452896996209684</v>
          </cell>
          <cell r="AH155">
            <v>22.986802216590707</v>
          </cell>
          <cell r="AI155">
            <v>15.706588833555802</v>
          </cell>
          <cell r="AJ155">
            <v>18.286226676146079</v>
          </cell>
          <cell r="AL155">
            <v>11.694853307522601</v>
          </cell>
          <cell r="AM155">
            <v>13.516703902053685</v>
          </cell>
          <cell r="AN155">
            <v>21.147499637410426</v>
          </cell>
          <cell r="AO155">
            <v>17.922866882195308</v>
          </cell>
          <cell r="AQ155">
            <v>19.071703992197197</v>
          </cell>
          <cell r="AR155">
            <v>17.744568195559964</v>
          </cell>
          <cell r="AS155">
            <v>14.401332737236672</v>
          </cell>
          <cell r="AT155">
            <v>16.369929802322723</v>
          </cell>
          <cell r="AV155">
            <v>13.623853278467957</v>
          </cell>
          <cell r="AW155">
            <v>16.927837214097007</v>
          </cell>
          <cell r="AX155">
            <v>13.792800427559149</v>
          </cell>
          <cell r="AY155">
            <v>10.404848634124297</v>
          </cell>
        </row>
        <row r="156">
          <cell r="C156" t="str">
            <v>Soprano</v>
          </cell>
          <cell r="E156" t="str">
            <v>--</v>
          </cell>
          <cell r="F156">
            <v>0</v>
          </cell>
          <cell r="G156">
            <v>489.86022269604348</v>
          </cell>
          <cell r="H156">
            <v>6.9162181701341474</v>
          </cell>
          <cell r="I156">
            <v>24.092161282243918</v>
          </cell>
          <cell r="J156">
            <v>17.785913218970741</v>
          </cell>
          <cell r="K156">
            <v>18.134802028411158</v>
          </cell>
          <cell r="L156">
            <v>16.886602041106414</v>
          </cell>
          <cell r="R156" t="str">
            <v>--</v>
          </cell>
          <cell r="S156" t="str">
            <v>--</v>
          </cell>
          <cell r="T156" t="str">
            <v>--</v>
          </cell>
          <cell r="U156" t="str">
            <v>--</v>
          </cell>
          <cell r="W156">
            <v>626.22727272727275</v>
          </cell>
          <cell r="X156">
            <v>1355.4999999999998</v>
          </cell>
          <cell r="Y156">
            <v>1245.3453453453453</v>
          </cell>
          <cell r="Z156">
            <v>115.46363882130302</v>
          </cell>
          <cell r="AB156">
            <v>14.28929085560493</v>
          </cell>
          <cell r="AC156">
            <v>-3.813122638268629</v>
          </cell>
          <cell r="AD156">
            <v>-6.25</v>
          </cell>
          <cell r="AE156">
            <v>31.744040150564622</v>
          </cell>
          <cell r="AG156">
            <v>8.3242059145673508</v>
          </cell>
          <cell r="AH156">
            <v>31.020408163265301</v>
          </cell>
          <cell r="AI156">
            <v>23.809523809523814</v>
          </cell>
          <cell r="AJ156">
            <v>31.619047619047613</v>
          </cell>
          <cell r="AL156">
            <v>7.9882709807886698</v>
          </cell>
          <cell r="AM156">
            <v>23.568535825545169</v>
          </cell>
          <cell r="AN156">
            <v>12.624615384615367</v>
          </cell>
          <cell r="AO156">
            <v>24.279884225759751</v>
          </cell>
          <cell r="AQ156">
            <v>21.50853367590382</v>
          </cell>
          <cell r="AR156">
            <v>12.476837554045716</v>
          </cell>
          <cell r="AS156">
            <v>23.092369477911646</v>
          </cell>
          <cell r="AT156">
            <v>17.037544220015977</v>
          </cell>
          <cell r="AV156">
            <v>25.558072798670906</v>
          </cell>
          <cell r="AW156">
            <v>11.732015376166927</v>
          </cell>
          <cell r="AX156">
            <v>17.435562805872749</v>
          </cell>
          <cell r="AY156">
            <v>15.37246489859594</v>
          </cell>
        </row>
        <row r="157">
          <cell r="C157" t="str">
            <v>Accent</v>
          </cell>
          <cell r="E157" t="str">
            <v>--</v>
          </cell>
          <cell r="F157">
            <v>0</v>
          </cell>
          <cell r="G157">
            <v>75.833491284506579</v>
          </cell>
          <cell r="H157">
            <v>1.9426113384322319</v>
          </cell>
          <cell r="I157">
            <v>20.347571523777354</v>
          </cell>
          <cell r="J157">
            <v>14.123607149977314</v>
          </cell>
          <cell r="K157">
            <v>8.8385293613336469</v>
          </cell>
          <cell r="L157">
            <v>8.9799896232488408</v>
          </cell>
          <cell r="R157" t="str">
            <v>--</v>
          </cell>
          <cell r="S157" t="str">
            <v>--</v>
          </cell>
          <cell r="T157" t="str">
            <v>--</v>
          </cell>
          <cell r="U157" t="str">
            <v>--</v>
          </cell>
          <cell r="W157">
            <v>126.67574239427304</v>
          </cell>
          <cell r="X157">
            <v>42.985785358919685</v>
          </cell>
          <cell r="Y157">
            <v>125.01990984512847</v>
          </cell>
          <cell r="Z157">
            <v>28.123281104687759</v>
          </cell>
          <cell r="AB157">
            <v>-27.493472975127553</v>
          </cell>
          <cell r="AC157">
            <v>42.515826854921698</v>
          </cell>
          <cell r="AD157">
            <v>-20.826890587864721</v>
          </cell>
          <cell r="AE157">
            <v>32.86570581896553</v>
          </cell>
          <cell r="AG157">
            <v>26.507917965139647</v>
          </cell>
          <cell r="AH157">
            <v>19.640082191877873</v>
          </cell>
          <cell r="AI157">
            <v>20.302857859735866</v>
          </cell>
          <cell r="AJ157">
            <v>17.410384953965362</v>
          </cell>
          <cell r="AL157">
            <v>8.3967374091953992</v>
          </cell>
          <cell r="AM157">
            <v>13.621886008831229</v>
          </cell>
          <cell r="AN157">
            <v>14.263158242232411</v>
          </cell>
          <cell r="AO157">
            <v>18.112301327863591</v>
          </cell>
          <cell r="AQ157">
            <v>5.5910633954795674</v>
          </cell>
          <cell r="AR157">
            <v>7.5022032896007618</v>
          </cell>
          <cell r="AS157">
            <v>8.9106693168848885</v>
          </cell>
          <cell r="AT157">
            <v>11.887854989252</v>
          </cell>
          <cell r="AV157">
            <v>4.7949124226948081</v>
          </cell>
          <cell r="AW157">
            <v>13.978512102633744</v>
          </cell>
          <cell r="AX157">
            <v>10.370929350177738</v>
          </cell>
          <cell r="AY157">
            <v>5.702030031816574</v>
          </cell>
        </row>
        <row r="158">
          <cell r="C158" t="str">
            <v>Pixel CO2</v>
          </cell>
          <cell r="E158" t="str">
            <v>--</v>
          </cell>
          <cell r="F158">
            <v>0</v>
          </cell>
          <cell r="G158">
            <v>0</v>
          </cell>
          <cell r="H158">
            <v>443.75</v>
          </cell>
          <cell r="I158">
            <v>24.71264367816093</v>
          </cell>
          <cell r="J158">
            <v>18.138248847926253</v>
          </cell>
          <cell r="K158">
            <v>13.535652987985646</v>
          </cell>
          <cell r="L158">
            <v>9.1546938775510345</v>
          </cell>
          <cell r="R158" t="str">
            <v>--</v>
          </cell>
          <cell r="S158" t="str">
            <v>--</v>
          </cell>
          <cell r="T158" t="str">
            <v>--</v>
          </cell>
          <cell r="U158" t="str">
            <v>--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B158">
            <v>0</v>
          </cell>
          <cell r="AC158">
            <v>0</v>
          </cell>
          <cell r="AD158">
            <v>1100</v>
          </cell>
          <cell r="AE158">
            <v>46.428571428571416</v>
          </cell>
          <cell r="AG158">
            <v>-18.918918918918916</v>
          </cell>
          <cell r="AH158">
            <v>33.333333333333329</v>
          </cell>
          <cell r="AI158">
            <v>18.75</v>
          </cell>
          <cell r="AJ158">
            <v>60.975609756097569</v>
          </cell>
          <cell r="AL158">
            <v>86.200000000000017</v>
          </cell>
          <cell r="AM158">
            <v>3.125</v>
          </cell>
          <cell r="AN158">
            <v>15.789473684210531</v>
          </cell>
          <cell r="AO158">
            <v>3.7878787878787845</v>
          </cell>
          <cell r="AQ158">
            <v>12.292158968850719</v>
          </cell>
          <cell r="AR158">
            <v>12.5</v>
          </cell>
          <cell r="AS158">
            <v>12.5</v>
          </cell>
          <cell r="AT158">
            <v>16.545401459854013</v>
          </cell>
          <cell r="AV158">
            <v>5.6344696969696795</v>
          </cell>
          <cell r="AW158">
            <v>8.6400000000000041</v>
          </cell>
          <cell r="AX158">
            <v>8.6400000000000041</v>
          </cell>
          <cell r="AY158">
            <v>12.877976190476215</v>
          </cell>
        </row>
        <row r="159">
          <cell r="C159" t="str">
            <v>Total Systems / Handpieces</v>
          </cell>
          <cell r="E159" t="str">
            <v>--</v>
          </cell>
          <cell r="F159">
            <v>0</v>
          </cell>
          <cell r="G159">
            <v>75.982778926740124</v>
          </cell>
          <cell r="H159">
            <v>27.485341665009599</v>
          </cell>
          <cell r="I159">
            <v>18.865083640731228</v>
          </cell>
          <cell r="J159">
            <v>16.291048740748494</v>
          </cell>
          <cell r="K159">
            <v>13.324396160392716</v>
          </cell>
          <cell r="L159">
            <v>11.86547363367576</v>
          </cell>
          <cell r="R159" t="str">
            <v>--</v>
          </cell>
          <cell r="S159" t="str">
            <v>--</v>
          </cell>
          <cell r="T159" t="str">
            <v>--</v>
          </cell>
          <cell r="U159" t="str">
            <v>--</v>
          </cell>
          <cell r="W159">
            <v>159.67493948257743</v>
          </cell>
          <cell r="X159">
            <v>57.761528438647879</v>
          </cell>
          <cell r="Y159">
            <v>131.35816396465242</v>
          </cell>
          <cell r="Z159">
            <v>19.68524815788415</v>
          </cell>
          <cell r="AB159">
            <v>10.454103637515733</v>
          </cell>
          <cell r="AC159">
            <v>66.261973311975538</v>
          </cell>
          <cell r="AD159">
            <v>4.2185806439779316</v>
          </cell>
          <cell r="AE159">
            <v>39.885147868490691</v>
          </cell>
          <cell r="AG159">
            <v>20.533494388472672</v>
          </cell>
          <cell r="AH159">
            <v>21.150120174213647</v>
          </cell>
          <cell r="AI159">
            <v>15.001928261574381</v>
          </cell>
          <cell r="AJ159">
            <v>19.2739374774076</v>
          </cell>
          <cell r="AL159">
            <v>13.529616796782662</v>
          </cell>
          <cell r="AM159">
            <v>15.213834392203452</v>
          </cell>
          <cell r="AN159">
            <v>18.369081044504231</v>
          </cell>
          <cell r="AO159">
            <v>17.222861182842998</v>
          </cell>
          <cell r="AQ159">
            <v>14.161223037821834</v>
          </cell>
          <cell r="AR159">
            <v>12.183313842479881</v>
          </cell>
          <cell r="AS159">
            <v>12.250012441133752</v>
          </cell>
          <cell r="AT159">
            <v>14.851136039826285</v>
          </cell>
          <cell r="AV159">
            <v>11.12798429376145</v>
          </cell>
          <cell r="AW159">
            <v>14.191174068394364</v>
          </cell>
          <cell r="AX159">
            <v>12.773224531188475</v>
          </cell>
          <cell r="AY159">
            <v>9.384887297529044</v>
          </cell>
        </row>
        <row r="160">
          <cell r="C160" t="str">
            <v>Other Existing Products</v>
          </cell>
          <cell r="E160" t="str">
            <v>--</v>
          </cell>
          <cell r="F160">
            <v>0</v>
          </cell>
          <cell r="G160">
            <v>-98.993046881312878</v>
          </cell>
          <cell r="H160">
            <v>-100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R160" t="str">
            <v>--</v>
          </cell>
          <cell r="S160" t="str">
            <v>--</v>
          </cell>
          <cell r="T160" t="str">
            <v>--</v>
          </cell>
          <cell r="U160" t="str">
            <v>--</v>
          </cell>
          <cell r="W160">
            <v>-281.4473920409273</v>
          </cell>
          <cell r="X160">
            <v>-221.98936569025784</v>
          </cell>
          <cell r="Y160">
            <v>109.90067136274644</v>
          </cell>
          <cell r="Z160">
            <v>-90.647571891079579</v>
          </cell>
          <cell r="AB160">
            <v>-100</v>
          </cell>
          <cell r="AC160">
            <v>-100</v>
          </cell>
          <cell r="AD160">
            <v>-100</v>
          </cell>
          <cell r="AE160">
            <v>-100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</row>
        <row r="161">
          <cell r="C161" t="str">
            <v>Other New Products</v>
          </cell>
          <cell r="E161" t="str">
            <v>--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127.27272727272725</v>
          </cell>
          <cell r="L161">
            <v>132.00000000000003</v>
          </cell>
          <cell r="R161" t="str">
            <v>--</v>
          </cell>
          <cell r="S161" t="str">
            <v>--</v>
          </cell>
          <cell r="T161" t="str">
            <v>--</v>
          </cell>
          <cell r="U161" t="str">
            <v>--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-27.27272727272727</v>
          </cell>
          <cell r="AV161">
            <v>100</v>
          </cell>
          <cell r="AW161">
            <v>166.66666666666666</v>
          </cell>
          <cell r="AX161">
            <v>116.66666666666666</v>
          </cell>
          <cell r="AY161">
            <v>137.5</v>
          </cell>
        </row>
        <row r="162">
          <cell r="C162" t="str">
            <v>Service and Warranty</v>
          </cell>
          <cell r="E162" t="str">
            <v>--</v>
          </cell>
          <cell r="F162">
            <v>0</v>
          </cell>
          <cell r="G162">
            <v>-500</v>
          </cell>
          <cell r="H162">
            <v>-100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R162" t="str">
            <v>--</v>
          </cell>
          <cell r="S162" t="str">
            <v>--</v>
          </cell>
          <cell r="T162" t="str">
            <v>--</v>
          </cell>
          <cell r="U162" t="str">
            <v>--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</row>
        <row r="163">
          <cell r="R163" t="str">
            <v>--</v>
          </cell>
          <cell r="S163" t="str">
            <v>--</v>
          </cell>
          <cell r="T163" t="str">
            <v>--</v>
          </cell>
          <cell r="U163" t="str">
            <v>--</v>
          </cell>
        </row>
        <row r="164">
          <cell r="C164" t="str">
            <v>Total Latin America</v>
          </cell>
          <cell r="E164" t="str">
            <v>--</v>
          </cell>
          <cell r="F164">
            <v>0</v>
          </cell>
          <cell r="G164">
            <v>83.921500478200954</v>
          </cell>
          <cell r="H164">
            <v>27.517008854423629</v>
          </cell>
          <cell r="I164">
            <v>18.865083640731228</v>
          </cell>
          <cell r="J164">
            <v>18.896294044716399</v>
          </cell>
          <cell r="K164">
            <v>15.821222128860168</v>
          </cell>
          <cell r="L164">
            <v>17.030913671815505</v>
          </cell>
          <cell r="R164" t="str">
            <v>--</v>
          </cell>
          <cell r="S164" t="str">
            <v>--</v>
          </cell>
          <cell r="T164" t="str">
            <v>--</v>
          </cell>
          <cell r="U164" t="str">
            <v>--</v>
          </cell>
          <cell r="W164">
            <v>142.27346019351828</v>
          </cell>
          <cell r="X164">
            <v>65.028605087034691</v>
          </cell>
          <cell r="Y164">
            <v>131.05380283775639</v>
          </cell>
          <cell r="Z164">
            <v>35.20486939550247</v>
          </cell>
          <cell r="AB164">
            <v>13.717380102177401</v>
          </cell>
          <cell r="AC164">
            <v>63.069377551368078</v>
          </cell>
          <cell r="AD164">
            <v>2.875642303464554</v>
          </cell>
          <cell r="AE164">
            <v>41.24621658188132</v>
          </cell>
          <cell r="AG164">
            <v>20.533494388472672</v>
          </cell>
          <cell r="AH164">
            <v>21.150120174213647</v>
          </cell>
          <cell r="AI164">
            <v>15.001928261574381</v>
          </cell>
          <cell r="AJ164">
            <v>19.2739374774076</v>
          </cell>
          <cell r="AL164">
            <v>13.529616796782662</v>
          </cell>
          <cell r="AM164">
            <v>15.213834392203452</v>
          </cell>
          <cell r="AN164">
            <v>18.369081044504231</v>
          </cell>
          <cell r="AO164">
            <v>26.347259402632272</v>
          </cell>
          <cell r="AQ164">
            <v>19.823061047245783</v>
          </cell>
          <cell r="AR164">
            <v>16.712801056182826</v>
          </cell>
          <cell r="AS164">
            <v>16.904239299516277</v>
          </cell>
          <cell r="AT164">
            <v>11.809084275213944</v>
          </cell>
          <cell r="AV164">
            <v>15.327334169335938</v>
          </cell>
          <cell r="AW164">
            <v>20.108569485838569</v>
          </cell>
          <cell r="AX164">
            <v>16.909461606029595</v>
          </cell>
          <cell r="AY164">
            <v>15.402981467974296</v>
          </cell>
        </row>
        <row r="166">
          <cell r="C166" t="str">
            <v>Canada</v>
          </cell>
        </row>
        <row r="167">
          <cell r="C167" t="str">
            <v>Systems / Handpieces</v>
          </cell>
        </row>
        <row r="168">
          <cell r="C168" t="str">
            <v>Aria</v>
          </cell>
          <cell r="E168" t="str">
            <v>--</v>
          </cell>
          <cell r="F168">
            <v>0</v>
          </cell>
          <cell r="G168">
            <v>0</v>
          </cell>
          <cell r="H168">
            <v>0</v>
          </cell>
          <cell r="I168">
            <v>26.315789473684205</v>
          </cell>
          <cell r="J168">
            <v>18.416666666666657</v>
          </cell>
          <cell r="K168">
            <v>15.862068965517274</v>
          </cell>
          <cell r="L168">
            <v>6.2380952380952204</v>
          </cell>
          <cell r="R168" t="str">
            <v>--</v>
          </cell>
          <cell r="S168" t="str">
            <v>--</v>
          </cell>
          <cell r="T168" t="str">
            <v>--</v>
          </cell>
          <cell r="U168" t="str">
            <v>--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G168">
            <v>0</v>
          </cell>
          <cell r="AH168">
            <v>0</v>
          </cell>
          <cell r="AI168">
            <v>-14.28571428571429</v>
          </cell>
          <cell r="AJ168">
            <v>16.666666666666675</v>
          </cell>
          <cell r="AL168">
            <v>17.599999999999994</v>
          </cell>
          <cell r="AM168">
            <v>14.333333333333332</v>
          </cell>
          <cell r="AN168">
            <v>14.333333333333332</v>
          </cell>
          <cell r="AO168">
            <v>26</v>
          </cell>
          <cell r="AQ168">
            <v>11.999999999999989</v>
          </cell>
          <cell r="AR168">
            <v>23.428571428571466</v>
          </cell>
          <cell r="AS168">
            <v>23.428571428571466</v>
          </cell>
          <cell r="AT168">
            <v>6.6666666666666652</v>
          </cell>
          <cell r="AV168">
            <v>6.2380952380952426</v>
          </cell>
          <cell r="AW168">
            <v>3.2870370370370328</v>
          </cell>
          <cell r="AX168">
            <v>3.2870370370370328</v>
          </cell>
          <cell r="AY168">
            <v>11.549999999999994</v>
          </cell>
        </row>
        <row r="169">
          <cell r="C169" t="str">
            <v>Harmony</v>
          </cell>
          <cell r="E169" t="str">
            <v>--</v>
          </cell>
          <cell r="F169">
            <v>0</v>
          </cell>
          <cell r="G169">
            <v>-46.381152131997929</v>
          </cell>
          <cell r="H169">
            <v>15.575474524705758</v>
          </cell>
          <cell r="I169">
            <v>13.528313627878031</v>
          </cell>
          <cell r="J169">
            <v>17.810567857925896</v>
          </cell>
          <cell r="K169">
            <v>14.375341966076949</v>
          </cell>
          <cell r="L169">
            <v>8.4122560275545553</v>
          </cell>
          <cell r="R169" t="str">
            <v>--</v>
          </cell>
          <cell r="S169" t="str">
            <v>--</v>
          </cell>
          <cell r="T169" t="str">
            <v>--</v>
          </cell>
          <cell r="U169" t="str">
            <v>--</v>
          </cell>
          <cell r="W169">
            <v>-23.087667639926767</v>
          </cell>
          <cell r="X169">
            <v>-49.793919946889432</v>
          </cell>
          <cell r="Y169">
            <v>-35.201573254670606</v>
          </cell>
          <cell r="Z169">
            <v>-52.529859997197278</v>
          </cell>
          <cell r="AB169">
            <v>173.45829841378099</v>
          </cell>
          <cell r="AC169">
            <v>-13.567493112947659</v>
          </cell>
          <cell r="AD169">
            <v>30.045523520485595</v>
          </cell>
          <cell r="AE169">
            <v>-7.7844311377245461</v>
          </cell>
          <cell r="AG169">
            <v>8.2352941176470509</v>
          </cell>
          <cell r="AH169">
            <v>21.221779548472774</v>
          </cell>
          <cell r="AI169">
            <v>6.511085180863474</v>
          </cell>
          <cell r="AJ169">
            <v>17.66233766233767</v>
          </cell>
          <cell r="AL169">
            <v>20.582608695652183</v>
          </cell>
          <cell r="AM169">
            <v>16.723926380368106</v>
          </cell>
          <cell r="AN169">
            <v>16.723926380368106</v>
          </cell>
          <cell r="AO169">
            <v>17.758646063281837</v>
          </cell>
          <cell r="AQ169">
            <v>14.233215547703161</v>
          </cell>
          <cell r="AR169">
            <v>15.14348785871964</v>
          </cell>
          <cell r="AS169">
            <v>15.14348785871964</v>
          </cell>
          <cell r="AT169">
            <v>13.195345988977314</v>
          </cell>
          <cell r="AV169">
            <v>3.5515806731007293</v>
          </cell>
          <cell r="AW169">
            <v>9.4684176891615799</v>
          </cell>
          <cell r="AX169">
            <v>9.4684176891615799</v>
          </cell>
          <cell r="AY169">
            <v>10.024430883753155</v>
          </cell>
        </row>
        <row r="170">
          <cell r="C170" t="str">
            <v>Soprano</v>
          </cell>
          <cell r="E170" t="str">
            <v>--</v>
          </cell>
          <cell r="F170">
            <v>0</v>
          </cell>
          <cell r="G170">
            <v>68.463340161558378</v>
          </cell>
          <cell r="H170">
            <v>10.814077379887198</v>
          </cell>
          <cell r="I170">
            <v>21.739130434782616</v>
          </cell>
          <cell r="J170">
            <v>13.189999999999991</v>
          </cell>
          <cell r="K170">
            <v>16.36363636363636</v>
          </cell>
          <cell r="L170">
            <v>9.2260416666666956</v>
          </cell>
          <cell r="R170" t="str">
            <v>--</v>
          </cell>
          <cell r="S170" t="str">
            <v>--</v>
          </cell>
          <cell r="T170" t="str">
            <v>--</v>
          </cell>
          <cell r="U170" t="str">
            <v>--</v>
          </cell>
          <cell r="W170">
            <v>0</v>
          </cell>
          <cell r="X170">
            <v>213.80145278450362</v>
          </cell>
          <cell r="Y170">
            <v>37.040771239204659</v>
          </cell>
          <cell r="Z170">
            <v>8.0246913580246826</v>
          </cell>
          <cell r="AB170">
            <v>0</v>
          </cell>
          <cell r="AC170">
            <v>-45.987654320987659</v>
          </cell>
          <cell r="AD170">
            <v>-7.6687683013691448</v>
          </cell>
          <cell r="AE170">
            <v>39.999999999999993</v>
          </cell>
          <cell r="AG170">
            <v>19.999999999999996</v>
          </cell>
          <cell r="AH170">
            <v>39.999999999999993</v>
          </cell>
          <cell r="AI170">
            <v>16.666666666666675</v>
          </cell>
          <cell r="AJ170">
            <v>14.285714285714279</v>
          </cell>
          <cell r="AL170">
            <v>12.046666666666649</v>
          </cell>
          <cell r="AM170">
            <v>9.7599999999999909</v>
          </cell>
          <cell r="AN170">
            <v>9.7599999999999909</v>
          </cell>
          <cell r="AO170">
            <v>20.04999999999999</v>
          </cell>
          <cell r="AQ170">
            <v>9.7142857142857189</v>
          </cell>
          <cell r="AR170">
            <v>19.999999999999996</v>
          </cell>
          <cell r="AS170">
            <v>19.999999999999996</v>
          </cell>
          <cell r="AT170">
            <v>15.199999999999992</v>
          </cell>
          <cell r="AV170">
            <v>4.5781250000000329</v>
          </cell>
          <cell r="AW170">
            <v>11.549999999999994</v>
          </cell>
          <cell r="AX170">
            <v>11.549999999999994</v>
          </cell>
          <cell r="AY170">
            <v>8.4513888888888999</v>
          </cell>
        </row>
        <row r="171">
          <cell r="C171" t="str">
            <v>Accent</v>
          </cell>
          <cell r="E171" t="str">
            <v>--</v>
          </cell>
          <cell r="F171">
            <v>0</v>
          </cell>
          <cell r="G171">
            <v>-69.950686221024142</v>
          </cell>
          <cell r="H171">
            <v>70.054465843152627</v>
          </cell>
          <cell r="I171">
            <v>19.572953736654796</v>
          </cell>
          <cell r="J171">
            <v>18.708333333333329</v>
          </cell>
          <cell r="K171">
            <v>13.454545454545453</v>
          </cell>
          <cell r="L171">
            <v>15.268970893970923</v>
          </cell>
          <cell r="R171" t="str">
            <v>--</v>
          </cell>
          <cell r="S171" t="str">
            <v>--</v>
          </cell>
          <cell r="T171" t="str">
            <v>--</v>
          </cell>
          <cell r="U171" t="str">
            <v>--</v>
          </cell>
          <cell r="W171">
            <v>-38.823529411764703</v>
          </cell>
          <cell r="X171">
            <v>-79.441997063142438</v>
          </cell>
          <cell r="Y171">
            <v>-24.541634835752479</v>
          </cell>
          <cell r="Z171">
            <v>-78.632478632478637</v>
          </cell>
          <cell r="AB171">
            <v>-7.6923076923076872</v>
          </cell>
          <cell r="AC171">
            <v>5.7142857142857162</v>
          </cell>
          <cell r="AD171">
            <v>265.73019488737032</v>
          </cell>
          <cell r="AE171">
            <v>270</v>
          </cell>
          <cell r="AG171">
            <v>47.916666666666671</v>
          </cell>
          <cell r="AH171">
            <v>10.810810810810811</v>
          </cell>
          <cell r="AI171">
            <v>-3.5294117647058809</v>
          </cell>
          <cell r="AJ171">
            <v>36.486486486486491</v>
          </cell>
          <cell r="AL171">
            <v>13.183098591549292</v>
          </cell>
          <cell r="AM171">
            <v>20.707317073170728</v>
          </cell>
          <cell r="AN171">
            <v>20.707317073170728</v>
          </cell>
          <cell r="AO171">
            <v>19.346534653465362</v>
          </cell>
          <cell r="AQ171">
            <v>8.8780487804878128</v>
          </cell>
          <cell r="AR171">
            <v>16.910891089108905</v>
          </cell>
          <cell r="AS171">
            <v>16.910891089108905</v>
          </cell>
          <cell r="AT171">
            <v>10.829268292682936</v>
          </cell>
          <cell r="AV171">
            <v>17.473118279569899</v>
          </cell>
          <cell r="AW171">
            <v>13.246951219512205</v>
          </cell>
          <cell r="AX171">
            <v>13.246951219512205</v>
          </cell>
          <cell r="AY171">
            <v>17.328345070422536</v>
          </cell>
        </row>
        <row r="172">
          <cell r="C172" t="str">
            <v>Pixel CO2</v>
          </cell>
          <cell r="E172" t="str">
            <v>--</v>
          </cell>
          <cell r="F172">
            <v>0</v>
          </cell>
          <cell r="G172">
            <v>0</v>
          </cell>
          <cell r="H172">
            <v>400</v>
          </cell>
          <cell r="I172">
            <v>19.999999999999972</v>
          </cell>
          <cell r="J172">
            <v>22.500000000000007</v>
          </cell>
          <cell r="K172">
            <v>9.9102040816326564</v>
          </cell>
          <cell r="L172">
            <v>9.3627450980392055</v>
          </cell>
          <cell r="R172" t="str">
            <v>--</v>
          </cell>
          <cell r="S172" t="str">
            <v>--</v>
          </cell>
          <cell r="T172" t="str">
            <v>--</v>
          </cell>
          <cell r="U172" t="str">
            <v>--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100</v>
          </cell>
          <cell r="AL172">
            <v>47</v>
          </cell>
          <cell r="AM172">
            <v>30.666666666666664</v>
          </cell>
          <cell r="AN172">
            <v>30.666666666666664</v>
          </cell>
          <cell r="AO172">
            <v>-2.0000000000000129</v>
          </cell>
          <cell r="AQ172">
            <v>29.306122448979565</v>
          </cell>
          <cell r="AR172">
            <v>-3.020408163265309</v>
          </cell>
          <cell r="AS172">
            <v>-3.020408163265309</v>
          </cell>
          <cell r="AT172">
            <v>21.224489795918377</v>
          </cell>
          <cell r="AV172">
            <v>-7.0416666666666572</v>
          </cell>
          <cell r="AW172">
            <v>16.1979166666667</v>
          </cell>
          <cell r="AX172">
            <v>16.1979166666667</v>
          </cell>
          <cell r="AY172">
            <v>11.550000000000015</v>
          </cell>
        </row>
        <row r="173">
          <cell r="C173" t="str">
            <v>Total Systems / Handpieces</v>
          </cell>
          <cell r="E173" t="str">
            <v>--</v>
          </cell>
          <cell r="F173">
            <v>0</v>
          </cell>
          <cell r="G173">
            <v>-47.815465018725035</v>
          </cell>
          <cell r="H173">
            <v>49.016889331764759</v>
          </cell>
          <cell r="I173">
            <v>18.316258351893076</v>
          </cell>
          <cell r="J173">
            <v>17.659400647541613</v>
          </cell>
          <cell r="K173">
            <v>14.181787231755072</v>
          </cell>
          <cell r="L173">
            <v>10.637992953878527</v>
          </cell>
          <cell r="R173" t="str">
            <v>--</v>
          </cell>
          <cell r="S173" t="str">
            <v>--</v>
          </cell>
          <cell r="T173" t="str">
            <v>--</v>
          </cell>
          <cell r="U173" t="str">
            <v>--</v>
          </cell>
          <cell r="W173">
            <v>-34.487433862433861</v>
          </cell>
          <cell r="X173">
            <v>-58.494396968026173</v>
          </cell>
          <cell r="Y173">
            <v>-18.747740924646994</v>
          </cell>
          <cell r="Z173">
            <v>-49.804209718011805</v>
          </cell>
          <cell r="AB173">
            <v>114.65737820340362</v>
          </cell>
          <cell r="AC173">
            <v>1.7033165104542336</v>
          </cell>
          <cell r="AD173">
            <v>91.265550074915794</v>
          </cell>
          <cell r="AE173">
            <v>47.635933806146568</v>
          </cell>
          <cell r="AG173">
            <v>31.878787878787882</v>
          </cell>
          <cell r="AH173">
            <v>16.827647319450612</v>
          </cell>
          <cell r="AI173">
            <v>2.4000000000000021</v>
          </cell>
          <cell r="AJ173">
            <v>27.109687750200152</v>
          </cell>
          <cell r="AL173">
            <v>17.987316176470603</v>
          </cell>
          <cell r="AM173">
            <v>17.594053398058239</v>
          </cell>
          <cell r="AN173">
            <v>17.594053398058239</v>
          </cell>
          <cell r="AO173">
            <v>17.543209876543209</v>
          </cell>
          <cell r="AQ173">
            <v>12.763068064083406</v>
          </cell>
          <cell r="AR173">
            <v>15.565829871771729</v>
          </cell>
          <cell r="AS173">
            <v>15.565829871771729</v>
          </cell>
          <cell r="AT173">
            <v>12.858013113868584</v>
          </cell>
          <cell r="AV173">
            <v>7.1760461542746734</v>
          </cell>
          <cell r="AW173">
            <v>11.066678231190474</v>
          </cell>
          <cell r="AX173">
            <v>11.066678231190474</v>
          </cell>
          <cell r="AY173">
            <v>12.288074634707712</v>
          </cell>
        </row>
        <row r="174">
          <cell r="C174" t="str">
            <v>Other Existing Products</v>
          </cell>
          <cell r="E174" t="str">
            <v>--</v>
          </cell>
          <cell r="F174">
            <v>0</v>
          </cell>
          <cell r="G174">
            <v>-104.25647330132462</v>
          </cell>
          <cell r="H174">
            <v>-100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R174" t="str">
            <v>--</v>
          </cell>
          <cell r="S174" t="str">
            <v>--</v>
          </cell>
          <cell r="T174" t="str">
            <v>--</v>
          </cell>
          <cell r="U174" t="str">
            <v>--</v>
          </cell>
          <cell r="W174">
            <v>316.31140158288218</v>
          </cell>
          <cell r="X174">
            <v>156.29261930518692</v>
          </cell>
          <cell r="Y174">
            <v>-1362.3523147702083</v>
          </cell>
          <cell r="Z174">
            <v>-98.973664235232491</v>
          </cell>
          <cell r="AB174">
            <v>-100</v>
          </cell>
          <cell r="AC174">
            <v>-100</v>
          </cell>
          <cell r="AD174">
            <v>-100</v>
          </cell>
          <cell r="AE174">
            <v>-100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</row>
        <row r="175">
          <cell r="C175" t="str">
            <v>Other New Products</v>
          </cell>
          <cell r="E175" t="str">
            <v>--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166.66666666666669</v>
          </cell>
          <cell r="L175">
            <v>125</v>
          </cell>
          <cell r="R175" t="str">
            <v>--</v>
          </cell>
          <cell r="S175" t="str">
            <v>--</v>
          </cell>
          <cell r="T175" t="str">
            <v>--</v>
          </cell>
          <cell r="U175" t="str">
            <v>--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V175">
            <v>100</v>
          </cell>
          <cell r="AW175">
            <v>66.666666666666671</v>
          </cell>
          <cell r="AX175">
            <v>200</v>
          </cell>
          <cell r="AY175">
            <v>166.66666666666669</v>
          </cell>
        </row>
        <row r="176">
          <cell r="C176" t="str">
            <v>Service and Warranty</v>
          </cell>
          <cell r="E176" t="str">
            <v>--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R176" t="str">
            <v>--</v>
          </cell>
          <cell r="S176" t="str">
            <v>--</v>
          </cell>
          <cell r="T176" t="str">
            <v>--</v>
          </cell>
          <cell r="U176" t="str">
            <v>--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</row>
        <row r="177">
          <cell r="R177" t="str">
            <v>--</v>
          </cell>
          <cell r="S177" t="str">
            <v>--</v>
          </cell>
          <cell r="T177" t="str">
            <v>--</v>
          </cell>
          <cell r="U177" t="str">
            <v>--</v>
          </cell>
        </row>
        <row r="178">
          <cell r="C178" t="str">
            <v>Total Canada</v>
          </cell>
          <cell r="E178" t="str">
            <v>--</v>
          </cell>
          <cell r="F178">
            <v>0</v>
          </cell>
          <cell r="G178">
            <v>-38.6428772606641</v>
          </cell>
          <cell r="H178">
            <v>47.336857411586244</v>
          </cell>
          <cell r="I178">
            <v>18.316258351893076</v>
          </cell>
          <cell r="J178">
            <v>20.023690903462786</v>
          </cell>
          <cell r="K178">
            <v>17.185515178375589</v>
          </cell>
          <cell r="L178">
            <v>15.764368067443435</v>
          </cell>
          <cell r="R178" t="str">
            <v>--</v>
          </cell>
          <cell r="S178" t="str">
            <v>--</v>
          </cell>
          <cell r="T178" t="str">
            <v>--</v>
          </cell>
          <cell r="U178" t="str">
            <v>--</v>
          </cell>
          <cell r="W178">
            <v>-23.376100703523729</v>
          </cell>
          <cell r="X178">
            <v>-55.94680425552562</v>
          </cell>
          <cell r="Y178">
            <v>-33.8475874531754</v>
          </cell>
          <cell r="Z178">
            <v>2.3928137100821978</v>
          </cell>
          <cell r="AB178">
            <v>77.71644150965966</v>
          </cell>
          <cell r="AC178">
            <v>-5.3147223546666904</v>
          </cell>
          <cell r="AD178">
            <v>132.28338254060409</v>
          </cell>
          <cell r="AE178">
            <v>49.206883972126427</v>
          </cell>
          <cell r="AG178">
            <v>31.878787878787882</v>
          </cell>
          <cell r="AH178">
            <v>16.827647319450612</v>
          </cell>
          <cell r="AI178">
            <v>2.4000000000000021</v>
          </cell>
          <cell r="AJ178">
            <v>27.109687750200152</v>
          </cell>
          <cell r="AL178">
            <v>17.987316176470603</v>
          </cell>
          <cell r="AM178">
            <v>17.594053398058239</v>
          </cell>
          <cell r="AN178">
            <v>17.594053398058239</v>
          </cell>
          <cell r="AO178">
            <v>25.454557543181888</v>
          </cell>
          <cell r="AQ178">
            <v>16.024483240802901</v>
          </cell>
          <cell r="AR178">
            <v>23.667209909669729</v>
          </cell>
          <cell r="AS178">
            <v>18.266289884404397</v>
          </cell>
          <cell r="AT178">
            <v>12.047168023517862</v>
          </cell>
          <cell r="AV178">
            <v>9.7853010578905284</v>
          </cell>
          <cell r="AW178">
            <v>14.709007000049557</v>
          </cell>
          <cell r="AX178">
            <v>15.3807298598432</v>
          </cell>
          <cell r="AY178">
            <v>20.976682929205047</v>
          </cell>
        </row>
        <row r="180">
          <cell r="C180" t="str">
            <v>International</v>
          </cell>
        </row>
        <row r="181">
          <cell r="C181" t="str">
            <v>Systems / Handpieces</v>
          </cell>
        </row>
        <row r="182">
          <cell r="C182" t="str">
            <v>Aria</v>
          </cell>
          <cell r="E182" t="str">
            <v>--</v>
          </cell>
          <cell r="F182">
            <v>0</v>
          </cell>
          <cell r="G182">
            <v>225.25064184141482</v>
          </cell>
          <cell r="H182">
            <v>58.316166899740551</v>
          </cell>
          <cell r="I182">
            <v>30.023835548483959</v>
          </cell>
          <cell r="J182">
            <v>19.631882720039219</v>
          </cell>
          <cell r="K182">
            <v>15.544361420922348</v>
          </cell>
          <cell r="L182">
            <v>12.317189076922785</v>
          </cell>
          <cell r="R182" t="str">
            <v>--</v>
          </cell>
          <cell r="S182" t="str">
            <v>--</v>
          </cell>
          <cell r="T182" t="str">
            <v>--</v>
          </cell>
          <cell r="U182" t="str">
            <v>--</v>
          </cell>
          <cell r="W182">
            <v>-2.094991487746467</v>
          </cell>
          <cell r="X182">
            <v>335.097362122091</v>
          </cell>
          <cell r="Y182">
            <v>557.30025991556329</v>
          </cell>
          <cell r="Z182">
            <v>184.00106655422377</v>
          </cell>
          <cell r="AB182">
            <v>20.662714462385633</v>
          </cell>
          <cell r="AC182">
            <v>37.999717680022101</v>
          </cell>
          <cell r="AD182">
            <v>71.823682501143367</v>
          </cell>
          <cell r="AE182">
            <v>79.729923460818668</v>
          </cell>
          <cell r="AG182">
            <v>329.27117358951</v>
          </cell>
          <cell r="AH182">
            <v>12.204713133565392</v>
          </cell>
          <cell r="AI182">
            <v>1.4527820901157451</v>
          </cell>
          <cell r="AJ182">
            <v>16.485430935443301</v>
          </cell>
          <cell r="AL182">
            <v>19.137112919992248</v>
          </cell>
          <cell r="AM182">
            <v>22.054871145772935</v>
          </cell>
          <cell r="AN182">
            <v>23.01456141067273</v>
          </cell>
          <cell r="AO182">
            <v>15.030131334268827</v>
          </cell>
          <cell r="AQ182">
            <v>19.190775326607955</v>
          </cell>
          <cell r="AR182">
            <v>15.409207823744042</v>
          </cell>
          <cell r="AS182">
            <v>9.8360052974746601</v>
          </cell>
          <cell r="AT182">
            <v>18.093287478735263</v>
          </cell>
          <cell r="AV182">
            <v>9.46821623285099</v>
          </cell>
          <cell r="AW182">
            <v>13.41396406255928</v>
          </cell>
          <cell r="AX182">
            <v>16.381982554766839</v>
          </cell>
          <cell r="AY182">
            <v>10.046196757260862</v>
          </cell>
        </row>
        <row r="183">
          <cell r="C183" t="str">
            <v>Harmony</v>
          </cell>
          <cell r="E183" t="str">
            <v>--</v>
          </cell>
          <cell r="F183">
            <v>0</v>
          </cell>
          <cell r="G183">
            <v>1.7438311694317754E-2</v>
          </cell>
          <cell r="H183">
            <v>27.230371177916378</v>
          </cell>
          <cell r="I183">
            <v>17.807045900277686</v>
          </cell>
          <cell r="J183">
            <v>19.343726794996428</v>
          </cell>
          <cell r="K183">
            <v>14.926457607153276</v>
          </cell>
          <cell r="L183">
            <v>14.044513066448872</v>
          </cell>
          <cell r="R183" t="str">
            <v>--</v>
          </cell>
          <cell r="S183" t="str">
            <v>--</v>
          </cell>
          <cell r="T183" t="str">
            <v>--</v>
          </cell>
          <cell r="U183" t="str">
            <v>--</v>
          </cell>
          <cell r="W183">
            <v>10.912069028808835</v>
          </cell>
          <cell r="X183">
            <v>-22.20897304003072</v>
          </cell>
          <cell r="Y183">
            <v>17.877895739426041</v>
          </cell>
          <cell r="Z183">
            <v>0.64768396370979975</v>
          </cell>
          <cell r="AB183">
            <v>45.653082544407276</v>
          </cell>
          <cell r="AC183">
            <v>42.753307072095545</v>
          </cell>
          <cell r="AD183">
            <v>9.4858564609581197</v>
          </cell>
          <cell r="AE183">
            <v>18.764818260723626</v>
          </cell>
          <cell r="AG183">
            <v>1.615205285699961</v>
          </cell>
          <cell r="AH183">
            <v>27.904700712741757</v>
          </cell>
          <cell r="AI183">
            <v>23.892089949812668</v>
          </cell>
          <cell r="AJ183">
            <v>17.914434322434513</v>
          </cell>
          <cell r="AL183">
            <v>16.720882029928276</v>
          </cell>
          <cell r="AM183">
            <v>18.720064471931952</v>
          </cell>
          <cell r="AN183">
            <v>19.960354688925875</v>
          </cell>
          <cell r="AO183">
            <v>21.319152592453449</v>
          </cell>
          <cell r="AQ183">
            <v>17.95232495322432</v>
          </cell>
          <cell r="AR183">
            <v>14.774105595038867</v>
          </cell>
          <cell r="AS183">
            <v>13.970518962206246</v>
          </cell>
          <cell r="AT183">
            <v>13.739529580569876</v>
          </cell>
          <cell r="AV183">
            <v>13.513010610321285</v>
          </cell>
          <cell r="AW183">
            <v>15.827033819611568</v>
          </cell>
          <cell r="AX183">
            <v>13.723509388431721</v>
          </cell>
          <cell r="AY183">
            <v>13.050319836094349</v>
          </cell>
        </row>
        <row r="184">
          <cell r="C184" t="str">
            <v>Soprano</v>
          </cell>
          <cell r="E184" t="str">
            <v>--</v>
          </cell>
          <cell r="F184">
            <v>0</v>
          </cell>
          <cell r="G184">
            <v>121.89917789229922</v>
          </cell>
          <cell r="H184">
            <v>17.61107167550524</v>
          </cell>
          <cell r="I184">
            <v>18.581606810214744</v>
          </cell>
          <cell r="J184">
            <v>20.517894838916774</v>
          </cell>
          <cell r="K184">
            <v>14.492506099788116</v>
          </cell>
          <cell r="L184">
            <v>16.651892856553307</v>
          </cell>
          <cell r="R184" t="str">
            <v>--</v>
          </cell>
          <cell r="S184" t="str">
            <v>--</v>
          </cell>
          <cell r="T184" t="str">
            <v>--</v>
          </cell>
          <cell r="U184" t="str">
            <v>--</v>
          </cell>
          <cell r="W184">
            <v>130.70070877402657</v>
          </cell>
          <cell r="X184">
            <v>99.813898388267503</v>
          </cell>
          <cell r="Y184">
            <v>263.94129113357059</v>
          </cell>
          <cell r="Z184">
            <v>68.405092546472474</v>
          </cell>
          <cell r="AB184">
            <v>22.466619382898667</v>
          </cell>
          <cell r="AC184">
            <v>6.9801784225217212</v>
          </cell>
          <cell r="AD184">
            <v>13.894924921279483</v>
          </cell>
          <cell r="AE184">
            <v>6.4418237617155816</v>
          </cell>
          <cell r="AG184">
            <v>18.786486796220725</v>
          </cell>
          <cell r="AH184">
            <v>29.323159289933031</v>
          </cell>
          <cell r="AI184">
            <v>6.229070722962593</v>
          </cell>
          <cell r="AJ184">
            <v>45.115341452417177</v>
          </cell>
          <cell r="AL184">
            <v>16.838864365347249</v>
          </cell>
          <cell r="AM184">
            <v>25.417375656209561</v>
          </cell>
          <cell r="AN184">
            <v>23.620153797122899</v>
          </cell>
          <cell r="AO184">
            <v>16.52787977745691</v>
          </cell>
          <cell r="AQ184">
            <v>17.355420556852707</v>
          </cell>
          <cell r="AR184">
            <v>12.270557066379361</v>
          </cell>
          <cell r="AS184">
            <v>11.173366129164641</v>
          </cell>
          <cell r="AT184">
            <v>17.221306922294598</v>
          </cell>
          <cell r="AV184">
            <v>13.686889031393324</v>
          </cell>
          <cell r="AW184">
            <v>16.585473604404587</v>
          </cell>
          <cell r="AX184">
            <v>21.025406314186878</v>
          </cell>
          <cell r="AY184">
            <v>15.467195725008898</v>
          </cell>
        </row>
        <row r="185">
          <cell r="C185" t="str">
            <v>Accent</v>
          </cell>
          <cell r="E185" t="str">
            <v>--</v>
          </cell>
          <cell r="F185">
            <v>0</v>
          </cell>
          <cell r="G185">
            <v>-14.055628319553271</v>
          </cell>
          <cell r="H185">
            <v>-5.4522131221557579</v>
          </cell>
          <cell r="I185">
            <v>17.579361960198202</v>
          </cell>
          <cell r="J185">
            <v>15.610709965818948</v>
          </cell>
          <cell r="K185">
            <v>9.2189765221051942</v>
          </cell>
          <cell r="L185">
            <v>9.5043181279389053</v>
          </cell>
          <cell r="R185" t="str">
            <v>--</v>
          </cell>
          <cell r="S185" t="str">
            <v>--</v>
          </cell>
          <cell r="T185" t="str">
            <v>--</v>
          </cell>
          <cell r="U185" t="str">
            <v>--</v>
          </cell>
          <cell r="W185">
            <v>66.041930623632567</v>
          </cell>
          <cell r="X185">
            <v>-39.27366951687754</v>
          </cell>
          <cell r="Y185">
            <v>-15.009815787928616</v>
          </cell>
          <cell r="Z185">
            <v>-30.120043418368027</v>
          </cell>
          <cell r="AB185">
            <v>-37.028438144478294</v>
          </cell>
          <cell r="AC185">
            <v>3.719746791922196</v>
          </cell>
          <cell r="AD185">
            <v>-2.3528113866174039</v>
          </cell>
          <cell r="AE185">
            <v>27.464824823659683</v>
          </cell>
          <cell r="AG185">
            <v>25.017099377259466</v>
          </cell>
          <cell r="AH185">
            <v>19.047356510607074</v>
          </cell>
          <cell r="AI185">
            <v>11.205277237952217</v>
          </cell>
          <cell r="AJ185">
            <v>16.357545342824121</v>
          </cell>
          <cell r="AL185">
            <v>7.2149247984000242</v>
          </cell>
          <cell r="AM185">
            <v>17.065316374982721</v>
          </cell>
          <cell r="AN185">
            <v>18.62033385539894</v>
          </cell>
          <cell r="AO185">
            <v>18.323523845492893</v>
          </cell>
          <cell r="AQ185">
            <v>3.8033794376860719</v>
          </cell>
          <cell r="AR185">
            <v>8.3455963069291261</v>
          </cell>
          <cell r="AS185">
            <v>12.170833231560563</v>
          </cell>
          <cell r="AT185">
            <v>11.426515731788477</v>
          </cell>
          <cell r="AV185">
            <v>8.6066485433160302</v>
          </cell>
          <cell r="AW185">
            <v>9.7591187826337134</v>
          </cell>
          <cell r="AX185">
            <v>10.350821772192621</v>
          </cell>
          <cell r="AY185">
            <v>9.1508986928717775</v>
          </cell>
        </row>
        <row r="186">
          <cell r="C186" t="str">
            <v>Pixel CO2</v>
          </cell>
          <cell r="E186" t="str">
            <v>--</v>
          </cell>
          <cell r="F186">
            <v>0</v>
          </cell>
          <cell r="G186">
            <v>0</v>
          </cell>
          <cell r="H186">
            <v>361.60658600473982</v>
          </cell>
          <cell r="I186">
            <v>23.868457318885628</v>
          </cell>
          <cell r="J186">
            <v>24.90927925635058</v>
          </cell>
          <cell r="K186">
            <v>13.770279320764956</v>
          </cell>
          <cell r="L186">
            <v>9.6491884942562898</v>
          </cell>
          <cell r="R186" t="str">
            <v>--</v>
          </cell>
          <cell r="S186" t="str">
            <v>--</v>
          </cell>
          <cell r="T186" t="str">
            <v>--</v>
          </cell>
          <cell r="U186" t="str">
            <v>--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B186">
            <v>0</v>
          </cell>
          <cell r="AC186">
            <v>0</v>
          </cell>
          <cell r="AD186">
            <v>4306.4620726495732</v>
          </cell>
          <cell r="AE186">
            <v>29.653319687859781</v>
          </cell>
          <cell r="AG186">
            <v>-11.858397015643639</v>
          </cell>
          <cell r="AH186">
            <v>31.879469757851766</v>
          </cell>
          <cell r="AI186">
            <v>37.831664039446736</v>
          </cell>
          <cell r="AJ186">
            <v>34.484459792797239</v>
          </cell>
          <cell r="AL186">
            <v>63.350486092754153</v>
          </cell>
          <cell r="AM186">
            <v>14.771545170841005</v>
          </cell>
          <cell r="AN186">
            <v>13.536819790894871</v>
          </cell>
          <cell r="AO186">
            <v>23.000721447786731</v>
          </cell>
          <cell r="AQ186">
            <v>9.9143229890567461</v>
          </cell>
          <cell r="AR186">
            <v>19.845011503869479</v>
          </cell>
          <cell r="AS186">
            <v>21.078545976481223</v>
          </cell>
          <cell r="AT186">
            <v>5.4037787457777764</v>
          </cell>
          <cell r="AV186">
            <v>7.6211219646119766</v>
          </cell>
          <cell r="AW186">
            <v>7.3798882681564537</v>
          </cell>
          <cell r="AX186">
            <v>4.7981106693762543</v>
          </cell>
          <cell r="AY186">
            <v>17.999780696464573</v>
          </cell>
        </row>
        <row r="187">
          <cell r="C187" t="str">
            <v>Total Systems / Handpieces</v>
          </cell>
          <cell r="E187" t="str">
            <v>--</v>
          </cell>
          <cell r="F187">
            <v>0</v>
          </cell>
          <cell r="G187">
            <v>9.9594151525459687</v>
          </cell>
          <cell r="H187">
            <v>21.9907866181434</v>
          </cell>
          <cell r="I187">
            <v>19.458174703651142</v>
          </cell>
          <cell r="J187">
            <v>18.873524864552316</v>
          </cell>
          <cell r="K187">
            <v>13.238078493005045</v>
          </cell>
          <cell r="L187">
            <v>12.67225434787116</v>
          </cell>
          <cell r="R187" t="str">
            <v>--</v>
          </cell>
          <cell r="S187" t="str">
            <v>--</v>
          </cell>
          <cell r="T187" t="str">
            <v>--</v>
          </cell>
          <cell r="U187" t="str">
            <v>--</v>
          </cell>
          <cell r="W187">
            <v>44.51534079237129</v>
          </cell>
          <cell r="X187">
            <v>-15.408756417060598</v>
          </cell>
          <cell r="Y187">
            <v>22.645654520145442</v>
          </cell>
          <cell r="Z187">
            <v>5.6775826373437921</v>
          </cell>
          <cell r="AB187">
            <v>9.5322950918549143</v>
          </cell>
          <cell r="AC187">
            <v>31.543211226646406</v>
          </cell>
          <cell r="AD187">
            <v>18.888345460822986</v>
          </cell>
          <cell r="AE187">
            <v>27.261562890301661</v>
          </cell>
          <cell r="AG187">
            <v>18.738761337494925</v>
          </cell>
          <cell r="AH187">
            <v>23.297490177361425</v>
          </cell>
          <cell r="AI187">
            <v>15.926147140338553</v>
          </cell>
          <cell r="AJ187">
            <v>19.590060272941013</v>
          </cell>
          <cell r="AL187">
            <v>16.797872206447217</v>
          </cell>
          <cell r="AM187">
            <v>19.212871645248054</v>
          </cell>
          <cell r="AN187">
            <v>19.892553646879939</v>
          </cell>
          <cell r="AO187">
            <v>19.230301148720908</v>
          </cell>
          <cell r="AQ187">
            <v>13.409830392633948</v>
          </cell>
          <cell r="AR187">
            <v>13.015609237677971</v>
          </cell>
          <cell r="AS187">
            <v>13.160593999194026</v>
          </cell>
          <cell r="AT187">
            <v>13.385455949610158</v>
          </cell>
          <cell r="AV187">
            <v>11.384552568077799</v>
          </cell>
          <cell r="AW187">
            <v>13.372847557999435</v>
          </cell>
          <cell r="AX187">
            <v>13.36049471572387</v>
          </cell>
          <cell r="AY187">
            <v>12.374766422725902</v>
          </cell>
        </row>
        <row r="188">
          <cell r="C188" t="str">
            <v>Other Existing Products</v>
          </cell>
          <cell r="E188" t="str">
            <v>--</v>
          </cell>
          <cell r="F188">
            <v>0</v>
          </cell>
          <cell r="G188">
            <v>4.4749094628752317</v>
          </cell>
          <cell r="H188">
            <v>-24.339033261016251</v>
          </cell>
          <cell r="I188">
            <v>-33.333333333333336</v>
          </cell>
          <cell r="J188">
            <v>-2.0000000000000018</v>
          </cell>
          <cell r="K188">
            <v>-2.0408163265306145</v>
          </cell>
          <cell r="L188">
            <v>-4.1666666666666625</v>
          </cell>
          <cell r="R188" t="str">
            <v>--</v>
          </cell>
          <cell r="S188" t="str">
            <v>--</v>
          </cell>
          <cell r="T188" t="str">
            <v>--</v>
          </cell>
          <cell r="U188" t="str">
            <v>--</v>
          </cell>
          <cell r="W188">
            <v>-45.440683230991333</v>
          </cell>
          <cell r="X188">
            <v>120.60247286541718</v>
          </cell>
          <cell r="Y188">
            <v>-83.617019412469261</v>
          </cell>
          <cell r="Z188">
            <v>-115.48622836836533</v>
          </cell>
          <cell r="AB188">
            <v>-31.345287599444461</v>
          </cell>
          <cell r="AC188">
            <v>-67.336426588740991</v>
          </cell>
          <cell r="AD188">
            <v>65.795023659386942</v>
          </cell>
          <cell r="AE188">
            <v>215.06216389430918</v>
          </cell>
          <cell r="AG188">
            <v>-38.46153846153846</v>
          </cell>
          <cell r="AH188">
            <v>-33.333333333333336</v>
          </cell>
          <cell r="AI188">
            <v>-33.333333333333336</v>
          </cell>
          <cell r="AJ188">
            <v>-29.411764705882348</v>
          </cell>
          <cell r="AL188">
            <v>-2.0000000000000018</v>
          </cell>
          <cell r="AM188">
            <v>-2.0000000000000018</v>
          </cell>
          <cell r="AN188">
            <v>-2.0000000000000018</v>
          </cell>
          <cell r="AO188">
            <v>-2.0000000000000018</v>
          </cell>
          <cell r="AQ188">
            <v>-2.0408163265306145</v>
          </cell>
          <cell r="AR188">
            <v>-2.0408163265306145</v>
          </cell>
          <cell r="AS188">
            <v>-2.0408163265306145</v>
          </cell>
          <cell r="AT188">
            <v>-2.0408163265306145</v>
          </cell>
          <cell r="AV188">
            <v>-4.1666666666666625</v>
          </cell>
          <cell r="AW188">
            <v>-4.1666666666666625</v>
          </cell>
          <cell r="AX188">
            <v>-4.1666666666666625</v>
          </cell>
          <cell r="AY188">
            <v>-4.1666666666666625</v>
          </cell>
        </row>
        <row r="189">
          <cell r="C189" t="str">
            <v>Other New Products</v>
          </cell>
          <cell r="E189" t="str">
            <v>--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135.04853681789933</v>
          </cell>
          <cell r="L189">
            <v>132.91811159915684</v>
          </cell>
          <cell r="R189" t="str">
            <v>--</v>
          </cell>
          <cell r="S189" t="str">
            <v>--</v>
          </cell>
          <cell r="T189" t="str">
            <v>--</v>
          </cell>
          <cell r="U189" t="str">
            <v>--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-22.422157084327598</v>
          </cell>
          <cell r="AV189">
            <v>147.25604992299915</v>
          </cell>
          <cell r="AW189">
            <v>135.45190430114911</v>
          </cell>
          <cell r="AX189">
            <v>119.69466806998925</v>
          </cell>
          <cell r="AY189">
            <v>131.96904564540702</v>
          </cell>
        </row>
        <row r="190">
          <cell r="C190" t="str">
            <v>Service and Warranty</v>
          </cell>
          <cell r="E190" t="str">
            <v>--</v>
          </cell>
          <cell r="F190">
            <v>0</v>
          </cell>
          <cell r="G190">
            <v>-226.82926829268294</v>
          </cell>
          <cell r="H190">
            <v>-100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R190" t="str">
            <v>--</v>
          </cell>
          <cell r="S190" t="str">
            <v>--</v>
          </cell>
          <cell r="T190" t="str">
            <v>--</v>
          </cell>
          <cell r="U190" t="str">
            <v>--</v>
          </cell>
          <cell r="W190">
            <v>-100</v>
          </cell>
          <cell r="X190">
            <v>0</v>
          </cell>
          <cell r="Y190">
            <v>0</v>
          </cell>
          <cell r="Z190">
            <v>-100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</row>
        <row r="191">
          <cell r="R191" t="str">
            <v>--</v>
          </cell>
          <cell r="S191" t="str">
            <v>--</v>
          </cell>
          <cell r="T191" t="str">
            <v>--</v>
          </cell>
          <cell r="U191" t="str">
            <v>--</v>
          </cell>
        </row>
        <row r="192">
          <cell r="C192" t="str">
            <v>Total International</v>
          </cell>
          <cell r="E192" t="str">
            <v>--</v>
          </cell>
          <cell r="F192">
            <v>0</v>
          </cell>
          <cell r="G192">
            <v>9.7048764191524093</v>
          </cell>
          <cell r="H192">
            <v>19.94310199030862</v>
          </cell>
          <cell r="I192">
            <v>17.986326113909577</v>
          </cell>
          <cell r="J192">
            <v>21.169662699418335</v>
          </cell>
          <cell r="K192">
            <v>15.682258078262045</v>
          </cell>
          <cell r="L192">
            <v>17.783444961365724</v>
          </cell>
          <cell r="R192" t="str">
            <v>--</v>
          </cell>
          <cell r="S192" t="str">
            <v>--</v>
          </cell>
          <cell r="T192" t="str">
            <v>--</v>
          </cell>
          <cell r="U192" t="str">
            <v>--</v>
          </cell>
          <cell r="W192">
            <v>34.566895239168737</v>
          </cell>
          <cell r="X192">
            <v>-9.7779740641040114</v>
          </cell>
          <cell r="Y192">
            <v>8.2955190655292341</v>
          </cell>
          <cell r="Z192">
            <v>15.97629846286306</v>
          </cell>
          <cell r="AB192">
            <v>7.6993862248837308</v>
          </cell>
          <cell r="AC192">
            <v>21.534027908062203</v>
          </cell>
          <cell r="AD192">
            <v>19.846625337654199</v>
          </cell>
          <cell r="AE192">
            <v>29.39305408745301</v>
          </cell>
          <cell r="AG192">
            <v>17.103786416418455</v>
          </cell>
          <cell r="AH192">
            <v>21.756817229740388</v>
          </cell>
          <cell r="AI192">
            <v>14.533974166828134</v>
          </cell>
          <cell r="AJ192">
            <v>18.235856223326753</v>
          </cell>
          <cell r="AL192">
            <v>16.515516102866236</v>
          </cell>
          <cell r="AM192">
            <v>18.896882257076332</v>
          </cell>
          <cell r="AN192">
            <v>19.53241128825951</v>
          </cell>
          <cell r="AO192">
            <v>28.043951939319676</v>
          </cell>
          <cell r="AQ192">
            <v>17.770365477225326</v>
          </cell>
          <cell r="AR192">
            <v>18.060618159978901</v>
          </cell>
          <cell r="AS192">
            <v>17.764332584409949</v>
          </cell>
          <cell r="AT192">
            <v>10.627957611849048</v>
          </cell>
          <cell r="AV192">
            <v>16.477076523908174</v>
          </cell>
          <cell r="AW192">
            <v>18.602045011890777</v>
          </cell>
          <cell r="AX192">
            <v>17.505884446467903</v>
          </cell>
          <cell r="AY192">
            <v>18.191942757262748</v>
          </cell>
        </row>
        <row r="194">
          <cell r="C194" t="str">
            <v>TOTAL REVENUE</v>
          </cell>
          <cell r="E194" t="str">
            <v>--</v>
          </cell>
          <cell r="F194">
            <v>0</v>
          </cell>
          <cell r="G194">
            <v>39.099822547142217</v>
          </cell>
          <cell r="H194">
            <v>18.718606878956635</v>
          </cell>
          <cell r="I194">
            <v>21.171065907894505</v>
          </cell>
          <cell r="J194">
            <v>18.577269763658364</v>
          </cell>
          <cell r="K194">
            <v>14.66838436480138</v>
          </cell>
          <cell r="L194">
            <v>15.836436935138298</v>
          </cell>
          <cell r="R194" t="str">
            <v>--</v>
          </cell>
          <cell r="S194" t="str">
            <v>--</v>
          </cell>
          <cell r="T194" t="str">
            <v>--</v>
          </cell>
          <cell r="U194" t="str">
            <v>--</v>
          </cell>
          <cell r="W194">
            <v>22.152544623100724</v>
          </cell>
          <cell r="X194">
            <v>69.664069143374888</v>
          </cell>
          <cell r="Y194">
            <v>38.968313370022642</v>
          </cell>
          <cell r="Z194">
            <v>27.78727369746057</v>
          </cell>
          <cell r="AB194">
            <v>31.310980366086106</v>
          </cell>
          <cell r="AC194">
            <v>4.9218581532795458</v>
          </cell>
          <cell r="AD194">
            <v>16.518546158748325</v>
          </cell>
          <cell r="AE194">
            <v>26.19369440429784</v>
          </cell>
          <cell r="AG194">
            <v>21.551111656021817</v>
          </cell>
          <cell r="AH194">
            <v>27.220752134425318</v>
          </cell>
          <cell r="AI194">
            <v>18.930675496147266</v>
          </cell>
          <cell r="AJ194">
            <v>17.54727212500411</v>
          </cell>
          <cell r="AL194">
            <v>16.929298649766377</v>
          </cell>
          <cell r="AM194">
            <v>14.99475647943822</v>
          </cell>
          <cell r="AN194">
            <v>18.230167775923679</v>
          </cell>
          <cell r="AO194">
            <v>23.493834736667594</v>
          </cell>
          <cell r="AQ194">
            <v>17.114330104643717</v>
          </cell>
          <cell r="AR194">
            <v>16.464202705207921</v>
          </cell>
          <cell r="AS194">
            <v>15.403668177715524</v>
          </cell>
          <cell r="AT194">
            <v>10.727648385602917</v>
          </cell>
          <cell r="AV194">
            <v>14.40784881159658</v>
          </cell>
          <cell r="AW194">
            <v>16.840961553025124</v>
          </cell>
          <cell r="AX194">
            <v>15.774355017027354</v>
          </cell>
          <cell r="AY194">
            <v>16.058553598494285</v>
          </cell>
        </row>
        <row r="198">
          <cell r="B198" t="str">
            <v>REVENUE SUMMARY BY PRODUCT</v>
          </cell>
        </row>
        <row r="202">
          <cell r="F202" t="str">
            <v>Fiscal Year Ended December 31,</v>
          </cell>
          <cell r="R202">
            <v>2006</v>
          </cell>
          <cell r="W202">
            <v>2007</v>
          </cell>
          <cell r="AB202">
            <v>2008</v>
          </cell>
          <cell r="AG202">
            <v>2009</v>
          </cell>
          <cell r="AL202">
            <v>2010</v>
          </cell>
          <cell r="AQ202">
            <v>2011</v>
          </cell>
          <cell r="AV202">
            <v>2012</v>
          </cell>
        </row>
        <row r="203">
          <cell r="E203">
            <v>2005</v>
          </cell>
          <cell r="F203">
            <v>2006</v>
          </cell>
          <cell r="G203">
            <v>2007</v>
          </cell>
          <cell r="H203">
            <v>2008</v>
          </cell>
          <cell r="I203">
            <v>2009</v>
          </cell>
          <cell r="J203">
            <v>2010</v>
          </cell>
          <cell r="K203">
            <v>2011</v>
          </cell>
          <cell r="L203">
            <v>2012</v>
          </cell>
          <cell r="R203" t="str">
            <v>Q1</v>
          </cell>
          <cell r="S203" t="str">
            <v>Q2</v>
          </cell>
          <cell r="T203" t="str">
            <v>Q3</v>
          </cell>
          <cell r="U203" t="str">
            <v>Q4</v>
          </cell>
          <cell r="W203" t="str">
            <v>Q1</v>
          </cell>
          <cell r="X203" t="str">
            <v>Q2</v>
          </cell>
          <cell r="Y203" t="str">
            <v>Q3</v>
          </cell>
          <cell r="Z203" t="str">
            <v>Q4</v>
          </cell>
          <cell r="AB203" t="str">
            <v>Q1</v>
          </cell>
          <cell r="AC203" t="str">
            <v>Q2</v>
          </cell>
          <cell r="AD203" t="str">
            <v>Q3</v>
          </cell>
          <cell r="AE203" t="str">
            <v>Q4</v>
          </cell>
          <cell r="AG203" t="str">
            <v>Q1</v>
          </cell>
          <cell r="AH203" t="str">
            <v>Q2</v>
          </cell>
          <cell r="AI203" t="str">
            <v>Q3</v>
          </cell>
          <cell r="AJ203" t="str">
            <v>Q4</v>
          </cell>
          <cell r="AL203" t="str">
            <v>Q1</v>
          </cell>
          <cell r="AM203" t="str">
            <v>Q2</v>
          </cell>
          <cell r="AN203" t="str">
            <v>Q3</v>
          </cell>
          <cell r="AO203" t="str">
            <v>Q4</v>
          </cell>
          <cell r="AQ203" t="str">
            <v>Q1</v>
          </cell>
          <cell r="AR203" t="str">
            <v>Q2</v>
          </cell>
          <cell r="AS203" t="str">
            <v>Q3</v>
          </cell>
          <cell r="AT203" t="str">
            <v>Q4</v>
          </cell>
          <cell r="AV203" t="str">
            <v>Q1</v>
          </cell>
          <cell r="AW203" t="str">
            <v>Q2</v>
          </cell>
          <cell r="AX203" t="str">
            <v>Q3</v>
          </cell>
          <cell r="AY203" t="str">
            <v>Q4</v>
          </cell>
        </row>
        <row r="205">
          <cell r="C205" t="str">
            <v>REVENUE MIX / CONTRIBUTION ANALYSIS</v>
          </cell>
        </row>
        <row r="207">
          <cell r="C207" t="str">
            <v>BY PRODUCT:</v>
          </cell>
        </row>
        <row r="209">
          <cell r="C209" t="str">
            <v>US</v>
          </cell>
        </row>
        <row r="210">
          <cell r="C210" t="str">
            <v>Systems / Handpieces</v>
          </cell>
        </row>
        <row r="211">
          <cell r="C211" t="str">
            <v>Aria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</row>
        <row r="212">
          <cell r="C212" t="str">
            <v>Harmony</v>
          </cell>
          <cell r="E212">
            <v>0</v>
          </cell>
          <cell r="F212">
            <v>26.731527701145698</v>
          </cell>
          <cell r="G212">
            <v>21.728702772360915</v>
          </cell>
          <cell r="H212">
            <v>18.895531661217678</v>
          </cell>
          <cell r="I212">
            <v>16.926090015076355</v>
          </cell>
          <cell r="J212">
            <v>15.199417628244641</v>
          </cell>
          <cell r="K212">
            <v>14.08263021170584</v>
          </cell>
          <cell r="L212">
            <v>12.777827452974282</v>
          </cell>
          <cell r="R212">
            <v>14.154005015489007</v>
          </cell>
          <cell r="S212">
            <v>24.573555447131803</v>
          </cell>
          <cell r="T212">
            <v>24.929970864357394</v>
          </cell>
          <cell r="U212">
            <v>39.281414185639221</v>
          </cell>
          <cell r="W212">
            <v>30.782343711374892</v>
          </cell>
          <cell r="X212">
            <v>17.975302797207622</v>
          </cell>
          <cell r="Y212">
            <v>18.358941272633146</v>
          </cell>
          <cell r="Z212">
            <v>22.317594474759773</v>
          </cell>
          <cell r="AB212">
            <v>22.121345817639224</v>
          </cell>
          <cell r="AC212">
            <v>19.67057082779662</v>
          </cell>
          <cell r="AD212">
            <v>17.499420447100487</v>
          </cell>
          <cell r="AE212">
            <v>17.027714617652602</v>
          </cell>
          <cell r="AG212">
            <v>16.840617307306346</v>
          </cell>
          <cell r="AH212">
            <v>17.858724851867024</v>
          </cell>
          <cell r="AI212">
            <v>16.78158189494696</v>
          </cell>
          <cell r="AJ212">
            <v>16.240510569748903</v>
          </cell>
          <cell r="AL212">
            <v>15.221850668426073</v>
          </cell>
          <cell r="AM212">
            <v>15.553678320229757</v>
          </cell>
          <cell r="AN212">
            <v>15.652331000290646</v>
          </cell>
          <cell r="AO212">
            <v>14.501382063436482</v>
          </cell>
          <cell r="AQ212">
            <v>14.626292608155891</v>
          </cell>
          <cell r="AR212">
            <v>13.944004998959828</v>
          </cell>
          <cell r="AS212">
            <v>14.45239456476766</v>
          </cell>
          <cell r="AT212">
            <v>13.477635099242805</v>
          </cell>
          <cell r="AV212">
            <v>13.767707555726105</v>
          </cell>
          <cell r="AW212">
            <v>12.587065479940007</v>
          </cell>
          <cell r="AX212">
            <v>12.977825217851727</v>
          </cell>
          <cell r="AY212">
            <v>12.037519404853162</v>
          </cell>
        </row>
        <row r="213">
          <cell r="C213" t="str">
            <v>Soprano</v>
          </cell>
          <cell r="E213">
            <v>0</v>
          </cell>
          <cell r="F213">
            <v>8.5884343254032629</v>
          </cell>
          <cell r="G213">
            <v>4.5458908351207956</v>
          </cell>
          <cell r="H213">
            <v>4.2447028597780436</v>
          </cell>
          <cell r="I213">
            <v>3.8556884067973738</v>
          </cell>
          <cell r="J213">
            <v>3.5123314558209753</v>
          </cell>
          <cell r="K213">
            <v>3.2210874256874624</v>
          </cell>
          <cell r="L213">
            <v>2.9578899161822085</v>
          </cell>
          <cell r="R213">
            <v>10.879185720607758</v>
          </cell>
          <cell r="S213">
            <v>7.6458493064752204</v>
          </cell>
          <cell r="T213">
            <v>9.7174166396892208</v>
          </cell>
          <cell r="U213">
            <v>6.6744746059544644</v>
          </cell>
          <cell r="W213">
            <v>4.1457501104070529</v>
          </cell>
          <cell r="X213">
            <v>3.2601004432557397</v>
          </cell>
          <cell r="Y213">
            <v>7.8197302453971513</v>
          </cell>
          <cell r="Z213">
            <v>3.1606955905531975</v>
          </cell>
          <cell r="AB213">
            <v>4.1798884468531421</v>
          </cell>
          <cell r="AC213">
            <v>4.4832043642303647</v>
          </cell>
          <cell r="AD213">
            <v>4.1224928292010263</v>
          </cell>
          <cell r="AE213">
            <v>4.1894996449968085</v>
          </cell>
          <cell r="AG213">
            <v>4.2880851194697955</v>
          </cell>
          <cell r="AH213">
            <v>3.7555531029061728</v>
          </cell>
          <cell r="AI213">
            <v>3.5733810906586942</v>
          </cell>
          <cell r="AJ213">
            <v>3.8620562309727067</v>
          </cell>
          <cell r="AL213">
            <v>3.9896628478675202</v>
          </cell>
          <cell r="AM213">
            <v>3.4539161689537403</v>
          </cell>
          <cell r="AN213">
            <v>3.3435576394669924</v>
          </cell>
          <cell r="AO213">
            <v>3.3571862291009169</v>
          </cell>
          <cell r="AQ213">
            <v>3.5896506776267496</v>
          </cell>
          <cell r="AR213">
            <v>3.0974723291167354</v>
          </cell>
          <cell r="AS213">
            <v>2.9848212413192869</v>
          </cell>
          <cell r="AT213">
            <v>3.2554198874496483</v>
          </cell>
          <cell r="AV213">
            <v>3.4624329991454901</v>
          </cell>
          <cell r="AW213">
            <v>2.7676271575363862</v>
          </cell>
          <cell r="AX213">
            <v>2.9002282994543589</v>
          </cell>
          <cell r="AY213">
            <v>2.8030294088927246</v>
          </cell>
        </row>
        <row r="214">
          <cell r="C214" t="str">
            <v>Accent</v>
          </cell>
          <cell r="E214">
            <v>0</v>
          </cell>
          <cell r="F214">
            <v>-1.4004738567394759</v>
          </cell>
          <cell r="G214">
            <v>20.622148599537223</v>
          </cell>
          <cell r="H214">
            <v>20.206179074362733</v>
          </cell>
          <cell r="I214">
            <v>20.158821178962182</v>
          </cell>
          <cell r="J214">
            <v>19.9003361821641</v>
          </cell>
          <cell r="K214">
            <v>19.974337863434034</v>
          </cell>
          <cell r="L214">
            <v>18.954210474287397</v>
          </cell>
          <cell r="R214">
            <v>15.319368638442246</v>
          </cell>
          <cell r="S214">
            <v>-20.492088938454028</v>
          </cell>
          <cell r="T214">
            <v>0</v>
          </cell>
          <cell r="U214">
            <v>0</v>
          </cell>
          <cell r="W214">
            <v>0</v>
          </cell>
          <cell r="X214">
            <v>31.053701088469403</v>
          </cell>
          <cell r="Y214">
            <v>21.979014199631226</v>
          </cell>
          <cell r="Z214">
            <v>23.127040906486812</v>
          </cell>
          <cell r="AB214">
            <v>20.264871710981076</v>
          </cell>
          <cell r="AC214">
            <v>20.505276205654518</v>
          </cell>
          <cell r="AD214">
            <v>19.684803295981233</v>
          </cell>
          <cell r="AE214">
            <v>20.345943838758853</v>
          </cell>
          <cell r="AG214">
            <v>20.744723035839936</v>
          </cell>
          <cell r="AH214">
            <v>19.515949830639894</v>
          </cell>
          <cell r="AI214">
            <v>21.104079074350743</v>
          </cell>
          <cell r="AJ214">
            <v>19.503001413090594</v>
          </cell>
          <cell r="AL214">
            <v>22.183554916015677</v>
          </cell>
          <cell r="AM214">
            <v>19.323779367191495</v>
          </cell>
          <cell r="AN214">
            <v>20.077014453301043</v>
          </cell>
          <cell r="AO214">
            <v>18.608818150813239</v>
          </cell>
          <cell r="AQ214">
            <v>21.341746084014396</v>
          </cell>
          <cell r="AR214">
            <v>19.561042461933894</v>
          </cell>
          <cell r="AS214">
            <v>20.209542757478012</v>
          </cell>
          <cell r="AT214">
            <v>19.10741688896098</v>
          </cell>
          <cell r="AV214">
            <v>20.436263201413038</v>
          </cell>
          <cell r="AW214">
            <v>18.364565036331879</v>
          </cell>
          <cell r="AX214">
            <v>19.217936936895867</v>
          </cell>
          <cell r="AY214">
            <v>18.15757368615423</v>
          </cell>
        </row>
        <row r="215">
          <cell r="C215" t="str">
            <v>Pixel CO2</v>
          </cell>
          <cell r="E215">
            <v>0</v>
          </cell>
          <cell r="F215">
            <v>0</v>
          </cell>
          <cell r="G215">
            <v>0</v>
          </cell>
          <cell r="H215">
            <v>2.6925848975660873</v>
          </cell>
          <cell r="I215">
            <v>6.3420062767324952</v>
          </cell>
          <cell r="J215">
            <v>6.3332911650386263</v>
          </cell>
          <cell r="K215">
            <v>6.1882984634984695</v>
          </cell>
          <cell r="L215">
            <v>5.834699854480931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B215">
            <v>0</v>
          </cell>
          <cell r="AC215">
            <v>0.46985547922064963</v>
          </cell>
          <cell r="AD215">
            <v>4.4783627242532971</v>
          </cell>
          <cell r="AE215">
            <v>5.0907282332173942</v>
          </cell>
          <cell r="AG215">
            <v>6.4311819171580522</v>
          </cell>
          <cell r="AH215">
            <v>6.0938292511814973</v>
          </cell>
          <cell r="AI215">
            <v>6.1189759467458469</v>
          </cell>
          <cell r="AJ215">
            <v>6.6982921211502857</v>
          </cell>
          <cell r="AL215">
            <v>6.9883118921740124</v>
          </cell>
          <cell r="AM215">
            <v>6.3162462873344287</v>
          </cell>
          <cell r="AN215">
            <v>6.3129453045328869</v>
          </cell>
          <cell r="AO215">
            <v>5.8915743548055994</v>
          </cell>
          <cell r="AQ215">
            <v>6.6184920326520587</v>
          </cell>
          <cell r="AR215">
            <v>5.7786116165673942</v>
          </cell>
          <cell r="AS215">
            <v>6.1962416978349886</v>
          </cell>
          <cell r="AT215">
            <v>6.2291129298612029</v>
          </cell>
          <cell r="AV215">
            <v>5.9360775261341097</v>
          </cell>
          <cell r="AW215">
            <v>5.7416932311346232</v>
          </cell>
          <cell r="AX215">
            <v>5.8046005347243677</v>
          </cell>
          <cell r="AY215">
            <v>5.8700770018147326</v>
          </cell>
        </row>
        <row r="216">
          <cell r="C216" t="str">
            <v>Total Systems / Handpieces</v>
          </cell>
          <cell r="E216">
            <v>0</v>
          </cell>
          <cell r="F216">
            <v>33.919488169809483</v>
          </cell>
          <cell r="G216">
            <v>46.896742207018931</v>
          </cell>
          <cell r="H216">
            <v>46.038998492924541</v>
          </cell>
          <cell r="I216">
            <v>47.282605877568407</v>
          </cell>
          <cell r="J216">
            <v>44.945376431268343</v>
          </cell>
          <cell r="K216">
            <v>43.466353964325805</v>
          </cell>
          <cell r="L216">
            <v>40.524627697924814</v>
          </cell>
          <cell r="R216">
            <v>40.352559374539013</v>
          </cell>
          <cell r="S216">
            <v>11.727315815152993</v>
          </cell>
          <cell r="T216">
            <v>34.64738750404662</v>
          </cell>
          <cell r="U216">
            <v>45.955888791593686</v>
          </cell>
          <cell r="W216">
            <v>34.928093821781943</v>
          </cell>
          <cell r="X216">
            <v>52.28910432893278</v>
          </cell>
          <cell r="Y216">
            <v>48.157685717661522</v>
          </cell>
          <cell r="Z216">
            <v>48.605330971799781</v>
          </cell>
          <cell r="AB216">
            <v>46.566105975473434</v>
          </cell>
          <cell r="AC216">
            <v>45.12890687690215</v>
          </cell>
          <cell r="AD216">
            <v>45.78507929653604</v>
          </cell>
          <cell r="AE216">
            <v>46.65388633462566</v>
          </cell>
          <cell r="AG216">
            <v>48.304607379774133</v>
          </cell>
          <cell r="AH216">
            <v>47.224057036594587</v>
          </cell>
          <cell r="AI216">
            <v>47.578018006702251</v>
          </cell>
          <cell r="AJ216">
            <v>46.303860334962486</v>
          </cell>
          <cell r="AL216">
            <v>48.383380324483284</v>
          </cell>
          <cell r="AM216">
            <v>44.647620143709425</v>
          </cell>
          <cell r="AN216">
            <v>45.385848397591573</v>
          </cell>
          <cell r="AO216">
            <v>42.358960798156239</v>
          </cell>
          <cell r="AQ216">
            <v>46.176181402449089</v>
          </cell>
          <cell r="AR216">
            <v>42.381131406577857</v>
          </cell>
          <cell r="AS216">
            <v>43.843000261399951</v>
          </cell>
          <cell r="AT216">
            <v>42.069584805514637</v>
          </cell>
          <cell r="AV216">
            <v>43.602481282418744</v>
          </cell>
          <cell r="AW216">
            <v>39.460950904942891</v>
          </cell>
          <cell r="AX216">
            <v>40.900590988926325</v>
          </cell>
          <cell r="AY216">
            <v>38.868199501714848</v>
          </cell>
        </row>
        <row r="217">
          <cell r="C217" t="str">
            <v>Other Existing Products</v>
          </cell>
          <cell r="E217">
            <v>0</v>
          </cell>
          <cell r="F217">
            <v>-0.60109541572815761</v>
          </cell>
          <cell r="G217">
            <v>-6.718411302794447E-2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R217">
            <v>1.5011609410735174</v>
          </cell>
          <cell r="S217">
            <v>0.29046622221503232</v>
          </cell>
          <cell r="T217">
            <v>-1.1304670536559636</v>
          </cell>
          <cell r="U217">
            <v>-2.4135670421124118</v>
          </cell>
          <cell r="W217">
            <v>8.1134878630293852E-2</v>
          </cell>
          <cell r="X217">
            <v>0.63679442531439467</v>
          </cell>
          <cell r="Y217">
            <v>-0.59697379778299653</v>
          </cell>
          <cell r="Z217">
            <v>-0.41928003567634337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</row>
        <row r="218">
          <cell r="C218" t="str">
            <v>Other New Products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1.1387613163919343</v>
          </cell>
          <cell r="K218">
            <v>2.0965252813629731</v>
          </cell>
          <cell r="L218">
            <v>4.2866085535199767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L218">
            <v>0</v>
          </cell>
          <cell r="AM218">
            <v>0.74269421387089152</v>
          </cell>
          <cell r="AN218">
            <v>1.5782363261332217</v>
          </cell>
          <cell r="AO218">
            <v>1.9463236707839928</v>
          </cell>
          <cell r="AQ218">
            <v>1.7887442988322095</v>
          </cell>
          <cell r="AR218">
            <v>2.1256723714804902</v>
          </cell>
          <cell r="AS218">
            <v>2.0513684933777254</v>
          </cell>
          <cell r="AT218">
            <v>2.3436768192481647</v>
          </cell>
          <cell r="AV218">
            <v>3.5736694989027198</v>
          </cell>
          <cell r="AW218">
            <v>4.3662886916913513</v>
          </cell>
          <cell r="AX218">
            <v>4.3312323496926908</v>
          </cell>
          <cell r="AY218">
            <v>4.7119140083642508</v>
          </cell>
        </row>
        <row r="219">
          <cell r="C219" t="str">
            <v>Service and Warranty</v>
          </cell>
          <cell r="E219">
            <v>0</v>
          </cell>
          <cell r="F219">
            <v>0.32942780175911196</v>
          </cell>
          <cell r="G219">
            <v>0.83998229240329247</v>
          </cell>
          <cell r="H219">
            <v>1.0907916920796923</v>
          </cell>
          <cell r="I219">
            <v>1.2367723237873471</v>
          </cell>
          <cell r="J219">
            <v>1.309746499033366</v>
          </cell>
          <cell r="K219">
            <v>1.3658728006603724</v>
          </cell>
          <cell r="L219">
            <v>1.2254808837690743</v>
          </cell>
          <cell r="R219">
            <v>0.28027732703938629</v>
          </cell>
          <cell r="S219">
            <v>0.36244511047605771</v>
          </cell>
          <cell r="T219">
            <v>0.29135642602784073</v>
          </cell>
          <cell r="U219">
            <v>0.37215411558668993</v>
          </cell>
          <cell r="W219">
            <v>1.2438530412991815</v>
          </cell>
          <cell r="X219">
            <v>0.4806565719474693</v>
          </cell>
          <cell r="Y219">
            <v>0.85726308695964937</v>
          </cell>
          <cell r="Z219">
            <v>0.91223328020031313</v>
          </cell>
          <cell r="AB219">
            <v>1.1495842813127453</v>
          </cell>
          <cell r="AC219">
            <v>0.90055633517291178</v>
          </cell>
          <cell r="AD219">
            <v>1.1595760625298717</v>
          </cell>
          <cell r="AE219">
            <v>1.153898399529276</v>
          </cell>
          <cell r="AG219">
            <v>1.324066865297246</v>
          </cell>
          <cell r="AH219">
            <v>1.1233574124652761</v>
          </cell>
          <cell r="AI219">
            <v>1.3280195049256098</v>
          </cell>
          <cell r="AJ219">
            <v>1.1981858751195553</v>
          </cell>
          <cell r="AL219">
            <v>1.423545015072484</v>
          </cell>
          <cell r="AM219">
            <v>1.2043689954663106</v>
          </cell>
          <cell r="AN219">
            <v>1.379179492206509</v>
          </cell>
          <cell r="AO219">
            <v>1.2624802188869142</v>
          </cell>
          <cell r="AQ219">
            <v>1.560834793575596</v>
          </cell>
          <cell r="AR219">
            <v>1.3558342693767451</v>
          </cell>
          <cell r="AS219">
            <v>1.3922200585686666</v>
          </cell>
          <cell r="AT219">
            <v>1.2035097179923009</v>
          </cell>
          <cell r="AV219">
            <v>1.4367117242210259</v>
          </cell>
          <cell r="AW219">
            <v>1.2194139589408279</v>
          </cell>
          <cell r="AX219">
            <v>1.2663799744801723</v>
          </cell>
          <cell r="AY219">
            <v>1.0369849362037153</v>
          </cell>
        </row>
        <row r="221">
          <cell r="C221" t="str">
            <v>Total US</v>
          </cell>
          <cell r="E221">
            <v>0</v>
          </cell>
          <cell r="F221">
            <v>33.64782055584044</v>
          </cell>
          <cell r="G221">
            <v>47.669540386394274</v>
          </cell>
          <cell r="H221">
            <v>47.129790185004239</v>
          </cell>
          <cell r="I221">
            <v>48.519378201355757</v>
          </cell>
          <cell r="J221">
            <v>47.393884246693638</v>
          </cell>
          <cell r="K221">
            <v>46.928752046349146</v>
          </cell>
          <cell r="L221">
            <v>46.03671713521387</v>
          </cell>
          <cell r="R221">
            <v>42.133997642651913</v>
          </cell>
          <cell r="S221">
            <v>12.380227147844083</v>
          </cell>
          <cell r="T221">
            <v>33.808276876418496</v>
          </cell>
          <cell r="U221">
            <v>43.914475865067963</v>
          </cell>
          <cell r="W221">
            <v>36.253081741711419</v>
          </cell>
          <cell r="X221">
            <v>53.406555326194635</v>
          </cell>
          <cell r="Y221">
            <v>48.417975006838169</v>
          </cell>
          <cell r="Z221">
            <v>49.098284216323748</v>
          </cell>
          <cell r="AB221">
            <v>47.715690256786182</v>
          </cell>
          <cell r="AC221">
            <v>46.029463212075065</v>
          </cell>
          <cell r="AD221">
            <v>46.944655359065912</v>
          </cell>
          <cell r="AE221">
            <v>47.807784734154936</v>
          </cell>
          <cell r="AG221">
            <v>49.62867424507138</v>
          </cell>
          <cell r="AH221">
            <v>48.347414449059862</v>
          </cell>
          <cell r="AI221">
            <v>48.906037511627858</v>
          </cell>
          <cell r="AJ221">
            <v>47.502046210082042</v>
          </cell>
          <cell r="AL221">
            <v>49.806925339555761</v>
          </cell>
          <cell r="AM221">
            <v>46.594683353046626</v>
          </cell>
          <cell r="AN221">
            <v>48.343264215931299</v>
          </cell>
          <cell r="AO221">
            <v>45.567764687827136</v>
          </cell>
          <cell r="AQ221">
            <v>49.525760494856897</v>
          </cell>
          <cell r="AR221">
            <v>45.862638047435091</v>
          </cell>
          <cell r="AS221">
            <v>47.286588813346341</v>
          </cell>
          <cell r="AT221">
            <v>45.616771342755101</v>
          </cell>
          <cell r="AV221">
            <v>48.612862505542488</v>
          </cell>
          <cell r="AW221">
            <v>45.04665355557507</v>
          </cell>
          <cell r="AX221">
            <v>46.498203313099182</v>
          </cell>
          <cell r="AY221">
            <v>44.617098446282817</v>
          </cell>
        </row>
        <row r="223">
          <cell r="C223" t="str">
            <v>Europe / Middle East</v>
          </cell>
        </row>
        <row r="224">
          <cell r="C224" t="str">
            <v>Systems / Handpieces</v>
          </cell>
        </row>
        <row r="225">
          <cell r="C225" t="str">
            <v>Aria</v>
          </cell>
          <cell r="E225">
            <v>0</v>
          </cell>
          <cell r="F225">
            <v>0.74531057090000297</v>
          </cell>
          <cell r="G225">
            <v>1.9540849077655669</v>
          </cell>
          <cell r="H225">
            <v>1.6823752932546148</v>
          </cell>
          <cell r="I225">
            <v>1.6393344212735683</v>
          </cell>
          <cell r="J225">
            <v>1.632606349931268</v>
          </cell>
          <cell r="K225">
            <v>1.5689332760470398</v>
          </cell>
          <cell r="L225">
            <v>1.5229712909039497</v>
          </cell>
          <cell r="R225">
            <v>1.3268697448001177</v>
          </cell>
          <cell r="S225">
            <v>0.76544420436328131</v>
          </cell>
          <cell r="T225">
            <v>0.24782130139203626</v>
          </cell>
          <cell r="U225">
            <v>0.71849824868651468</v>
          </cell>
          <cell r="W225">
            <v>0.53075088509804891</v>
          </cell>
          <cell r="X225">
            <v>2.1668212710170174</v>
          </cell>
          <cell r="Y225">
            <v>2.467538661633415</v>
          </cell>
          <cell r="Z225">
            <v>2.26987623711815</v>
          </cell>
          <cell r="AB225">
            <v>0.38543006320680112</v>
          </cell>
          <cell r="AC225">
            <v>2.1029948157450908</v>
          </cell>
          <cell r="AD225">
            <v>2.0069884733604897</v>
          </cell>
          <cell r="AE225">
            <v>1.9994720885379185</v>
          </cell>
          <cell r="AG225">
            <v>1.5976691590609555</v>
          </cell>
          <cell r="AH225">
            <v>1.6210908487518283</v>
          </cell>
          <cell r="AI225">
            <v>1.6524555000095456</v>
          </cell>
          <cell r="AJ225">
            <v>1.676979637699181</v>
          </cell>
          <cell r="AL225">
            <v>1.5803013239420152</v>
          </cell>
          <cell r="AM225">
            <v>1.7456479352324792</v>
          </cell>
          <cell r="AN225">
            <v>1.6127242443785685</v>
          </cell>
          <cell r="AO225">
            <v>1.5880027415545421</v>
          </cell>
          <cell r="AQ225">
            <v>1.4719780196595975</v>
          </cell>
          <cell r="AR225">
            <v>1.5909631223463399</v>
          </cell>
          <cell r="AS225">
            <v>1.4912987341727431</v>
          </cell>
          <cell r="AT225">
            <v>1.6893183699855447</v>
          </cell>
          <cell r="AV225">
            <v>1.3545677548073385</v>
          </cell>
          <cell r="AW225">
            <v>1.572306520776787</v>
          </cell>
          <cell r="AX225">
            <v>1.5735410493237221</v>
          </cell>
          <cell r="AY225">
            <v>1.560991810238151</v>
          </cell>
        </row>
        <row r="226">
          <cell r="C226" t="str">
            <v>Harmony</v>
          </cell>
          <cell r="E226">
            <v>0</v>
          </cell>
          <cell r="F226">
            <v>10.392389630326829</v>
          </cell>
          <cell r="G226">
            <v>7.3128738369993815</v>
          </cell>
          <cell r="H226">
            <v>8.2401875306682353</v>
          </cell>
          <cell r="I226">
            <v>8.0405913604234804</v>
          </cell>
          <cell r="J226">
            <v>8.4979370306960522</v>
          </cell>
          <cell r="K226">
            <v>8.4440295106104895</v>
          </cell>
          <cell r="L226">
            <v>8.381792684256645</v>
          </cell>
          <cell r="R226">
            <v>11.884305741997343</v>
          </cell>
          <cell r="S226">
            <v>11.262683801491601</v>
          </cell>
          <cell r="T226">
            <v>9.3039900323729352</v>
          </cell>
          <cell r="U226">
            <v>9.5220318520140079</v>
          </cell>
          <cell r="W226">
            <v>10.638374928342593</v>
          </cell>
          <cell r="X226">
            <v>6.0571369613236623</v>
          </cell>
          <cell r="Y226">
            <v>5.7845586511449874</v>
          </cell>
          <cell r="Z226">
            <v>7.6681271685656123</v>
          </cell>
          <cell r="AB226">
            <v>9.7337818616631733</v>
          </cell>
          <cell r="AC226">
            <v>7.9510151015892774</v>
          </cell>
          <cell r="AD226">
            <v>7.3139400399098387</v>
          </cell>
          <cell r="AE226">
            <v>8.1745696668752288</v>
          </cell>
          <cell r="AG226">
            <v>7.9764434577010181</v>
          </cell>
          <cell r="AH226">
            <v>8.2751240091824219</v>
          </cell>
          <cell r="AI226">
            <v>7.9274293287061024</v>
          </cell>
          <cell r="AJ226">
            <v>7.966710887555144</v>
          </cell>
          <cell r="AL226">
            <v>7.7405167591228636</v>
          </cell>
          <cell r="AM226">
            <v>9.1894599435433761</v>
          </cell>
          <cell r="AN226">
            <v>8.3688423242415162</v>
          </cell>
          <cell r="AO226">
            <v>8.5473280944575372</v>
          </cell>
          <cell r="AQ226">
            <v>7.7058675625450466</v>
          </cell>
          <cell r="AR226">
            <v>8.9300004857813597</v>
          </cell>
          <cell r="AS226">
            <v>8.4394669461044796</v>
          </cell>
          <cell r="AT226">
            <v>8.565610055887408</v>
          </cell>
          <cell r="AV226">
            <v>7.6023898147301372</v>
          </cell>
          <cell r="AW226">
            <v>8.8151541902595394</v>
          </cell>
          <cell r="AX226">
            <v>8.3941531911368585</v>
          </cell>
          <cell r="AY226">
            <v>8.5575994313485086</v>
          </cell>
        </row>
        <row r="227">
          <cell r="C227" t="str">
            <v>Soprano</v>
          </cell>
          <cell r="E227">
            <v>0</v>
          </cell>
          <cell r="F227">
            <v>2.0853741358605689</v>
          </cell>
          <cell r="G227">
            <v>3.0160569003180449</v>
          </cell>
          <cell r="H227">
            <v>3.4988902547896514</v>
          </cell>
          <cell r="I227">
            <v>3.2669474747553218</v>
          </cell>
          <cell r="J227">
            <v>3.5142233578103523</v>
          </cell>
          <cell r="K227">
            <v>3.4788123266775077</v>
          </cell>
          <cell r="L227">
            <v>3.6034505931518237</v>
          </cell>
          <cell r="R227">
            <v>3.1880089246201502</v>
          </cell>
          <cell r="S227">
            <v>3.5239109221440015</v>
          </cell>
          <cell r="T227">
            <v>0.27273227581741666</v>
          </cell>
          <cell r="U227">
            <v>1.6698774080560415</v>
          </cell>
          <cell r="W227">
            <v>4.9168413408553295</v>
          </cell>
          <cell r="X227">
            <v>2.537151809457912</v>
          </cell>
          <cell r="Y227">
            <v>2.2567279156294093</v>
          </cell>
          <cell r="Z227">
            <v>2.8651148766268841</v>
          </cell>
          <cell r="AB227">
            <v>3.2955086609021218</v>
          </cell>
          <cell r="AC227">
            <v>3.3917222550761421</v>
          </cell>
          <cell r="AD227">
            <v>3.7914538560394813</v>
          </cell>
          <cell r="AE227">
            <v>3.4935360067771919</v>
          </cell>
          <cell r="AG227">
            <v>3.3009277649247313</v>
          </cell>
          <cell r="AH227">
            <v>3.154725188369413</v>
          </cell>
          <cell r="AI227">
            <v>3.0859496246461524</v>
          </cell>
          <cell r="AJ227">
            <v>3.5017227611933794</v>
          </cell>
          <cell r="AL227">
            <v>3.2758397915768187</v>
          </cell>
          <cell r="AM227">
            <v>3.8004466146333278</v>
          </cell>
          <cell r="AN227">
            <v>3.5766854400404031</v>
          </cell>
          <cell r="AO227">
            <v>3.3851037006724276</v>
          </cell>
          <cell r="AQ227">
            <v>3.2990510345136634</v>
          </cell>
          <cell r="AR227">
            <v>3.6391621019468099</v>
          </cell>
          <cell r="AS227">
            <v>3.3226912344636497</v>
          </cell>
          <cell r="AT227">
            <v>3.6026511443648852</v>
          </cell>
          <cell r="AV227">
            <v>3.3006208855044705</v>
          </cell>
          <cell r="AW227">
            <v>3.6492332418986391</v>
          </cell>
          <cell r="AX227">
            <v>3.6742746497529262</v>
          </cell>
          <cell r="AY227">
            <v>3.7287255861882147</v>
          </cell>
        </row>
        <row r="228">
          <cell r="C228" t="str">
            <v>Accent</v>
          </cell>
          <cell r="E228">
            <v>0</v>
          </cell>
          <cell r="F228">
            <v>9.2912794407841339</v>
          </cell>
          <cell r="G228">
            <v>5.9145448296600529</v>
          </cell>
          <cell r="H228">
            <v>4.4001197421050176</v>
          </cell>
          <cell r="I228">
            <v>4.1987108562637614</v>
          </cell>
          <cell r="J228">
            <v>4.125011811240249</v>
          </cell>
          <cell r="K228">
            <v>3.8745477710249761</v>
          </cell>
          <cell r="L228">
            <v>3.6544242071320778</v>
          </cell>
          <cell r="R228">
            <v>8.8108094114176119</v>
          </cell>
          <cell r="S228">
            <v>15.441687669896146</v>
          </cell>
          <cell r="T228">
            <v>7.4090569116218825</v>
          </cell>
          <cell r="U228">
            <v>6.4095605680823091</v>
          </cell>
          <cell r="W228">
            <v>7.2442604391305769</v>
          </cell>
          <cell r="X228">
            <v>6.9044085265232233</v>
          </cell>
          <cell r="Y228">
            <v>5.0560121192055814</v>
          </cell>
          <cell r="Z228">
            <v>4.7286532878034135</v>
          </cell>
          <cell r="AB228">
            <v>3.3644516642823632</v>
          </cell>
          <cell r="AC228">
            <v>5.0117386214147226</v>
          </cell>
          <cell r="AD228">
            <v>4.9704308231349819</v>
          </cell>
          <cell r="AE228">
            <v>4.1502611433731591</v>
          </cell>
          <cell r="AG228">
            <v>3.8258485271916007</v>
          </cell>
          <cell r="AH228">
            <v>4.5197784164579105</v>
          </cell>
          <cell r="AI228">
            <v>4.016421107861845</v>
          </cell>
          <cell r="AJ228">
            <v>4.3386239382519385</v>
          </cell>
          <cell r="AL228">
            <v>4.1535831276086776</v>
          </cell>
          <cell r="AM228">
            <v>4.4301044374495193</v>
          </cell>
          <cell r="AN228">
            <v>4.1710365798453539</v>
          </cell>
          <cell r="AO228">
            <v>3.8000149614758736</v>
          </cell>
          <cell r="AQ228">
            <v>3.768208180328128</v>
          </cell>
          <cell r="AR228">
            <v>4.0272726705125024</v>
          </cell>
          <cell r="AS228">
            <v>3.7362860003983993</v>
          </cell>
          <cell r="AT228">
            <v>3.9339726651353844</v>
          </cell>
          <cell r="AV228">
            <v>3.3795189730159199</v>
          </cell>
          <cell r="AW228">
            <v>3.8635259206593981</v>
          </cell>
          <cell r="AX228">
            <v>3.6762329281388633</v>
          </cell>
          <cell r="AY228">
            <v>3.6494880477808396</v>
          </cell>
        </row>
        <row r="229">
          <cell r="C229" t="str">
            <v>Pixel CO2</v>
          </cell>
          <cell r="E229">
            <v>0</v>
          </cell>
          <cell r="F229">
            <v>0</v>
          </cell>
          <cell r="G229">
            <v>0.54447185536752296</v>
          </cell>
          <cell r="H229">
            <v>1.9022031336564511</v>
          </cell>
          <cell r="I229">
            <v>1.9536947724614551</v>
          </cell>
          <cell r="J229">
            <v>2.1358384019592003</v>
          </cell>
          <cell r="K229">
            <v>2.1136504096378417</v>
          </cell>
          <cell r="L229">
            <v>2.0149389578358345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1.9987759242698879</v>
          </cell>
          <cell r="AB229">
            <v>2.2206072501564456</v>
          </cell>
          <cell r="AC229">
            <v>1.8120759648609721</v>
          </cell>
          <cell r="AD229">
            <v>1.565366595638086</v>
          </cell>
          <cell r="AE229">
            <v>2.0312005650537404</v>
          </cell>
          <cell r="AG229">
            <v>1.5571026335895615</v>
          </cell>
          <cell r="AH229">
            <v>1.9995761941881913</v>
          </cell>
          <cell r="AI229">
            <v>2.1843399300004269</v>
          </cell>
          <cell r="AJ229">
            <v>2.0152620261046978</v>
          </cell>
          <cell r="AL229">
            <v>2.2120264679815258</v>
          </cell>
          <cell r="AM229">
            <v>1.9973790695922391</v>
          </cell>
          <cell r="AN229">
            <v>2.0790967334042398</v>
          </cell>
          <cell r="AO229">
            <v>2.248383363129955</v>
          </cell>
          <cell r="AQ229">
            <v>1.9580986448015214</v>
          </cell>
          <cell r="AR229">
            <v>2.2329556305751566</v>
          </cell>
          <cell r="AS229">
            <v>2.2977314920381402</v>
          </cell>
          <cell r="AT229">
            <v>1.9651881623820886</v>
          </cell>
          <cell r="AV229">
            <v>1.8865829553984601</v>
          </cell>
          <cell r="AW229">
            <v>2.0362235106862627</v>
          </cell>
          <cell r="AX229">
            <v>2.0097373350212142</v>
          </cell>
          <cell r="AY229">
            <v>2.0964048253727063</v>
          </cell>
        </row>
        <row r="230">
          <cell r="C230" t="str">
            <v>Total Systems / Handpieces</v>
          </cell>
          <cell r="E230">
            <v>0</v>
          </cell>
          <cell r="F230">
            <v>22.514353777871538</v>
          </cell>
          <cell r="G230">
            <v>18.742032330110568</v>
          </cell>
          <cell r="H230">
            <v>19.723775954473972</v>
          </cell>
          <cell r="I230">
            <v>19.099278885177586</v>
          </cell>
          <cell r="J230">
            <v>19.905616951637121</v>
          </cell>
          <cell r="K230">
            <v>19.479973293997858</v>
          </cell>
          <cell r="L230">
            <v>19.17757773328033</v>
          </cell>
          <cell r="R230">
            <v>25.209993822835226</v>
          </cell>
          <cell r="S230">
            <v>30.993726597895026</v>
          </cell>
          <cell r="T230">
            <v>17.233600521204274</v>
          </cell>
          <cell r="U230">
            <v>18.319968076838876</v>
          </cell>
          <cell r="W230">
            <v>23.33022759342655</v>
          </cell>
          <cell r="X230">
            <v>17.665518568321815</v>
          </cell>
          <cell r="Y230">
            <v>15.564837347613395</v>
          </cell>
          <cell r="Z230">
            <v>19.530547494383949</v>
          </cell>
          <cell r="AB230">
            <v>18.999779500210906</v>
          </cell>
          <cell r="AC230">
            <v>20.269546758686207</v>
          </cell>
          <cell r="AD230">
            <v>19.648179788082881</v>
          </cell>
          <cell r="AE230">
            <v>19.849039470617239</v>
          </cell>
          <cell r="AG230">
            <v>18.25799154246787</v>
          </cell>
          <cell r="AH230">
            <v>19.570294656949763</v>
          </cell>
          <cell r="AI230">
            <v>18.866595491224071</v>
          </cell>
          <cell r="AJ230">
            <v>19.499299250804341</v>
          </cell>
          <cell r="AL230">
            <v>18.9622674702319</v>
          </cell>
          <cell r="AM230">
            <v>21.163038000450939</v>
          </cell>
          <cell r="AN230">
            <v>19.80838532191008</v>
          </cell>
          <cell r="AO230">
            <v>19.568832861290332</v>
          </cell>
          <cell r="AQ230">
            <v>18.203203441847954</v>
          </cell>
          <cell r="AR230">
            <v>20.420354011162168</v>
          </cell>
          <cell r="AS230">
            <v>19.28747440717741</v>
          </cell>
          <cell r="AT230">
            <v>19.756740397755308</v>
          </cell>
          <cell r="AV230">
            <v>17.523680383456323</v>
          </cell>
          <cell r="AW230">
            <v>19.936443384280629</v>
          </cell>
          <cell r="AX230">
            <v>19.327939153373585</v>
          </cell>
          <cell r="AY230">
            <v>19.593209700928423</v>
          </cell>
        </row>
        <row r="231">
          <cell r="C231" t="str">
            <v>Other Existing Products</v>
          </cell>
          <cell r="E231">
            <v>0</v>
          </cell>
          <cell r="F231">
            <v>3.1935028671463028</v>
          </cell>
          <cell r="G231">
            <v>1.1649146948205469</v>
          </cell>
          <cell r="H231">
            <v>0.98269521808981297</v>
          </cell>
          <cell r="I231">
            <v>0.81099824510645713</v>
          </cell>
          <cell r="J231">
            <v>0.67026191595441187</v>
          </cell>
          <cell r="K231">
            <v>0.57259296446897701</v>
          </cell>
          <cell r="L231">
            <v>0.47371529960821357</v>
          </cell>
          <cell r="R231">
            <v>5.3610785639617111</v>
          </cell>
          <cell r="S231">
            <v>3.4768159696010588</v>
          </cell>
          <cell r="T231">
            <v>2.7184415538229167</v>
          </cell>
          <cell r="U231">
            <v>1.7642470443539455</v>
          </cell>
          <cell r="W231">
            <v>0.87594226597928149</v>
          </cell>
          <cell r="X231">
            <v>2.4205211592659772</v>
          </cell>
          <cell r="Y231">
            <v>0.39831526584631982</v>
          </cell>
          <cell r="Z231">
            <v>0.76559745282697789</v>
          </cell>
          <cell r="AB231">
            <v>0.91966742505019627</v>
          </cell>
          <cell r="AC231">
            <v>0.97886558170968674</v>
          </cell>
          <cell r="AD231">
            <v>0.99963453666368252</v>
          </cell>
          <cell r="AE231">
            <v>1.0181456466434788</v>
          </cell>
          <cell r="AG231">
            <v>0.75660963731271202</v>
          </cell>
          <cell r="AH231">
            <v>0.76942288525018898</v>
          </cell>
          <cell r="AI231">
            <v>0.8405186740035504</v>
          </cell>
          <cell r="AJ231">
            <v>0.86615846394184726</v>
          </cell>
          <cell r="AL231">
            <v>0.63412459762319739</v>
          </cell>
          <cell r="AM231">
            <v>0.65571200864276913</v>
          </cell>
          <cell r="AN231">
            <v>0.69669891874349421</v>
          </cell>
          <cell r="AO231">
            <v>0.68735034139398665</v>
          </cell>
          <cell r="AQ231">
            <v>0.53040757586993703</v>
          </cell>
          <cell r="AR231">
            <v>0.55152580449223532</v>
          </cell>
          <cell r="AS231">
            <v>0.59138551160438935</v>
          </cell>
          <cell r="AT231">
            <v>0.60808912066979415</v>
          </cell>
          <cell r="AV231">
            <v>0.44429404580952736</v>
          </cell>
          <cell r="AW231">
            <v>0.45236324283288781</v>
          </cell>
          <cell r="AX231">
            <v>0.48952503215199938</v>
          </cell>
          <cell r="AY231">
            <v>0.50211902174074641</v>
          </cell>
        </row>
        <row r="232">
          <cell r="C232" t="str">
            <v>Other New Products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0.46200508322679634</v>
          </cell>
          <cell r="K232">
            <v>0.95690026395842098</v>
          </cell>
          <cell r="L232">
            <v>1.9130246209846515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1.5792799009996497</v>
          </cell>
          <cell r="AQ232">
            <v>0.69979050176390645</v>
          </cell>
          <cell r="AR232">
            <v>1.0672240008668468</v>
          </cell>
          <cell r="AS232">
            <v>0.83225752215981796</v>
          </cell>
          <cell r="AT232">
            <v>1.1588478020355535</v>
          </cell>
          <cell r="AV232">
            <v>1.8349890563442914</v>
          </cell>
          <cell r="AW232">
            <v>1.9098339621556173</v>
          </cell>
          <cell r="AX232">
            <v>1.7971543051080157</v>
          </cell>
          <cell r="AY232">
            <v>2.0738133192799428</v>
          </cell>
        </row>
        <row r="233">
          <cell r="C233" t="str">
            <v>Service and Warranty</v>
          </cell>
          <cell r="E233">
            <v>0</v>
          </cell>
          <cell r="F233">
            <v>9.2245332609795199E-17</v>
          </cell>
          <cell r="G233">
            <v>-6.6315924003808421E-17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3.8886971090198115E-17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</row>
        <row r="235">
          <cell r="C235" t="str">
            <v>Total Europe / Middle East</v>
          </cell>
          <cell r="E235">
            <v>0</v>
          </cell>
          <cell r="F235">
            <v>25.707856645017841</v>
          </cell>
          <cell r="G235">
            <v>19.906947024931117</v>
          </cell>
          <cell r="H235">
            <v>20.706471172563784</v>
          </cell>
          <cell r="I235">
            <v>19.910277130284044</v>
          </cell>
          <cell r="J235">
            <v>21.03788395081833</v>
          </cell>
          <cell r="K235">
            <v>21.009466522425253</v>
          </cell>
          <cell r="L235">
            <v>21.564317653873193</v>
          </cell>
          <cell r="R235">
            <v>30.571072386796931</v>
          </cell>
          <cell r="S235">
            <v>34.470542567496089</v>
          </cell>
          <cell r="T235">
            <v>19.952042075027187</v>
          </cell>
          <cell r="U235">
            <v>20.08421512119282</v>
          </cell>
          <cell r="W235">
            <v>24.206169859405833</v>
          </cell>
          <cell r="X235">
            <v>20.086039727587792</v>
          </cell>
          <cell r="Y235">
            <v>15.963152613459714</v>
          </cell>
          <cell r="Z235">
            <v>20.296144947210927</v>
          </cell>
          <cell r="AB235">
            <v>19.919446925261099</v>
          </cell>
          <cell r="AC235">
            <v>21.248412340395895</v>
          </cell>
          <cell r="AD235">
            <v>20.647814324746562</v>
          </cell>
          <cell r="AE235">
            <v>20.867185117260718</v>
          </cell>
          <cell r="AG235">
            <v>19.014601179780584</v>
          </cell>
          <cell r="AH235">
            <v>20.339717542199953</v>
          </cell>
          <cell r="AI235">
            <v>19.707114165227622</v>
          </cell>
          <cell r="AJ235">
            <v>20.365457714746189</v>
          </cell>
          <cell r="AL235">
            <v>19.596392067855099</v>
          </cell>
          <cell r="AM235">
            <v>21.818750009093709</v>
          </cell>
          <cell r="AN235">
            <v>20.505084240653574</v>
          </cell>
          <cell r="AO235">
            <v>21.835463103683971</v>
          </cell>
          <cell r="AQ235">
            <v>19.433401519481798</v>
          </cell>
          <cell r="AR235">
            <v>22.039103816521251</v>
          </cell>
          <cell r="AS235">
            <v>20.711117440941621</v>
          </cell>
          <cell r="AT235">
            <v>21.523677320460656</v>
          </cell>
          <cell r="AV235">
            <v>19.802963485610146</v>
          </cell>
          <cell r="AW235">
            <v>22.298640589269137</v>
          </cell>
          <cell r="AX235">
            <v>21.614618490633603</v>
          </cell>
          <cell r="AY235">
            <v>22.169142041949112</v>
          </cell>
        </row>
        <row r="237">
          <cell r="C237" t="str">
            <v>Asia</v>
          </cell>
        </row>
        <row r="238">
          <cell r="C238" t="str">
            <v>Systems / Handpieces</v>
          </cell>
        </row>
        <row r="239">
          <cell r="C239" t="str">
            <v>Aria</v>
          </cell>
          <cell r="E239">
            <v>0</v>
          </cell>
          <cell r="F239">
            <v>0.43279997403524711</v>
          </cell>
          <cell r="G239">
            <v>1.565998237321659</v>
          </cell>
          <cell r="H239">
            <v>1.4368401333747272</v>
          </cell>
          <cell r="I239">
            <v>1.8328874008703839</v>
          </cell>
          <cell r="J239">
            <v>1.8645769297556545</v>
          </cell>
          <cell r="K239">
            <v>2.0152812093156407</v>
          </cell>
          <cell r="L239">
            <v>2.0016383227865115</v>
          </cell>
          <cell r="R239">
            <v>0.33522643457737128</v>
          </cell>
          <cell r="S239">
            <v>0.73186031923050099</v>
          </cell>
          <cell r="T239">
            <v>0.29135642602784073</v>
          </cell>
          <cell r="U239">
            <v>0.38994089316987735</v>
          </cell>
          <cell r="W239">
            <v>1.0422552577245388</v>
          </cell>
          <cell r="X239">
            <v>1.9302777652706649</v>
          </cell>
          <cell r="Y239">
            <v>1.6299063868709041</v>
          </cell>
          <cell r="Z239">
            <v>1.4989748735685897</v>
          </cell>
          <cell r="AB239">
            <v>1.0600179147903328</v>
          </cell>
          <cell r="AC239">
            <v>1.5148769184815685</v>
          </cell>
          <cell r="AD239">
            <v>1.7275648987725736</v>
          </cell>
          <cell r="AE239">
            <v>1.4005441824286589</v>
          </cell>
          <cell r="AG239">
            <v>1.8141759312252834</v>
          </cell>
          <cell r="AH239">
            <v>1.7239021575202893</v>
          </cell>
          <cell r="AI239">
            <v>1.8224443976657605</v>
          </cell>
          <cell r="AJ239">
            <v>1.9583753261018584</v>
          </cell>
          <cell r="AL239">
            <v>1.9731365860634238</v>
          </cell>
          <cell r="AM239">
            <v>1.809582085715141</v>
          </cell>
          <cell r="AN239">
            <v>1.8870775601612357</v>
          </cell>
          <cell r="AO239">
            <v>1.8156705126693418</v>
          </cell>
          <cell r="AQ239">
            <v>2.187717729405775</v>
          </cell>
          <cell r="AR239">
            <v>1.9935980582982251</v>
          </cell>
          <cell r="AS239">
            <v>1.9024050510114843</v>
          </cell>
          <cell r="AT239">
            <v>2.0001299665566057</v>
          </cell>
          <cell r="AV239">
            <v>2.2085165858910289</v>
          </cell>
          <cell r="AW239">
            <v>1.9515805248036537</v>
          </cell>
          <cell r="AX239">
            <v>1.9233180757022701</v>
          </cell>
          <cell r="AY239">
            <v>1.9590183790463445</v>
          </cell>
        </row>
        <row r="240">
          <cell r="C240" t="str">
            <v>Harmony</v>
          </cell>
          <cell r="E240">
            <v>0</v>
          </cell>
          <cell r="F240">
            <v>6.6807767518094181</v>
          </cell>
          <cell r="G240">
            <v>4.9700964758103687</v>
          </cell>
          <cell r="H240">
            <v>5.3598913790063598</v>
          </cell>
          <cell r="I240">
            <v>5.4061579872328309</v>
          </cell>
          <cell r="J240">
            <v>5.1762617545303593</v>
          </cell>
          <cell r="K240">
            <v>5.1945445521389946</v>
          </cell>
          <cell r="L240">
            <v>5.1337720267167057</v>
          </cell>
          <cell r="R240">
            <v>7.4986834341348274</v>
          </cell>
          <cell r="S240">
            <v>9.4475151599637535</v>
          </cell>
          <cell r="T240">
            <v>6.001589511168663</v>
          </cell>
          <cell r="U240">
            <v>4.4755705450963221</v>
          </cell>
          <cell r="W240">
            <v>4.4474539113200411</v>
          </cell>
          <cell r="X240">
            <v>3.5681304398410232</v>
          </cell>
          <cell r="Y240">
            <v>5.9459348398054841</v>
          </cell>
          <cell r="Z240">
            <v>5.9053239375389763</v>
          </cell>
          <cell r="AB240">
            <v>6.2943442239200227</v>
          </cell>
          <cell r="AC240">
            <v>5.2553751820550971</v>
          </cell>
          <cell r="AD240">
            <v>4.5659869905708446</v>
          </cell>
          <cell r="AE240">
            <v>5.4352380863611263</v>
          </cell>
          <cell r="AG240">
            <v>5.598852685334168</v>
          </cell>
          <cell r="AH240">
            <v>5.2825651436133505</v>
          </cell>
          <cell r="AI240">
            <v>5.0584562031845071</v>
          </cell>
          <cell r="AJ240">
            <v>5.6736280163247814</v>
          </cell>
          <cell r="AL240">
            <v>5.9447358399641743</v>
          </cell>
          <cell r="AM240">
            <v>5.0613737930822671</v>
          </cell>
          <cell r="AN240">
            <v>4.7979917652235722</v>
          </cell>
          <cell r="AO240">
            <v>5.0322986829661289</v>
          </cell>
          <cell r="AQ240">
            <v>6.0846373237183373</v>
          </cell>
          <cell r="AR240">
            <v>4.9817769743466389</v>
          </cell>
          <cell r="AS240">
            <v>4.5289923474705951</v>
          </cell>
          <cell r="AT240">
            <v>5.2800255694615617</v>
          </cell>
          <cell r="AV240">
            <v>6.1982366160843956</v>
          </cell>
          <cell r="AW240">
            <v>5.0049110332177902</v>
          </cell>
          <cell r="AX240">
            <v>4.3970394690386279</v>
          </cell>
          <cell r="AY240">
            <v>5.0807028850044214</v>
          </cell>
        </row>
        <row r="241">
          <cell r="C241" t="str">
            <v>Soprano</v>
          </cell>
          <cell r="E241">
            <v>0</v>
          </cell>
          <cell r="F241">
            <v>1.3948752069066239</v>
          </cell>
          <cell r="G241">
            <v>1.4456486526063537</v>
          </cell>
          <cell r="H241">
            <v>1.1659678762635632</v>
          </cell>
          <cell r="I241">
            <v>1.1883827618293283</v>
          </cell>
          <cell r="J241">
            <v>1.1094309285260613</v>
          </cell>
          <cell r="K241">
            <v>1.0619751288053096</v>
          </cell>
          <cell r="L241">
            <v>1.0144910414623998</v>
          </cell>
          <cell r="R241">
            <v>0.74070659389290461</v>
          </cell>
          <cell r="S241">
            <v>1.2990520666341394</v>
          </cell>
          <cell r="T241">
            <v>1.430883781158951</v>
          </cell>
          <cell r="U241">
            <v>1.9250766199649734</v>
          </cell>
          <cell r="W241">
            <v>0.85741326147807662</v>
          </cell>
          <cell r="X241">
            <v>0.85386380509762172</v>
          </cell>
          <cell r="Y241">
            <v>2.0560734781695089</v>
          </cell>
          <cell r="Z241">
            <v>1.9186878381677948</v>
          </cell>
          <cell r="AB241">
            <v>1.4353082290499313</v>
          </cell>
          <cell r="AC241">
            <v>0.95305912546461324</v>
          </cell>
          <cell r="AD241">
            <v>1.071426471569529</v>
          </cell>
          <cell r="AE241">
            <v>0</v>
          </cell>
          <cell r="AG241">
            <v>1.4949345417237001</v>
          </cell>
          <cell r="AH241">
            <v>1.1787558602032895</v>
          </cell>
          <cell r="AI241">
            <v>0.87357907518102362</v>
          </cell>
          <cell r="AJ241">
            <v>1.2337946119704979</v>
          </cell>
          <cell r="AL241">
            <v>1.6904704898305065</v>
          </cell>
          <cell r="AM241">
            <v>1.0602367752902602</v>
          </cell>
          <cell r="AN241">
            <v>0.86315732084932872</v>
          </cell>
          <cell r="AO241">
            <v>0.93500521514024504</v>
          </cell>
          <cell r="AQ241">
            <v>1.6658849606853914</v>
          </cell>
          <cell r="AR241">
            <v>0.99497175257274129</v>
          </cell>
          <cell r="AS241">
            <v>0.68091065502525194</v>
          </cell>
          <cell r="AT241">
            <v>0.98848987412803024</v>
          </cell>
          <cell r="AV241">
            <v>1.5038146129875842</v>
          </cell>
          <cell r="AW241">
            <v>1.0919022451170286</v>
          </cell>
          <cell r="AX241">
            <v>0.64484200732423158</v>
          </cell>
          <cell r="AY241">
            <v>0.89017932242558762</v>
          </cell>
        </row>
        <row r="242">
          <cell r="C242" t="str">
            <v>Accent</v>
          </cell>
          <cell r="E242">
            <v>0</v>
          </cell>
          <cell r="F242">
            <v>12.094248515972897</v>
          </cell>
          <cell r="G242">
            <v>6.0103642997989404</v>
          </cell>
          <cell r="H242">
            <v>4.1084226747973585</v>
          </cell>
          <cell r="I242">
            <v>3.91666796058536</v>
          </cell>
          <cell r="J242">
            <v>3.8162127157124437</v>
          </cell>
          <cell r="K242">
            <v>3.6553168188330565</v>
          </cell>
          <cell r="L242">
            <v>3.417920624992643</v>
          </cell>
          <cell r="R242">
            <v>6.3882947337365383</v>
          </cell>
          <cell r="S242">
            <v>12.300132431867288</v>
          </cell>
          <cell r="T242">
            <v>16.256413576711406</v>
          </cell>
          <cell r="U242">
            <v>12.648258228928105</v>
          </cell>
          <cell r="W242">
            <v>14.080899477231512</v>
          </cell>
          <cell r="X242">
            <v>3.4570299597760292</v>
          </cell>
          <cell r="Y242">
            <v>4.4230555680643686</v>
          </cell>
          <cell r="Z242">
            <v>4.4069861282916536</v>
          </cell>
          <cell r="AB242">
            <v>5.9615283170056559</v>
          </cell>
          <cell r="AC242">
            <v>3.6756374656283821</v>
          </cell>
          <cell r="AD242">
            <v>3.0176174188606044</v>
          </cell>
          <cell r="AE242">
            <v>4.0416562805247427</v>
          </cell>
          <cell r="AG242">
            <v>5.5068505683644373</v>
          </cell>
          <cell r="AH242">
            <v>3.6771121601556036</v>
          </cell>
          <cell r="AI242">
            <v>3.2404315091546141</v>
          </cell>
          <cell r="AJ242">
            <v>3.5085011318893229</v>
          </cell>
          <cell r="AL242">
            <v>4.2912228446330429</v>
          </cell>
          <cell r="AM242">
            <v>4.0324774091569457</v>
          </cell>
          <cell r="AN242">
            <v>3.2915039780030195</v>
          </cell>
          <cell r="AO242">
            <v>3.7154327749218452</v>
          </cell>
          <cell r="AQ242">
            <v>3.5988568301520911</v>
          </cell>
          <cell r="AR242">
            <v>3.7857480765575913</v>
          </cell>
          <cell r="AS242">
            <v>3.6120652734826764</v>
          </cell>
          <cell r="AT242">
            <v>3.6156904004907022</v>
          </cell>
          <cell r="AV242">
            <v>3.6415425806170707</v>
          </cell>
          <cell r="AW242">
            <v>3.2623951885908253</v>
          </cell>
          <cell r="AX242">
            <v>3.2913291511724609</v>
          </cell>
          <cell r="AY242">
            <v>3.5015030917932863</v>
          </cell>
        </row>
        <row r="243">
          <cell r="C243" t="str">
            <v>Pixel CO2</v>
          </cell>
          <cell r="E243">
            <v>0</v>
          </cell>
          <cell r="F243">
            <v>0</v>
          </cell>
          <cell r="G243">
            <v>0.12249741764214682</v>
          </cell>
          <cell r="H243">
            <v>0.53556889385894801</v>
          </cell>
          <cell r="I243">
            <v>0.54336882422132637</v>
          </cell>
          <cell r="J243">
            <v>0.55173498734737147</v>
          </cell>
          <cell r="K243">
            <v>0.56651274292752218</v>
          </cell>
          <cell r="L243">
            <v>0.52660638517137215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0.44969246207057689</v>
          </cell>
          <cell r="AB243">
            <v>0.55399013937547548</v>
          </cell>
          <cell r="AC243">
            <v>0.54741175223303251</v>
          </cell>
          <cell r="AD243">
            <v>0.57901908162134841</v>
          </cell>
          <cell r="AE243">
            <v>0.47513463510029014</v>
          </cell>
          <cell r="AG243">
            <v>0.47288102332044507</v>
          </cell>
          <cell r="AH243">
            <v>0.53859601967513226</v>
          </cell>
          <cell r="AI243">
            <v>0.58836307180248526</v>
          </cell>
          <cell r="AJ243">
            <v>0.56300300156220073</v>
          </cell>
          <cell r="AL243">
            <v>0.55000602855073244</v>
          </cell>
          <cell r="AM243">
            <v>0.59094372044213639</v>
          </cell>
          <cell r="AN243">
            <v>0.51413536534213777</v>
          </cell>
          <cell r="AO243">
            <v>0.54964648048206211</v>
          </cell>
          <cell r="AQ243">
            <v>0.56065738293126943</v>
          </cell>
          <cell r="AR243">
            <v>0.55829578374237743</v>
          </cell>
          <cell r="AS243">
            <v>0.57425011640565216</v>
          </cell>
          <cell r="AT243">
            <v>0.57190781798994128</v>
          </cell>
          <cell r="AV243">
            <v>0.54491336665684209</v>
          </cell>
          <cell r="AW243">
            <v>0.4967320130882914</v>
          </cell>
          <cell r="AX243">
            <v>0.52731934435172079</v>
          </cell>
          <cell r="AY243">
            <v>0.53983743855974775</v>
          </cell>
        </row>
        <row r="244">
          <cell r="C244" t="str">
            <v>Total Systems / Handpieces</v>
          </cell>
          <cell r="E244">
            <v>0</v>
          </cell>
          <cell r="F244">
            <v>20.602700448724185</v>
          </cell>
          <cell r="G244">
            <v>14.114605083179468</v>
          </cell>
          <cell r="H244">
            <v>12.606690957300959</v>
          </cell>
          <cell r="I244">
            <v>12.88746493473923</v>
          </cell>
          <cell r="J244">
            <v>12.51821731587189</v>
          </cell>
          <cell r="K244">
            <v>12.493630452020525</v>
          </cell>
          <cell r="L244">
            <v>12.094428401129631</v>
          </cell>
          <cell r="R244">
            <v>14.962911196341642</v>
          </cell>
          <cell r="S244">
            <v>23.778559977695686</v>
          </cell>
          <cell r="T244">
            <v>23.980243295066863</v>
          </cell>
          <cell r="U244">
            <v>19.438846287159279</v>
          </cell>
          <cell r="W244">
            <v>20.428021907754172</v>
          </cell>
          <cell r="X244">
            <v>9.8093019699853379</v>
          </cell>
          <cell r="Y244">
            <v>14.054970272910266</v>
          </cell>
          <cell r="Z244">
            <v>14.17966523963759</v>
          </cell>
          <cell r="AB244">
            <v>15.539076971557595</v>
          </cell>
          <cell r="AC244">
            <v>12.2154594910527</v>
          </cell>
          <cell r="AD244">
            <v>10.863468925067918</v>
          </cell>
          <cell r="AE244">
            <v>12.261962364257743</v>
          </cell>
          <cell r="AG244">
            <v>14.887694749968034</v>
          </cell>
          <cell r="AH244">
            <v>12.400931341167665</v>
          </cell>
          <cell r="AI244">
            <v>11.583274256988391</v>
          </cell>
          <cell r="AJ244">
            <v>12.937302087848662</v>
          </cell>
          <cell r="AL244">
            <v>14.44957178904188</v>
          </cell>
          <cell r="AM244">
            <v>12.554613783686753</v>
          </cell>
          <cell r="AN244">
            <v>11.353865989579296</v>
          </cell>
          <cell r="AO244">
            <v>12.048053666179625</v>
          </cell>
          <cell r="AQ244">
            <v>14.097754226892864</v>
          </cell>
          <cell r="AR244">
            <v>12.314390645517575</v>
          </cell>
          <cell r="AS244">
            <v>11.298623443395659</v>
          </cell>
          <cell r="AT244">
            <v>12.45624362862684</v>
          </cell>
          <cell r="AV244">
            <v>14.097023762236924</v>
          </cell>
          <cell r="AW244">
            <v>11.807521004817589</v>
          </cell>
          <cell r="AX244">
            <v>10.783848047589311</v>
          </cell>
          <cell r="AY244">
            <v>11.971241116829386</v>
          </cell>
        </row>
        <row r="245">
          <cell r="C245" t="str">
            <v>Other Existing Products</v>
          </cell>
          <cell r="E245">
            <v>0</v>
          </cell>
          <cell r="F245">
            <v>1.6639335484706548</v>
          </cell>
          <cell r="G245">
            <v>1.1112923685222824</v>
          </cell>
          <cell r="H245">
            <v>0.49134760904490649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R245">
            <v>0.61081433666145801</v>
          </cell>
          <cell r="S245">
            <v>0.19496174678505937</v>
          </cell>
          <cell r="T245">
            <v>6.0057871901601567</v>
          </cell>
          <cell r="U245">
            <v>-7.1311678291714378E-2</v>
          </cell>
          <cell r="W245">
            <v>1.9250068978485146</v>
          </cell>
          <cell r="X245">
            <v>1.7653523668192013</v>
          </cell>
          <cell r="Y245">
            <v>0.97729205163481125</v>
          </cell>
          <cell r="Z245">
            <v>-2.4548739062462598E-2</v>
          </cell>
          <cell r="AB245">
            <v>0.57479214065637263</v>
          </cell>
          <cell r="AC245">
            <v>0.48943279085484337</v>
          </cell>
          <cell r="AD245">
            <v>0.49981726833184126</v>
          </cell>
          <cell r="AE245">
            <v>0.42422735276811624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</row>
        <row r="246">
          <cell r="C246" t="str">
            <v>Other New Products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0.27590724153353458</v>
          </cell>
          <cell r="K246">
            <v>0.5534103048912602</v>
          </cell>
          <cell r="L246">
            <v>1.1424492182535302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0.94313845650972306</v>
          </cell>
          <cell r="AQ246">
            <v>0.55721541891424498</v>
          </cell>
          <cell r="AR246">
            <v>0.46352080350755093</v>
          </cell>
          <cell r="AS246">
            <v>0.59642428757934896</v>
          </cell>
          <cell r="AT246">
            <v>0.59623493245129422</v>
          </cell>
          <cell r="AV246">
            <v>1.1689031996366279</v>
          </cell>
          <cell r="AW246">
            <v>1.1901326316041856</v>
          </cell>
          <cell r="AX246">
            <v>0.85860161272564883</v>
          </cell>
          <cell r="AY246">
            <v>1.3210362296027556</v>
          </cell>
        </row>
        <row r="247">
          <cell r="C247" t="str">
            <v>Service and Warranty</v>
          </cell>
          <cell r="E247">
            <v>0</v>
          </cell>
          <cell r="F247">
            <v>1.3836799891469282E-16</v>
          </cell>
          <cell r="G247">
            <v>-1.3263184800761684E-16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R247">
            <v>5.2407636506866803E-17</v>
          </cell>
          <cell r="S247">
            <v>0</v>
          </cell>
          <cell r="T247">
            <v>0</v>
          </cell>
          <cell r="U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</row>
        <row r="249">
          <cell r="C249" t="str">
            <v>Total Asia</v>
          </cell>
          <cell r="E249">
            <v>0</v>
          </cell>
          <cell r="F249">
            <v>22.266633997194841</v>
          </cell>
          <cell r="G249">
            <v>15.225897451701753</v>
          </cell>
          <cell r="H249">
            <v>13.098038566345865</v>
          </cell>
          <cell r="I249">
            <v>12.88746493473923</v>
          </cell>
          <cell r="J249">
            <v>12.794124557405423</v>
          </cell>
          <cell r="K249">
            <v>13.047040756911784</v>
          </cell>
          <cell r="L249">
            <v>13.236877619383161</v>
          </cell>
          <cell r="R249">
            <v>15.573725533003099</v>
          </cell>
          <cell r="S249">
            <v>23.973521724480744</v>
          </cell>
          <cell r="T249">
            <v>29.986030485227023</v>
          </cell>
          <cell r="U249">
            <v>19.367534608867565</v>
          </cell>
          <cell r="W249">
            <v>22.353028805602687</v>
          </cell>
          <cell r="X249">
            <v>11.57465433680454</v>
          </cell>
          <cell r="Y249">
            <v>15.032262324545078</v>
          </cell>
          <cell r="Z249">
            <v>14.155116500575126</v>
          </cell>
          <cell r="AB249">
            <v>16.113869112213965</v>
          </cell>
          <cell r="AC249">
            <v>12.704892281907544</v>
          </cell>
          <cell r="AD249">
            <v>11.363286193399761</v>
          </cell>
          <cell r="AE249">
            <v>12.686189717025858</v>
          </cell>
          <cell r="AG249">
            <v>14.887694749968034</v>
          </cell>
          <cell r="AH249">
            <v>12.400931341167665</v>
          </cell>
          <cell r="AI249">
            <v>11.583274256988391</v>
          </cell>
          <cell r="AJ249">
            <v>12.937302087848662</v>
          </cell>
          <cell r="AL249">
            <v>14.44957178904188</v>
          </cell>
          <cell r="AM249">
            <v>12.554613783686753</v>
          </cell>
          <cell r="AN249">
            <v>11.353865989579296</v>
          </cell>
          <cell r="AO249">
            <v>12.991192122689348</v>
          </cell>
          <cell r="AQ249">
            <v>14.654969645807109</v>
          </cell>
          <cell r="AR249">
            <v>12.777911449025126</v>
          </cell>
          <cell r="AS249">
            <v>11.89504773097501</v>
          </cell>
          <cell r="AT249">
            <v>13.052478561078134</v>
          </cell>
          <cell r="AV249">
            <v>15.265926961873552</v>
          </cell>
          <cell r="AW249">
            <v>12.997653636421774</v>
          </cell>
          <cell r="AX249">
            <v>11.642449660314961</v>
          </cell>
          <cell r="AY249">
            <v>13.29227734643214</v>
          </cell>
        </row>
        <row r="251">
          <cell r="C251" t="str">
            <v>Latin America</v>
          </cell>
        </row>
        <row r="252">
          <cell r="C252" t="str">
            <v>Systems / Handpieces</v>
          </cell>
        </row>
        <row r="253">
          <cell r="C253" t="str">
            <v>Aria</v>
          </cell>
          <cell r="E253">
            <v>0</v>
          </cell>
          <cell r="F253">
            <v>0.41014572717535935</v>
          </cell>
          <cell r="G253">
            <v>0.1936625840818702</v>
          </cell>
          <cell r="H253">
            <v>1.5158073739035365</v>
          </cell>
          <cell r="I253">
            <v>1.5111495035087152</v>
          </cell>
          <cell r="J253">
            <v>1.5339006262700856</v>
          </cell>
          <cell r="K253">
            <v>1.4843874434562112</v>
          </cell>
          <cell r="L253">
            <v>1.4075241589381269</v>
          </cell>
          <cell r="R253">
            <v>0.30048679746275259</v>
          </cell>
          <cell r="S253">
            <v>0.25092353802188605</v>
          </cell>
          <cell r="T253">
            <v>0.36257688572353514</v>
          </cell>
          <cell r="U253">
            <v>0.65674255691768813</v>
          </cell>
          <cell r="W253">
            <v>0</v>
          </cell>
          <cell r="X253">
            <v>0.3861685278894198</v>
          </cell>
          <cell r="Y253">
            <v>0.16772538657906183</v>
          </cell>
          <cell r="Z253">
            <v>0.15418027270991208</v>
          </cell>
          <cell r="AB253">
            <v>0</v>
          </cell>
          <cell r="AC253">
            <v>1.8794219168825985</v>
          </cell>
          <cell r="AD253">
            <v>2.0792398362604594</v>
          </cell>
          <cell r="AE253">
            <v>1.8411467110136241</v>
          </cell>
          <cell r="AG253">
            <v>1.3713549676292907</v>
          </cell>
          <cell r="AH253">
            <v>1.5417611619015215</v>
          </cell>
          <cell r="AI253">
            <v>1.5474736774662241</v>
          </cell>
          <cell r="AJ253">
            <v>1.5579292293329028</v>
          </cell>
          <cell r="AL253">
            <v>1.3243038078161078</v>
          </cell>
          <cell r="AM253">
            <v>1.6526259616744137</v>
          </cell>
          <cell r="AN253">
            <v>1.7509913040564693</v>
          </cell>
          <cell r="AO253">
            <v>1.4031673331589527</v>
          </cell>
          <cell r="AQ253">
            <v>1.3243855234734851</v>
          </cell>
          <cell r="AR253">
            <v>1.5546277240636466</v>
          </cell>
          <cell r="AS253">
            <v>1.5647040703991051</v>
          </cell>
          <cell r="AT253">
            <v>1.4733199734531495</v>
          </cell>
          <cell r="AV253">
            <v>1.2145380522332294</v>
          </cell>
          <cell r="AW253">
            <v>1.4932370386418548</v>
          </cell>
          <cell r="AX253">
            <v>1.527690348787712</v>
          </cell>
          <cell r="AY253">
            <v>1.3709278509642762</v>
          </cell>
        </row>
        <row r="254">
          <cell r="C254" t="str">
            <v>Harmony</v>
          </cell>
          <cell r="E254">
            <v>0</v>
          </cell>
          <cell r="F254">
            <v>5.0937319463827855</v>
          </cell>
          <cell r="G254">
            <v>5.0594758416114063</v>
          </cell>
          <cell r="H254">
            <v>5.1450173462687809</v>
          </cell>
          <cell r="I254">
            <v>4.8336985039017284</v>
          </cell>
          <cell r="J254">
            <v>4.7435402781661145</v>
          </cell>
          <cell r="K254">
            <v>4.8276812138903562</v>
          </cell>
          <cell r="L254">
            <v>4.7363213962779644</v>
          </cell>
          <cell r="R254">
            <v>2.1787542410385012</v>
          </cell>
          <cell r="S254">
            <v>5.1880602216491249</v>
          </cell>
          <cell r="T254">
            <v>5.0187568792489472</v>
          </cell>
          <cell r="U254">
            <v>7.2459829246935188</v>
          </cell>
          <cell r="W254">
            <v>4.8236741704013468</v>
          </cell>
          <cell r="X254">
            <v>3.2323168501268444</v>
          </cell>
          <cell r="Y254">
            <v>6.7668527673011525</v>
          </cell>
          <cell r="Z254">
            <v>5.5620533380100783</v>
          </cell>
          <cell r="AB254">
            <v>5.325244107517797</v>
          </cell>
          <cell r="AC254">
            <v>5.2478191975436292</v>
          </cell>
          <cell r="AD254">
            <v>5.2301007253585468</v>
          </cell>
          <cell r="AE254">
            <v>4.8506295260987331</v>
          </cell>
          <cell r="AG254">
            <v>4.1907036097286046</v>
          </cell>
          <cell r="AH254">
            <v>5.0731699890813697</v>
          </cell>
          <cell r="AI254">
            <v>5.08831814552964</v>
          </cell>
          <cell r="AJ254">
            <v>4.8811227455449684</v>
          </cell>
          <cell r="AL254">
            <v>4.0031029891487098</v>
          </cell>
          <cell r="AM254">
            <v>5.0079634335180092</v>
          </cell>
          <cell r="AN254">
            <v>5.2138725021424852</v>
          </cell>
          <cell r="AO254">
            <v>4.6609289361361936</v>
          </cell>
          <cell r="AQ254">
            <v>4.0700082880403636</v>
          </cell>
          <cell r="AR254">
            <v>5.063019179474999</v>
          </cell>
          <cell r="AS254">
            <v>5.1685875534614105</v>
          </cell>
          <cell r="AT254">
            <v>4.8984330564208634</v>
          </cell>
          <cell r="AV254">
            <v>4.0421179959776694</v>
          </cell>
          <cell r="AW254">
            <v>5.0667837251650552</v>
          </cell>
          <cell r="AX254">
            <v>5.080123762096532</v>
          </cell>
          <cell r="AY254">
            <v>4.6598095820621408</v>
          </cell>
        </row>
        <row r="255">
          <cell r="C255" t="str">
            <v>Soprano</v>
          </cell>
          <cell r="E255">
            <v>0</v>
          </cell>
          <cell r="F255">
            <v>0.51373697705364962</v>
          </cell>
          <cell r="G255">
            <v>2.1785290746101227</v>
          </cell>
          <cell r="H255">
            <v>1.9619510029163116</v>
          </cell>
          <cell r="I255">
            <v>2.0092481522512475</v>
          </cell>
          <cell r="J255">
            <v>1.995838907137452</v>
          </cell>
          <cell r="K255">
            <v>2.0561729850940313</v>
          </cell>
          <cell r="L255">
            <v>2.0748141068162846</v>
          </cell>
          <cell r="R255">
            <v>0.40566455229384862</v>
          </cell>
          <cell r="S255">
            <v>0.24395343974350034</v>
          </cell>
          <cell r="T255">
            <v>0.26950469407575267</v>
          </cell>
          <cell r="U255">
            <v>1.0122044658493869</v>
          </cell>
          <cell r="W255">
            <v>2.4117767039850762</v>
          </cell>
          <cell r="X255">
            <v>2.0928074714900813</v>
          </cell>
          <cell r="Y255">
            <v>2.6090615690076286</v>
          </cell>
          <cell r="Z255">
            <v>1.7066899631916654</v>
          </cell>
          <cell r="AB255">
            <v>2.0991408976770729</v>
          </cell>
          <cell r="AC255">
            <v>1.918576540150986</v>
          </cell>
          <cell r="AD255">
            <v>2.0992325269937333</v>
          </cell>
          <cell r="AE255">
            <v>1.781754881626088</v>
          </cell>
          <cell r="AG255">
            <v>1.8707173282556804</v>
          </cell>
          <cell r="AH255">
            <v>1.9758779693224853</v>
          </cell>
          <cell r="AI255">
            <v>2.1853485524092311</v>
          </cell>
          <cell r="AJ255">
            <v>1.995051661946055</v>
          </cell>
          <cell r="AL255">
            <v>1.727672466224401</v>
          </cell>
          <cell r="AM255">
            <v>2.123195483985286</v>
          </cell>
          <cell r="AN255">
            <v>2.0817363692055606</v>
          </cell>
          <cell r="AO255">
            <v>2.007750347211835</v>
          </cell>
          <cell r="AQ255">
            <v>1.7924958274157059</v>
          </cell>
          <cell r="AR255">
            <v>2.0505040003765691</v>
          </cell>
          <cell r="AS255">
            <v>2.2204308265076298</v>
          </cell>
          <cell r="AT255">
            <v>2.122163465679729</v>
          </cell>
          <cell r="AV255">
            <v>1.9671930197778731</v>
          </cell>
          <cell r="AW255">
            <v>1.9608443944120795</v>
          </cell>
          <cell r="AX255">
            <v>2.2522910513652366</v>
          </cell>
          <cell r="AY255">
            <v>2.1096181398248417</v>
          </cell>
        </row>
        <row r="256">
          <cell r="C256" t="str">
            <v>Accent</v>
          </cell>
          <cell r="E256">
            <v>0</v>
          </cell>
          <cell r="F256">
            <v>4.7682087679724772</v>
          </cell>
          <cell r="G256">
            <v>6.0274037701367389</v>
          </cell>
          <cell r="H256">
            <v>5.1756779840360849</v>
          </cell>
          <cell r="I256">
            <v>5.140503400715243</v>
          </cell>
          <cell r="J256">
            <v>4.9474304124697133</v>
          </cell>
          <cell r="K256">
            <v>4.695898116935787</v>
          </cell>
          <cell r="L256">
            <v>4.4179443152421136</v>
          </cell>
          <cell r="R256">
            <v>4.0816463121404336</v>
          </cell>
          <cell r="S256">
            <v>4.9034641388443569</v>
          </cell>
          <cell r="T256">
            <v>5.0242667529944969</v>
          </cell>
          <cell r="U256">
            <v>4.9550021891418554</v>
          </cell>
          <cell r="W256">
            <v>7.5742196844936576</v>
          </cell>
          <cell r="X256">
            <v>4.1324346068787952</v>
          </cell>
          <cell r="Y256">
            <v>8.1353801048619125</v>
          </cell>
          <cell r="Z256">
            <v>4.9680310095416109</v>
          </cell>
          <cell r="AB256">
            <v>4.1822882040403826</v>
          </cell>
          <cell r="AC256">
            <v>5.6131043167654422</v>
          </cell>
          <cell r="AD256">
            <v>5.5279040151599155</v>
          </cell>
          <cell r="AE256">
            <v>5.2306967454213256</v>
          </cell>
          <cell r="AG256">
            <v>4.3528402646007391</v>
          </cell>
          <cell r="AH256">
            <v>5.2786377264915041</v>
          </cell>
          <cell r="AI256">
            <v>5.59168312316186</v>
          </cell>
          <cell r="AJ256">
            <v>5.2246054489828939</v>
          </cell>
          <cell r="AL256">
            <v>4.0352049366118532</v>
          </cell>
          <cell r="AM256">
            <v>5.2156184542951411</v>
          </cell>
          <cell r="AN256">
            <v>5.4040638321108254</v>
          </cell>
          <cell r="AO256">
            <v>4.9969310162350986</v>
          </cell>
          <cell r="AQ256">
            <v>3.6381677621758404</v>
          </cell>
          <cell r="AR256">
            <v>4.8142730755976499</v>
          </cell>
          <cell r="AS256">
            <v>5.100013008945333</v>
          </cell>
          <cell r="AT256">
            <v>5.0492889633923026</v>
          </cell>
          <cell r="AV256">
            <v>3.3324765387743525</v>
          </cell>
          <cell r="AW256">
            <v>4.6963297350421662</v>
          </cell>
          <cell r="AX256">
            <v>4.8619849828790329</v>
          </cell>
          <cell r="AY256">
            <v>4.5987139861679047</v>
          </cell>
        </row>
        <row r="257">
          <cell r="C257" t="str">
            <v>Pixel CO2</v>
          </cell>
          <cell r="E257">
            <v>0</v>
          </cell>
          <cell r="F257">
            <v>0</v>
          </cell>
          <cell r="G257">
            <v>0.18666273164517611</v>
          </cell>
          <cell r="H257">
            <v>0.85494483973813717</v>
          </cell>
          <cell r="I257">
            <v>0.87993309594050595</v>
          </cell>
          <cell r="J257">
            <v>0.87667522843914802</v>
          </cell>
          <cell r="K257">
            <v>0.86801514707468985</v>
          </cell>
          <cell r="L257">
            <v>0.81794580502392855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0</v>
          </cell>
          <cell r="X257">
            <v>0</v>
          </cell>
          <cell r="Y257">
            <v>9.3180770321701023E-2</v>
          </cell>
          <cell r="Z257">
            <v>0.59958994942743582</v>
          </cell>
          <cell r="AB257">
            <v>0.85069236817143168</v>
          </cell>
          <cell r="AC257">
            <v>0.93971095844129926</v>
          </cell>
          <cell r="AD257">
            <v>0.95964915519713512</v>
          </cell>
          <cell r="AE257">
            <v>0.69573285853971056</v>
          </cell>
          <cell r="AG257">
            <v>0.56745722798453402</v>
          </cell>
          <cell r="AH257">
            <v>0.98486129312024184</v>
          </cell>
          <cell r="AI257">
            <v>0.95819128836404743</v>
          </cell>
          <cell r="AJ257">
            <v>0.95277431033603199</v>
          </cell>
          <cell r="AL257">
            <v>0.9036275516130563</v>
          </cell>
          <cell r="AM257">
            <v>0.88320393000862774</v>
          </cell>
          <cell r="AN257">
            <v>0.93841078851164528</v>
          </cell>
          <cell r="AO257">
            <v>0.80073976846068173</v>
          </cell>
          <cell r="AQ257">
            <v>0.86642077518354244</v>
          </cell>
          <cell r="AR257">
            <v>0.85314147882392644</v>
          </cell>
          <cell r="AS257">
            <v>0.91479946326303974</v>
          </cell>
          <cell r="AT257">
            <v>0.84281152124833469</v>
          </cell>
          <cell r="AV257">
            <v>0.79997919785791705</v>
          </cell>
          <cell r="AW257">
            <v>0.79326024903833614</v>
          </cell>
          <cell r="AX257">
            <v>0.85842683964233624</v>
          </cell>
          <cell r="AY257">
            <v>0.81971432418198598</v>
          </cell>
        </row>
        <row r="258">
          <cell r="C258" t="str">
            <v>Total Systems / Handpieces</v>
          </cell>
          <cell r="E258">
            <v>0</v>
          </cell>
          <cell r="F258">
            <v>10.78582341858427</v>
          </cell>
          <cell r="G258">
            <v>13.645734002085314</v>
          </cell>
          <cell r="H258">
            <v>14.653398546862849</v>
          </cell>
          <cell r="I258">
            <v>14.37453265631744</v>
          </cell>
          <cell r="J258">
            <v>14.097385452482513</v>
          </cell>
          <cell r="K258">
            <v>13.932154906451078</v>
          </cell>
          <cell r="L258">
            <v>13.45454978229842</v>
          </cell>
          <cell r="R258">
            <v>6.9665519029355361</v>
          </cell>
          <cell r="S258">
            <v>10.586401338258868</v>
          </cell>
          <cell r="T258">
            <v>10.675105212042732</v>
          </cell>
          <cell r="U258">
            <v>13.869932136602447</v>
          </cell>
          <cell r="W258">
            <v>14.809670558880081</v>
          </cell>
          <cell r="X258">
            <v>9.8437274563851425</v>
          </cell>
          <cell r="Y258">
            <v>17.772200598071457</v>
          </cell>
          <cell r="Z258">
            <v>12.990544532880701</v>
          </cell>
          <cell r="AB258">
            <v>12.457365577406684</v>
          </cell>
          <cell r="AC258">
            <v>15.598632929783957</v>
          </cell>
          <cell r="AD258">
            <v>15.89612625896979</v>
          </cell>
          <cell r="AE258">
            <v>14.399960722699481</v>
          </cell>
          <cell r="AG258">
            <v>12.35307339819885</v>
          </cell>
          <cell r="AH258">
            <v>14.854308139917121</v>
          </cell>
          <cell r="AI258">
            <v>15.371014786931003</v>
          </cell>
          <cell r="AJ258">
            <v>14.611483396142852</v>
          </cell>
          <cell r="AL258">
            <v>11.993911751414128</v>
          </cell>
          <cell r="AM258">
            <v>14.882607263481477</v>
          </cell>
          <cell r="AN258">
            <v>15.389074796026986</v>
          </cell>
          <cell r="AO258">
            <v>13.86951740120276</v>
          </cell>
          <cell r="AQ258">
            <v>11.691478176288939</v>
          </cell>
          <cell r="AR258">
            <v>14.335565458336792</v>
          </cell>
          <cell r="AS258">
            <v>14.968534922576518</v>
          </cell>
          <cell r="AT258">
            <v>14.38601698019438</v>
          </cell>
          <cell r="AV258">
            <v>11.356304804621043</v>
          </cell>
          <cell r="AW258">
            <v>14.010455142299493</v>
          </cell>
          <cell r="AX258">
            <v>14.580516984770849</v>
          </cell>
          <cell r="AY258">
            <v>13.55878388320115</v>
          </cell>
        </row>
        <row r="259">
          <cell r="C259" t="str">
            <v>Other Existing Products</v>
          </cell>
          <cell r="E259">
            <v>0</v>
          </cell>
          <cell r="F259">
            <v>-0.46811831021329714</v>
          </cell>
          <cell r="G259">
            <v>-3.3887404293709744E-3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R259">
            <v>0.28610418395933157</v>
          </cell>
          <cell r="S259">
            <v>-0.2680396274399352</v>
          </cell>
          <cell r="T259">
            <v>0.15359839539169415</v>
          </cell>
          <cell r="U259">
            <v>-1.7103847263588217</v>
          </cell>
          <cell r="W259">
            <v>-0.42498384451666166</v>
          </cell>
          <cell r="X259">
            <v>0.1927219139346425</v>
          </cell>
          <cell r="Y259">
            <v>0.23199825579743902</v>
          </cell>
          <cell r="Z259">
            <v>-0.12517874220979086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</row>
        <row r="260">
          <cell r="C260" t="str">
            <v>Other New Products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0.31582093072513784</v>
          </cell>
          <cell r="K260">
            <v>0.62595705567249593</v>
          </cell>
          <cell r="L260">
            <v>1.2536818358573567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1.07957610493296</v>
          </cell>
          <cell r="AQ260">
            <v>0.57984010475196845</v>
          </cell>
          <cell r="AR260">
            <v>0.57880943449319322</v>
          </cell>
          <cell r="AS260">
            <v>0.6206409759092667</v>
          </cell>
          <cell r="AT260">
            <v>0.70907877985345946</v>
          </cell>
          <cell r="AV260">
            <v>1.0136369327367247</v>
          </cell>
          <cell r="AW260">
            <v>1.3210194479739106</v>
          </cell>
          <cell r="AX260">
            <v>1.161502574790682</v>
          </cell>
          <cell r="AY260">
            <v>1.451045226686174</v>
          </cell>
        </row>
        <row r="261">
          <cell r="C261" t="str">
            <v>Service and Warranty</v>
          </cell>
          <cell r="E261">
            <v>0</v>
          </cell>
          <cell r="F261">
            <v>5.7653332881121999E-18</v>
          </cell>
          <cell r="G261">
            <v>-1.6578981000952105E-17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</row>
        <row r="263">
          <cell r="C263" t="str">
            <v>Total Latin America</v>
          </cell>
          <cell r="E263">
            <v>0</v>
          </cell>
          <cell r="F263">
            <v>10.317705108370973</v>
          </cell>
          <cell r="G263">
            <v>13.642345261655944</v>
          </cell>
          <cell r="H263">
            <v>14.653398546862849</v>
          </cell>
          <cell r="I263">
            <v>14.37453265631744</v>
          </cell>
          <cell r="J263">
            <v>14.413206383207653</v>
          </cell>
          <cell r="K263">
            <v>14.558111962123574</v>
          </cell>
          <cell r="L263">
            <v>14.708231618155775</v>
          </cell>
          <cell r="R263">
            <v>7.2526560868948682</v>
          </cell>
          <cell r="S263">
            <v>10.318361710818934</v>
          </cell>
          <cell r="T263">
            <v>10.828703607434425</v>
          </cell>
          <cell r="U263">
            <v>12.159547410243626</v>
          </cell>
          <cell r="W263">
            <v>14.384686714363419</v>
          </cell>
          <cell r="X263">
            <v>10.036449370319787</v>
          </cell>
          <cell r="Y263">
            <v>18.004198853868896</v>
          </cell>
          <cell r="Z263">
            <v>12.865365790670911</v>
          </cell>
          <cell r="AB263">
            <v>12.457365577406684</v>
          </cell>
          <cell r="AC263">
            <v>15.598632929783957</v>
          </cell>
          <cell r="AD263">
            <v>15.89612625896979</v>
          </cell>
          <cell r="AE263">
            <v>14.399960722699481</v>
          </cell>
          <cell r="AG263">
            <v>12.35307339819885</v>
          </cell>
          <cell r="AH263">
            <v>14.854308139917121</v>
          </cell>
          <cell r="AI263">
            <v>15.371014786931003</v>
          </cell>
          <cell r="AJ263">
            <v>14.611483396142852</v>
          </cell>
          <cell r="AL263">
            <v>11.993911751414128</v>
          </cell>
          <cell r="AM263">
            <v>14.882607263481477</v>
          </cell>
          <cell r="AN263">
            <v>15.389074796026986</v>
          </cell>
          <cell r="AO263">
            <v>14.949093506135721</v>
          </cell>
          <cell r="AQ263">
            <v>12.271318281040907</v>
          </cell>
          <cell r="AR263">
            <v>14.914374892829985</v>
          </cell>
          <cell r="AS263">
            <v>15.589175898485783</v>
          </cell>
          <cell r="AT263">
            <v>15.095095760047839</v>
          </cell>
          <cell r="AV263">
            <v>12.369941737357767</v>
          </cell>
          <cell r="AW263">
            <v>15.331474590273404</v>
          </cell>
          <cell r="AX263">
            <v>15.742019559561532</v>
          </cell>
          <cell r="AY263">
            <v>15.009829109887324</v>
          </cell>
        </row>
        <row r="265">
          <cell r="C265" t="str">
            <v>Canada</v>
          </cell>
        </row>
        <row r="266">
          <cell r="C266" t="str">
            <v>Systems / Handpieces</v>
          </cell>
        </row>
        <row r="267">
          <cell r="C267" t="str">
            <v>Aria</v>
          </cell>
          <cell r="E267">
            <v>0</v>
          </cell>
          <cell r="F267">
            <v>0</v>
          </cell>
          <cell r="G267">
            <v>0</v>
          </cell>
          <cell r="H267">
            <v>0.31741055544300961</v>
          </cell>
          <cell r="I267">
            <v>0.33088728400343448</v>
          </cell>
          <cell r="J267">
            <v>0.33043912456552504</v>
          </cell>
          <cell r="K267">
            <v>0.33387895758186065</v>
          </cell>
          <cell r="L267">
            <v>0.30621335938914612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C267">
            <v>0.39937715733755219</v>
          </cell>
          <cell r="AD267">
            <v>0.47582603945191287</v>
          </cell>
          <cell r="AE267">
            <v>0.3461695198587828</v>
          </cell>
          <cell r="AG267">
            <v>0.32155909585790265</v>
          </cell>
          <cell r="AH267">
            <v>0.31392453718207713</v>
          </cell>
          <cell r="AI267">
            <v>0.34293161899344854</v>
          </cell>
          <cell r="AJ267">
            <v>0.34357619069693274</v>
          </cell>
          <cell r="AL267">
            <v>0.32340354478783068</v>
          </cell>
          <cell r="AM267">
            <v>0.31211891611395809</v>
          </cell>
          <cell r="AN267">
            <v>0.33162868532190326</v>
          </cell>
          <cell r="AO267">
            <v>0.35054867411093316</v>
          </cell>
          <cell r="AQ267">
            <v>0.30928065748976025</v>
          </cell>
          <cell r="AR267">
            <v>0.33078311650226305</v>
          </cell>
          <cell r="AS267">
            <v>0.35468937443984855</v>
          </cell>
          <cell r="AT267">
            <v>0.33769215834529231</v>
          </cell>
          <cell r="AV267">
            <v>0.28719522556364496</v>
          </cell>
          <cell r="AW267">
            <v>0.29241121907312134</v>
          </cell>
          <cell r="AX267">
            <v>0.31643289698330967</v>
          </cell>
          <cell r="AY267">
            <v>0.3245737526053924</v>
          </cell>
        </row>
        <row r="268">
          <cell r="C268" t="str">
            <v>Harmony</v>
          </cell>
          <cell r="E268">
            <v>0</v>
          </cell>
          <cell r="F268">
            <v>4.208205348739086</v>
          </cell>
          <cell r="G268">
            <v>1.6221381038418112</v>
          </cell>
          <cell r="H268">
            <v>1.5791912154703294</v>
          </cell>
          <cell r="I268">
            <v>1.4795851983722206</v>
          </cell>
          <cell r="J268">
            <v>1.4700184340712161</v>
          </cell>
          <cell r="K268">
            <v>1.4662617078342883</v>
          </cell>
          <cell r="L268">
            <v>1.3722861638271824</v>
          </cell>
          <cell r="R268">
            <v>1.1923292521020799</v>
          </cell>
          <cell r="S268">
            <v>6.047424548686136</v>
          </cell>
          <cell r="T268">
            <v>3.2923276141146007</v>
          </cell>
          <cell r="U268">
            <v>5.7760524299474607</v>
          </cell>
          <cell r="W268">
            <v>0.75074018313139645</v>
          </cell>
          <cell r="X268">
            <v>1.7895213909428858</v>
          </cell>
          <cell r="Y268">
            <v>1.5351531910500242</v>
          </cell>
          <cell r="Z268">
            <v>2.1456754618796094</v>
          </cell>
          <cell r="AB268">
            <v>1.5634346225853337</v>
          </cell>
          <cell r="AC268">
            <v>1.4741715660547883</v>
          </cell>
          <cell r="AD268">
            <v>1.7133735958415517</v>
          </cell>
          <cell r="AE268">
            <v>1.5679442958309575</v>
          </cell>
          <cell r="AG268">
            <v>1.3921617326553903</v>
          </cell>
          <cell r="AH268">
            <v>1.4046584193127452</v>
          </cell>
          <cell r="AI268">
            <v>1.5344508912608816</v>
          </cell>
          <cell r="AJ268">
            <v>1.5694791366626275</v>
          </cell>
          <cell r="AL268">
            <v>1.435658089018919</v>
          </cell>
          <cell r="AM268">
            <v>1.425780191592837</v>
          </cell>
          <cell r="AN268">
            <v>1.5149021289158537</v>
          </cell>
          <cell r="AO268">
            <v>1.4965908099951737</v>
          </cell>
          <cell r="AQ268">
            <v>1.4003396492057381</v>
          </cell>
          <cell r="AR268">
            <v>1.4096117121534344</v>
          </cell>
          <cell r="AS268">
            <v>1.5114867459789623</v>
          </cell>
          <cell r="AT268">
            <v>1.5299441197502597</v>
          </cell>
          <cell r="AV268">
            <v>1.2674601057595567</v>
          </cell>
          <cell r="AW268">
            <v>1.3206666706137797</v>
          </cell>
          <cell r="AX268">
            <v>1.429159872375207</v>
          </cell>
          <cell r="AY268">
            <v>1.4503991807601753</v>
          </cell>
        </row>
        <row r="269">
          <cell r="C269" t="str">
            <v>Soprano</v>
          </cell>
          <cell r="E269">
            <v>0</v>
          </cell>
          <cell r="F269">
            <v>0.69977713587138768</v>
          </cell>
          <cell r="G269">
            <v>0.84749780063615621</v>
          </cell>
          <cell r="H269">
            <v>0.7910696505622995</v>
          </cell>
          <cell r="I269">
            <v>0.79477828020432795</v>
          </cell>
          <cell r="J269">
            <v>0.75866946266879864</v>
          </cell>
          <cell r="K269">
            <v>0.76988559630640785</v>
          </cell>
          <cell r="L269">
            <v>0.72595081863418032</v>
          </cell>
          <cell r="R269">
            <v>0</v>
          </cell>
          <cell r="S269">
            <v>0.71966264724332607</v>
          </cell>
          <cell r="T269">
            <v>1.0745656631056437</v>
          </cell>
          <cell r="U269">
            <v>0.88660245183887909</v>
          </cell>
          <cell r="W269">
            <v>0</v>
          </cell>
          <cell r="X269">
            <v>1.3310489684699149</v>
          </cell>
          <cell r="Y269">
            <v>1.0596610381754163</v>
          </cell>
          <cell r="Z269">
            <v>0.74948743678429486</v>
          </cell>
          <cell r="AB269">
            <v>0.80470899691892173</v>
          </cell>
          <cell r="AC269">
            <v>0.68520590719678076</v>
          </cell>
          <cell r="AD269">
            <v>0.83969301079749337</v>
          </cell>
          <cell r="AE269">
            <v>0.8314856114255077</v>
          </cell>
          <cell r="AG269">
            <v>0.79444011917834767</v>
          </cell>
          <cell r="AH269">
            <v>0.75403442754518524</v>
          </cell>
          <cell r="AI269">
            <v>0.82370830052347943</v>
          </cell>
          <cell r="AJ269">
            <v>0.80841456634572417</v>
          </cell>
          <cell r="AL269">
            <v>0.76126657944664844</v>
          </cell>
          <cell r="AM269">
            <v>0.71970950068630335</v>
          </cell>
          <cell r="AN269">
            <v>0.76469673321285925</v>
          </cell>
          <cell r="AO269">
            <v>0.78587055699379138</v>
          </cell>
          <cell r="AQ269">
            <v>0.71316481021168243</v>
          </cell>
          <cell r="AR269">
            <v>0.74155953568807975</v>
          </cell>
          <cell r="AS269">
            <v>0.79515330348279756</v>
          </cell>
          <cell r="AT269">
            <v>0.81761230808777841</v>
          </cell>
          <cell r="AV269">
            <v>0.65189092743747945</v>
          </cell>
          <cell r="AW269">
            <v>0.70797916335586308</v>
          </cell>
          <cell r="AX269">
            <v>0.7661398846960602</v>
          </cell>
          <cell r="AY269">
            <v>0.76402115686818339</v>
          </cell>
        </row>
        <row r="270">
          <cell r="C270" t="str">
            <v>Accent</v>
          </cell>
          <cell r="E270">
            <v>0</v>
          </cell>
          <cell r="F270">
            <v>4.4618804972250157</v>
          </cell>
          <cell r="G270">
            <v>0.96388654313320621</v>
          </cell>
          <cell r="H270">
            <v>1.3806867814161872</v>
          </cell>
          <cell r="I270">
            <v>1.362477051778848</v>
          </cell>
          <cell r="J270">
            <v>1.3639829989672281</v>
          </cell>
          <cell r="K270">
            <v>1.3495443579569322</v>
          </cell>
          <cell r="L270">
            <v>1.3429331342828268</v>
          </cell>
          <cell r="R270">
            <v>3.1346806313615576</v>
          </cell>
          <cell r="S270">
            <v>11.866592318951694</v>
          </cell>
          <cell r="T270">
            <v>0.99708643573972155</v>
          </cell>
          <cell r="U270">
            <v>2.5612959719789838</v>
          </cell>
          <cell r="W270">
            <v>1.5699116055232392</v>
          </cell>
          <cell r="X270">
            <v>1.4378615400137971</v>
          </cell>
          <cell r="Y270">
            <v>0.54140768167800113</v>
          </cell>
          <cell r="Z270">
            <v>0.42827853530531135</v>
          </cell>
          <cell r="AB270">
            <v>1.1036009100602355</v>
          </cell>
          <cell r="AC270">
            <v>1.4487210609303363</v>
          </cell>
          <cell r="AD270">
            <v>1.6993787123282602</v>
          </cell>
          <cell r="AE270">
            <v>1.2557129641936238</v>
          </cell>
          <cell r="AG270">
            <v>1.3429821062300638</v>
          </cell>
          <cell r="AH270">
            <v>1.2618535318103099</v>
          </cell>
          <cell r="AI270">
            <v>1.3784506253658226</v>
          </cell>
          <cell r="AJ270">
            <v>1.4580334143021094</v>
          </cell>
          <cell r="AL270">
            <v>1.2999554251275547</v>
          </cell>
          <cell r="AM270">
            <v>1.3245382574583935</v>
          </cell>
          <cell r="AN270">
            <v>1.4073318158618584</v>
          </cell>
          <cell r="AO270">
            <v>1.4090681998576726</v>
          </cell>
          <cell r="AQ270">
            <v>1.2085336616196516</v>
          </cell>
          <cell r="AR270">
            <v>1.3296184094698806</v>
          </cell>
          <cell r="AS270">
            <v>1.4257121913758617</v>
          </cell>
          <cell r="AT270">
            <v>1.4103613672068094</v>
          </cell>
          <cell r="AV270">
            <v>1.2409132699460099</v>
          </cell>
          <cell r="AW270">
            <v>1.2887195479769007</v>
          </cell>
          <cell r="AX270">
            <v>1.394588283096545</v>
          </cell>
          <cell r="AY270">
            <v>1.4257920681839364</v>
          </cell>
        </row>
        <row r="271">
          <cell r="C271" t="str">
            <v>Pixel CO2</v>
          </cell>
          <cell r="E271">
            <v>0</v>
          </cell>
          <cell r="F271">
            <v>0</v>
          </cell>
          <cell r="G271">
            <v>8.1664945094764546E-2</v>
          </cell>
          <cell r="H271">
            <v>0.34394332633143454</v>
          </cell>
          <cell r="I271">
            <v>0.34061926294471195</v>
          </cell>
          <cell r="J271">
            <v>0.35188750587606621</v>
          </cell>
          <cell r="K271">
            <v>0.33728588572045098</v>
          </cell>
          <cell r="L271">
            <v>0.31843616154963728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0.29979497471371791</v>
          </cell>
          <cell r="AB271">
            <v>0.32188359876756872</v>
          </cell>
          <cell r="AC271">
            <v>0.41112354431806841</v>
          </cell>
          <cell r="AD271">
            <v>0.41984650539874668</v>
          </cell>
          <cell r="AE271">
            <v>0.23756731755014507</v>
          </cell>
          <cell r="AG271">
            <v>0.26481337305944919</v>
          </cell>
          <cell r="AH271">
            <v>0.3231576118050794</v>
          </cell>
          <cell r="AI271">
            <v>0.35301784308149114</v>
          </cell>
          <cell r="AJ271">
            <v>0.40420728317286209</v>
          </cell>
          <cell r="AL271">
            <v>0.33291541375217865</v>
          </cell>
          <cell r="AM271">
            <v>0.36719872483995064</v>
          </cell>
          <cell r="AN271">
            <v>0.39015139449635677</v>
          </cell>
          <cell r="AO271">
            <v>0.32076349265052706</v>
          </cell>
          <cell r="AQ271">
            <v>0.36757245007786632</v>
          </cell>
          <cell r="AR271">
            <v>0.30576590601049519</v>
          </cell>
          <cell r="AS271">
            <v>0.32786412763347339</v>
          </cell>
          <cell r="AT271">
            <v>0.35117146718680609</v>
          </cell>
          <cell r="AV271">
            <v>0.29865890053362237</v>
          </cell>
          <cell r="AW271">
            <v>0.30408309546469553</v>
          </cell>
          <cell r="AX271">
            <v>0.32906362186289556</v>
          </cell>
          <cell r="AY271">
            <v>0.33752942760434718</v>
          </cell>
        </row>
        <row r="272">
          <cell r="C272" t="str">
            <v>Total Systems / Handpieces</v>
          </cell>
          <cell r="E272">
            <v>0</v>
          </cell>
          <cell r="F272">
            <v>9.3698629818354906</v>
          </cell>
          <cell r="G272">
            <v>3.5151873927059381</v>
          </cell>
          <cell r="H272">
            <v>4.4123015292232601</v>
          </cell>
          <cell r="I272">
            <v>4.3083470773035426</v>
          </cell>
          <cell r="J272">
            <v>4.2749975261488338</v>
          </cell>
          <cell r="K272">
            <v>4.2568565053999396</v>
          </cell>
          <cell r="L272">
            <v>4.0658196376829725</v>
          </cell>
          <cell r="R272">
            <v>4.3270098834636368</v>
          </cell>
          <cell r="S272">
            <v>18.633679514881159</v>
          </cell>
          <cell r="T272">
            <v>5.3639797129599653</v>
          </cell>
          <cell r="U272">
            <v>9.2239508537653236</v>
          </cell>
          <cell r="W272">
            <v>2.3206517886546352</v>
          </cell>
          <cell r="X272">
            <v>4.5584318994265978</v>
          </cell>
          <cell r="Y272">
            <v>3.1362219109034415</v>
          </cell>
          <cell r="Z272">
            <v>3.6232364086829341</v>
          </cell>
          <cell r="AB272">
            <v>3.7936281283320596</v>
          </cell>
          <cell r="AC272">
            <v>4.4185992358375259</v>
          </cell>
          <cell r="AD272">
            <v>5.1481178638179648</v>
          </cell>
          <cell r="AE272">
            <v>4.2388797088590167</v>
          </cell>
          <cell r="AG272">
            <v>4.1159564269811533</v>
          </cell>
          <cell r="AH272">
            <v>4.0576285276553969</v>
          </cell>
          <cell r="AI272">
            <v>4.4325592792251243</v>
          </cell>
          <cell r="AJ272">
            <v>4.5837105911802549</v>
          </cell>
          <cell r="AL272">
            <v>4.1531990521331323</v>
          </cell>
          <cell r="AM272">
            <v>4.1493455906914427</v>
          </cell>
          <cell r="AN272">
            <v>4.4087107578088318</v>
          </cell>
          <cell r="AO272">
            <v>4.3628417336080982</v>
          </cell>
          <cell r="AQ272">
            <v>3.9988912286046991</v>
          </cell>
          <cell r="AR272">
            <v>4.1173386798241536</v>
          </cell>
          <cell r="AS272">
            <v>4.4149057429109444</v>
          </cell>
          <cell r="AT272">
            <v>4.4467814205769463</v>
          </cell>
          <cell r="AV272">
            <v>3.7461184292403131</v>
          </cell>
          <cell r="AW272">
            <v>3.9138596964843613</v>
          </cell>
          <cell r="AX272">
            <v>4.235384559014018</v>
          </cell>
          <cell r="AY272">
            <v>4.3023155860220346</v>
          </cell>
        </row>
        <row r="273">
          <cell r="C273" t="str">
            <v>Other Existing Products</v>
          </cell>
          <cell r="E273">
            <v>0</v>
          </cell>
          <cell r="F273">
            <v>-1.3098792882595887</v>
          </cell>
          <cell r="G273">
            <v>4.0082482610971255E-2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R273">
            <v>0.1415384671895403</v>
          </cell>
          <cell r="S273">
            <v>0.2236673344789912</v>
          </cell>
          <cell r="T273">
            <v>6.0967242932893788E-2</v>
          </cell>
          <cell r="U273">
            <v>-4.7497238591373021</v>
          </cell>
          <cell r="W273">
            <v>0.4823810902620112</v>
          </cell>
          <cell r="X273">
            <v>0.33786933966665639</v>
          </cell>
          <cell r="Y273">
            <v>-0.55381070961531764</v>
          </cell>
          <cell r="Z273">
            <v>-3.8147863463645522E-2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</row>
        <row r="274">
          <cell r="C274" t="str">
            <v>Other New Products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8.5903335726127766E-2</v>
          </cell>
          <cell r="K274">
            <v>0.1997722067902945</v>
          </cell>
          <cell r="L274">
            <v>0.38803633569103096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0.29364484605573299</v>
          </cell>
          <cell r="AQ274">
            <v>0.11565883020857566</v>
          </cell>
          <cell r="AR274">
            <v>0.28863311436437278</v>
          </cell>
          <cell r="AS274">
            <v>0.10316437334030243</v>
          </cell>
          <cell r="AT274">
            <v>0.26519559508130347</v>
          </cell>
          <cell r="AV274">
            <v>0.20218688037573221</v>
          </cell>
          <cell r="AW274">
            <v>0.4117179319762565</v>
          </cell>
          <cell r="AX274">
            <v>0.26732441737670576</v>
          </cell>
          <cell r="AY274">
            <v>0.60933746942656841</v>
          </cell>
        </row>
        <row r="275">
          <cell r="C275" t="str">
            <v>Service and Warranty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</row>
        <row r="277">
          <cell r="C277" t="str">
            <v>Total Canada</v>
          </cell>
          <cell r="E277">
            <v>0</v>
          </cell>
          <cell r="F277">
            <v>8.0599836935759015</v>
          </cell>
          <cell r="G277">
            <v>3.5552698753169092</v>
          </cell>
          <cell r="H277">
            <v>4.4123015292232601</v>
          </cell>
          <cell r="I277">
            <v>4.3083470773035426</v>
          </cell>
          <cell r="J277">
            <v>4.3609008618749616</v>
          </cell>
          <cell r="K277">
            <v>4.4566287121902342</v>
          </cell>
          <cell r="L277">
            <v>4.4538559733740035</v>
          </cell>
          <cell r="R277">
            <v>4.4685483506531769</v>
          </cell>
          <cell r="S277">
            <v>18.857346849360148</v>
          </cell>
          <cell r="T277">
            <v>5.4249469558928602</v>
          </cell>
          <cell r="U277">
            <v>4.4742269946280206</v>
          </cell>
          <cell r="W277">
            <v>2.8030328789166465</v>
          </cell>
          <cell r="X277">
            <v>4.8963012390932539</v>
          </cell>
          <cell r="Y277">
            <v>2.5824112012881244</v>
          </cell>
          <cell r="Z277">
            <v>3.5850885452192887</v>
          </cell>
          <cell r="AB277">
            <v>3.7936281283320596</v>
          </cell>
          <cell r="AC277">
            <v>4.4185992358375259</v>
          </cell>
          <cell r="AD277">
            <v>5.1481178638179648</v>
          </cell>
          <cell r="AE277">
            <v>4.2388797088590167</v>
          </cell>
          <cell r="AG277">
            <v>4.1159564269811533</v>
          </cell>
          <cell r="AH277">
            <v>4.0576285276553969</v>
          </cell>
          <cell r="AI277">
            <v>4.4325592792251243</v>
          </cell>
          <cell r="AJ277">
            <v>4.5837105911802549</v>
          </cell>
          <cell r="AL277">
            <v>4.1531990521331323</v>
          </cell>
          <cell r="AM277">
            <v>4.1493455906914427</v>
          </cell>
          <cell r="AN277">
            <v>4.4087107578088318</v>
          </cell>
          <cell r="AO277">
            <v>4.6564865796638308</v>
          </cell>
          <cell r="AQ277">
            <v>4.1145500588132746</v>
          </cell>
          <cell r="AR277">
            <v>4.4059717941885266</v>
          </cell>
          <cell r="AS277">
            <v>4.5180701162512467</v>
          </cell>
          <cell r="AT277">
            <v>4.7119770156582499</v>
          </cell>
          <cell r="AV277">
            <v>3.9483053096160452</v>
          </cell>
          <cell r="AW277">
            <v>4.3255776284606178</v>
          </cell>
          <cell r="AX277">
            <v>4.5027089763907231</v>
          </cell>
          <cell r="AY277">
            <v>4.9116530554486024</v>
          </cell>
        </row>
        <row r="279">
          <cell r="C279" t="str">
            <v>International</v>
          </cell>
        </row>
        <row r="280">
          <cell r="C280" t="str">
            <v>Systems / Handpieces</v>
          </cell>
        </row>
        <row r="281">
          <cell r="C281" t="str">
            <v>Aria</v>
          </cell>
          <cell r="E281">
            <v>0</v>
          </cell>
          <cell r="F281">
            <v>1.5882562721106095</v>
          </cell>
          <cell r="G281">
            <v>3.7137457291690961</v>
          </cell>
          <cell r="H281">
            <v>4.9524333559758871</v>
          </cell>
          <cell r="I281">
            <v>5.3142586096561022</v>
          </cell>
          <cell r="J281">
            <v>5.3615230305225321</v>
          </cell>
          <cell r="K281">
            <v>5.4024808864007525</v>
          </cell>
          <cell r="L281">
            <v>5.2383471320177337</v>
          </cell>
          <cell r="R281">
            <v>1.9625829768402416</v>
          </cell>
          <cell r="S281">
            <v>1.7482280616156685</v>
          </cell>
          <cell r="T281">
            <v>0.90175461314341221</v>
          </cell>
          <cell r="U281">
            <v>1.7651816987740803</v>
          </cell>
          <cell r="W281">
            <v>1.5730061428225879</v>
          </cell>
          <cell r="X281">
            <v>4.483267564177102</v>
          </cell>
          <cell r="Y281">
            <v>4.2651704350833803</v>
          </cell>
          <cell r="Z281">
            <v>3.9230313833966517</v>
          </cell>
          <cell r="AB281">
            <v>1.4454479779971339</v>
          </cell>
          <cell r="AC281">
            <v>5.8966708084468102</v>
          </cell>
          <cell r="AD281">
            <v>6.2896192478454349</v>
          </cell>
          <cell r="AE281">
            <v>5.5873325018389846</v>
          </cell>
          <cell r="AG281">
            <v>5.1047591537734327</v>
          </cell>
          <cell r="AH281">
            <v>5.200678705355716</v>
          </cell>
          <cell r="AI281">
            <v>5.3653051941349794</v>
          </cell>
          <cell r="AJ281">
            <v>5.5368603838308754</v>
          </cell>
          <cell r="AL281">
            <v>5.2011452626093773</v>
          </cell>
          <cell r="AM281">
            <v>5.5199748987359927</v>
          </cell>
          <cell r="AN281">
            <v>5.5824217939181766</v>
          </cell>
          <cell r="AO281">
            <v>5.1573892614937691</v>
          </cell>
          <cell r="AQ281">
            <v>5.2933619300286185</v>
          </cell>
          <cell r="AR281">
            <v>5.4699720212104737</v>
          </cell>
          <cell r="AS281">
            <v>5.3130972300231809</v>
          </cell>
          <cell r="AT281">
            <v>5.5004604683405924</v>
          </cell>
          <cell r="AV281">
            <v>5.0648176184952423</v>
          </cell>
          <cell r="AW281">
            <v>5.3095353032954176</v>
          </cell>
          <cell r="AX281">
            <v>5.3409823707970139</v>
          </cell>
          <cell r="AY281">
            <v>5.2155117928541639</v>
          </cell>
        </row>
        <row r="282">
          <cell r="C282" t="str">
            <v>Harmony</v>
          </cell>
          <cell r="E282">
            <v>0</v>
          </cell>
          <cell r="F282">
            <v>26.375103677258117</v>
          </cell>
          <cell r="G282">
            <v>18.964584258262967</v>
          </cell>
          <cell r="H282">
            <v>20.324287471413708</v>
          </cell>
          <cell r="I282">
            <v>19.760033049930261</v>
          </cell>
          <cell r="J282">
            <v>19.887757497463742</v>
          </cell>
          <cell r="K282">
            <v>19.93251698447413</v>
          </cell>
          <cell r="L282">
            <v>19.624172271078496</v>
          </cell>
          <cell r="R282">
            <v>22.754072669272752</v>
          </cell>
          <cell r="S282">
            <v>31.94568373179062</v>
          </cell>
          <cell r="T282">
            <v>23.616664036905146</v>
          </cell>
          <cell r="U282">
            <v>27.019637751751308</v>
          </cell>
          <cell r="W282">
            <v>20.660243193195381</v>
          </cell>
          <cell r="X282">
            <v>14.647105642234415</v>
          </cell>
          <cell r="Y282">
            <v>20.032499449301646</v>
          </cell>
          <cell r="Z282">
            <v>21.281179905994275</v>
          </cell>
          <cell r="AB282">
            <v>22.91680481568633</v>
          </cell>
          <cell r="AC282">
            <v>19.928381047242791</v>
          </cell>
          <cell r="AD282">
            <v>18.823401351680783</v>
          </cell>
          <cell r="AE282">
            <v>20.028381575166048</v>
          </cell>
          <cell r="AG282">
            <v>19.158161485419182</v>
          </cell>
          <cell r="AH282">
            <v>20.035517561189884</v>
          </cell>
          <cell r="AI282">
            <v>19.608654568681132</v>
          </cell>
          <cell r="AJ282">
            <v>20.090940786087526</v>
          </cell>
          <cell r="AL282">
            <v>19.124013677254666</v>
          </cell>
          <cell r="AM282">
            <v>20.684577361736491</v>
          </cell>
          <cell r="AN282">
            <v>19.895608720523427</v>
          </cell>
          <cell r="AO282">
            <v>19.737146523555037</v>
          </cell>
          <cell r="AQ282">
            <v>19.260852823509484</v>
          </cell>
          <cell r="AR282">
            <v>20.384408351756431</v>
          </cell>
          <cell r="AS282">
            <v>19.648533593015447</v>
          </cell>
          <cell r="AT282">
            <v>20.274012801520101</v>
          </cell>
          <cell r="AV282">
            <v>19.110204532551759</v>
          </cell>
          <cell r="AW282">
            <v>20.207515619256167</v>
          </cell>
          <cell r="AX282">
            <v>19.300476294647225</v>
          </cell>
          <cell r="AY282">
            <v>19.748511079175245</v>
          </cell>
        </row>
        <row r="283">
          <cell r="C283" t="str">
            <v>Soprano</v>
          </cell>
          <cell r="E283">
            <v>0</v>
          </cell>
          <cell r="F283">
            <v>4.6937634556922303</v>
          </cell>
          <cell r="G283">
            <v>7.4877324281706761</v>
          </cell>
          <cell r="H283">
            <v>7.4178787845318253</v>
          </cell>
          <cell r="I283">
            <v>7.2593566690402245</v>
          </cell>
          <cell r="J283">
            <v>7.3781626561426661</v>
          </cell>
          <cell r="K283">
            <v>7.3668460368832553</v>
          </cell>
          <cell r="L283">
            <v>7.4187065600646873</v>
          </cell>
          <cell r="R283">
            <v>4.3343800708069038</v>
          </cell>
          <cell r="S283">
            <v>5.7865790757649682</v>
          </cell>
          <cell r="T283">
            <v>3.0476864141577638</v>
          </cell>
          <cell r="U283">
            <v>5.4937609457092815</v>
          </cell>
          <cell r="W283">
            <v>8.1860313063184815</v>
          </cell>
          <cell r="X283">
            <v>6.814872054515531</v>
          </cell>
          <cell r="Y283">
            <v>7.9815240009819624</v>
          </cell>
          <cell r="Z283">
            <v>7.2399801147706384</v>
          </cell>
          <cell r="AB283">
            <v>7.6346667845480471</v>
          </cell>
          <cell r="AC283">
            <v>6.9485638278885222</v>
          </cell>
          <cell r="AD283">
            <v>7.8018058654002367</v>
          </cell>
          <cell r="AE283">
            <v>6.1067764998287881</v>
          </cell>
          <cell r="AG283">
            <v>7.4610197540824599</v>
          </cell>
          <cell r="AH283">
            <v>7.0633934454403731</v>
          </cell>
          <cell r="AI283">
            <v>6.9685855527598868</v>
          </cell>
          <cell r="AJ283">
            <v>7.5389836014556568</v>
          </cell>
          <cell r="AL283">
            <v>7.4552493270783744</v>
          </cell>
          <cell r="AM283">
            <v>7.703588374595177</v>
          </cell>
          <cell r="AN283">
            <v>7.2862758633081519</v>
          </cell>
          <cell r="AO283">
            <v>7.1137298200182979</v>
          </cell>
          <cell r="AQ283">
            <v>7.4705966328264415</v>
          </cell>
          <cell r="AR283">
            <v>7.4261973905841998</v>
          </cell>
          <cell r="AS283">
            <v>7.0191860194793305</v>
          </cell>
          <cell r="AT283">
            <v>7.5309167922604212</v>
          </cell>
          <cell r="AV283">
            <v>7.4235194457074076</v>
          </cell>
          <cell r="AW283">
            <v>7.4099590447836094</v>
          </cell>
          <cell r="AX283">
            <v>7.3375475931384537</v>
          </cell>
          <cell r="AY283">
            <v>7.4925442053068281</v>
          </cell>
        </row>
        <row r="284">
          <cell r="C284" t="str">
            <v>Accent</v>
          </cell>
          <cell r="E284">
            <v>0</v>
          </cell>
          <cell r="F284">
            <v>30.615617221954526</v>
          </cell>
          <cell r="G284">
            <v>18.916199442728939</v>
          </cell>
          <cell r="H284">
            <v>15.064907182354649</v>
          </cell>
          <cell r="I284">
            <v>14.618359269343213</v>
          </cell>
          <cell r="J284">
            <v>14.252637938389631</v>
          </cell>
          <cell r="K284">
            <v>13.575307064750749</v>
          </cell>
          <cell r="L284">
            <v>12.833222281649661</v>
          </cell>
          <cell r="R284">
            <v>22.415431088656142</v>
          </cell>
          <cell r="S284">
            <v>44.511876559559489</v>
          </cell>
          <cell r="T284">
            <v>29.686823677067508</v>
          </cell>
          <cell r="U284">
            <v>26.574116958131249</v>
          </cell>
          <cell r="W284">
            <v>30.469291206378983</v>
          </cell>
          <cell r="X284">
            <v>15.931734633191844</v>
          </cell>
          <cell r="Y284">
            <v>18.155855473809861</v>
          </cell>
          <cell r="Z284">
            <v>14.531948960941991</v>
          </cell>
          <cell r="AB284">
            <v>14.611869095388638</v>
          </cell>
          <cell r="AC284">
            <v>15.749201464738885</v>
          </cell>
          <cell r="AD284">
            <v>15.215330969483762</v>
          </cell>
          <cell r="AE284">
            <v>14.67832713351285</v>
          </cell>
          <cell r="AG284">
            <v>15.02852146638684</v>
          </cell>
          <cell r="AH284">
            <v>14.737381834915325</v>
          </cell>
          <cell r="AI284">
            <v>14.226986365544143</v>
          </cell>
          <cell r="AJ284">
            <v>14.529763933426265</v>
          </cell>
          <cell r="AL284">
            <v>13.779966333981125</v>
          </cell>
          <cell r="AM284">
            <v>15.002738558359999</v>
          </cell>
          <cell r="AN284">
            <v>14.273936205821055</v>
          </cell>
          <cell r="AO284">
            <v>13.921446952490491</v>
          </cell>
          <cell r="AQ284">
            <v>12.21376643427571</v>
          </cell>
          <cell r="AR284">
            <v>13.956912232137626</v>
          </cell>
          <cell r="AS284">
            <v>13.874076474202271</v>
          </cell>
          <cell r="AT284">
            <v>14.009313396225199</v>
          </cell>
          <cell r="AV284">
            <v>11.594451362353354</v>
          </cell>
          <cell r="AW284">
            <v>13.110970392269291</v>
          </cell>
          <cell r="AX284">
            <v>13.224135345286903</v>
          </cell>
          <cell r="AY284">
            <v>13.175497193925967</v>
          </cell>
        </row>
        <row r="285">
          <cell r="C285" t="str">
            <v>Pixel CO2</v>
          </cell>
          <cell r="E285">
            <v>0</v>
          </cell>
          <cell r="F285">
            <v>0</v>
          </cell>
          <cell r="G285">
            <v>0.93529694974961064</v>
          </cell>
          <cell r="H285">
            <v>3.6366601935849707</v>
          </cell>
          <cell r="I285">
            <v>3.7176159555679997</v>
          </cell>
          <cell r="J285">
            <v>3.9161361236217864</v>
          </cell>
          <cell r="K285">
            <v>3.885464185360505</v>
          </cell>
          <cell r="L285">
            <v>3.6779273095807725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W285">
            <v>0</v>
          </cell>
          <cell r="X285">
            <v>0</v>
          </cell>
          <cell r="Y285">
            <v>9.3180770321701023E-2</v>
          </cell>
          <cell r="Z285">
            <v>3.3478533104816188</v>
          </cell>
          <cell r="AB285">
            <v>3.9471733564709219</v>
          </cell>
          <cell r="AC285">
            <v>3.7103222198533721</v>
          </cell>
          <cell r="AD285">
            <v>3.5238813378553169</v>
          </cell>
          <cell r="AE285">
            <v>3.4396353762438858</v>
          </cell>
          <cell r="AG285">
            <v>2.8622542579539898</v>
          </cell>
          <cell r="AH285">
            <v>3.8461911187886453</v>
          </cell>
          <cell r="AI285">
            <v>4.0839121332484511</v>
          </cell>
          <cell r="AJ285">
            <v>3.9352466211757928</v>
          </cell>
          <cell r="AL285">
            <v>3.9985754618974934</v>
          </cell>
          <cell r="AM285">
            <v>3.8387254448829538</v>
          </cell>
          <cell r="AN285">
            <v>3.9217942817543801</v>
          </cell>
          <cell r="AO285">
            <v>3.9195331047232251</v>
          </cell>
          <cell r="AQ285">
            <v>3.7527492529942004</v>
          </cell>
          <cell r="AR285">
            <v>3.9501587991519558</v>
          </cell>
          <cell r="AS285">
            <v>4.1146451993403064</v>
          </cell>
          <cell r="AT285">
            <v>3.7310789688071706</v>
          </cell>
          <cell r="AV285">
            <v>3.5301344204468412</v>
          </cell>
          <cell r="AW285">
            <v>3.6302988682775856</v>
          </cell>
          <cell r="AX285">
            <v>3.7245471408781672</v>
          </cell>
          <cell r="AY285">
            <v>3.7934860157187869</v>
          </cell>
        </row>
        <row r="286">
          <cell r="C286" t="str">
            <v>Total Systems / Handpieces</v>
          </cell>
          <cell r="E286">
            <v>0</v>
          </cell>
          <cell r="F286">
            <v>63.27274062701548</v>
          </cell>
          <cell r="G286">
            <v>50.017558808081297</v>
          </cell>
          <cell r="H286">
            <v>51.396166987861051</v>
          </cell>
          <cell r="I286">
            <v>50.669623553537804</v>
          </cell>
          <cell r="J286">
            <v>50.796217246140365</v>
          </cell>
          <cell r="K286">
            <v>50.162615157869396</v>
          </cell>
          <cell r="L286">
            <v>48.792375554391356</v>
          </cell>
          <cell r="R286">
            <v>51.46646680557604</v>
          </cell>
          <cell r="S286">
            <v>83.992367428730745</v>
          </cell>
          <cell r="T286">
            <v>57.252928741273834</v>
          </cell>
          <cell r="U286">
            <v>60.852697354365915</v>
          </cell>
          <cell r="W286">
            <v>60.888571848715436</v>
          </cell>
          <cell r="X286">
            <v>41.87697989411889</v>
          </cell>
          <cell r="Y286">
            <v>50.528230129498553</v>
          </cell>
          <cell r="Z286">
            <v>50.323993675585164</v>
          </cell>
          <cell r="AB286">
            <v>50.789850177507233</v>
          </cell>
          <cell r="AC286">
            <v>52.502238415360395</v>
          </cell>
          <cell r="AD286">
            <v>51.555892835938558</v>
          </cell>
          <cell r="AE286">
            <v>50.749842266433475</v>
          </cell>
          <cell r="AG286">
            <v>49.614716117615906</v>
          </cell>
          <cell r="AH286">
            <v>50.883162665689952</v>
          </cell>
          <cell r="AI286">
            <v>50.25344381436858</v>
          </cell>
          <cell r="AJ286">
            <v>51.631795325976107</v>
          </cell>
          <cell r="AL286">
            <v>49.558950062821047</v>
          </cell>
          <cell r="AM286">
            <v>52.749604638310608</v>
          </cell>
          <cell r="AN286">
            <v>50.9600368653252</v>
          </cell>
          <cell r="AO286">
            <v>49.849245662280829</v>
          </cell>
          <cell r="AQ286">
            <v>47.991327073634451</v>
          </cell>
          <cell r="AR286">
            <v>51.187648794840676</v>
          </cell>
          <cell r="AS286">
            <v>49.969538516060531</v>
          </cell>
          <cell r="AT286">
            <v>51.045782427153476</v>
          </cell>
          <cell r="AV286">
            <v>46.723127379554612</v>
          </cell>
          <cell r="AW286">
            <v>49.668279227882074</v>
          </cell>
          <cell r="AX286">
            <v>48.927688744747762</v>
          </cell>
          <cell r="AY286">
            <v>49.425550286980993</v>
          </cell>
        </row>
        <row r="287">
          <cell r="C287" t="str">
            <v>Other Existing Products</v>
          </cell>
          <cell r="E287">
            <v>0</v>
          </cell>
          <cell r="F287">
            <v>3.0794388171440716</v>
          </cell>
          <cell r="G287">
            <v>2.3129008055244293</v>
          </cell>
          <cell r="H287">
            <v>1.4740428271347195</v>
          </cell>
          <cell r="I287">
            <v>0.81099824510645713</v>
          </cell>
          <cell r="J287">
            <v>0.67026191595441187</v>
          </cell>
          <cell r="K287">
            <v>0.57259296446897701</v>
          </cell>
          <cell r="L287">
            <v>0.47371529960821357</v>
          </cell>
          <cell r="R287">
            <v>6.3995355517720398</v>
          </cell>
          <cell r="S287">
            <v>3.6274054234251745</v>
          </cell>
          <cell r="T287">
            <v>8.9387943823076625</v>
          </cell>
          <cell r="U287">
            <v>-4.7671732194338929</v>
          </cell>
          <cell r="W287">
            <v>2.8583464095731457</v>
          </cell>
          <cell r="X287">
            <v>4.7164647796864783</v>
          </cell>
          <cell r="Y287">
            <v>1.0537948636632528</v>
          </cell>
          <cell r="Z287">
            <v>0.57772210809107882</v>
          </cell>
          <cell r="AB287">
            <v>1.4944595657065689</v>
          </cell>
          <cell r="AC287">
            <v>1.46829837256453</v>
          </cell>
          <cell r="AD287">
            <v>1.4994518049955239</v>
          </cell>
          <cell r="AE287">
            <v>1.442372999411595</v>
          </cell>
          <cell r="AG287">
            <v>0.75660963731271202</v>
          </cell>
          <cell r="AH287">
            <v>0.76942288525018898</v>
          </cell>
          <cell r="AI287">
            <v>0.8405186740035504</v>
          </cell>
          <cell r="AJ287">
            <v>0.86615846394184726</v>
          </cell>
          <cell r="AL287">
            <v>0.63412459762319739</v>
          </cell>
          <cell r="AM287">
            <v>0.65571200864276913</v>
          </cell>
          <cell r="AN287">
            <v>0.69669891874349421</v>
          </cell>
          <cell r="AO287">
            <v>0.68735034139398665</v>
          </cell>
          <cell r="AQ287">
            <v>0.53040757586993703</v>
          </cell>
          <cell r="AR287">
            <v>0.55152580449223532</v>
          </cell>
          <cell r="AS287">
            <v>0.59138551160438935</v>
          </cell>
          <cell r="AT287">
            <v>0.60808912066979415</v>
          </cell>
          <cell r="AV287">
            <v>0.44429404580952736</v>
          </cell>
          <cell r="AW287">
            <v>0.45236324283288781</v>
          </cell>
          <cell r="AX287">
            <v>0.48952503215199938</v>
          </cell>
          <cell r="AY287">
            <v>0.50211902174074641</v>
          </cell>
        </row>
        <row r="288">
          <cell r="C288" t="str">
            <v>Other New Products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1.1396365912115964</v>
          </cell>
          <cell r="K288">
            <v>2.3360398313124713</v>
          </cell>
          <cell r="L288">
            <v>4.6971920107865692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3.8956393084980654</v>
          </cell>
          <cell r="AQ288">
            <v>1.9525048556386952</v>
          </cell>
          <cell r="AR288">
            <v>2.3981873532319637</v>
          </cell>
          <cell r="AS288">
            <v>2.1524871589887362</v>
          </cell>
          <cell r="AT288">
            <v>2.7293571094216103</v>
          </cell>
          <cell r="AV288">
            <v>4.2197160690933755</v>
          </cell>
          <cell r="AW288">
            <v>4.83270397370997</v>
          </cell>
          <cell r="AX288">
            <v>4.0845829100010524</v>
          </cell>
          <cell r="AY288">
            <v>5.4552322449954405</v>
          </cell>
        </row>
        <row r="289">
          <cell r="C289" t="str">
            <v>Service and Warranty</v>
          </cell>
          <cell r="E289">
            <v>0</v>
          </cell>
          <cell r="F289">
            <v>2.3637866481260018E-16</v>
          </cell>
          <cell r="G289">
            <v>-2.1552675301237738E-16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R289">
            <v>5.2407636506866803E-17</v>
          </cell>
          <cell r="S289">
            <v>0</v>
          </cell>
          <cell r="T289">
            <v>0</v>
          </cell>
          <cell r="U289">
            <v>3.8886971090198115E-17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</row>
        <row r="291">
          <cell r="C291" t="str">
            <v>Total International</v>
          </cell>
          <cell r="E291">
            <v>0</v>
          </cell>
          <cell r="F291">
            <v>66.352179444159546</v>
          </cell>
          <cell r="G291">
            <v>52.330459613605719</v>
          </cell>
          <cell r="H291">
            <v>52.870209814995761</v>
          </cell>
          <cell r="I291">
            <v>51.480621798644258</v>
          </cell>
          <cell r="J291">
            <v>52.606115753306369</v>
          </cell>
          <cell r="K291">
            <v>53.071247953650833</v>
          </cell>
          <cell r="L291">
            <v>53.96328286478613</v>
          </cell>
          <cell r="R291">
            <v>57.86600235734808</v>
          </cell>
          <cell r="S291">
            <v>87.619772852155918</v>
          </cell>
          <cell r="T291">
            <v>66.191723123581497</v>
          </cell>
          <cell r="U291">
            <v>56.085524134932015</v>
          </cell>
          <cell r="W291">
            <v>63.746918258288574</v>
          </cell>
          <cell r="X291">
            <v>46.593444673805365</v>
          </cell>
          <cell r="Y291">
            <v>51.582024993161809</v>
          </cell>
          <cell r="Z291">
            <v>50.901715783676252</v>
          </cell>
          <cell r="AB291">
            <v>52.284309743213811</v>
          </cell>
          <cell r="AC291">
            <v>53.970536787924914</v>
          </cell>
          <cell r="AD291">
            <v>53.055344640934074</v>
          </cell>
          <cell r="AE291">
            <v>52.192215265845078</v>
          </cell>
          <cell r="AG291">
            <v>50.37132575492862</v>
          </cell>
          <cell r="AH291">
            <v>51.652585550940145</v>
          </cell>
          <cell r="AI291">
            <v>51.093962488372135</v>
          </cell>
          <cell r="AJ291">
            <v>52.49795378991795</v>
          </cell>
          <cell r="AL291">
            <v>50.193074660444239</v>
          </cell>
          <cell r="AM291">
            <v>53.405316646953381</v>
          </cell>
          <cell r="AN291">
            <v>51.656735784068687</v>
          </cell>
          <cell r="AO291">
            <v>54.432235312172885</v>
          </cell>
          <cell r="AQ291">
            <v>50.474239505143082</v>
          </cell>
          <cell r="AR291">
            <v>54.137361952564888</v>
          </cell>
          <cell r="AS291">
            <v>52.713411186653644</v>
          </cell>
          <cell r="AT291">
            <v>54.383228657244878</v>
          </cell>
          <cell r="AV291">
            <v>51.387137494457512</v>
          </cell>
          <cell r="AW291">
            <v>54.95334644442493</v>
          </cell>
          <cell r="AX291">
            <v>53.501796686900818</v>
          </cell>
          <cell r="AY291">
            <v>55.382901553717176</v>
          </cell>
        </row>
        <row r="293">
          <cell r="C293" t="str">
            <v>TOTAL REVENUE</v>
          </cell>
          <cell r="E293">
            <v>0</v>
          </cell>
          <cell r="F293">
            <v>100</v>
          </cell>
          <cell r="G293">
            <v>100</v>
          </cell>
          <cell r="H293">
            <v>100</v>
          </cell>
          <cell r="I293">
            <v>100</v>
          </cell>
          <cell r="J293">
            <v>100</v>
          </cell>
          <cell r="K293">
            <v>100</v>
          </cell>
          <cell r="L293">
            <v>100</v>
          </cell>
          <cell r="R293">
            <v>100</v>
          </cell>
          <cell r="S293">
            <v>100</v>
          </cell>
          <cell r="T293">
            <v>100</v>
          </cell>
          <cell r="U293">
            <v>100</v>
          </cell>
          <cell r="W293">
            <v>100</v>
          </cell>
          <cell r="X293">
            <v>100</v>
          </cell>
          <cell r="Y293">
            <v>100</v>
          </cell>
          <cell r="Z293">
            <v>100</v>
          </cell>
          <cell r="AB293">
            <v>100</v>
          </cell>
          <cell r="AC293">
            <v>100</v>
          </cell>
          <cell r="AD293">
            <v>100</v>
          </cell>
          <cell r="AE293">
            <v>100</v>
          </cell>
          <cell r="AG293">
            <v>100</v>
          </cell>
          <cell r="AH293">
            <v>100</v>
          </cell>
          <cell r="AI293">
            <v>100</v>
          </cell>
          <cell r="AJ293">
            <v>100</v>
          </cell>
          <cell r="AL293">
            <v>100</v>
          </cell>
          <cell r="AM293">
            <v>100</v>
          </cell>
          <cell r="AN293">
            <v>100</v>
          </cell>
          <cell r="AO293">
            <v>100</v>
          </cell>
          <cell r="AQ293">
            <v>100</v>
          </cell>
          <cell r="AR293">
            <v>100</v>
          </cell>
          <cell r="AS293">
            <v>100</v>
          </cell>
          <cell r="AT293">
            <v>100</v>
          </cell>
          <cell r="AV293">
            <v>100</v>
          </cell>
          <cell r="AW293">
            <v>100</v>
          </cell>
          <cell r="AX293">
            <v>100</v>
          </cell>
          <cell r="AY293">
            <v>100</v>
          </cell>
        </row>
        <row r="342">
          <cell r="E342" t="str">
            <v>Fiscal Year Ended December 31,</v>
          </cell>
          <cell r="R342">
            <v>2006</v>
          </cell>
          <cell r="W342">
            <v>2007</v>
          </cell>
          <cell r="AB342">
            <v>2008</v>
          </cell>
          <cell r="AG342">
            <v>2009</v>
          </cell>
          <cell r="AL342">
            <v>2010</v>
          </cell>
          <cell r="AQ342">
            <v>2011</v>
          </cell>
          <cell r="AV342">
            <v>2012</v>
          </cell>
        </row>
        <row r="343">
          <cell r="C343" t="str">
            <v>(Dollars in Thousands)</v>
          </cell>
          <cell r="E343">
            <v>2005</v>
          </cell>
          <cell r="F343">
            <v>2006</v>
          </cell>
          <cell r="G343">
            <v>2007</v>
          </cell>
          <cell r="H343">
            <v>2008</v>
          </cell>
          <cell r="I343">
            <v>2009</v>
          </cell>
          <cell r="J343">
            <v>2010</v>
          </cell>
          <cell r="K343">
            <v>2011</v>
          </cell>
          <cell r="L343">
            <v>2012</v>
          </cell>
          <cell r="R343" t="str">
            <v>Q1</v>
          </cell>
          <cell r="S343" t="str">
            <v>Q2</v>
          </cell>
          <cell r="T343" t="str">
            <v>Q3</v>
          </cell>
          <cell r="U343" t="str">
            <v>Q4</v>
          </cell>
          <cell r="W343" t="str">
            <v>Q1</v>
          </cell>
          <cell r="X343" t="str">
            <v>Q2</v>
          </cell>
          <cell r="Y343" t="str">
            <v>Q3</v>
          </cell>
          <cell r="Z343" t="str">
            <v>Q4</v>
          </cell>
          <cell r="AB343" t="str">
            <v>Q1</v>
          </cell>
          <cell r="AC343" t="str">
            <v>Q2</v>
          </cell>
          <cell r="AD343" t="str">
            <v>Q3</v>
          </cell>
          <cell r="AE343" t="str">
            <v>Q4</v>
          </cell>
          <cell r="AG343" t="str">
            <v>Q1</v>
          </cell>
          <cell r="AH343" t="str">
            <v>Q2</v>
          </cell>
          <cell r="AI343" t="str">
            <v>Q3</v>
          </cell>
          <cell r="AJ343" t="str">
            <v>Q4</v>
          </cell>
          <cell r="AL343" t="str">
            <v>Q1</v>
          </cell>
          <cell r="AM343" t="str">
            <v>Q2</v>
          </cell>
          <cell r="AN343" t="str">
            <v>Q3</v>
          </cell>
          <cell r="AO343" t="str">
            <v>Q4</v>
          </cell>
          <cell r="AQ343" t="str">
            <v>Q1</v>
          </cell>
          <cell r="AR343" t="str">
            <v>Q2</v>
          </cell>
          <cell r="AS343" t="str">
            <v>Q3</v>
          </cell>
          <cell r="AT343" t="str">
            <v>Q4</v>
          </cell>
          <cell r="AV343" t="str">
            <v>Q1</v>
          </cell>
          <cell r="AW343" t="str">
            <v>Q2</v>
          </cell>
          <cell r="AX343" t="str">
            <v>Q3</v>
          </cell>
          <cell r="AY343" t="str">
            <v>Q4</v>
          </cell>
        </row>
        <row r="345">
          <cell r="C345" t="str">
            <v>Revenue BY PRODUCT:</v>
          </cell>
        </row>
        <row r="347">
          <cell r="C347" t="str">
            <v>US + International</v>
          </cell>
        </row>
        <row r="348">
          <cell r="C348" t="str">
            <v>Systems / Handpieces</v>
          </cell>
        </row>
        <row r="349">
          <cell r="C349" t="str">
            <v>Aria</v>
          </cell>
          <cell r="E349">
            <v>0</v>
          </cell>
          <cell r="F349">
            <v>978.71528000000001</v>
          </cell>
          <cell r="G349">
            <v>3183.2777300000002</v>
          </cell>
          <cell r="H349">
            <v>5039.643283909073</v>
          </cell>
          <cell r="I349">
            <v>6552.7374957001493</v>
          </cell>
          <cell r="J349">
            <v>7839.1632358080378</v>
          </cell>
          <cell r="K349">
            <v>9057.7111015581104</v>
          </cell>
          <cell r="L349">
            <v>10173.366503978448</v>
          </cell>
          <cell r="R349">
            <v>266.08699999999999</v>
          </cell>
          <cell r="S349">
            <v>250.81827999999999</v>
          </cell>
          <cell r="T349">
            <v>139.27600000000001</v>
          </cell>
          <cell r="U349">
            <v>322.53399999999999</v>
          </cell>
          <cell r="W349">
            <v>260.51250000000005</v>
          </cell>
          <cell r="X349">
            <v>1091.3037200000001</v>
          </cell>
          <cell r="Y349">
            <v>915.46151000000009</v>
          </cell>
          <cell r="Z349">
            <v>916</v>
          </cell>
          <cell r="AB349">
            <v>314.34145401382244</v>
          </cell>
          <cell r="AC349">
            <v>1505.996052631579</v>
          </cell>
          <cell r="AD349">
            <v>1572.9796783625729</v>
          </cell>
          <cell r="AE349">
            <v>1646.3260989010989</v>
          </cell>
          <cell r="AG349">
            <v>1349.3772487234655</v>
          </cell>
          <cell r="AH349">
            <v>1689.7985506580817</v>
          </cell>
          <cell r="AI349">
            <v>1595.8316454109845</v>
          </cell>
          <cell r="AJ349">
            <v>1917.7300509076174</v>
          </cell>
          <cell r="AL349">
            <v>1607.6090965283597</v>
          </cell>
          <cell r="AM349">
            <v>2062.4814436288602</v>
          </cell>
          <cell r="AN349">
            <v>1963.1052994550446</v>
          </cell>
          <cell r="AO349">
            <v>2205.9673961957728</v>
          </cell>
          <cell r="AQ349">
            <v>1916.1217463732291</v>
          </cell>
          <cell r="AR349">
            <v>2380.2934956037875</v>
          </cell>
          <cell r="AS349">
            <v>2156.1964407044484</v>
          </cell>
          <cell r="AT349">
            <v>2605.0994188766449</v>
          </cell>
          <cell r="AV349">
            <v>2097.5442966045271</v>
          </cell>
          <cell r="AW349">
            <v>2699.5852096875155</v>
          </cell>
          <cell r="AX349">
            <v>2509.4241654671546</v>
          </cell>
          <cell r="AY349">
            <v>2866.812832219252</v>
          </cell>
        </row>
        <row r="350">
          <cell r="C350" t="str">
            <v>Harmony</v>
          </cell>
          <cell r="E350">
            <v>0</v>
          </cell>
          <cell r="F350">
            <v>32725.368388000003</v>
          </cell>
          <cell r="G350">
            <v>34880.6956135</v>
          </cell>
          <cell r="H350">
            <v>39910.460955399612</v>
          </cell>
          <cell r="I350">
            <v>45235.761342727623</v>
          </cell>
          <cell r="J350">
            <v>51301.484993715436</v>
          </cell>
          <cell r="K350">
            <v>57029.239502823097</v>
          </cell>
          <cell r="L350">
            <v>62927.753802300242</v>
          </cell>
          <cell r="R350">
            <v>5003.9971724999996</v>
          </cell>
          <cell r="S350">
            <v>8108.8152450000007</v>
          </cell>
          <cell r="T350">
            <v>7498.0277604999992</v>
          </cell>
          <cell r="U350">
            <v>12114.52821</v>
          </cell>
          <cell r="W350">
            <v>8519.6341935</v>
          </cell>
          <cell r="X350">
            <v>7940.8500999999997</v>
          </cell>
          <cell r="Y350">
            <v>8240.2067700000007</v>
          </cell>
          <cell r="Z350">
            <v>10180.00455</v>
          </cell>
          <cell r="AB350">
            <v>9794.4429489534923</v>
          </cell>
          <cell r="AC350">
            <v>10113.480495931801</v>
          </cell>
          <cell r="AD350">
            <v>9084.0253278988439</v>
          </cell>
          <cell r="AE350">
            <v>10918.701950447314</v>
          </cell>
          <cell r="AG350">
            <v>9515.8129152528836</v>
          </cell>
          <cell r="AH350">
            <v>12312.553713792593</v>
          </cell>
          <cell r="AI350">
            <v>10823.744191873353</v>
          </cell>
          <cell r="AJ350">
            <v>12583.650521808791</v>
          </cell>
          <cell r="AL350">
            <v>10615.878073465801</v>
          </cell>
          <cell r="AM350">
            <v>13540.048870629505</v>
          </cell>
          <cell r="AN350">
            <v>12500.730225484902</v>
          </cell>
          <cell r="AO350">
            <v>14644.827824135231</v>
          </cell>
          <cell r="AQ350">
            <v>12266.664766634462</v>
          </cell>
          <cell r="AR350">
            <v>14938.229792814514</v>
          </cell>
          <cell r="AS350">
            <v>13839.065376601291</v>
          </cell>
          <cell r="AT350">
            <v>15985.279566772828</v>
          </cell>
          <cell r="AV350">
            <v>13616.06323852608</v>
          </cell>
          <cell r="AW350">
            <v>16674.108191415471</v>
          </cell>
          <cell r="AX350">
            <v>15165.739972965417</v>
          </cell>
          <cell r="AY350">
            <v>17471.842399393263</v>
          </cell>
        </row>
        <row r="351">
          <cell r="C351" t="str">
            <v>Soprano</v>
          </cell>
          <cell r="E351">
            <v>0</v>
          </cell>
          <cell r="F351">
            <v>8184.755916666667</v>
          </cell>
          <cell r="G351">
            <v>10314.751665514872</v>
          </cell>
          <cell r="H351">
            <v>11867.954000000002</v>
          </cell>
          <cell r="I351">
            <v>13705.387333333332</v>
          </cell>
          <cell r="J351">
            <v>15923.154778273685</v>
          </cell>
          <cell r="K351">
            <v>17751.556087480698</v>
          </cell>
          <cell r="L351">
            <v>20152.333619037752</v>
          </cell>
          <cell r="R351">
            <v>2062.6552499999998</v>
          </cell>
          <cell r="S351">
            <v>1927.1505000000002</v>
          </cell>
          <cell r="T351">
            <v>1971.5701666666666</v>
          </cell>
          <cell r="U351">
            <v>2223.38</v>
          </cell>
          <cell r="W351">
            <v>2042.3208268977778</v>
          </cell>
          <cell r="X351">
            <v>2452.4199834888886</v>
          </cell>
          <cell r="Y351">
            <v>3391.5268551282052</v>
          </cell>
          <cell r="Z351">
            <v>2428.4839999999999</v>
          </cell>
          <cell r="AB351">
            <v>2569.3103636363635</v>
          </cell>
          <cell r="AC351">
            <v>2919.6470909090908</v>
          </cell>
          <cell r="AD351">
            <v>2982.1645454545455</v>
          </cell>
          <cell r="AE351">
            <v>3033.8320000000003</v>
          </cell>
          <cell r="AG351">
            <v>3105.724350877193</v>
          </cell>
          <cell r="AH351">
            <v>3515.2796842105263</v>
          </cell>
          <cell r="AI351">
            <v>3135.5539649122807</v>
          </cell>
          <cell r="AJ351">
            <v>3948.8293333333336</v>
          </cell>
          <cell r="AL351">
            <v>3537.479534301754</v>
          </cell>
          <cell r="AM351">
            <v>4168.8860004678354</v>
          </cell>
          <cell r="AN351">
            <v>3738.0698291836256</v>
          </cell>
          <cell r="AO351">
            <v>4478.7194143204679</v>
          </cell>
          <cell r="AQ351">
            <v>4003.6522482245609</v>
          </cell>
          <cell r="AR351">
            <v>4579.4425431345026</v>
          </cell>
          <cell r="AS351">
            <v>4059.892735752047</v>
          </cell>
          <cell r="AT351">
            <v>5108.5685603695902</v>
          </cell>
          <cell r="AV351">
            <v>4508.3099103957902</v>
          </cell>
          <cell r="AW351">
            <v>5174.7016664622215</v>
          </cell>
          <cell r="AX351">
            <v>4810.149227599064</v>
          </cell>
          <cell r="AY351">
            <v>5659.1728145806783</v>
          </cell>
        </row>
        <row r="352">
          <cell r="C352" t="str">
            <v>Accent</v>
          </cell>
          <cell r="E352">
            <v>0</v>
          </cell>
          <cell r="F352">
            <v>18002.955644512822</v>
          </cell>
          <cell r="G352">
            <v>33890.727040188322</v>
          </cell>
          <cell r="H352">
            <v>35892.192825847043</v>
          </cell>
          <cell r="I352">
            <v>42881.942911899037</v>
          </cell>
          <cell r="J352">
            <v>49935.575692799961</v>
          </cell>
          <cell r="K352">
            <v>56248.786013161698</v>
          </cell>
          <cell r="L352">
            <v>61734.206515281898</v>
          </cell>
          <cell r="R352">
            <v>5116.0841469999996</v>
          </cell>
          <cell r="S352">
            <v>3446.1189300000005</v>
          </cell>
          <cell r="T352">
            <v>4585.129916923077</v>
          </cell>
          <cell r="U352">
            <v>4855.622650589743</v>
          </cell>
          <cell r="W352">
            <v>5046.1539909555559</v>
          </cell>
          <cell r="X352">
            <v>11437.055686477044</v>
          </cell>
          <cell r="Y352">
            <v>8614.4103627557197</v>
          </cell>
          <cell r="Z352">
            <v>8793.107</v>
          </cell>
          <cell r="AB352">
            <v>7584.6419817394544</v>
          </cell>
          <cell r="AC352">
            <v>9259.3095384637309</v>
          </cell>
          <cell r="AD352">
            <v>8728.2234120145295</v>
          </cell>
          <cell r="AE352">
            <v>10320.017893629334</v>
          </cell>
          <cell r="AG352">
            <v>9456.1958341647296</v>
          </cell>
          <cell r="AH352">
            <v>11129.553176215071</v>
          </cell>
          <cell r="AI352">
            <v>10508.709244854221</v>
          </cell>
          <cell r="AJ352">
            <v>11787.484656665009</v>
          </cell>
          <cell r="AL352">
            <v>11115.875636144088</v>
          </cell>
          <cell r="AM352">
            <v>12825.747860204083</v>
          </cell>
          <cell r="AN352">
            <v>12079.799013702002</v>
          </cell>
          <cell r="AO352">
            <v>13914.153182749793</v>
          </cell>
          <cell r="AQ352">
            <v>12146.618367855903</v>
          </cell>
          <cell r="AR352">
            <v>14585.553497325833</v>
          </cell>
          <cell r="AS352">
            <v>13832.040953136118</v>
          </cell>
          <cell r="AT352">
            <v>15684.573194843848</v>
          </cell>
          <cell r="AV352">
            <v>13265.204733938017</v>
          </cell>
          <cell r="AW352">
            <v>16003.451348615963</v>
          </cell>
          <cell r="AX352">
            <v>15242.686552922092</v>
          </cell>
          <cell r="AY352">
            <v>17222.86387980582</v>
          </cell>
        </row>
        <row r="353">
          <cell r="C353" t="str">
            <v>Pixel CO2</v>
          </cell>
          <cell r="E353">
            <v>0</v>
          </cell>
          <cell r="F353">
            <v>0</v>
          </cell>
          <cell r="G353">
            <v>801.7</v>
          </cell>
          <cell r="H353">
            <v>6440.7</v>
          </cell>
          <cell r="I353">
            <v>12404</v>
          </cell>
          <cell r="J353">
            <v>14985.84136111111</v>
          </cell>
          <cell r="K353">
            <v>16889.505709999998</v>
          </cell>
          <cell r="L353">
            <v>18474.42334705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W353">
            <v>0</v>
          </cell>
          <cell r="X353">
            <v>0</v>
          </cell>
          <cell r="Y353">
            <v>20</v>
          </cell>
          <cell r="Z353">
            <v>781.7</v>
          </cell>
          <cell r="AB353">
            <v>858.39146825396824</v>
          </cell>
          <cell r="AC353">
            <v>1067.6076923076923</v>
          </cell>
          <cell r="AD353">
            <v>2001.2924145299146</v>
          </cell>
          <cell r="AE353">
            <v>2513.5</v>
          </cell>
          <cell r="AG353">
            <v>2456.6</v>
          </cell>
          <cell r="AH353">
            <v>3229.7</v>
          </cell>
          <cell r="AI353">
            <v>3034.7</v>
          </cell>
          <cell r="AJ353">
            <v>3683</v>
          </cell>
          <cell r="AL353">
            <v>3395.9097777777779</v>
          </cell>
          <cell r="AM353">
            <v>3794.3</v>
          </cell>
          <cell r="AN353">
            <v>3599.13175</v>
          </cell>
          <cell r="AO353">
            <v>4196.4998333333333</v>
          </cell>
          <cell r="AQ353">
            <v>3754.2418650000004</v>
          </cell>
          <cell r="AR353">
            <v>4233.5370000000003</v>
          </cell>
          <cell r="AS353">
            <v>4184.4326700000001</v>
          </cell>
          <cell r="AT353">
            <v>4717.294175</v>
          </cell>
          <cell r="AV353">
            <v>3920.3383763499996</v>
          </cell>
          <cell r="AW353">
            <v>4765.1046299999998</v>
          </cell>
          <cell r="AX353">
            <v>4477.2050894999993</v>
          </cell>
          <cell r="AY353">
            <v>5311.7752511999997</v>
          </cell>
        </row>
        <row r="354">
          <cell r="C354" t="str">
            <v>Total Systems / Handpieces</v>
          </cell>
          <cell r="E354">
            <v>0</v>
          </cell>
          <cell r="F354">
            <v>59891.795229179494</v>
          </cell>
          <cell r="G354">
            <v>83071.152049203185</v>
          </cell>
          <cell r="H354">
            <v>99150.951065155721</v>
          </cell>
          <cell r="I354">
            <v>120779.82908366015</v>
          </cell>
          <cell r="J354">
            <v>139985.22006170824</v>
          </cell>
          <cell r="K354">
            <v>156976.7984150236</v>
          </cell>
          <cell r="L354">
            <v>173462.08378764836</v>
          </cell>
          <cell r="R354">
            <v>12448.823569499998</v>
          </cell>
          <cell r="S354">
            <v>13732.902955000001</v>
          </cell>
          <cell r="T354">
            <v>14194.003844089742</v>
          </cell>
          <cell r="U354">
            <v>19516.064860589744</v>
          </cell>
          <cell r="W354">
            <v>15868.621511353334</v>
          </cell>
          <cell r="X354">
            <v>22921.629489965933</v>
          </cell>
          <cell r="Y354">
            <v>21181.605497883927</v>
          </cell>
          <cell r="Z354">
            <v>23099.295549999999</v>
          </cell>
          <cell r="AB354">
            <v>21121.128216597099</v>
          </cell>
          <cell r="AC354">
            <v>24866.040870243894</v>
          </cell>
          <cell r="AD354">
            <v>24368.685378260405</v>
          </cell>
          <cell r="AE354">
            <v>28432.37794297775</v>
          </cell>
          <cell r="AG354">
            <v>25883.710349018271</v>
          </cell>
          <cell r="AH354">
            <v>31876.885124876273</v>
          </cell>
          <cell r="AI354">
            <v>29098.539047050839</v>
          </cell>
          <cell r="AJ354">
            <v>33920.694562714751</v>
          </cell>
          <cell r="AL354">
            <v>30272.752118217781</v>
          </cell>
          <cell r="AM354">
            <v>36391.464174930283</v>
          </cell>
          <cell r="AN354">
            <v>33880.836117825573</v>
          </cell>
          <cell r="AO354">
            <v>39440.167650734598</v>
          </cell>
          <cell r="AQ354">
            <v>34087.298994088153</v>
          </cell>
          <cell r="AR354">
            <v>40717.056328878636</v>
          </cell>
          <cell r="AS354">
            <v>38071.62817619391</v>
          </cell>
          <cell r="AT354">
            <v>44100.814915862909</v>
          </cell>
          <cell r="AV354">
            <v>37407.460555814418</v>
          </cell>
          <cell r="AW354">
            <v>45316.951046181173</v>
          </cell>
          <cell r="AX354">
            <v>42205.205008453726</v>
          </cell>
          <cell r="AY354">
            <v>48532.467177199011</v>
          </cell>
        </row>
        <row r="355">
          <cell r="C355" t="str">
            <v>Other Existing Products</v>
          </cell>
          <cell r="E355">
            <v>0</v>
          </cell>
          <cell r="F355">
            <v>1527.2047708205148</v>
          </cell>
          <cell r="G355">
            <v>1924.9406007968025</v>
          </cell>
          <cell r="H355">
            <v>1500</v>
          </cell>
          <cell r="I355">
            <v>1000</v>
          </cell>
          <cell r="J355">
            <v>980</v>
          </cell>
          <cell r="K355">
            <v>960</v>
          </cell>
          <cell r="L355">
            <v>920</v>
          </cell>
          <cell r="R355">
            <v>1071.1764305000008</v>
          </cell>
          <cell r="S355">
            <v>562.09704500000043</v>
          </cell>
          <cell r="T355">
            <v>1205.9961559102549</v>
          </cell>
          <cell r="U355">
            <v>-1312.0648605897411</v>
          </cell>
          <cell r="W355">
            <v>486.82048864666547</v>
          </cell>
          <cell r="X355">
            <v>1303.0745100340655</v>
          </cell>
          <cell r="Y355">
            <v>98.050502116071556</v>
          </cell>
          <cell r="Z355">
            <v>36.995100000000065</v>
          </cell>
          <cell r="AB355">
            <v>325</v>
          </cell>
          <cell r="AC355">
            <v>375</v>
          </cell>
          <cell r="AD355">
            <v>375</v>
          </cell>
          <cell r="AE355">
            <v>425</v>
          </cell>
          <cell r="AG355">
            <v>200</v>
          </cell>
          <cell r="AH355">
            <v>250</v>
          </cell>
          <cell r="AI355">
            <v>250</v>
          </cell>
          <cell r="AJ355">
            <v>300</v>
          </cell>
          <cell r="AL355">
            <v>196</v>
          </cell>
          <cell r="AM355">
            <v>245</v>
          </cell>
          <cell r="AN355">
            <v>245</v>
          </cell>
          <cell r="AO355">
            <v>294</v>
          </cell>
          <cell r="AQ355">
            <v>192</v>
          </cell>
          <cell r="AR355">
            <v>240</v>
          </cell>
          <cell r="AS355">
            <v>240</v>
          </cell>
          <cell r="AT355">
            <v>288</v>
          </cell>
          <cell r="AV355">
            <v>184</v>
          </cell>
          <cell r="AW355">
            <v>230</v>
          </cell>
          <cell r="AX355">
            <v>230</v>
          </cell>
          <cell r="AY355">
            <v>276</v>
          </cell>
        </row>
        <row r="356">
          <cell r="C356" t="str">
            <v>Other New Products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3331.2797524413236</v>
          </cell>
          <cell r="K356">
            <v>7431.5661774062464</v>
          </cell>
          <cell r="L356">
            <v>17447.391979945914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L356">
            <v>0</v>
          </cell>
          <cell r="AM356">
            <v>277.5</v>
          </cell>
          <cell r="AN356">
            <v>555</v>
          </cell>
          <cell r="AO356">
            <v>2498.7797524413236</v>
          </cell>
          <cell r="AQ356">
            <v>1354.2789928674686</v>
          </cell>
          <cell r="AR356">
            <v>1968.5866465134261</v>
          </cell>
          <cell r="AS356">
            <v>1706.0366491407674</v>
          </cell>
          <cell r="AT356">
            <v>2402.663888884585</v>
          </cell>
          <cell r="AV356">
            <v>3227.5538194496585</v>
          </cell>
          <cell r="AW356">
            <v>4677.1446322483635</v>
          </cell>
          <cell r="AX356">
            <v>3954.1134417995154</v>
          </cell>
          <cell r="AY356">
            <v>5588.5800864483763</v>
          </cell>
        </row>
        <row r="357">
          <cell r="C357" t="str">
            <v>Service and Warranty</v>
          </cell>
          <cell r="E357">
            <v>0</v>
          </cell>
          <cell r="F357">
            <v>203.00000000000014</v>
          </cell>
          <cell r="G357">
            <v>719.99999999999977</v>
          </cell>
          <cell r="H357">
            <v>1110</v>
          </cell>
          <cell r="I357">
            <v>1525</v>
          </cell>
          <cell r="J357">
            <v>1915.0000000000002</v>
          </cell>
          <cell r="K357">
            <v>2290</v>
          </cell>
          <cell r="L357">
            <v>2380</v>
          </cell>
          <cell r="R357">
            <v>38.000000000000007</v>
          </cell>
          <cell r="S357">
            <v>52</v>
          </cell>
          <cell r="T357">
            <v>45</v>
          </cell>
          <cell r="U357">
            <v>68</v>
          </cell>
          <cell r="W357">
            <v>206</v>
          </cell>
          <cell r="X357">
            <v>117</v>
          </cell>
          <cell r="Y357">
            <v>184</v>
          </cell>
          <cell r="Z357">
            <v>213</v>
          </cell>
          <cell r="AB357">
            <v>250</v>
          </cell>
          <cell r="AC357">
            <v>230</v>
          </cell>
          <cell r="AD357">
            <v>290</v>
          </cell>
          <cell r="AE357">
            <v>340</v>
          </cell>
          <cell r="AG357">
            <v>350</v>
          </cell>
          <cell r="AH357">
            <v>365</v>
          </cell>
          <cell r="AI357">
            <v>395</v>
          </cell>
          <cell r="AJ357">
            <v>415</v>
          </cell>
          <cell r="AL357">
            <v>440</v>
          </cell>
          <cell r="AM357">
            <v>450</v>
          </cell>
          <cell r="AN357">
            <v>485</v>
          </cell>
          <cell r="AO357">
            <v>540</v>
          </cell>
          <cell r="AQ357">
            <v>565</v>
          </cell>
          <cell r="AR357">
            <v>590</v>
          </cell>
          <cell r="AS357">
            <v>565</v>
          </cell>
          <cell r="AT357">
            <v>570</v>
          </cell>
          <cell r="AV357">
            <v>595</v>
          </cell>
          <cell r="AW357">
            <v>620</v>
          </cell>
          <cell r="AX357">
            <v>595</v>
          </cell>
          <cell r="AY357">
            <v>570</v>
          </cell>
        </row>
        <row r="361">
          <cell r="C361" t="str">
            <v>Total GM</v>
          </cell>
          <cell r="E361">
            <v>0</v>
          </cell>
          <cell r="F361">
            <v>61622.000000000007</v>
          </cell>
          <cell r="G361">
            <v>85716.092649999991</v>
          </cell>
          <cell r="H361">
            <v>101760.95106515572</v>
          </cell>
          <cell r="I361">
            <v>123304.82908366015</v>
          </cell>
          <cell r="J361">
            <v>146211.49981414957</v>
          </cell>
          <cell r="K361">
            <v>167658.36459242983</v>
          </cell>
          <cell r="L361">
            <v>194209.47576759427</v>
          </cell>
          <cell r="R361">
            <v>13558</v>
          </cell>
          <cell r="S361">
            <v>14347.000000000002</v>
          </cell>
          <cell r="T361">
            <v>15444.999999999996</v>
          </cell>
          <cell r="U361">
            <v>18272.000000000004</v>
          </cell>
          <cell r="W361">
            <v>16561.441999999999</v>
          </cell>
          <cell r="X361">
            <v>24341.703999999998</v>
          </cell>
          <cell r="Y361">
            <v>21463.655999999999</v>
          </cell>
          <cell r="Z361">
            <v>23349.290649999999</v>
          </cell>
          <cell r="AB361">
            <v>21696.128216597099</v>
          </cell>
          <cell r="AC361">
            <v>25471.040870243894</v>
          </cell>
          <cell r="AD361">
            <v>25033.685378260405</v>
          </cell>
          <cell r="AE361">
            <v>29197.37794297775</v>
          </cell>
          <cell r="AG361">
            <v>26433.710349018271</v>
          </cell>
          <cell r="AH361">
            <v>32491.885124876273</v>
          </cell>
          <cell r="AI361">
            <v>29743.539047050839</v>
          </cell>
          <cell r="AJ361">
            <v>34635.694562714751</v>
          </cell>
          <cell r="AL361">
            <v>30908.752118217781</v>
          </cell>
          <cell r="AM361">
            <v>37363.964174930283</v>
          </cell>
          <cell r="AN361">
            <v>35165.836117825573</v>
          </cell>
          <cell r="AO361">
            <v>42772.947403175924</v>
          </cell>
          <cell r="AQ361">
            <v>36198.577986955621</v>
          </cell>
          <cell r="AR361">
            <v>43515.64297539206</v>
          </cell>
          <cell r="AS361">
            <v>40582.664825334679</v>
          </cell>
          <cell r="AT361">
            <v>47361.478804747494</v>
          </cell>
          <cell r="AV361">
            <v>41414.014375264072</v>
          </cell>
          <cell r="AW361">
            <v>50844.095678429534</v>
          </cell>
          <cell r="AX361">
            <v>46984.318450253239</v>
          </cell>
          <cell r="AY361">
            <v>54967.047263647386</v>
          </cell>
        </row>
        <row r="364"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-50.863636363639671</v>
          </cell>
          <cell r="AC364">
            <v>-68.727272727275704</v>
          </cell>
          <cell r="AD364">
            <v>24.54545454545223</v>
          </cell>
          <cell r="AE364">
            <v>-267.95454545454049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&amp; Exp Assumptions"/>
      <sheetName val="Debt Assumptions"/>
      <sheetName val="Capex, Dep. &amp; Dividend Assmptns"/>
      <sheetName val="Capex Schedule"/>
      <sheetName val="S&amp;U Comparison"/>
      <sheetName val="Cap Comparison"/>
      <sheetName val="Credit Stats"/>
      <sheetName val="Rat"/>
      <sheetName val="RAT Lease"/>
      <sheetName val="Pro Forma Cap"/>
      <sheetName val="EPS &amp; Credit"/>
      <sheetName val="Debt Schedule"/>
      <sheetName val="Recap Model"/>
      <sheetName val="Summary FS"/>
      <sheetName val="Carl's Jr"/>
      <sheetName val="Hardees"/>
      <sheetName val="La Salsa"/>
      <sheetName val="Other"/>
      <sheetName val="Rent Schedule"/>
      <sheetName val="Tax Schedule"/>
      <sheetName val="EBITDA Not U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s-$"/>
      <sheetName val="years-fas52"/>
      <sheetName val="cf-fas52"/>
      <sheetName val="תזרים$"/>
      <sheetName val="BS$"/>
      <sheetName val="גיליון2"/>
      <sheetName val="גיליון1"/>
      <sheetName val="BSFAS52 (2)"/>
      <sheetName val="גיליון4"/>
      <sheetName val="גיליון3"/>
      <sheetName val="P&amp;L-FAS52"/>
      <sheetName val="P&amp;L-$"/>
      <sheetName val="cf-$"/>
      <sheetName val="cf-FAS52 (2)"/>
      <sheetName val="זכיות "/>
      <sheetName val="P&amp;L-FAS52 (2)"/>
      <sheetName val="P&amp;L-FAS52PROF"/>
      <sheetName val="P&amp;L-$2"/>
    </sheetNames>
    <sheetDataSet>
      <sheetData sheetId="0" refreshError="1">
        <row r="2">
          <cell r="D2" t="str">
            <v>Ness technologies Inc.</v>
          </cell>
          <cell r="F2" t="str">
            <v>Ness technologies Inc.</v>
          </cell>
          <cell r="H2" t="str">
            <v>Ness technologies Inc.</v>
          </cell>
          <cell r="J2" t="str">
            <v>Ness technologies Inc.</v>
          </cell>
          <cell r="L2" t="str">
            <v>Ness technologies Inc.</v>
          </cell>
          <cell r="N2" t="str">
            <v>Ness technologies Inc.</v>
          </cell>
          <cell r="P2" t="str">
            <v>Ness technologies Inc.</v>
          </cell>
          <cell r="R2" t="str">
            <v>Ness technologies Inc.</v>
          </cell>
          <cell r="T2" t="str">
            <v>Ness technologies Inc.</v>
          </cell>
          <cell r="V2" t="str">
            <v>Ness technologies Inc.</v>
          </cell>
          <cell r="X2" t="str">
            <v>Ness technologies Inc.</v>
          </cell>
          <cell r="Z2" t="str">
            <v>Ness technologies Inc.</v>
          </cell>
          <cell r="AB2" t="str">
            <v>Ness technologies Inc.</v>
          </cell>
        </row>
        <row r="3">
          <cell r="D3">
            <v>37437</v>
          </cell>
          <cell r="F3">
            <v>37437</v>
          </cell>
          <cell r="H3">
            <v>37437</v>
          </cell>
          <cell r="J3">
            <v>37437</v>
          </cell>
          <cell r="L3">
            <v>37346</v>
          </cell>
          <cell r="N3">
            <v>37256</v>
          </cell>
          <cell r="P3">
            <v>37256</v>
          </cell>
          <cell r="R3">
            <v>37164</v>
          </cell>
          <cell r="T3">
            <v>37164</v>
          </cell>
          <cell r="V3">
            <v>37072</v>
          </cell>
          <cell r="X3">
            <v>37072</v>
          </cell>
          <cell r="Z3">
            <v>36981</v>
          </cell>
          <cell r="AB3">
            <v>36891</v>
          </cell>
        </row>
        <row r="4">
          <cell r="D4" t="str">
            <v>US$ In Thousand</v>
          </cell>
          <cell r="F4" t="str">
            <v>US$ In Thousand</v>
          </cell>
          <cell r="H4" t="str">
            <v>US$ In Thousand</v>
          </cell>
          <cell r="J4" t="str">
            <v>US$ In Thousand</v>
          </cell>
          <cell r="L4" t="str">
            <v>US$ In Thousand</v>
          </cell>
          <cell r="N4" t="str">
            <v>US$ In Thousand</v>
          </cell>
          <cell r="P4" t="str">
            <v>US$ In Thousand</v>
          </cell>
          <cell r="R4" t="str">
            <v>US$ In Thousand</v>
          </cell>
          <cell r="T4" t="str">
            <v>US$ In Thousand</v>
          </cell>
          <cell r="V4" t="str">
            <v>US$ In Thousand</v>
          </cell>
          <cell r="X4" t="str">
            <v>US$ In Thousand</v>
          </cell>
          <cell r="Z4" t="str">
            <v>US$ In Thousand</v>
          </cell>
          <cell r="AB4" t="str">
            <v>US$ In Thousand</v>
          </cell>
        </row>
        <row r="6">
          <cell r="B6" t="str">
            <v>Current assets</v>
          </cell>
          <cell r="C6" t="str">
            <v>Cash and Cash equivalents</v>
          </cell>
          <cell r="E6" t="e">
            <v>#DIV/0!</v>
          </cell>
          <cell r="F6">
            <v>0</v>
          </cell>
          <cell r="G6" t="e">
            <v>#DIV/0!</v>
          </cell>
          <cell r="H6">
            <v>39433</v>
          </cell>
          <cell r="I6">
            <v>0.16309792162134215</v>
          </cell>
          <cell r="J6">
            <v>39433</v>
          </cell>
          <cell r="K6">
            <v>0.16309792162134215</v>
          </cell>
          <cell r="L6">
            <v>32359</v>
          </cell>
          <cell r="M6">
            <v>0.13826741642168591</v>
          </cell>
          <cell r="N6">
            <v>41356</v>
          </cell>
          <cell r="O6">
            <v>0.16749151526442405</v>
          </cell>
          <cell r="P6">
            <v>41356</v>
          </cell>
          <cell r="Q6">
            <v>0.16749151526442405</v>
          </cell>
          <cell r="R6">
            <v>28748</v>
          </cell>
          <cell r="S6">
            <v>0.12638990233866293</v>
          </cell>
          <cell r="T6">
            <v>28748</v>
          </cell>
          <cell r="U6">
            <v>0.12638990233866293</v>
          </cell>
          <cell r="V6">
            <v>28664</v>
          </cell>
          <cell r="W6">
            <v>0.11772195047825569</v>
          </cell>
          <cell r="X6">
            <v>28664</v>
          </cell>
          <cell r="Y6">
            <v>0.11772195047825569</v>
          </cell>
          <cell r="Z6">
            <v>27421</v>
          </cell>
          <cell r="AA6">
            <v>0.1162148073116876</v>
          </cell>
          <cell r="AB6">
            <v>30799</v>
          </cell>
        </row>
        <row r="7">
          <cell r="C7" t="str">
            <v>Short term deposits</v>
          </cell>
          <cell r="E7" t="e">
            <v>#DIV/0!</v>
          </cell>
          <cell r="F7">
            <v>0</v>
          </cell>
          <cell r="G7" t="e">
            <v>#DIV/0!</v>
          </cell>
          <cell r="H7">
            <v>189</v>
          </cell>
          <cell r="I7">
            <v>7.8171853996484339E-4</v>
          </cell>
          <cell r="J7">
            <v>189</v>
          </cell>
          <cell r="K7">
            <v>7.8171853996484339E-4</v>
          </cell>
          <cell r="L7">
            <v>193</v>
          </cell>
          <cell r="M7">
            <v>8.2467354891638755E-4</v>
          </cell>
          <cell r="N7">
            <v>204</v>
          </cell>
          <cell r="O7">
            <v>8.2619859546238772E-4</v>
          </cell>
          <cell r="P7">
            <v>204</v>
          </cell>
          <cell r="Q7">
            <v>8.2619859546238772E-4</v>
          </cell>
          <cell r="R7">
            <v>207.34787600459239</v>
          </cell>
          <cell r="S7">
            <v>9.1160003472762013E-4</v>
          </cell>
          <cell r="T7">
            <v>207.34787600459239</v>
          </cell>
          <cell r="U7">
            <v>9.1160003472762013E-4</v>
          </cell>
          <cell r="V7">
            <v>238</v>
          </cell>
          <cell r="W7">
            <v>9.7745688716944102E-4</v>
          </cell>
          <cell r="X7">
            <v>238</v>
          </cell>
          <cell r="Y7">
            <v>9.7745688716944102E-4</v>
          </cell>
          <cell r="Z7">
            <v>242</v>
          </cell>
          <cell r="AA7">
            <v>1.0256366788019547E-3</v>
          </cell>
          <cell r="AB7">
            <v>238</v>
          </cell>
        </row>
        <row r="8">
          <cell r="C8" t="str">
            <v>Marketable securities</v>
          </cell>
          <cell r="E8" t="e">
            <v>#DIV/0!</v>
          </cell>
          <cell r="F8">
            <v>0</v>
          </cell>
          <cell r="G8" t="e">
            <v>#DIV/0!</v>
          </cell>
          <cell r="H8">
            <v>1220</v>
          </cell>
          <cell r="I8">
            <v>5.0460138558577191E-3</v>
          </cell>
          <cell r="J8">
            <v>1220</v>
          </cell>
          <cell r="K8">
            <v>5.0460138558577191E-3</v>
          </cell>
          <cell r="L8">
            <v>1424</v>
          </cell>
          <cell r="M8">
            <v>6.0846379982224651E-3</v>
          </cell>
          <cell r="N8">
            <v>1470</v>
          </cell>
          <cell r="O8">
            <v>5.9534898790672055E-3</v>
          </cell>
          <cell r="P8">
            <v>1470</v>
          </cell>
          <cell r="Q8">
            <v>5.9534898790672055E-3</v>
          </cell>
          <cell r="R8">
            <v>3698.7370838117104</v>
          </cell>
          <cell r="S8">
            <v>1.6261410143291809E-2</v>
          </cell>
          <cell r="T8">
            <v>3698.7370838117104</v>
          </cell>
          <cell r="U8">
            <v>1.6261410143291809E-2</v>
          </cell>
          <cell r="V8">
            <v>4160</v>
          </cell>
          <cell r="W8">
            <v>1.7084960716911235E-2</v>
          </cell>
          <cell r="X8">
            <v>4160</v>
          </cell>
          <cell r="Y8">
            <v>1.7084960716911235E-2</v>
          </cell>
          <cell r="Z8">
            <v>4696</v>
          </cell>
          <cell r="AA8">
            <v>1.9902437370470989E-2</v>
          </cell>
          <cell r="AB8">
            <v>5111</v>
          </cell>
        </row>
        <row r="9">
          <cell r="C9" t="str">
            <v>Trade receivables</v>
          </cell>
          <cell r="E9" t="e">
            <v>#DIV/0!</v>
          </cell>
          <cell r="F9">
            <v>0</v>
          </cell>
          <cell r="G9" t="e">
            <v>#DIV/0!</v>
          </cell>
          <cell r="H9">
            <v>53088</v>
          </cell>
          <cell r="I9">
            <v>0.21957605211456932</v>
          </cell>
          <cell r="J9">
            <v>53088</v>
          </cell>
          <cell r="K9">
            <v>0.21957605211456932</v>
          </cell>
          <cell r="L9">
            <v>53458</v>
          </cell>
          <cell r="M9">
            <v>0.22842175429001163</v>
          </cell>
          <cell r="N9">
            <v>56332</v>
          </cell>
          <cell r="O9">
            <v>0.22814421215483935</v>
          </cell>
          <cell r="P9">
            <v>56332</v>
          </cell>
          <cell r="Q9">
            <v>0.22814421215483935</v>
          </cell>
          <cell r="R9">
            <v>50244.779563719901</v>
          </cell>
          <cell r="S9">
            <v>0.22089998546285672</v>
          </cell>
          <cell r="T9">
            <v>50244.779563719901</v>
          </cell>
          <cell r="U9">
            <v>0.22089998546285672</v>
          </cell>
          <cell r="V9">
            <v>54128</v>
          </cell>
          <cell r="W9">
            <v>0.22230162348196428</v>
          </cell>
          <cell r="X9">
            <v>54128</v>
          </cell>
          <cell r="Y9">
            <v>0.22230162348196428</v>
          </cell>
          <cell r="Z9">
            <v>51853</v>
          </cell>
          <cell r="AA9">
            <v>0.21976173018974279</v>
          </cell>
          <cell r="AB9">
            <v>50444</v>
          </cell>
        </row>
        <row r="10">
          <cell r="C10" t="str">
            <v>Work in progress</v>
          </cell>
          <cell r="E10" t="e">
            <v>#DIV/0!</v>
          </cell>
          <cell r="F10">
            <v>0</v>
          </cell>
          <cell r="G10" t="e">
            <v>#DIV/0!</v>
          </cell>
          <cell r="H10">
            <v>645</v>
          </cell>
          <cell r="I10">
            <v>2.6677696205149415E-3</v>
          </cell>
          <cell r="J10">
            <v>645</v>
          </cell>
          <cell r="K10">
            <v>2.6677696205149415E-3</v>
          </cell>
          <cell r="L10">
            <v>702</v>
          </cell>
          <cell r="M10">
            <v>2.9995897996855131E-3</v>
          </cell>
          <cell r="N10">
            <v>307</v>
          </cell>
          <cell r="O10">
            <v>1.2433478863085933E-3</v>
          </cell>
          <cell r="P10">
            <v>307</v>
          </cell>
          <cell r="Q10">
            <v>1.2433478863085933E-3</v>
          </cell>
          <cell r="R10">
            <v>1067.5086107921927</v>
          </cell>
          <cell r="S10">
            <v>4.69327636926767E-3</v>
          </cell>
          <cell r="T10">
            <v>1067.5086107921927</v>
          </cell>
          <cell r="U10">
            <v>4.69327636926767E-3</v>
          </cell>
          <cell r="V10">
            <v>315</v>
          </cell>
          <cell r="W10">
            <v>1.2936929389007305E-3</v>
          </cell>
          <cell r="X10">
            <v>315</v>
          </cell>
          <cell r="Y10">
            <v>1.2936929389007305E-3</v>
          </cell>
          <cell r="Z10">
            <v>-3306</v>
          </cell>
          <cell r="AA10">
            <v>-1.4011383719501082E-2</v>
          </cell>
          <cell r="AB10">
            <v>789</v>
          </cell>
        </row>
        <row r="11">
          <cell r="C11" t="str">
            <v>Inventory</v>
          </cell>
          <cell r="E11" t="e">
            <v>#DIV/0!</v>
          </cell>
          <cell r="F11">
            <v>0</v>
          </cell>
          <cell r="G11" t="e">
            <v>#DIV/0!</v>
          </cell>
          <cell r="H11">
            <v>407</v>
          </cell>
          <cell r="I11">
            <v>1.6833833109295834E-3</v>
          </cell>
          <cell r="J11">
            <v>407</v>
          </cell>
          <cell r="K11">
            <v>1.6833833109295834E-3</v>
          </cell>
          <cell r="L11">
            <v>454</v>
          </cell>
          <cell r="M11">
            <v>1.9399056539276681E-3</v>
          </cell>
          <cell r="N11">
            <v>692</v>
          </cell>
          <cell r="O11">
            <v>2.8025952355880995E-3</v>
          </cell>
          <cell r="P11">
            <v>692</v>
          </cell>
          <cell r="Q11">
            <v>2.8025952355880995E-3</v>
          </cell>
          <cell r="R11">
            <v>256.25717566016101</v>
          </cell>
          <cell r="S11">
            <v>1.1266286143477577E-3</v>
          </cell>
          <cell r="T11">
            <v>256.25717566016101</v>
          </cell>
          <cell r="U11">
            <v>1.1266286143477577E-3</v>
          </cell>
          <cell r="V11">
            <v>495</v>
          </cell>
          <cell r="W11">
            <v>2.0329460468440051E-3</v>
          </cell>
          <cell r="X11">
            <v>495</v>
          </cell>
          <cell r="Y11">
            <v>2.0329460468440051E-3</v>
          </cell>
          <cell r="Z11">
            <v>605</v>
          </cell>
          <cell r="AA11">
            <v>2.5640916970048866E-3</v>
          </cell>
          <cell r="AB11">
            <v>636</v>
          </cell>
        </row>
        <row r="12">
          <cell r="C12" t="str">
            <v>Other accounts receivable</v>
          </cell>
          <cell r="E12" t="e">
            <v>#DIV/0!</v>
          </cell>
          <cell r="F12">
            <v>0</v>
          </cell>
          <cell r="G12" t="e">
            <v>#DIV/0!</v>
          </cell>
          <cell r="H12">
            <v>5763</v>
          </cell>
          <cell r="I12">
            <v>2.3836211353531176E-2</v>
          </cell>
          <cell r="J12">
            <v>5763</v>
          </cell>
          <cell r="K12">
            <v>2.3836211353531176E-2</v>
          </cell>
          <cell r="L12">
            <v>7171</v>
          </cell>
          <cell r="M12">
            <v>3.0641108908183497E-2</v>
          </cell>
          <cell r="N12">
            <v>7307</v>
          </cell>
          <cell r="O12">
            <v>2.9593299691390525E-2</v>
          </cell>
          <cell r="P12">
            <v>7307</v>
          </cell>
          <cell r="Q12">
            <v>2.9593299691390525E-2</v>
          </cell>
          <cell r="R12">
            <v>9478.862227324913</v>
          </cell>
          <cell r="S12">
            <v>4.1673593682803559E-2</v>
          </cell>
          <cell r="T12">
            <v>9478.862227324913</v>
          </cell>
          <cell r="U12">
            <v>4.1673593682803559E-2</v>
          </cell>
          <cell r="V12">
            <v>11306</v>
          </cell>
          <cell r="W12">
            <v>4.6433309102259242E-2</v>
          </cell>
          <cell r="X12">
            <v>11306</v>
          </cell>
          <cell r="Y12">
            <v>4.6433309102259242E-2</v>
          </cell>
          <cell r="Z12">
            <v>11347</v>
          </cell>
          <cell r="AA12">
            <v>4.8090493365147848E-2</v>
          </cell>
          <cell r="AB12">
            <v>11465</v>
          </cell>
        </row>
        <row r="13">
          <cell r="C13" t="str">
            <v>CURRENT ASSETS</v>
          </cell>
          <cell r="D13">
            <v>0</v>
          </cell>
          <cell r="E13" t="e">
            <v>#DIV/0!</v>
          </cell>
          <cell r="F13">
            <v>0</v>
          </cell>
          <cell r="G13" t="e">
            <v>#DIV/0!</v>
          </cell>
          <cell r="H13">
            <v>100745</v>
          </cell>
          <cell r="I13">
            <v>0.41668907041670977</v>
          </cell>
          <cell r="J13">
            <v>100745</v>
          </cell>
          <cell r="K13">
            <v>0.41668907041670977</v>
          </cell>
          <cell r="L13">
            <v>95761</v>
          </cell>
          <cell r="M13">
            <v>0.40917908662063307</v>
          </cell>
          <cell r="N13">
            <v>107668</v>
          </cell>
          <cell r="O13">
            <v>0.43605465870708021</v>
          </cell>
          <cell r="P13">
            <v>107668</v>
          </cell>
          <cell r="Q13">
            <v>0.43605465870708021</v>
          </cell>
          <cell r="R13">
            <v>93701.49253731349</v>
          </cell>
          <cell r="S13">
            <v>0.41195639664595812</v>
          </cell>
          <cell r="T13">
            <v>93701.49253731349</v>
          </cell>
          <cell r="U13">
            <v>0.41195639664595812</v>
          </cell>
          <cell r="V13">
            <v>99306</v>
          </cell>
          <cell r="W13">
            <v>0.40784593965230465</v>
          </cell>
          <cell r="X13">
            <v>99306</v>
          </cell>
          <cell r="Y13">
            <v>0.40784593965230465</v>
          </cell>
          <cell r="Z13">
            <v>92858</v>
          </cell>
          <cell r="AA13">
            <v>0.393547812893355</v>
          </cell>
          <cell r="AB13">
            <v>99482</v>
          </cell>
        </row>
        <row r="14">
          <cell r="E14" t="e">
            <v>#DIV/0!</v>
          </cell>
          <cell r="G14" t="e">
            <v>#DIV/0!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</row>
        <row r="15">
          <cell r="B15" t="str">
            <v>Long term receivables</v>
          </cell>
          <cell r="C15" t="str">
            <v>Prepaid expenses</v>
          </cell>
          <cell r="E15" t="e">
            <v>#DIV/0!</v>
          </cell>
          <cell r="F15">
            <v>0</v>
          </cell>
          <cell r="G15" t="e">
            <v>#DIV/0!</v>
          </cell>
          <cell r="H15">
            <v>906</v>
          </cell>
          <cell r="I15">
            <v>3.7472856995140109E-3</v>
          </cell>
          <cell r="J15">
            <v>906</v>
          </cell>
          <cell r="K15">
            <v>3.7472856995140109E-3</v>
          </cell>
          <cell r="L15">
            <v>135</v>
          </cell>
          <cell r="M15">
            <v>5.768441922472141E-4</v>
          </cell>
          <cell r="N15">
            <v>1052</v>
          </cell>
          <cell r="O15">
            <v>4.2605927569923131E-3</v>
          </cell>
          <cell r="P15">
            <v>1052</v>
          </cell>
          <cell r="Q15">
            <v>4.2605927569923131E-3</v>
          </cell>
          <cell r="R15">
            <v>2385.3042479908149</v>
          </cell>
          <cell r="S15">
            <v>1.0486933732835569E-2</v>
          </cell>
          <cell r="T15">
            <v>2385.3042479908149</v>
          </cell>
          <cell r="U15">
            <v>1.0486933732835569E-2</v>
          </cell>
          <cell r="V15">
            <v>83</v>
          </cell>
          <cell r="W15">
            <v>3.4087782199606552E-4</v>
          </cell>
          <cell r="X15">
            <v>83</v>
          </cell>
          <cell r="Y15">
            <v>3.4087782199606552E-4</v>
          </cell>
          <cell r="Z15">
            <v>27352</v>
          </cell>
          <cell r="AA15">
            <v>0.11592237371318621</v>
          </cell>
          <cell r="AB15">
            <v>735</v>
          </cell>
        </row>
        <row r="16">
          <cell r="C16" t="str">
            <v>Others</v>
          </cell>
          <cell r="E16" t="e">
            <v>#DIV/0!</v>
          </cell>
          <cell r="F16">
            <v>0</v>
          </cell>
          <cell r="G16" t="e">
            <v>#DIV/0!</v>
          </cell>
          <cell r="H16">
            <v>419</v>
          </cell>
          <cell r="I16">
            <v>1.7330162341019544E-3</v>
          </cell>
          <cell r="J16">
            <v>419</v>
          </cell>
          <cell r="K16">
            <v>1.7330162341019544E-3</v>
          </cell>
          <cell r="L16">
            <v>607</v>
          </cell>
          <cell r="M16">
            <v>2.5936624051411772E-3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T16">
            <v>0</v>
          </cell>
          <cell r="U16">
            <v>0</v>
          </cell>
          <cell r="V16">
            <v>832</v>
          </cell>
          <cell r="W16">
            <v>3.4169921433822473E-3</v>
          </cell>
          <cell r="X16">
            <v>832</v>
          </cell>
          <cell r="Y16">
            <v>3.4169921433822473E-3</v>
          </cell>
          <cell r="AA16">
            <v>0</v>
          </cell>
          <cell r="AB16">
            <v>1289</v>
          </cell>
        </row>
        <row r="17">
          <cell r="C17" t="str">
            <v>Trade accounts receivables</v>
          </cell>
          <cell r="E17" t="e">
            <v>#DIV/0!</v>
          </cell>
          <cell r="F17">
            <v>0</v>
          </cell>
          <cell r="G17" t="e">
            <v>#DIV/0!</v>
          </cell>
          <cell r="H17">
            <v>522</v>
          </cell>
          <cell r="I17">
            <v>2.1590321579981388E-3</v>
          </cell>
          <cell r="J17">
            <v>522</v>
          </cell>
          <cell r="K17">
            <v>2.1590321579981388E-3</v>
          </cell>
          <cell r="L17">
            <v>347</v>
          </cell>
          <cell r="M17">
            <v>1.4827032200724686E-3</v>
          </cell>
          <cell r="N17">
            <v>260</v>
          </cell>
          <cell r="O17">
            <v>1.0529982099030432E-3</v>
          </cell>
          <cell r="P17">
            <v>260</v>
          </cell>
          <cell r="Q17">
            <v>1.0529982099030432E-3</v>
          </cell>
          <cell r="R17">
            <v>302.41102181400686</v>
          </cell>
          <cell r="S17">
            <v>1.3295429077921103E-3</v>
          </cell>
          <cell r="T17">
            <v>302.41102181400686</v>
          </cell>
          <cell r="U17">
            <v>1.3295429077921103E-3</v>
          </cell>
          <cell r="V17">
            <v>191</v>
          </cell>
          <cell r="W17">
            <v>7.8442968676203028E-4</v>
          </cell>
          <cell r="X17">
            <v>191</v>
          </cell>
          <cell r="Y17">
            <v>7.8442968676203028E-4</v>
          </cell>
          <cell r="AA17">
            <v>0</v>
          </cell>
          <cell r="AB17">
            <v>237</v>
          </cell>
        </row>
        <row r="18">
          <cell r="D18">
            <v>0</v>
          </cell>
          <cell r="E18" t="e">
            <v>#DIV/0!</v>
          </cell>
          <cell r="F18">
            <v>0</v>
          </cell>
          <cell r="G18" t="e">
            <v>#DIV/0!</v>
          </cell>
          <cell r="H18">
            <v>1847</v>
          </cell>
          <cell r="I18">
            <v>7.6393340916141037E-3</v>
          </cell>
          <cell r="J18">
            <v>1847</v>
          </cell>
          <cell r="K18">
            <v>7.6393340916141037E-3</v>
          </cell>
          <cell r="L18">
            <v>1089</v>
          </cell>
          <cell r="M18">
            <v>4.6532098174608605E-3</v>
          </cell>
          <cell r="N18">
            <v>1312</v>
          </cell>
          <cell r="O18">
            <v>5.3135909668953563E-3</v>
          </cell>
          <cell r="P18">
            <v>1312</v>
          </cell>
          <cell r="Q18">
            <v>5.3135909668953563E-3</v>
          </cell>
          <cell r="R18">
            <v>2687.7152698048217</v>
          </cell>
          <cell r="S18">
            <v>1.1816476640627677E-2</v>
          </cell>
          <cell r="T18">
            <v>2687.7152698048217</v>
          </cell>
          <cell r="U18">
            <v>1.1816476640627677E-2</v>
          </cell>
          <cell r="V18">
            <v>1106</v>
          </cell>
          <cell r="W18">
            <v>4.5422996521403431E-3</v>
          </cell>
          <cell r="X18">
            <v>1106</v>
          </cell>
          <cell r="Y18">
            <v>4.5422996521403431E-3</v>
          </cell>
          <cell r="Z18">
            <v>27352</v>
          </cell>
          <cell r="AA18">
            <v>0.11592237371318621</v>
          </cell>
          <cell r="AB18">
            <v>2261</v>
          </cell>
        </row>
        <row r="19">
          <cell r="E19" t="e">
            <v>#DIV/0!</v>
          </cell>
          <cell r="G19" t="e">
            <v>#DIV/0!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</row>
        <row r="20">
          <cell r="B20" t="str">
            <v>Investments</v>
          </cell>
          <cell r="C20" t="str">
            <v>Deposits in respect of lease</v>
          </cell>
          <cell r="E20" t="e">
            <v>#DIV/0!</v>
          </cell>
          <cell r="F20">
            <v>0</v>
          </cell>
          <cell r="G20" t="e">
            <v>#DIV/0!</v>
          </cell>
          <cell r="H20">
            <v>1197</v>
          </cell>
          <cell r="I20">
            <v>4.9508840864440082E-3</v>
          </cell>
          <cell r="J20">
            <v>1197</v>
          </cell>
          <cell r="K20">
            <v>4.9508840864440082E-3</v>
          </cell>
          <cell r="L20">
            <v>1958</v>
          </cell>
          <cell r="M20">
            <v>8.3663772475558902E-3</v>
          </cell>
          <cell r="N20">
            <v>1442</v>
          </cell>
          <cell r="O20">
            <v>5.8400900718468774E-3</v>
          </cell>
          <cell r="P20">
            <v>1442</v>
          </cell>
          <cell r="Q20">
            <v>5.8400900718468774E-3</v>
          </cell>
          <cell r="R20">
            <v>46.153846153846146</v>
          </cell>
          <cell r="S20">
            <v>2.0291429344435397E-4</v>
          </cell>
          <cell r="T20">
            <v>46.153846153846146</v>
          </cell>
          <cell r="U20">
            <v>2.0291429344435397E-4</v>
          </cell>
          <cell r="V20">
            <v>828</v>
          </cell>
          <cell r="W20">
            <v>3.4005642965390633E-3</v>
          </cell>
          <cell r="X20">
            <v>828</v>
          </cell>
          <cell r="Y20">
            <v>3.4005642965390633E-3</v>
          </cell>
          <cell r="AA20">
            <v>0</v>
          </cell>
          <cell r="AB20">
            <v>1109</v>
          </cell>
        </row>
        <row r="21">
          <cell r="C21" t="str">
            <v>Affiliates</v>
          </cell>
          <cell r="E21" t="e">
            <v>#DIV/0!</v>
          </cell>
          <cell r="F21">
            <v>0</v>
          </cell>
          <cell r="G21" t="e">
            <v>#DIV/0!</v>
          </cell>
          <cell r="H21">
            <v>1</v>
          </cell>
          <cell r="I21">
            <v>4.1360769310309171E-6</v>
          </cell>
          <cell r="J21">
            <v>1</v>
          </cell>
          <cell r="K21">
            <v>4.1360769310309171E-6</v>
          </cell>
          <cell r="L21">
            <v>6</v>
          </cell>
          <cell r="M21">
            <v>2.5637519655431735E-5</v>
          </cell>
          <cell r="N21">
            <v>6</v>
          </cell>
          <cell r="O21">
            <v>2.4299958690070227E-5</v>
          </cell>
          <cell r="P21">
            <v>6</v>
          </cell>
          <cell r="Q21">
            <v>2.4299958690070227E-5</v>
          </cell>
          <cell r="R21">
            <v>6.1997703788748559</v>
          </cell>
          <cell r="S21">
            <v>2.7257143895510237E-5</v>
          </cell>
          <cell r="T21">
            <v>6.1997703788748559</v>
          </cell>
          <cell r="U21">
            <v>2.7257143895510237E-5</v>
          </cell>
          <cell r="V21">
            <v>6</v>
          </cell>
          <cell r="W21">
            <v>2.4641770264775821E-5</v>
          </cell>
          <cell r="X21">
            <v>6</v>
          </cell>
          <cell r="Y21">
            <v>2.4641770264775821E-5</v>
          </cell>
          <cell r="AA21">
            <v>0</v>
          </cell>
        </row>
        <row r="22">
          <cell r="D22">
            <v>0</v>
          </cell>
          <cell r="E22" t="e">
            <v>#DIV/0!</v>
          </cell>
          <cell r="F22">
            <v>0</v>
          </cell>
          <cell r="G22" t="e">
            <v>#DIV/0!</v>
          </cell>
          <cell r="H22">
            <v>1198</v>
          </cell>
          <cell r="I22">
            <v>4.9550201633750384E-3</v>
          </cell>
          <cell r="J22">
            <v>1198</v>
          </cell>
          <cell r="K22">
            <v>4.9550201633750384E-3</v>
          </cell>
          <cell r="L22">
            <v>1964</v>
          </cell>
          <cell r="M22">
            <v>8.392014767211322E-3</v>
          </cell>
          <cell r="N22">
            <v>1448</v>
          </cell>
          <cell r="O22">
            <v>5.8643900305369477E-3</v>
          </cell>
          <cell r="P22">
            <v>1448</v>
          </cell>
          <cell r="Q22">
            <v>5.8643900305369477E-3</v>
          </cell>
          <cell r="R22">
            <v>52.353616532721006</v>
          </cell>
          <cell r="S22">
            <v>2.3017143733986421E-4</v>
          </cell>
          <cell r="T22">
            <v>52.353616532721006</v>
          </cell>
          <cell r="U22">
            <v>2.3017143733986421E-4</v>
          </cell>
          <cell r="V22">
            <v>834</v>
          </cell>
          <cell r="W22">
            <v>3.425206066803839E-3</v>
          </cell>
          <cell r="X22">
            <v>834</v>
          </cell>
          <cell r="Y22">
            <v>3.425206066803839E-3</v>
          </cell>
          <cell r="Z22">
            <v>0</v>
          </cell>
          <cell r="AA22">
            <v>0</v>
          </cell>
          <cell r="AB22">
            <v>1109</v>
          </cell>
        </row>
        <row r="23">
          <cell r="E23" t="e">
            <v>#DIV/0!</v>
          </cell>
          <cell r="G23" t="e">
            <v>#DIV/0!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</row>
        <row r="24">
          <cell r="B24" t="str">
            <v>Long term investments</v>
          </cell>
          <cell r="C24" t="str">
            <v>Severance pay fund</v>
          </cell>
          <cell r="E24" t="e">
            <v>#DIV/0!</v>
          </cell>
          <cell r="F24">
            <v>0</v>
          </cell>
          <cell r="G24" t="e">
            <v>#DIV/0!</v>
          </cell>
          <cell r="H24">
            <v>25981</v>
          </cell>
          <cell r="I24">
            <v>0.10745941474511427</v>
          </cell>
          <cell r="J24">
            <v>25981</v>
          </cell>
          <cell r="K24">
            <v>0.10745941474511427</v>
          </cell>
          <cell r="L24">
            <v>25319</v>
          </cell>
          <cell r="M24">
            <v>0.10818606002597936</v>
          </cell>
          <cell r="N24">
            <v>26070</v>
          </cell>
          <cell r="O24">
            <v>0.10558332050835513</v>
          </cell>
          <cell r="P24">
            <v>26070</v>
          </cell>
          <cell r="Q24">
            <v>0.10558332050835513</v>
          </cell>
          <cell r="R24">
            <v>25995.866819747414</v>
          </cell>
          <cell r="S24">
            <v>0.1142902138777224</v>
          </cell>
          <cell r="T24">
            <v>25995.866819747414</v>
          </cell>
          <cell r="U24">
            <v>0.1142902138777224</v>
          </cell>
          <cell r="V24">
            <v>26063</v>
          </cell>
          <cell r="W24">
            <v>0.10703974306847537</v>
          </cell>
          <cell r="X24">
            <v>26063</v>
          </cell>
          <cell r="Y24">
            <v>0.10703974306847537</v>
          </cell>
          <cell r="AA24">
            <v>0</v>
          </cell>
          <cell r="AB24">
            <v>25815</v>
          </cell>
        </row>
        <row r="25">
          <cell r="C25" t="str">
            <v>Marketable securities</v>
          </cell>
          <cell r="E25" t="e">
            <v>#DIV/0!</v>
          </cell>
          <cell r="F25">
            <v>0</v>
          </cell>
          <cell r="G25" t="e">
            <v>#DIV/0!</v>
          </cell>
          <cell r="H25">
            <v>150</v>
          </cell>
          <cell r="I25">
            <v>6.2041153965463757E-4</v>
          </cell>
          <cell r="J25">
            <v>150</v>
          </cell>
          <cell r="K25">
            <v>6.2041153965463757E-4</v>
          </cell>
          <cell r="L25">
            <v>140</v>
          </cell>
          <cell r="M25">
            <v>5.9820879196007383E-4</v>
          </cell>
          <cell r="N25">
            <v>144</v>
          </cell>
          <cell r="O25">
            <v>5.831990085616855E-4</v>
          </cell>
          <cell r="P25">
            <v>144</v>
          </cell>
          <cell r="Q25">
            <v>5.831990085616855E-4</v>
          </cell>
          <cell r="R25">
            <v>198.85189437428241</v>
          </cell>
          <cell r="S25">
            <v>8.742476523522912E-4</v>
          </cell>
          <cell r="T25">
            <v>198.85189437428241</v>
          </cell>
          <cell r="U25">
            <v>8.742476523522912E-4</v>
          </cell>
          <cell r="V25">
            <v>356</v>
          </cell>
          <cell r="W25">
            <v>1.4620783690433654E-3</v>
          </cell>
          <cell r="X25">
            <v>356</v>
          </cell>
          <cell r="Y25">
            <v>1.4620783690433654E-3</v>
          </cell>
          <cell r="AA25">
            <v>0</v>
          </cell>
          <cell r="AB25">
            <v>432</v>
          </cell>
        </row>
        <row r="26">
          <cell r="E26" t="e">
            <v>#DIV/0!</v>
          </cell>
          <cell r="G26" t="e">
            <v>#DIV/0!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</row>
        <row r="27">
          <cell r="D27">
            <v>0</v>
          </cell>
          <cell r="E27" t="e">
            <v>#DIV/0!</v>
          </cell>
          <cell r="F27">
            <v>0</v>
          </cell>
          <cell r="G27" t="e">
            <v>#DIV/0!</v>
          </cell>
          <cell r="H27">
            <v>26131</v>
          </cell>
          <cell r="I27">
            <v>0.10807982628476889</v>
          </cell>
          <cell r="J27">
            <v>26131</v>
          </cell>
          <cell r="K27">
            <v>0.10807982628476889</v>
          </cell>
          <cell r="L27">
            <v>25459</v>
          </cell>
          <cell r="M27">
            <v>0.10878426881793943</v>
          </cell>
          <cell r="N27">
            <v>26214</v>
          </cell>
          <cell r="O27">
            <v>0.10616651951691682</v>
          </cell>
          <cell r="P27">
            <v>26214</v>
          </cell>
          <cell r="Q27">
            <v>0.10616651951691682</v>
          </cell>
          <cell r="R27">
            <v>26194.718714121696</v>
          </cell>
          <cell r="S27">
            <v>0.11516446153007469</v>
          </cell>
          <cell r="T27">
            <v>26194.718714121696</v>
          </cell>
          <cell r="U27">
            <v>0.11516446153007469</v>
          </cell>
          <cell r="V27">
            <v>26419</v>
          </cell>
          <cell r="W27">
            <v>0.10850182143751874</v>
          </cell>
          <cell r="X27">
            <v>26419</v>
          </cell>
          <cell r="Y27">
            <v>0.10850182143751874</v>
          </cell>
          <cell r="Z27">
            <v>0</v>
          </cell>
          <cell r="AA27">
            <v>0</v>
          </cell>
          <cell r="AB27">
            <v>26247</v>
          </cell>
        </row>
        <row r="28">
          <cell r="C28" t="str">
            <v>L.T RECIEVABLES</v>
          </cell>
          <cell r="D28">
            <v>0</v>
          </cell>
          <cell r="E28" t="e">
            <v>#DIV/0!</v>
          </cell>
          <cell r="F28">
            <v>0</v>
          </cell>
          <cell r="G28" t="e">
            <v>#DIV/0!</v>
          </cell>
          <cell r="H28">
            <v>29176</v>
          </cell>
          <cell r="I28">
            <v>0.12067418053975804</v>
          </cell>
          <cell r="J28">
            <v>29176</v>
          </cell>
          <cell r="K28">
            <v>0.12067418053975804</v>
          </cell>
          <cell r="L28">
            <v>28512</v>
          </cell>
          <cell r="M28">
            <v>0.12182949340261161</v>
          </cell>
          <cell r="N28">
            <v>28974</v>
          </cell>
          <cell r="O28">
            <v>0.11734450051434912</v>
          </cell>
          <cell r="P28">
            <v>28974</v>
          </cell>
          <cell r="Q28">
            <v>0.11734450051434912</v>
          </cell>
          <cell r="R28">
            <v>28934.78760045924</v>
          </cell>
          <cell r="S28">
            <v>0.12721110960804224</v>
          </cell>
          <cell r="T28">
            <v>28934.78760045924</v>
          </cell>
          <cell r="U28">
            <v>0.12721110960804224</v>
          </cell>
          <cell r="V28">
            <v>28359</v>
          </cell>
          <cell r="W28">
            <v>0.11646932715646292</v>
          </cell>
          <cell r="X28">
            <v>28359</v>
          </cell>
          <cell r="Y28">
            <v>0.11646932715646292</v>
          </cell>
          <cell r="Z28">
            <v>27352</v>
          </cell>
          <cell r="AA28">
            <v>0.11592237371318621</v>
          </cell>
          <cell r="AB28">
            <v>29617</v>
          </cell>
        </row>
        <row r="29">
          <cell r="E29" t="e">
            <v>#DIV/0!</v>
          </cell>
          <cell r="G29" t="e">
            <v>#DIV/0!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</row>
        <row r="30">
          <cell r="B30" t="str">
            <v>Property and equipment,net</v>
          </cell>
          <cell r="C30" t="str">
            <v>FIXED ASSETS</v>
          </cell>
          <cell r="E30" t="e">
            <v>#DIV/0!</v>
          </cell>
          <cell r="F30">
            <v>0</v>
          </cell>
          <cell r="G30" t="e">
            <v>#DIV/0!</v>
          </cell>
          <cell r="H30">
            <v>11494</v>
          </cell>
          <cell r="I30">
            <v>4.7540068245269365E-2</v>
          </cell>
          <cell r="J30">
            <v>11494</v>
          </cell>
          <cell r="K30">
            <v>4.7540068245269365E-2</v>
          </cell>
          <cell r="L30">
            <v>12052</v>
          </cell>
          <cell r="M30">
            <v>5.1497231147877215E-2</v>
          </cell>
          <cell r="N30">
            <v>12676</v>
          </cell>
          <cell r="O30">
            <v>5.1337712725888364E-2</v>
          </cell>
          <cell r="P30">
            <v>12676</v>
          </cell>
          <cell r="Q30">
            <v>5.1337712725888364E-2</v>
          </cell>
          <cell r="R30">
            <v>13294.374282433981</v>
          </cell>
          <cell r="S30">
            <v>5.8448402226605772E-2</v>
          </cell>
          <cell r="T30">
            <v>13294.374282433981</v>
          </cell>
          <cell r="U30">
            <v>5.8448402226605772E-2</v>
          </cell>
          <cell r="V30">
            <v>16388</v>
          </cell>
          <cell r="W30">
            <v>6.7304888516524358E-2</v>
          </cell>
          <cell r="X30">
            <v>16388</v>
          </cell>
          <cell r="Y30">
            <v>6.7304888516524358E-2</v>
          </cell>
          <cell r="Z30">
            <v>15046</v>
          </cell>
          <cell r="AA30">
            <v>6.3767477145678556E-2</v>
          </cell>
          <cell r="AB30">
            <v>15931</v>
          </cell>
        </row>
        <row r="31">
          <cell r="E31" t="e">
            <v>#DIV/0!</v>
          </cell>
          <cell r="G31" t="e">
            <v>#DIV/0!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</row>
        <row r="32">
          <cell r="E32" t="e">
            <v>#DIV/0!</v>
          </cell>
          <cell r="G32" t="e">
            <v>#DIV/0!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</row>
        <row r="33">
          <cell r="B33" t="str">
            <v>Other Assets</v>
          </cell>
          <cell r="C33" t="str">
            <v>Goodwill - Cost</v>
          </cell>
          <cell r="E33" t="e">
            <v>#DIV/0!</v>
          </cell>
          <cell r="F33">
            <v>0</v>
          </cell>
          <cell r="G33" t="e">
            <v>#DIV/0!</v>
          </cell>
          <cell r="H33">
            <v>111805</v>
          </cell>
          <cell r="I33">
            <v>0.46243408127391167</v>
          </cell>
          <cell r="J33">
            <v>111805</v>
          </cell>
          <cell r="K33">
            <v>0.46243408127391167</v>
          </cell>
          <cell r="L33">
            <v>110897</v>
          </cell>
          <cell r="M33">
            <v>0.47773381417925753</v>
          </cell>
          <cell r="N33">
            <v>110897</v>
          </cell>
          <cell r="O33">
            <v>0.449132086475453</v>
          </cell>
          <cell r="P33">
            <v>110897</v>
          </cell>
          <cell r="Q33">
            <v>0.449132086475453</v>
          </cell>
          <cell r="R33">
            <v>99861.997703788744</v>
          </cell>
          <cell r="S33">
            <v>0.43904091196346323</v>
          </cell>
          <cell r="T33">
            <v>99861.997703788744</v>
          </cell>
          <cell r="U33">
            <v>0.43904091196346323</v>
          </cell>
          <cell r="V33">
            <v>110807</v>
          </cell>
          <cell r="W33">
            <v>0.45508010628816908</v>
          </cell>
          <cell r="X33">
            <v>110807</v>
          </cell>
          <cell r="Y33">
            <v>0.45508010628816908</v>
          </cell>
          <cell r="Z33">
            <v>110807</v>
          </cell>
          <cell r="AA33">
            <v>0.46961869201656276</v>
          </cell>
          <cell r="AB33">
            <v>111359</v>
          </cell>
        </row>
        <row r="34">
          <cell r="C34" t="str">
            <v>Goodwill - Amortization</v>
          </cell>
          <cell r="E34" t="e">
            <v>#DIV/0!</v>
          </cell>
          <cell r="F34">
            <v>0</v>
          </cell>
          <cell r="G34" t="e">
            <v>#DIV/0!</v>
          </cell>
          <cell r="H34">
            <v>-14383</v>
          </cell>
          <cell r="I34">
            <v>-5.9489194499017684E-2</v>
          </cell>
          <cell r="J34">
            <v>-14383</v>
          </cell>
          <cell r="K34">
            <v>-5.9489194499017684E-2</v>
          </cell>
          <cell r="L34">
            <v>-14383</v>
          </cell>
          <cell r="M34">
            <v>-6.1457407534012444E-2</v>
          </cell>
          <cell r="N34">
            <v>-14383</v>
          </cell>
          <cell r="O34">
            <v>-5.8251050973213349E-2</v>
          </cell>
          <cell r="P34">
            <v>-14383</v>
          </cell>
          <cell r="Q34">
            <v>-5.8251050973213349E-2</v>
          </cell>
          <cell r="R34">
            <v>-8793.340987370837</v>
          </cell>
          <cell r="S34">
            <v>-3.865971575846535E-2</v>
          </cell>
          <cell r="T34">
            <v>-8793.340987370837</v>
          </cell>
          <cell r="U34">
            <v>-3.865971575846535E-2</v>
          </cell>
          <cell r="V34">
            <v>-11597</v>
          </cell>
          <cell r="W34">
            <v>-4.7628434960100864E-2</v>
          </cell>
          <cell r="X34">
            <v>-11597</v>
          </cell>
          <cell r="Y34">
            <v>-4.7628434960100864E-2</v>
          </cell>
          <cell r="Z34">
            <v>-10210</v>
          </cell>
          <cell r="AA34">
            <v>-4.327169624201635E-2</v>
          </cell>
          <cell r="AB34">
            <v>-9294</v>
          </cell>
        </row>
        <row r="35">
          <cell r="C35" t="str">
            <v>Defferd Taxes</v>
          </cell>
          <cell r="E35" t="e">
            <v>#DIV/0!</v>
          </cell>
          <cell r="F35">
            <v>0</v>
          </cell>
          <cell r="G35" t="e">
            <v>#DIV/0!</v>
          </cell>
          <cell r="H35">
            <v>1934</v>
          </cell>
          <cell r="I35">
            <v>7.9991727846137946E-3</v>
          </cell>
          <cell r="J35">
            <v>1934</v>
          </cell>
          <cell r="K35">
            <v>7.9991727846137946E-3</v>
          </cell>
          <cell r="L35">
            <v>353</v>
          </cell>
          <cell r="M35">
            <v>1.5083407397279004E-3</v>
          </cell>
          <cell r="N35">
            <v>417</v>
          </cell>
          <cell r="O35">
            <v>1.6888471289598808E-3</v>
          </cell>
          <cell r="P35">
            <v>417</v>
          </cell>
          <cell r="Q35">
            <v>1.6888471289598808E-3</v>
          </cell>
          <cell r="R35">
            <v>44.087256027554531</v>
          </cell>
          <cell r="S35">
            <v>1.9382857881251723E-4</v>
          </cell>
          <cell r="T35">
            <v>44.087256027554531</v>
          </cell>
          <cell r="U35">
            <v>1.9382857881251723E-4</v>
          </cell>
          <cell r="V35">
            <v>46</v>
          </cell>
          <cell r="W35">
            <v>1.8892023869661464E-4</v>
          </cell>
          <cell r="X35">
            <v>46</v>
          </cell>
          <cell r="Y35">
            <v>1.8892023869661464E-4</v>
          </cell>
          <cell r="AA35">
            <v>0</v>
          </cell>
        </row>
        <row r="36">
          <cell r="C36" t="str">
            <v>Others</v>
          </cell>
          <cell r="E36" t="e">
            <v>#DIV/0!</v>
          </cell>
          <cell r="F36">
            <v>0</v>
          </cell>
          <cell r="G36" t="e">
            <v>#DIV/0!</v>
          </cell>
          <cell r="H36">
            <v>1004</v>
          </cell>
          <cell r="I36">
            <v>4.1526212387550405E-3</v>
          </cell>
          <cell r="J36">
            <v>1004</v>
          </cell>
          <cell r="K36">
            <v>4.1526212387550405E-3</v>
          </cell>
          <cell r="L36">
            <v>840</v>
          </cell>
          <cell r="M36">
            <v>4.2900116223422435E-3</v>
          </cell>
          <cell r="N36">
            <v>665</v>
          </cell>
          <cell r="O36">
            <v>2.6932454214827835E-3</v>
          </cell>
          <cell r="P36">
            <v>665</v>
          </cell>
          <cell r="Q36">
            <v>2.6932454214827835E-3</v>
          </cell>
          <cell r="R36">
            <v>411.48105625717562</v>
          </cell>
          <cell r="S36">
            <v>1.8090667355834941E-3</v>
          </cell>
          <cell r="T36">
            <v>411.48105625717562</v>
          </cell>
          <cell r="U36">
            <v>1.8090667355834941E-3</v>
          </cell>
          <cell r="V36">
            <v>180</v>
          </cell>
          <cell r="W36">
            <v>7.392531079432747E-4</v>
          </cell>
          <cell r="X36">
            <v>180</v>
          </cell>
          <cell r="Y36">
            <v>7.392531079432747E-4</v>
          </cell>
          <cell r="Z36">
            <v>98</v>
          </cell>
          <cell r="AA36">
            <v>4.153404732338494E-4</v>
          </cell>
        </row>
        <row r="37">
          <cell r="D37">
            <v>0</v>
          </cell>
          <cell r="E37" t="e">
            <v>#DIV/0!</v>
          </cell>
          <cell r="F37">
            <v>0</v>
          </cell>
          <cell r="G37" t="e">
            <v>#DIV/0!</v>
          </cell>
          <cell r="H37">
            <v>100360</v>
          </cell>
          <cell r="I37">
            <v>0.41509668079826284</v>
          </cell>
          <cell r="J37">
            <v>100360</v>
          </cell>
          <cell r="K37">
            <v>0.41509668079826284</v>
          </cell>
          <cell r="L37">
            <v>97707</v>
          </cell>
          <cell r="M37">
            <v>0.41749418882887812</v>
          </cell>
          <cell r="N37">
            <v>97596</v>
          </cell>
          <cell r="O37">
            <v>0.39526312805268232</v>
          </cell>
          <cell r="P37">
            <v>97596</v>
          </cell>
          <cell r="Q37">
            <v>0.39526312805268232</v>
          </cell>
          <cell r="R37">
            <v>91524.22502870264</v>
          </cell>
          <cell r="S37">
            <v>0.40238409151939386</v>
          </cell>
          <cell r="T37">
            <v>91524.22502870264</v>
          </cell>
          <cell r="U37">
            <v>0.40238409151939386</v>
          </cell>
          <cell r="V37">
            <v>99436</v>
          </cell>
          <cell r="W37">
            <v>0.40837984467470811</v>
          </cell>
          <cell r="X37">
            <v>99436</v>
          </cell>
          <cell r="Y37">
            <v>0.40837984467470811</v>
          </cell>
          <cell r="Z37">
            <v>100695</v>
          </cell>
          <cell r="AA37">
            <v>0.42676233624778026</v>
          </cell>
          <cell r="AB37">
            <v>102065</v>
          </cell>
        </row>
        <row r="38">
          <cell r="E38" t="e">
            <v>#DIV/0!</v>
          </cell>
          <cell r="G38" t="e">
            <v>#DIV/0!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</row>
        <row r="39">
          <cell r="D39">
            <v>0</v>
          </cell>
          <cell r="E39" t="e">
            <v>#DIV/0!</v>
          </cell>
          <cell r="F39">
            <v>0</v>
          </cell>
          <cell r="G39" t="e">
            <v>#DIV/0!</v>
          </cell>
          <cell r="H39">
            <v>241775</v>
          </cell>
          <cell r="I39">
            <v>1</v>
          </cell>
          <cell r="J39">
            <v>241775</v>
          </cell>
          <cell r="K39">
            <v>1</v>
          </cell>
          <cell r="L39">
            <v>234032</v>
          </cell>
          <cell r="M39">
            <v>1</v>
          </cell>
          <cell r="N39">
            <v>246914</v>
          </cell>
          <cell r="O39">
            <v>1</v>
          </cell>
          <cell r="P39">
            <v>246914</v>
          </cell>
          <cell r="Q39">
            <v>1</v>
          </cell>
          <cell r="R39">
            <v>227454.87944890934</v>
          </cell>
          <cell r="S39">
            <v>1</v>
          </cell>
          <cell r="T39">
            <v>227454.87944890934</v>
          </cell>
          <cell r="U39">
            <v>1</v>
          </cell>
          <cell r="V39">
            <v>243489</v>
          </cell>
          <cell r="W39">
            <v>1</v>
          </cell>
          <cell r="X39">
            <v>243489</v>
          </cell>
          <cell r="Y39">
            <v>1</v>
          </cell>
          <cell r="Z39">
            <v>235951</v>
          </cell>
          <cell r="AA39">
            <v>1</v>
          </cell>
          <cell r="AB39">
            <v>247095</v>
          </cell>
        </row>
        <row r="41">
          <cell r="B41" t="str">
            <v>Currrent liabilities</v>
          </cell>
          <cell r="C41" t="str">
            <v>Short term debt</v>
          </cell>
          <cell r="D41">
            <v>13948</v>
          </cell>
          <cell r="E41" t="e">
            <v>#DIV/0!</v>
          </cell>
          <cell r="F41">
            <v>13948</v>
          </cell>
          <cell r="G41" t="e">
            <v>#DIV/0!</v>
          </cell>
          <cell r="H41">
            <v>13948</v>
          </cell>
          <cell r="I41">
            <v>5.769000103401923E-2</v>
          </cell>
          <cell r="J41">
            <v>13948</v>
          </cell>
          <cell r="K41">
            <v>5.769000103401923E-2</v>
          </cell>
          <cell r="L41">
            <v>7620</v>
          </cell>
          <cell r="M41">
            <v>5.9598687358993645E-2</v>
          </cell>
          <cell r="N41">
            <v>13895</v>
          </cell>
          <cell r="O41">
            <v>5.6274654333087634E-2</v>
          </cell>
          <cell r="P41">
            <v>13895</v>
          </cell>
          <cell r="Q41">
            <v>5.6274654333087634E-2</v>
          </cell>
          <cell r="R41">
            <v>12845.005740528128</v>
          </cell>
          <cell r="S41">
            <v>5.6472764056105282E-2</v>
          </cell>
          <cell r="T41">
            <v>12845.005740528128</v>
          </cell>
          <cell r="U41">
            <v>5.6472764056105282E-2</v>
          </cell>
          <cell r="V41">
            <v>13275</v>
          </cell>
          <cell r="W41">
            <v>5.4519916710816504E-2</v>
          </cell>
          <cell r="X41">
            <v>13275</v>
          </cell>
          <cell r="Y41">
            <v>5.4519916710816504E-2</v>
          </cell>
          <cell r="Z41">
            <v>10403</v>
          </cell>
          <cell r="AA41">
            <v>4.4089662684201378E-2</v>
          </cell>
          <cell r="AB41">
            <v>10847</v>
          </cell>
        </row>
        <row r="42">
          <cell r="C42" t="str">
            <v>Current maturities</v>
          </cell>
          <cell r="D42">
            <v>11518</v>
          </cell>
          <cell r="E42" t="e">
            <v>#DIV/0!</v>
          </cell>
          <cell r="F42">
            <v>11518</v>
          </cell>
          <cell r="G42" t="e">
            <v>#DIV/0!</v>
          </cell>
          <cell r="H42">
            <v>11518</v>
          </cell>
          <cell r="I42">
            <v>4.7639334091614104E-2</v>
          </cell>
          <cell r="J42">
            <v>11518</v>
          </cell>
          <cell r="K42">
            <v>4.7639334091614104E-2</v>
          </cell>
          <cell r="L42">
            <v>11285</v>
          </cell>
          <cell r="M42">
            <v>4.9215491898543788E-2</v>
          </cell>
          <cell r="N42">
            <v>9846</v>
          </cell>
          <cell r="O42">
            <v>3.9876232210405239E-2</v>
          </cell>
          <cell r="P42">
            <v>9846</v>
          </cell>
          <cell r="Q42">
            <v>3.9876232210405239E-2</v>
          </cell>
          <cell r="R42">
            <v>5926.7508610792183</v>
          </cell>
          <cell r="S42">
            <v>2.6056820040259804E-2</v>
          </cell>
          <cell r="T42">
            <v>5926.7508610792183</v>
          </cell>
          <cell r="U42">
            <v>2.6056820040259804E-2</v>
          </cell>
          <cell r="V42">
            <v>8042</v>
          </cell>
          <cell r="W42">
            <v>3.3028186078221194E-2</v>
          </cell>
          <cell r="X42">
            <v>8042</v>
          </cell>
          <cell r="Y42">
            <v>3.3028186078221194E-2</v>
          </cell>
          <cell r="Z42">
            <v>7654</v>
          </cell>
          <cell r="AA42">
            <v>3.2438938593182483E-2</v>
          </cell>
          <cell r="AB42">
            <v>8571</v>
          </cell>
        </row>
        <row r="43">
          <cell r="C43" t="str">
            <v>Trade payables</v>
          </cell>
          <cell r="D43">
            <v>20591</v>
          </cell>
          <cell r="E43" t="e">
            <v>#DIV/0!</v>
          </cell>
          <cell r="F43">
            <v>20591</v>
          </cell>
          <cell r="G43" t="e">
            <v>#DIV/0!</v>
          </cell>
          <cell r="H43">
            <v>20591</v>
          </cell>
          <cell r="I43">
            <v>8.5165960086857617E-2</v>
          </cell>
          <cell r="J43">
            <v>20591</v>
          </cell>
          <cell r="K43">
            <v>8.5165960086857617E-2</v>
          </cell>
          <cell r="L43">
            <v>18276</v>
          </cell>
          <cell r="M43">
            <v>8.7983694537499144E-2</v>
          </cell>
          <cell r="N43">
            <v>19882</v>
          </cell>
          <cell r="O43">
            <v>8.0521963112662714E-2</v>
          </cell>
          <cell r="P43">
            <v>19882</v>
          </cell>
          <cell r="Q43">
            <v>8.0521963112662714E-2</v>
          </cell>
          <cell r="R43">
            <v>18259.931113662453</v>
          </cell>
          <cell r="S43">
            <v>8.0279355439213509E-2</v>
          </cell>
          <cell r="T43">
            <v>18259.931113662453</v>
          </cell>
          <cell r="U43">
            <v>8.0279355439213509E-2</v>
          </cell>
          <cell r="V43">
            <v>18988</v>
          </cell>
          <cell r="W43">
            <v>7.798298896459388E-2</v>
          </cell>
          <cell r="X43">
            <v>18988</v>
          </cell>
          <cell r="Y43">
            <v>7.798298896459388E-2</v>
          </cell>
          <cell r="Z43">
            <v>15335</v>
          </cell>
          <cell r="AA43">
            <v>6.4992307724908979E-2</v>
          </cell>
          <cell r="AB43">
            <v>15642</v>
          </cell>
        </row>
        <row r="44">
          <cell r="C44" t="str">
            <v>Customer advances</v>
          </cell>
          <cell r="D44">
            <v>3454</v>
          </cell>
          <cell r="E44" t="e">
            <v>#DIV/0!</v>
          </cell>
          <cell r="F44">
            <v>3454</v>
          </cell>
          <cell r="G44" t="e">
            <v>#DIV/0!</v>
          </cell>
          <cell r="H44">
            <v>3454</v>
          </cell>
          <cell r="I44">
            <v>1.4286009719780788E-2</v>
          </cell>
          <cell r="J44">
            <v>3454</v>
          </cell>
          <cell r="K44">
            <v>1.4286009719780788E-2</v>
          </cell>
          <cell r="L44">
            <v>4597</v>
          </cell>
          <cell r="M44">
            <v>1.4758665481643536E-2</v>
          </cell>
          <cell r="N44">
            <v>4363</v>
          </cell>
          <cell r="O44">
            <v>1.7670119960796066E-2</v>
          </cell>
          <cell r="P44">
            <v>4363</v>
          </cell>
          <cell r="Q44">
            <v>1.7670119960796066E-2</v>
          </cell>
          <cell r="R44">
            <v>2801.6073478760045</v>
          </cell>
          <cell r="S44">
            <v>1.2317200469226682E-2</v>
          </cell>
          <cell r="T44">
            <v>2801.6073478760045</v>
          </cell>
          <cell r="U44">
            <v>1.2317200469226682E-2</v>
          </cell>
          <cell r="V44">
            <v>2473</v>
          </cell>
          <cell r="W44">
            <v>1.0156516310798435E-2</v>
          </cell>
          <cell r="X44">
            <v>2473</v>
          </cell>
          <cell r="Y44">
            <v>1.0156516310798435E-2</v>
          </cell>
          <cell r="Z44">
            <v>272</v>
          </cell>
          <cell r="AA44">
            <v>1.1527817216286432E-3</v>
          </cell>
          <cell r="AB44">
            <v>1048</v>
          </cell>
        </row>
        <row r="45">
          <cell r="C45" t="str">
            <v>Other accounts payable</v>
          </cell>
          <cell r="D45">
            <v>35400</v>
          </cell>
          <cell r="E45" t="e">
            <v>#DIV/0!</v>
          </cell>
          <cell r="F45">
            <v>35400</v>
          </cell>
          <cell r="G45" t="e">
            <v>#DIV/0!</v>
          </cell>
          <cell r="H45">
            <v>35400</v>
          </cell>
          <cell r="I45">
            <v>0.14641712335849447</v>
          </cell>
          <cell r="J45">
            <v>35400</v>
          </cell>
          <cell r="K45">
            <v>0.14641712335849447</v>
          </cell>
          <cell r="L45">
            <v>35853</v>
          </cell>
          <cell r="M45">
            <v>0.15126136596704723</v>
          </cell>
          <cell r="N45">
            <v>35884</v>
          </cell>
          <cell r="O45">
            <v>0.14532995293907999</v>
          </cell>
          <cell r="P45">
            <v>35884</v>
          </cell>
          <cell r="Q45">
            <v>0.14532995293907999</v>
          </cell>
          <cell r="R45">
            <v>31357.478760045899</v>
          </cell>
          <cell r="S45">
            <v>0.13786241401380611</v>
          </cell>
          <cell r="T45">
            <v>31357.478760045899</v>
          </cell>
          <cell r="U45">
            <v>0.13786241401380611</v>
          </cell>
          <cell r="V45">
            <v>34724</v>
          </cell>
          <cell r="W45">
            <v>0.14261013844567927</v>
          </cell>
          <cell r="X45">
            <v>34724</v>
          </cell>
          <cell r="Y45">
            <v>0.14261013844567927</v>
          </cell>
          <cell r="Z45">
            <v>36364</v>
          </cell>
          <cell r="AA45">
            <v>0.15411674457832347</v>
          </cell>
          <cell r="AB45">
            <v>38118</v>
          </cell>
        </row>
        <row r="46">
          <cell r="C46" t="str">
            <v xml:space="preserve">CURRENT LIABILTIES </v>
          </cell>
          <cell r="D46">
            <v>84911</v>
          </cell>
          <cell r="E46" t="e">
            <v>#DIV/0!</v>
          </cell>
          <cell r="F46">
            <v>84911</v>
          </cell>
          <cell r="G46" t="e">
            <v>#DIV/0!</v>
          </cell>
          <cell r="H46">
            <v>84911</v>
          </cell>
          <cell r="I46">
            <v>0.3511984282907662</v>
          </cell>
          <cell r="J46">
            <v>84911</v>
          </cell>
          <cell r="K46">
            <v>0.3511984282907662</v>
          </cell>
          <cell r="L46">
            <v>77631</v>
          </cell>
          <cell r="M46">
            <v>0.33171104806180352</v>
          </cell>
          <cell r="N46">
            <v>83870</v>
          </cell>
          <cell r="O46">
            <v>0.33967292255603165</v>
          </cell>
          <cell r="P46">
            <v>83870</v>
          </cell>
          <cell r="Q46">
            <v>0.33967292255603165</v>
          </cell>
          <cell r="R46">
            <v>71190.773823191703</v>
          </cell>
          <cell r="S46">
            <v>0.31298855401861136</v>
          </cell>
          <cell r="T46">
            <v>71190.773823191703</v>
          </cell>
          <cell r="U46">
            <v>0.31298855401861136</v>
          </cell>
          <cell r="V46">
            <v>77502</v>
          </cell>
          <cell r="W46">
            <v>0.31829774651010928</v>
          </cell>
          <cell r="X46">
            <v>77502</v>
          </cell>
          <cell r="Y46">
            <v>0.31829774651010928</v>
          </cell>
          <cell r="Z46">
            <v>70028</v>
          </cell>
          <cell r="AA46">
            <v>0.29679043530224497</v>
          </cell>
          <cell r="AB46">
            <v>74226</v>
          </cell>
        </row>
        <row r="47">
          <cell r="E47" t="e">
            <v>#DIV/0!</v>
          </cell>
          <cell r="G47" t="e">
            <v>#DIV/0!</v>
          </cell>
          <cell r="I47">
            <v>0</v>
          </cell>
          <cell r="K47">
            <v>0</v>
          </cell>
          <cell r="M47">
            <v>0</v>
          </cell>
          <cell r="O47">
            <v>0</v>
          </cell>
          <cell r="Q47">
            <v>0</v>
          </cell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</row>
        <row r="48">
          <cell r="B48" t="str">
            <v>Long term liabilities</v>
          </cell>
          <cell r="C48" t="str">
            <v>Long term loans, net</v>
          </cell>
          <cell r="D48">
            <v>65085</v>
          </cell>
          <cell r="E48" t="e">
            <v>#DIV/0!</v>
          </cell>
          <cell r="F48">
            <v>65085</v>
          </cell>
          <cell r="G48" t="e">
            <v>#DIV/0!</v>
          </cell>
          <cell r="H48">
            <v>65085</v>
          </cell>
          <cell r="I48">
            <v>0.26919656705614725</v>
          </cell>
          <cell r="J48">
            <v>65085</v>
          </cell>
          <cell r="K48">
            <v>0.26919656705614725</v>
          </cell>
          <cell r="L48">
            <v>66529</v>
          </cell>
          <cell r="M48">
            <v>0.27810299446229575</v>
          </cell>
          <cell r="N48">
            <v>69850</v>
          </cell>
          <cell r="O48">
            <v>0.28289201908356754</v>
          </cell>
          <cell r="P48">
            <v>69850</v>
          </cell>
          <cell r="Q48">
            <v>0.28289201908356754</v>
          </cell>
          <cell r="R48">
            <v>70975.971297359356</v>
          </cell>
          <cell r="S48">
            <v>0.31204417979215915</v>
          </cell>
          <cell r="T48">
            <v>70975.971297359356</v>
          </cell>
          <cell r="U48">
            <v>0.31204417979215915</v>
          </cell>
          <cell r="V48">
            <v>68618</v>
          </cell>
          <cell r="W48">
            <v>0.28181149867139788</v>
          </cell>
          <cell r="X48">
            <v>68618</v>
          </cell>
          <cell r="Y48">
            <v>0.28181149867139788</v>
          </cell>
          <cell r="Z48">
            <v>63279</v>
          </cell>
          <cell r="AA48">
            <v>0.26818703883433426</v>
          </cell>
          <cell r="AB48">
            <v>65349</v>
          </cell>
        </row>
        <row r="49">
          <cell r="C49" t="str">
            <v>Accrued severance pay</v>
          </cell>
          <cell r="D49">
            <v>27800</v>
          </cell>
          <cell r="E49" t="e">
            <v>#DIV/0!</v>
          </cell>
          <cell r="F49">
            <v>27800</v>
          </cell>
          <cell r="G49" t="e">
            <v>#DIV/0!</v>
          </cell>
          <cell r="H49">
            <v>27800</v>
          </cell>
          <cell r="I49">
            <v>0.11498293868265949</v>
          </cell>
          <cell r="J49">
            <v>27800</v>
          </cell>
          <cell r="K49">
            <v>0.11498293868265949</v>
          </cell>
          <cell r="L49">
            <v>27967</v>
          </cell>
          <cell r="M49">
            <v>0.11878717440350038</v>
          </cell>
          <cell r="N49">
            <v>29456</v>
          </cell>
          <cell r="O49">
            <v>0.11929659719578477</v>
          </cell>
          <cell r="P49">
            <v>29456</v>
          </cell>
          <cell r="Q49">
            <v>0.11929659719578477</v>
          </cell>
          <cell r="R49">
            <v>29021.584385763486</v>
          </cell>
          <cell r="S49">
            <v>0.12759270962257938</v>
          </cell>
          <cell r="T49">
            <v>29021.584385763486</v>
          </cell>
          <cell r="U49">
            <v>0.12759270962257938</v>
          </cell>
          <cell r="V49">
            <v>29422</v>
          </cell>
          <cell r="W49">
            <v>0.12083502745503903</v>
          </cell>
          <cell r="X49">
            <v>29422</v>
          </cell>
          <cell r="Y49">
            <v>0.12083502745503903</v>
          </cell>
          <cell r="Z49">
            <v>28397</v>
          </cell>
          <cell r="AA49">
            <v>0.1203512593716492</v>
          </cell>
          <cell r="AB49">
            <v>29633</v>
          </cell>
        </row>
        <row r="50">
          <cell r="C50" t="str">
            <v>Deferred tax liabilities</v>
          </cell>
          <cell r="D50">
            <v>18</v>
          </cell>
          <cell r="E50" t="e">
            <v>#DIV/0!</v>
          </cell>
          <cell r="F50">
            <v>18</v>
          </cell>
          <cell r="G50" t="e">
            <v>#DIV/0!</v>
          </cell>
          <cell r="H50">
            <v>18</v>
          </cell>
          <cell r="I50">
            <v>7.4449384758556509E-5</v>
          </cell>
          <cell r="J50">
            <v>18</v>
          </cell>
          <cell r="K50">
            <v>7.4449384758556509E-5</v>
          </cell>
          <cell r="L50">
            <v>18</v>
          </cell>
          <cell r="M50">
            <v>7.6912558966295204E-5</v>
          </cell>
          <cell r="N50">
            <v>19</v>
          </cell>
          <cell r="O50">
            <v>7.6949869185222384E-5</v>
          </cell>
          <cell r="P50">
            <v>19</v>
          </cell>
          <cell r="Q50">
            <v>7.6949869185222384E-5</v>
          </cell>
          <cell r="R50">
            <v>385.68197474167619</v>
          </cell>
          <cell r="S50">
            <v>1.6956416836434922E-3</v>
          </cell>
          <cell r="T50">
            <v>385.68197474167619</v>
          </cell>
          <cell r="U50">
            <v>1.6956416836434922E-3</v>
          </cell>
          <cell r="V50">
            <v>21</v>
          </cell>
          <cell r="W50">
            <v>8.6246195926715377E-5</v>
          </cell>
          <cell r="X50">
            <v>21</v>
          </cell>
          <cell r="Y50">
            <v>8.6246195926715377E-5</v>
          </cell>
          <cell r="Z50">
            <v>10</v>
          </cell>
          <cell r="AA50">
            <v>4.238168094222953E-5</v>
          </cell>
          <cell r="AB50">
            <v>47</v>
          </cell>
        </row>
        <row r="51">
          <cell r="C51" t="str">
            <v xml:space="preserve">Excess of losses over investment  </v>
          </cell>
          <cell r="E51" t="e">
            <v>#DIV/0!</v>
          </cell>
          <cell r="F51">
            <v>0</v>
          </cell>
          <cell r="G51" t="e">
            <v>#DIV/0!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T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</row>
        <row r="52">
          <cell r="C52" t="str">
            <v xml:space="preserve">LT LIABILTIES </v>
          </cell>
          <cell r="D52">
            <v>92903</v>
          </cell>
          <cell r="E52" t="e">
            <v>#DIV/0!</v>
          </cell>
          <cell r="F52">
            <v>92903</v>
          </cell>
          <cell r="G52" t="e">
            <v>#DIV/0!</v>
          </cell>
          <cell r="H52">
            <v>92903</v>
          </cell>
          <cell r="I52">
            <v>0.38425395512356531</v>
          </cell>
          <cell r="J52">
            <v>92903</v>
          </cell>
          <cell r="K52">
            <v>0.38425395512356531</v>
          </cell>
          <cell r="L52">
            <v>94514</v>
          </cell>
          <cell r="M52">
            <v>0.40385075545224586</v>
          </cell>
          <cell r="N52">
            <v>99325</v>
          </cell>
          <cell r="O52">
            <v>0.40226556614853753</v>
          </cell>
          <cell r="P52">
            <v>99325</v>
          </cell>
          <cell r="Q52">
            <v>0.40226556614853753</v>
          </cell>
          <cell r="R52">
            <v>100383.23765786452</v>
          </cell>
          <cell r="S52">
            <v>0.44133253109838205</v>
          </cell>
          <cell r="T52">
            <v>100383.23765786452</v>
          </cell>
          <cell r="U52">
            <v>0.44133253109838205</v>
          </cell>
          <cell r="V52">
            <v>98061</v>
          </cell>
          <cell r="W52">
            <v>0.40273277232236365</v>
          </cell>
          <cell r="X52">
            <v>98061</v>
          </cell>
          <cell r="Y52">
            <v>0.40273277232236365</v>
          </cell>
          <cell r="Z52">
            <v>91686</v>
          </cell>
          <cell r="AA52">
            <v>0.38858067988692568</v>
          </cell>
          <cell r="AB52">
            <v>95029</v>
          </cell>
        </row>
        <row r="54">
          <cell r="D54">
            <v>177814</v>
          </cell>
          <cell r="E54" t="e">
            <v>#DIV/0!</v>
          </cell>
          <cell r="G54" t="e">
            <v>#DIV/0!</v>
          </cell>
          <cell r="H54">
            <v>177814</v>
          </cell>
          <cell r="I54">
            <v>0.7354523834143315</v>
          </cell>
          <cell r="K54">
            <v>0</v>
          </cell>
          <cell r="L54">
            <v>172145</v>
          </cell>
          <cell r="M54">
            <v>0.73556180351404932</v>
          </cell>
          <cell r="N54">
            <v>183195</v>
          </cell>
          <cell r="O54">
            <v>0.74193848870456924</v>
          </cell>
          <cell r="Q54">
            <v>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</row>
        <row r="55">
          <cell r="B55" t="str">
            <v>Minority interest</v>
          </cell>
          <cell r="C55" t="str">
            <v>Minority interest</v>
          </cell>
          <cell r="D55">
            <v>378</v>
          </cell>
          <cell r="E55" t="e">
            <v>#DIV/0!</v>
          </cell>
          <cell r="F55">
            <v>378</v>
          </cell>
          <cell r="G55" t="e">
            <v>#DIV/0!</v>
          </cell>
          <cell r="H55">
            <v>378</v>
          </cell>
          <cell r="I55">
            <v>1.5634370799296868E-3</v>
          </cell>
          <cell r="J55">
            <v>378</v>
          </cell>
          <cell r="K55">
            <v>1.5634370799296868E-3</v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R55">
            <v>-374</v>
          </cell>
          <cell r="S55">
            <v>-1.6442821578774153E-3</v>
          </cell>
          <cell r="T55">
            <v>-374</v>
          </cell>
          <cell r="U55">
            <v>-1.6442821578774153E-3</v>
          </cell>
          <cell r="V55">
            <v>0</v>
          </cell>
          <cell r="W55">
            <v>0</v>
          </cell>
          <cell r="Y55">
            <v>0</v>
          </cell>
          <cell r="Z55">
            <v>-434</v>
          </cell>
          <cell r="AA55">
            <v>-1.8393649528927617E-3</v>
          </cell>
          <cell r="AB55">
            <v>-385</v>
          </cell>
        </row>
        <row r="56">
          <cell r="B56" t="str">
            <v>Class C</v>
          </cell>
          <cell r="C56" t="str">
            <v>Class C</v>
          </cell>
          <cell r="E56" t="e">
            <v>#DIV/0!</v>
          </cell>
          <cell r="F56">
            <v>0</v>
          </cell>
          <cell r="G56" t="e">
            <v>#DIV/0!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T56">
            <v>0</v>
          </cell>
          <cell r="U56">
            <v>0</v>
          </cell>
          <cell r="V56">
            <v>42806</v>
          </cell>
          <cell r="W56">
            <v>0.1758026029923323</v>
          </cell>
          <cell r="Y56">
            <v>0</v>
          </cell>
          <cell r="AA56">
            <v>0</v>
          </cell>
          <cell r="AB56">
            <v>42806</v>
          </cell>
        </row>
        <row r="57">
          <cell r="E57" t="e">
            <v>#DIV/0!</v>
          </cell>
          <cell r="G57" t="e">
            <v>#DIV/0!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</row>
        <row r="58">
          <cell r="B58" t="str">
            <v>Shareholders equity</v>
          </cell>
          <cell r="C58" t="str">
            <v>Shares</v>
          </cell>
          <cell r="D58">
            <v>161</v>
          </cell>
          <cell r="E58" t="e">
            <v>#DIV/0!</v>
          </cell>
          <cell r="F58">
            <v>161</v>
          </cell>
          <cell r="G58" t="e">
            <v>#DIV/0!</v>
          </cell>
          <cell r="H58">
            <v>161</v>
          </cell>
          <cell r="I58">
            <v>6.6590838589597771E-4</v>
          </cell>
          <cell r="J58">
            <v>161</v>
          </cell>
          <cell r="K58">
            <v>6.6590838589597771E-4</v>
          </cell>
          <cell r="L58">
            <v>104118</v>
          </cell>
          <cell r="M58">
            <v>0.44488787858070689</v>
          </cell>
          <cell r="N58">
            <v>104118.12620750001</v>
          </cell>
          <cell r="O58">
            <v>0.42167769428829477</v>
          </cell>
          <cell r="P58">
            <v>104118.12620750001</v>
          </cell>
          <cell r="Q58">
            <v>0.42167769428829477</v>
          </cell>
          <cell r="R58">
            <v>161</v>
          </cell>
          <cell r="S58">
            <v>7.0783269363172154E-4</v>
          </cell>
          <cell r="T58">
            <v>161</v>
          </cell>
          <cell r="U58">
            <v>7.0783269363172154E-4</v>
          </cell>
          <cell r="V58">
            <v>161</v>
          </cell>
          <cell r="W58">
            <v>6.6122083543815118E-4</v>
          </cell>
          <cell r="X58">
            <v>104118</v>
          </cell>
          <cell r="Y58">
            <v>0.42760863940465482</v>
          </cell>
          <cell r="Z58">
            <v>104118</v>
          </cell>
          <cell r="AA58">
            <v>0.44126958563430541</v>
          </cell>
          <cell r="AB58">
            <v>161</v>
          </cell>
        </row>
        <row r="59">
          <cell r="C59" t="str">
            <v>Additional paid in capital</v>
          </cell>
          <cell r="D59">
            <v>103957</v>
          </cell>
          <cell r="E59" t="e">
            <v>#DIV/0!</v>
          </cell>
          <cell r="F59">
            <v>103957</v>
          </cell>
          <cell r="G59" t="e">
            <v>#DIV/0!</v>
          </cell>
          <cell r="H59">
            <v>103957</v>
          </cell>
          <cell r="I59">
            <v>0.42997414951918106</v>
          </cell>
          <cell r="J59">
            <v>103957</v>
          </cell>
          <cell r="K59">
            <v>0.42997414951918106</v>
          </cell>
          <cell r="M59">
            <v>0</v>
          </cell>
          <cell r="O59">
            <v>0</v>
          </cell>
          <cell r="P59">
            <v>0</v>
          </cell>
          <cell r="Q59">
            <v>0</v>
          </cell>
          <cell r="R59">
            <v>103957</v>
          </cell>
          <cell r="S59">
            <v>0.457044492744552</v>
          </cell>
          <cell r="T59">
            <v>103957</v>
          </cell>
          <cell r="U59">
            <v>0.457044492744552</v>
          </cell>
          <cell r="V59">
            <v>61151</v>
          </cell>
          <cell r="W59">
            <v>0.25114481557688439</v>
          </cell>
          <cell r="Y59">
            <v>0</v>
          </cell>
          <cell r="AA59">
            <v>0</v>
          </cell>
          <cell r="AB59">
            <v>61151</v>
          </cell>
        </row>
        <row r="60">
          <cell r="C60" t="str">
            <v>Translation adjastments</v>
          </cell>
          <cell r="E60" t="e">
            <v>#DIV/0!</v>
          </cell>
          <cell r="F60">
            <v>0</v>
          </cell>
          <cell r="G60" t="e">
            <v>#DIV/0!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O60">
            <v>0</v>
          </cell>
          <cell r="P60">
            <v>0</v>
          </cell>
          <cell r="Q60">
            <v>0</v>
          </cell>
          <cell r="R60">
            <v>-3185</v>
          </cell>
          <cell r="S60">
            <v>-1.4002777200105796E-2</v>
          </cell>
          <cell r="T60">
            <v>-3185</v>
          </cell>
          <cell r="U60">
            <v>-1.4002777200105796E-2</v>
          </cell>
          <cell r="V60">
            <v>0</v>
          </cell>
          <cell r="W60">
            <v>0</v>
          </cell>
          <cell r="Y60">
            <v>0</v>
          </cell>
          <cell r="AA60">
            <v>0</v>
          </cell>
          <cell r="AB60">
            <v>1882</v>
          </cell>
        </row>
        <row r="61">
          <cell r="C61" t="str">
            <v>Unrealized gains</v>
          </cell>
          <cell r="D61">
            <v>-38</v>
          </cell>
          <cell r="E61" t="e">
            <v>#DIV/0!</v>
          </cell>
          <cell r="F61">
            <v>-38</v>
          </cell>
          <cell r="G61" t="e">
            <v>#DIV/0!</v>
          </cell>
          <cell r="H61">
            <v>-38</v>
          </cell>
          <cell r="I61">
            <v>-1.5717092337917484E-4</v>
          </cell>
          <cell r="J61">
            <v>-38</v>
          </cell>
          <cell r="K61">
            <v>-1.5717092337917484E-4</v>
          </cell>
          <cell r="L61">
            <v>-37</v>
          </cell>
          <cell r="M61">
            <v>-1.5809803787516236E-4</v>
          </cell>
          <cell r="N61">
            <v>-41</v>
          </cell>
          <cell r="O61">
            <v>-1.6604971771547988E-4</v>
          </cell>
          <cell r="P61">
            <v>-41</v>
          </cell>
          <cell r="Q61">
            <v>-1.6604971771547988E-4</v>
          </cell>
          <cell r="R61">
            <v>-8</v>
          </cell>
          <cell r="S61">
            <v>-3.5171810863688029E-5</v>
          </cell>
          <cell r="T61">
            <v>-8</v>
          </cell>
          <cell r="U61">
            <v>-3.5171810863688029E-5</v>
          </cell>
          <cell r="V61">
            <v>140</v>
          </cell>
          <cell r="W61">
            <v>5.7497463951143579E-4</v>
          </cell>
          <cell r="X61">
            <v>140</v>
          </cell>
          <cell r="Y61">
            <v>5.7497463951143579E-4</v>
          </cell>
          <cell r="Z61">
            <v>2</v>
          </cell>
          <cell r="AA61">
            <v>8.476336188445907E-6</v>
          </cell>
          <cell r="AB61">
            <v>133</v>
          </cell>
        </row>
        <row r="62">
          <cell r="C62" t="str">
            <v>Capital Fund - Options</v>
          </cell>
          <cell r="E62" t="e">
            <v>#DIV/0!</v>
          </cell>
          <cell r="F62">
            <v>0</v>
          </cell>
          <cell r="G62" t="e">
            <v>#DIV/0!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O62">
            <v>0</v>
          </cell>
          <cell r="P62">
            <v>0</v>
          </cell>
          <cell r="Q62">
            <v>0</v>
          </cell>
          <cell r="S62">
            <v>0</v>
          </cell>
          <cell r="T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</row>
        <row r="63">
          <cell r="C63" t="str">
            <v>Deferred Compensation</v>
          </cell>
          <cell r="D63">
            <v>-401</v>
          </cell>
          <cell r="E63" t="e">
            <v>#DIV/0!</v>
          </cell>
          <cell r="F63">
            <v>-401</v>
          </cell>
          <cell r="G63" t="e">
            <v>#DIV/0!</v>
          </cell>
          <cell r="H63">
            <v>-401</v>
          </cell>
          <cell r="I63">
            <v>-1.6585668493433977E-3</v>
          </cell>
          <cell r="J63">
            <v>-401</v>
          </cell>
          <cell r="K63">
            <v>-1.6585668493433977E-3</v>
          </cell>
          <cell r="L63">
            <v>-463</v>
          </cell>
          <cell r="M63">
            <v>-1.9783619334108157E-3</v>
          </cell>
          <cell r="N63">
            <v>-525</v>
          </cell>
          <cell r="O63">
            <v>-2.126246385381145E-3</v>
          </cell>
          <cell r="P63">
            <v>-525</v>
          </cell>
          <cell r="Q63">
            <v>-2.126246385381145E-3</v>
          </cell>
          <cell r="R63">
            <v>-692</v>
          </cell>
          <cell r="S63">
            <v>-3.0423616397090144E-3</v>
          </cell>
          <cell r="T63">
            <v>-692</v>
          </cell>
          <cell r="U63">
            <v>-3.0423616397090144E-3</v>
          </cell>
          <cell r="V63">
            <v>-862</v>
          </cell>
          <cell r="W63">
            <v>-3.5402009947061264E-3</v>
          </cell>
          <cell r="X63">
            <v>-862</v>
          </cell>
          <cell r="Y63">
            <v>-3.5402009947061264E-3</v>
          </cell>
          <cell r="Z63">
            <v>-1054</v>
          </cell>
          <cell r="AA63">
            <v>-4.4670291713109923E-3</v>
          </cell>
          <cell r="AB63">
            <v>-1223</v>
          </cell>
        </row>
        <row r="64">
          <cell r="C64" t="str">
            <v>Capital reserve - Atl</v>
          </cell>
          <cell r="D64">
            <v>-543</v>
          </cell>
          <cell r="E64" t="e">
            <v>#DIV/0!</v>
          </cell>
          <cell r="F64">
            <v>-543</v>
          </cell>
          <cell r="G64" t="e">
            <v>#DIV/0!</v>
          </cell>
          <cell r="H64">
            <v>-543</v>
          </cell>
          <cell r="I64">
            <v>-2.2458897735497881E-3</v>
          </cell>
          <cell r="J64">
            <v>-543</v>
          </cell>
          <cell r="K64">
            <v>-2.2458897735497881E-3</v>
          </cell>
          <cell r="L64">
            <v>-543</v>
          </cell>
          <cell r="M64">
            <v>-2.3201955288165723E-3</v>
          </cell>
          <cell r="N64">
            <v>-543</v>
          </cell>
          <cell r="O64">
            <v>-2.1991462614513557E-3</v>
          </cell>
          <cell r="P64">
            <v>-543</v>
          </cell>
          <cell r="Q64">
            <v>-2.1991462614513557E-3</v>
          </cell>
          <cell r="S64">
            <v>0</v>
          </cell>
          <cell r="T64">
            <v>0</v>
          </cell>
          <cell r="U64">
            <v>0</v>
          </cell>
          <cell r="W64">
            <v>0</v>
          </cell>
          <cell r="X64">
            <v>-543</v>
          </cell>
          <cell r="Y64">
            <v>-2.2300802089622119E-3</v>
          </cell>
          <cell r="Z64">
            <v>-543</v>
          </cell>
          <cell r="AA64">
            <v>-2.3013252751630637E-3</v>
          </cell>
        </row>
        <row r="65">
          <cell r="C65" t="str">
            <v xml:space="preserve">Accumolated deficit </v>
          </cell>
          <cell r="D65">
            <v>-39290.222735771837</v>
          </cell>
          <cell r="E65" t="e">
            <v>#DIV/0!</v>
          </cell>
          <cell r="F65">
            <v>-39552.677898337672</v>
          </cell>
          <cell r="G65" t="e">
            <v>#DIV/0!</v>
          </cell>
          <cell r="H65">
            <v>-39290.222735771837</v>
          </cell>
          <cell r="I65">
            <v>-0.16250738387249233</v>
          </cell>
          <cell r="J65">
            <v>-41187.543175078295</v>
          </cell>
          <cell r="K65">
            <v>-0.17035484717228122</v>
          </cell>
          <cell r="L65">
            <v>-39290.222735771837</v>
          </cell>
          <cell r="M65">
            <v>-0.16788397627577356</v>
          </cell>
          <cell r="N65">
            <v>-24449</v>
          </cell>
          <cell r="O65">
            <v>-9.9018281668921168E-2</v>
          </cell>
          <cell r="P65">
            <v>-41743</v>
          </cell>
          <cell r="Q65">
            <v>-0.16905886259993358</v>
          </cell>
          <cell r="R65">
            <v>-26685</v>
          </cell>
          <cell r="S65">
            <v>-0.11731997161218938</v>
          </cell>
          <cell r="T65">
            <v>-37162.900488912783</v>
          </cell>
          <cell r="U65">
            <v>-0.16338581339276245</v>
          </cell>
          <cell r="V65">
            <v>-27851.978849901996</v>
          </cell>
          <cell r="W65">
            <v>-0.11438701070644668</v>
          </cell>
          <cell r="X65">
            <v>-24449</v>
          </cell>
          <cell r="Y65">
            <v>-0.10041110686725067</v>
          </cell>
          <cell r="Z65">
            <v>-24449</v>
          </cell>
          <cell r="AA65">
            <v>-0.10361897173565698</v>
          </cell>
          <cell r="AB65">
            <v>-1941</v>
          </cell>
        </row>
        <row r="66">
          <cell r="C66" t="str">
            <v>Accumolated deficit - for the period</v>
          </cell>
          <cell r="D66">
            <v>-262.45516256583869</v>
          </cell>
          <cell r="E66" t="e">
            <v>#DIV/0!</v>
          </cell>
          <cell r="F66">
            <v>0</v>
          </cell>
          <cell r="G66" t="e">
            <v>#DIV/0!</v>
          </cell>
          <cell r="H66">
            <v>-262.45516256583869</v>
          </cell>
          <cell r="I66">
            <v>-1.0855347433185345E-3</v>
          </cell>
          <cell r="J66">
            <v>1634.8652767406202</v>
          </cell>
          <cell r="K66">
            <v>6.7619285564703554E-3</v>
          </cell>
          <cell r="L66">
            <v>-1897.3204393064589</v>
          </cell>
          <cell r="M66">
            <v>-8.1070983425619528E-3</v>
          </cell>
          <cell r="N66">
            <v>-14841.222735771829</v>
          </cell>
          <cell r="O66">
            <v>-6.0106849898231084E-2</v>
          </cell>
          <cell r="P66">
            <v>2452.7772642281707</v>
          </cell>
          <cell r="Q66">
            <v>9.9337310327813361E-3</v>
          </cell>
          <cell r="R66">
            <v>-17294</v>
          </cell>
          <cell r="S66">
            <v>-7.6032662134577586E-2</v>
          </cell>
          <cell r="T66">
            <v>-6816.0995110872173</v>
          </cell>
          <cell r="U66">
            <v>-2.9966820354004504E-2</v>
          </cell>
          <cell r="V66">
            <v>-7074.9216390107867</v>
          </cell>
          <cell r="W66">
            <v>-2.9056432278299172E-2</v>
          </cell>
          <cell r="X66">
            <v>-10477.900488912783</v>
          </cell>
          <cell r="Y66">
            <v>-4.3032336117495178E-2</v>
          </cell>
          <cell r="Z66">
            <v>-3402.978849901996</v>
          </cell>
          <cell r="AA66">
            <v>-1.442239638697016E-2</v>
          </cell>
          <cell r="AB66">
            <v>-24744</v>
          </cell>
        </row>
        <row r="67">
          <cell r="E67" t="e">
            <v>#DIV/0!</v>
          </cell>
          <cell r="G67" t="e">
            <v>#DIV/0!</v>
          </cell>
          <cell r="I67">
            <v>0</v>
          </cell>
          <cell r="K67">
            <v>0</v>
          </cell>
          <cell r="M67">
            <v>0</v>
          </cell>
          <cell r="O67">
            <v>0</v>
          </cell>
          <cell r="Q67">
            <v>0</v>
          </cell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</row>
        <row r="68">
          <cell r="C68" t="str">
            <v>SH EQUITY</v>
          </cell>
          <cell r="D68">
            <v>63583.322101662328</v>
          </cell>
          <cell r="E68" t="e">
            <v>#DIV/0!</v>
          </cell>
          <cell r="F68">
            <v>63583.322101662328</v>
          </cell>
          <cell r="G68" t="e">
            <v>#DIV/0!</v>
          </cell>
          <cell r="H68">
            <v>63583.322101662328</v>
          </cell>
          <cell r="I68">
            <v>0.26298551174299378</v>
          </cell>
          <cell r="J68">
            <v>63583.322101662328</v>
          </cell>
          <cell r="K68">
            <v>0.26298551174299378</v>
          </cell>
          <cell r="L68">
            <v>61887.456824921705</v>
          </cell>
          <cell r="M68">
            <v>0.26444014846226888</v>
          </cell>
          <cell r="N68">
            <v>63718.903471728183</v>
          </cell>
          <cell r="O68">
            <v>0.25806112035659451</v>
          </cell>
          <cell r="P68">
            <v>63718.903471728183</v>
          </cell>
          <cell r="Q68">
            <v>0.25806112035659451</v>
          </cell>
          <cell r="R68">
            <v>56254</v>
          </cell>
          <cell r="S68">
            <v>0.24731938104073828</v>
          </cell>
          <cell r="T68">
            <v>56254</v>
          </cell>
          <cell r="U68">
            <v>0.24731938104073828</v>
          </cell>
          <cell r="V68">
            <v>25663.099511087217</v>
          </cell>
          <cell r="W68">
            <v>0.10539736707238198</v>
          </cell>
          <cell r="X68">
            <v>67926.099511087217</v>
          </cell>
          <cell r="Y68">
            <v>0.27896988985575205</v>
          </cell>
          <cell r="Z68">
            <v>74671.021150098008</v>
          </cell>
          <cell r="AA68">
            <v>0.31646833940139268</v>
          </cell>
          <cell r="AB68">
            <v>35419</v>
          </cell>
        </row>
        <row r="69">
          <cell r="D69">
            <v>241775.32210166234</v>
          </cell>
          <cell r="E69" t="e">
            <v>#DIV/0!</v>
          </cell>
          <cell r="F69">
            <v>241775.32210166234</v>
          </cell>
          <cell r="G69" t="e">
            <v>#DIV/0!</v>
          </cell>
          <cell r="H69">
            <v>241775.32210166234</v>
          </cell>
          <cell r="I69">
            <v>1.000001332237255</v>
          </cell>
          <cell r="J69">
            <v>241775.32210166234</v>
          </cell>
          <cell r="K69">
            <v>1.000001332237255</v>
          </cell>
          <cell r="L69">
            <v>234032.45682492171</v>
          </cell>
          <cell r="M69">
            <v>1.0000019519763181</v>
          </cell>
          <cell r="N69">
            <v>246913.90347172818</v>
          </cell>
          <cell r="O69">
            <v>0.9999996090611637</v>
          </cell>
          <cell r="P69">
            <v>246913.90347172818</v>
          </cell>
          <cell r="Q69">
            <v>0.9999996090611637</v>
          </cell>
          <cell r="R69">
            <v>227454.01148105622</v>
          </cell>
          <cell r="S69">
            <v>0.99999618399985424</v>
          </cell>
          <cell r="T69">
            <v>227454.01148105622</v>
          </cell>
          <cell r="U69">
            <v>0.99999618399985424</v>
          </cell>
          <cell r="V69">
            <v>244032.09951108723</v>
          </cell>
          <cell r="W69">
            <v>1.0022304888971874</v>
          </cell>
          <cell r="X69">
            <v>243489.09951108723</v>
          </cell>
          <cell r="Y69">
            <v>1.000000408688225</v>
          </cell>
          <cell r="Z69">
            <v>235951.02115009801</v>
          </cell>
          <cell r="AA69">
            <v>1.0000000896376706</v>
          </cell>
          <cell r="AB69">
            <v>247095</v>
          </cell>
        </row>
        <row r="70">
          <cell r="D70">
            <v>63961.322101662328</v>
          </cell>
          <cell r="H70">
            <v>63961.322101662328</v>
          </cell>
          <cell r="L70">
            <v>61887.456824921705</v>
          </cell>
          <cell r="N70">
            <v>63718.903471728183</v>
          </cell>
        </row>
        <row r="71">
          <cell r="B71" t="str">
            <v>Check</v>
          </cell>
          <cell r="C71" t="str">
            <v>Check</v>
          </cell>
          <cell r="D71">
            <v>-241775.32210166234</v>
          </cell>
          <cell r="E71" t="e">
            <v>#DIV/0!</v>
          </cell>
          <cell r="F71">
            <v>-241775.32210166234</v>
          </cell>
          <cell r="G71" t="e">
            <v>#DIV/0!</v>
          </cell>
          <cell r="H71">
            <v>-0.32210166234290227</v>
          </cell>
          <cell r="I71">
            <v>-1.3322372549584571E-6</v>
          </cell>
          <cell r="J71">
            <v>-0.32210166234290227</v>
          </cell>
          <cell r="K71">
            <v>-1.3322372549584571E-6</v>
          </cell>
          <cell r="L71">
            <v>-0.45682492171181366</v>
          </cell>
          <cell r="M71">
            <v>-1.9519763181374827E-6</v>
          </cell>
          <cell r="N71">
            <v>9.6528271824354306E-2</v>
          </cell>
          <cell r="O71">
            <v>3.9093883630325621E-7</v>
          </cell>
          <cell r="P71">
            <v>9.6528271824354306E-2</v>
          </cell>
          <cell r="Q71">
            <v>3.9093883630325621E-7</v>
          </cell>
          <cell r="R71">
            <v>0.86796785311889835</v>
          </cell>
          <cell r="S71">
            <v>3.8160001457621107E-6</v>
          </cell>
          <cell r="T71">
            <v>0.86796785311889835</v>
          </cell>
          <cell r="U71">
            <v>3.8160001457621107E-6</v>
          </cell>
          <cell r="V71">
            <v>-543.0995110872318</v>
          </cell>
          <cell r="W71">
            <v>-2.2304888971873549E-3</v>
          </cell>
          <cell r="X71">
            <v>-9.9511087231803685E-2</v>
          </cell>
          <cell r="Y71">
            <v>-4.086882250398105E-7</v>
          </cell>
          <cell r="Z71">
            <v>-2.1150098007638007E-2</v>
          </cell>
          <cell r="AA71">
            <v>-8.9637670619424625E-8</v>
          </cell>
          <cell r="AB71">
            <v>0</v>
          </cell>
        </row>
        <row r="72">
          <cell r="L72">
            <v>234032.45682492171</v>
          </cell>
          <cell r="N72">
            <v>246913.90347172818</v>
          </cell>
        </row>
        <row r="73">
          <cell r="D73" t="str">
            <v>Ness technologies Inc.</v>
          </cell>
          <cell r="F73" t="str">
            <v>Ness technologies Inc.</v>
          </cell>
          <cell r="H73" t="str">
            <v>Ness technologies Inc.</v>
          </cell>
          <cell r="J73" t="str">
            <v>Ness technologies Inc.</v>
          </cell>
          <cell r="L73" t="str">
            <v>Ness technologies Inc.</v>
          </cell>
          <cell r="N73" t="str">
            <v>Ness technologies Inc.</v>
          </cell>
          <cell r="P73" t="str">
            <v>Ness technologies Inc.</v>
          </cell>
          <cell r="R73" t="str">
            <v>Ness technologies Inc.</v>
          </cell>
          <cell r="T73" t="str">
            <v>Ness technologies Inc.</v>
          </cell>
          <cell r="V73" t="str">
            <v>Ness technologies Inc.</v>
          </cell>
          <cell r="X73" t="str">
            <v>Ness technologies Inc.</v>
          </cell>
          <cell r="Z73" t="str">
            <v>Ness technologies Inc.</v>
          </cell>
          <cell r="AB73" t="str">
            <v>Ness technologies Inc.</v>
          </cell>
        </row>
        <row r="74">
          <cell r="D74" t="str">
            <v>Three months ended 31/12/2001</v>
          </cell>
          <cell r="F74" t="str">
            <v>Three months ended 31/12/2001</v>
          </cell>
          <cell r="H74" t="str">
            <v>Three months ended 31/12/2001</v>
          </cell>
          <cell r="J74" t="str">
            <v>Three months ended 31/12/2001</v>
          </cell>
          <cell r="L74" t="str">
            <v>Three months ended 31/12/2001</v>
          </cell>
          <cell r="N74" t="str">
            <v>Three months ended 31/12/2001</v>
          </cell>
          <cell r="P74" t="str">
            <v>Three months ended 31/12/2001</v>
          </cell>
          <cell r="R74" t="str">
            <v>Three months ended 30/9/2001</v>
          </cell>
          <cell r="T74" t="str">
            <v>Three months ended 30/9/2001</v>
          </cell>
          <cell r="V74" t="str">
            <v>Three months ended 30/6/2001</v>
          </cell>
          <cell r="X74" t="str">
            <v>Six  months ended 30/6/2001</v>
          </cell>
          <cell r="Z74" t="str">
            <v>Three months ended 31/3/2000</v>
          </cell>
          <cell r="AB74" t="str">
            <v>Six months ended 31/12/2000</v>
          </cell>
        </row>
        <row r="75">
          <cell r="D75" t="str">
            <v>US$ In Thousand</v>
          </cell>
          <cell r="F75" t="str">
            <v>US$ In Thousand</v>
          </cell>
          <cell r="H75" t="str">
            <v>US$ In Thousand</v>
          </cell>
          <cell r="J75" t="str">
            <v>US$ In Thousand</v>
          </cell>
          <cell r="L75" t="str">
            <v>US$ In Thousand</v>
          </cell>
          <cell r="N75" t="str">
            <v>US$ In Thousand</v>
          </cell>
          <cell r="P75" t="str">
            <v>US$ In Thousand</v>
          </cell>
          <cell r="R75" t="str">
            <v>US$ In Thousand</v>
          </cell>
          <cell r="T75" t="str">
            <v>US$ In Thousand</v>
          </cell>
          <cell r="V75" t="str">
            <v>US$ In Thousand</v>
          </cell>
          <cell r="X75" t="str">
            <v>US$ In Thousand</v>
          </cell>
          <cell r="Z75" t="str">
            <v>US$ In Thousand</v>
          </cell>
          <cell r="AB75" t="str">
            <v>US$ In Thousand</v>
          </cell>
        </row>
        <row r="77">
          <cell r="C77" t="str">
            <v>Revenues</v>
          </cell>
          <cell r="D77">
            <v>83725</v>
          </cell>
          <cell r="E77">
            <v>1</v>
          </cell>
          <cell r="F77">
            <v>0</v>
          </cell>
          <cell r="G77" t="e">
            <v>#DIV/0!</v>
          </cell>
          <cell r="H77">
            <v>83725</v>
          </cell>
          <cell r="I77">
            <v>1</v>
          </cell>
          <cell r="J77">
            <v>41241.618798453834</v>
          </cell>
          <cell r="K77">
            <v>1</v>
          </cell>
          <cell r="L77">
            <v>42483.381201546166</v>
          </cell>
          <cell r="M77">
            <v>1</v>
          </cell>
          <cell r="N77">
            <v>167699.3197398374</v>
          </cell>
          <cell r="O77">
            <v>1</v>
          </cell>
          <cell r="P77">
            <v>46430.319739837403</v>
          </cell>
          <cell r="Q77">
            <v>1</v>
          </cell>
          <cell r="R77">
            <v>121269</v>
          </cell>
          <cell r="S77">
            <v>1</v>
          </cell>
          <cell r="T77">
            <v>38825.987186991872</v>
          </cell>
          <cell r="U77">
            <v>1</v>
          </cell>
          <cell r="V77">
            <v>39041.734428070893</v>
          </cell>
          <cell r="W77">
            <v>1</v>
          </cell>
          <cell r="X77">
            <v>82443.012813008128</v>
          </cell>
          <cell r="Y77">
            <v>1</v>
          </cell>
          <cell r="Z77">
            <v>43401.278384937235</v>
          </cell>
          <cell r="AA77">
            <v>1</v>
          </cell>
          <cell r="AB77">
            <v>168056</v>
          </cell>
        </row>
        <row r="78">
          <cell r="E78">
            <v>0</v>
          </cell>
          <cell r="G78" t="e">
            <v>#DIV/0!</v>
          </cell>
          <cell r="I78">
            <v>0</v>
          </cell>
          <cell r="K78">
            <v>0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</row>
        <row r="79">
          <cell r="C79" t="str">
            <v>Cost of revenues</v>
          </cell>
          <cell r="D79">
            <v>53144.329965561956</v>
          </cell>
          <cell r="E79">
            <v>0.63474864097416495</v>
          </cell>
          <cell r="F79">
            <v>0</v>
          </cell>
          <cell r="G79" t="e">
            <v>#DIV/0!</v>
          </cell>
          <cell r="H79">
            <v>53144.329965561956</v>
          </cell>
          <cell r="I79">
            <v>0.63474864097416495</v>
          </cell>
          <cell r="J79">
            <v>25444.725743761948</v>
          </cell>
          <cell r="K79">
            <v>0.61696719200352734</v>
          </cell>
          <cell r="L79">
            <v>27699.604221800008</v>
          </cell>
          <cell r="M79">
            <v>0.652010349420867</v>
          </cell>
          <cell r="N79">
            <v>118158.71725720547</v>
          </cell>
          <cell r="O79">
            <v>0.70458674155931333</v>
          </cell>
          <cell r="P79">
            <v>31355.71725720547</v>
          </cell>
          <cell r="Q79">
            <v>0.67532848002987445</v>
          </cell>
          <cell r="R79">
            <v>86803</v>
          </cell>
          <cell r="S79">
            <v>0.71578886607459447</v>
          </cell>
          <cell r="T79">
            <v>28752.879210274208</v>
          </cell>
          <cell r="U79">
            <v>0.74055758252316828</v>
          </cell>
          <cell r="V79">
            <v>27520.639236894927</v>
          </cell>
          <cell r="W79">
            <v>0.70490308998945672</v>
          </cell>
          <cell r="X79">
            <v>58050.120789725792</v>
          </cell>
          <cell r="Y79">
            <v>0.70412420421111122</v>
          </cell>
          <cell r="Z79">
            <v>30529.481552830865</v>
          </cell>
          <cell r="AA79">
            <v>0.7034235554551399</v>
          </cell>
          <cell r="AB79">
            <v>119493</v>
          </cell>
        </row>
        <row r="80">
          <cell r="E80">
            <v>0</v>
          </cell>
          <cell r="G80" t="e">
            <v>#DIV/0!</v>
          </cell>
          <cell r="I80">
            <v>0</v>
          </cell>
          <cell r="K80">
            <v>0</v>
          </cell>
          <cell r="M80">
            <v>0</v>
          </cell>
          <cell r="O80">
            <v>0</v>
          </cell>
          <cell r="Q80">
            <v>0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</row>
        <row r="81">
          <cell r="C81" t="str">
            <v>Gross profit</v>
          </cell>
          <cell r="D81">
            <v>30580.670034438044</v>
          </cell>
          <cell r="E81">
            <v>0.36525135902583511</v>
          </cell>
          <cell r="F81">
            <v>0</v>
          </cell>
          <cell r="G81" t="e">
            <v>#DIV/0!</v>
          </cell>
          <cell r="H81">
            <v>30580.670034438044</v>
          </cell>
          <cell r="I81">
            <v>0.36525135902583511</v>
          </cell>
          <cell r="J81">
            <v>15796.893054691885</v>
          </cell>
          <cell r="K81">
            <v>0.38303280799647266</v>
          </cell>
          <cell r="L81">
            <v>14783.776979746159</v>
          </cell>
          <cell r="M81">
            <v>0.347989650579133</v>
          </cell>
          <cell r="N81">
            <v>49540.602482631934</v>
          </cell>
          <cell r="O81">
            <v>0.29541325844068667</v>
          </cell>
          <cell r="P81">
            <v>15074.602482631934</v>
          </cell>
          <cell r="Q81">
            <v>0.32467151997012555</v>
          </cell>
          <cell r="R81">
            <v>34466</v>
          </cell>
          <cell r="S81">
            <v>0.28421113392540548</v>
          </cell>
          <cell r="T81">
            <v>10073.107976717663</v>
          </cell>
          <cell r="U81">
            <v>0.25944241747683172</v>
          </cell>
          <cell r="V81">
            <v>11521.095191175966</v>
          </cell>
          <cell r="W81">
            <v>0.29509691001054328</v>
          </cell>
          <cell r="X81">
            <v>24392.892023282337</v>
          </cell>
          <cell r="Y81">
            <v>0.29587579578888878</v>
          </cell>
          <cell r="Z81">
            <v>12871.796832106371</v>
          </cell>
          <cell r="AA81">
            <v>0.29657644454486004</v>
          </cell>
          <cell r="AB81">
            <v>48563</v>
          </cell>
        </row>
        <row r="82">
          <cell r="D82">
            <v>0.36525135902583511</v>
          </cell>
          <cell r="E82">
            <v>4.3625124995620799E-6</v>
          </cell>
          <cell r="F82" t="e">
            <v>#DIV/0!</v>
          </cell>
          <cell r="G82" t="e">
            <v>#DIV/0!</v>
          </cell>
          <cell r="H82">
            <v>0.36525135902583511</v>
          </cell>
          <cell r="I82">
            <v>4.3625124995620799E-6</v>
          </cell>
          <cell r="J82">
            <v>0.38303280799647266</v>
          </cell>
          <cell r="K82">
            <v>9.2875308767179801E-6</v>
          </cell>
          <cell r="L82">
            <v>0.347989650579133</v>
          </cell>
          <cell r="M82">
            <v>8.1911947857499635E-6</v>
          </cell>
          <cell r="N82">
            <v>0.29541325844068667</v>
          </cell>
          <cell r="O82">
            <v>1.7615650373476769E-6</v>
          </cell>
          <cell r="P82">
            <v>0.32467151997012555</v>
          </cell>
          <cell r="Q82">
            <v>6.9926617302950875E-6</v>
          </cell>
          <cell r="R82">
            <v>0.28421113392540548</v>
          </cell>
          <cell r="S82">
            <v>2.3436421008287812E-6</v>
          </cell>
          <cell r="T82">
            <v>0.25944241747683172</v>
          </cell>
          <cell r="U82">
            <v>6.6821846982877086E-6</v>
          </cell>
          <cell r="V82">
            <v>0.29509691001054328</v>
          </cell>
          <cell r="W82">
            <v>7.5584989840607452E-6</v>
          </cell>
          <cell r="X82">
            <v>0.29587579578888878</v>
          </cell>
          <cell r="Y82">
            <v>3.5888522955847694E-6</v>
          </cell>
          <cell r="Z82">
            <v>0.29657644454486004</v>
          </cell>
          <cell r="AA82">
            <v>6.833357347551986E-6</v>
          </cell>
          <cell r="AB82">
            <v>0.28896915313942972</v>
          </cell>
        </row>
        <row r="83">
          <cell r="C83" t="str">
            <v>R&amp;D</v>
          </cell>
          <cell r="D83">
            <v>340.63065798818911</v>
          </cell>
          <cell r="E83">
            <v>4.0684461987242652E-3</v>
          </cell>
          <cell r="F83">
            <v>0</v>
          </cell>
          <cell r="G83" t="e">
            <v>#DIV/0!</v>
          </cell>
          <cell r="H83">
            <v>340.63065798818911</v>
          </cell>
          <cell r="I83">
            <v>4.0684461987242652E-3</v>
          </cell>
          <cell r="J83">
            <v>220.63065798818911</v>
          </cell>
          <cell r="K83">
            <v>5.349708969146009E-3</v>
          </cell>
          <cell r="L83">
            <v>120</v>
          </cell>
          <cell r="M83">
            <v>2.8246339299291142E-3</v>
          </cell>
          <cell r="N83">
            <v>2101.7288495934963</v>
          </cell>
          <cell r="O83">
            <v>1.2532721378083356E-2</v>
          </cell>
          <cell r="P83">
            <v>1035.7288495934963</v>
          </cell>
          <cell r="Q83">
            <v>2.2307165994052733E-2</v>
          </cell>
          <cell r="R83">
            <v>1066</v>
          </cell>
          <cell r="S83">
            <v>8.7903751164765936E-3</v>
          </cell>
          <cell r="T83">
            <v>-466.42152032520335</v>
          </cell>
          <cell r="U83">
            <v>-1.2013127137729847E-2</v>
          </cell>
          <cell r="V83">
            <v>716.29544082729535</v>
          </cell>
          <cell r="W83">
            <v>1.8346916481053695E-2</v>
          </cell>
          <cell r="X83">
            <v>1532.4215203252033</v>
          </cell>
          <cell r="Y83">
            <v>1.8587645793597354E-2</v>
          </cell>
          <cell r="Z83">
            <v>816.12607949790799</v>
          </cell>
          <cell r="AA83">
            <v>1.8804194481542073E-2</v>
          </cell>
          <cell r="AB83">
            <v>1508</v>
          </cell>
        </row>
        <row r="84">
          <cell r="C84" t="str">
            <v>S&amp;M</v>
          </cell>
          <cell r="D84">
            <v>8417.0466979883859</v>
          </cell>
          <cell r="E84">
            <v>0.10053205969529276</v>
          </cell>
          <cell r="F84">
            <v>0</v>
          </cell>
          <cell r="G84" t="e">
            <v>#DIV/0!</v>
          </cell>
          <cell r="H84">
            <v>8417.0466979883859</v>
          </cell>
          <cell r="I84">
            <v>0.10053205969529276</v>
          </cell>
          <cell r="J84">
            <v>3969.2982351979153</v>
          </cell>
          <cell r="K84">
            <v>9.624496687668152E-2</v>
          </cell>
          <cell r="L84">
            <v>4447.7484627904705</v>
          </cell>
          <cell r="M84">
            <v>0.10469384349823353</v>
          </cell>
          <cell r="N84">
            <v>19507.60795011108</v>
          </cell>
          <cell r="O84">
            <v>0.11632490805791264</v>
          </cell>
          <cell r="P84">
            <v>4712.6079501110798</v>
          </cell>
          <cell r="Q84">
            <v>0.10149850305828592</v>
          </cell>
          <cell r="R84">
            <v>14795</v>
          </cell>
          <cell r="S84">
            <v>0.12200150079575159</v>
          </cell>
          <cell r="T84">
            <v>5017.8354674796756</v>
          </cell>
          <cell r="U84">
            <v>0.12923909553961926</v>
          </cell>
          <cell r="V84">
            <v>5101.7810011395713</v>
          </cell>
          <cell r="W84">
            <v>0.13067506031369872</v>
          </cell>
          <cell r="X84">
            <v>9777.1645325203244</v>
          </cell>
          <cell r="Y84">
            <v>0.11859300380853684</v>
          </cell>
          <cell r="Z84">
            <v>4675.3835313807531</v>
          </cell>
          <cell r="AA84">
            <v>0.10772455801678374</v>
          </cell>
          <cell r="AB84">
            <v>18819</v>
          </cell>
        </row>
        <row r="85">
          <cell r="C85" t="str">
            <v>G&amp;A</v>
          </cell>
          <cell r="D85">
            <v>16793.447841027308</v>
          </cell>
          <cell r="E85">
            <v>0.2005786544165698</v>
          </cell>
          <cell r="F85">
            <v>0</v>
          </cell>
          <cell r="G85" t="e">
            <v>#DIV/0!</v>
          </cell>
          <cell r="H85">
            <v>16793.447841027308</v>
          </cell>
          <cell r="I85">
            <v>0.2005786544165698</v>
          </cell>
          <cell r="J85">
            <v>8266.0988847651606</v>
          </cell>
          <cell r="K85">
            <v>0.20043099969381076</v>
          </cell>
          <cell r="L85">
            <v>8527.3489562621471</v>
          </cell>
          <cell r="M85">
            <v>0.20072199328503065</v>
          </cell>
          <cell r="N85">
            <v>31881.488418699188</v>
          </cell>
          <cell r="O85">
            <v>0.19011101814938167</v>
          </cell>
          <cell r="P85">
            <v>7205.4884186991876</v>
          </cell>
          <cell r="Q85">
            <v>0.1551892913741201</v>
          </cell>
          <cell r="R85">
            <v>24676</v>
          </cell>
          <cell r="S85">
            <v>0.20348151629847694</v>
          </cell>
          <cell r="T85">
            <v>6484.7935406504075</v>
          </cell>
          <cell r="U85">
            <v>0.16702198734622389</v>
          </cell>
          <cell r="V85">
            <v>9146.9403882198858</v>
          </cell>
          <cell r="W85">
            <v>0.23428622017476924</v>
          </cell>
          <cell r="X85">
            <v>18191.206459349592</v>
          </cell>
          <cell r="Y85">
            <v>0.22065188836086938</v>
          </cell>
          <cell r="Z85">
            <v>9044.2660711297067</v>
          </cell>
          <cell r="AA85">
            <v>0.20838708922151455</v>
          </cell>
          <cell r="AB85">
            <v>41551</v>
          </cell>
        </row>
        <row r="86">
          <cell r="C86" t="str">
            <v>Goodwill amortization</v>
          </cell>
          <cell r="D86">
            <v>0</v>
          </cell>
          <cell r="E86">
            <v>0</v>
          </cell>
          <cell r="F86">
            <v>0</v>
          </cell>
          <cell r="G86" t="e">
            <v>#DIV/0!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5558</v>
          </cell>
          <cell r="O86">
            <v>3.3142650838551273E-2</v>
          </cell>
          <cell r="P86">
            <v>1555</v>
          </cell>
          <cell r="Q86">
            <v>3.3491046555636866E-2</v>
          </cell>
          <cell r="R86">
            <v>4003</v>
          </cell>
          <cell r="S86">
            <v>3.3009260404555166E-2</v>
          </cell>
          <cell r="T86">
            <v>1231</v>
          </cell>
          <cell r="U86">
            <v>3.1705568594336479E-2</v>
          </cell>
          <cell r="V86">
            <v>1387</v>
          </cell>
          <cell r="W86">
            <v>3.5526085618848714E-2</v>
          </cell>
          <cell r="X86">
            <v>2772</v>
          </cell>
          <cell r="Y86">
            <v>3.3623225370077996E-2</v>
          </cell>
          <cell r="Z86">
            <v>1385</v>
          </cell>
          <cell r="AA86">
            <v>3.191150241511493E-2</v>
          </cell>
          <cell r="AB86">
            <v>5450</v>
          </cell>
        </row>
        <row r="87">
          <cell r="E87">
            <v>0</v>
          </cell>
          <cell r="G87" t="e">
            <v>#DIV/0!</v>
          </cell>
          <cell r="I87">
            <v>0</v>
          </cell>
          <cell r="K87">
            <v>0</v>
          </cell>
          <cell r="M87">
            <v>0</v>
          </cell>
          <cell r="O87">
            <v>0</v>
          </cell>
          <cell r="Q87">
            <v>0</v>
          </cell>
          <cell r="S87">
            <v>0</v>
          </cell>
          <cell r="U87">
            <v>0</v>
          </cell>
          <cell r="W87">
            <v>0</v>
          </cell>
          <cell r="Y87">
            <v>0</v>
          </cell>
          <cell r="AA87">
            <v>0</v>
          </cell>
        </row>
        <row r="88">
          <cell r="D88">
            <v>25551.125197003883</v>
          </cell>
          <cell r="E88">
            <v>0.30517916031058684</v>
          </cell>
          <cell r="F88">
            <v>0</v>
          </cell>
          <cell r="G88" t="e">
            <v>#DIV/0!</v>
          </cell>
          <cell r="H88">
            <v>25551.125197003883</v>
          </cell>
          <cell r="I88">
            <v>0.30517916031058684</v>
          </cell>
          <cell r="J88">
            <v>12456.027777951265</v>
          </cell>
          <cell r="K88">
            <v>0.30202567553963833</v>
          </cell>
          <cell r="L88">
            <v>13095.097419052618</v>
          </cell>
          <cell r="M88">
            <v>0.30824047071319327</v>
          </cell>
          <cell r="N88">
            <v>59048.825218403763</v>
          </cell>
          <cell r="O88">
            <v>0.35211129842392891</v>
          </cell>
          <cell r="P88">
            <v>14508.825218403763</v>
          </cell>
          <cell r="Q88">
            <v>0.31248600698209561</v>
          </cell>
          <cell r="R88">
            <v>44540</v>
          </cell>
          <cell r="S88">
            <v>0.36728265261526027</v>
          </cell>
          <cell r="T88">
            <v>12267.207487804881</v>
          </cell>
          <cell r="U88">
            <v>0.31595352434244983</v>
          </cell>
          <cell r="V88">
            <v>16352.016830186752</v>
          </cell>
          <cell r="W88">
            <v>0.41883428258837035</v>
          </cell>
          <cell r="X88">
            <v>32272.792512195119</v>
          </cell>
          <cell r="Y88">
            <v>0.39145576333308152</v>
          </cell>
          <cell r="Z88">
            <v>15920.775682008367</v>
          </cell>
          <cell r="AA88">
            <v>0.36682734413495527</v>
          </cell>
          <cell r="AB88">
            <v>67328</v>
          </cell>
        </row>
        <row r="89">
          <cell r="E89">
            <v>0</v>
          </cell>
          <cell r="G89" t="e">
            <v>#DIV/0!</v>
          </cell>
          <cell r="I89">
            <v>0</v>
          </cell>
          <cell r="K89">
            <v>0</v>
          </cell>
          <cell r="M89">
            <v>0</v>
          </cell>
          <cell r="O89">
            <v>0</v>
          </cell>
          <cell r="Q89">
            <v>0</v>
          </cell>
          <cell r="S89">
            <v>0</v>
          </cell>
          <cell r="U89">
            <v>0</v>
          </cell>
          <cell r="W89">
            <v>0</v>
          </cell>
          <cell r="Y89">
            <v>0</v>
          </cell>
          <cell r="AA89">
            <v>0</v>
          </cell>
        </row>
        <row r="90">
          <cell r="C90" t="str">
            <v>Operating  Income (Loss)</v>
          </cell>
          <cell r="D90">
            <v>5029.5448374341613</v>
          </cell>
          <cell r="E90">
            <v>6.0072198715248271E-2</v>
          </cell>
          <cell r="F90">
            <v>0</v>
          </cell>
          <cell r="G90" t="e">
            <v>#DIV/0!</v>
          </cell>
          <cell r="H90">
            <v>5029.5448374341613</v>
          </cell>
          <cell r="I90">
            <v>6.0072198715248271E-2</v>
          </cell>
          <cell r="J90">
            <v>3340.8652767406202</v>
          </cell>
          <cell r="K90">
            <v>8.1007132456834371E-2</v>
          </cell>
          <cell r="L90">
            <v>1688.6795606935411</v>
          </cell>
          <cell r="M90">
            <v>3.9749179865939725E-2</v>
          </cell>
          <cell r="N90">
            <v>-9508.2227357718293</v>
          </cell>
          <cell r="O90">
            <v>-5.6698039983242264E-2</v>
          </cell>
          <cell r="P90">
            <v>565.77726422817068</v>
          </cell>
          <cell r="Q90">
            <v>1.2185512988029921E-2</v>
          </cell>
          <cell r="R90">
            <v>-10074</v>
          </cell>
          <cell r="S90">
            <v>-8.3071518689854781E-2</v>
          </cell>
          <cell r="T90">
            <v>-2194.0995110872173</v>
          </cell>
          <cell r="U90">
            <v>-5.651110686561811E-2</v>
          </cell>
          <cell r="V90">
            <v>-4830.9216390107867</v>
          </cell>
          <cell r="W90">
            <v>-0.12373737257782708</v>
          </cell>
          <cell r="X90">
            <v>-7879.9004889127827</v>
          </cell>
          <cell r="Y90">
            <v>-9.5579967544192734E-2</v>
          </cell>
          <cell r="Z90">
            <v>-3048.978849901996</v>
          </cell>
          <cell r="AA90">
            <v>-7.0250899590095228E-2</v>
          </cell>
          <cell r="AB90">
            <v>-18765</v>
          </cell>
        </row>
        <row r="91">
          <cell r="D91">
            <v>5029.5448374341613</v>
          </cell>
          <cell r="E91">
            <v>6.0072198715248271E-2</v>
          </cell>
          <cell r="F91">
            <v>0</v>
          </cell>
          <cell r="G91" t="e">
            <v>#DIV/0!</v>
          </cell>
          <cell r="H91">
            <v>5029.5448374341613</v>
          </cell>
          <cell r="I91">
            <v>6.0072198715248271E-2</v>
          </cell>
          <cell r="J91">
            <v>3340.8652767406202</v>
          </cell>
          <cell r="K91">
            <v>8.1007132456834371E-2</v>
          </cell>
          <cell r="L91">
            <v>1688.6795606935411</v>
          </cell>
          <cell r="M91">
            <v>3.9749179865939725E-2</v>
          </cell>
          <cell r="N91">
            <v>-3950.2227357718293</v>
          </cell>
          <cell r="O91">
            <v>-2.3555389144690988E-2</v>
          </cell>
          <cell r="P91">
            <v>2120.7772642281707</v>
          </cell>
          <cell r="Q91">
            <v>4.5676559543666791E-2</v>
          </cell>
          <cell r="R91">
            <v>-6071</v>
          </cell>
          <cell r="S91">
            <v>-5.0062258285299623E-2</v>
          </cell>
          <cell r="T91">
            <v>-963.09951108721725</v>
          </cell>
          <cell r="U91">
            <v>-2.4805538271281635E-2</v>
          </cell>
          <cell r="V91">
            <v>-3443.9216390107867</v>
          </cell>
          <cell r="W91">
            <v>-8.8211286958978369E-2</v>
          </cell>
          <cell r="X91">
            <v>-5107.9004889127827</v>
          </cell>
          <cell r="Y91">
            <v>-6.1956742174114739E-2</v>
          </cell>
          <cell r="Z91">
            <v>-1663.978849901996</v>
          </cell>
          <cell r="AA91">
            <v>-3.8339397174980298E-2</v>
          </cell>
          <cell r="AB91">
            <v>-13315</v>
          </cell>
        </row>
        <row r="92">
          <cell r="C92" t="str">
            <v>Financial expenses</v>
          </cell>
          <cell r="D92">
            <v>4756</v>
          </cell>
          <cell r="E92">
            <v>5.6805016422812778E-2</v>
          </cell>
          <cell r="F92">
            <v>0</v>
          </cell>
          <cell r="G92" t="e">
            <v>#DIV/0!</v>
          </cell>
          <cell r="H92">
            <v>4756</v>
          </cell>
          <cell r="I92">
            <v>5.6805016422812778E-2</v>
          </cell>
          <cell r="J92">
            <v>2118</v>
          </cell>
          <cell r="K92">
            <v>5.1355889068045134E-2</v>
          </cell>
          <cell r="L92">
            <v>2638</v>
          </cell>
          <cell r="M92">
            <v>6.2094869226275023E-2</v>
          </cell>
          <cell r="N92">
            <v>4120</v>
          </cell>
          <cell r="O92">
            <v>2.4567780038652617E-2</v>
          </cell>
          <cell r="P92">
            <v>-1267</v>
          </cell>
          <cell r="Q92">
            <v>-2.7288203206425669E-2</v>
          </cell>
          <cell r="R92">
            <v>5387</v>
          </cell>
          <cell r="S92">
            <v>4.4421905021068867E-2</v>
          </cell>
          <cell r="T92">
            <v>4192</v>
          </cell>
          <cell r="U92">
            <v>0.10796892245934891</v>
          </cell>
          <cell r="V92">
            <v>1484</v>
          </cell>
          <cell r="W92">
            <v>3.80106063867134E-2</v>
          </cell>
          <cell r="X92">
            <v>1195</v>
          </cell>
          <cell r="Y92">
            <v>1.449486086480635E-2</v>
          </cell>
          <cell r="Z92">
            <v>-289</v>
          </cell>
          <cell r="AA92">
            <v>-6.6587900346340902E-3</v>
          </cell>
          <cell r="AB92">
            <v>5291</v>
          </cell>
        </row>
        <row r="93">
          <cell r="C93" t="str">
            <v>Other exp</v>
          </cell>
          <cell r="D93">
            <v>-484</v>
          </cell>
          <cell r="E93">
            <v>-5.7808300985368764E-3</v>
          </cell>
          <cell r="F93">
            <v>0</v>
          </cell>
          <cell r="G93" t="e">
            <v>#DIV/0!</v>
          </cell>
          <cell r="H93">
            <v>-484</v>
          </cell>
          <cell r="I93">
            <v>-5.7808300985368764E-3</v>
          </cell>
          <cell r="J93">
            <v>-1089</v>
          </cell>
          <cell r="K93">
            <v>-2.64053650590657E-2</v>
          </cell>
          <cell r="L93">
            <v>605</v>
          </cell>
          <cell r="M93">
            <v>1.4240862730059284E-2</v>
          </cell>
          <cell r="N93">
            <v>731</v>
          </cell>
          <cell r="O93">
            <v>4.3589920408386076E-3</v>
          </cell>
          <cell r="P93">
            <v>244</v>
          </cell>
          <cell r="Q93">
            <v>5.2551867264150455E-3</v>
          </cell>
          <cell r="R93">
            <v>487</v>
          </cell>
          <cell r="S93">
            <v>4.0158655550882752E-3</v>
          </cell>
          <cell r="T93">
            <v>236</v>
          </cell>
          <cell r="U93">
            <v>6.0784030773870096E-3</v>
          </cell>
          <cell r="V93">
            <v>140</v>
          </cell>
          <cell r="W93">
            <v>3.5859062628974909E-3</v>
          </cell>
          <cell r="X93">
            <v>251</v>
          </cell>
          <cell r="Y93">
            <v>3.0445272611434259E-3</v>
          </cell>
          <cell r="Z93">
            <v>111</v>
          </cell>
          <cell r="AA93">
            <v>2.5575283524027128E-3</v>
          </cell>
          <cell r="AB93">
            <v>-108</v>
          </cell>
        </row>
        <row r="94">
          <cell r="C94" t="str">
            <v>loss  before tax</v>
          </cell>
          <cell r="D94">
            <v>757.54483743416131</v>
          </cell>
          <cell r="E94">
            <v>9.048012390972365E-3</v>
          </cell>
          <cell r="F94">
            <v>0</v>
          </cell>
          <cell r="G94" t="e">
            <v>#DIV/0!</v>
          </cell>
          <cell r="H94">
            <v>757.54483743416131</v>
          </cell>
          <cell r="I94">
            <v>9.048012390972365E-3</v>
          </cell>
          <cell r="J94">
            <v>2311.8652767406202</v>
          </cell>
          <cell r="K94">
            <v>5.6056608447854935E-2</v>
          </cell>
          <cell r="L94">
            <v>-1554.3204393064589</v>
          </cell>
          <cell r="M94">
            <v>-3.6586552090394582E-2</v>
          </cell>
          <cell r="N94">
            <v>-14359.222735771829</v>
          </cell>
          <cell r="O94">
            <v>-8.562481206273348E-2</v>
          </cell>
          <cell r="P94">
            <v>1588.7772642281707</v>
          </cell>
          <cell r="Q94">
            <v>3.4218529468040541E-2</v>
          </cell>
          <cell r="R94">
            <v>-15948</v>
          </cell>
          <cell r="S94">
            <v>-0.13150928926601194</v>
          </cell>
          <cell r="T94">
            <v>-6622.0995110872173</v>
          </cell>
          <cell r="U94">
            <v>-0.17055843240235405</v>
          </cell>
          <cell r="V94">
            <v>-6454.9216390107867</v>
          </cell>
          <cell r="W94">
            <v>-0.16533388522743797</v>
          </cell>
          <cell r="X94">
            <v>-9325.9004889127827</v>
          </cell>
          <cell r="Y94">
            <v>-0.11311935567014252</v>
          </cell>
          <cell r="Z94">
            <v>-2870.978849901996</v>
          </cell>
          <cell r="AA94">
            <v>-6.6149637907863851E-2</v>
          </cell>
          <cell r="AB94">
            <v>-23948</v>
          </cell>
        </row>
        <row r="95">
          <cell r="C95" t="str">
            <v>Tax</v>
          </cell>
          <cell r="D95">
            <v>411</v>
          </cell>
          <cell r="E95">
            <v>4.9089280382203643E-3</v>
          </cell>
          <cell r="F95">
            <v>0</v>
          </cell>
          <cell r="G95" t="e">
            <v>#DIV/0!</v>
          </cell>
          <cell r="H95">
            <v>411</v>
          </cell>
          <cell r="I95">
            <v>4.9089280382203643E-3</v>
          </cell>
          <cell r="J95">
            <v>204</v>
          </cell>
          <cell r="K95">
            <v>4.946459570293299E-3</v>
          </cell>
          <cell r="L95">
            <v>207</v>
          </cell>
          <cell r="M95">
            <v>4.872493529127722E-3</v>
          </cell>
          <cell r="N95">
            <v>359</v>
          </cell>
          <cell r="O95">
            <v>2.1407361732709439E-3</v>
          </cell>
          <cell r="P95">
            <v>-1034</v>
          </cell>
          <cell r="Q95">
            <v>-2.2269930635709662E-2</v>
          </cell>
          <cell r="R95">
            <v>1393</v>
          </cell>
          <cell r="S95">
            <v>1.1486859791043053E-2</v>
          </cell>
          <cell r="T95">
            <v>159</v>
          </cell>
          <cell r="U95">
            <v>4.0951952936632823E-3</v>
          </cell>
          <cell r="V95">
            <v>639</v>
          </cell>
          <cell r="W95">
            <v>1.6367100728510688E-2</v>
          </cell>
          <cell r="X95">
            <v>1234</v>
          </cell>
          <cell r="Y95">
            <v>1.4967914901398356E-2</v>
          </cell>
          <cell r="Z95">
            <v>595</v>
          </cell>
          <cell r="AA95">
            <v>1.3709273600717244E-2</v>
          </cell>
          <cell r="AB95">
            <v>713</v>
          </cell>
        </row>
        <row r="96">
          <cell r="C96" t="str">
            <v>Loss after tax</v>
          </cell>
          <cell r="D96">
            <v>346.54483743416131</v>
          </cell>
          <cell r="E96">
            <v>4.1390843527520016E-3</v>
          </cell>
          <cell r="F96">
            <v>0</v>
          </cell>
          <cell r="G96" t="e">
            <v>#DIV/0!</v>
          </cell>
          <cell r="H96">
            <v>346.54483743416131</v>
          </cell>
          <cell r="I96">
            <v>4.1390843527520016E-3</v>
          </cell>
          <cell r="J96">
            <v>2107.8652767406202</v>
          </cell>
          <cell r="K96">
            <v>5.1110148877561636E-2</v>
          </cell>
          <cell r="L96">
            <v>-1761.3204393064589</v>
          </cell>
          <cell r="M96">
            <v>-4.1459045619522308E-2</v>
          </cell>
          <cell r="N96">
            <v>-14718.222735771829</v>
          </cell>
          <cell r="O96">
            <v>-8.7765548236004423E-2</v>
          </cell>
          <cell r="P96">
            <v>2622.7772642281707</v>
          </cell>
          <cell r="Q96">
            <v>5.64884601037502E-2</v>
          </cell>
          <cell r="R96">
            <v>-17341</v>
          </cell>
          <cell r="S96">
            <v>-0.14299614905705499</v>
          </cell>
          <cell r="T96">
            <v>-6781.0995110872173</v>
          </cell>
          <cell r="U96">
            <v>-0.17465362769601733</v>
          </cell>
          <cell r="V96">
            <v>-7093.9216390107867</v>
          </cell>
          <cell r="W96">
            <v>-0.18170098595594866</v>
          </cell>
          <cell r="X96">
            <v>-10559.900488912783</v>
          </cell>
          <cell r="Y96">
            <v>-0.12808727057154087</v>
          </cell>
          <cell r="Z96">
            <v>-3465.978849901996</v>
          </cell>
          <cell r="AA96">
            <v>-7.9858911508581099E-2</v>
          </cell>
          <cell r="AB96">
            <v>-24661</v>
          </cell>
        </row>
        <row r="97">
          <cell r="C97" t="str">
            <v>Equity earnings</v>
          </cell>
          <cell r="E97">
            <v>0</v>
          </cell>
          <cell r="F97">
            <v>0</v>
          </cell>
          <cell r="G97" t="e">
            <v>#DIV/0!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  <cell r="O97">
            <v>0</v>
          </cell>
          <cell r="P97">
            <v>-15</v>
          </cell>
          <cell r="Q97">
            <v>-3.2306475777141676E-4</v>
          </cell>
          <cell r="R97">
            <v>15</v>
          </cell>
          <cell r="S97">
            <v>1.2369195754892017E-4</v>
          </cell>
          <cell r="T97">
            <v>15</v>
          </cell>
          <cell r="U97">
            <v>3.8633917864747943E-4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A97">
            <v>0</v>
          </cell>
          <cell r="AB97">
            <v>-200</v>
          </cell>
        </row>
        <row r="98">
          <cell r="C98" t="str">
            <v>Minority interest</v>
          </cell>
          <cell r="D98">
            <v>-609</v>
          </cell>
          <cell r="E98">
            <v>-7.2738130785309045E-3</v>
          </cell>
          <cell r="F98">
            <v>0</v>
          </cell>
          <cell r="G98" t="e">
            <v>#DIV/0!</v>
          </cell>
          <cell r="H98">
            <v>-609</v>
          </cell>
          <cell r="I98">
            <v>-7.2738130785309045E-3</v>
          </cell>
          <cell r="J98">
            <v>-473</v>
          </cell>
          <cell r="K98">
            <v>-1.1468996944846719E-2</v>
          </cell>
          <cell r="L98">
            <v>-136</v>
          </cell>
          <cell r="M98">
            <v>-3.2012517872529959E-3</v>
          </cell>
          <cell r="N98">
            <v>-123</v>
          </cell>
          <cell r="O98">
            <v>-7.3345556911511456E-4</v>
          </cell>
          <cell r="P98">
            <v>-155</v>
          </cell>
          <cell r="Q98">
            <v>-3.3383358303046397E-3</v>
          </cell>
          <cell r="R98">
            <v>32</v>
          </cell>
          <cell r="S98">
            <v>2.6387617610436305E-4</v>
          </cell>
          <cell r="T98">
            <v>-50</v>
          </cell>
          <cell r="U98">
            <v>-1.2877972621582647E-3</v>
          </cell>
          <cell r="V98">
            <v>19</v>
          </cell>
          <cell r="W98">
            <v>4.8665870710751658E-4</v>
          </cell>
          <cell r="X98">
            <v>82</v>
          </cell>
          <cell r="Y98">
            <v>9.946264359113981E-4</v>
          </cell>
          <cell r="Z98">
            <v>63</v>
          </cell>
          <cell r="AA98">
            <v>1.4515701459582966E-3</v>
          </cell>
          <cell r="AB98">
            <v>117</v>
          </cell>
        </row>
        <row r="99">
          <cell r="E99">
            <v>0</v>
          </cell>
          <cell r="G99" t="e">
            <v>#DIV/0!</v>
          </cell>
          <cell r="I99">
            <v>0</v>
          </cell>
          <cell r="K99">
            <v>0</v>
          </cell>
          <cell r="M99">
            <v>0</v>
          </cell>
          <cell r="O99">
            <v>0</v>
          </cell>
          <cell r="Q99">
            <v>0</v>
          </cell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</row>
        <row r="100">
          <cell r="C100" t="str">
            <v>Net profit (loss)</v>
          </cell>
          <cell r="D100">
            <v>-262.45516256583869</v>
          </cell>
          <cell r="E100">
            <v>-3.1347287257789034E-3</v>
          </cell>
          <cell r="F100">
            <v>0</v>
          </cell>
          <cell r="G100" t="e">
            <v>#DIV/0!</v>
          </cell>
          <cell r="H100">
            <v>-262.45516256583869</v>
          </cell>
          <cell r="I100">
            <v>-3.1347287257789034E-3</v>
          </cell>
          <cell r="J100">
            <v>1634.8652767406202</v>
          </cell>
          <cell r="K100">
            <v>3.9641151932714919E-2</v>
          </cell>
          <cell r="L100">
            <v>-1897.3204393064589</v>
          </cell>
          <cell r="M100">
            <v>-4.4660297406775303E-2</v>
          </cell>
          <cell r="N100">
            <v>-14841.222735771829</v>
          </cell>
          <cell r="O100">
            <v>-8.8499003805119547E-2</v>
          </cell>
          <cell r="P100">
            <v>2452.7772642281707</v>
          </cell>
          <cell r="Q100">
            <v>5.2827059515674145E-2</v>
          </cell>
          <cell r="R100">
            <v>-17294</v>
          </cell>
          <cell r="S100">
            <v>-0.1426085809234017</v>
          </cell>
          <cell r="T100">
            <v>-6816.0995110872173</v>
          </cell>
          <cell r="U100">
            <v>-0.17555508577952811</v>
          </cell>
          <cell r="V100">
            <v>-7074.9216390107867</v>
          </cell>
          <cell r="W100">
            <v>-0.18121432724884115</v>
          </cell>
          <cell r="X100">
            <v>-10477.900488912783</v>
          </cell>
          <cell r="Y100">
            <v>-0.12709264413562946</v>
          </cell>
          <cell r="Z100">
            <v>-3402.978849901996</v>
          </cell>
          <cell r="AA100">
            <v>-7.8407341362622798E-2</v>
          </cell>
          <cell r="AB100">
            <v>-24744</v>
          </cell>
        </row>
        <row r="101">
          <cell r="C101" t="str">
            <v>EPS</v>
          </cell>
          <cell r="D101">
            <v>-2.2810287029883424E-2</v>
          </cell>
          <cell r="F101">
            <v>0</v>
          </cell>
          <cell r="H101">
            <v>-2.2810287029883424E-2</v>
          </cell>
          <cell r="J101">
            <v>0.14258374993377115</v>
          </cell>
          <cell r="L101">
            <v>-0.16489835210381182</v>
          </cell>
          <cell r="N101">
            <v>-1.2943679343948917</v>
          </cell>
          <cell r="P101">
            <v>0.21391743103333077</v>
          </cell>
          <cell r="R101">
            <v>-1.5082853654282227</v>
          </cell>
          <cell r="T101">
            <v>-0.59446184467880836</v>
          </cell>
          <cell r="V101">
            <v>-0.61703485426572358</v>
          </cell>
          <cell r="X101">
            <v>-0.9138235207494142</v>
          </cell>
          <cell r="Z101">
            <v>-0.21089358266621194</v>
          </cell>
          <cell r="AB101">
            <v>-2.17</v>
          </cell>
        </row>
        <row r="102">
          <cell r="D102">
            <v>-1.3434437068275936E-2</v>
          </cell>
          <cell r="F102">
            <v>0</v>
          </cell>
          <cell r="H102">
            <v>-1.3434437068275936E-2</v>
          </cell>
          <cell r="J102">
            <v>8.385644628337198E-2</v>
          </cell>
          <cell r="L102">
            <v>-9.7119187106186472E-2</v>
          </cell>
          <cell r="N102">
            <v>-0.76124449814176387</v>
          </cell>
          <cell r="P102">
            <v>0.12580925647456764</v>
          </cell>
          <cell r="R102">
            <v>-0.88705375461633151</v>
          </cell>
          <cell r="T102">
            <v>-0.34961528062613956</v>
          </cell>
          <cell r="V102">
            <v>-0.3628909334740863</v>
          </cell>
          <cell r="X102">
            <v>-0.53743847399019196</v>
          </cell>
          <cell r="Z102">
            <v>-0.17454754051610566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$"/>
      <sheetName val="מדען ראשי "/>
      <sheetName val="דוחות כספיים"/>
      <sheetName val="תזרים "/>
      <sheetName val="MICEL - הרכבה"/>
      <sheetName val="RADIOTEL"/>
      <sheetName val="מאזן ורוה&quot;פ RTL"/>
      <sheetName val="מיון רוה&quot;פ מיקרוקים"/>
      <sheetName val="פיצויים"/>
      <sheetName val="חו&quot;ז בינחברתי"/>
      <sheetName val=" equity rtl"/>
      <sheetName val="פקודות איחוד"/>
      <sheetName val="אופציות רדיוטל"/>
      <sheetName val="MW report"/>
      <sheetName val="השקעה MW"/>
      <sheetName val="השקעה ברדיוטל"/>
      <sheetName val="MICROKIM"/>
      <sheetName val="השקעה MICRIKIM"/>
      <sheetName val="שטר הון"/>
      <sheetName val="רדיוטל-ניתוח"/>
      <sheetName val="אנליטי -רו&quot;ה"/>
      <sheetName val="אנליטי-מאזן"/>
      <sheetName val="רווח למניה בסיסי"/>
      <sheetName val="מס הכנסה"/>
      <sheetName val="ניירות עבודה"/>
      <sheetName val="אופציות מייסל"/>
      <sheetName val="סיון הדרכה "/>
      <sheetName val="הרכבה מאוחד"/>
      <sheetName val="C.B.T "/>
      <sheetName val="משוב שיווק"/>
      <sheetName val="פ&quot;נ רדיוטל"/>
      <sheetName val="Drill down list"/>
      <sheetName val="data"/>
      <sheetName val="102.sap Products and dimension "/>
      <sheetName val="DropDownLists"/>
      <sheetName val="Currencies"/>
      <sheetName val="pldt:תזרים "/>
      <sheetName val="101.sap Data"/>
      <sheetName val="Prodware Legal entities"/>
      <sheetName val="Pattern n Task"/>
      <sheetName val="International Employee List"/>
      <sheetName val="MICE999"/>
      <sheetName val="מדען_ראשי_"/>
      <sheetName val="דוחות_כספיים"/>
      <sheetName val="תזרים_"/>
      <sheetName val="MICEL_-_הרכבה"/>
      <sheetName val="מאזן_ורוה&quot;פ_RTL"/>
      <sheetName val="מיון_רוה&quot;פ_מיקרוקים"/>
      <sheetName val="חו&quot;ז_בינחברתי"/>
      <sheetName val="_equity_rtl"/>
      <sheetName val="פקודות_איחוד"/>
      <sheetName val="אופציות_רדיוטל"/>
      <sheetName val="MW_report"/>
      <sheetName val="השקעה_MW"/>
      <sheetName val="השקעה_ברדיוטל"/>
      <sheetName val="השקעה_MICRIKIM"/>
      <sheetName val="שטר_הון"/>
      <sheetName val="אנליטי_-רו&quot;ה"/>
      <sheetName val="רווח_למניה_בסיסי"/>
      <sheetName val="מס_הכנסה"/>
      <sheetName val="ניירות_עבודה"/>
      <sheetName val="אופציות_מייסל"/>
      <sheetName val="פ&quot;נ_רדיוטל"/>
      <sheetName val="Drill_down_list"/>
      <sheetName val="102_sap_Products_and_dimension_"/>
      <sheetName val="101_sap_Data"/>
      <sheetName val="Prodware_Legal_entities"/>
      <sheetName val="Pattern_n_Task"/>
      <sheetName val="IC Owners"/>
      <sheetName val="pldt:תזרים_"/>
      <sheetName val="Annual IS Summary_Adjusted"/>
    </sheetNames>
    <sheetDataSet>
      <sheetData sheetId="0" refreshError="1">
        <row r="4">
          <cell r="C4">
            <v>4.1105999999999998</v>
          </cell>
        </row>
      </sheetData>
      <sheetData sheetId="1" refreshError="1">
        <row r="2">
          <cell r="C2" t="str">
            <v>שער</v>
          </cell>
        </row>
        <row r="3">
          <cell r="C3">
            <v>4.2759999999999998</v>
          </cell>
        </row>
        <row r="4">
          <cell r="C4">
            <v>4.1105999999999998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">
          <cell r="B4" t="str">
            <v>סה"כ ביצוע</v>
          </cell>
        </row>
      </sheetData>
      <sheetData sheetId="44">
        <row r="2">
          <cell r="B2" t="str">
            <v>MICEL CORP. AND SUBSIDIARIES</v>
          </cell>
        </row>
      </sheetData>
      <sheetData sheetId="45">
        <row r="7">
          <cell r="B7" t="str">
            <v>9/98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/>
      <sheetData sheetId="7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"/>
      <sheetName val="2002"/>
      <sheetName val="#REF"/>
      <sheetName val="Assum"/>
      <sheetName val="Assumpt"/>
      <sheetName val="FY99 - all"/>
      <sheetName val="Qry3"/>
      <sheetName val="Amort-3"/>
      <sheetName val="SdC Amort-14"/>
      <sheetName val="AV Amort-14"/>
      <sheetName val="Amort-16"/>
      <sheetName val="AV Amort-18"/>
      <sheetName val="SdC Amort-18"/>
      <sheetName val="Amort-6"/>
      <sheetName val="Amort-4"/>
      <sheetName val="AMORT12"/>
      <sheetName val="Amort8"/>
      <sheetName val="Amort-7"/>
      <sheetName val="AV Amort-13"/>
      <sheetName val="Amort-22"/>
      <sheetName val="AV &amp; SDC Amort Sched"/>
      <sheetName val="SdC Amort-23"/>
      <sheetName val="AV Amort-23"/>
      <sheetName val="assets"/>
      <sheetName val="AVI Total Detail"/>
      <sheetName val="2003 Summ'y"/>
      <sheetName val="P HC - Carlt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s-$"/>
      <sheetName val="years-fas52"/>
      <sheetName val="cf-fas52"/>
      <sheetName val="תזרים$"/>
      <sheetName val="BS$"/>
      <sheetName val="גיליון2"/>
      <sheetName val="גיליון1"/>
      <sheetName val="BSFAS52 (2)"/>
      <sheetName val="גיליון4"/>
      <sheetName val="גיליון3"/>
      <sheetName val="P&amp;L-FAS52"/>
      <sheetName val="P&amp;L-$"/>
      <sheetName val="cf-$"/>
      <sheetName val="cf-FAS52 (2)"/>
      <sheetName val="זכיות "/>
      <sheetName val="P&amp;L-FAS52 (2)"/>
      <sheetName val="P&amp;L-FAS52PROF"/>
      <sheetName val="P&amp;L-$2"/>
    </sheetNames>
    <sheetDataSet>
      <sheetData sheetId="0" refreshError="1">
        <row r="2">
          <cell r="D2" t="str">
            <v>Ness technologies Inc.</v>
          </cell>
          <cell r="F2" t="str">
            <v>Ness technologies Inc.</v>
          </cell>
          <cell r="H2" t="str">
            <v>Ness technologies Inc.</v>
          </cell>
          <cell r="J2" t="str">
            <v>Ness technologies Inc.</v>
          </cell>
          <cell r="L2" t="str">
            <v>Ness technologies Inc.</v>
          </cell>
          <cell r="N2" t="str">
            <v>Ness technologies Inc.</v>
          </cell>
        </row>
        <row r="3">
          <cell r="D3">
            <v>37437</v>
          </cell>
          <cell r="F3">
            <v>37437</v>
          </cell>
          <cell r="H3">
            <v>37437</v>
          </cell>
          <cell r="J3">
            <v>37437</v>
          </cell>
          <cell r="L3">
            <v>37346</v>
          </cell>
          <cell r="N3">
            <v>37256</v>
          </cell>
        </row>
        <row r="4">
          <cell r="D4" t="str">
            <v>US$ In Thousand</v>
          </cell>
          <cell r="F4" t="str">
            <v>US$ In Thousand</v>
          </cell>
          <cell r="H4" t="str">
            <v>US$ In Thousand</v>
          </cell>
          <cell r="J4" t="str">
            <v>US$ In Thousand</v>
          </cell>
          <cell r="L4" t="str">
            <v>US$ In Thousand</v>
          </cell>
          <cell r="N4" t="str">
            <v>US$ In Thousand</v>
          </cell>
        </row>
        <row r="6">
          <cell r="B6" t="str">
            <v>Current assets</v>
          </cell>
          <cell r="C6" t="str">
            <v>Cash and Cash equivalents</v>
          </cell>
          <cell r="E6" t="e">
            <v>#DIV/0!</v>
          </cell>
          <cell r="F6">
            <v>0</v>
          </cell>
          <cell r="G6" t="e">
            <v>#DIV/0!</v>
          </cell>
          <cell r="H6">
            <v>39433</v>
          </cell>
          <cell r="I6">
            <v>0.16309792162134215</v>
          </cell>
          <cell r="J6">
            <v>39433</v>
          </cell>
          <cell r="K6">
            <v>0.16309792162134215</v>
          </cell>
          <cell r="L6">
            <v>32359</v>
          </cell>
          <cell r="M6">
            <v>0.13826741642168591</v>
          </cell>
          <cell r="N6">
            <v>41356</v>
          </cell>
          <cell r="O6">
            <v>0.16749151526442405</v>
          </cell>
        </row>
        <row r="7">
          <cell r="C7" t="str">
            <v>Short term deposits</v>
          </cell>
          <cell r="E7" t="e">
            <v>#DIV/0!</v>
          </cell>
          <cell r="F7">
            <v>0</v>
          </cell>
          <cell r="G7" t="e">
            <v>#DIV/0!</v>
          </cell>
          <cell r="H7">
            <v>189</v>
          </cell>
          <cell r="I7">
            <v>7.8171853996484339E-4</v>
          </cell>
          <cell r="J7">
            <v>189</v>
          </cell>
          <cell r="K7">
            <v>7.8171853996484339E-4</v>
          </cell>
          <cell r="L7">
            <v>193</v>
          </cell>
          <cell r="M7">
            <v>8.2467354891638755E-4</v>
          </cell>
          <cell r="N7">
            <v>204</v>
          </cell>
          <cell r="O7">
            <v>8.2619859546238772E-4</v>
          </cell>
        </row>
        <row r="8">
          <cell r="C8" t="str">
            <v>Marketable securities</v>
          </cell>
          <cell r="E8" t="e">
            <v>#DIV/0!</v>
          </cell>
          <cell r="F8">
            <v>0</v>
          </cell>
          <cell r="G8" t="e">
            <v>#DIV/0!</v>
          </cell>
          <cell r="H8">
            <v>1220</v>
          </cell>
          <cell r="I8">
            <v>5.0460138558577191E-3</v>
          </cell>
          <cell r="J8">
            <v>1220</v>
          </cell>
          <cell r="K8">
            <v>5.0460138558577191E-3</v>
          </cell>
          <cell r="L8">
            <v>1424</v>
          </cell>
          <cell r="M8">
            <v>6.0846379982224651E-3</v>
          </cell>
          <cell r="N8">
            <v>1470</v>
          </cell>
          <cell r="O8">
            <v>5.9534898790672055E-3</v>
          </cell>
        </row>
        <row r="9">
          <cell r="C9" t="str">
            <v>Trade receivables</v>
          </cell>
          <cell r="E9" t="e">
            <v>#DIV/0!</v>
          </cell>
          <cell r="F9">
            <v>0</v>
          </cell>
          <cell r="G9" t="e">
            <v>#DIV/0!</v>
          </cell>
          <cell r="H9">
            <v>53088</v>
          </cell>
          <cell r="I9">
            <v>0.21957605211456932</v>
          </cell>
          <cell r="J9">
            <v>53088</v>
          </cell>
          <cell r="K9">
            <v>0.21957605211456932</v>
          </cell>
          <cell r="L9">
            <v>53458</v>
          </cell>
          <cell r="M9">
            <v>0.22842175429001163</v>
          </cell>
          <cell r="N9">
            <v>56332</v>
          </cell>
          <cell r="O9">
            <v>0.22814421215483935</v>
          </cell>
        </row>
        <row r="10">
          <cell r="C10" t="str">
            <v>Work in progress</v>
          </cell>
          <cell r="E10" t="e">
            <v>#DIV/0!</v>
          </cell>
          <cell r="F10">
            <v>0</v>
          </cell>
          <cell r="G10" t="e">
            <v>#DIV/0!</v>
          </cell>
          <cell r="H10">
            <v>645</v>
          </cell>
          <cell r="I10">
            <v>2.6677696205149415E-3</v>
          </cell>
          <cell r="J10">
            <v>645</v>
          </cell>
          <cell r="K10">
            <v>2.6677696205149415E-3</v>
          </cell>
          <cell r="L10">
            <v>702</v>
          </cell>
          <cell r="M10">
            <v>2.9995897996855131E-3</v>
          </cell>
          <cell r="N10">
            <v>307</v>
          </cell>
          <cell r="O10">
            <v>1.2433478863085933E-3</v>
          </cell>
        </row>
        <row r="11">
          <cell r="C11" t="str">
            <v>Inventory</v>
          </cell>
          <cell r="E11" t="e">
            <v>#DIV/0!</v>
          </cell>
          <cell r="F11">
            <v>0</v>
          </cell>
          <cell r="G11" t="e">
            <v>#DIV/0!</v>
          </cell>
          <cell r="H11">
            <v>407</v>
          </cell>
          <cell r="I11">
            <v>1.6833833109295834E-3</v>
          </cell>
          <cell r="J11">
            <v>407</v>
          </cell>
          <cell r="K11">
            <v>1.6833833109295834E-3</v>
          </cell>
          <cell r="L11">
            <v>454</v>
          </cell>
          <cell r="M11">
            <v>1.9399056539276681E-3</v>
          </cell>
          <cell r="N11">
            <v>692</v>
          </cell>
          <cell r="O11">
            <v>2.8025952355880995E-3</v>
          </cell>
        </row>
        <row r="12">
          <cell r="C12" t="str">
            <v>Other accounts receivable</v>
          </cell>
          <cell r="E12" t="e">
            <v>#DIV/0!</v>
          </cell>
          <cell r="F12">
            <v>0</v>
          </cell>
          <cell r="G12" t="e">
            <v>#DIV/0!</v>
          </cell>
          <cell r="H12">
            <v>5763</v>
          </cell>
          <cell r="I12">
            <v>2.3836211353531176E-2</v>
          </cell>
          <cell r="J12">
            <v>5763</v>
          </cell>
          <cell r="K12">
            <v>2.3836211353531176E-2</v>
          </cell>
          <cell r="L12">
            <v>7171</v>
          </cell>
          <cell r="M12">
            <v>3.0641108908183497E-2</v>
          </cell>
          <cell r="N12">
            <v>7307</v>
          </cell>
          <cell r="O12">
            <v>2.9593299691390525E-2</v>
          </cell>
        </row>
        <row r="13">
          <cell r="C13" t="str">
            <v>CURRENT ASSETS</v>
          </cell>
          <cell r="D13">
            <v>0</v>
          </cell>
          <cell r="E13" t="e">
            <v>#DIV/0!</v>
          </cell>
          <cell r="F13">
            <v>0</v>
          </cell>
          <cell r="G13" t="e">
            <v>#DIV/0!</v>
          </cell>
          <cell r="H13">
            <v>100745</v>
          </cell>
          <cell r="I13">
            <v>0.41668907041670977</v>
          </cell>
          <cell r="J13">
            <v>100745</v>
          </cell>
          <cell r="K13">
            <v>0.41668907041670977</v>
          </cell>
          <cell r="L13">
            <v>95761</v>
          </cell>
          <cell r="M13">
            <v>0.40917908662063307</v>
          </cell>
          <cell r="N13">
            <v>107668</v>
          </cell>
          <cell r="O13">
            <v>0.43605465870708021</v>
          </cell>
        </row>
        <row r="14">
          <cell r="E14" t="e">
            <v>#DIV/0!</v>
          </cell>
          <cell r="G14" t="e">
            <v>#DIV/0!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</row>
        <row r="15">
          <cell r="B15" t="str">
            <v>Long term receivables</v>
          </cell>
          <cell r="C15" t="str">
            <v>Prepaid expenses</v>
          </cell>
          <cell r="E15" t="e">
            <v>#DIV/0!</v>
          </cell>
          <cell r="F15">
            <v>0</v>
          </cell>
          <cell r="G15" t="e">
            <v>#DIV/0!</v>
          </cell>
          <cell r="H15">
            <v>906</v>
          </cell>
          <cell r="I15">
            <v>3.7472856995140109E-3</v>
          </cell>
          <cell r="J15">
            <v>906</v>
          </cell>
          <cell r="K15">
            <v>3.7472856995140109E-3</v>
          </cell>
          <cell r="L15">
            <v>135</v>
          </cell>
          <cell r="M15">
            <v>5.768441922472141E-4</v>
          </cell>
          <cell r="N15">
            <v>1052</v>
          </cell>
          <cell r="O15">
            <v>4.2605927569923131E-3</v>
          </cell>
        </row>
        <row r="16">
          <cell r="C16" t="str">
            <v>Others</v>
          </cell>
          <cell r="E16" t="e">
            <v>#DIV/0!</v>
          </cell>
          <cell r="F16">
            <v>0</v>
          </cell>
          <cell r="G16" t="e">
            <v>#DIV/0!</v>
          </cell>
          <cell r="H16">
            <v>419</v>
          </cell>
          <cell r="I16">
            <v>1.7330162341019544E-3</v>
          </cell>
          <cell r="J16">
            <v>419</v>
          </cell>
          <cell r="K16">
            <v>1.7330162341019544E-3</v>
          </cell>
          <cell r="L16">
            <v>607</v>
          </cell>
          <cell r="M16">
            <v>2.5936624051411772E-3</v>
          </cell>
          <cell r="O16">
            <v>0</v>
          </cell>
        </row>
        <row r="17">
          <cell r="C17" t="str">
            <v>Trade accounts receivables</v>
          </cell>
          <cell r="E17" t="e">
            <v>#DIV/0!</v>
          </cell>
          <cell r="F17">
            <v>0</v>
          </cell>
          <cell r="G17" t="e">
            <v>#DIV/0!</v>
          </cell>
          <cell r="H17">
            <v>522</v>
          </cell>
          <cell r="I17">
            <v>2.1590321579981388E-3</v>
          </cell>
          <cell r="J17">
            <v>522</v>
          </cell>
          <cell r="K17">
            <v>2.1590321579981388E-3</v>
          </cell>
          <cell r="L17">
            <v>347</v>
          </cell>
          <cell r="M17">
            <v>1.4827032200724686E-3</v>
          </cell>
          <cell r="N17">
            <v>260</v>
          </cell>
          <cell r="O17">
            <v>1.0529982099030432E-3</v>
          </cell>
        </row>
        <row r="18">
          <cell r="D18">
            <v>0</v>
          </cell>
          <cell r="E18" t="e">
            <v>#DIV/0!</v>
          </cell>
          <cell r="F18">
            <v>0</v>
          </cell>
          <cell r="G18" t="e">
            <v>#DIV/0!</v>
          </cell>
          <cell r="H18">
            <v>1847</v>
          </cell>
          <cell r="I18">
            <v>7.6393340916141037E-3</v>
          </cell>
          <cell r="J18">
            <v>1847</v>
          </cell>
          <cell r="K18">
            <v>7.6393340916141037E-3</v>
          </cell>
          <cell r="L18">
            <v>1089</v>
          </cell>
          <cell r="M18">
            <v>4.6532098174608605E-3</v>
          </cell>
          <cell r="N18">
            <v>1312</v>
          </cell>
          <cell r="O18">
            <v>5.3135909668953563E-3</v>
          </cell>
        </row>
        <row r="19">
          <cell r="E19" t="e">
            <v>#DIV/0!</v>
          </cell>
          <cell r="G19" t="e">
            <v>#DIV/0!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</row>
        <row r="20">
          <cell r="B20" t="str">
            <v>Investments</v>
          </cell>
          <cell r="C20" t="str">
            <v>Deposits in respect of lease</v>
          </cell>
          <cell r="E20" t="e">
            <v>#DIV/0!</v>
          </cell>
          <cell r="F20">
            <v>0</v>
          </cell>
          <cell r="G20" t="e">
            <v>#DIV/0!</v>
          </cell>
          <cell r="H20">
            <v>1197</v>
          </cell>
          <cell r="I20">
            <v>4.9508840864440082E-3</v>
          </cell>
          <cell r="J20">
            <v>1197</v>
          </cell>
          <cell r="K20">
            <v>4.9508840864440082E-3</v>
          </cell>
          <cell r="L20">
            <v>1958</v>
          </cell>
          <cell r="M20">
            <v>8.3663772475558902E-3</v>
          </cell>
          <cell r="N20">
            <v>1442</v>
          </cell>
          <cell r="O20">
            <v>5.8400900718468774E-3</v>
          </cell>
        </row>
        <row r="21">
          <cell r="C21" t="str">
            <v>Affiliates</v>
          </cell>
          <cell r="E21" t="e">
            <v>#DIV/0!</v>
          </cell>
          <cell r="F21">
            <v>0</v>
          </cell>
          <cell r="G21" t="e">
            <v>#DIV/0!</v>
          </cell>
          <cell r="H21">
            <v>1</v>
          </cell>
          <cell r="I21">
            <v>4.1360769310309171E-6</v>
          </cell>
          <cell r="J21">
            <v>1</v>
          </cell>
          <cell r="K21">
            <v>4.1360769310309171E-6</v>
          </cell>
          <cell r="L21">
            <v>6</v>
          </cell>
          <cell r="M21">
            <v>2.5637519655431735E-5</v>
          </cell>
          <cell r="N21">
            <v>6</v>
          </cell>
          <cell r="O21">
            <v>2.4299958690070227E-5</v>
          </cell>
        </row>
        <row r="22">
          <cell r="D22">
            <v>0</v>
          </cell>
          <cell r="E22" t="e">
            <v>#DIV/0!</v>
          </cell>
          <cell r="F22">
            <v>0</v>
          </cell>
          <cell r="G22" t="e">
            <v>#DIV/0!</v>
          </cell>
          <cell r="H22">
            <v>1198</v>
          </cell>
          <cell r="I22">
            <v>4.9550201633750384E-3</v>
          </cell>
          <cell r="J22">
            <v>1198</v>
          </cell>
          <cell r="K22">
            <v>4.9550201633750384E-3</v>
          </cell>
          <cell r="L22">
            <v>1964</v>
          </cell>
          <cell r="M22">
            <v>8.392014767211322E-3</v>
          </cell>
          <cell r="N22">
            <v>1448</v>
          </cell>
          <cell r="O22">
            <v>5.8643900305369477E-3</v>
          </cell>
        </row>
        <row r="23">
          <cell r="E23" t="e">
            <v>#DIV/0!</v>
          </cell>
          <cell r="G23" t="e">
            <v>#DIV/0!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</row>
        <row r="24">
          <cell r="B24" t="str">
            <v>Long term investments</v>
          </cell>
          <cell r="C24" t="str">
            <v>Severance pay fund</v>
          </cell>
          <cell r="E24" t="e">
            <v>#DIV/0!</v>
          </cell>
          <cell r="F24">
            <v>0</v>
          </cell>
          <cell r="G24" t="e">
            <v>#DIV/0!</v>
          </cell>
          <cell r="H24">
            <v>25981</v>
          </cell>
          <cell r="I24">
            <v>0.10745941474511427</v>
          </cell>
          <cell r="J24">
            <v>25981</v>
          </cell>
          <cell r="K24">
            <v>0.10745941474511427</v>
          </cell>
          <cell r="L24">
            <v>25319</v>
          </cell>
          <cell r="M24">
            <v>0.10818606002597936</v>
          </cell>
          <cell r="N24">
            <v>26070</v>
          </cell>
          <cell r="O24">
            <v>0.10558332050835513</v>
          </cell>
        </row>
        <row r="25">
          <cell r="C25" t="str">
            <v>Marketable securities</v>
          </cell>
          <cell r="E25" t="e">
            <v>#DIV/0!</v>
          </cell>
          <cell r="F25">
            <v>0</v>
          </cell>
          <cell r="G25" t="e">
            <v>#DIV/0!</v>
          </cell>
          <cell r="H25">
            <v>150</v>
          </cell>
          <cell r="I25">
            <v>6.2041153965463757E-4</v>
          </cell>
          <cell r="J25">
            <v>150</v>
          </cell>
          <cell r="K25">
            <v>6.2041153965463757E-4</v>
          </cell>
          <cell r="L25">
            <v>140</v>
          </cell>
          <cell r="M25">
            <v>5.9820879196007383E-4</v>
          </cell>
          <cell r="N25">
            <v>144</v>
          </cell>
          <cell r="O25">
            <v>5.831990085616855E-4</v>
          </cell>
        </row>
        <row r="26">
          <cell r="E26" t="e">
            <v>#DIV/0!</v>
          </cell>
          <cell r="G26" t="e">
            <v>#DIV/0!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</row>
        <row r="27">
          <cell r="D27">
            <v>0</v>
          </cell>
          <cell r="E27" t="e">
            <v>#DIV/0!</v>
          </cell>
          <cell r="F27">
            <v>0</v>
          </cell>
          <cell r="G27" t="e">
            <v>#DIV/0!</v>
          </cell>
          <cell r="H27">
            <v>26131</v>
          </cell>
          <cell r="I27">
            <v>0.10807982628476889</v>
          </cell>
          <cell r="J27">
            <v>26131</v>
          </cell>
          <cell r="K27">
            <v>0.10807982628476889</v>
          </cell>
          <cell r="L27">
            <v>25459</v>
          </cell>
          <cell r="M27">
            <v>0.10878426881793943</v>
          </cell>
          <cell r="N27">
            <v>26214</v>
          </cell>
          <cell r="O27">
            <v>0.10616651951691682</v>
          </cell>
        </row>
        <row r="28">
          <cell r="C28" t="str">
            <v>L.T RECIEVABLES</v>
          </cell>
          <cell r="D28">
            <v>0</v>
          </cell>
          <cell r="E28" t="e">
            <v>#DIV/0!</v>
          </cell>
          <cell r="F28">
            <v>0</v>
          </cell>
          <cell r="G28" t="e">
            <v>#DIV/0!</v>
          </cell>
          <cell r="H28">
            <v>29176</v>
          </cell>
          <cell r="I28">
            <v>0.12067418053975804</v>
          </cell>
          <cell r="J28">
            <v>29176</v>
          </cell>
          <cell r="K28">
            <v>0.12067418053975804</v>
          </cell>
          <cell r="L28">
            <v>28512</v>
          </cell>
          <cell r="M28">
            <v>0.12182949340261161</v>
          </cell>
          <cell r="N28">
            <v>28974</v>
          </cell>
          <cell r="O28">
            <v>0.11734450051434912</v>
          </cell>
        </row>
        <row r="29">
          <cell r="E29" t="e">
            <v>#DIV/0!</v>
          </cell>
          <cell r="G29" t="e">
            <v>#DIV/0!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</row>
        <row r="30">
          <cell r="B30" t="str">
            <v>Property and equipment,net</v>
          </cell>
          <cell r="C30" t="str">
            <v>FIXED ASSETS</v>
          </cell>
          <cell r="E30" t="e">
            <v>#DIV/0!</v>
          </cell>
          <cell r="F30">
            <v>0</v>
          </cell>
          <cell r="G30" t="e">
            <v>#DIV/0!</v>
          </cell>
          <cell r="H30">
            <v>11494</v>
          </cell>
          <cell r="I30">
            <v>4.7540068245269365E-2</v>
          </cell>
          <cell r="J30">
            <v>11494</v>
          </cell>
          <cell r="K30">
            <v>4.7540068245269365E-2</v>
          </cell>
          <cell r="L30">
            <v>12052</v>
          </cell>
          <cell r="M30">
            <v>5.1497231147877215E-2</v>
          </cell>
          <cell r="N30">
            <v>12676</v>
          </cell>
          <cell r="O30">
            <v>5.1337712725888364E-2</v>
          </cell>
        </row>
        <row r="31">
          <cell r="E31" t="e">
            <v>#DIV/0!</v>
          </cell>
          <cell r="G31" t="e">
            <v>#DIV/0!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</row>
        <row r="32">
          <cell r="E32" t="e">
            <v>#DIV/0!</v>
          </cell>
          <cell r="G32" t="e">
            <v>#DIV/0!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</row>
        <row r="33">
          <cell r="B33" t="str">
            <v>Other Assets</v>
          </cell>
          <cell r="C33" t="str">
            <v>Goodwill - Cost</v>
          </cell>
          <cell r="E33" t="e">
            <v>#DIV/0!</v>
          </cell>
          <cell r="F33">
            <v>0</v>
          </cell>
          <cell r="G33" t="e">
            <v>#DIV/0!</v>
          </cell>
          <cell r="H33">
            <v>111805</v>
          </cell>
          <cell r="I33">
            <v>0.46243408127391167</v>
          </cell>
          <cell r="J33">
            <v>111805</v>
          </cell>
          <cell r="K33">
            <v>0.46243408127391167</v>
          </cell>
          <cell r="L33">
            <v>110897</v>
          </cell>
          <cell r="M33">
            <v>0.47773381417925753</v>
          </cell>
          <cell r="N33">
            <v>110897</v>
          </cell>
          <cell r="O33">
            <v>0.449132086475453</v>
          </cell>
        </row>
        <row r="34">
          <cell r="C34" t="str">
            <v>Goodwill - Amortization</v>
          </cell>
          <cell r="E34" t="e">
            <v>#DIV/0!</v>
          </cell>
          <cell r="F34">
            <v>0</v>
          </cell>
          <cell r="G34" t="e">
            <v>#DIV/0!</v>
          </cell>
          <cell r="H34">
            <v>-14383</v>
          </cell>
          <cell r="I34">
            <v>-5.9489194499017684E-2</v>
          </cell>
          <cell r="J34">
            <v>-14383</v>
          </cell>
          <cell r="K34">
            <v>-5.9489194499017684E-2</v>
          </cell>
          <cell r="L34">
            <v>-14383</v>
          </cell>
          <cell r="M34">
            <v>-6.1457407534012444E-2</v>
          </cell>
          <cell r="N34">
            <v>-14383</v>
          </cell>
          <cell r="O34">
            <v>-5.8251050973213349E-2</v>
          </cell>
        </row>
        <row r="35">
          <cell r="C35" t="str">
            <v>Defferd Taxes</v>
          </cell>
          <cell r="E35" t="e">
            <v>#DIV/0!</v>
          </cell>
          <cell r="F35">
            <v>0</v>
          </cell>
          <cell r="G35" t="e">
            <v>#DIV/0!</v>
          </cell>
          <cell r="H35">
            <v>1934</v>
          </cell>
          <cell r="I35">
            <v>7.9991727846137946E-3</v>
          </cell>
          <cell r="J35">
            <v>1934</v>
          </cell>
          <cell r="K35">
            <v>7.9991727846137946E-3</v>
          </cell>
          <cell r="L35">
            <v>353</v>
          </cell>
          <cell r="M35">
            <v>1.5083407397279004E-3</v>
          </cell>
          <cell r="N35">
            <v>417</v>
          </cell>
          <cell r="O35">
            <v>1.6888471289598808E-3</v>
          </cell>
        </row>
        <row r="36">
          <cell r="C36" t="str">
            <v>Others</v>
          </cell>
          <cell r="E36" t="e">
            <v>#DIV/0!</v>
          </cell>
          <cell r="F36">
            <v>0</v>
          </cell>
          <cell r="G36" t="e">
            <v>#DIV/0!</v>
          </cell>
          <cell r="H36">
            <v>1004</v>
          </cell>
          <cell r="I36">
            <v>4.1526212387550405E-3</v>
          </cell>
          <cell r="J36">
            <v>1004</v>
          </cell>
          <cell r="K36">
            <v>4.1526212387550405E-3</v>
          </cell>
          <cell r="L36">
            <v>840</v>
          </cell>
          <cell r="M36">
            <v>4.2900116223422435E-3</v>
          </cell>
          <cell r="N36">
            <v>665</v>
          </cell>
          <cell r="O36">
            <v>2.6932454214827835E-3</v>
          </cell>
        </row>
        <row r="37">
          <cell r="D37">
            <v>0</v>
          </cell>
          <cell r="E37" t="e">
            <v>#DIV/0!</v>
          </cell>
          <cell r="F37">
            <v>0</v>
          </cell>
          <cell r="G37" t="e">
            <v>#DIV/0!</v>
          </cell>
          <cell r="H37">
            <v>100360</v>
          </cell>
          <cell r="I37">
            <v>0.41509668079826284</v>
          </cell>
          <cell r="J37">
            <v>100360</v>
          </cell>
          <cell r="K37">
            <v>0.41509668079826284</v>
          </cell>
          <cell r="L37">
            <v>97707</v>
          </cell>
          <cell r="M37">
            <v>0.41749418882887812</v>
          </cell>
          <cell r="N37">
            <v>97596</v>
          </cell>
          <cell r="O37">
            <v>0.39526312805268232</v>
          </cell>
        </row>
        <row r="38">
          <cell r="E38" t="e">
            <v>#DIV/0!</v>
          </cell>
          <cell r="G38" t="e">
            <v>#DIV/0!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</row>
        <row r="39">
          <cell r="D39">
            <v>0</v>
          </cell>
          <cell r="E39" t="e">
            <v>#DIV/0!</v>
          </cell>
          <cell r="F39">
            <v>0</v>
          </cell>
          <cell r="G39" t="e">
            <v>#DIV/0!</v>
          </cell>
          <cell r="H39">
            <v>241775</v>
          </cell>
          <cell r="I39">
            <v>1</v>
          </cell>
          <cell r="J39">
            <v>241775</v>
          </cell>
          <cell r="K39">
            <v>1</v>
          </cell>
          <cell r="L39">
            <v>234032</v>
          </cell>
          <cell r="M39">
            <v>1</v>
          </cell>
          <cell r="N39">
            <v>246914</v>
          </cell>
          <cell r="O39">
            <v>1</v>
          </cell>
        </row>
        <row r="41">
          <cell r="B41" t="str">
            <v>Currrent liabilities</v>
          </cell>
          <cell r="C41" t="str">
            <v>Short term debt</v>
          </cell>
          <cell r="D41">
            <v>13948</v>
          </cell>
          <cell r="E41" t="e">
            <v>#DIV/0!</v>
          </cell>
          <cell r="F41">
            <v>13948</v>
          </cell>
          <cell r="G41" t="e">
            <v>#DIV/0!</v>
          </cell>
          <cell r="H41">
            <v>13948</v>
          </cell>
          <cell r="I41">
            <v>5.769000103401923E-2</v>
          </cell>
          <cell r="J41">
            <v>13948</v>
          </cell>
          <cell r="K41">
            <v>5.769000103401923E-2</v>
          </cell>
          <cell r="L41">
            <v>7620</v>
          </cell>
          <cell r="M41">
            <v>5.9598687358993645E-2</v>
          </cell>
          <cell r="N41">
            <v>13895</v>
          </cell>
        </row>
        <row r="42">
          <cell r="C42" t="str">
            <v>Current maturities</v>
          </cell>
          <cell r="D42">
            <v>11518</v>
          </cell>
          <cell r="E42" t="e">
            <v>#DIV/0!</v>
          </cell>
          <cell r="F42">
            <v>11518</v>
          </cell>
          <cell r="G42" t="e">
            <v>#DIV/0!</v>
          </cell>
          <cell r="H42">
            <v>11518</v>
          </cell>
          <cell r="I42">
            <v>4.7639334091614104E-2</v>
          </cell>
          <cell r="J42">
            <v>11518</v>
          </cell>
          <cell r="K42">
            <v>4.7639334091614104E-2</v>
          </cell>
          <cell r="L42">
            <v>11285</v>
          </cell>
          <cell r="M42">
            <v>4.9215491898543788E-2</v>
          </cell>
          <cell r="N42">
            <v>9846</v>
          </cell>
        </row>
        <row r="43">
          <cell r="C43" t="str">
            <v>Trade payables</v>
          </cell>
          <cell r="D43">
            <v>20591</v>
          </cell>
          <cell r="E43" t="e">
            <v>#DIV/0!</v>
          </cell>
          <cell r="F43">
            <v>20591</v>
          </cell>
          <cell r="G43" t="e">
            <v>#DIV/0!</v>
          </cell>
          <cell r="H43">
            <v>20591</v>
          </cell>
          <cell r="I43">
            <v>8.5165960086857617E-2</v>
          </cell>
          <cell r="J43">
            <v>20591</v>
          </cell>
          <cell r="K43">
            <v>8.5165960086857617E-2</v>
          </cell>
          <cell r="L43">
            <v>18276</v>
          </cell>
          <cell r="M43">
            <v>8.7983694537499144E-2</v>
          </cell>
          <cell r="N43">
            <v>19882</v>
          </cell>
        </row>
        <row r="44">
          <cell r="C44" t="str">
            <v>Customer advances</v>
          </cell>
          <cell r="D44">
            <v>3454</v>
          </cell>
          <cell r="E44" t="e">
            <v>#DIV/0!</v>
          </cell>
          <cell r="F44">
            <v>3454</v>
          </cell>
          <cell r="G44" t="e">
            <v>#DIV/0!</v>
          </cell>
          <cell r="H44">
            <v>3454</v>
          </cell>
          <cell r="I44">
            <v>1.4286009719780788E-2</v>
          </cell>
          <cell r="J44">
            <v>3454</v>
          </cell>
          <cell r="K44">
            <v>1.4286009719780788E-2</v>
          </cell>
          <cell r="L44">
            <v>4597</v>
          </cell>
          <cell r="M44">
            <v>1.4758665481643536E-2</v>
          </cell>
          <cell r="N44">
            <v>4363</v>
          </cell>
        </row>
        <row r="45">
          <cell r="C45" t="str">
            <v>Other accounts payable</v>
          </cell>
          <cell r="D45">
            <v>35400</v>
          </cell>
          <cell r="E45" t="e">
            <v>#DIV/0!</v>
          </cell>
          <cell r="F45">
            <v>35400</v>
          </cell>
          <cell r="G45" t="e">
            <v>#DIV/0!</v>
          </cell>
          <cell r="H45">
            <v>35400</v>
          </cell>
          <cell r="I45">
            <v>0.14641712335849447</v>
          </cell>
          <cell r="J45">
            <v>35400</v>
          </cell>
          <cell r="K45">
            <v>0.14641712335849447</v>
          </cell>
          <cell r="L45">
            <v>35853</v>
          </cell>
          <cell r="M45">
            <v>0.15126136596704723</v>
          </cell>
          <cell r="N45">
            <v>35884</v>
          </cell>
        </row>
        <row r="46">
          <cell r="C46" t="str">
            <v xml:space="preserve">CURRENT LIABILTIES </v>
          </cell>
          <cell r="D46">
            <v>84911</v>
          </cell>
          <cell r="E46" t="e">
            <v>#DIV/0!</v>
          </cell>
          <cell r="F46">
            <v>84911</v>
          </cell>
          <cell r="G46" t="e">
            <v>#DIV/0!</v>
          </cell>
          <cell r="H46">
            <v>84911</v>
          </cell>
          <cell r="I46">
            <v>0.3511984282907662</v>
          </cell>
          <cell r="J46">
            <v>84911</v>
          </cell>
          <cell r="K46">
            <v>0.3511984282907662</v>
          </cell>
          <cell r="L46">
            <v>77631</v>
          </cell>
          <cell r="M46">
            <v>0.33171104806180352</v>
          </cell>
          <cell r="N46">
            <v>83870</v>
          </cell>
        </row>
        <row r="47">
          <cell r="E47" t="e">
            <v>#DIV/0!</v>
          </cell>
          <cell r="G47" t="e">
            <v>#DIV/0!</v>
          </cell>
          <cell r="I47">
            <v>0</v>
          </cell>
          <cell r="K47">
            <v>0</v>
          </cell>
          <cell r="M47">
            <v>0</v>
          </cell>
        </row>
        <row r="48">
          <cell r="B48" t="str">
            <v>Long term liabilities</v>
          </cell>
          <cell r="C48" t="str">
            <v>Long term loans, net</v>
          </cell>
          <cell r="D48">
            <v>65085</v>
          </cell>
          <cell r="E48" t="e">
            <v>#DIV/0!</v>
          </cell>
          <cell r="F48">
            <v>65085</v>
          </cell>
          <cell r="G48" t="e">
            <v>#DIV/0!</v>
          </cell>
          <cell r="H48">
            <v>65085</v>
          </cell>
          <cell r="I48">
            <v>0.26919656705614725</v>
          </cell>
          <cell r="J48">
            <v>65085</v>
          </cell>
          <cell r="K48">
            <v>0.26919656705614725</v>
          </cell>
          <cell r="L48">
            <v>66529</v>
          </cell>
          <cell r="M48">
            <v>0.27810299446229575</v>
          </cell>
          <cell r="N48">
            <v>69850</v>
          </cell>
        </row>
        <row r="49">
          <cell r="C49" t="str">
            <v>Accrued severance pay</v>
          </cell>
          <cell r="D49">
            <v>27800</v>
          </cell>
          <cell r="E49" t="e">
            <v>#DIV/0!</v>
          </cell>
          <cell r="F49">
            <v>27800</v>
          </cell>
          <cell r="G49" t="e">
            <v>#DIV/0!</v>
          </cell>
          <cell r="H49">
            <v>27800</v>
          </cell>
          <cell r="I49">
            <v>0.11498293868265949</v>
          </cell>
          <cell r="J49">
            <v>27800</v>
          </cell>
          <cell r="K49">
            <v>0.11498293868265949</v>
          </cell>
          <cell r="L49">
            <v>27967</v>
          </cell>
          <cell r="M49">
            <v>0.11878717440350038</v>
          </cell>
          <cell r="N49">
            <v>29456</v>
          </cell>
        </row>
        <row r="50">
          <cell r="C50" t="str">
            <v>Deferred tax liabilities</v>
          </cell>
          <cell r="D50">
            <v>18</v>
          </cell>
          <cell r="E50" t="e">
            <v>#DIV/0!</v>
          </cell>
          <cell r="F50">
            <v>18</v>
          </cell>
          <cell r="G50" t="e">
            <v>#DIV/0!</v>
          </cell>
          <cell r="H50">
            <v>18</v>
          </cell>
          <cell r="I50">
            <v>7.4449384758556509E-5</v>
          </cell>
          <cell r="J50">
            <v>18</v>
          </cell>
          <cell r="K50">
            <v>7.4449384758556509E-5</v>
          </cell>
          <cell r="L50">
            <v>18</v>
          </cell>
          <cell r="M50">
            <v>7.6912558966295204E-5</v>
          </cell>
          <cell r="N50">
            <v>19</v>
          </cell>
        </row>
        <row r="51">
          <cell r="C51" t="str">
            <v xml:space="preserve">Excess of losses over investment  </v>
          </cell>
          <cell r="E51" t="e">
            <v>#DIV/0!</v>
          </cell>
          <cell r="F51">
            <v>0</v>
          </cell>
          <cell r="G51" t="e">
            <v>#DIV/0!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</row>
        <row r="52">
          <cell r="C52" t="str">
            <v xml:space="preserve">LT LIABILTIES </v>
          </cell>
          <cell r="D52">
            <v>92903</v>
          </cell>
          <cell r="E52" t="e">
            <v>#DIV/0!</v>
          </cell>
          <cell r="F52">
            <v>92903</v>
          </cell>
          <cell r="G52" t="e">
            <v>#DIV/0!</v>
          </cell>
          <cell r="H52">
            <v>92903</v>
          </cell>
          <cell r="I52">
            <v>0.38425395512356531</v>
          </cell>
          <cell r="J52">
            <v>92903</v>
          </cell>
          <cell r="K52">
            <v>0.38425395512356531</v>
          </cell>
          <cell r="L52">
            <v>94514</v>
          </cell>
          <cell r="M52">
            <v>0.40385075545224586</v>
          </cell>
          <cell r="N52">
            <v>99325</v>
          </cell>
        </row>
        <row r="54">
          <cell r="D54">
            <v>177814</v>
          </cell>
          <cell r="E54" t="e">
            <v>#DIV/0!</v>
          </cell>
          <cell r="G54" t="e">
            <v>#DIV/0!</v>
          </cell>
          <cell r="H54">
            <v>177814</v>
          </cell>
          <cell r="I54">
            <v>0.7354523834143315</v>
          </cell>
          <cell r="K54">
            <v>0</v>
          </cell>
          <cell r="L54">
            <v>172145</v>
          </cell>
          <cell r="M54">
            <v>0.73556180351404932</v>
          </cell>
          <cell r="N54">
            <v>183195</v>
          </cell>
        </row>
        <row r="55">
          <cell r="B55" t="str">
            <v>Minority interest</v>
          </cell>
          <cell r="C55" t="str">
            <v>Minority interest</v>
          </cell>
          <cell r="D55">
            <v>378</v>
          </cell>
          <cell r="E55" t="e">
            <v>#DIV/0!</v>
          </cell>
          <cell r="F55">
            <v>378</v>
          </cell>
          <cell r="G55" t="e">
            <v>#DIV/0!</v>
          </cell>
          <cell r="H55">
            <v>378</v>
          </cell>
          <cell r="I55">
            <v>1.5634370799296868E-3</v>
          </cell>
          <cell r="J55">
            <v>378</v>
          </cell>
          <cell r="K55">
            <v>1.5634370799296868E-3</v>
          </cell>
          <cell r="M55">
            <v>0</v>
          </cell>
        </row>
        <row r="56">
          <cell r="B56" t="str">
            <v>Class C</v>
          </cell>
          <cell r="C56" t="str">
            <v>Class C</v>
          </cell>
          <cell r="E56" t="e">
            <v>#DIV/0!</v>
          </cell>
          <cell r="F56">
            <v>0</v>
          </cell>
          <cell r="G56" t="e">
            <v>#DIV/0!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</row>
        <row r="57">
          <cell r="E57" t="e">
            <v>#DIV/0!</v>
          </cell>
          <cell r="G57" t="e">
            <v>#DIV/0!</v>
          </cell>
          <cell r="I57">
            <v>0</v>
          </cell>
          <cell r="K57">
            <v>0</v>
          </cell>
          <cell r="M57">
            <v>0</v>
          </cell>
        </row>
        <row r="58">
          <cell r="B58" t="str">
            <v>Shareholders equity</v>
          </cell>
          <cell r="C58" t="str">
            <v>Shares</v>
          </cell>
          <cell r="D58">
            <v>161</v>
          </cell>
          <cell r="E58" t="e">
            <v>#DIV/0!</v>
          </cell>
          <cell r="F58">
            <v>161</v>
          </cell>
          <cell r="G58" t="e">
            <v>#DIV/0!</v>
          </cell>
          <cell r="H58">
            <v>161</v>
          </cell>
          <cell r="I58">
            <v>6.6590838589597771E-4</v>
          </cell>
          <cell r="J58">
            <v>161</v>
          </cell>
          <cell r="K58">
            <v>6.6590838589597771E-4</v>
          </cell>
          <cell r="L58">
            <v>104118</v>
          </cell>
          <cell r="M58">
            <v>0.44488787858070689</v>
          </cell>
          <cell r="N58">
            <v>104118.12620750001</v>
          </cell>
        </row>
        <row r="59">
          <cell r="C59" t="str">
            <v>Additional paid in capital</v>
          </cell>
          <cell r="D59">
            <v>103957</v>
          </cell>
          <cell r="E59" t="e">
            <v>#DIV/0!</v>
          </cell>
          <cell r="F59">
            <v>103957</v>
          </cell>
          <cell r="G59" t="e">
            <v>#DIV/0!</v>
          </cell>
          <cell r="H59">
            <v>103957</v>
          </cell>
          <cell r="I59">
            <v>0.42997414951918106</v>
          </cell>
          <cell r="J59">
            <v>103957</v>
          </cell>
          <cell r="K59">
            <v>0.42997414951918106</v>
          </cell>
          <cell r="M59">
            <v>0</v>
          </cell>
        </row>
        <row r="60">
          <cell r="C60" t="str">
            <v>Translation adjastments</v>
          </cell>
          <cell r="E60" t="e">
            <v>#DIV/0!</v>
          </cell>
          <cell r="F60">
            <v>0</v>
          </cell>
          <cell r="G60" t="e">
            <v>#DIV/0!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</row>
        <row r="61">
          <cell r="C61" t="str">
            <v>Unrealized gains</v>
          </cell>
          <cell r="D61">
            <v>-38</v>
          </cell>
          <cell r="E61" t="e">
            <v>#DIV/0!</v>
          </cell>
          <cell r="F61">
            <v>-38</v>
          </cell>
          <cell r="G61" t="e">
            <v>#DIV/0!</v>
          </cell>
          <cell r="H61">
            <v>-38</v>
          </cell>
          <cell r="I61">
            <v>-1.5717092337917484E-4</v>
          </cell>
          <cell r="J61">
            <v>-38</v>
          </cell>
          <cell r="K61">
            <v>-1.5717092337917484E-4</v>
          </cell>
          <cell r="L61">
            <v>-37</v>
          </cell>
          <cell r="M61">
            <v>-1.5809803787516236E-4</v>
          </cell>
          <cell r="N61">
            <v>-41</v>
          </cell>
        </row>
        <row r="62">
          <cell r="C62" t="str">
            <v>Capital Fund - Options</v>
          </cell>
          <cell r="E62" t="e">
            <v>#DIV/0!</v>
          </cell>
          <cell r="F62">
            <v>0</v>
          </cell>
          <cell r="G62" t="e">
            <v>#DIV/0!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</row>
        <row r="63">
          <cell r="C63" t="str">
            <v>Deferred Compensation</v>
          </cell>
          <cell r="D63">
            <v>-401</v>
          </cell>
          <cell r="E63" t="e">
            <v>#DIV/0!</v>
          </cell>
          <cell r="F63">
            <v>-401</v>
          </cell>
          <cell r="G63" t="e">
            <v>#DIV/0!</v>
          </cell>
          <cell r="H63">
            <v>-401</v>
          </cell>
          <cell r="I63">
            <v>-1.6585668493433977E-3</v>
          </cell>
          <cell r="J63">
            <v>-401</v>
          </cell>
          <cell r="K63">
            <v>-1.6585668493433977E-3</v>
          </cell>
          <cell r="L63">
            <v>-463</v>
          </cell>
          <cell r="M63">
            <v>-1.9783619334108157E-3</v>
          </cell>
          <cell r="N63">
            <v>-525</v>
          </cell>
        </row>
        <row r="64">
          <cell r="C64" t="str">
            <v>Capital reserve - Atl</v>
          </cell>
          <cell r="D64">
            <v>-543</v>
          </cell>
          <cell r="E64" t="e">
            <v>#DIV/0!</v>
          </cell>
          <cell r="F64">
            <v>-543</v>
          </cell>
          <cell r="G64" t="e">
            <v>#DIV/0!</v>
          </cell>
          <cell r="H64">
            <v>-543</v>
          </cell>
          <cell r="I64">
            <v>-2.2458897735497881E-3</v>
          </cell>
          <cell r="J64">
            <v>-543</v>
          </cell>
          <cell r="K64">
            <v>-2.2458897735497881E-3</v>
          </cell>
          <cell r="L64">
            <v>-543</v>
          </cell>
          <cell r="M64">
            <v>-2.3201955288165723E-3</v>
          </cell>
          <cell r="N64">
            <v>-543</v>
          </cell>
        </row>
        <row r="65">
          <cell r="C65" t="str">
            <v xml:space="preserve">Accumolated deficit </v>
          </cell>
          <cell r="D65">
            <v>-39290.222735771837</v>
          </cell>
          <cell r="E65" t="e">
            <v>#DIV/0!</v>
          </cell>
          <cell r="F65">
            <v>-39552.677898337672</v>
          </cell>
          <cell r="G65" t="e">
            <v>#DIV/0!</v>
          </cell>
          <cell r="H65">
            <v>-39290.222735771837</v>
          </cell>
          <cell r="I65">
            <v>-0.16250738387249233</v>
          </cell>
          <cell r="J65">
            <v>-41187.543175078295</v>
          </cell>
          <cell r="K65">
            <v>-0.17035484717228122</v>
          </cell>
          <cell r="L65">
            <v>-39290.222735771837</v>
          </cell>
          <cell r="M65">
            <v>-0.16788397627577356</v>
          </cell>
          <cell r="N65">
            <v>-24449</v>
          </cell>
        </row>
        <row r="66">
          <cell r="C66" t="str">
            <v>Accumolated deficit - for the period</v>
          </cell>
          <cell r="D66">
            <v>-262.45516256583869</v>
          </cell>
          <cell r="E66" t="e">
            <v>#DIV/0!</v>
          </cell>
          <cell r="F66">
            <v>0</v>
          </cell>
          <cell r="G66" t="e">
            <v>#DIV/0!</v>
          </cell>
          <cell r="H66">
            <v>-262.45516256583869</v>
          </cell>
          <cell r="I66">
            <v>-1.0855347433185345E-3</v>
          </cell>
          <cell r="J66">
            <v>1634.8652767406202</v>
          </cell>
          <cell r="K66">
            <v>6.7619285564703554E-3</v>
          </cell>
          <cell r="L66">
            <v>-1897.3204393064589</v>
          </cell>
          <cell r="M66">
            <v>-8.1070983425619528E-3</v>
          </cell>
          <cell r="N66">
            <v>-14841.222735771829</v>
          </cell>
        </row>
        <row r="67">
          <cell r="E67" t="e">
            <v>#DIV/0!</v>
          </cell>
          <cell r="G67" t="e">
            <v>#DIV/0!</v>
          </cell>
          <cell r="I67">
            <v>0</v>
          </cell>
          <cell r="K67">
            <v>0</v>
          </cell>
          <cell r="M67">
            <v>0</v>
          </cell>
        </row>
        <row r="68">
          <cell r="C68" t="str">
            <v>SH EQUITY</v>
          </cell>
          <cell r="D68">
            <v>63583.322101662328</v>
          </cell>
          <cell r="E68" t="e">
            <v>#DIV/0!</v>
          </cell>
          <cell r="F68">
            <v>63583.322101662328</v>
          </cell>
          <cell r="G68" t="e">
            <v>#DIV/0!</v>
          </cell>
          <cell r="H68">
            <v>63583.322101662328</v>
          </cell>
          <cell r="I68">
            <v>0.26298551174299378</v>
          </cell>
          <cell r="J68">
            <v>63583.322101662328</v>
          </cell>
          <cell r="K68">
            <v>0.26298551174299378</v>
          </cell>
          <cell r="L68">
            <v>61887.456824921705</v>
          </cell>
          <cell r="M68">
            <v>0.26444014846226888</v>
          </cell>
          <cell r="N68">
            <v>63718.903471728183</v>
          </cell>
        </row>
        <row r="69">
          <cell r="D69">
            <v>241775.32210166234</v>
          </cell>
          <cell r="E69" t="e">
            <v>#DIV/0!</v>
          </cell>
          <cell r="F69">
            <v>241775.32210166234</v>
          </cell>
          <cell r="G69" t="e">
            <v>#DIV/0!</v>
          </cell>
          <cell r="H69">
            <v>241775.32210166234</v>
          </cell>
          <cell r="I69">
            <v>1.000001332237255</v>
          </cell>
          <cell r="J69">
            <v>241775.32210166234</v>
          </cell>
          <cell r="K69">
            <v>1.000001332237255</v>
          </cell>
          <cell r="L69">
            <v>234032.45682492171</v>
          </cell>
          <cell r="M69">
            <v>1.0000019519763181</v>
          </cell>
          <cell r="N69">
            <v>246913.90347172818</v>
          </cell>
        </row>
        <row r="70">
          <cell r="D70">
            <v>63961.322101662328</v>
          </cell>
          <cell r="H70">
            <v>63961.322101662328</v>
          </cell>
          <cell r="L70">
            <v>61887.456824921705</v>
          </cell>
          <cell r="N70">
            <v>63718.903471728183</v>
          </cell>
        </row>
        <row r="71">
          <cell r="B71" t="str">
            <v>Check</v>
          </cell>
          <cell r="C71" t="str">
            <v>Check</v>
          </cell>
          <cell r="D71">
            <v>-241775.32210166234</v>
          </cell>
          <cell r="E71" t="e">
            <v>#DIV/0!</v>
          </cell>
          <cell r="F71">
            <v>-241775.32210166234</v>
          </cell>
          <cell r="G71" t="e">
            <v>#DIV/0!</v>
          </cell>
          <cell r="H71">
            <v>-0.32210166234290227</v>
          </cell>
          <cell r="I71">
            <v>-1.3322372549584571E-6</v>
          </cell>
          <cell r="J71">
            <v>-0.32210166234290227</v>
          </cell>
          <cell r="K71">
            <v>-1.3322372549584571E-6</v>
          </cell>
          <cell r="L71">
            <v>-0.45682492171181366</v>
          </cell>
          <cell r="M71">
            <v>-1.9519763181374827E-6</v>
          </cell>
          <cell r="N71">
            <v>9.6528271824354306E-2</v>
          </cell>
        </row>
        <row r="72">
          <cell r="L72">
            <v>234032.45682492171</v>
          </cell>
          <cell r="N72">
            <v>246913.90347172818</v>
          </cell>
        </row>
        <row r="73">
          <cell r="D73" t="str">
            <v>Ness technologies Inc.</v>
          </cell>
          <cell r="F73" t="str">
            <v>Ness technologies Inc.</v>
          </cell>
          <cell r="H73" t="str">
            <v>Ness technologies Inc.</v>
          </cell>
          <cell r="J73" t="str">
            <v>Ness technologies Inc.</v>
          </cell>
          <cell r="L73" t="str">
            <v>Ness technologies Inc.</v>
          </cell>
          <cell r="N73" t="str">
            <v>Ness technologies Inc.</v>
          </cell>
        </row>
        <row r="74">
          <cell r="D74" t="str">
            <v>Three months ended 31/12/2001</v>
          </cell>
          <cell r="F74" t="str">
            <v>Three months ended 31/12/2001</v>
          </cell>
          <cell r="H74" t="str">
            <v>Three months ended 31/12/2001</v>
          </cell>
          <cell r="J74" t="str">
            <v>Three months ended 31/12/2001</v>
          </cell>
          <cell r="L74" t="str">
            <v>Three months ended 31/12/2001</v>
          </cell>
          <cell r="N74" t="str">
            <v>Three months ended 31/12/2001</v>
          </cell>
        </row>
        <row r="75">
          <cell r="D75" t="str">
            <v>US$ In Thousand</v>
          </cell>
          <cell r="F75" t="str">
            <v>US$ In Thousand</v>
          </cell>
          <cell r="H75" t="str">
            <v>US$ In Thousand</v>
          </cell>
          <cell r="J75" t="str">
            <v>US$ In Thousand</v>
          </cell>
          <cell r="L75" t="str">
            <v>US$ In Thousand</v>
          </cell>
          <cell r="N75" t="str">
            <v>US$ In Thousand</v>
          </cell>
        </row>
        <row r="77">
          <cell r="C77" t="str">
            <v>Revenues</v>
          </cell>
          <cell r="D77">
            <v>83725</v>
          </cell>
          <cell r="E77">
            <v>1</v>
          </cell>
          <cell r="F77">
            <v>0</v>
          </cell>
          <cell r="G77" t="e">
            <v>#DIV/0!</v>
          </cell>
          <cell r="H77">
            <v>83725</v>
          </cell>
          <cell r="I77">
            <v>1</v>
          </cell>
          <cell r="J77">
            <v>41241.618798453834</v>
          </cell>
          <cell r="K77">
            <v>1</v>
          </cell>
          <cell r="L77">
            <v>42483.381201546166</v>
          </cell>
          <cell r="M77">
            <v>1</v>
          </cell>
          <cell r="N77">
            <v>167699.3197398374</v>
          </cell>
        </row>
        <row r="78">
          <cell r="E78">
            <v>0</v>
          </cell>
          <cell r="G78" t="e">
            <v>#DIV/0!</v>
          </cell>
          <cell r="I78">
            <v>0</v>
          </cell>
          <cell r="K78">
            <v>0</v>
          </cell>
          <cell r="M78">
            <v>0</v>
          </cell>
        </row>
        <row r="79">
          <cell r="C79" t="str">
            <v>Cost of revenues</v>
          </cell>
          <cell r="D79">
            <v>53144.329965561956</v>
          </cell>
          <cell r="E79">
            <v>0.63474864097416495</v>
          </cell>
          <cell r="F79">
            <v>0</v>
          </cell>
          <cell r="G79" t="e">
            <v>#DIV/0!</v>
          </cell>
          <cell r="H79">
            <v>53144.329965561956</v>
          </cell>
          <cell r="I79">
            <v>0.63474864097416495</v>
          </cell>
          <cell r="J79">
            <v>25444.725743761948</v>
          </cell>
          <cell r="K79">
            <v>0.61696719200352734</v>
          </cell>
          <cell r="L79">
            <v>27699.604221800008</v>
          </cell>
          <cell r="M79">
            <v>0.652010349420867</v>
          </cell>
          <cell r="N79">
            <v>118158.71725720547</v>
          </cell>
        </row>
        <row r="80">
          <cell r="E80">
            <v>0</v>
          </cell>
          <cell r="G80" t="e">
            <v>#DIV/0!</v>
          </cell>
          <cell r="I80">
            <v>0</v>
          </cell>
          <cell r="K80">
            <v>0</v>
          </cell>
          <cell r="M80">
            <v>0</v>
          </cell>
        </row>
        <row r="81">
          <cell r="C81" t="str">
            <v>Gross profit</v>
          </cell>
          <cell r="D81">
            <v>30580.670034438044</v>
          </cell>
          <cell r="E81">
            <v>0.36525135902583511</v>
          </cell>
          <cell r="F81">
            <v>0</v>
          </cell>
          <cell r="G81" t="e">
            <v>#DIV/0!</v>
          </cell>
          <cell r="H81">
            <v>30580.670034438044</v>
          </cell>
          <cell r="I81">
            <v>0.36525135902583511</v>
          </cell>
          <cell r="J81">
            <v>15796.893054691885</v>
          </cell>
          <cell r="K81">
            <v>0.38303280799647266</v>
          </cell>
          <cell r="L81">
            <v>14783.776979746159</v>
          </cell>
          <cell r="M81">
            <v>0.347989650579133</v>
          </cell>
          <cell r="N81">
            <v>49540.602482631934</v>
          </cell>
        </row>
        <row r="82">
          <cell r="D82">
            <v>0.36525135902583511</v>
          </cell>
          <cell r="E82">
            <v>4.3625124995620799E-6</v>
          </cell>
          <cell r="F82" t="e">
            <v>#DIV/0!</v>
          </cell>
          <cell r="G82" t="e">
            <v>#DIV/0!</v>
          </cell>
          <cell r="H82">
            <v>0.36525135902583511</v>
          </cell>
          <cell r="I82">
            <v>4.3625124995620799E-6</v>
          </cell>
          <cell r="J82">
            <v>0.38303280799647266</v>
          </cell>
          <cell r="K82">
            <v>9.2875308767179801E-6</v>
          </cell>
          <cell r="L82">
            <v>0.347989650579133</v>
          </cell>
          <cell r="M82">
            <v>8.1911947857499635E-6</v>
          </cell>
          <cell r="N82">
            <v>0.29541325844068667</v>
          </cell>
        </row>
        <row r="83">
          <cell r="C83" t="str">
            <v>R&amp;D</v>
          </cell>
          <cell r="D83">
            <v>340.63065798818911</v>
          </cell>
          <cell r="E83">
            <v>4.0684461987242652E-3</v>
          </cell>
          <cell r="F83">
            <v>0</v>
          </cell>
          <cell r="G83" t="e">
            <v>#DIV/0!</v>
          </cell>
          <cell r="H83">
            <v>340.63065798818911</v>
          </cell>
          <cell r="I83">
            <v>4.0684461987242652E-3</v>
          </cell>
          <cell r="J83">
            <v>220.63065798818911</v>
          </cell>
          <cell r="K83">
            <v>5.349708969146009E-3</v>
          </cell>
          <cell r="L83">
            <v>120</v>
          </cell>
          <cell r="M83">
            <v>2.8246339299291142E-3</v>
          </cell>
          <cell r="N83">
            <v>2101.7288495934963</v>
          </cell>
        </row>
        <row r="84">
          <cell r="C84" t="str">
            <v>S&amp;M</v>
          </cell>
          <cell r="D84">
            <v>8417.0466979883859</v>
          </cell>
          <cell r="E84">
            <v>0.10053205969529276</v>
          </cell>
          <cell r="F84">
            <v>0</v>
          </cell>
          <cell r="G84" t="e">
            <v>#DIV/0!</v>
          </cell>
          <cell r="H84">
            <v>8417.0466979883859</v>
          </cell>
          <cell r="I84">
            <v>0.10053205969529276</v>
          </cell>
          <cell r="J84">
            <v>3969.2982351979153</v>
          </cell>
          <cell r="K84">
            <v>9.624496687668152E-2</v>
          </cell>
          <cell r="L84">
            <v>4447.7484627904705</v>
          </cell>
          <cell r="M84">
            <v>0.10469384349823353</v>
          </cell>
          <cell r="N84">
            <v>19507.60795011108</v>
          </cell>
        </row>
        <row r="85">
          <cell r="C85" t="str">
            <v>G&amp;A</v>
          </cell>
          <cell r="D85">
            <v>16793.447841027308</v>
          </cell>
          <cell r="E85">
            <v>0.2005786544165698</v>
          </cell>
          <cell r="F85">
            <v>0</v>
          </cell>
          <cell r="G85" t="e">
            <v>#DIV/0!</v>
          </cell>
          <cell r="H85">
            <v>16793.447841027308</v>
          </cell>
          <cell r="I85">
            <v>0.2005786544165698</v>
          </cell>
          <cell r="J85">
            <v>8266.0988847651606</v>
          </cell>
          <cell r="K85">
            <v>0.20043099969381076</v>
          </cell>
          <cell r="L85">
            <v>8527.3489562621471</v>
          </cell>
          <cell r="M85">
            <v>0.20072199328503065</v>
          </cell>
          <cell r="N85">
            <v>31881.488418699188</v>
          </cell>
        </row>
        <row r="86">
          <cell r="C86" t="str">
            <v>Goodwill amortization</v>
          </cell>
          <cell r="D86">
            <v>0</v>
          </cell>
          <cell r="E86">
            <v>0</v>
          </cell>
          <cell r="F86">
            <v>0</v>
          </cell>
          <cell r="G86" t="e">
            <v>#DIV/0!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5558</v>
          </cell>
        </row>
        <row r="87">
          <cell r="E87">
            <v>0</v>
          </cell>
          <cell r="G87" t="e">
            <v>#DIV/0!</v>
          </cell>
          <cell r="I87">
            <v>0</v>
          </cell>
          <cell r="K87">
            <v>0</v>
          </cell>
          <cell r="M87">
            <v>0</v>
          </cell>
        </row>
        <row r="88">
          <cell r="D88">
            <v>25551.125197003883</v>
          </cell>
          <cell r="E88">
            <v>0.30517916031058684</v>
          </cell>
          <cell r="F88">
            <v>0</v>
          </cell>
          <cell r="G88" t="e">
            <v>#DIV/0!</v>
          </cell>
          <cell r="H88">
            <v>25551.125197003883</v>
          </cell>
          <cell r="I88">
            <v>0.30517916031058684</v>
          </cell>
          <cell r="J88">
            <v>12456.027777951265</v>
          </cell>
          <cell r="K88">
            <v>0.30202567553963833</v>
          </cell>
          <cell r="L88">
            <v>13095.097419052618</v>
          </cell>
          <cell r="M88">
            <v>0.30824047071319327</v>
          </cell>
          <cell r="N88">
            <v>59048.825218403763</v>
          </cell>
        </row>
        <row r="89">
          <cell r="E89">
            <v>0</v>
          </cell>
          <cell r="G89" t="e">
            <v>#DIV/0!</v>
          </cell>
          <cell r="I89">
            <v>0</v>
          </cell>
          <cell r="K89">
            <v>0</v>
          </cell>
          <cell r="M89">
            <v>0</v>
          </cell>
        </row>
        <row r="90">
          <cell r="C90" t="str">
            <v>Operating  Income (Loss)</v>
          </cell>
          <cell r="D90">
            <v>5029.5448374341613</v>
          </cell>
          <cell r="E90">
            <v>6.0072198715248271E-2</v>
          </cell>
          <cell r="F90">
            <v>0</v>
          </cell>
          <cell r="G90" t="e">
            <v>#DIV/0!</v>
          </cell>
          <cell r="H90">
            <v>5029.5448374341613</v>
          </cell>
          <cell r="I90">
            <v>6.0072198715248271E-2</v>
          </cell>
          <cell r="J90">
            <v>3340.8652767406202</v>
          </cell>
          <cell r="K90">
            <v>8.1007132456834371E-2</v>
          </cell>
          <cell r="L90">
            <v>1688.6795606935411</v>
          </cell>
          <cell r="M90">
            <v>3.9749179865939725E-2</v>
          </cell>
          <cell r="N90">
            <v>-9508.2227357718293</v>
          </cell>
        </row>
        <row r="91">
          <cell r="D91">
            <v>5029.5448374341613</v>
          </cell>
          <cell r="E91">
            <v>6.0072198715248271E-2</v>
          </cell>
          <cell r="F91">
            <v>0</v>
          </cell>
          <cell r="G91" t="e">
            <v>#DIV/0!</v>
          </cell>
          <cell r="H91">
            <v>5029.5448374341613</v>
          </cell>
          <cell r="I91">
            <v>6.0072198715248271E-2</v>
          </cell>
          <cell r="J91">
            <v>3340.8652767406202</v>
          </cell>
          <cell r="K91">
            <v>8.1007132456834371E-2</v>
          </cell>
          <cell r="L91">
            <v>1688.6795606935411</v>
          </cell>
          <cell r="M91">
            <v>3.9749179865939725E-2</v>
          </cell>
          <cell r="N91">
            <v>-3950.2227357718293</v>
          </cell>
        </row>
        <row r="92">
          <cell r="C92" t="str">
            <v>Financial expenses</v>
          </cell>
          <cell r="D92">
            <v>4756</v>
          </cell>
          <cell r="E92">
            <v>5.6805016422812778E-2</v>
          </cell>
          <cell r="F92">
            <v>0</v>
          </cell>
          <cell r="G92" t="e">
            <v>#DIV/0!</v>
          </cell>
          <cell r="H92">
            <v>4756</v>
          </cell>
          <cell r="I92">
            <v>5.6805016422812778E-2</v>
          </cell>
          <cell r="J92">
            <v>2118</v>
          </cell>
          <cell r="K92">
            <v>5.1355889068045134E-2</v>
          </cell>
          <cell r="L92">
            <v>2638</v>
          </cell>
          <cell r="M92">
            <v>6.2094869226275023E-2</v>
          </cell>
          <cell r="N92">
            <v>4120</v>
          </cell>
        </row>
        <row r="93">
          <cell r="C93" t="str">
            <v>Other exp</v>
          </cell>
          <cell r="D93">
            <v>-484</v>
          </cell>
          <cell r="E93">
            <v>-5.7808300985368764E-3</v>
          </cell>
          <cell r="F93">
            <v>0</v>
          </cell>
          <cell r="G93" t="e">
            <v>#DIV/0!</v>
          </cell>
          <cell r="H93">
            <v>-484</v>
          </cell>
          <cell r="I93">
            <v>-5.7808300985368764E-3</v>
          </cell>
          <cell r="J93">
            <v>-1089</v>
          </cell>
          <cell r="K93">
            <v>-2.64053650590657E-2</v>
          </cell>
          <cell r="L93">
            <v>605</v>
          </cell>
          <cell r="M93">
            <v>1.4240862730059284E-2</v>
          </cell>
          <cell r="N93">
            <v>731</v>
          </cell>
        </row>
        <row r="94">
          <cell r="C94" t="str">
            <v>loss  before tax</v>
          </cell>
          <cell r="D94">
            <v>757.54483743416131</v>
          </cell>
          <cell r="E94">
            <v>9.048012390972365E-3</v>
          </cell>
          <cell r="F94">
            <v>0</v>
          </cell>
          <cell r="G94" t="e">
            <v>#DIV/0!</v>
          </cell>
          <cell r="H94">
            <v>757.54483743416131</v>
          </cell>
          <cell r="I94">
            <v>9.048012390972365E-3</v>
          </cell>
          <cell r="J94">
            <v>2311.8652767406202</v>
          </cell>
          <cell r="K94">
            <v>5.6056608447854935E-2</v>
          </cell>
          <cell r="L94">
            <v>-1554.3204393064589</v>
          </cell>
          <cell r="M94">
            <v>-3.6586552090394582E-2</v>
          </cell>
          <cell r="N94">
            <v>-14359.222735771829</v>
          </cell>
        </row>
        <row r="95">
          <cell r="C95" t="str">
            <v>Tax</v>
          </cell>
          <cell r="D95">
            <v>411</v>
          </cell>
          <cell r="E95">
            <v>4.9089280382203643E-3</v>
          </cell>
          <cell r="F95">
            <v>0</v>
          </cell>
          <cell r="G95" t="e">
            <v>#DIV/0!</v>
          </cell>
          <cell r="H95">
            <v>411</v>
          </cell>
          <cell r="I95">
            <v>4.9089280382203643E-3</v>
          </cell>
          <cell r="J95">
            <v>204</v>
          </cell>
          <cell r="K95">
            <v>4.946459570293299E-3</v>
          </cell>
          <cell r="L95">
            <v>207</v>
          </cell>
          <cell r="M95">
            <v>4.872493529127722E-3</v>
          </cell>
          <cell r="N95">
            <v>359</v>
          </cell>
        </row>
        <row r="96">
          <cell r="C96" t="str">
            <v>Loss after tax</v>
          </cell>
          <cell r="D96">
            <v>346.54483743416131</v>
          </cell>
          <cell r="E96">
            <v>4.1390843527520016E-3</v>
          </cell>
          <cell r="F96">
            <v>0</v>
          </cell>
          <cell r="G96" t="e">
            <v>#DIV/0!</v>
          </cell>
          <cell r="H96">
            <v>346.54483743416131</v>
          </cell>
          <cell r="I96">
            <v>4.1390843527520016E-3</v>
          </cell>
          <cell r="J96">
            <v>2107.8652767406202</v>
          </cell>
          <cell r="K96">
            <v>5.1110148877561636E-2</v>
          </cell>
          <cell r="L96">
            <v>-1761.3204393064589</v>
          </cell>
          <cell r="M96">
            <v>-4.1459045619522308E-2</v>
          </cell>
          <cell r="N96">
            <v>-14718.222735771829</v>
          </cell>
        </row>
        <row r="97">
          <cell r="C97" t="str">
            <v>Equity earnings</v>
          </cell>
          <cell r="E97">
            <v>0</v>
          </cell>
          <cell r="F97">
            <v>0</v>
          </cell>
          <cell r="G97" t="e">
            <v>#DIV/0!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</row>
        <row r="98">
          <cell r="C98" t="str">
            <v>Minority interest</v>
          </cell>
          <cell r="D98">
            <v>-609</v>
          </cell>
          <cell r="E98">
            <v>-7.2738130785309045E-3</v>
          </cell>
          <cell r="F98">
            <v>0</v>
          </cell>
          <cell r="G98" t="e">
            <v>#DIV/0!</v>
          </cell>
          <cell r="H98">
            <v>-609</v>
          </cell>
          <cell r="I98">
            <v>-7.2738130785309045E-3</v>
          </cell>
          <cell r="J98">
            <v>-473</v>
          </cell>
          <cell r="K98">
            <v>-1.1468996944846719E-2</v>
          </cell>
          <cell r="L98">
            <v>-136</v>
          </cell>
          <cell r="M98">
            <v>-3.2012517872529959E-3</v>
          </cell>
          <cell r="N98">
            <v>-123</v>
          </cell>
        </row>
        <row r="99">
          <cell r="E99">
            <v>0</v>
          </cell>
          <cell r="G99" t="e">
            <v>#DIV/0!</v>
          </cell>
          <cell r="I99">
            <v>0</v>
          </cell>
          <cell r="K99">
            <v>0</v>
          </cell>
          <cell r="M99">
            <v>0</v>
          </cell>
        </row>
        <row r="100">
          <cell r="C100" t="str">
            <v>Net profit (loss)</v>
          </cell>
          <cell r="D100">
            <v>-262.45516256583869</v>
          </cell>
          <cell r="E100">
            <v>-3.1347287257789034E-3</v>
          </cell>
          <cell r="F100">
            <v>0</v>
          </cell>
          <cell r="G100" t="e">
            <v>#DIV/0!</v>
          </cell>
          <cell r="H100">
            <v>-262.45516256583869</v>
          </cell>
          <cell r="I100">
            <v>-3.1347287257789034E-3</v>
          </cell>
          <cell r="J100">
            <v>1634.8652767406202</v>
          </cell>
          <cell r="K100">
            <v>3.9641151932714919E-2</v>
          </cell>
          <cell r="L100">
            <v>-1897.3204393064589</v>
          </cell>
          <cell r="M100">
            <v>-4.4660297406775303E-2</v>
          </cell>
          <cell r="N100">
            <v>-14841.222735771829</v>
          </cell>
        </row>
        <row r="101">
          <cell r="C101" t="str">
            <v>EPS</v>
          </cell>
          <cell r="D101">
            <v>-2.2810287029883424E-2</v>
          </cell>
          <cell r="F101">
            <v>0</v>
          </cell>
          <cell r="H101">
            <v>-2.2810287029883424E-2</v>
          </cell>
          <cell r="J101">
            <v>0.14258374993377115</v>
          </cell>
          <cell r="L101">
            <v>-0.16489835210381182</v>
          </cell>
          <cell r="N101">
            <v>-1.2943679343948917</v>
          </cell>
        </row>
        <row r="102">
          <cell r="D102">
            <v>-1.3434437068275936E-2</v>
          </cell>
          <cell r="F102">
            <v>0</v>
          </cell>
          <cell r="H102">
            <v>-1.3434437068275936E-2</v>
          </cell>
          <cell r="J102">
            <v>8.385644628337198E-2</v>
          </cell>
          <cell r="L102">
            <v>-9.7119187106186472E-2</v>
          </cell>
          <cell r="N102">
            <v>-0.76124449814176387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Model-DCF"/>
      <sheetName val="Price Graphs"/>
      <sheetName val="ATHRFinSum"/>
      <sheetName val="CompsIn"/>
      <sheetName val="CompsOut"/>
      <sheetName val="CompsOutSmall"/>
      <sheetName val="TransComps"/>
      <sheetName val="ValChart Atheros"/>
      <sheetName val="ATHROwn"/>
      <sheetName val="Accr-Dil"/>
      <sheetName val="MarginAnalysis"/>
      <sheetName val="PFModel"/>
      <sheetName val="Cust"/>
      <sheetName val="Syn"/>
      <sheetName val="Deal Structure"/>
      <sheetName val="PF ATH"/>
      <sheetName val="A-D ATH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3"/>
      <sheetName val="FAS 128"/>
      <sheetName val="גיליון1"/>
      <sheetName val="פקודות נוספות"/>
      <sheetName val="עוזבים  מרכז"/>
      <sheetName val="VESTING"/>
      <sheetName val="FAS 123"/>
      <sheetName val="תזרים"/>
      <sheetName val="תזרים $"/>
      <sheetName val="אחוד"/>
      <sheetName val="הלוואות "/>
      <sheetName val="USA"/>
      <sheetName val="מאזן חברה "/>
      <sheetName val="NESS CEE"/>
      <sheetName val="NESS MATAH"/>
      <sheetName val="TECH BV"/>
      <sheetName val="הון מניות"/>
      <sheetName val="מיסים נדחים"/>
      <sheetName val="השקעה -USA"/>
      <sheetName val="השקעה -cee"/>
      <sheetName val="השקעה ב-BV"/>
      <sheetName val="Annex A"/>
      <sheetName val="השקעה - ING"/>
      <sheetName val="השקעה - קומפרו"/>
      <sheetName val="השקעה  - ISI"/>
      <sheetName val="גלעד"/>
      <sheetName val="השקעה - POINTER"/>
      <sheetName val="SOLU"/>
      <sheetName val="השקעה  בנס ATL"/>
      <sheetName val="רכוש קבוע "/>
      <sheetName val="רכוש קבוע -דולרי "/>
      <sheetName val="בין חברתי"/>
      <sheetName val="ביאורים-ני&quot;ע  "/>
      <sheetName val="עיסקאות  בינח "/>
      <sheetName val="ביאורים-מסגרת אשראי "/>
      <sheetName val="גיליון2"/>
      <sheetName val="שכ&quot;ד"/>
      <sheetName val="מוניטין"/>
      <sheetName val="מוניטין -$"/>
      <sheetName val="התפתחות מוניטין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COMPANY NAME:</v>
          </cell>
          <cell r="B1" t="str">
            <v>Ness Technologies B.V</v>
          </cell>
        </row>
        <row r="4">
          <cell r="C4" t="str">
            <v>NIS</v>
          </cell>
        </row>
        <row r="5">
          <cell r="C5" t="str">
            <v>EURO</v>
          </cell>
          <cell r="D5" t="str">
            <v>NIS</v>
          </cell>
        </row>
        <row r="7">
          <cell r="A7" t="str">
            <v>CASH</v>
          </cell>
          <cell r="B7" t="str">
            <v>Cash and Cash equivalents</v>
          </cell>
          <cell r="C7">
            <v>1697</v>
          </cell>
          <cell r="D7">
            <v>8669</v>
          </cell>
        </row>
        <row r="8">
          <cell r="B8" t="str">
            <v>Deposits</v>
          </cell>
          <cell r="D8">
            <v>0</v>
          </cell>
        </row>
        <row r="9">
          <cell r="B9" t="str">
            <v>Total</v>
          </cell>
          <cell r="C9">
            <v>1697</v>
          </cell>
          <cell r="D9">
            <v>8669</v>
          </cell>
        </row>
        <row r="10">
          <cell r="D10">
            <v>0</v>
          </cell>
        </row>
        <row r="11">
          <cell r="A11" t="str">
            <v>SHORT TERM</v>
          </cell>
          <cell r="B11" t="str">
            <v>Short term deposits</v>
          </cell>
          <cell r="D11">
            <v>0</v>
          </cell>
        </row>
        <row r="12">
          <cell r="B12" t="str">
            <v>Total</v>
          </cell>
          <cell r="C12">
            <v>0</v>
          </cell>
          <cell r="D12">
            <v>0</v>
          </cell>
        </row>
        <row r="14">
          <cell r="A14" t="str">
            <v>MARKETABLE SECURITIES</v>
          </cell>
          <cell r="B14" t="str">
            <v>Equity</v>
          </cell>
          <cell r="D14">
            <v>0</v>
          </cell>
        </row>
        <row r="15">
          <cell r="B15" t="str">
            <v>Debentures</v>
          </cell>
          <cell r="D15">
            <v>0</v>
          </cell>
        </row>
        <row r="16">
          <cell r="B16" t="str">
            <v>Total</v>
          </cell>
          <cell r="C16">
            <v>0</v>
          </cell>
          <cell r="D16">
            <v>0</v>
          </cell>
        </row>
        <row r="18">
          <cell r="A18" t="str">
            <v>TRADE RECEIVABLES</v>
          </cell>
          <cell r="B18" t="str">
            <v>Trade receivables-Israeli</v>
          </cell>
          <cell r="D18">
            <v>0</v>
          </cell>
        </row>
        <row r="19">
          <cell r="B19" t="str">
            <v>Trade receivables-non Israeli</v>
          </cell>
          <cell r="C19">
            <v>3307</v>
          </cell>
          <cell r="D19">
            <v>16894</v>
          </cell>
        </row>
        <row r="20">
          <cell r="B20" t="str">
            <v>Allowance for doubtful accounts</v>
          </cell>
          <cell r="C20">
            <v>-178</v>
          </cell>
          <cell r="D20">
            <v>-909</v>
          </cell>
        </row>
        <row r="21">
          <cell r="B21" t="str">
            <v>Unbilled receivables</v>
          </cell>
          <cell r="D21">
            <v>0</v>
          </cell>
        </row>
        <row r="22">
          <cell r="B22" t="str">
            <v>Total</v>
          </cell>
          <cell r="C22">
            <v>3129</v>
          </cell>
          <cell r="D22">
            <v>15985</v>
          </cell>
        </row>
        <row r="24">
          <cell r="A24" t="str">
            <v>WORK IN PROGRESS</v>
          </cell>
          <cell r="B24" t="str">
            <v>Work in progress</v>
          </cell>
          <cell r="D24">
            <v>0</v>
          </cell>
        </row>
        <row r="25">
          <cell r="B25" t="str">
            <v>Total</v>
          </cell>
          <cell r="C25">
            <v>0</v>
          </cell>
          <cell r="D25">
            <v>0</v>
          </cell>
        </row>
        <row r="27">
          <cell r="A27" t="str">
            <v>INVENTORIES</v>
          </cell>
          <cell r="B27" t="str">
            <v>Inventories</v>
          </cell>
          <cell r="D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</row>
        <row r="30">
          <cell r="A30" t="str">
            <v>OTHER ACCOUNTS RECEIVABLES</v>
          </cell>
          <cell r="B30" t="str">
            <v>Government authorities</v>
          </cell>
          <cell r="D30">
            <v>0</v>
          </cell>
        </row>
        <row r="31">
          <cell r="B31" t="str">
            <v>Advances - suppliers</v>
          </cell>
          <cell r="D31">
            <v>0</v>
          </cell>
        </row>
        <row r="32">
          <cell r="B32" t="str">
            <v>Employees</v>
          </cell>
          <cell r="D32">
            <v>0</v>
          </cell>
        </row>
        <row r="33">
          <cell r="B33" t="str">
            <v>Prepaid expenses</v>
          </cell>
          <cell r="C33">
            <v>1021</v>
          </cell>
          <cell r="D33">
            <v>5216</v>
          </cell>
        </row>
        <row r="34">
          <cell r="B34" t="str">
            <v>Deferred taxes</v>
          </cell>
          <cell r="C34">
            <v>853</v>
          </cell>
          <cell r="D34">
            <v>4358</v>
          </cell>
        </row>
        <row r="35">
          <cell r="B35" t="str">
            <v>Others</v>
          </cell>
          <cell r="D35">
            <v>0</v>
          </cell>
        </row>
        <row r="36">
          <cell r="B36" t="str">
            <v>Total</v>
          </cell>
          <cell r="C36">
            <v>1874</v>
          </cell>
          <cell r="D36">
            <v>9574</v>
          </cell>
        </row>
        <row r="38">
          <cell r="A38" t="str">
            <v xml:space="preserve"> HIZ SUB</v>
          </cell>
          <cell r="B38" t="str">
            <v xml:space="preserve"> NESS Subsidiaries</v>
          </cell>
          <cell r="C38">
            <v>115</v>
          </cell>
          <cell r="D38">
            <v>587</v>
          </cell>
        </row>
        <row r="39">
          <cell r="B39" t="str">
            <v>Total</v>
          </cell>
          <cell r="C39">
            <v>115</v>
          </cell>
          <cell r="D39">
            <v>587</v>
          </cell>
        </row>
        <row r="41">
          <cell r="A41" t="str">
            <v>RELATED PARTIES</v>
          </cell>
          <cell r="B41" t="str">
            <v>Related parties, Net</v>
          </cell>
          <cell r="D41">
            <v>0</v>
          </cell>
        </row>
        <row r="42">
          <cell r="B42" t="str">
            <v>Total</v>
          </cell>
          <cell r="C42">
            <v>0</v>
          </cell>
          <cell r="D42">
            <v>0</v>
          </cell>
        </row>
        <row r="44">
          <cell r="A44" t="str">
            <v>INV IN SUB</v>
          </cell>
          <cell r="B44" t="str">
            <v>Affiliates</v>
          </cell>
          <cell r="D44">
            <v>0</v>
          </cell>
        </row>
        <row r="45">
          <cell r="B45" t="str">
            <v>Total</v>
          </cell>
          <cell r="C45">
            <v>0</v>
          </cell>
          <cell r="D45">
            <v>0</v>
          </cell>
        </row>
        <row r="47">
          <cell r="A47" t="str">
            <v>LONG TERM RECEIVABLES</v>
          </cell>
          <cell r="B47" t="str">
            <v>Deposits in respect of lease</v>
          </cell>
          <cell r="C47">
            <v>14</v>
          </cell>
          <cell r="D47">
            <v>72</v>
          </cell>
        </row>
        <row r="48">
          <cell r="B48" t="str">
            <v>Trade receivables</v>
          </cell>
          <cell r="D48">
            <v>0</v>
          </cell>
        </row>
        <row r="49">
          <cell r="B49" t="str">
            <v>Prepaid expensesand deposits</v>
          </cell>
          <cell r="D49">
            <v>0</v>
          </cell>
        </row>
        <row r="50">
          <cell r="B50" t="str">
            <v>Loans</v>
          </cell>
          <cell r="D50">
            <v>0</v>
          </cell>
        </row>
        <row r="51">
          <cell r="B51" t="str">
            <v>Severance pay fund</v>
          </cell>
          <cell r="D51">
            <v>0</v>
          </cell>
        </row>
        <row r="52">
          <cell r="B52" t="str">
            <v>Marketable securities</v>
          </cell>
          <cell r="D52">
            <v>0</v>
          </cell>
        </row>
        <row r="53">
          <cell r="B53" t="str">
            <v>Defered Tax</v>
          </cell>
          <cell r="D53">
            <v>0</v>
          </cell>
        </row>
        <row r="54">
          <cell r="B54" t="str">
            <v>Total</v>
          </cell>
          <cell r="C54">
            <v>14</v>
          </cell>
          <cell r="D54">
            <v>72</v>
          </cell>
        </row>
        <row r="56">
          <cell r="A56" t="str">
            <v>FIXED ASSETS - COST</v>
          </cell>
          <cell r="B56" t="str">
            <v>Computers &amp; Peripheral Device</v>
          </cell>
          <cell r="C56">
            <v>527</v>
          </cell>
          <cell r="D56">
            <v>2692</v>
          </cell>
        </row>
        <row r="57">
          <cell r="B57" t="str">
            <v>Office Equipment</v>
          </cell>
          <cell r="D57">
            <v>0</v>
          </cell>
        </row>
        <row r="58">
          <cell r="B58" t="str">
            <v>vehicles</v>
          </cell>
          <cell r="D58">
            <v>0</v>
          </cell>
        </row>
        <row r="59">
          <cell r="B59" t="str">
            <v>Improvement in rented equipment</v>
          </cell>
          <cell r="D59">
            <v>0</v>
          </cell>
        </row>
        <row r="60">
          <cell r="B60" t="str">
            <v>Total</v>
          </cell>
          <cell r="C60">
            <v>527</v>
          </cell>
          <cell r="D60">
            <v>2692</v>
          </cell>
        </row>
        <row r="62">
          <cell r="A62" t="str">
            <v>ACCUMULATED DEPRECIATION</v>
          </cell>
          <cell r="B62" t="str">
            <v>Computers &amp; Peripheral Device</v>
          </cell>
          <cell r="D62">
            <v>0</v>
          </cell>
        </row>
        <row r="63">
          <cell r="B63" t="str">
            <v>Office Equipment</v>
          </cell>
          <cell r="D63">
            <v>0</v>
          </cell>
        </row>
        <row r="64">
          <cell r="B64" t="str">
            <v>vehicles</v>
          </cell>
          <cell r="D64">
            <v>0</v>
          </cell>
        </row>
        <row r="65">
          <cell r="B65" t="str">
            <v>Improvement in rented equipment</v>
          </cell>
          <cell r="D65">
            <v>0</v>
          </cell>
        </row>
        <row r="66">
          <cell r="B66" t="str">
            <v>Total</v>
          </cell>
          <cell r="C66">
            <v>0</v>
          </cell>
          <cell r="D66">
            <v>0</v>
          </cell>
        </row>
        <row r="68">
          <cell r="A68" t="str">
            <v>OTHER ASSETS</v>
          </cell>
          <cell r="B68" t="str">
            <v>Goodwill - Cost</v>
          </cell>
          <cell r="C68">
            <v>886</v>
          </cell>
          <cell r="D68">
            <v>4526</v>
          </cell>
        </row>
        <row r="69">
          <cell r="B69" t="str">
            <v>Goodwill - Amortization</v>
          </cell>
          <cell r="D69">
            <v>0</v>
          </cell>
        </row>
        <row r="70">
          <cell r="B70" t="str">
            <v>Others</v>
          </cell>
          <cell r="D70">
            <v>0</v>
          </cell>
        </row>
        <row r="71">
          <cell r="B71" t="str">
            <v>Total</v>
          </cell>
          <cell r="C71">
            <v>886</v>
          </cell>
          <cell r="D71">
            <v>4526</v>
          </cell>
        </row>
        <row r="73">
          <cell r="A73" t="str">
            <v>SHORT TERM DEBTS</v>
          </cell>
          <cell r="B73" t="str">
            <v>Loans from banks</v>
          </cell>
          <cell r="C73">
            <v>-1230</v>
          </cell>
          <cell r="D73">
            <v>-6284</v>
          </cell>
        </row>
        <row r="74">
          <cell r="B74" t="str">
            <v>Bank credit</v>
          </cell>
          <cell r="D74">
            <v>0</v>
          </cell>
        </row>
        <row r="75">
          <cell r="B75" t="str">
            <v>Others</v>
          </cell>
          <cell r="D75">
            <v>0</v>
          </cell>
        </row>
        <row r="76">
          <cell r="B76" t="str">
            <v>Total</v>
          </cell>
          <cell r="C76">
            <v>-1230</v>
          </cell>
          <cell r="D76">
            <v>-6284</v>
          </cell>
        </row>
        <row r="78">
          <cell r="A78" t="str">
            <v>CURRENT MATURITIES</v>
          </cell>
          <cell r="B78" t="str">
            <v>Current maturities</v>
          </cell>
          <cell r="D78">
            <v>0</v>
          </cell>
        </row>
        <row r="79">
          <cell r="B79" t="str">
            <v>Total</v>
          </cell>
          <cell r="C79">
            <v>0</v>
          </cell>
          <cell r="D79">
            <v>0</v>
          </cell>
        </row>
        <row r="81">
          <cell r="A81" t="str">
            <v>TRADE PAYABLES</v>
          </cell>
          <cell r="B81" t="str">
            <v>Trade payables-Israeli</v>
          </cell>
          <cell r="D81">
            <v>0</v>
          </cell>
        </row>
        <row r="82">
          <cell r="B82" t="str">
            <v>Trade payables-non Israeli</v>
          </cell>
          <cell r="C82">
            <v>-1461</v>
          </cell>
          <cell r="D82">
            <v>-7464</v>
          </cell>
        </row>
        <row r="83">
          <cell r="B83" t="str">
            <v>Total</v>
          </cell>
          <cell r="C83">
            <v>-1461</v>
          </cell>
          <cell r="D83">
            <v>-7464</v>
          </cell>
        </row>
        <row r="85">
          <cell r="A85" t="str">
            <v>CUSTOMER ADVANCES</v>
          </cell>
          <cell r="B85" t="str">
            <v>Customer advances</v>
          </cell>
          <cell r="D85">
            <v>0</v>
          </cell>
        </row>
        <row r="86">
          <cell r="B86" t="str">
            <v>Total</v>
          </cell>
          <cell r="C86">
            <v>0</v>
          </cell>
          <cell r="D86">
            <v>0</v>
          </cell>
        </row>
        <row r="88">
          <cell r="A88" t="str">
            <v>OTHER ACCOUNTS PAYABLES</v>
          </cell>
          <cell r="B88" t="str">
            <v>Employees</v>
          </cell>
          <cell r="D88">
            <v>0</v>
          </cell>
        </row>
        <row r="89">
          <cell r="B89" t="str">
            <v>Accrued vacation and employee benefits</v>
          </cell>
          <cell r="D89">
            <v>0</v>
          </cell>
        </row>
        <row r="90">
          <cell r="B90" t="str">
            <v>Government authorities</v>
          </cell>
          <cell r="C90">
            <v>-784</v>
          </cell>
          <cell r="D90">
            <v>-4005</v>
          </cell>
        </row>
        <row r="91">
          <cell r="B91" t="str">
            <v>Accrued expenses</v>
          </cell>
          <cell r="C91">
            <v>-967</v>
          </cell>
          <cell r="D91">
            <v>-4940</v>
          </cell>
        </row>
        <row r="92">
          <cell r="B92" t="str">
            <v>Warrenty provision</v>
          </cell>
          <cell r="C92">
            <v>-1278</v>
          </cell>
          <cell r="D92">
            <v>-6529</v>
          </cell>
        </row>
        <row r="93">
          <cell r="B93" t="str">
            <v>Deferred income</v>
          </cell>
          <cell r="D93">
            <v>0</v>
          </cell>
        </row>
        <row r="94">
          <cell r="B94" t="str">
            <v>Deferred tax liabilities</v>
          </cell>
          <cell r="D94">
            <v>0</v>
          </cell>
        </row>
        <row r="95">
          <cell r="B95" t="str">
            <v xml:space="preserve">Dividend to pay </v>
          </cell>
          <cell r="D95">
            <v>0</v>
          </cell>
        </row>
        <row r="96">
          <cell r="B96" t="str">
            <v>Others</v>
          </cell>
          <cell r="C96">
            <v>120</v>
          </cell>
          <cell r="D96">
            <v>613</v>
          </cell>
        </row>
        <row r="97">
          <cell r="B97" t="str">
            <v>Total</v>
          </cell>
          <cell r="C97">
            <v>-2909</v>
          </cell>
          <cell r="D97">
            <v>-14861</v>
          </cell>
        </row>
        <row r="99">
          <cell r="A99" t="str">
            <v>LONG TERM LOANS</v>
          </cell>
          <cell r="B99" t="str">
            <v>Bank loans - Nis</v>
          </cell>
          <cell r="D99">
            <v>0</v>
          </cell>
        </row>
        <row r="100">
          <cell r="B100" t="str">
            <v>Bank loans - $</v>
          </cell>
          <cell r="D100">
            <v>0</v>
          </cell>
        </row>
        <row r="101">
          <cell r="B101" t="str">
            <v>Capital note</v>
          </cell>
          <cell r="D101">
            <v>0</v>
          </cell>
        </row>
        <row r="102">
          <cell r="B102" t="str">
            <v>Other loans</v>
          </cell>
          <cell r="C102">
            <v>-1861</v>
          </cell>
          <cell r="D102">
            <v>-9507</v>
          </cell>
        </row>
        <row r="103">
          <cell r="B103" t="str">
            <v>Total</v>
          </cell>
          <cell r="C103">
            <v>-1861</v>
          </cell>
          <cell r="D103">
            <v>-9507</v>
          </cell>
        </row>
        <row r="105">
          <cell r="A105" t="str">
            <v>LONG TERM LIABILITIES</v>
          </cell>
          <cell r="B105" t="str">
            <v>Accrued severance pay</v>
          </cell>
          <cell r="D105">
            <v>0</v>
          </cell>
        </row>
        <row r="106">
          <cell r="B106" t="str">
            <v>Deferred tax liabilities</v>
          </cell>
          <cell r="D106">
            <v>0</v>
          </cell>
        </row>
        <row r="107">
          <cell r="B107" t="str">
            <v>Total</v>
          </cell>
          <cell r="C107">
            <v>0</v>
          </cell>
          <cell r="D107">
            <v>0</v>
          </cell>
        </row>
        <row r="109">
          <cell r="A109" t="str">
            <v>MINORITY INTEREST</v>
          </cell>
          <cell r="B109" t="str">
            <v>Minority Interest</v>
          </cell>
          <cell r="D109">
            <v>0</v>
          </cell>
        </row>
        <row r="110">
          <cell r="B110" t="str">
            <v>Total</v>
          </cell>
        </row>
        <row r="112">
          <cell r="A112" t="str">
            <v>SHAREHOLDERS EQUITY</v>
          </cell>
          <cell r="B112" t="str">
            <v>Shares</v>
          </cell>
          <cell r="C112">
            <v>-21</v>
          </cell>
        </row>
        <row r="113">
          <cell r="B113" t="str">
            <v>Additional paid in capital</v>
          </cell>
          <cell r="C113">
            <v>-17933</v>
          </cell>
          <cell r="D113">
            <v>-8380</v>
          </cell>
        </row>
        <row r="114">
          <cell r="B114" t="str">
            <v>Deferred Compensation</v>
          </cell>
        </row>
        <row r="115">
          <cell r="B115" t="str">
            <v>Other Capital Reserve</v>
          </cell>
        </row>
        <row r="116">
          <cell r="B116" t="str">
            <v>Translation adjastments</v>
          </cell>
          <cell r="D116">
            <v>2443</v>
          </cell>
        </row>
        <row r="117">
          <cell r="B117" t="str">
            <v>Unrealized gains - marketable securities</v>
          </cell>
        </row>
        <row r="118">
          <cell r="B118" t="str">
            <v xml:space="preserve">Accumulated deficit </v>
          </cell>
          <cell r="C118">
            <v>18538</v>
          </cell>
          <cell r="D118">
            <v>9025</v>
          </cell>
        </row>
        <row r="119">
          <cell r="B119" t="str">
            <v>Accumulated deficit - for the period</v>
          </cell>
          <cell r="C119">
            <v>-1365</v>
          </cell>
          <cell r="D119">
            <v>-7077</v>
          </cell>
        </row>
        <row r="120">
          <cell r="B120" t="str">
            <v>Total</v>
          </cell>
          <cell r="C120">
            <v>-781</v>
          </cell>
          <cell r="D120">
            <v>-3989</v>
          </cell>
        </row>
        <row r="122">
          <cell r="B122" t="str">
            <v>Check</v>
          </cell>
          <cell r="C122">
            <v>0</v>
          </cell>
          <cell r="D122">
            <v>0</v>
          </cell>
        </row>
        <row r="127">
          <cell r="B127" t="str">
            <v>Sales</v>
          </cell>
        </row>
        <row r="128">
          <cell r="A128" t="str">
            <v>REVENUES</v>
          </cell>
          <cell r="B128" t="str">
            <v>Revenues from IT services</v>
          </cell>
          <cell r="C128">
            <v>-5347</v>
          </cell>
          <cell r="D128">
            <v>-27721</v>
          </cell>
        </row>
        <row r="129">
          <cell r="B129" t="str">
            <v>Revenues from marketing of software products</v>
          </cell>
          <cell r="C129">
            <v>0</v>
          </cell>
          <cell r="D129">
            <v>0</v>
          </cell>
        </row>
        <row r="130">
          <cell r="B130" t="str">
            <v>Revenues from software</v>
          </cell>
          <cell r="C130">
            <v>0</v>
          </cell>
          <cell r="D130">
            <v>0</v>
          </cell>
        </row>
        <row r="131">
          <cell r="B131" t="str">
            <v>Related parties</v>
          </cell>
          <cell r="C131">
            <v>0</v>
          </cell>
          <cell r="D131">
            <v>0</v>
          </cell>
        </row>
        <row r="132">
          <cell r="B132" t="str">
            <v>Total</v>
          </cell>
          <cell r="C132">
            <v>-5347</v>
          </cell>
          <cell r="D132">
            <v>-27721</v>
          </cell>
        </row>
        <row r="133">
          <cell r="B133" t="str">
            <v>COGS</v>
          </cell>
        </row>
        <row r="134">
          <cell r="A134" t="str">
            <v>COST OF REVENUES</v>
          </cell>
          <cell r="B134" t="str">
            <v>Salaries and related expenses</v>
          </cell>
          <cell r="C134">
            <v>2385</v>
          </cell>
          <cell r="D134">
            <v>12365</v>
          </cell>
        </row>
        <row r="135">
          <cell r="B135" t="str">
            <v>Cars rental</v>
          </cell>
          <cell r="C135">
            <v>0</v>
          </cell>
          <cell r="D135">
            <v>0</v>
          </cell>
        </row>
        <row r="136">
          <cell r="B136" t="str">
            <v>Related parties</v>
          </cell>
          <cell r="C136">
            <v>0</v>
          </cell>
          <cell r="D136">
            <v>0</v>
          </cell>
        </row>
        <row r="137">
          <cell r="B137" t="str">
            <v>Building rental and maintenance</v>
          </cell>
          <cell r="C137">
            <v>21</v>
          </cell>
          <cell r="D137">
            <v>109</v>
          </cell>
        </row>
        <row r="138">
          <cell r="B138" t="str">
            <v>Depreciation</v>
          </cell>
          <cell r="C138">
            <v>67</v>
          </cell>
          <cell r="D138">
            <v>347</v>
          </cell>
        </row>
        <row r="139">
          <cell r="B139" t="str">
            <v>Materials</v>
          </cell>
          <cell r="C139">
            <v>202</v>
          </cell>
          <cell r="D139">
            <v>1047</v>
          </cell>
        </row>
        <row r="140">
          <cell r="B140" t="str">
            <v>Subcontractors</v>
          </cell>
          <cell r="C140">
            <v>645</v>
          </cell>
          <cell r="D140">
            <v>3344</v>
          </cell>
        </row>
        <row r="141">
          <cell r="B141" t="str">
            <v>Work in progress</v>
          </cell>
          <cell r="C141">
            <v>-31</v>
          </cell>
          <cell r="D141">
            <v>-161</v>
          </cell>
        </row>
        <row r="142">
          <cell r="B142" t="str">
            <v>Others</v>
          </cell>
          <cell r="C142">
            <v>93</v>
          </cell>
          <cell r="D142">
            <v>482</v>
          </cell>
        </row>
        <row r="143">
          <cell r="B143" t="str">
            <v>Total</v>
          </cell>
          <cell r="C143">
            <v>3382</v>
          </cell>
          <cell r="D143">
            <v>17533</v>
          </cell>
        </row>
        <row r="145">
          <cell r="A145" t="str">
            <v>GP</v>
          </cell>
          <cell r="B145" t="str">
            <v>GP</v>
          </cell>
          <cell r="C145">
            <v>-1965</v>
          </cell>
          <cell r="D145">
            <v>-10188</v>
          </cell>
        </row>
        <row r="146">
          <cell r="C146">
            <v>0.36749579203291566</v>
          </cell>
          <cell r="D146">
            <v>0.36751920926373505</v>
          </cell>
        </row>
        <row r="147">
          <cell r="B147" t="str">
            <v>R&amp;D</v>
          </cell>
        </row>
        <row r="148">
          <cell r="A148" t="str">
            <v>R&amp;D</v>
          </cell>
          <cell r="B148" t="str">
            <v>Salaries and related expenses</v>
          </cell>
          <cell r="C148">
            <v>254</v>
          </cell>
          <cell r="D148">
            <v>1317</v>
          </cell>
        </row>
        <row r="149">
          <cell r="B149" t="str">
            <v>Subcontractors</v>
          </cell>
          <cell r="C149">
            <v>0</v>
          </cell>
          <cell r="D149">
            <v>0</v>
          </cell>
        </row>
        <row r="150">
          <cell r="B150" t="str">
            <v>Depreciation</v>
          </cell>
          <cell r="C150">
            <v>0</v>
          </cell>
          <cell r="D150">
            <v>0</v>
          </cell>
        </row>
        <row r="151">
          <cell r="B151" t="str">
            <v>Consultation</v>
          </cell>
          <cell r="C151">
            <v>0</v>
          </cell>
          <cell r="D151">
            <v>0</v>
          </cell>
        </row>
        <row r="152">
          <cell r="B152" t="str">
            <v>Others</v>
          </cell>
          <cell r="C152">
            <v>68</v>
          </cell>
          <cell r="D152">
            <v>353</v>
          </cell>
        </row>
        <row r="153">
          <cell r="B153" t="str">
            <v>Less - OCS Participation</v>
          </cell>
          <cell r="C153">
            <v>0</v>
          </cell>
          <cell r="D153">
            <v>0</v>
          </cell>
        </row>
        <row r="154">
          <cell r="B154" t="str">
            <v>Total</v>
          </cell>
          <cell r="C154">
            <v>322</v>
          </cell>
          <cell r="D154">
            <v>1670</v>
          </cell>
        </row>
        <row r="155">
          <cell r="D155">
            <v>-6.0243136971970708E-2</v>
          </cell>
        </row>
        <row r="156">
          <cell r="A156" t="str">
            <v>S&amp;M</v>
          </cell>
          <cell r="B156" t="str">
            <v>Salaries and related expenses</v>
          </cell>
          <cell r="C156">
            <v>167</v>
          </cell>
          <cell r="D156">
            <v>866</v>
          </cell>
        </row>
        <row r="157">
          <cell r="B157" t="str">
            <v>Depreciation</v>
          </cell>
          <cell r="C157">
            <v>0</v>
          </cell>
          <cell r="D157">
            <v>0</v>
          </cell>
        </row>
        <row r="158">
          <cell r="B158" t="str">
            <v>Traveling Abroad</v>
          </cell>
          <cell r="C158">
            <v>14</v>
          </cell>
          <cell r="D158">
            <v>73</v>
          </cell>
        </row>
        <row r="159">
          <cell r="B159" t="str">
            <v>Advertisment</v>
          </cell>
          <cell r="C159">
            <v>0</v>
          </cell>
          <cell r="D159">
            <v>0</v>
          </cell>
        </row>
        <row r="160">
          <cell r="B160" t="str">
            <v>Others</v>
          </cell>
          <cell r="C160">
            <v>66</v>
          </cell>
          <cell r="D160">
            <v>342</v>
          </cell>
        </row>
        <row r="161">
          <cell r="B161" t="str">
            <v>Less - Government Marketing Participation</v>
          </cell>
          <cell r="C161">
            <v>0</v>
          </cell>
          <cell r="D161">
            <v>0</v>
          </cell>
        </row>
        <row r="162">
          <cell r="B162" t="str">
            <v>Total</v>
          </cell>
          <cell r="C162">
            <v>247</v>
          </cell>
          <cell r="D162">
            <v>1281</v>
          </cell>
        </row>
        <row r="164">
          <cell r="A164" t="str">
            <v>G&amp;A</v>
          </cell>
          <cell r="B164" t="str">
            <v>Salaries and related expenses</v>
          </cell>
          <cell r="C164">
            <v>206</v>
          </cell>
          <cell r="D164">
            <v>1068</v>
          </cell>
        </row>
        <row r="165">
          <cell r="B165" t="str">
            <v>Cars rental</v>
          </cell>
          <cell r="C165">
            <v>0</v>
          </cell>
          <cell r="D165">
            <v>0</v>
          </cell>
        </row>
        <row r="166">
          <cell r="B166" t="str">
            <v>Equipment Maintenance</v>
          </cell>
          <cell r="C166">
            <v>252</v>
          </cell>
          <cell r="D166">
            <v>1306</v>
          </cell>
        </row>
        <row r="167">
          <cell r="B167" t="str">
            <v>Traveling Abroad</v>
          </cell>
          <cell r="C167">
            <v>28</v>
          </cell>
          <cell r="D167">
            <v>145</v>
          </cell>
        </row>
        <row r="168">
          <cell r="B168" t="str">
            <v>Depreciation</v>
          </cell>
          <cell r="C168">
            <v>0</v>
          </cell>
          <cell r="D168">
            <v>0</v>
          </cell>
        </row>
        <row r="169">
          <cell r="B169" t="str">
            <v>Part in the par com</v>
          </cell>
          <cell r="C169">
            <v>0</v>
          </cell>
          <cell r="D169">
            <v>0</v>
          </cell>
        </row>
        <row r="170">
          <cell r="B170" t="str">
            <v>Management Fee</v>
          </cell>
          <cell r="C170">
            <v>0</v>
          </cell>
          <cell r="D170">
            <v>0</v>
          </cell>
        </row>
        <row r="171">
          <cell r="B171" t="str">
            <v>Doubtful Debt Provision Expenses</v>
          </cell>
          <cell r="C171">
            <v>0</v>
          </cell>
          <cell r="D171">
            <v>0</v>
          </cell>
        </row>
        <row r="172">
          <cell r="B172" t="str">
            <v>Others</v>
          </cell>
          <cell r="C172">
            <v>230</v>
          </cell>
          <cell r="D172">
            <v>1192</v>
          </cell>
        </row>
        <row r="173">
          <cell r="B173" t="str">
            <v>Total</v>
          </cell>
          <cell r="C173">
            <v>716</v>
          </cell>
          <cell r="D173">
            <v>3711</v>
          </cell>
        </row>
        <row r="174">
          <cell r="D174">
            <v>-0.13386962952274448</v>
          </cell>
        </row>
        <row r="175">
          <cell r="A175" t="str">
            <v>GOODWILL AMORTIZATION</v>
          </cell>
          <cell r="B175" t="str">
            <v>Goodwill amortization</v>
          </cell>
          <cell r="D175">
            <v>0</v>
          </cell>
        </row>
        <row r="176">
          <cell r="B176" t="str">
            <v>Total</v>
          </cell>
          <cell r="C176">
            <v>0</v>
          </cell>
          <cell r="D176">
            <v>0</v>
          </cell>
        </row>
        <row r="178">
          <cell r="B178" t="str">
            <v xml:space="preserve"> O.I</v>
          </cell>
          <cell r="C178">
            <v>-680</v>
          </cell>
          <cell r="D178">
            <v>-3526</v>
          </cell>
        </row>
        <row r="179">
          <cell r="D179">
            <v>0</v>
          </cell>
        </row>
        <row r="180">
          <cell r="A180" t="str">
            <v>FINANCE EXPENSES/INCOME</v>
          </cell>
          <cell r="B180" t="str">
            <v>Finance expenses/income</v>
          </cell>
          <cell r="C180">
            <v>169</v>
          </cell>
          <cell r="D180">
            <v>876</v>
          </cell>
        </row>
        <row r="181">
          <cell r="B181" t="str">
            <v>Total</v>
          </cell>
          <cell r="C181">
            <v>169</v>
          </cell>
          <cell r="D181">
            <v>876</v>
          </cell>
        </row>
        <row r="183">
          <cell r="A183" t="str">
            <v>OTHER INCOME</v>
          </cell>
          <cell r="B183" t="str">
            <v>Other income</v>
          </cell>
          <cell r="C183">
            <v>0</v>
          </cell>
          <cell r="D183">
            <v>0</v>
          </cell>
        </row>
        <row r="184">
          <cell r="B184" t="str">
            <v>Total</v>
          </cell>
          <cell r="C184">
            <v>0</v>
          </cell>
          <cell r="D184">
            <v>0</v>
          </cell>
        </row>
        <row r="186">
          <cell r="B186" t="str">
            <v>CurrentTax</v>
          </cell>
          <cell r="C186">
            <v>-1</v>
          </cell>
          <cell r="D186">
            <v>-5</v>
          </cell>
        </row>
        <row r="187">
          <cell r="B187" t="str">
            <v>Defferd Tax</v>
          </cell>
          <cell r="C187">
            <v>-853</v>
          </cell>
          <cell r="D187">
            <v>-4422</v>
          </cell>
        </row>
        <row r="188">
          <cell r="A188" t="str">
            <v>TAX</v>
          </cell>
          <cell r="B188" t="str">
            <v>Others</v>
          </cell>
          <cell r="C188">
            <v>0</v>
          </cell>
          <cell r="D188">
            <v>0</v>
          </cell>
        </row>
        <row r="189">
          <cell r="B189" t="str">
            <v>Total</v>
          </cell>
          <cell r="C189">
            <v>-854</v>
          </cell>
          <cell r="D189">
            <v>-4427</v>
          </cell>
        </row>
        <row r="191">
          <cell r="A191" t="str">
            <v>EQUITY EARNINGS</v>
          </cell>
          <cell r="B191" t="str">
            <v>Equity earnings</v>
          </cell>
          <cell r="C191">
            <v>0</v>
          </cell>
          <cell r="D191">
            <v>0</v>
          </cell>
        </row>
        <row r="192">
          <cell r="B192" t="str">
            <v>Total</v>
          </cell>
          <cell r="C192">
            <v>0</v>
          </cell>
          <cell r="D192">
            <v>0</v>
          </cell>
        </row>
        <row r="194">
          <cell r="A194" t="str">
            <v>MINORITY INTEREST</v>
          </cell>
          <cell r="B194" t="str">
            <v>Minority interest</v>
          </cell>
          <cell r="C194">
            <v>0</v>
          </cell>
          <cell r="D194">
            <v>0</v>
          </cell>
        </row>
        <row r="195">
          <cell r="B195" t="str">
            <v>Total</v>
          </cell>
          <cell r="C195">
            <v>0</v>
          </cell>
          <cell r="D195">
            <v>0</v>
          </cell>
        </row>
        <row r="197">
          <cell r="B197" t="str">
            <v>NI</v>
          </cell>
          <cell r="C197">
            <v>-1365</v>
          </cell>
          <cell r="D197">
            <v>-7077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">
          <cell r="B1" t="str">
            <v xml:space="preserve">מחשבים </v>
          </cell>
          <cell r="C1" t="str">
            <v xml:space="preserve">ריהוט </v>
          </cell>
          <cell r="E1" t="str">
            <v xml:space="preserve">שיפורים </v>
          </cell>
          <cell r="G1" t="str">
            <v xml:space="preserve">נס ישראל </v>
          </cell>
          <cell r="H1" t="str">
            <v xml:space="preserve">מחשבים </v>
          </cell>
          <cell r="I1" t="str">
            <v xml:space="preserve">ריהוט </v>
          </cell>
          <cell r="K1" t="str">
            <v xml:space="preserve">שיפורים </v>
          </cell>
          <cell r="M1" t="str">
            <v>נס AT</v>
          </cell>
          <cell r="N1" t="str">
            <v xml:space="preserve">מחשבים </v>
          </cell>
          <cell r="O1" t="str">
            <v xml:space="preserve">ריהוט </v>
          </cell>
          <cell r="Q1" t="str">
            <v xml:space="preserve">שיפורים </v>
          </cell>
          <cell r="Y1" t="str">
            <v>BSG נס</v>
          </cell>
          <cell r="Z1" t="str">
            <v xml:space="preserve">מחשבים </v>
          </cell>
          <cell r="AA1" t="str">
            <v xml:space="preserve">ריהוט </v>
          </cell>
          <cell r="AC1" t="str">
            <v xml:space="preserve">שיפורים </v>
          </cell>
          <cell r="AE1" t="str">
            <v>VEN</v>
          </cell>
          <cell r="AF1" t="str">
            <v xml:space="preserve">מחשבים </v>
          </cell>
          <cell r="AG1" t="str">
            <v xml:space="preserve">ריהוט </v>
          </cell>
          <cell r="AI1" t="str">
            <v xml:space="preserve">שיפורים </v>
          </cell>
          <cell r="AK1" t="str">
            <v>U-SOFT</v>
          </cell>
          <cell r="AL1" t="str">
            <v xml:space="preserve">מחשבים </v>
          </cell>
          <cell r="AM1" t="str">
            <v xml:space="preserve">ריהוט </v>
          </cell>
          <cell r="AO1" t="str">
            <v xml:space="preserve">שיפורים </v>
          </cell>
          <cell r="AQ1" t="str">
            <v>ISI</v>
          </cell>
          <cell r="AR1" t="str">
            <v xml:space="preserve">מחשבים </v>
          </cell>
          <cell r="AS1" t="str">
            <v xml:space="preserve">ריהוט </v>
          </cell>
          <cell r="AU1" t="str">
            <v xml:space="preserve">שיפורים </v>
          </cell>
          <cell r="BO1" t="str">
            <v>ING</v>
          </cell>
          <cell r="BP1" t="str">
            <v xml:space="preserve">מחשבים </v>
          </cell>
          <cell r="BQ1" t="str">
            <v xml:space="preserve">ריהוט </v>
          </cell>
          <cell r="BS1" t="str">
            <v xml:space="preserve">שיפורים </v>
          </cell>
          <cell r="BU1" t="str">
            <v>סה"כ</v>
          </cell>
          <cell r="BV1" t="str">
            <v xml:space="preserve">מחשבים </v>
          </cell>
          <cell r="BW1" t="str">
            <v xml:space="preserve">ריהוט </v>
          </cell>
          <cell r="BY1" t="str">
            <v xml:space="preserve">שיפורים </v>
          </cell>
        </row>
        <row r="2">
          <cell r="B2" t="str">
            <v>וציוד היקפי</v>
          </cell>
          <cell r="C2" t="str">
            <v>וציוד משרדי</v>
          </cell>
          <cell r="D2" t="str">
            <v>כלי רכב</v>
          </cell>
          <cell r="E2" t="str">
            <v>במושכר</v>
          </cell>
          <cell r="F2" t="str">
            <v>סה"כ</v>
          </cell>
          <cell r="H2" t="str">
            <v>וציוד היקפי</v>
          </cell>
          <cell r="I2" t="str">
            <v>וציוד משרדי</v>
          </cell>
          <cell r="J2" t="str">
            <v>כלי רכב</v>
          </cell>
          <cell r="K2" t="str">
            <v>במושכר</v>
          </cell>
          <cell r="L2" t="str">
            <v>סה"כ</v>
          </cell>
          <cell r="N2" t="str">
            <v>וציוד היקפי</v>
          </cell>
          <cell r="O2" t="str">
            <v>וציוד משרדי</v>
          </cell>
          <cell r="P2" t="str">
            <v>כלי רכב</v>
          </cell>
          <cell r="Q2" t="str">
            <v>במושכר</v>
          </cell>
          <cell r="R2" t="str">
            <v>סה"כ</v>
          </cell>
          <cell r="Z2" t="str">
            <v>וציוד היקפי</v>
          </cell>
          <cell r="AA2" t="str">
            <v>וציוד משרדי</v>
          </cell>
          <cell r="AB2" t="str">
            <v>כלי רכב</v>
          </cell>
          <cell r="AC2" t="str">
            <v>במושכר</v>
          </cell>
          <cell r="AD2" t="str">
            <v>סה"כ</v>
          </cell>
          <cell r="AF2" t="str">
            <v>וציוד היקפי</v>
          </cell>
          <cell r="AG2" t="str">
            <v>וציוד משרדי</v>
          </cell>
          <cell r="AH2" t="str">
            <v>כלי רכב</v>
          </cell>
          <cell r="AI2" t="str">
            <v>במושכר</v>
          </cell>
          <cell r="AJ2" t="str">
            <v>סה"כ</v>
          </cell>
          <cell r="AL2" t="str">
            <v>וציוד היקפי</v>
          </cell>
          <cell r="AM2" t="str">
            <v>וציוד משרדי</v>
          </cell>
          <cell r="AN2" t="str">
            <v>כלי רכב</v>
          </cell>
          <cell r="AO2" t="str">
            <v>במושכר</v>
          </cell>
          <cell r="AP2" t="str">
            <v>סה"כ</v>
          </cell>
          <cell r="AR2" t="str">
            <v>וציוד היקפי</v>
          </cell>
          <cell r="AS2" t="str">
            <v>וציוד משרדי</v>
          </cell>
          <cell r="AT2" t="str">
            <v>כלי רכב</v>
          </cell>
          <cell r="AU2" t="str">
            <v>במושכר</v>
          </cell>
          <cell r="AV2" t="str">
            <v>סה"כ</v>
          </cell>
          <cell r="BP2" t="str">
            <v>וציוד היקפי</v>
          </cell>
          <cell r="BQ2" t="str">
            <v>וציוד משרדי</v>
          </cell>
          <cell r="BR2" t="str">
            <v>כלי רכב</v>
          </cell>
          <cell r="BS2" t="str">
            <v>במושכר</v>
          </cell>
          <cell r="BT2" t="str">
            <v>סה"כ</v>
          </cell>
          <cell r="BV2" t="str">
            <v>וציוד היקפי</v>
          </cell>
          <cell r="BW2" t="str">
            <v>וציוד משרדי</v>
          </cell>
          <cell r="BX2" t="str">
            <v>כלי רכב</v>
          </cell>
          <cell r="BY2" t="str">
            <v>במושכר</v>
          </cell>
          <cell r="BZ2" t="str">
            <v>סה"כ</v>
          </cell>
        </row>
        <row r="4">
          <cell r="A4" t="str">
            <v>עלות</v>
          </cell>
          <cell r="G4" t="str">
            <v>עלות</v>
          </cell>
          <cell r="M4" t="str">
            <v>עלות</v>
          </cell>
          <cell r="Y4" t="str">
            <v>עלות</v>
          </cell>
          <cell r="AE4" t="str">
            <v>עלות</v>
          </cell>
          <cell r="AK4" t="str">
            <v>עלות</v>
          </cell>
          <cell r="AQ4" t="str">
            <v>עלות</v>
          </cell>
          <cell r="BO4" t="str">
            <v>עלות</v>
          </cell>
          <cell r="BU4" t="str">
            <v>עלות</v>
          </cell>
        </row>
        <row r="5">
          <cell r="A5" t="str">
            <v>עלות לתחילת התקופה</v>
          </cell>
          <cell r="B5">
            <v>969</v>
          </cell>
          <cell r="C5">
            <v>255</v>
          </cell>
          <cell r="D5">
            <v>1</v>
          </cell>
          <cell r="E5">
            <v>987</v>
          </cell>
          <cell r="F5">
            <v>2212</v>
          </cell>
          <cell r="G5" t="str">
            <v>עלות לתחילת התקופה</v>
          </cell>
          <cell r="H5">
            <v>4566</v>
          </cell>
          <cell r="I5">
            <v>2237</v>
          </cell>
          <cell r="J5">
            <v>11</v>
          </cell>
          <cell r="K5">
            <v>5144</v>
          </cell>
          <cell r="L5">
            <v>11958</v>
          </cell>
          <cell r="M5" t="str">
            <v>עלות לתחילת התקופה</v>
          </cell>
          <cell r="N5">
            <v>12190.2</v>
          </cell>
          <cell r="O5">
            <v>4823</v>
          </cell>
          <cell r="P5">
            <v>3944</v>
          </cell>
          <cell r="Q5">
            <v>12397.995000000001</v>
          </cell>
          <cell r="R5">
            <v>33355.195</v>
          </cell>
          <cell r="Y5" t="str">
            <v>עלות לתחילת התקופה</v>
          </cell>
          <cell r="Z5">
            <v>8250</v>
          </cell>
          <cell r="AA5">
            <v>1075</v>
          </cell>
          <cell r="AB5">
            <v>1615</v>
          </cell>
          <cell r="AC5">
            <v>729</v>
          </cell>
          <cell r="AD5">
            <v>11669</v>
          </cell>
          <cell r="AE5" t="str">
            <v>עלות לתחילת התקופה</v>
          </cell>
          <cell r="AF5">
            <v>979</v>
          </cell>
          <cell r="AG5">
            <v>163</v>
          </cell>
          <cell r="AH5">
            <v>11</v>
          </cell>
          <cell r="AI5">
            <v>0</v>
          </cell>
          <cell r="AJ5">
            <v>1153</v>
          </cell>
          <cell r="AK5" t="str">
            <v>עלות לתחילת התקופה</v>
          </cell>
          <cell r="AL5">
            <v>11809</v>
          </cell>
          <cell r="AM5">
            <v>1306</v>
          </cell>
          <cell r="AO5">
            <v>3347</v>
          </cell>
          <cell r="AP5">
            <v>16462</v>
          </cell>
          <cell r="AQ5" t="str">
            <v>עלות לתחילת התקופה</v>
          </cell>
          <cell r="AR5">
            <v>2791</v>
          </cell>
          <cell r="AS5">
            <v>1117</v>
          </cell>
          <cell r="AT5">
            <v>0</v>
          </cell>
          <cell r="AU5">
            <v>1182</v>
          </cell>
          <cell r="AV5">
            <v>5090</v>
          </cell>
          <cell r="BO5" t="str">
            <v>עלות לתחילת התקופה</v>
          </cell>
          <cell r="BP5">
            <v>5553</v>
          </cell>
          <cell r="BQ5">
            <v>-430</v>
          </cell>
          <cell r="BR5">
            <v>64</v>
          </cell>
          <cell r="BS5">
            <v>231</v>
          </cell>
          <cell r="BT5">
            <v>5418</v>
          </cell>
          <cell r="BU5" t="str">
            <v>עלות לתחילת התקופה</v>
          </cell>
          <cell r="BV5">
            <v>48225.2</v>
          </cell>
          <cell r="BW5">
            <v>10606</v>
          </cell>
          <cell r="BX5">
            <v>5646</v>
          </cell>
          <cell r="BY5">
            <v>24088.995000000003</v>
          </cell>
          <cell r="BZ5">
            <v>88566.195000000007</v>
          </cell>
          <cell r="CA5">
            <v>88566.195000000007</v>
          </cell>
        </row>
        <row r="6">
          <cell r="N6">
            <v>131</v>
          </cell>
          <cell r="R6">
            <v>131</v>
          </cell>
          <cell r="BV6">
            <v>131</v>
          </cell>
          <cell r="BW6">
            <v>0</v>
          </cell>
          <cell r="BX6">
            <v>0</v>
          </cell>
          <cell r="BY6">
            <v>0</v>
          </cell>
          <cell r="BZ6">
            <v>131</v>
          </cell>
          <cell r="CA6">
            <v>131</v>
          </cell>
        </row>
        <row r="7">
          <cell r="A7" t="str">
            <v>תוספות בתקופה</v>
          </cell>
          <cell r="B7">
            <v>14</v>
          </cell>
          <cell r="F7">
            <v>14</v>
          </cell>
          <cell r="G7" t="str">
            <v>תוספות בתקופה</v>
          </cell>
          <cell r="H7">
            <v>290</v>
          </cell>
          <cell r="I7">
            <v>57</v>
          </cell>
          <cell r="K7">
            <v>-3</v>
          </cell>
          <cell r="L7">
            <v>344</v>
          </cell>
          <cell r="M7" t="str">
            <v>תוספות בתקופה</v>
          </cell>
          <cell r="N7">
            <v>1017</v>
          </cell>
          <cell r="O7">
            <v>85</v>
          </cell>
          <cell r="P7">
            <v>0</v>
          </cell>
          <cell r="Q7">
            <v>56</v>
          </cell>
          <cell r="R7">
            <v>1158</v>
          </cell>
          <cell r="Y7" t="str">
            <v>תוספות בתקופה</v>
          </cell>
          <cell r="Z7">
            <v>25</v>
          </cell>
          <cell r="AA7">
            <v>4</v>
          </cell>
          <cell r="AB7">
            <v>0</v>
          </cell>
          <cell r="AC7">
            <v>391</v>
          </cell>
          <cell r="AD7">
            <v>420</v>
          </cell>
          <cell r="AE7" t="str">
            <v>תוספות בתקופה</v>
          </cell>
          <cell r="AF7">
            <v>9</v>
          </cell>
          <cell r="AJ7">
            <v>9</v>
          </cell>
          <cell r="AK7" t="str">
            <v>תוספות בתקופה</v>
          </cell>
          <cell r="AL7">
            <v>669</v>
          </cell>
          <cell r="AM7">
            <v>34</v>
          </cell>
          <cell r="AO7">
            <v>42</v>
          </cell>
          <cell r="AP7">
            <v>745</v>
          </cell>
          <cell r="AQ7" t="str">
            <v>תוספות בתקופה</v>
          </cell>
          <cell r="AR7">
            <v>53</v>
          </cell>
          <cell r="AS7">
            <v>3</v>
          </cell>
          <cell r="AU7">
            <v>0</v>
          </cell>
          <cell r="AV7">
            <v>56</v>
          </cell>
          <cell r="BO7" t="str">
            <v>תוספות בתקופה</v>
          </cell>
          <cell r="BP7">
            <v>190</v>
          </cell>
          <cell r="BQ7">
            <v>0</v>
          </cell>
          <cell r="BR7">
            <v>0</v>
          </cell>
          <cell r="BS7">
            <v>10</v>
          </cell>
          <cell r="BT7">
            <v>200</v>
          </cell>
          <cell r="BU7" t="str">
            <v>תוספות בתקופה</v>
          </cell>
          <cell r="BV7">
            <v>2398.6</v>
          </cell>
          <cell r="BW7">
            <v>183</v>
          </cell>
          <cell r="BX7">
            <v>0</v>
          </cell>
          <cell r="BY7">
            <v>496</v>
          </cell>
          <cell r="BZ7">
            <v>3077.6</v>
          </cell>
          <cell r="CA7">
            <v>3077.6</v>
          </cell>
        </row>
        <row r="8">
          <cell r="A8" t="str">
            <v>גריעות בתקופה</v>
          </cell>
          <cell r="F8">
            <v>0</v>
          </cell>
          <cell r="G8" t="str">
            <v>גריעות בתקופה</v>
          </cell>
          <cell r="L8">
            <v>0</v>
          </cell>
          <cell r="M8" t="str">
            <v>גריעות בתקופה</v>
          </cell>
          <cell r="O8">
            <v>0</v>
          </cell>
          <cell r="P8">
            <v>-1119</v>
          </cell>
          <cell r="Q8">
            <v>0</v>
          </cell>
          <cell r="R8">
            <v>-1119</v>
          </cell>
          <cell r="Y8" t="str">
            <v>גריעות בתקופה</v>
          </cell>
          <cell r="Z8">
            <v>-39</v>
          </cell>
          <cell r="AA8">
            <v>-51</v>
          </cell>
          <cell r="AB8">
            <v>-174</v>
          </cell>
          <cell r="AC8">
            <v>-309</v>
          </cell>
          <cell r="AD8">
            <v>-573</v>
          </cell>
          <cell r="AE8" t="str">
            <v>גריעות בתקופה</v>
          </cell>
          <cell r="AJ8">
            <v>0</v>
          </cell>
          <cell r="AK8" t="str">
            <v>גריעות בתקופה</v>
          </cell>
          <cell r="AM8">
            <v>-28</v>
          </cell>
          <cell r="AO8">
            <v>-141</v>
          </cell>
          <cell r="AP8">
            <v>-169</v>
          </cell>
          <cell r="AQ8" t="str">
            <v>גריעות בתקופה</v>
          </cell>
          <cell r="AR8">
            <v>0</v>
          </cell>
          <cell r="AS8">
            <v>0</v>
          </cell>
          <cell r="AV8">
            <v>0</v>
          </cell>
          <cell r="BO8" t="str">
            <v>גריעות בתקופה</v>
          </cell>
          <cell r="BT8">
            <v>0</v>
          </cell>
          <cell r="BU8" t="str">
            <v>גריעות בתקופה</v>
          </cell>
          <cell r="BV8">
            <v>-39</v>
          </cell>
          <cell r="BW8">
            <v>-79</v>
          </cell>
          <cell r="BX8">
            <v>-1293</v>
          </cell>
          <cell r="BY8">
            <v>-450</v>
          </cell>
          <cell r="BZ8">
            <v>-1861</v>
          </cell>
          <cell r="CA8">
            <v>-1861</v>
          </cell>
        </row>
        <row r="9">
          <cell r="A9" t="str">
            <v>יתרה לסוף התקופה</v>
          </cell>
          <cell r="B9">
            <v>983</v>
          </cell>
          <cell r="C9">
            <v>255</v>
          </cell>
          <cell r="D9">
            <v>1</v>
          </cell>
          <cell r="E9">
            <v>987</v>
          </cell>
          <cell r="F9">
            <v>2226</v>
          </cell>
          <cell r="G9" t="str">
            <v>יתרה לסוף התקופה</v>
          </cell>
          <cell r="H9">
            <v>4856</v>
          </cell>
          <cell r="I9">
            <v>2294</v>
          </cell>
          <cell r="J9">
            <v>11</v>
          </cell>
          <cell r="K9">
            <v>5141</v>
          </cell>
          <cell r="L9">
            <v>12302</v>
          </cell>
          <cell r="M9" t="str">
            <v>יתרה לסוף התקופה</v>
          </cell>
          <cell r="N9">
            <v>13338.2</v>
          </cell>
          <cell r="O9">
            <v>4908</v>
          </cell>
          <cell r="P9">
            <v>2825</v>
          </cell>
          <cell r="Q9">
            <v>12453.995000000001</v>
          </cell>
          <cell r="R9">
            <v>33525.195</v>
          </cell>
          <cell r="Y9" t="str">
            <v>יתרה לסוף התקופה</v>
          </cell>
          <cell r="Z9">
            <v>8236</v>
          </cell>
          <cell r="AA9">
            <v>1028</v>
          </cell>
          <cell r="AB9">
            <v>1441</v>
          </cell>
          <cell r="AC9">
            <v>811</v>
          </cell>
          <cell r="AD9">
            <v>11516</v>
          </cell>
          <cell r="AE9" t="str">
            <v>יתרה לסוף התקופה</v>
          </cell>
          <cell r="AF9">
            <v>988</v>
          </cell>
          <cell r="AG9">
            <v>163</v>
          </cell>
          <cell r="AH9">
            <v>11</v>
          </cell>
          <cell r="AI9">
            <v>0</v>
          </cell>
          <cell r="AJ9">
            <v>1162</v>
          </cell>
          <cell r="AK9" t="str">
            <v>יתרה לסוף התקופה</v>
          </cell>
          <cell r="AL9">
            <v>12478</v>
          </cell>
          <cell r="AM9">
            <v>1312</v>
          </cell>
          <cell r="AO9">
            <v>3248</v>
          </cell>
          <cell r="AP9">
            <v>17038</v>
          </cell>
          <cell r="AQ9" t="str">
            <v>יתרה לסוף התקופה</v>
          </cell>
          <cell r="AR9">
            <v>2844</v>
          </cell>
          <cell r="AS9">
            <v>1120</v>
          </cell>
          <cell r="AT9">
            <v>0</v>
          </cell>
          <cell r="AU9">
            <v>1182</v>
          </cell>
          <cell r="AV9">
            <v>5146</v>
          </cell>
          <cell r="BO9" t="str">
            <v>יתרה לסוף התקופה</v>
          </cell>
          <cell r="BP9">
            <v>5743</v>
          </cell>
          <cell r="BQ9">
            <v>-430</v>
          </cell>
          <cell r="BR9">
            <v>64</v>
          </cell>
          <cell r="BS9">
            <v>241</v>
          </cell>
          <cell r="BT9">
            <v>5618</v>
          </cell>
          <cell r="BU9" t="str">
            <v>יתרה לסוף התקופה</v>
          </cell>
          <cell r="BV9">
            <v>50715.799999999996</v>
          </cell>
          <cell r="BW9">
            <v>10710</v>
          </cell>
          <cell r="BX9">
            <v>4353</v>
          </cell>
          <cell r="BY9">
            <v>24134.995000000003</v>
          </cell>
          <cell r="BZ9">
            <v>89913.795000000013</v>
          </cell>
          <cell r="CA9">
            <v>89913.795000000013</v>
          </cell>
        </row>
        <row r="12">
          <cell r="A12" t="str">
            <v>פחת שנצבר</v>
          </cell>
          <cell r="G12" t="str">
            <v>פחת שנצבר</v>
          </cell>
          <cell r="M12" t="str">
            <v>פחת שנצבר</v>
          </cell>
          <cell r="Y12" t="str">
            <v>פחת שנצבר</v>
          </cell>
          <cell r="AE12" t="str">
            <v>פחת שנצבר</v>
          </cell>
          <cell r="AK12" t="str">
            <v>פחת שנצבר</v>
          </cell>
          <cell r="AQ12" t="str">
            <v>פחת שנצבר</v>
          </cell>
          <cell r="BO12" t="str">
            <v>פחת שנצבר</v>
          </cell>
          <cell r="BU12" t="str">
            <v>פחת שנצבר</v>
          </cell>
        </row>
        <row r="13">
          <cell r="A13" t="str">
            <v>פחת שנצבר לתחילת התקופה</v>
          </cell>
          <cell r="B13">
            <v>-371</v>
          </cell>
          <cell r="C13">
            <v>-48</v>
          </cell>
          <cell r="D13">
            <v>-12</v>
          </cell>
          <cell r="E13">
            <v>-233</v>
          </cell>
          <cell r="F13">
            <v>-664</v>
          </cell>
          <cell r="G13" t="str">
            <v>פחת שנצבר לתחילת התקופה</v>
          </cell>
          <cell r="H13">
            <v>-1706</v>
          </cell>
          <cell r="I13">
            <v>-837</v>
          </cell>
          <cell r="J13">
            <v>0</v>
          </cell>
          <cell r="K13">
            <v>-953</v>
          </cell>
          <cell r="L13">
            <v>-3496</v>
          </cell>
          <cell r="M13" t="str">
            <v>פחת שנצבר לתחילת התקופה</v>
          </cell>
          <cell r="N13">
            <v>-7723</v>
          </cell>
          <cell r="O13">
            <v>-2638</v>
          </cell>
          <cell r="P13">
            <v>-1975</v>
          </cell>
          <cell r="Q13">
            <v>-3412.127</v>
          </cell>
          <cell r="R13">
            <v>-15748.127</v>
          </cell>
          <cell r="Y13" t="str">
            <v>פחת שנצבר לתחילת התקופה</v>
          </cell>
          <cell r="Z13">
            <v>-6848</v>
          </cell>
          <cell r="AA13">
            <v>-677</v>
          </cell>
          <cell r="AB13">
            <v>-729</v>
          </cell>
          <cell r="AC13">
            <v>-422</v>
          </cell>
          <cell r="AD13">
            <v>-8676</v>
          </cell>
          <cell r="AE13" t="str">
            <v>פחת שנצבר לתחילת התקופה</v>
          </cell>
          <cell r="AF13">
            <v>-538</v>
          </cell>
          <cell r="AG13">
            <v>-39</v>
          </cell>
          <cell r="AH13">
            <v>-7</v>
          </cell>
          <cell r="AI13">
            <v>0</v>
          </cell>
          <cell r="AJ13">
            <v>-584</v>
          </cell>
          <cell r="AK13" t="str">
            <v>פחת שנצבר לתחילת התקופה</v>
          </cell>
          <cell r="AL13">
            <v>-9923</v>
          </cell>
          <cell r="AM13">
            <v>-1252</v>
          </cell>
          <cell r="AO13">
            <v>-2962</v>
          </cell>
          <cell r="AP13">
            <v>-14137</v>
          </cell>
          <cell r="AQ13" t="str">
            <v>פחת שנצבר לתחילת התקופה</v>
          </cell>
          <cell r="AR13">
            <v>-2031</v>
          </cell>
          <cell r="AS13">
            <v>-307</v>
          </cell>
          <cell r="AT13">
            <v>0</v>
          </cell>
          <cell r="AU13">
            <v>-294</v>
          </cell>
          <cell r="AV13">
            <v>-2632</v>
          </cell>
          <cell r="BO13" t="str">
            <v>פחת שנצבר לתחילת התקופה</v>
          </cell>
          <cell r="BP13">
            <v>-1813</v>
          </cell>
          <cell r="BQ13">
            <v>510</v>
          </cell>
          <cell r="BR13">
            <v>-9</v>
          </cell>
          <cell r="BS13">
            <v>-220</v>
          </cell>
          <cell r="BT13">
            <v>-1532</v>
          </cell>
          <cell r="BU13" t="str">
            <v>פחת שנצבר לתחילת התקופה</v>
          </cell>
          <cell r="BV13">
            <v>-31720</v>
          </cell>
          <cell r="BW13">
            <v>-5309</v>
          </cell>
          <cell r="BX13">
            <v>-2732</v>
          </cell>
          <cell r="BY13">
            <v>-8501.1270000000004</v>
          </cell>
          <cell r="BZ13">
            <v>-48262.127</v>
          </cell>
          <cell r="CA13">
            <v>-48262.127</v>
          </cell>
        </row>
        <row r="14">
          <cell r="A14" t="str">
            <v>תוספות בתקופה</v>
          </cell>
          <cell r="B14">
            <v>-45</v>
          </cell>
          <cell r="C14">
            <v>-8</v>
          </cell>
          <cell r="D14">
            <v>-6</v>
          </cell>
          <cell r="E14">
            <v>-28</v>
          </cell>
          <cell r="F14">
            <v>-87</v>
          </cell>
          <cell r="G14" t="str">
            <v>תוספות בתקופה</v>
          </cell>
          <cell r="H14">
            <v>-316</v>
          </cell>
          <cell r="I14">
            <v>-53</v>
          </cell>
          <cell r="J14">
            <v>0</v>
          </cell>
          <cell r="K14">
            <v>-127</v>
          </cell>
          <cell r="L14">
            <v>-496</v>
          </cell>
          <cell r="M14" t="str">
            <v>תוספות בתקופה</v>
          </cell>
          <cell r="N14">
            <v>-629</v>
          </cell>
          <cell r="O14">
            <v>-41</v>
          </cell>
          <cell r="P14">
            <v>-121</v>
          </cell>
          <cell r="Q14">
            <v>-306</v>
          </cell>
          <cell r="R14">
            <v>-1097</v>
          </cell>
          <cell r="Y14" t="str">
            <v>תוספות בתקופה</v>
          </cell>
          <cell r="Z14">
            <v>-220</v>
          </cell>
          <cell r="AA14">
            <v>-21</v>
          </cell>
          <cell r="AB14">
            <v>-54</v>
          </cell>
          <cell r="AC14">
            <v>-8</v>
          </cell>
          <cell r="AD14">
            <v>-303</v>
          </cell>
          <cell r="AE14" t="str">
            <v>תוספות בתקופה</v>
          </cell>
          <cell r="AF14">
            <v>-65</v>
          </cell>
          <cell r="AG14">
            <v>-4</v>
          </cell>
          <cell r="AH14">
            <v>0</v>
          </cell>
          <cell r="AJ14">
            <v>-69</v>
          </cell>
          <cell r="AK14" t="str">
            <v>תוספות בתקופה</v>
          </cell>
          <cell r="AL14">
            <v>-445</v>
          </cell>
          <cell r="AM14">
            <v>-9</v>
          </cell>
          <cell r="AO14">
            <v>-81</v>
          </cell>
          <cell r="AP14">
            <v>-535</v>
          </cell>
          <cell r="AQ14" t="str">
            <v>תוספות בתקופה</v>
          </cell>
          <cell r="AR14">
            <v>-103</v>
          </cell>
          <cell r="AS14">
            <v>-26</v>
          </cell>
          <cell r="AU14">
            <v>-29</v>
          </cell>
          <cell r="AV14">
            <v>-158</v>
          </cell>
          <cell r="BO14" t="str">
            <v>תוספות בתקופה</v>
          </cell>
          <cell r="BP14">
            <v>-286.5</v>
          </cell>
          <cell r="BQ14">
            <v>-31.25</v>
          </cell>
          <cell r="BR14">
            <v>-2.5</v>
          </cell>
          <cell r="BS14">
            <v>-1.25</v>
          </cell>
          <cell r="BT14">
            <v>-321.5</v>
          </cell>
          <cell r="BU14" t="str">
            <v>תוספות בתקופה</v>
          </cell>
          <cell r="BV14">
            <v>-2175.5</v>
          </cell>
          <cell r="BW14">
            <v>-194.25</v>
          </cell>
          <cell r="BX14">
            <v>-183.5</v>
          </cell>
          <cell r="BY14">
            <v>-572.25</v>
          </cell>
          <cell r="BZ14">
            <v>-3125.5</v>
          </cell>
          <cell r="CA14">
            <v>-3125.5</v>
          </cell>
        </row>
        <row r="15">
          <cell r="A15" t="str">
            <v>גריעות בתקופה</v>
          </cell>
          <cell r="F15">
            <v>0</v>
          </cell>
          <cell r="G15" t="str">
            <v>גריעות בתקופה</v>
          </cell>
          <cell r="L15">
            <v>0</v>
          </cell>
          <cell r="M15" t="str">
            <v>גריעות בתקופה</v>
          </cell>
          <cell r="N15">
            <v>0</v>
          </cell>
          <cell r="O15">
            <v>0</v>
          </cell>
          <cell r="P15">
            <v>625</v>
          </cell>
          <cell r="Q15">
            <v>0</v>
          </cell>
          <cell r="R15">
            <v>625</v>
          </cell>
          <cell r="Y15" t="str">
            <v>גריעות בתקופה</v>
          </cell>
          <cell r="Z15">
            <v>12</v>
          </cell>
          <cell r="AA15">
            <v>3</v>
          </cell>
          <cell r="AB15">
            <v>96</v>
          </cell>
          <cell r="AC15">
            <v>168</v>
          </cell>
          <cell r="AD15">
            <v>279</v>
          </cell>
          <cell r="AE15" t="str">
            <v>גריעות בתקופה</v>
          </cell>
          <cell r="AJ15">
            <v>0</v>
          </cell>
          <cell r="AK15" t="str">
            <v>גריעות בתקופה</v>
          </cell>
          <cell r="AP15">
            <v>0</v>
          </cell>
          <cell r="AQ15" t="str">
            <v>גריעות בתקופה</v>
          </cell>
          <cell r="AV15">
            <v>0</v>
          </cell>
          <cell r="BO15" t="str">
            <v>גריעות בתקופה</v>
          </cell>
          <cell r="BT15">
            <v>0</v>
          </cell>
          <cell r="BU15" t="str">
            <v>גריעות בתקופה</v>
          </cell>
          <cell r="BV15">
            <v>12</v>
          </cell>
          <cell r="BW15">
            <v>3</v>
          </cell>
          <cell r="BX15">
            <v>721</v>
          </cell>
          <cell r="BY15">
            <v>168</v>
          </cell>
          <cell r="BZ15">
            <v>904</v>
          </cell>
          <cell r="CA15">
            <v>904</v>
          </cell>
        </row>
        <row r="16">
          <cell r="A16" t="str">
            <v>יתרה לסוף התקופה</v>
          </cell>
          <cell r="B16">
            <v>-416</v>
          </cell>
          <cell r="C16">
            <v>-56</v>
          </cell>
          <cell r="D16">
            <v>-18</v>
          </cell>
          <cell r="E16">
            <v>-261</v>
          </cell>
          <cell r="F16">
            <v>-751</v>
          </cell>
          <cell r="G16" t="str">
            <v>יתרה לסוף התקופה</v>
          </cell>
          <cell r="H16">
            <v>-2022</v>
          </cell>
          <cell r="I16">
            <v>-890</v>
          </cell>
          <cell r="J16">
            <v>0</v>
          </cell>
          <cell r="K16">
            <v>-1080</v>
          </cell>
          <cell r="L16">
            <v>-3992</v>
          </cell>
          <cell r="M16" t="str">
            <v>יתרה לסוף התקופה</v>
          </cell>
          <cell r="N16">
            <v>-8352</v>
          </cell>
          <cell r="O16">
            <v>-2679</v>
          </cell>
          <cell r="P16">
            <v>-1471</v>
          </cell>
          <cell r="Q16">
            <v>-3718.127</v>
          </cell>
          <cell r="R16">
            <v>-16220.127</v>
          </cell>
          <cell r="Y16" t="str">
            <v>יתרה לסוף התקופה</v>
          </cell>
          <cell r="Z16">
            <v>-7056</v>
          </cell>
          <cell r="AA16">
            <v>-695</v>
          </cell>
          <cell r="AB16">
            <v>-687</v>
          </cell>
          <cell r="AC16">
            <v>-262</v>
          </cell>
          <cell r="AD16">
            <v>-8700</v>
          </cell>
          <cell r="AE16" t="str">
            <v>יתרה לסוף התקופה</v>
          </cell>
          <cell r="AF16">
            <v>-603</v>
          </cell>
          <cell r="AG16">
            <v>-43</v>
          </cell>
          <cell r="AH16">
            <v>-7</v>
          </cell>
          <cell r="AI16">
            <v>0</v>
          </cell>
          <cell r="AJ16">
            <v>-653</v>
          </cell>
          <cell r="AK16" t="str">
            <v>יתרה לסוף התקופה</v>
          </cell>
          <cell r="AL16">
            <v>-10368</v>
          </cell>
          <cell r="AM16">
            <v>-1261</v>
          </cell>
          <cell r="AO16">
            <v>-3043</v>
          </cell>
          <cell r="AP16">
            <v>-14672</v>
          </cell>
          <cell r="AQ16" t="str">
            <v>יתרה לסוף התקופה</v>
          </cell>
          <cell r="AR16">
            <v>-2134</v>
          </cell>
          <cell r="AS16">
            <v>-333</v>
          </cell>
          <cell r="AT16">
            <v>0</v>
          </cell>
          <cell r="AU16">
            <v>-323</v>
          </cell>
          <cell r="AV16">
            <v>-2790</v>
          </cell>
          <cell r="BO16" t="str">
            <v>יתרה לסוף התקופה</v>
          </cell>
          <cell r="BP16">
            <v>-2099.5</v>
          </cell>
          <cell r="BQ16">
            <v>478.75</v>
          </cell>
          <cell r="BR16">
            <v>-11.5</v>
          </cell>
          <cell r="BS16">
            <v>-221.25</v>
          </cell>
          <cell r="BT16">
            <v>-1853.5</v>
          </cell>
          <cell r="BU16" t="str">
            <v>יתרה לסוף התקופה</v>
          </cell>
          <cell r="BV16">
            <v>-33883.5</v>
          </cell>
          <cell r="BW16">
            <v>-5500.25</v>
          </cell>
          <cell r="BX16">
            <v>-2194.5</v>
          </cell>
          <cell r="BY16">
            <v>-8905.3770000000004</v>
          </cell>
          <cell r="BZ16">
            <v>-50483.627</v>
          </cell>
          <cell r="CA16">
            <v>-50483.627</v>
          </cell>
        </row>
        <row r="17">
          <cell r="AK17" t="str">
            <v xml:space="preserve">קרן  הון </v>
          </cell>
          <cell r="AO17">
            <v>326</v>
          </cell>
          <cell r="AP17">
            <v>326</v>
          </cell>
          <cell r="BU17" t="str">
            <v xml:space="preserve">קרן הון </v>
          </cell>
          <cell r="BV17">
            <v>-6.6000000000000227</v>
          </cell>
          <cell r="BW17">
            <v>0</v>
          </cell>
          <cell r="BX17">
            <v>0</v>
          </cell>
          <cell r="BY17">
            <v>243</v>
          </cell>
          <cell r="BZ17">
            <v>236.39999999999998</v>
          </cell>
          <cell r="CA17">
            <v>236.39999999999998</v>
          </cell>
        </row>
        <row r="19">
          <cell r="A19" t="str">
            <v>עלות מופחתת</v>
          </cell>
          <cell r="B19">
            <v>567</v>
          </cell>
          <cell r="C19">
            <v>199</v>
          </cell>
          <cell r="D19">
            <v>-17</v>
          </cell>
          <cell r="E19">
            <v>726</v>
          </cell>
          <cell r="F19">
            <v>1475</v>
          </cell>
          <cell r="G19" t="str">
            <v>עלות מופחתת</v>
          </cell>
          <cell r="H19">
            <v>2834</v>
          </cell>
          <cell r="I19">
            <v>1404</v>
          </cell>
          <cell r="J19">
            <v>11</v>
          </cell>
          <cell r="K19">
            <v>4061</v>
          </cell>
          <cell r="L19">
            <v>8310</v>
          </cell>
          <cell r="M19" t="str">
            <v>עלות מופחתת</v>
          </cell>
          <cell r="N19">
            <v>4986.2000000000007</v>
          </cell>
          <cell r="O19">
            <v>2229</v>
          </cell>
          <cell r="P19">
            <v>1354</v>
          </cell>
          <cell r="Q19">
            <v>8735.8680000000004</v>
          </cell>
          <cell r="R19">
            <v>17305.067999999999</v>
          </cell>
          <cell r="Y19" t="str">
            <v>עלות מופחתת</v>
          </cell>
          <cell r="Z19">
            <v>1180</v>
          </cell>
          <cell r="AA19">
            <v>333</v>
          </cell>
          <cell r="AB19">
            <v>754</v>
          </cell>
          <cell r="AC19">
            <v>549</v>
          </cell>
          <cell r="AD19">
            <v>2816</v>
          </cell>
          <cell r="AE19" t="str">
            <v>עלות מופחתת</v>
          </cell>
          <cell r="AF19">
            <v>385</v>
          </cell>
          <cell r="AG19">
            <v>120</v>
          </cell>
          <cell r="AH19">
            <v>4</v>
          </cell>
          <cell r="AI19">
            <v>0</v>
          </cell>
          <cell r="AJ19">
            <v>509</v>
          </cell>
          <cell r="AK19" t="str">
            <v>עלות מופחתת</v>
          </cell>
          <cell r="AL19">
            <v>2110</v>
          </cell>
          <cell r="AM19">
            <v>51</v>
          </cell>
          <cell r="AN19">
            <v>0</v>
          </cell>
          <cell r="AO19">
            <v>531</v>
          </cell>
          <cell r="AP19">
            <v>2692</v>
          </cell>
          <cell r="AQ19" t="str">
            <v>עלות מופחתת</v>
          </cell>
          <cell r="AR19">
            <v>710</v>
          </cell>
          <cell r="AS19">
            <v>787</v>
          </cell>
          <cell r="AT19">
            <v>0</v>
          </cell>
          <cell r="AU19">
            <v>859</v>
          </cell>
          <cell r="AV19">
            <v>2356</v>
          </cell>
          <cell r="BO19" t="str">
            <v>עלות מופחתת</v>
          </cell>
          <cell r="BP19">
            <v>3643.5</v>
          </cell>
          <cell r="BQ19">
            <v>48.75</v>
          </cell>
          <cell r="BR19">
            <v>52.5</v>
          </cell>
          <cell r="BS19">
            <v>19.75</v>
          </cell>
          <cell r="BT19">
            <v>3764.5</v>
          </cell>
          <cell r="BU19" t="str">
            <v>עלות מופחתת</v>
          </cell>
          <cell r="BV19">
            <v>16825.699999999997</v>
          </cell>
          <cell r="BW19">
            <v>5209.75</v>
          </cell>
          <cell r="BX19">
            <v>2158.5</v>
          </cell>
          <cell r="BY19">
            <v>15472.618000000002</v>
          </cell>
          <cell r="BZ19">
            <v>39666.568000000014</v>
          </cell>
          <cell r="CA19">
            <v>39666.568000000014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fig"/>
      <sheetName val="WS"/>
      <sheetName val="ExportTemplate"/>
      <sheetName val="WritebackTemplate"/>
      <sheetName val="ValidationConfigurationTemplate"/>
      <sheetName val="StaticCodeListTemplate"/>
      <sheetName val="DynamicCodeListTempla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 - </v>
          </cell>
        </row>
        <row r="4">
          <cell r="C4">
            <v>3</v>
          </cell>
        </row>
      </sheetData>
      <sheetData sheetId="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 Base"/>
      <sheetName val="Allocation worksheet"/>
      <sheetName val="Customer List - Valuation"/>
      <sheetName val="ROA"/>
      <sheetName val="Wkfc Summary"/>
      <sheetName val="Reno -Workforce"/>
      <sheetName val="SD - Workforce"/>
      <sheetName val="Primate Contract - Valuation"/>
      <sheetName val="China WACC"/>
      <sheetName val="SOP &amp; AAALAC - Valuation"/>
      <sheetName val="WACC"/>
      <sheetName val="Comp"/>
      <sheetName val="Eurodollar Spread"/>
      <sheetName val="INPUT"/>
      <sheetName val="Margin and Taxes"/>
      <sheetName val="Reno - Turnover Analysis"/>
      <sheetName val="San Diego Salary Data"/>
      <sheetName val="San Diego- Turnover Analysis"/>
      <sheetName val="San Diego - Training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מאזני הרכבה"/>
      <sheetName val="תזרים  הרכבה+מעגלים"/>
      <sheetName val="Q2 2000"/>
      <sheetName val="פקודות נוספות"/>
      <sheetName val="הון מניות ודיבידנד"/>
      <sheetName val="מדדים ושע&quot;ח"/>
      <sheetName val="השקעה בחברה בת"/>
      <sheetName val="רכוש קבוע"/>
      <sheetName val="רווח הון"/>
      <sheetName val="נתוח אנליטי"/>
      <sheetName val="מס צפוי 99"/>
      <sheetName val="סבירות מימון"/>
      <sheetName val="Module2"/>
      <sheetName val="????? ???&quot;?"/>
      <sheetName val="רכוש קבוע "/>
      <sheetName val="MLAI "/>
      <sheetName val="NESS AT"/>
      <sheetName val="NTR"/>
      <sheetName val="מכללת נס "/>
      <sheetName val="VNESS"/>
      <sheetName val="BS &amp; P&amp;L"/>
      <sheetName val="UNBILLED Recv"/>
      <sheetName val="ברום $"/>
      <sheetName val="בנק הפועלים 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8">
          <cell r="C18">
            <v>4.0259999999999998</v>
          </cell>
          <cell r="E18">
            <v>4.0540000000000003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גיליון1"/>
      <sheetName val="הסברים "/>
      <sheetName val="מאזני הרכבה(לא לשמוש)"/>
      <sheetName val="תזרים  הרכבה+מעגלים"/>
      <sheetName val="גיליון ההרכבה "/>
      <sheetName val="הוצאותמראש לשלם "/>
      <sheetName val="פנ (לא לשמוש)"/>
      <sheetName val="הון מניות ודיבידנד"/>
      <sheetName val="מדדים ושע&quot;ח"/>
      <sheetName val="השקעה בחברה בת"/>
      <sheetName val="רכוש קבוע"/>
      <sheetName val="גיליון2"/>
      <sheetName val="רווח הון"/>
      <sheetName val="מס צפוי2000"/>
      <sheetName val="חוזים בינחברתיים "/>
      <sheetName val="עסקאות בינחברתיות "/>
      <sheetName val="סבירות מימון"/>
      <sheetName val="Module2"/>
      <sheetName val="????? ???&quot;?"/>
      <sheetName val="Parameters"/>
      <sheetName val="AT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2">
          <cell r="C22">
            <v>4.1920000000000002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Buttons"/>
      <sheetName val="IS Summary-96"/>
      <sheetName val="IS Summary-98"/>
      <sheetName val="IS Hist"/>
      <sheetName val="IS-Hist v. Proj"/>
      <sheetName val="IS Proj-96"/>
      <sheetName val="IS Proj-98"/>
      <sheetName val="BS Summary"/>
      <sheetName val="BS-Hist. v Proj."/>
      <sheetName val="summary"/>
      <sheetName val="Overall Summary"/>
      <sheetName val="PwC reports"/>
      <sheetName val="franchise"/>
      <sheetName val="Sheet1"/>
      <sheetName val="EOP (EBIT)"/>
      <sheetName val="ROA 96 "/>
      <sheetName val="Proj ROA 97"/>
      <sheetName val="royalty savings (midpoint)"/>
      <sheetName val="dcf"/>
      <sheetName val="Mkt Mult"/>
      <sheetName val="dcf '98"/>
      <sheetName val="ROA 97"/>
      <sheetName val="projected ROA"/>
      <sheetName val="royalty savings (low)"/>
      <sheetName val="royalty savings (high)"/>
      <sheetName val="ROA 98"/>
      <sheetName val="ProjROA 99"/>
      <sheetName val="macros"/>
    </sheetNames>
    <sheetDataSet>
      <sheetData sheetId="0" refreshError="1"/>
      <sheetData sheetId="1" refreshError="1">
        <row r="13">
          <cell r="B13" t="str">
            <v>Net Sales - Per Client's Projections</v>
          </cell>
          <cell r="C13">
            <v>230777.13500000001</v>
          </cell>
          <cell r="E13">
            <v>230777.13500000001</v>
          </cell>
          <cell r="G13">
            <v>1838030</v>
          </cell>
          <cell r="I13">
            <v>1947220</v>
          </cell>
          <cell r="K13">
            <v>1420911</v>
          </cell>
          <cell r="M13">
            <v>1387414</v>
          </cell>
          <cell r="O13">
            <v>1444993</v>
          </cell>
          <cell r="Q13">
            <v>1568620</v>
          </cell>
          <cell r="S13">
            <v>1679471</v>
          </cell>
          <cell r="U13">
            <v>1796493</v>
          </cell>
          <cell r="W13">
            <v>1916522</v>
          </cell>
          <cell r="Y13">
            <v>2030377</v>
          </cell>
          <cell r="AA13">
            <v>2140052</v>
          </cell>
          <cell r="AC13">
            <v>2257147</v>
          </cell>
          <cell r="AE13">
            <v>2370312</v>
          </cell>
          <cell r="AG13">
            <v>2479854</v>
          </cell>
          <cell r="AI13">
            <v>2596010</v>
          </cell>
        </row>
        <row r="15">
          <cell r="B15" t="str">
            <v>Annual Sales Growth Rate - Per Client's Projections</v>
          </cell>
          <cell r="C15" t="str">
            <v>n/a</v>
          </cell>
          <cell r="E15">
            <v>0</v>
          </cell>
          <cell r="G15" t="str">
            <v>n/a</v>
          </cell>
          <cell r="I15">
            <v>5.9405994461461553E-2</v>
          </cell>
          <cell r="M15">
            <v>-2.3574312536112418E-2</v>
          </cell>
          <cell r="O15">
            <v>4.1500950689556282E-2</v>
          </cell>
          <cell r="Q15">
            <v>8.5555431756416889E-2</v>
          </cell>
          <cell r="S15">
            <v>7.0667848172278891E-2</v>
          </cell>
          <cell r="U15">
            <v>6.967789262214108E-2</v>
          </cell>
          <cell r="W15">
            <v>6.6812951678631549E-2</v>
          </cell>
          <cell r="Y15">
            <v>5.9407092639687908E-2</v>
          </cell>
          <cell r="AA15">
            <v>5.4017061856000081E-2</v>
          </cell>
          <cell r="AC15">
            <v>5.4715960172930345E-2</v>
          </cell>
          <cell r="AE15">
            <v>5.0136300382739751E-2</v>
          </cell>
          <cell r="AG15">
            <v>4.6214169273918415E-2</v>
          </cell>
          <cell r="AI15">
            <v>4.6839854281744087E-2</v>
          </cell>
        </row>
        <row r="16">
          <cell r="B16" t="str">
            <v>Compound Annual Sales Growth Rate from 1993</v>
          </cell>
          <cell r="C16" t="str">
            <v>n/a</v>
          </cell>
          <cell r="E16">
            <v>0</v>
          </cell>
          <cell r="G16" t="str">
            <v>n/a</v>
          </cell>
          <cell r="I16">
            <v>5.9405994461461553E-2</v>
          </cell>
          <cell r="M16">
            <v>-2.3574312536112418E-2</v>
          </cell>
          <cell r="O16">
            <v>8.4385364370713756E-3</v>
          </cell>
          <cell r="Q16">
            <v>3.351541177544437E-2</v>
          </cell>
          <cell r="S16">
            <v>4.2680876124043587E-2</v>
          </cell>
          <cell r="U16">
            <v>4.8025212332724498E-2</v>
          </cell>
          <cell r="W16">
            <v>5.113336607765695E-2</v>
          </cell>
          <cell r="Y16">
            <v>5.2311359119681766E-2</v>
          </cell>
          <cell r="AA16">
            <v>5.2524420915166958E-2</v>
          </cell>
          <cell r="AC16">
            <v>5.2767700230557546E-2</v>
          </cell>
          <cell r="AE16">
            <v>5.2504263802330309E-2</v>
          </cell>
          <cell r="AG16">
            <v>5.1930877722867086E-2</v>
          </cell>
          <cell r="AI16">
            <v>5.1505681776583323E-2</v>
          </cell>
        </row>
        <row r="18">
          <cell r="B18" t="str">
            <v>PW Adjusted Net Sales (1)</v>
          </cell>
          <cell r="Q18">
            <v>1568620</v>
          </cell>
          <cell r="S18">
            <v>1679471</v>
          </cell>
          <cell r="U18">
            <v>1796493</v>
          </cell>
          <cell r="W18">
            <v>1916522</v>
          </cell>
          <cell r="Y18">
            <v>2030377</v>
          </cell>
          <cell r="AA18">
            <v>2140052</v>
          </cell>
          <cell r="AC18">
            <v>2257147</v>
          </cell>
          <cell r="AE18">
            <v>2370312</v>
          </cell>
          <cell r="AG18">
            <v>2479854</v>
          </cell>
          <cell r="AI18">
            <v>2596010</v>
          </cell>
        </row>
        <row r="20">
          <cell r="B20" t="str">
            <v>PW Adjusted Sales Growth Rate</v>
          </cell>
          <cell r="Q20">
            <v>8.5555431756416889E-2</v>
          </cell>
          <cell r="S20">
            <v>7.0667848172278891E-2</v>
          </cell>
          <cell r="U20">
            <v>6.967789262214108E-2</v>
          </cell>
          <cell r="W20">
            <v>6.6812951678631549E-2</v>
          </cell>
          <cell r="Y20">
            <v>5.9407092639687908E-2</v>
          </cell>
          <cell r="AA20">
            <v>5.4017061856000081E-2</v>
          </cell>
          <cell r="AC20">
            <v>5.4715960172930345E-2</v>
          </cell>
          <cell r="AE20">
            <v>5.0136300382739751E-2</v>
          </cell>
          <cell r="AG20">
            <v>4.6214169273918415E-2</v>
          </cell>
          <cell r="AI20">
            <v>4.6839854281744087E-2</v>
          </cell>
        </row>
        <row r="22">
          <cell r="B22" t="str">
            <v>Operating Margin (EBIT/Adjusted Sales)</v>
          </cell>
        </row>
        <row r="23">
          <cell r="B23" t="str">
            <v xml:space="preserve">   - Per Client's Projections (before OH)</v>
          </cell>
          <cell r="K23">
            <v>0.11358698750308781</v>
          </cell>
          <cell r="M23">
            <v>0.13223522322825054</v>
          </cell>
          <cell r="O23">
            <v>0.11749999999999999</v>
          </cell>
          <cell r="Q23">
            <v>0.14199999999999999</v>
          </cell>
          <cell r="S23">
            <v>0.14000000000000001</v>
          </cell>
          <cell r="U23">
            <v>0.13800000000000001</v>
          </cell>
          <cell r="W23">
            <v>0.13600000000000001</v>
          </cell>
          <cell r="Y23">
            <v>0.14099999999999999</v>
          </cell>
          <cell r="AA23">
            <v>0.14199999999999999</v>
          </cell>
          <cell r="AC23">
            <v>0.14099999999999999</v>
          </cell>
          <cell r="AE23">
            <v>0.14099999999999999</v>
          </cell>
          <cell r="AG23">
            <v>0.14000000000000001</v>
          </cell>
          <cell r="AI23">
            <v>0.14000000000000001</v>
          </cell>
        </row>
        <row r="25">
          <cell r="B25" t="str">
            <v>PW Adjusted EBIT/Adjusted Sales</v>
          </cell>
          <cell r="Q25">
            <v>0.14199999999999999</v>
          </cell>
          <cell r="S25">
            <v>0.14000000000000001</v>
          </cell>
          <cell r="U25">
            <v>0.13800000000000001</v>
          </cell>
          <cell r="W25">
            <v>0.13600000000000001</v>
          </cell>
          <cell r="Y25">
            <v>0.14099999999999999</v>
          </cell>
          <cell r="AA25">
            <v>0.14099999999999999</v>
          </cell>
          <cell r="AC25">
            <v>0.14099999999999999</v>
          </cell>
        </row>
        <row r="26">
          <cell r="K26" t="str">
            <v xml:space="preserve"> </v>
          </cell>
        </row>
        <row r="27">
          <cell r="B27" t="str">
            <v>Operating Income (EBIT)</v>
          </cell>
          <cell r="C27" t="e">
            <v>#REF!</v>
          </cell>
          <cell r="E27" t="e">
            <v>#REF!</v>
          </cell>
          <cell r="G27">
            <v>386780</v>
          </cell>
          <cell r="I27">
            <v>421550</v>
          </cell>
          <cell r="K27">
            <v>161397</v>
          </cell>
          <cell r="M27">
            <v>183465</v>
          </cell>
          <cell r="O27">
            <v>169747</v>
          </cell>
          <cell r="Q27">
            <v>223098</v>
          </cell>
          <cell r="S27">
            <v>235027</v>
          </cell>
          <cell r="U27">
            <v>247821</v>
          </cell>
          <cell r="W27">
            <v>260981</v>
          </cell>
          <cell r="Y27">
            <v>285404</v>
          </cell>
          <cell r="AA27">
            <v>304268</v>
          </cell>
          <cell r="AC27">
            <v>318055</v>
          </cell>
          <cell r="AE27">
            <v>333106</v>
          </cell>
          <cell r="AG27">
            <v>348093</v>
          </cell>
          <cell r="AI27">
            <v>364364</v>
          </cell>
        </row>
        <row r="28">
          <cell r="B28" t="str">
            <v>less:  Corporate Overhead (2)</v>
          </cell>
          <cell r="K28">
            <v>-14209.11</v>
          </cell>
          <cell r="M28">
            <v>-15261.553999999998</v>
          </cell>
          <cell r="O28">
            <v>-24564.881000000001</v>
          </cell>
          <cell r="Q28">
            <v>-28235</v>
          </cell>
          <cell r="S28">
            <v>-50384</v>
          </cell>
          <cell r="U28">
            <v>-53895</v>
          </cell>
          <cell r="W28">
            <v>-57496</v>
          </cell>
          <cell r="Y28">
            <v>-60911</v>
          </cell>
          <cell r="AA28">
            <v>-64202</v>
          </cell>
          <cell r="AC28">
            <v>-67714</v>
          </cell>
          <cell r="AE28">
            <v>-71109</v>
          </cell>
          <cell r="AG28">
            <v>-74396</v>
          </cell>
          <cell r="AI28">
            <v>-77880</v>
          </cell>
        </row>
        <row r="29">
          <cell r="B29" t="str">
            <v>Adjusted EBIT - After Corporate Overhead Expense</v>
          </cell>
          <cell r="K29">
            <v>147187.89000000001</v>
          </cell>
          <cell r="M29">
            <v>168203.446</v>
          </cell>
          <cell r="O29">
            <v>145182.11900000001</v>
          </cell>
          <cell r="Q29">
            <v>194863</v>
          </cell>
          <cell r="S29">
            <v>184643</v>
          </cell>
          <cell r="U29">
            <v>193926</v>
          </cell>
          <cell r="W29">
            <v>203485</v>
          </cell>
          <cell r="Y29">
            <v>224493</v>
          </cell>
          <cell r="AA29">
            <v>240066</v>
          </cell>
          <cell r="AC29">
            <v>250341</v>
          </cell>
          <cell r="AE29">
            <v>261997</v>
          </cell>
          <cell r="AG29">
            <v>273697</v>
          </cell>
          <cell r="AI29">
            <v>286484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יכוז נתונים"/>
      <sheetName val="סיכום לביאור"/>
      <sheetName val="Rate"/>
      <sheetName val="אופציות מחיר חדש"/>
      <sheetName val="Stdv"/>
    </sheetNames>
    <sheetDataSet>
      <sheetData sheetId="0"/>
      <sheetData sheetId="1"/>
      <sheetData sheetId="2"/>
      <sheetData sheetId="3"/>
      <sheetData sheetId="4">
        <row r="2">
          <cell r="B2">
            <v>35432</v>
          </cell>
          <cell r="C2">
            <v>10.25</v>
          </cell>
        </row>
        <row r="3">
          <cell r="B3">
            <v>35433</v>
          </cell>
          <cell r="C3">
            <v>11.25</v>
          </cell>
        </row>
        <row r="4">
          <cell r="B4">
            <v>35436</v>
          </cell>
          <cell r="C4">
            <v>11.5</v>
          </cell>
        </row>
        <row r="5">
          <cell r="B5">
            <v>35437</v>
          </cell>
          <cell r="C5">
            <v>11</v>
          </cell>
        </row>
        <row r="6">
          <cell r="B6">
            <v>35438</v>
          </cell>
          <cell r="C6">
            <v>10.5</v>
          </cell>
        </row>
        <row r="7">
          <cell r="B7">
            <v>35439</v>
          </cell>
          <cell r="C7">
            <v>10.5</v>
          </cell>
        </row>
        <row r="8">
          <cell r="B8">
            <v>35440</v>
          </cell>
          <cell r="C8">
            <v>10.563000000000001</v>
          </cell>
        </row>
        <row r="9">
          <cell r="B9">
            <v>35443</v>
          </cell>
          <cell r="C9">
            <v>10.875</v>
          </cell>
        </row>
        <row r="10">
          <cell r="B10">
            <v>35444</v>
          </cell>
          <cell r="C10">
            <v>10.75</v>
          </cell>
        </row>
        <row r="11">
          <cell r="B11">
            <v>35445</v>
          </cell>
          <cell r="C11">
            <v>10.875</v>
          </cell>
        </row>
        <row r="12">
          <cell r="B12">
            <v>35446</v>
          </cell>
          <cell r="C12">
            <v>11.688000000000001</v>
          </cell>
        </row>
        <row r="13">
          <cell r="B13">
            <v>35447</v>
          </cell>
          <cell r="C13">
            <v>12</v>
          </cell>
        </row>
        <row r="14">
          <cell r="B14">
            <v>35450</v>
          </cell>
          <cell r="C14">
            <v>12</v>
          </cell>
        </row>
        <row r="15">
          <cell r="B15">
            <v>35451</v>
          </cell>
          <cell r="C15">
            <v>12</v>
          </cell>
        </row>
        <row r="16">
          <cell r="B16">
            <v>35452</v>
          </cell>
          <cell r="C16">
            <v>11.625</v>
          </cell>
        </row>
        <row r="17">
          <cell r="B17">
            <v>35453</v>
          </cell>
          <cell r="C17">
            <v>11.422000000000001</v>
          </cell>
        </row>
        <row r="18">
          <cell r="B18">
            <v>35454</v>
          </cell>
          <cell r="C18">
            <v>11.125</v>
          </cell>
        </row>
        <row r="19">
          <cell r="B19">
            <v>35457</v>
          </cell>
          <cell r="C19">
            <v>11.625</v>
          </cell>
        </row>
        <row r="20">
          <cell r="B20">
            <v>35458</v>
          </cell>
          <cell r="C20">
            <v>11.5</v>
          </cell>
        </row>
        <row r="21">
          <cell r="B21">
            <v>35459</v>
          </cell>
          <cell r="C21">
            <v>11.25</v>
          </cell>
        </row>
        <row r="22">
          <cell r="B22">
            <v>35460</v>
          </cell>
          <cell r="C22">
            <v>11.125</v>
          </cell>
        </row>
        <row r="23">
          <cell r="B23">
            <v>35461</v>
          </cell>
          <cell r="C23">
            <v>10.875</v>
          </cell>
        </row>
        <row r="24">
          <cell r="B24">
            <v>35464</v>
          </cell>
          <cell r="C24">
            <v>10.875</v>
          </cell>
        </row>
        <row r="25">
          <cell r="B25">
            <v>35465</v>
          </cell>
          <cell r="C25">
            <v>10.75</v>
          </cell>
        </row>
        <row r="26">
          <cell r="B26">
            <v>35466</v>
          </cell>
          <cell r="C26">
            <v>10.75</v>
          </cell>
        </row>
        <row r="27">
          <cell r="B27">
            <v>35467</v>
          </cell>
          <cell r="C27">
            <v>10.5</v>
          </cell>
        </row>
        <row r="28">
          <cell r="B28">
            <v>35468</v>
          </cell>
          <cell r="C28">
            <v>10.375</v>
          </cell>
        </row>
        <row r="29">
          <cell r="B29">
            <v>35471</v>
          </cell>
          <cell r="C29">
            <v>10.125</v>
          </cell>
        </row>
        <row r="30">
          <cell r="B30">
            <v>35472</v>
          </cell>
          <cell r="C30">
            <v>9.8130000000000006</v>
          </cell>
        </row>
        <row r="31">
          <cell r="B31">
            <v>35473</v>
          </cell>
          <cell r="C31">
            <v>10</v>
          </cell>
        </row>
        <row r="32">
          <cell r="B32">
            <v>35474</v>
          </cell>
          <cell r="C32">
            <v>9.75</v>
          </cell>
        </row>
        <row r="33">
          <cell r="B33">
            <v>35475</v>
          </cell>
          <cell r="C33">
            <v>9.5</v>
          </cell>
        </row>
        <row r="34">
          <cell r="B34">
            <v>35479</v>
          </cell>
          <cell r="C34">
            <v>10.625</v>
          </cell>
        </row>
        <row r="35">
          <cell r="B35">
            <v>35480</v>
          </cell>
          <cell r="C35">
            <v>11</v>
          </cell>
        </row>
        <row r="36">
          <cell r="B36">
            <v>35481</v>
          </cell>
          <cell r="C36">
            <v>10.375</v>
          </cell>
        </row>
        <row r="37">
          <cell r="B37">
            <v>35482</v>
          </cell>
          <cell r="C37">
            <v>10.5</v>
          </cell>
        </row>
        <row r="38">
          <cell r="B38">
            <v>35485</v>
          </cell>
          <cell r="C38">
            <v>10.375</v>
          </cell>
        </row>
        <row r="39">
          <cell r="B39">
            <v>35486</v>
          </cell>
          <cell r="C39">
            <v>10.25</v>
          </cell>
        </row>
        <row r="40">
          <cell r="B40">
            <v>35487</v>
          </cell>
          <cell r="C40">
            <v>10.25</v>
          </cell>
        </row>
        <row r="41">
          <cell r="B41">
            <v>35488</v>
          </cell>
          <cell r="C41">
            <v>10</v>
          </cell>
        </row>
        <row r="42">
          <cell r="B42">
            <v>35489</v>
          </cell>
          <cell r="C42">
            <v>9.4380000000000006</v>
          </cell>
        </row>
        <row r="43">
          <cell r="B43">
            <v>35492</v>
          </cell>
          <cell r="C43">
            <v>9.875</v>
          </cell>
        </row>
        <row r="44">
          <cell r="B44">
            <v>35493</v>
          </cell>
          <cell r="C44">
            <v>9.875</v>
          </cell>
        </row>
        <row r="45">
          <cell r="B45">
            <v>35494</v>
          </cell>
          <cell r="C45">
            <v>9.984</v>
          </cell>
        </row>
        <row r="46">
          <cell r="B46">
            <v>35495</v>
          </cell>
          <cell r="C46">
            <v>9.875</v>
          </cell>
        </row>
        <row r="47">
          <cell r="B47">
            <v>35496</v>
          </cell>
          <cell r="C47">
            <v>9.625</v>
          </cell>
        </row>
        <row r="48">
          <cell r="B48">
            <v>35499</v>
          </cell>
          <cell r="C48">
            <v>9.875</v>
          </cell>
        </row>
        <row r="49">
          <cell r="B49">
            <v>35500</v>
          </cell>
          <cell r="C49">
            <v>9.625</v>
          </cell>
        </row>
        <row r="50">
          <cell r="B50">
            <v>35501</v>
          </cell>
          <cell r="C50">
            <v>9.75</v>
          </cell>
        </row>
        <row r="51">
          <cell r="B51">
            <v>35502</v>
          </cell>
          <cell r="C51">
            <v>9.75</v>
          </cell>
        </row>
        <row r="52">
          <cell r="B52">
            <v>35503</v>
          </cell>
          <cell r="C52">
            <v>9.625</v>
          </cell>
        </row>
        <row r="53">
          <cell r="B53">
            <v>35506</v>
          </cell>
          <cell r="C53">
            <v>9.5630000000000006</v>
          </cell>
        </row>
        <row r="54">
          <cell r="B54">
            <v>35507</v>
          </cell>
          <cell r="C54">
            <v>9.375</v>
          </cell>
        </row>
        <row r="55">
          <cell r="B55">
            <v>35508</v>
          </cell>
          <cell r="C55">
            <v>9.2189999999999994</v>
          </cell>
        </row>
        <row r="56">
          <cell r="B56">
            <v>35509</v>
          </cell>
          <cell r="C56">
            <v>9.1880000000000006</v>
          </cell>
        </row>
        <row r="57">
          <cell r="B57">
            <v>35510</v>
          </cell>
          <cell r="C57">
            <v>9</v>
          </cell>
        </row>
        <row r="58">
          <cell r="B58">
            <v>35513</v>
          </cell>
          <cell r="C58">
            <v>8.75</v>
          </cell>
        </row>
        <row r="59">
          <cell r="B59">
            <v>35514</v>
          </cell>
          <cell r="C59">
            <v>8.25</v>
          </cell>
        </row>
        <row r="60">
          <cell r="B60">
            <v>35515</v>
          </cell>
          <cell r="C60">
            <v>8.25</v>
          </cell>
        </row>
        <row r="61">
          <cell r="B61">
            <v>35516</v>
          </cell>
          <cell r="C61">
            <v>8.625</v>
          </cell>
        </row>
        <row r="62">
          <cell r="B62">
            <v>35520</v>
          </cell>
          <cell r="C62">
            <v>8.5</v>
          </cell>
        </row>
        <row r="63">
          <cell r="B63">
            <v>35521</v>
          </cell>
          <cell r="C63">
            <v>8.625</v>
          </cell>
        </row>
        <row r="64">
          <cell r="B64">
            <v>35522</v>
          </cell>
          <cell r="C64">
            <v>8.5630000000000006</v>
          </cell>
        </row>
        <row r="65">
          <cell r="B65">
            <v>35523</v>
          </cell>
          <cell r="C65">
            <v>8.375</v>
          </cell>
        </row>
        <row r="66">
          <cell r="B66">
            <v>35524</v>
          </cell>
          <cell r="C66">
            <v>8.25</v>
          </cell>
        </row>
        <row r="67">
          <cell r="B67">
            <v>35527</v>
          </cell>
          <cell r="C67">
            <v>8.25</v>
          </cell>
        </row>
        <row r="68">
          <cell r="B68">
            <v>35528</v>
          </cell>
          <cell r="C68">
            <v>7.875</v>
          </cell>
        </row>
        <row r="69">
          <cell r="B69">
            <v>35529</v>
          </cell>
          <cell r="C69">
            <v>7.625</v>
          </cell>
        </row>
        <row r="70">
          <cell r="B70">
            <v>35530</v>
          </cell>
          <cell r="C70">
            <v>7.5629999999999997</v>
          </cell>
        </row>
        <row r="71">
          <cell r="B71">
            <v>35531</v>
          </cell>
          <cell r="C71">
            <v>7.25</v>
          </cell>
        </row>
        <row r="72">
          <cell r="B72">
            <v>35534</v>
          </cell>
          <cell r="C72">
            <v>7.5</v>
          </cell>
        </row>
        <row r="73">
          <cell r="B73">
            <v>35535</v>
          </cell>
          <cell r="C73">
            <v>7.8129999999999997</v>
          </cell>
        </row>
        <row r="74">
          <cell r="B74">
            <v>35536</v>
          </cell>
          <cell r="C74">
            <v>7.625</v>
          </cell>
        </row>
        <row r="75">
          <cell r="B75">
            <v>35537</v>
          </cell>
          <cell r="C75">
            <v>7.875</v>
          </cell>
        </row>
        <row r="76">
          <cell r="B76">
            <v>35538</v>
          </cell>
          <cell r="C76">
            <v>7.625</v>
          </cell>
        </row>
        <row r="77">
          <cell r="B77">
            <v>35541</v>
          </cell>
          <cell r="C77">
            <v>7.375</v>
          </cell>
        </row>
        <row r="78">
          <cell r="B78">
            <v>35542</v>
          </cell>
          <cell r="C78">
            <v>7.1879999999999997</v>
          </cell>
        </row>
        <row r="79">
          <cell r="B79">
            <v>35543</v>
          </cell>
          <cell r="C79">
            <v>7.25</v>
          </cell>
        </row>
        <row r="80">
          <cell r="B80">
            <v>35544</v>
          </cell>
          <cell r="C80">
            <v>7</v>
          </cell>
        </row>
        <row r="81">
          <cell r="B81">
            <v>35545</v>
          </cell>
          <cell r="C81">
            <v>6.6879999999999997</v>
          </cell>
        </row>
        <row r="82">
          <cell r="B82">
            <v>35548</v>
          </cell>
          <cell r="C82">
            <v>6.875</v>
          </cell>
        </row>
        <row r="83">
          <cell r="B83">
            <v>35549</v>
          </cell>
          <cell r="C83">
            <v>7.125</v>
          </cell>
        </row>
        <row r="84">
          <cell r="B84">
            <v>35550</v>
          </cell>
          <cell r="C84">
            <v>6.875</v>
          </cell>
        </row>
        <row r="85">
          <cell r="B85">
            <v>35551</v>
          </cell>
          <cell r="C85">
            <v>6.875</v>
          </cell>
        </row>
        <row r="86">
          <cell r="B86">
            <v>35552</v>
          </cell>
          <cell r="C86">
            <v>6.875</v>
          </cell>
        </row>
        <row r="87">
          <cell r="B87">
            <v>35555</v>
          </cell>
          <cell r="C87">
            <v>7.1879999999999997</v>
          </cell>
        </row>
        <row r="88">
          <cell r="B88">
            <v>35556</v>
          </cell>
          <cell r="C88">
            <v>7.375</v>
          </cell>
        </row>
        <row r="89">
          <cell r="B89">
            <v>35557</v>
          </cell>
          <cell r="C89">
            <v>7.0629999999999997</v>
          </cell>
        </row>
        <row r="90">
          <cell r="B90">
            <v>35558</v>
          </cell>
          <cell r="C90">
            <v>7.1879999999999997</v>
          </cell>
        </row>
        <row r="91">
          <cell r="B91">
            <v>35559</v>
          </cell>
          <cell r="C91">
            <v>7.5629999999999997</v>
          </cell>
        </row>
        <row r="92">
          <cell r="B92">
            <v>35562</v>
          </cell>
          <cell r="C92">
            <v>7.625</v>
          </cell>
        </row>
        <row r="93">
          <cell r="B93">
            <v>35563</v>
          </cell>
          <cell r="C93">
            <v>7.5</v>
          </cell>
        </row>
        <row r="94">
          <cell r="B94">
            <v>35564</v>
          </cell>
          <cell r="C94">
            <v>7.75</v>
          </cell>
        </row>
        <row r="95">
          <cell r="B95">
            <v>35565</v>
          </cell>
          <cell r="C95">
            <v>8.25</v>
          </cell>
        </row>
        <row r="96">
          <cell r="B96">
            <v>35566</v>
          </cell>
          <cell r="C96">
            <v>8.5</v>
          </cell>
        </row>
        <row r="97">
          <cell r="B97">
            <v>35569</v>
          </cell>
          <cell r="C97">
            <v>9.375</v>
          </cell>
        </row>
        <row r="98">
          <cell r="B98">
            <v>35570</v>
          </cell>
          <cell r="C98">
            <v>9.1880000000000006</v>
          </cell>
        </row>
        <row r="99">
          <cell r="B99">
            <v>35571</v>
          </cell>
          <cell r="C99">
            <v>9</v>
          </cell>
        </row>
        <row r="100">
          <cell r="B100">
            <v>35572</v>
          </cell>
          <cell r="C100">
            <v>8.75</v>
          </cell>
        </row>
        <row r="101">
          <cell r="B101">
            <v>35573</v>
          </cell>
          <cell r="C101">
            <v>8.5630000000000006</v>
          </cell>
        </row>
        <row r="102">
          <cell r="B102">
            <v>35577</v>
          </cell>
          <cell r="C102">
            <v>8.875</v>
          </cell>
        </row>
        <row r="103">
          <cell r="B103">
            <v>35578</v>
          </cell>
          <cell r="C103">
            <v>9.0630000000000006</v>
          </cell>
        </row>
        <row r="104">
          <cell r="B104">
            <v>35579</v>
          </cell>
          <cell r="C104">
            <v>9</v>
          </cell>
        </row>
        <row r="105">
          <cell r="B105">
            <v>35580</v>
          </cell>
          <cell r="C105">
            <v>9</v>
          </cell>
        </row>
        <row r="106">
          <cell r="B106">
            <v>35583</v>
          </cell>
          <cell r="C106">
            <v>9.75</v>
          </cell>
        </row>
        <row r="107">
          <cell r="B107">
            <v>35584</v>
          </cell>
          <cell r="C107">
            <v>9.9380000000000006</v>
          </cell>
        </row>
        <row r="108">
          <cell r="B108">
            <v>35585</v>
          </cell>
          <cell r="C108">
            <v>10</v>
          </cell>
        </row>
        <row r="109">
          <cell r="B109">
            <v>35586</v>
          </cell>
          <cell r="C109">
            <v>10.063000000000001</v>
          </cell>
        </row>
        <row r="110">
          <cell r="B110">
            <v>35587</v>
          </cell>
          <cell r="C110">
            <v>9.9380000000000006</v>
          </cell>
        </row>
        <row r="111">
          <cell r="B111">
            <v>35590</v>
          </cell>
          <cell r="C111">
            <v>9.75</v>
          </cell>
        </row>
        <row r="112">
          <cell r="B112">
            <v>35591</v>
          </cell>
          <cell r="C112">
            <v>9.6880000000000006</v>
          </cell>
        </row>
        <row r="113">
          <cell r="B113">
            <v>35592</v>
          </cell>
          <cell r="C113">
            <v>9.6880000000000006</v>
          </cell>
        </row>
        <row r="114">
          <cell r="B114">
            <v>35593</v>
          </cell>
          <cell r="C114">
            <v>9.75</v>
          </cell>
        </row>
        <row r="115">
          <cell r="B115">
            <v>35594</v>
          </cell>
          <cell r="C115">
            <v>9.5</v>
          </cell>
        </row>
        <row r="116">
          <cell r="B116">
            <v>35597</v>
          </cell>
          <cell r="C116">
            <v>9.5</v>
          </cell>
        </row>
        <row r="117">
          <cell r="B117">
            <v>35598</v>
          </cell>
          <cell r="C117">
            <v>9.5</v>
          </cell>
        </row>
        <row r="118">
          <cell r="B118">
            <v>35599</v>
          </cell>
          <cell r="C118">
            <v>9.125</v>
          </cell>
        </row>
        <row r="119">
          <cell r="B119">
            <v>35600</v>
          </cell>
          <cell r="C119">
            <v>9</v>
          </cell>
        </row>
        <row r="120">
          <cell r="B120">
            <v>35601</v>
          </cell>
          <cell r="C120">
            <v>9</v>
          </cell>
        </row>
        <row r="121">
          <cell r="B121">
            <v>35604</v>
          </cell>
          <cell r="C121">
            <v>9.0630000000000006</v>
          </cell>
        </row>
        <row r="122">
          <cell r="B122">
            <v>35605</v>
          </cell>
          <cell r="C122">
            <v>9.1880000000000006</v>
          </cell>
        </row>
        <row r="123">
          <cell r="B123">
            <v>35606</v>
          </cell>
          <cell r="C123">
            <v>9.1880000000000006</v>
          </cell>
        </row>
        <row r="124">
          <cell r="B124">
            <v>35607</v>
          </cell>
          <cell r="C124">
            <v>9.125</v>
          </cell>
        </row>
        <row r="125">
          <cell r="B125">
            <v>35608</v>
          </cell>
          <cell r="C125">
            <v>8.9689999999999994</v>
          </cell>
        </row>
        <row r="126">
          <cell r="B126">
            <v>35611</v>
          </cell>
          <cell r="C126">
            <v>8.8130000000000006</v>
          </cell>
        </row>
        <row r="127">
          <cell r="B127">
            <v>35612</v>
          </cell>
          <cell r="C127">
            <v>8.875</v>
          </cell>
        </row>
        <row r="128">
          <cell r="B128">
            <v>35613</v>
          </cell>
          <cell r="C128">
            <v>8.8130000000000006</v>
          </cell>
        </row>
        <row r="129">
          <cell r="B129">
            <v>35614</v>
          </cell>
          <cell r="C129">
            <v>9.0630000000000006</v>
          </cell>
        </row>
        <row r="130">
          <cell r="B130">
            <v>35618</v>
          </cell>
          <cell r="C130">
            <v>9.0630000000000006</v>
          </cell>
        </row>
        <row r="131">
          <cell r="B131">
            <v>35619</v>
          </cell>
          <cell r="C131">
            <v>9.25</v>
          </cell>
        </row>
        <row r="132">
          <cell r="B132">
            <v>35620</v>
          </cell>
          <cell r="C132">
            <v>9.125</v>
          </cell>
        </row>
        <row r="133">
          <cell r="B133">
            <v>35621</v>
          </cell>
          <cell r="C133">
            <v>10</v>
          </cell>
        </row>
        <row r="134">
          <cell r="B134">
            <v>35622</v>
          </cell>
          <cell r="C134">
            <v>9.875</v>
          </cell>
        </row>
        <row r="135">
          <cell r="B135">
            <v>35625</v>
          </cell>
          <cell r="C135">
            <v>10</v>
          </cell>
        </row>
        <row r="136">
          <cell r="B136">
            <v>35626</v>
          </cell>
          <cell r="C136">
            <v>10.188000000000001</v>
          </cell>
        </row>
        <row r="137">
          <cell r="B137">
            <v>35627</v>
          </cell>
          <cell r="C137">
            <v>10.625</v>
          </cell>
        </row>
        <row r="138">
          <cell r="B138">
            <v>35628</v>
          </cell>
          <cell r="C138">
            <v>10.625</v>
          </cell>
        </row>
        <row r="139">
          <cell r="B139">
            <v>35629</v>
          </cell>
          <cell r="C139">
            <v>10</v>
          </cell>
        </row>
        <row r="140">
          <cell r="B140">
            <v>35632</v>
          </cell>
          <cell r="C140">
            <v>9.8130000000000006</v>
          </cell>
        </row>
        <row r="141">
          <cell r="B141">
            <v>35633</v>
          </cell>
          <cell r="C141">
            <v>9.875</v>
          </cell>
        </row>
        <row r="142">
          <cell r="B142">
            <v>35634</v>
          </cell>
          <cell r="C142">
            <v>10</v>
          </cell>
        </row>
        <row r="143">
          <cell r="B143">
            <v>35635</v>
          </cell>
          <cell r="C143">
            <v>10</v>
          </cell>
        </row>
        <row r="144">
          <cell r="B144">
            <v>35636</v>
          </cell>
          <cell r="C144">
            <v>9.875</v>
          </cell>
        </row>
        <row r="145">
          <cell r="B145">
            <v>35639</v>
          </cell>
          <cell r="C145">
            <v>9.75</v>
          </cell>
        </row>
        <row r="146">
          <cell r="B146">
            <v>35640</v>
          </cell>
          <cell r="C146">
            <v>9.8279999999999994</v>
          </cell>
        </row>
        <row r="147">
          <cell r="B147">
            <v>35641</v>
          </cell>
          <cell r="C147">
            <v>10</v>
          </cell>
        </row>
        <row r="148">
          <cell r="B148">
            <v>35642</v>
          </cell>
          <cell r="C148">
            <v>10</v>
          </cell>
        </row>
        <row r="149">
          <cell r="B149">
            <v>35643</v>
          </cell>
          <cell r="C149">
            <v>9.75</v>
          </cell>
        </row>
        <row r="150">
          <cell r="B150">
            <v>35646</v>
          </cell>
          <cell r="C150">
            <v>9.9380000000000006</v>
          </cell>
        </row>
        <row r="151">
          <cell r="B151">
            <v>35647</v>
          </cell>
          <cell r="C151">
            <v>10.75</v>
          </cell>
        </row>
        <row r="152">
          <cell r="B152">
            <v>35648</v>
          </cell>
          <cell r="C152">
            <v>11.125</v>
          </cell>
        </row>
        <row r="153">
          <cell r="B153">
            <v>35649</v>
          </cell>
          <cell r="C153">
            <v>10.875</v>
          </cell>
        </row>
        <row r="154">
          <cell r="B154">
            <v>35650</v>
          </cell>
          <cell r="C154">
            <v>11.125</v>
          </cell>
        </row>
        <row r="155">
          <cell r="B155">
            <v>35653</v>
          </cell>
          <cell r="C155">
            <v>11.313000000000001</v>
          </cell>
        </row>
        <row r="156">
          <cell r="B156">
            <v>35654</v>
          </cell>
          <cell r="C156">
            <v>11.313000000000001</v>
          </cell>
        </row>
        <row r="157">
          <cell r="B157">
            <v>35655</v>
          </cell>
          <cell r="C157">
            <v>11</v>
          </cell>
        </row>
        <row r="158">
          <cell r="B158">
            <v>35656</v>
          </cell>
          <cell r="C158">
            <v>11.5</v>
          </cell>
        </row>
        <row r="159">
          <cell r="B159">
            <v>35657</v>
          </cell>
          <cell r="C159">
            <v>11.375</v>
          </cell>
        </row>
        <row r="160">
          <cell r="B160">
            <v>35660</v>
          </cell>
          <cell r="C160">
            <v>11.375</v>
          </cell>
        </row>
        <row r="161">
          <cell r="B161">
            <v>35661</v>
          </cell>
          <cell r="C161">
            <v>11.5</v>
          </cell>
        </row>
        <row r="162">
          <cell r="B162">
            <v>35662</v>
          </cell>
          <cell r="C162">
            <v>11.5</v>
          </cell>
        </row>
        <row r="163">
          <cell r="B163">
            <v>35663</v>
          </cell>
          <cell r="C163">
            <v>11.375</v>
          </cell>
        </row>
        <row r="164">
          <cell r="B164">
            <v>35664</v>
          </cell>
          <cell r="C164">
            <v>11.438000000000001</v>
          </cell>
        </row>
        <row r="165">
          <cell r="B165">
            <v>35667</v>
          </cell>
          <cell r="C165">
            <v>11.375</v>
          </cell>
        </row>
        <row r="166">
          <cell r="B166">
            <v>35668</v>
          </cell>
          <cell r="C166">
            <v>11.375</v>
          </cell>
        </row>
        <row r="167">
          <cell r="B167">
            <v>35669</v>
          </cell>
          <cell r="C167">
            <v>11.375</v>
          </cell>
        </row>
        <row r="168">
          <cell r="B168">
            <v>35670</v>
          </cell>
          <cell r="C168">
            <v>11.375</v>
          </cell>
        </row>
        <row r="169">
          <cell r="B169">
            <v>35671</v>
          </cell>
          <cell r="C169">
            <v>11.438000000000001</v>
          </cell>
        </row>
        <row r="170">
          <cell r="B170">
            <v>35675</v>
          </cell>
          <cell r="C170">
            <v>11.25</v>
          </cell>
        </row>
        <row r="171">
          <cell r="B171">
            <v>35676</v>
          </cell>
          <cell r="C171">
            <v>11.438000000000001</v>
          </cell>
        </row>
        <row r="172">
          <cell r="B172">
            <v>35677</v>
          </cell>
          <cell r="C172">
            <v>11.438000000000001</v>
          </cell>
        </row>
        <row r="173">
          <cell r="B173">
            <v>35678</v>
          </cell>
          <cell r="C173">
            <v>11.438000000000001</v>
          </cell>
        </row>
        <row r="174">
          <cell r="B174">
            <v>35681</v>
          </cell>
          <cell r="C174">
            <v>12.188000000000001</v>
          </cell>
        </row>
        <row r="175">
          <cell r="B175">
            <v>35682</v>
          </cell>
          <cell r="C175">
            <v>13.5</v>
          </cell>
        </row>
        <row r="176">
          <cell r="B176">
            <v>35683</v>
          </cell>
          <cell r="C176">
            <v>13.5</v>
          </cell>
        </row>
        <row r="177">
          <cell r="B177">
            <v>35684</v>
          </cell>
          <cell r="C177">
            <v>13.188000000000001</v>
          </cell>
        </row>
        <row r="178">
          <cell r="B178">
            <v>35685</v>
          </cell>
          <cell r="C178">
            <v>13.438000000000001</v>
          </cell>
        </row>
        <row r="179">
          <cell r="B179">
            <v>35688</v>
          </cell>
          <cell r="C179">
            <v>13.375</v>
          </cell>
        </row>
        <row r="180">
          <cell r="B180">
            <v>35689</v>
          </cell>
          <cell r="C180">
            <v>13.375</v>
          </cell>
        </row>
        <row r="181">
          <cell r="B181">
            <v>35690</v>
          </cell>
          <cell r="C181">
            <v>12.75</v>
          </cell>
        </row>
        <row r="182">
          <cell r="B182">
            <v>35691</v>
          </cell>
          <cell r="C182">
            <v>12.688000000000001</v>
          </cell>
        </row>
        <row r="183">
          <cell r="B183">
            <v>35692</v>
          </cell>
          <cell r="C183">
            <v>12.688000000000001</v>
          </cell>
        </row>
        <row r="184">
          <cell r="B184">
            <v>35695</v>
          </cell>
          <cell r="C184">
            <v>12.813000000000001</v>
          </cell>
        </row>
        <row r="185">
          <cell r="B185">
            <v>35696</v>
          </cell>
          <cell r="C185">
            <v>13</v>
          </cell>
        </row>
        <row r="186">
          <cell r="B186">
            <v>35697</v>
          </cell>
          <cell r="C186">
            <v>12.938000000000001</v>
          </cell>
        </row>
        <row r="187">
          <cell r="B187">
            <v>35698</v>
          </cell>
          <cell r="C187">
            <v>12.688000000000001</v>
          </cell>
        </row>
        <row r="188">
          <cell r="B188">
            <v>35699</v>
          </cell>
          <cell r="C188">
            <v>12.625</v>
          </cell>
        </row>
        <row r="189">
          <cell r="B189">
            <v>35702</v>
          </cell>
          <cell r="C189">
            <v>12.75</v>
          </cell>
        </row>
        <row r="190">
          <cell r="B190">
            <v>35703</v>
          </cell>
          <cell r="C190">
            <v>12.75</v>
          </cell>
        </row>
        <row r="191">
          <cell r="B191">
            <v>35704</v>
          </cell>
          <cell r="C191">
            <v>13.5</v>
          </cell>
        </row>
        <row r="192">
          <cell r="B192">
            <v>35705</v>
          </cell>
          <cell r="C192">
            <v>13.25</v>
          </cell>
        </row>
        <row r="193">
          <cell r="B193">
            <v>35706</v>
          </cell>
          <cell r="C193">
            <v>13.125</v>
          </cell>
        </row>
        <row r="194">
          <cell r="B194">
            <v>35709</v>
          </cell>
          <cell r="C194">
            <v>13.313000000000001</v>
          </cell>
        </row>
        <row r="195">
          <cell r="B195">
            <v>35710</v>
          </cell>
          <cell r="C195">
            <v>13.563000000000001</v>
          </cell>
        </row>
        <row r="196">
          <cell r="B196">
            <v>35711</v>
          </cell>
          <cell r="C196">
            <v>15.125</v>
          </cell>
        </row>
        <row r="197">
          <cell r="B197">
            <v>35712</v>
          </cell>
          <cell r="C197">
            <v>14.875</v>
          </cell>
        </row>
        <row r="198">
          <cell r="B198">
            <v>35713</v>
          </cell>
          <cell r="C198">
            <v>14.25</v>
          </cell>
        </row>
        <row r="199">
          <cell r="B199">
            <v>35716</v>
          </cell>
          <cell r="C199">
            <v>14.438000000000001</v>
          </cell>
        </row>
        <row r="200">
          <cell r="B200">
            <v>35717</v>
          </cell>
          <cell r="C200">
            <v>14.5</v>
          </cell>
        </row>
        <row r="201">
          <cell r="B201">
            <v>35718</v>
          </cell>
          <cell r="C201">
            <v>14.25</v>
          </cell>
        </row>
        <row r="202">
          <cell r="B202">
            <v>35719</v>
          </cell>
          <cell r="C202">
            <v>14.313000000000001</v>
          </cell>
        </row>
        <row r="203">
          <cell r="B203">
            <v>35720</v>
          </cell>
          <cell r="C203">
            <v>13.75</v>
          </cell>
        </row>
        <row r="204">
          <cell r="B204">
            <v>35723</v>
          </cell>
          <cell r="C204">
            <v>14</v>
          </cell>
        </row>
        <row r="205">
          <cell r="B205">
            <v>35724</v>
          </cell>
          <cell r="C205">
            <v>13.813000000000001</v>
          </cell>
        </row>
        <row r="206">
          <cell r="B206">
            <v>35725</v>
          </cell>
          <cell r="C206">
            <v>13.688000000000001</v>
          </cell>
        </row>
        <row r="207">
          <cell r="B207">
            <v>35726</v>
          </cell>
          <cell r="C207">
            <v>13</v>
          </cell>
        </row>
        <row r="208">
          <cell r="B208">
            <v>35727</v>
          </cell>
          <cell r="C208">
            <v>12.75</v>
          </cell>
        </row>
        <row r="209">
          <cell r="B209">
            <v>35730</v>
          </cell>
          <cell r="C209">
            <v>11.25</v>
          </cell>
        </row>
        <row r="210">
          <cell r="B210">
            <v>35731</v>
          </cell>
          <cell r="C210">
            <v>11.938000000000001</v>
          </cell>
        </row>
        <row r="211">
          <cell r="B211">
            <v>35732</v>
          </cell>
          <cell r="C211">
            <v>12.438000000000001</v>
          </cell>
        </row>
        <row r="212">
          <cell r="B212">
            <v>35733</v>
          </cell>
          <cell r="C212">
            <v>12</v>
          </cell>
        </row>
        <row r="213">
          <cell r="B213">
            <v>35734</v>
          </cell>
          <cell r="C213">
            <v>12.125</v>
          </cell>
        </row>
        <row r="214">
          <cell r="B214">
            <v>35737</v>
          </cell>
          <cell r="C214">
            <v>12.25</v>
          </cell>
        </row>
        <row r="215">
          <cell r="B215">
            <v>35738</v>
          </cell>
          <cell r="C215">
            <v>12.188000000000001</v>
          </cell>
        </row>
        <row r="216">
          <cell r="B216">
            <v>35739</v>
          </cell>
          <cell r="C216">
            <v>12.75</v>
          </cell>
        </row>
        <row r="217">
          <cell r="B217">
            <v>35740</v>
          </cell>
          <cell r="C217">
            <v>12.813000000000001</v>
          </cell>
        </row>
        <row r="218">
          <cell r="B218">
            <v>35741</v>
          </cell>
          <cell r="C218">
            <v>12</v>
          </cell>
        </row>
        <row r="219">
          <cell r="B219">
            <v>35744</v>
          </cell>
          <cell r="C219">
            <v>12.063000000000001</v>
          </cell>
        </row>
        <row r="220">
          <cell r="B220">
            <v>35745</v>
          </cell>
          <cell r="C220">
            <v>12.313000000000001</v>
          </cell>
        </row>
        <row r="221">
          <cell r="B221">
            <v>35746</v>
          </cell>
          <cell r="C221">
            <v>11.75</v>
          </cell>
        </row>
        <row r="222">
          <cell r="B222">
            <v>35747</v>
          </cell>
          <cell r="C222">
            <v>11.688000000000001</v>
          </cell>
        </row>
        <row r="223">
          <cell r="B223">
            <v>35748</v>
          </cell>
          <cell r="C223">
            <v>11.688000000000001</v>
          </cell>
        </row>
        <row r="224">
          <cell r="B224">
            <v>35751</v>
          </cell>
          <cell r="C224">
            <v>12</v>
          </cell>
        </row>
        <row r="225">
          <cell r="B225">
            <v>35752</v>
          </cell>
          <cell r="C225">
            <v>11.938000000000001</v>
          </cell>
        </row>
        <row r="226">
          <cell r="B226">
            <v>35753</v>
          </cell>
          <cell r="C226">
            <v>11.938000000000001</v>
          </cell>
        </row>
        <row r="227">
          <cell r="B227">
            <v>35754</v>
          </cell>
          <cell r="C227">
            <v>13.25</v>
          </cell>
        </row>
        <row r="228">
          <cell r="B228">
            <v>35755</v>
          </cell>
          <cell r="C228">
            <v>13.125</v>
          </cell>
        </row>
        <row r="229">
          <cell r="B229">
            <v>35758</v>
          </cell>
          <cell r="C229">
            <v>12.5</v>
          </cell>
        </row>
        <row r="230">
          <cell r="B230">
            <v>35759</v>
          </cell>
          <cell r="C230">
            <v>12.688000000000001</v>
          </cell>
        </row>
        <row r="231">
          <cell r="B231">
            <v>35760</v>
          </cell>
          <cell r="C231">
            <v>12.688000000000001</v>
          </cell>
        </row>
        <row r="232">
          <cell r="B232">
            <v>35762</v>
          </cell>
          <cell r="C232">
            <v>12.375</v>
          </cell>
        </row>
        <row r="233">
          <cell r="B233">
            <v>35765</v>
          </cell>
          <cell r="C233">
            <v>12.563000000000001</v>
          </cell>
        </row>
        <row r="234">
          <cell r="B234">
            <v>35766</v>
          </cell>
          <cell r="C234">
            <v>12.25</v>
          </cell>
        </row>
        <row r="235">
          <cell r="B235">
            <v>35767</v>
          </cell>
          <cell r="C235">
            <v>12.063000000000001</v>
          </cell>
        </row>
        <row r="236">
          <cell r="B236">
            <v>35768</v>
          </cell>
          <cell r="C236">
            <v>12.063000000000001</v>
          </cell>
        </row>
        <row r="237">
          <cell r="B237">
            <v>35769</v>
          </cell>
          <cell r="C237">
            <v>12</v>
          </cell>
        </row>
        <row r="238">
          <cell r="B238">
            <v>35772</v>
          </cell>
          <cell r="C238">
            <v>12.125</v>
          </cell>
        </row>
        <row r="239">
          <cell r="B239">
            <v>35773</v>
          </cell>
          <cell r="C239">
            <v>12.25</v>
          </cell>
        </row>
        <row r="240">
          <cell r="B240">
            <v>35774</v>
          </cell>
          <cell r="C240">
            <v>12</v>
          </cell>
        </row>
        <row r="241">
          <cell r="B241">
            <v>35775</v>
          </cell>
          <cell r="C241">
            <v>11.625</v>
          </cell>
        </row>
        <row r="242">
          <cell r="B242">
            <v>35776</v>
          </cell>
          <cell r="C242">
            <v>11.188000000000001</v>
          </cell>
        </row>
        <row r="243">
          <cell r="B243">
            <v>35779</v>
          </cell>
          <cell r="C243">
            <v>11</v>
          </cell>
        </row>
        <row r="244">
          <cell r="B244">
            <v>35780</v>
          </cell>
          <cell r="C244">
            <v>11.25</v>
          </cell>
        </row>
        <row r="245">
          <cell r="B245">
            <v>35781</v>
          </cell>
          <cell r="C245">
            <v>11.438000000000001</v>
          </cell>
        </row>
        <row r="246">
          <cell r="B246">
            <v>35782</v>
          </cell>
          <cell r="C246">
            <v>11.25</v>
          </cell>
        </row>
        <row r="247">
          <cell r="B247">
            <v>35783</v>
          </cell>
          <cell r="C247">
            <v>11.188000000000001</v>
          </cell>
        </row>
        <row r="248">
          <cell r="B248">
            <v>35786</v>
          </cell>
          <cell r="C248">
            <v>11.125</v>
          </cell>
        </row>
        <row r="249">
          <cell r="B249">
            <v>35787</v>
          </cell>
          <cell r="C249">
            <v>11.375</v>
          </cell>
        </row>
        <row r="250">
          <cell r="B250">
            <v>35788</v>
          </cell>
          <cell r="C250">
            <v>11.188000000000001</v>
          </cell>
        </row>
        <row r="251">
          <cell r="B251">
            <v>35790</v>
          </cell>
          <cell r="C251">
            <v>11.063000000000001</v>
          </cell>
        </row>
        <row r="252">
          <cell r="B252">
            <v>35793</v>
          </cell>
          <cell r="C252">
            <v>11.75</v>
          </cell>
        </row>
        <row r="253">
          <cell r="B253">
            <v>35794</v>
          </cell>
          <cell r="C253">
            <v>11.875</v>
          </cell>
        </row>
        <row r="254">
          <cell r="B254">
            <v>35795</v>
          </cell>
          <cell r="C254">
            <v>12.063000000000001</v>
          </cell>
        </row>
        <row r="255">
          <cell r="B255">
            <v>35797</v>
          </cell>
          <cell r="C255">
            <v>12.0625</v>
          </cell>
        </row>
        <row r="256">
          <cell r="B256">
            <v>35800</v>
          </cell>
          <cell r="C256">
            <v>12.5</v>
          </cell>
        </row>
        <row r="257">
          <cell r="B257">
            <v>35801</v>
          </cell>
          <cell r="C257">
            <v>12.40625</v>
          </cell>
        </row>
        <row r="258">
          <cell r="B258">
            <v>35802</v>
          </cell>
          <cell r="C258">
            <v>12.125</v>
          </cell>
        </row>
        <row r="259">
          <cell r="B259">
            <v>35803</v>
          </cell>
          <cell r="C259">
            <v>11.875</v>
          </cell>
        </row>
        <row r="260">
          <cell r="B260">
            <v>35804</v>
          </cell>
          <cell r="C260">
            <v>11.6875</v>
          </cell>
        </row>
        <row r="261">
          <cell r="B261">
            <v>35807</v>
          </cell>
          <cell r="C261">
            <v>11.125</v>
          </cell>
        </row>
        <row r="262">
          <cell r="B262">
            <v>35808</v>
          </cell>
          <cell r="C262">
            <v>11.125</v>
          </cell>
        </row>
        <row r="263">
          <cell r="B263">
            <v>35809</v>
          </cell>
          <cell r="C263">
            <v>11.0625</v>
          </cell>
        </row>
        <row r="264">
          <cell r="B264">
            <v>35810</v>
          </cell>
          <cell r="C264">
            <v>10.875</v>
          </cell>
        </row>
        <row r="265">
          <cell r="B265">
            <v>35811</v>
          </cell>
          <cell r="C265">
            <v>11.0625</v>
          </cell>
        </row>
        <row r="266">
          <cell r="B266">
            <v>35815</v>
          </cell>
          <cell r="C266">
            <v>11.0625</v>
          </cell>
        </row>
        <row r="267">
          <cell r="B267">
            <v>35816</v>
          </cell>
          <cell r="C267">
            <v>11.0625</v>
          </cell>
        </row>
        <row r="268">
          <cell r="B268">
            <v>35817</v>
          </cell>
          <cell r="C268">
            <v>10.8125</v>
          </cell>
        </row>
        <row r="269">
          <cell r="B269">
            <v>35818</v>
          </cell>
          <cell r="C269">
            <v>10.375</v>
          </cell>
        </row>
        <row r="270">
          <cell r="B270">
            <v>35821</v>
          </cell>
          <cell r="C270">
            <v>9.75</v>
          </cell>
        </row>
        <row r="271">
          <cell r="B271">
            <v>35822</v>
          </cell>
          <cell r="C271">
            <v>9.75</v>
          </cell>
        </row>
        <row r="272">
          <cell r="B272">
            <v>35823</v>
          </cell>
          <cell r="C272">
            <v>9.75</v>
          </cell>
        </row>
        <row r="273">
          <cell r="B273">
            <v>35824</v>
          </cell>
          <cell r="C273">
            <v>9.9375</v>
          </cell>
        </row>
        <row r="274">
          <cell r="B274">
            <v>35825</v>
          </cell>
          <cell r="C274">
            <v>9.8125</v>
          </cell>
        </row>
        <row r="275">
          <cell r="B275">
            <v>35828</v>
          </cell>
          <cell r="C275">
            <v>9.875</v>
          </cell>
        </row>
        <row r="276">
          <cell r="B276">
            <v>35829</v>
          </cell>
          <cell r="C276">
            <v>9.9375</v>
          </cell>
        </row>
        <row r="277">
          <cell r="B277">
            <v>35830</v>
          </cell>
          <cell r="C277">
            <v>9.875</v>
          </cell>
        </row>
        <row r="278">
          <cell r="B278">
            <v>35831</v>
          </cell>
          <cell r="C278">
            <v>9.875</v>
          </cell>
        </row>
        <row r="279">
          <cell r="B279">
            <v>35832</v>
          </cell>
          <cell r="C279">
            <v>10.0625</v>
          </cell>
        </row>
        <row r="280">
          <cell r="B280">
            <v>35835</v>
          </cell>
          <cell r="C280">
            <v>10.0625</v>
          </cell>
        </row>
        <row r="281">
          <cell r="B281">
            <v>35836</v>
          </cell>
          <cell r="C281">
            <v>10.125</v>
          </cell>
        </row>
        <row r="282">
          <cell r="B282">
            <v>35837</v>
          </cell>
          <cell r="C282">
            <v>10.0625</v>
          </cell>
        </row>
        <row r="283">
          <cell r="B283">
            <v>35838</v>
          </cell>
          <cell r="C283">
            <v>10.875</v>
          </cell>
        </row>
        <row r="284">
          <cell r="B284">
            <v>35839</v>
          </cell>
          <cell r="C284">
            <v>10.75</v>
          </cell>
        </row>
        <row r="285">
          <cell r="B285">
            <v>35843</v>
          </cell>
          <cell r="C285">
            <v>11</v>
          </cell>
        </row>
        <row r="286">
          <cell r="B286">
            <v>35844</v>
          </cell>
          <cell r="C286">
            <v>10.875</v>
          </cell>
        </row>
        <row r="287">
          <cell r="B287">
            <v>35845</v>
          </cell>
          <cell r="C287">
            <v>11.3125</v>
          </cell>
        </row>
        <row r="288">
          <cell r="B288">
            <v>35846</v>
          </cell>
          <cell r="C288">
            <v>11.375</v>
          </cell>
        </row>
        <row r="289">
          <cell r="B289">
            <v>35849</v>
          </cell>
          <cell r="C289">
            <v>11.125</v>
          </cell>
        </row>
        <row r="290">
          <cell r="B290">
            <v>35850</v>
          </cell>
          <cell r="C290">
            <v>11.25</v>
          </cell>
        </row>
        <row r="291">
          <cell r="B291">
            <v>35851</v>
          </cell>
          <cell r="C291">
            <v>11.5</v>
          </cell>
        </row>
        <row r="292">
          <cell r="B292">
            <v>35852</v>
          </cell>
          <cell r="C292">
            <v>11.5</v>
          </cell>
        </row>
        <row r="293">
          <cell r="B293">
            <v>35853</v>
          </cell>
          <cell r="C293">
            <v>11.375</v>
          </cell>
        </row>
        <row r="294">
          <cell r="B294">
            <v>35856</v>
          </cell>
          <cell r="C294">
            <v>11.75</v>
          </cell>
        </row>
        <row r="295">
          <cell r="B295">
            <v>35857</v>
          </cell>
          <cell r="C295">
            <v>11.375</v>
          </cell>
        </row>
        <row r="296">
          <cell r="B296">
            <v>35858</v>
          </cell>
          <cell r="C296">
            <v>11.5625</v>
          </cell>
        </row>
        <row r="297">
          <cell r="B297">
            <v>35859</v>
          </cell>
          <cell r="C297">
            <v>11.125</v>
          </cell>
        </row>
        <row r="298">
          <cell r="B298">
            <v>35860</v>
          </cell>
          <cell r="C298">
            <v>11.375</v>
          </cell>
        </row>
        <row r="299">
          <cell r="B299">
            <v>35863</v>
          </cell>
          <cell r="C299">
            <v>11.4375</v>
          </cell>
        </row>
        <row r="300">
          <cell r="B300">
            <v>35864</v>
          </cell>
          <cell r="C300">
            <v>10.9375</v>
          </cell>
        </row>
        <row r="301">
          <cell r="B301">
            <v>35865</v>
          </cell>
          <cell r="C301">
            <v>11</v>
          </cell>
        </row>
        <row r="302">
          <cell r="B302">
            <v>35866</v>
          </cell>
          <cell r="C302">
            <v>10.375</v>
          </cell>
        </row>
        <row r="303">
          <cell r="B303">
            <v>35867</v>
          </cell>
          <cell r="C303">
            <v>10.75</v>
          </cell>
        </row>
        <row r="304">
          <cell r="B304">
            <v>35870</v>
          </cell>
          <cell r="C304">
            <v>10.75</v>
          </cell>
        </row>
        <row r="305">
          <cell r="B305">
            <v>35871</v>
          </cell>
          <cell r="C305">
            <v>10.3125</v>
          </cell>
        </row>
        <row r="306">
          <cell r="B306">
            <v>35872</v>
          </cell>
          <cell r="C306">
            <v>10.375</v>
          </cell>
        </row>
        <row r="307">
          <cell r="B307">
            <v>35873</v>
          </cell>
          <cell r="C307">
            <v>10.375</v>
          </cell>
        </row>
        <row r="308">
          <cell r="B308">
            <v>35874</v>
          </cell>
          <cell r="C308">
            <v>10.1875</v>
          </cell>
        </row>
        <row r="309">
          <cell r="B309">
            <v>35877</v>
          </cell>
          <cell r="C309">
            <v>10.0625</v>
          </cell>
        </row>
        <row r="310">
          <cell r="B310">
            <v>35878</v>
          </cell>
          <cell r="C310">
            <v>10.375</v>
          </cell>
        </row>
        <row r="311">
          <cell r="B311">
            <v>35879</v>
          </cell>
          <cell r="C311">
            <v>10.3125</v>
          </cell>
        </row>
        <row r="312">
          <cell r="B312">
            <v>35880</v>
          </cell>
          <cell r="C312">
            <v>10.375</v>
          </cell>
        </row>
        <row r="313">
          <cell r="B313">
            <v>35881</v>
          </cell>
          <cell r="C313">
            <v>10.4375</v>
          </cell>
        </row>
        <row r="314">
          <cell r="B314">
            <v>35884</v>
          </cell>
          <cell r="C314">
            <v>10.6875</v>
          </cell>
        </row>
        <row r="315">
          <cell r="B315">
            <v>35885</v>
          </cell>
          <cell r="C315">
            <v>11.125</v>
          </cell>
        </row>
        <row r="316">
          <cell r="B316">
            <v>35886</v>
          </cell>
          <cell r="C316">
            <v>11.25</v>
          </cell>
        </row>
        <row r="317">
          <cell r="B317">
            <v>35887</v>
          </cell>
          <cell r="C317">
            <v>11.3125</v>
          </cell>
        </row>
        <row r="318">
          <cell r="B318">
            <v>35888</v>
          </cell>
          <cell r="C318">
            <v>11.75</v>
          </cell>
        </row>
        <row r="319">
          <cell r="B319">
            <v>35891</v>
          </cell>
          <cell r="C319">
            <v>12</v>
          </cell>
        </row>
        <row r="320">
          <cell r="B320">
            <v>35892</v>
          </cell>
          <cell r="C320">
            <v>11.875</v>
          </cell>
        </row>
        <row r="321">
          <cell r="B321">
            <v>35893</v>
          </cell>
          <cell r="C321">
            <v>12.25</v>
          </cell>
        </row>
        <row r="322">
          <cell r="B322">
            <v>35894</v>
          </cell>
          <cell r="C322">
            <v>12.8125</v>
          </cell>
        </row>
        <row r="323">
          <cell r="B323">
            <v>35898</v>
          </cell>
          <cell r="C323">
            <v>12.9375</v>
          </cell>
        </row>
        <row r="324">
          <cell r="B324">
            <v>35899</v>
          </cell>
          <cell r="C324">
            <v>12.6875</v>
          </cell>
        </row>
        <row r="325">
          <cell r="B325">
            <v>35900</v>
          </cell>
          <cell r="C325">
            <v>12.625</v>
          </cell>
        </row>
        <row r="326">
          <cell r="B326">
            <v>35901</v>
          </cell>
          <cell r="C326">
            <v>12.625</v>
          </cell>
        </row>
        <row r="327">
          <cell r="B327">
            <v>35902</v>
          </cell>
          <cell r="C327">
            <v>12.9375</v>
          </cell>
        </row>
        <row r="328">
          <cell r="B328">
            <v>35905</v>
          </cell>
          <cell r="C328">
            <v>13.1875</v>
          </cell>
        </row>
        <row r="329">
          <cell r="B329">
            <v>35906</v>
          </cell>
          <cell r="C329">
            <v>13.75</v>
          </cell>
        </row>
        <row r="330">
          <cell r="B330">
            <v>35907</v>
          </cell>
          <cell r="C330">
            <v>13.625</v>
          </cell>
        </row>
        <row r="331">
          <cell r="B331">
            <v>35908</v>
          </cell>
          <cell r="C331">
            <v>13.25</v>
          </cell>
        </row>
        <row r="332">
          <cell r="B332">
            <v>35909</v>
          </cell>
          <cell r="C332">
            <v>12.875</v>
          </cell>
        </row>
        <row r="333">
          <cell r="B333">
            <v>35912</v>
          </cell>
          <cell r="C333">
            <v>12.4375</v>
          </cell>
        </row>
        <row r="334">
          <cell r="B334">
            <v>35913</v>
          </cell>
          <cell r="C334">
            <v>12.625</v>
          </cell>
        </row>
        <row r="335">
          <cell r="B335">
            <v>35914</v>
          </cell>
          <cell r="C335">
            <v>12.8125</v>
          </cell>
        </row>
        <row r="336">
          <cell r="B336">
            <v>35915</v>
          </cell>
          <cell r="C336">
            <v>13.5</v>
          </cell>
        </row>
        <row r="337">
          <cell r="B337">
            <v>35916</v>
          </cell>
          <cell r="C337">
            <v>13.375</v>
          </cell>
        </row>
        <row r="338">
          <cell r="B338">
            <v>35919</v>
          </cell>
          <cell r="C338">
            <v>13.9375</v>
          </cell>
        </row>
        <row r="339">
          <cell r="B339">
            <v>35920</v>
          </cell>
          <cell r="C339">
            <v>13.625</v>
          </cell>
        </row>
        <row r="340">
          <cell r="B340">
            <v>35921</v>
          </cell>
          <cell r="C340">
            <v>13.625</v>
          </cell>
        </row>
        <row r="341">
          <cell r="B341">
            <v>35922</v>
          </cell>
          <cell r="C341">
            <v>13.25</v>
          </cell>
        </row>
        <row r="342">
          <cell r="B342">
            <v>35923</v>
          </cell>
          <cell r="C342">
            <v>13.375</v>
          </cell>
        </row>
        <row r="343">
          <cell r="B343">
            <v>35926</v>
          </cell>
          <cell r="C343">
            <v>13.4375</v>
          </cell>
        </row>
        <row r="344">
          <cell r="B344">
            <v>35927</v>
          </cell>
          <cell r="C344">
            <v>13.625</v>
          </cell>
        </row>
        <row r="345">
          <cell r="B345">
            <v>35928</v>
          </cell>
          <cell r="C345">
            <v>13.6875</v>
          </cell>
        </row>
        <row r="346">
          <cell r="B346">
            <v>35929</v>
          </cell>
          <cell r="C346">
            <v>13.75</v>
          </cell>
        </row>
        <row r="347">
          <cell r="B347">
            <v>35930</v>
          </cell>
          <cell r="C347">
            <v>13.875</v>
          </cell>
        </row>
        <row r="348">
          <cell r="B348">
            <v>35933</v>
          </cell>
          <cell r="C348">
            <v>13.5</v>
          </cell>
        </row>
        <row r="349">
          <cell r="B349">
            <v>35934</v>
          </cell>
          <cell r="C349">
            <v>13.6875</v>
          </cell>
        </row>
        <row r="350">
          <cell r="B350">
            <v>35935</v>
          </cell>
          <cell r="C350">
            <v>13.875</v>
          </cell>
        </row>
        <row r="351">
          <cell r="B351">
            <v>35936</v>
          </cell>
          <cell r="C351">
            <v>13.9375</v>
          </cell>
        </row>
        <row r="352">
          <cell r="B352">
            <v>35937</v>
          </cell>
          <cell r="C352">
            <v>14.125</v>
          </cell>
        </row>
        <row r="353">
          <cell r="B353">
            <v>35941</v>
          </cell>
          <cell r="C353">
            <v>14.25</v>
          </cell>
        </row>
        <row r="354">
          <cell r="B354">
            <v>35942</v>
          </cell>
          <cell r="C354">
            <v>13.9375</v>
          </cell>
        </row>
        <row r="355">
          <cell r="B355">
            <v>35943</v>
          </cell>
          <cell r="C355">
            <v>14.137499999999999</v>
          </cell>
        </row>
        <row r="356">
          <cell r="B356">
            <v>35944</v>
          </cell>
          <cell r="C356">
            <v>13.875</v>
          </cell>
        </row>
        <row r="357">
          <cell r="B357">
            <v>35947</v>
          </cell>
          <cell r="C357">
            <v>13.375</v>
          </cell>
        </row>
        <row r="358">
          <cell r="B358">
            <v>35948</v>
          </cell>
          <cell r="C358">
            <v>13.0625</v>
          </cell>
        </row>
        <row r="359">
          <cell r="B359">
            <v>35949</v>
          </cell>
          <cell r="C359">
            <v>13.25</v>
          </cell>
        </row>
        <row r="360">
          <cell r="B360">
            <v>35950</v>
          </cell>
          <cell r="C360">
            <v>13.125</v>
          </cell>
        </row>
        <row r="361">
          <cell r="B361">
            <v>35951</v>
          </cell>
          <cell r="C361">
            <v>13</v>
          </cell>
        </row>
        <row r="362">
          <cell r="B362">
            <v>35954</v>
          </cell>
          <cell r="C362">
            <v>13.4375</v>
          </cell>
        </row>
        <row r="363">
          <cell r="B363">
            <v>35955</v>
          </cell>
          <cell r="C363">
            <v>13.5625</v>
          </cell>
        </row>
        <row r="364">
          <cell r="B364">
            <v>35956</v>
          </cell>
          <cell r="C364">
            <v>13.1875</v>
          </cell>
        </row>
        <row r="365">
          <cell r="B365">
            <v>35957</v>
          </cell>
          <cell r="C365">
            <v>12.6875</v>
          </cell>
        </row>
        <row r="366">
          <cell r="B366">
            <v>35958</v>
          </cell>
          <cell r="C366">
            <v>12.5625</v>
          </cell>
        </row>
        <row r="367">
          <cell r="B367">
            <v>35961</v>
          </cell>
          <cell r="C367">
            <v>12.3125</v>
          </cell>
        </row>
        <row r="368">
          <cell r="B368">
            <v>35962</v>
          </cell>
          <cell r="C368">
            <v>13</v>
          </cell>
        </row>
        <row r="369">
          <cell r="B369">
            <v>35963</v>
          </cell>
          <cell r="C369">
            <v>13.25</v>
          </cell>
        </row>
        <row r="370">
          <cell r="B370">
            <v>35964</v>
          </cell>
          <cell r="C370">
            <v>12.625</v>
          </cell>
        </row>
        <row r="371">
          <cell r="B371">
            <v>35965</v>
          </cell>
          <cell r="C371">
            <v>12.5</v>
          </cell>
        </row>
        <row r="372">
          <cell r="B372">
            <v>35968</v>
          </cell>
          <cell r="C372">
            <v>12.5</v>
          </cell>
        </row>
        <row r="373">
          <cell r="B373">
            <v>35969</v>
          </cell>
          <cell r="C373">
            <v>13.0625</v>
          </cell>
        </row>
        <row r="374">
          <cell r="B374">
            <v>35970</v>
          </cell>
          <cell r="C374">
            <v>13.3125</v>
          </cell>
        </row>
        <row r="375">
          <cell r="B375">
            <v>35971</v>
          </cell>
          <cell r="C375">
            <v>13.625</v>
          </cell>
        </row>
        <row r="376">
          <cell r="B376">
            <v>35972</v>
          </cell>
          <cell r="C376">
            <v>13.625</v>
          </cell>
        </row>
        <row r="377">
          <cell r="B377">
            <v>35975</v>
          </cell>
          <cell r="C377">
            <v>13.125</v>
          </cell>
        </row>
        <row r="378">
          <cell r="B378">
            <v>35976</v>
          </cell>
          <cell r="C378">
            <v>13.0625</v>
          </cell>
        </row>
        <row r="379">
          <cell r="B379">
            <v>35977</v>
          </cell>
          <cell r="C379">
            <v>13</v>
          </cell>
        </row>
        <row r="380">
          <cell r="B380">
            <v>35978</v>
          </cell>
          <cell r="C380">
            <v>12.625</v>
          </cell>
        </row>
        <row r="381">
          <cell r="B381">
            <v>35982</v>
          </cell>
          <cell r="C381">
            <v>12.87</v>
          </cell>
        </row>
        <row r="382">
          <cell r="B382">
            <v>35983</v>
          </cell>
          <cell r="C382">
            <v>12.625</v>
          </cell>
        </row>
        <row r="383">
          <cell r="B383">
            <v>35984</v>
          </cell>
          <cell r="C383">
            <v>12.5</v>
          </cell>
        </row>
        <row r="384">
          <cell r="B384">
            <v>35985</v>
          </cell>
          <cell r="C384">
            <v>12.5</v>
          </cell>
        </row>
        <row r="385">
          <cell r="B385">
            <v>35986</v>
          </cell>
          <cell r="C385">
            <v>12.3125</v>
          </cell>
        </row>
        <row r="386">
          <cell r="B386">
            <v>35989</v>
          </cell>
          <cell r="C386">
            <v>12.5</v>
          </cell>
        </row>
        <row r="387">
          <cell r="B387">
            <v>35990</v>
          </cell>
          <cell r="C387">
            <v>12.5</v>
          </cell>
        </row>
        <row r="388">
          <cell r="B388">
            <v>35991</v>
          </cell>
          <cell r="C388">
            <v>12.375</v>
          </cell>
        </row>
        <row r="389">
          <cell r="B389">
            <v>35992</v>
          </cell>
          <cell r="C389">
            <v>12.3125</v>
          </cell>
        </row>
        <row r="390">
          <cell r="B390">
            <v>35993</v>
          </cell>
          <cell r="C390">
            <v>12.3125</v>
          </cell>
        </row>
        <row r="391">
          <cell r="B391">
            <v>35996</v>
          </cell>
          <cell r="C391">
            <v>12.3125</v>
          </cell>
        </row>
        <row r="392">
          <cell r="B392">
            <v>35997</v>
          </cell>
          <cell r="C392">
            <v>12.0625</v>
          </cell>
        </row>
        <row r="393">
          <cell r="B393">
            <v>35998</v>
          </cell>
          <cell r="C393">
            <v>12</v>
          </cell>
        </row>
        <row r="394">
          <cell r="B394">
            <v>35999</v>
          </cell>
          <cell r="C394">
            <v>12</v>
          </cell>
        </row>
        <row r="395">
          <cell r="B395">
            <v>36000</v>
          </cell>
          <cell r="C395">
            <v>11.6875</v>
          </cell>
        </row>
        <row r="396">
          <cell r="B396">
            <v>36003</v>
          </cell>
          <cell r="C396">
            <v>11.5</v>
          </cell>
        </row>
        <row r="397">
          <cell r="B397">
            <v>36004</v>
          </cell>
          <cell r="C397">
            <v>11.6875</v>
          </cell>
        </row>
        <row r="398">
          <cell r="B398">
            <v>36005</v>
          </cell>
          <cell r="C398">
            <v>11.1875</v>
          </cell>
        </row>
        <row r="399">
          <cell r="B399">
            <v>36006</v>
          </cell>
          <cell r="C399">
            <v>11.625</v>
          </cell>
        </row>
        <row r="400">
          <cell r="B400">
            <v>36007</v>
          </cell>
          <cell r="C400">
            <v>11.8125</v>
          </cell>
        </row>
        <row r="401">
          <cell r="B401">
            <v>36010</v>
          </cell>
          <cell r="C401">
            <v>12.125</v>
          </cell>
        </row>
        <row r="402">
          <cell r="B402">
            <v>36011</v>
          </cell>
          <cell r="C402">
            <v>11.375</v>
          </cell>
        </row>
        <row r="403">
          <cell r="B403">
            <v>36012</v>
          </cell>
          <cell r="C403">
            <v>11.125</v>
          </cell>
        </row>
        <row r="404">
          <cell r="B404">
            <v>36013</v>
          </cell>
          <cell r="C404">
            <v>11.75</v>
          </cell>
        </row>
        <row r="405">
          <cell r="B405">
            <v>36014</v>
          </cell>
          <cell r="C405">
            <v>11.75</v>
          </cell>
        </row>
        <row r="406">
          <cell r="B406">
            <v>36017</v>
          </cell>
          <cell r="C406">
            <v>12.0625</v>
          </cell>
        </row>
        <row r="407">
          <cell r="B407">
            <v>36018</v>
          </cell>
          <cell r="C407">
            <v>12</v>
          </cell>
        </row>
        <row r="408">
          <cell r="B408">
            <v>36019</v>
          </cell>
          <cell r="C408">
            <v>12.5623</v>
          </cell>
        </row>
        <row r="409">
          <cell r="B409">
            <v>36020</v>
          </cell>
          <cell r="C409">
            <v>12.125</v>
          </cell>
        </row>
        <row r="410">
          <cell r="B410">
            <v>36021</v>
          </cell>
          <cell r="C410">
            <v>12.375</v>
          </cell>
        </row>
        <row r="411">
          <cell r="B411">
            <v>36024</v>
          </cell>
          <cell r="C411">
            <v>12.375</v>
          </cell>
        </row>
        <row r="412">
          <cell r="B412">
            <v>36025</v>
          </cell>
          <cell r="C412">
            <v>12.375</v>
          </cell>
        </row>
        <row r="413">
          <cell r="B413">
            <v>36026</v>
          </cell>
          <cell r="C413">
            <v>12.375</v>
          </cell>
        </row>
        <row r="414">
          <cell r="B414">
            <v>36027</v>
          </cell>
          <cell r="C414">
            <v>12.375</v>
          </cell>
        </row>
        <row r="415">
          <cell r="B415">
            <v>36028</v>
          </cell>
          <cell r="C415">
            <v>11.5625</v>
          </cell>
        </row>
        <row r="416">
          <cell r="B416">
            <v>36031</v>
          </cell>
          <cell r="C416">
            <v>11.5625</v>
          </cell>
        </row>
        <row r="417">
          <cell r="B417">
            <v>36032</v>
          </cell>
          <cell r="C417">
            <v>12</v>
          </cell>
        </row>
        <row r="418">
          <cell r="B418">
            <v>36033</v>
          </cell>
          <cell r="C418">
            <v>11.4375</v>
          </cell>
        </row>
        <row r="419">
          <cell r="B419">
            <v>36034</v>
          </cell>
          <cell r="C419">
            <v>11</v>
          </cell>
        </row>
        <row r="420">
          <cell r="B420">
            <v>36035</v>
          </cell>
          <cell r="C420">
            <v>10.8125</v>
          </cell>
        </row>
        <row r="421">
          <cell r="B421">
            <v>36038</v>
          </cell>
          <cell r="C421">
            <v>10.25</v>
          </cell>
        </row>
        <row r="422">
          <cell r="B422">
            <v>36039</v>
          </cell>
          <cell r="C422">
            <v>10.625</v>
          </cell>
        </row>
        <row r="423">
          <cell r="B423">
            <v>36040</v>
          </cell>
          <cell r="C423">
            <v>10.75</v>
          </cell>
        </row>
        <row r="424">
          <cell r="B424">
            <v>36041</v>
          </cell>
          <cell r="C424">
            <v>10.5625</v>
          </cell>
        </row>
        <row r="425">
          <cell r="B425">
            <v>36042</v>
          </cell>
          <cell r="C425">
            <v>10.25</v>
          </cell>
        </row>
        <row r="426">
          <cell r="B426">
            <v>36046</v>
          </cell>
          <cell r="C426">
            <v>11</v>
          </cell>
        </row>
        <row r="427">
          <cell r="B427">
            <v>36047</v>
          </cell>
          <cell r="C427">
            <v>10.875</v>
          </cell>
        </row>
        <row r="428">
          <cell r="B428">
            <v>36048</v>
          </cell>
          <cell r="C428">
            <v>11</v>
          </cell>
        </row>
        <row r="429">
          <cell r="B429">
            <v>36049</v>
          </cell>
          <cell r="C429">
            <v>11</v>
          </cell>
        </row>
        <row r="430">
          <cell r="B430">
            <v>36052</v>
          </cell>
          <cell r="C430">
            <v>12.4375</v>
          </cell>
        </row>
        <row r="431">
          <cell r="B431">
            <v>36053</v>
          </cell>
          <cell r="C431">
            <v>12.6875</v>
          </cell>
        </row>
        <row r="432">
          <cell r="B432">
            <v>36054</v>
          </cell>
          <cell r="C432">
            <v>14.0625</v>
          </cell>
        </row>
        <row r="433">
          <cell r="B433">
            <v>36055</v>
          </cell>
          <cell r="C433">
            <v>13.4375</v>
          </cell>
        </row>
        <row r="434">
          <cell r="B434">
            <v>36056</v>
          </cell>
          <cell r="C434">
            <v>13.25</v>
          </cell>
        </row>
        <row r="435">
          <cell r="B435">
            <v>36059</v>
          </cell>
          <cell r="C435">
            <v>13.125</v>
          </cell>
        </row>
        <row r="436">
          <cell r="B436">
            <v>36060</v>
          </cell>
          <cell r="C436">
            <v>13.125</v>
          </cell>
        </row>
        <row r="437">
          <cell r="B437">
            <v>36061</v>
          </cell>
          <cell r="C437">
            <v>13.25</v>
          </cell>
        </row>
        <row r="438">
          <cell r="B438">
            <v>36062</v>
          </cell>
          <cell r="C438">
            <v>13</v>
          </cell>
        </row>
        <row r="439">
          <cell r="B439">
            <v>36063</v>
          </cell>
          <cell r="C439">
            <v>12.9375</v>
          </cell>
        </row>
        <row r="440">
          <cell r="B440">
            <v>36066</v>
          </cell>
          <cell r="C440">
            <v>13</v>
          </cell>
        </row>
        <row r="441">
          <cell r="B441">
            <v>36067</v>
          </cell>
          <cell r="C441">
            <v>12.9375</v>
          </cell>
        </row>
        <row r="442">
          <cell r="B442">
            <v>36068</v>
          </cell>
          <cell r="C442">
            <v>12.375</v>
          </cell>
        </row>
        <row r="443">
          <cell r="B443">
            <v>36069</v>
          </cell>
          <cell r="C443">
            <v>12</v>
          </cell>
        </row>
        <row r="444">
          <cell r="B444">
            <v>36070</v>
          </cell>
          <cell r="C444">
            <v>12.4375</v>
          </cell>
        </row>
        <row r="445">
          <cell r="B445">
            <v>36073</v>
          </cell>
          <cell r="C445">
            <v>11.375</v>
          </cell>
        </row>
        <row r="446">
          <cell r="B446">
            <v>36074</v>
          </cell>
          <cell r="C446">
            <v>10.875</v>
          </cell>
        </row>
        <row r="447">
          <cell r="B447">
            <v>36075</v>
          </cell>
          <cell r="C447">
            <v>10.4375</v>
          </cell>
        </row>
        <row r="448">
          <cell r="B448">
            <v>36076</v>
          </cell>
          <cell r="C448">
            <v>9.625</v>
          </cell>
        </row>
        <row r="449">
          <cell r="B449">
            <v>36077</v>
          </cell>
          <cell r="C449">
            <v>6.1875</v>
          </cell>
        </row>
        <row r="450">
          <cell r="B450">
            <v>36080</v>
          </cell>
          <cell r="C450">
            <v>6.75</v>
          </cell>
        </row>
        <row r="451">
          <cell r="B451">
            <v>36081</v>
          </cell>
          <cell r="C451">
            <v>6.875</v>
          </cell>
        </row>
        <row r="452">
          <cell r="B452">
            <v>36082</v>
          </cell>
          <cell r="C452">
            <v>6.5</v>
          </cell>
        </row>
        <row r="453">
          <cell r="B453">
            <v>36083</v>
          </cell>
          <cell r="C453">
            <v>6.375</v>
          </cell>
        </row>
        <row r="454">
          <cell r="B454">
            <v>36084</v>
          </cell>
          <cell r="C454">
            <v>6.375</v>
          </cell>
        </row>
        <row r="455">
          <cell r="B455">
            <v>36087</v>
          </cell>
          <cell r="C455">
            <v>6.625</v>
          </cell>
        </row>
        <row r="456">
          <cell r="B456">
            <v>36088</v>
          </cell>
          <cell r="C456">
            <v>6.75</v>
          </cell>
        </row>
        <row r="457">
          <cell r="B457">
            <v>36089</v>
          </cell>
          <cell r="C457">
            <v>6.875</v>
          </cell>
        </row>
        <row r="458">
          <cell r="B458">
            <v>36090</v>
          </cell>
          <cell r="C458">
            <v>7.5</v>
          </cell>
        </row>
        <row r="459">
          <cell r="B459">
            <v>36091</v>
          </cell>
          <cell r="C459">
            <v>8</v>
          </cell>
        </row>
        <row r="460">
          <cell r="B460">
            <v>36094</v>
          </cell>
          <cell r="C460">
            <v>8.25</v>
          </cell>
        </row>
        <row r="461">
          <cell r="B461">
            <v>36095</v>
          </cell>
          <cell r="C461">
            <v>8.3125</v>
          </cell>
        </row>
        <row r="462">
          <cell r="B462">
            <v>36096</v>
          </cell>
          <cell r="C462">
            <v>8.125</v>
          </cell>
        </row>
        <row r="463">
          <cell r="B463">
            <v>36097</v>
          </cell>
          <cell r="C463">
            <v>8.125</v>
          </cell>
        </row>
        <row r="464">
          <cell r="B464">
            <v>36098</v>
          </cell>
          <cell r="C464">
            <v>9</v>
          </cell>
        </row>
        <row r="465">
          <cell r="B465">
            <v>36101</v>
          </cell>
          <cell r="C465">
            <v>8.5625</v>
          </cell>
        </row>
        <row r="466">
          <cell r="B466">
            <v>36102</v>
          </cell>
          <cell r="C466">
            <v>8.5625</v>
          </cell>
        </row>
        <row r="467">
          <cell r="B467">
            <v>36103</v>
          </cell>
          <cell r="C467">
            <v>8.53125</v>
          </cell>
        </row>
        <row r="468">
          <cell r="B468">
            <v>36104</v>
          </cell>
          <cell r="C468">
            <v>8.5625</v>
          </cell>
        </row>
        <row r="469">
          <cell r="B469">
            <v>36105</v>
          </cell>
          <cell r="C469">
            <v>8.875</v>
          </cell>
        </row>
        <row r="470">
          <cell r="B470">
            <v>36108</v>
          </cell>
          <cell r="C470">
            <v>8.8125</v>
          </cell>
        </row>
        <row r="471">
          <cell r="B471">
            <v>36109</v>
          </cell>
          <cell r="C471">
            <v>8.15625</v>
          </cell>
        </row>
        <row r="472">
          <cell r="B472">
            <v>36110</v>
          </cell>
          <cell r="C472">
            <v>8.375</v>
          </cell>
        </row>
        <row r="473">
          <cell r="B473">
            <v>36111</v>
          </cell>
          <cell r="C473">
            <v>7.875</v>
          </cell>
        </row>
        <row r="474">
          <cell r="B474">
            <v>36112</v>
          </cell>
          <cell r="C474">
            <v>8</v>
          </cell>
        </row>
        <row r="475">
          <cell r="B475">
            <v>36115</v>
          </cell>
          <cell r="C475">
            <v>8</v>
          </cell>
        </row>
        <row r="476">
          <cell r="B476">
            <v>36116</v>
          </cell>
          <cell r="C476">
            <v>7.875</v>
          </cell>
        </row>
        <row r="477">
          <cell r="B477">
            <v>36117</v>
          </cell>
          <cell r="C477">
            <v>7.75</v>
          </cell>
        </row>
        <row r="478">
          <cell r="B478">
            <v>36118</v>
          </cell>
          <cell r="C478">
            <v>8</v>
          </cell>
        </row>
        <row r="479">
          <cell r="B479">
            <v>36119</v>
          </cell>
          <cell r="C479">
            <v>8.625</v>
          </cell>
        </row>
        <row r="480">
          <cell r="B480">
            <v>36122</v>
          </cell>
          <cell r="C480">
            <v>8.5</v>
          </cell>
        </row>
        <row r="481">
          <cell r="B481">
            <v>36123</v>
          </cell>
          <cell r="C481">
            <v>10.3125</v>
          </cell>
        </row>
        <row r="482">
          <cell r="B482">
            <v>36124</v>
          </cell>
          <cell r="C482">
            <v>11</v>
          </cell>
        </row>
        <row r="483">
          <cell r="B483">
            <v>36126</v>
          </cell>
          <cell r="C483">
            <v>11.5</v>
          </cell>
        </row>
        <row r="484">
          <cell r="B484">
            <v>36129</v>
          </cell>
          <cell r="C484">
            <v>10.875</v>
          </cell>
        </row>
        <row r="485">
          <cell r="B485">
            <v>36130</v>
          </cell>
          <cell r="C485">
            <v>10.6875</v>
          </cell>
        </row>
        <row r="486">
          <cell r="B486">
            <v>36131</v>
          </cell>
          <cell r="C486">
            <v>10.4375</v>
          </cell>
        </row>
        <row r="487">
          <cell r="B487">
            <v>36132</v>
          </cell>
          <cell r="C487">
            <v>10.375</v>
          </cell>
        </row>
        <row r="488">
          <cell r="B488">
            <v>36133</v>
          </cell>
          <cell r="C488">
            <v>10.4375</v>
          </cell>
        </row>
        <row r="489">
          <cell r="B489">
            <v>36136</v>
          </cell>
          <cell r="C489">
            <v>10.5</v>
          </cell>
        </row>
        <row r="490">
          <cell r="B490">
            <v>36137</v>
          </cell>
          <cell r="C490">
            <v>10.375</v>
          </cell>
        </row>
        <row r="491">
          <cell r="B491">
            <v>36138</v>
          </cell>
          <cell r="C491">
            <v>10.1875</v>
          </cell>
        </row>
        <row r="492">
          <cell r="B492">
            <v>36139</v>
          </cell>
          <cell r="C492">
            <v>10.25</v>
          </cell>
        </row>
        <row r="493">
          <cell r="B493">
            <v>36140</v>
          </cell>
          <cell r="C493">
            <v>10.375</v>
          </cell>
        </row>
        <row r="494">
          <cell r="B494">
            <v>36143</v>
          </cell>
          <cell r="C494">
            <v>10.4375</v>
          </cell>
        </row>
        <row r="495">
          <cell r="B495">
            <v>36144</v>
          </cell>
          <cell r="C495">
            <v>11.125</v>
          </cell>
        </row>
        <row r="496">
          <cell r="B496">
            <v>36145</v>
          </cell>
          <cell r="C496">
            <v>11.1875</v>
          </cell>
        </row>
        <row r="497">
          <cell r="B497">
            <v>36146</v>
          </cell>
          <cell r="C497">
            <v>11.9375</v>
          </cell>
        </row>
        <row r="498">
          <cell r="B498">
            <v>36147</v>
          </cell>
          <cell r="C498">
            <v>11.625</v>
          </cell>
        </row>
        <row r="499">
          <cell r="B499">
            <v>36150</v>
          </cell>
          <cell r="C499">
            <v>11.75</v>
          </cell>
        </row>
        <row r="500">
          <cell r="B500">
            <v>36151</v>
          </cell>
          <cell r="C500">
            <v>11.75</v>
          </cell>
        </row>
        <row r="501">
          <cell r="B501">
            <v>36152</v>
          </cell>
          <cell r="C501">
            <v>11.75</v>
          </cell>
        </row>
        <row r="502">
          <cell r="B502">
            <v>36153</v>
          </cell>
          <cell r="C502">
            <v>11.875</v>
          </cell>
        </row>
        <row r="503">
          <cell r="B503">
            <v>36157</v>
          </cell>
          <cell r="C503">
            <v>11.75</v>
          </cell>
        </row>
        <row r="504">
          <cell r="B504">
            <v>36158</v>
          </cell>
          <cell r="C504">
            <v>11.75</v>
          </cell>
        </row>
        <row r="505">
          <cell r="B505">
            <v>36159</v>
          </cell>
          <cell r="C505">
            <v>11.65625</v>
          </cell>
        </row>
        <row r="506">
          <cell r="B506">
            <v>36160</v>
          </cell>
          <cell r="C506">
            <v>11.75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Cap Table"/>
      <sheetName val="Capital Distribution summary"/>
      <sheetName val="D Round"/>
      <sheetName val="C Round"/>
      <sheetName val="C Warrants &amp; L.P by A+B"/>
      <sheetName val="A+B Round"/>
      <sheetName val="A+B detiled Holdings"/>
      <sheetName val="Warrants &amp; options"/>
      <sheetName val="Common distribution"/>
      <sheetName val="Capital Distribution workpa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E7">
            <v>0.94014283967915147</v>
          </cell>
        </row>
      </sheetData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ме"/>
      <sheetName val="מדדים ושע&quot;ח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FS"/>
      <sheetName val="P&amp;L By Q"/>
      <sheetName val="P&amp;L Analysis"/>
      <sheetName val="FORECAST CHART"/>
      <sheetName val="Charts"/>
      <sheetName val="P&amp;L Breakdown"/>
      <sheetName val="HC &amp; COL"/>
      <sheetName val="HC June"/>
      <sheetName val="Revenues"/>
      <sheetName val="Revenues(Plan)"/>
      <sheetName val="Deals and revenue"/>
      <sheetName val="Summary"/>
      <sheetName val="Chart1"/>
      <sheetName val="TB"/>
      <sheetName val="TB 4.19"/>
      <sheetName val="TB 5.19"/>
      <sheetName val="TB 6.19"/>
      <sheetName val="collection"/>
      <sheetName val="WORKING CAPITAL"/>
      <sheetName val="TB 03.2019"/>
      <sheetName val="TB 01.2019"/>
      <sheetName val="Check TB"/>
      <sheetName val="Assumptions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BUDGET</v>
          </cell>
        </row>
        <row r="3">
          <cell r="I3">
            <v>43467</v>
          </cell>
          <cell r="J3">
            <v>43498</v>
          </cell>
          <cell r="K3">
            <v>43529</v>
          </cell>
          <cell r="L3">
            <v>43560</v>
          </cell>
          <cell r="M3">
            <v>43591</v>
          </cell>
          <cell r="N3">
            <v>43622</v>
          </cell>
          <cell r="O3">
            <v>43653</v>
          </cell>
          <cell r="P3">
            <v>43684</v>
          </cell>
          <cell r="Q3">
            <v>43715</v>
          </cell>
          <cell r="R3">
            <v>43746</v>
          </cell>
          <cell r="S3">
            <v>43777</v>
          </cell>
          <cell r="T3">
            <v>43808</v>
          </cell>
          <cell r="Y3" t="str">
            <v>Q1_2019</v>
          </cell>
          <cell r="Z3" t="str">
            <v>Q2_2019</v>
          </cell>
          <cell r="AA3" t="str">
            <v>Q3_2019</v>
          </cell>
          <cell r="AB3" t="str">
            <v>Q4_2019</v>
          </cell>
          <cell r="AX3" t="str">
            <v>Q1_2019</v>
          </cell>
          <cell r="AY3" t="str">
            <v>Q2_2019</v>
          </cell>
          <cell r="AZ3" t="str">
            <v>Q3_2019</v>
          </cell>
          <cell r="BA3" t="str">
            <v>Q4_2019</v>
          </cell>
        </row>
        <row r="4">
          <cell r="A4" t="str">
            <v>ALL</v>
          </cell>
          <cell r="G4" t="str">
            <v>Total Headcount - INC</v>
          </cell>
          <cell r="I4">
            <v>13.5</v>
          </cell>
          <cell r="J4">
            <v>13</v>
          </cell>
          <cell r="K4">
            <v>14</v>
          </cell>
          <cell r="L4">
            <v>14</v>
          </cell>
          <cell r="M4">
            <v>17</v>
          </cell>
          <cell r="N4">
            <v>18</v>
          </cell>
          <cell r="O4">
            <v>18.11</v>
          </cell>
          <cell r="P4">
            <v>18.11</v>
          </cell>
          <cell r="Q4">
            <v>18.11</v>
          </cell>
          <cell r="R4">
            <v>18.11</v>
          </cell>
          <cell r="S4">
            <v>18.11</v>
          </cell>
          <cell r="T4">
            <v>18.11</v>
          </cell>
        </row>
        <row r="5">
          <cell r="A5" t="str">
            <v>ALL</v>
          </cell>
          <cell r="G5" t="str">
            <v>Total Headcount - LTD</v>
          </cell>
          <cell r="I5">
            <v>38</v>
          </cell>
          <cell r="J5">
            <v>37</v>
          </cell>
          <cell r="K5">
            <v>38</v>
          </cell>
          <cell r="L5">
            <v>36</v>
          </cell>
          <cell r="M5">
            <v>38</v>
          </cell>
          <cell r="N5">
            <v>39</v>
          </cell>
          <cell r="O5">
            <v>40</v>
          </cell>
          <cell r="P5">
            <v>40</v>
          </cell>
          <cell r="Q5">
            <v>40</v>
          </cell>
          <cell r="R5">
            <v>40</v>
          </cell>
          <cell r="S5">
            <v>40</v>
          </cell>
          <cell r="T5">
            <v>40</v>
          </cell>
        </row>
        <row r="7">
          <cell r="G7" t="str">
            <v>REVENUES ($)</v>
          </cell>
        </row>
        <row r="8">
          <cell r="A8" t="str">
            <v>ALL</v>
          </cell>
          <cell r="G8" t="str">
            <v>Total MRR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X8">
            <v>-160000</v>
          </cell>
          <cell r="AY8">
            <v>-242270.65000000002</v>
          </cell>
          <cell r="AZ8">
            <v>0</v>
          </cell>
          <cell r="BA8">
            <v>0</v>
          </cell>
        </row>
        <row r="9">
          <cell r="A9" t="str">
            <v>ALL</v>
          </cell>
          <cell r="G9" t="str">
            <v>Total ARR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</row>
        <row r="10">
          <cell r="G10" t="str">
            <v>Total MRR (including proportional ARR) - INC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X10">
            <v>-160000</v>
          </cell>
          <cell r="AY10">
            <v>-242270.65000000002</v>
          </cell>
          <cell r="AZ10">
            <v>0</v>
          </cell>
          <cell r="BA10">
            <v>0</v>
          </cell>
        </row>
        <row r="12">
          <cell r="A12" t="str">
            <v>ALL</v>
          </cell>
          <cell r="G12" t="str">
            <v>Total MRR</v>
          </cell>
          <cell r="I12">
            <v>-160000</v>
          </cell>
          <cell r="J12">
            <v>-65000</v>
          </cell>
          <cell r="K12">
            <v>-65000</v>
          </cell>
          <cell r="L12">
            <v>-166666.66666666666</v>
          </cell>
          <cell r="M12">
            <v>-166666.66666666666</v>
          </cell>
          <cell r="N12">
            <v>-166666.66666666666</v>
          </cell>
          <cell r="O12">
            <v>-233333.33333333334</v>
          </cell>
          <cell r="P12">
            <v>-233333.33333333334</v>
          </cell>
          <cell r="Q12">
            <v>-233333.33333333334</v>
          </cell>
          <cell r="R12">
            <v>-266666.66666666669</v>
          </cell>
          <cell r="S12">
            <v>-266666.66666666669</v>
          </cell>
          <cell r="T12">
            <v>-266666.66666666669</v>
          </cell>
          <cell r="Y12">
            <v>-290000</v>
          </cell>
          <cell r="Z12">
            <v>-500000</v>
          </cell>
          <cell r="AA12">
            <v>-700000</v>
          </cell>
          <cell r="AB12">
            <v>-800000</v>
          </cell>
          <cell r="AX12">
            <v>-4.9999999999272404E-2</v>
          </cell>
          <cell r="AY12">
            <v>5.0000000006548362E-2</v>
          </cell>
          <cell r="AZ12">
            <v>0</v>
          </cell>
          <cell r="BA12">
            <v>0</v>
          </cell>
        </row>
        <row r="13">
          <cell r="A13" t="str">
            <v>ALL</v>
          </cell>
          <cell r="G13" t="str">
            <v>Total ARR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G14" t="str">
            <v>Total MRR (including proportional ARR) - LTD</v>
          </cell>
          <cell r="I14">
            <v>-160000</v>
          </cell>
          <cell r="J14">
            <v>-65000</v>
          </cell>
          <cell r="K14">
            <v>-65000</v>
          </cell>
          <cell r="L14">
            <v>-166666.66666666666</v>
          </cell>
          <cell r="M14">
            <v>-166666.66666666666</v>
          </cell>
          <cell r="N14">
            <v>-166666.66666666666</v>
          </cell>
          <cell r="O14">
            <v>-233333.33333333334</v>
          </cell>
          <cell r="P14">
            <v>-233333.33333333334</v>
          </cell>
          <cell r="Q14">
            <v>-233333.33333333334</v>
          </cell>
          <cell r="R14">
            <v>-266666.66666666669</v>
          </cell>
          <cell r="S14">
            <v>-266666.66666666669</v>
          </cell>
          <cell r="T14">
            <v>-266666.66666666669</v>
          </cell>
          <cell r="Y14">
            <v>-290000</v>
          </cell>
          <cell r="Z14">
            <v>-500000</v>
          </cell>
          <cell r="AA14">
            <v>-700000</v>
          </cell>
          <cell r="AB14">
            <v>-800000</v>
          </cell>
          <cell r="AX14">
            <v>-4.9999999999272404E-2</v>
          </cell>
          <cell r="AY14">
            <v>5.0000000006548362E-2</v>
          </cell>
          <cell r="AZ14">
            <v>0</v>
          </cell>
          <cell r="BA14">
            <v>0</v>
          </cell>
        </row>
        <row r="17">
          <cell r="G17" t="str">
            <v>OTHER COSTS ($)</v>
          </cell>
        </row>
        <row r="18">
          <cell r="G18" t="str">
            <v>CoGS</v>
          </cell>
        </row>
        <row r="19">
          <cell r="A19" t="str">
            <v>ALL</v>
          </cell>
          <cell r="G19" t="str">
            <v>COGS -  Salary and Wages</v>
          </cell>
          <cell r="I19">
            <v>5855</v>
          </cell>
          <cell r="J19">
            <v>11710</v>
          </cell>
          <cell r="K19">
            <v>11710</v>
          </cell>
          <cell r="L19">
            <v>11710</v>
          </cell>
          <cell r="M19">
            <v>27710</v>
          </cell>
          <cell r="N19">
            <v>27710</v>
          </cell>
          <cell r="O19">
            <v>27710</v>
          </cell>
          <cell r="P19">
            <v>27710</v>
          </cell>
          <cell r="Q19">
            <v>27710</v>
          </cell>
          <cell r="R19">
            <v>27710</v>
          </cell>
          <cell r="S19">
            <v>27710</v>
          </cell>
          <cell r="T19">
            <v>27710</v>
          </cell>
          <cell r="Y19">
            <v>29275</v>
          </cell>
          <cell r="Z19">
            <v>67130</v>
          </cell>
          <cell r="AA19">
            <v>83130</v>
          </cell>
          <cell r="AB19">
            <v>83130</v>
          </cell>
          <cell r="AX19">
            <v>28975.449999999997</v>
          </cell>
          <cell r="AY19">
            <v>34865.449999999997</v>
          </cell>
          <cell r="AZ19">
            <v>0</v>
          </cell>
          <cell r="BA19">
            <v>0</v>
          </cell>
        </row>
        <row r="20">
          <cell r="A20" t="str">
            <v>ALL</v>
          </cell>
          <cell r="G20" t="str">
            <v>COGS -  MBO Bonus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X20">
            <v>0</v>
          </cell>
          <cell r="AY20">
            <v>5000</v>
          </cell>
          <cell r="AZ20">
            <v>0</v>
          </cell>
          <cell r="BA20">
            <v>0</v>
          </cell>
        </row>
        <row r="21">
          <cell r="A21" t="str">
            <v>ALL</v>
          </cell>
          <cell r="G21" t="str">
            <v>COGS - Consultants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A22" t="str">
            <v>ALL</v>
          </cell>
          <cell r="G22" t="str">
            <v>COGS - Software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A23" t="str">
            <v>ALL</v>
          </cell>
          <cell r="G23" t="str">
            <v>COGS - Travel</v>
          </cell>
          <cell r="AX23">
            <v>1159.3200000000002</v>
          </cell>
          <cell r="AY23">
            <v>125</v>
          </cell>
        </row>
        <row r="24">
          <cell r="A24" t="str">
            <v>ALL</v>
          </cell>
          <cell r="G24" t="str">
            <v>COGS -  Other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X24">
            <v>0</v>
          </cell>
          <cell r="AY24">
            <v>35.22</v>
          </cell>
          <cell r="AZ24">
            <v>0</v>
          </cell>
          <cell r="BA24">
            <v>0</v>
          </cell>
        </row>
        <row r="25">
          <cell r="G25" t="str">
            <v>Total Cost Of Revenues - INC</v>
          </cell>
          <cell r="I25">
            <v>5855</v>
          </cell>
          <cell r="J25">
            <v>11710</v>
          </cell>
          <cell r="K25">
            <v>11710</v>
          </cell>
          <cell r="L25">
            <v>11710</v>
          </cell>
          <cell r="M25">
            <v>27710</v>
          </cell>
          <cell r="N25">
            <v>27710</v>
          </cell>
          <cell r="O25">
            <v>27710</v>
          </cell>
          <cell r="P25">
            <v>27710</v>
          </cell>
          <cell r="Q25">
            <v>27710</v>
          </cell>
          <cell r="R25">
            <v>27710</v>
          </cell>
          <cell r="S25">
            <v>27710</v>
          </cell>
          <cell r="T25">
            <v>27710</v>
          </cell>
          <cell r="Y25">
            <v>29275</v>
          </cell>
          <cell r="Z25">
            <v>67130</v>
          </cell>
          <cell r="AA25">
            <v>83130</v>
          </cell>
          <cell r="AB25">
            <v>83130</v>
          </cell>
          <cell r="AX25">
            <v>30134.769999999997</v>
          </cell>
          <cell r="AY25">
            <v>40025.67</v>
          </cell>
          <cell r="AZ25">
            <v>0</v>
          </cell>
          <cell r="BA25">
            <v>0</v>
          </cell>
        </row>
        <row r="26">
          <cell r="G26" t="str">
            <v>CoGS</v>
          </cell>
        </row>
        <row r="27">
          <cell r="A27" t="str">
            <v>ALL</v>
          </cell>
          <cell r="G27" t="str">
            <v>COGS -  Salary and Wages</v>
          </cell>
          <cell r="I27">
            <v>31961.568681318684</v>
          </cell>
          <cell r="J27">
            <v>31961.568681318684</v>
          </cell>
          <cell r="K27">
            <v>48390.140109890111</v>
          </cell>
          <cell r="L27">
            <v>48390.140109890111</v>
          </cell>
          <cell r="M27">
            <v>53179.613794100638</v>
          </cell>
          <cell r="N27">
            <v>59495.403267784852</v>
          </cell>
          <cell r="O27">
            <v>59495.403267784852</v>
          </cell>
          <cell r="P27">
            <v>59495.403267784852</v>
          </cell>
          <cell r="Q27">
            <v>59495.403267784852</v>
          </cell>
          <cell r="R27">
            <v>59495.403267784852</v>
          </cell>
          <cell r="S27">
            <v>59495.403267784852</v>
          </cell>
          <cell r="T27">
            <v>59495.403267784852</v>
          </cell>
          <cell r="Y27">
            <v>112313.27747252748</v>
          </cell>
          <cell r="Z27">
            <v>161065.15717177562</v>
          </cell>
          <cell r="AA27">
            <v>178486.20980335455</v>
          </cell>
          <cell r="AB27">
            <v>178486.20980335455</v>
          </cell>
          <cell r="AX27">
            <v>103571.6</v>
          </cell>
          <cell r="AY27">
            <v>143512.47011235956</v>
          </cell>
          <cell r="AZ27">
            <v>0</v>
          </cell>
          <cell r="BA27">
            <v>0</v>
          </cell>
        </row>
        <row r="28">
          <cell r="A28" t="str">
            <v>ALL</v>
          </cell>
          <cell r="G28" t="str">
            <v>COGS -  MBO Bonus</v>
          </cell>
          <cell r="L28">
            <v>11112</v>
          </cell>
          <cell r="O28">
            <v>15279</v>
          </cell>
          <cell r="R28">
            <v>15279</v>
          </cell>
          <cell r="Y28">
            <v>0</v>
          </cell>
          <cell r="Z28">
            <v>11112</v>
          </cell>
          <cell r="AA28">
            <v>15279</v>
          </cell>
          <cell r="AB28">
            <v>15279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A29" t="str">
            <v>ALL</v>
          </cell>
          <cell r="G29" t="str">
            <v>COGS -  Employee meals</v>
          </cell>
          <cell r="I29">
            <v>1359.8901098901097</v>
          </cell>
          <cell r="J29">
            <v>1359.8901098901097</v>
          </cell>
          <cell r="K29">
            <v>1903.8461538461538</v>
          </cell>
          <cell r="L29">
            <v>1903.8461538461538</v>
          </cell>
          <cell r="M29">
            <v>2175.8241758241757</v>
          </cell>
          <cell r="N29">
            <v>2447.8021978021975</v>
          </cell>
          <cell r="O29">
            <v>2447.8021978021975</v>
          </cell>
          <cell r="P29">
            <v>2447.8021978021975</v>
          </cell>
          <cell r="Q29">
            <v>2447.8021978021975</v>
          </cell>
          <cell r="R29">
            <v>2447.8021978021975</v>
          </cell>
          <cell r="S29">
            <v>2447.8021978021975</v>
          </cell>
          <cell r="T29">
            <v>2447.8021978021975</v>
          </cell>
          <cell r="Y29">
            <v>4623.6263736263736</v>
          </cell>
          <cell r="Z29">
            <v>6527.472527472527</v>
          </cell>
          <cell r="AA29">
            <v>7343.4065934065929</v>
          </cell>
          <cell r="AB29">
            <v>7343.4065934065929</v>
          </cell>
          <cell r="AX29">
            <v>6412.6900000000005</v>
          </cell>
          <cell r="AY29">
            <v>7615.0299999999988</v>
          </cell>
          <cell r="AZ29">
            <v>0</v>
          </cell>
          <cell r="BA29">
            <v>0</v>
          </cell>
        </row>
        <row r="30">
          <cell r="A30" t="str">
            <v>ALL</v>
          </cell>
          <cell r="G30" t="str">
            <v>COGS - OEM</v>
          </cell>
          <cell r="I30">
            <v>3300.0000000000005</v>
          </cell>
          <cell r="J30">
            <v>3300.0000000000005</v>
          </cell>
          <cell r="K30">
            <v>3300.0000000000005</v>
          </cell>
          <cell r="L30">
            <v>3300.0000000000005</v>
          </cell>
          <cell r="M30">
            <v>3300.0000000000005</v>
          </cell>
          <cell r="N30">
            <v>3300.0000000000005</v>
          </cell>
          <cell r="O30">
            <v>3300.0000000000005</v>
          </cell>
          <cell r="P30">
            <v>3300.0000000000005</v>
          </cell>
          <cell r="Q30">
            <v>3300.0000000000005</v>
          </cell>
          <cell r="R30">
            <v>3300.0000000000005</v>
          </cell>
          <cell r="S30">
            <v>3300.0000000000005</v>
          </cell>
          <cell r="T30">
            <v>3300.0000000000005</v>
          </cell>
          <cell r="Y30">
            <v>9900.0000000000018</v>
          </cell>
          <cell r="Z30">
            <v>9900.0000000000018</v>
          </cell>
          <cell r="AA30">
            <v>9900.0000000000018</v>
          </cell>
          <cell r="AB30">
            <v>9900.0000000000018</v>
          </cell>
          <cell r="AX30">
            <v>8469.3799999999992</v>
          </cell>
          <cell r="AY30">
            <v>9709.7700000000023</v>
          </cell>
          <cell r="AZ30">
            <v>0</v>
          </cell>
          <cell r="BA30">
            <v>0</v>
          </cell>
        </row>
        <row r="31">
          <cell r="A31" t="str">
            <v>ALL</v>
          </cell>
          <cell r="G31" t="str">
            <v>COGS - HR welfare</v>
          </cell>
          <cell r="K31">
            <v>250</v>
          </cell>
          <cell r="L31">
            <v>250</v>
          </cell>
          <cell r="M31">
            <v>350</v>
          </cell>
          <cell r="N31">
            <v>350</v>
          </cell>
          <cell r="O31">
            <v>400</v>
          </cell>
          <cell r="P31">
            <v>450</v>
          </cell>
          <cell r="Q31">
            <v>450</v>
          </cell>
          <cell r="R31">
            <v>450</v>
          </cell>
          <cell r="S31">
            <v>450</v>
          </cell>
          <cell r="T31">
            <v>450</v>
          </cell>
          <cell r="Y31">
            <v>250</v>
          </cell>
          <cell r="Z31">
            <v>950</v>
          </cell>
          <cell r="AA31">
            <v>1300</v>
          </cell>
          <cell r="AB31">
            <v>1350</v>
          </cell>
          <cell r="AX31">
            <v>0</v>
          </cell>
          <cell r="AY31">
            <v>2528.0898876404494</v>
          </cell>
          <cell r="AZ31">
            <v>0</v>
          </cell>
          <cell r="BA31">
            <v>0</v>
          </cell>
        </row>
        <row r="32">
          <cell r="A32" t="str">
            <v>ALL</v>
          </cell>
          <cell r="G32" t="str">
            <v>COGS - Traning and seminars</v>
          </cell>
          <cell r="I32">
            <v>500</v>
          </cell>
          <cell r="J32">
            <v>500</v>
          </cell>
          <cell r="K32">
            <v>500</v>
          </cell>
          <cell r="L32">
            <v>500</v>
          </cell>
          <cell r="M32">
            <v>500</v>
          </cell>
          <cell r="N32">
            <v>500</v>
          </cell>
          <cell r="O32">
            <v>500</v>
          </cell>
          <cell r="P32">
            <v>500</v>
          </cell>
          <cell r="Q32">
            <v>500</v>
          </cell>
          <cell r="R32">
            <v>500</v>
          </cell>
          <cell r="S32">
            <v>500</v>
          </cell>
          <cell r="T32">
            <v>500</v>
          </cell>
          <cell r="Y32">
            <v>1500</v>
          </cell>
          <cell r="Z32">
            <v>1500</v>
          </cell>
          <cell r="AA32">
            <v>1500</v>
          </cell>
          <cell r="AB32">
            <v>1500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A33" t="str">
            <v>ALL</v>
          </cell>
          <cell r="G33" t="str">
            <v>COGS - Recruitment</v>
          </cell>
          <cell r="J33">
            <v>0</v>
          </cell>
          <cell r="K33">
            <v>15000</v>
          </cell>
          <cell r="L33">
            <v>0</v>
          </cell>
          <cell r="M33">
            <v>7500</v>
          </cell>
          <cell r="N33">
            <v>7500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Y33">
            <v>15000</v>
          </cell>
          <cell r="Z33">
            <v>15000</v>
          </cell>
          <cell r="AA33">
            <v>0</v>
          </cell>
          <cell r="AB33">
            <v>0</v>
          </cell>
          <cell r="AX33">
            <v>8869.18</v>
          </cell>
          <cell r="AY33">
            <v>0</v>
          </cell>
          <cell r="AZ33">
            <v>0</v>
          </cell>
          <cell r="BA33">
            <v>0</v>
          </cell>
        </row>
        <row r="34">
          <cell r="A34" t="str">
            <v>ALL</v>
          </cell>
          <cell r="G34" t="str">
            <v>COGS - Vacation and recuperation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A35" t="str">
            <v>ALL</v>
          </cell>
          <cell r="G35" t="str">
            <v>COGS - Depriciation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A36" t="str">
            <v>ALL</v>
          </cell>
          <cell r="G36" t="str">
            <v>COGS - SBC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A37" t="str">
            <v>ALL</v>
          </cell>
          <cell r="G37" t="str">
            <v>COGS - Travel</v>
          </cell>
          <cell r="I37">
            <v>1000</v>
          </cell>
          <cell r="J37">
            <v>1500</v>
          </cell>
          <cell r="K37">
            <v>1500</v>
          </cell>
          <cell r="L37">
            <v>1500</v>
          </cell>
          <cell r="M37">
            <v>1500</v>
          </cell>
          <cell r="N37">
            <v>1500</v>
          </cell>
          <cell r="O37">
            <v>1500</v>
          </cell>
          <cell r="P37">
            <v>1500</v>
          </cell>
          <cell r="Q37">
            <v>1500</v>
          </cell>
          <cell r="R37">
            <v>1500</v>
          </cell>
          <cell r="S37">
            <v>1500</v>
          </cell>
          <cell r="T37">
            <v>1500</v>
          </cell>
          <cell r="Y37">
            <v>4000</v>
          </cell>
          <cell r="Z37">
            <v>4500</v>
          </cell>
          <cell r="AA37">
            <v>4500</v>
          </cell>
          <cell r="AB37">
            <v>4500</v>
          </cell>
          <cell r="AX37">
            <v>0</v>
          </cell>
          <cell r="AY37">
            <v>3486.23</v>
          </cell>
          <cell r="AZ37">
            <v>0</v>
          </cell>
          <cell r="BA37">
            <v>0</v>
          </cell>
        </row>
        <row r="38">
          <cell r="A38" t="str">
            <v>ALL</v>
          </cell>
          <cell r="G38" t="str">
            <v>COGS - Consultants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A39" t="str">
            <v>ALL</v>
          </cell>
          <cell r="G39" t="str">
            <v>COGS - Software</v>
          </cell>
          <cell r="I39">
            <v>11250</v>
          </cell>
          <cell r="J39">
            <v>11250</v>
          </cell>
          <cell r="K39">
            <v>11250</v>
          </cell>
          <cell r="L39">
            <v>11250</v>
          </cell>
          <cell r="M39">
            <v>11250</v>
          </cell>
          <cell r="N39">
            <v>11250</v>
          </cell>
          <cell r="O39">
            <v>11250</v>
          </cell>
          <cell r="P39">
            <v>11250</v>
          </cell>
          <cell r="Q39">
            <v>11250</v>
          </cell>
          <cell r="R39">
            <v>11250</v>
          </cell>
          <cell r="S39">
            <v>11250</v>
          </cell>
          <cell r="T39">
            <v>11250</v>
          </cell>
          <cell r="Y39">
            <v>33750</v>
          </cell>
          <cell r="Z39">
            <v>33750</v>
          </cell>
          <cell r="AA39">
            <v>33750</v>
          </cell>
          <cell r="AB39">
            <v>33750</v>
          </cell>
          <cell r="AX39">
            <v>36325.490000000005</v>
          </cell>
          <cell r="AY39">
            <v>47974.339999999975</v>
          </cell>
          <cell r="AZ39">
            <v>0</v>
          </cell>
          <cell r="BA39">
            <v>0</v>
          </cell>
        </row>
        <row r="40">
          <cell r="A40" t="str">
            <v>ALL</v>
          </cell>
          <cell r="G40" t="str">
            <v>COGS -  Other</v>
          </cell>
          <cell r="I40">
            <v>235.22858319604617</v>
          </cell>
          <cell r="J40">
            <v>285.22858319604615</v>
          </cell>
          <cell r="K40">
            <v>680.07001647446464</v>
          </cell>
          <cell r="L40">
            <v>579.64442613948381</v>
          </cell>
          <cell r="M40">
            <v>501.86573311367385</v>
          </cell>
          <cell r="N40">
            <v>508.66144975288307</v>
          </cell>
          <cell r="O40">
            <v>699.95126304228461</v>
          </cell>
          <cell r="P40">
            <v>323.66144975288307</v>
          </cell>
          <cell r="R40">
            <v>701.20126304228461</v>
          </cell>
          <cell r="S40">
            <v>323.66144975288307</v>
          </cell>
          <cell r="T40">
            <v>323.66144975288307</v>
          </cell>
          <cell r="Y40">
            <v>1200.5271828665568</v>
          </cell>
          <cell r="Z40">
            <v>1590.1716090060409</v>
          </cell>
          <cell r="AA40">
            <v>1023.6127127951677</v>
          </cell>
          <cell r="AB40">
            <v>1348.5241625480508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G41" t="str">
            <v>Total Cost Of Revenues - LTD</v>
          </cell>
          <cell r="I41">
            <v>49606.687374404843</v>
          </cell>
          <cell r="J41">
            <v>50156.687374404843</v>
          </cell>
          <cell r="K41">
            <v>82774.056280210731</v>
          </cell>
          <cell r="L41">
            <v>78785.630689875747</v>
          </cell>
          <cell r="M41">
            <v>80257.303703038502</v>
          </cell>
          <cell r="N41">
            <v>86851.866915339939</v>
          </cell>
          <cell r="O41">
            <v>94872.156728629343</v>
          </cell>
          <cell r="P41">
            <v>79266.866915339939</v>
          </cell>
          <cell r="Q41">
            <v>78943.20546558706</v>
          </cell>
          <cell r="R41">
            <v>94923.406728629343</v>
          </cell>
          <cell r="S41">
            <v>79266.866915339939</v>
          </cell>
          <cell r="T41">
            <v>79266.866915339939</v>
          </cell>
          <cell r="Y41">
            <v>182537.43102902043</v>
          </cell>
          <cell r="Z41">
            <v>245894.80130825419</v>
          </cell>
          <cell r="AA41">
            <v>253082.22910955633</v>
          </cell>
          <cell r="AB41">
            <v>253457.14055930919</v>
          </cell>
          <cell r="AX41">
            <v>163648.34000000003</v>
          </cell>
          <cell r="AY41">
            <v>214825.92999999996</v>
          </cell>
          <cell r="AZ41">
            <v>0</v>
          </cell>
          <cell r="BA41">
            <v>0</v>
          </cell>
        </row>
        <row r="42">
          <cell r="G42" t="str">
            <v>R&amp;D</v>
          </cell>
        </row>
        <row r="43">
          <cell r="A43" t="str">
            <v>ALL</v>
          </cell>
          <cell r="G43" t="str">
            <v>R&amp;D -  Salary and Wages</v>
          </cell>
          <cell r="I43">
            <v>23930.080000000002</v>
          </cell>
          <cell r="J43">
            <v>23930.080000000002</v>
          </cell>
          <cell r="K43">
            <v>45013.413333333338</v>
          </cell>
          <cell r="L43">
            <v>45013.413333333338</v>
          </cell>
          <cell r="M43">
            <v>45013.413333333338</v>
          </cell>
          <cell r="N43">
            <v>45013.413333333338</v>
          </cell>
          <cell r="O43">
            <v>45013.413333333338</v>
          </cell>
          <cell r="P43">
            <v>45013.413333333338</v>
          </cell>
          <cell r="Q43">
            <v>45013.413333333338</v>
          </cell>
          <cell r="R43">
            <v>45013.413333333338</v>
          </cell>
          <cell r="S43">
            <v>45013.413333333338</v>
          </cell>
          <cell r="T43">
            <v>45013.413333333338</v>
          </cell>
          <cell r="Y43">
            <v>92873.573333333334</v>
          </cell>
          <cell r="Z43">
            <v>135040.24000000002</v>
          </cell>
          <cell r="AA43">
            <v>135040.24000000002</v>
          </cell>
          <cell r="AB43">
            <v>135040.24000000002</v>
          </cell>
          <cell r="AX43">
            <v>120199.74</v>
          </cell>
          <cell r="AY43">
            <v>143876.22</v>
          </cell>
          <cell r="AZ43">
            <v>0</v>
          </cell>
          <cell r="BA43">
            <v>0</v>
          </cell>
        </row>
        <row r="44">
          <cell r="A44" t="str">
            <v>ALL</v>
          </cell>
          <cell r="G44" t="str">
            <v>R&amp;D -  MBO Bonus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X44">
            <v>0</v>
          </cell>
          <cell r="AY44">
            <v>17500</v>
          </cell>
          <cell r="AZ44">
            <v>0</v>
          </cell>
          <cell r="BA44">
            <v>0</v>
          </cell>
        </row>
        <row r="45">
          <cell r="A45" t="str">
            <v>ALL</v>
          </cell>
          <cell r="G45" t="str">
            <v>R&amp;D - SBC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A46" t="str">
            <v>ALL</v>
          </cell>
          <cell r="G46" t="str">
            <v xml:space="preserve">R&amp;D - Software and License 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A47" t="str">
            <v>ALL</v>
          </cell>
          <cell r="G47" t="str">
            <v>R&amp;D - Travel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X47">
            <v>39064.159999999996</v>
          </cell>
          <cell r="AY47">
            <v>51393.970000000016</v>
          </cell>
          <cell r="AZ47">
            <v>0</v>
          </cell>
          <cell r="BA47">
            <v>0</v>
          </cell>
        </row>
        <row r="48">
          <cell r="A48" t="str">
            <v>ALL</v>
          </cell>
          <cell r="G48" t="str">
            <v xml:space="preserve">R&amp;D - Patent 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A49" t="str">
            <v>ALL</v>
          </cell>
          <cell r="G49" t="str">
            <v>R&amp;D - Regulation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A50" t="str">
            <v>ALL</v>
          </cell>
          <cell r="G50" t="str">
            <v>R&amp;D - Subcontractors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A51" t="str">
            <v>ALL</v>
          </cell>
          <cell r="G51" t="str">
            <v>R&amp;D - Other</v>
          </cell>
          <cell r="I51">
            <v>0</v>
          </cell>
          <cell r="J51">
            <v>0</v>
          </cell>
          <cell r="K51">
            <v>20000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Y51">
            <v>20000</v>
          </cell>
          <cell r="Z51">
            <v>0</v>
          </cell>
          <cell r="AA51">
            <v>0</v>
          </cell>
          <cell r="AB51">
            <v>0</v>
          </cell>
          <cell r="AX51">
            <v>20000</v>
          </cell>
          <cell r="AY51">
            <v>6374.32</v>
          </cell>
          <cell r="AZ51">
            <v>0</v>
          </cell>
          <cell r="BA51">
            <v>0</v>
          </cell>
        </row>
        <row r="52">
          <cell r="G52" t="str">
            <v>Total R&amp;D - INC</v>
          </cell>
          <cell r="I52">
            <v>23930.080000000002</v>
          </cell>
          <cell r="J52">
            <v>23930.080000000002</v>
          </cell>
          <cell r="K52">
            <v>65013.413333333338</v>
          </cell>
          <cell r="L52">
            <v>45013.413333333338</v>
          </cell>
          <cell r="M52">
            <v>45013.413333333338</v>
          </cell>
          <cell r="N52">
            <v>45013.413333333338</v>
          </cell>
          <cell r="O52">
            <v>45013.413333333338</v>
          </cell>
          <cell r="P52">
            <v>45013.413333333338</v>
          </cell>
          <cell r="Q52">
            <v>45013.413333333338</v>
          </cell>
          <cell r="R52">
            <v>45013.413333333338</v>
          </cell>
          <cell r="S52">
            <v>45013.413333333338</v>
          </cell>
          <cell r="T52">
            <v>45013.413333333338</v>
          </cell>
          <cell r="Y52">
            <v>112873.57333333333</v>
          </cell>
          <cell r="Z52">
            <v>135040.24000000002</v>
          </cell>
          <cell r="AA52">
            <v>135040.24000000002</v>
          </cell>
          <cell r="AB52">
            <v>135040.24000000002</v>
          </cell>
          <cell r="AX52">
            <v>179263.9</v>
          </cell>
          <cell r="AY52">
            <v>219144.51</v>
          </cell>
          <cell r="AZ52">
            <v>0</v>
          </cell>
          <cell r="BA52">
            <v>0</v>
          </cell>
        </row>
        <row r="53">
          <cell r="G53" t="str">
            <v>R&amp;D</v>
          </cell>
        </row>
        <row r="54">
          <cell r="A54" t="str">
            <v>ALL</v>
          </cell>
          <cell r="G54" t="str">
            <v>R&amp;D -  Salary and Wages</v>
          </cell>
          <cell r="I54">
            <v>309167.36538461538</v>
          </cell>
          <cell r="J54">
            <v>280721.36538461532</v>
          </cell>
          <cell r="K54">
            <v>267258.98626373621</v>
          </cell>
          <cell r="L54">
            <v>247362.95879120874</v>
          </cell>
          <cell r="M54">
            <v>259870.46703296702</v>
          </cell>
          <cell r="N54">
            <v>259870.46703296702</v>
          </cell>
          <cell r="O54">
            <v>274376.61263736256</v>
          </cell>
          <cell r="P54">
            <v>274376.61263736256</v>
          </cell>
          <cell r="Q54">
            <v>274376.61263736256</v>
          </cell>
          <cell r="R54">
            <v>274376.61263736256</v>
          </cell>
          <cell r="S54">
            <v>274376.61263736256</v>
          </cell>
          <cell r="T54">
            <v>274376.61263736256</v>
          </cell>
          <cell r="Y54">
            <v>857147.7170329669</v>
          </cell>
          <cell r="Z54">
            <v>767103.89285714272</v>
          </cell>
          <cell r="AA54">
            <v>823129.83791208768</v>
          </cell>
          <cell r="AB54">
            <v>823129.83791208768</v>
          </cell>
          <cell r="AX54">
            <v>864128.37</v>
          </cell>
          <cell r="AY54">
            <v>774192.57584269671</v>
          </cell>
          <cell r="AZ54">
            <v>0</v>
          </cell>
          <cell r="BA54">
            <v>0</v>
          </cell>
        </row>
        <row r="55">
          <cell r="A55" t="str">
            <v>ALL</v>
          </cell>
          <cell r="G55" t="str">
            <v>R&amp;D -  MBO Bonus</v>
          </cell>
          <cell r="L55">
            <v>12362.637362637362</v>
          </cell>
          <cell r="O55">
            <v>12362.637362637362</v>
          </cell>
          <cell r="R55">
            <v>12362.637362637362</v>
          </cell>
          <cell r="Y55">
            <v>0</v>
          </cell>
          <cell r="Z55">
            <v>12362.637362637362</v>
          </cell>
          <cell r="AA55">
            <v>12362.637362637362</v>
          </cell>
          <cell r="AB55">
            <v>12362.637362637362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A56" t="str">
            <v>ALL</v>
          </cell>
          <cell r="G56" t="str">
            <v>R&amp;D - Employee meals</v>
          </cell>
          <cell r="I56">
            <v>8159.3406593406589</v>
          </cell>
          <cell r="J56">
            <v>7887.3626373626366</v>
          </cell>
          <cell r="K56">
            <v>7615.3846153846152</v>
          </cell>
          <cell r="L56">
            <v>7071.4285714285706</v>
          </cell>
          <cell r="M56">
            <v>7343.4065934065929</v>
          </cell>
          <cell r="N56">
            <v>7343.4065934065929</v>
          </cell>
          <cell r="O56">
            <v>7615.3846153846152</v>
          </cell>
          <cell r="P56">
            <v>7615.3846153846152</v>
          </cell>
          <cell r="Q56">
            <v>7615.3846153846152</v>
          </cell>
          <cell r="R56">
            <v>7615.3846153846152</v>
          </cell>
          <cell r="S56">
            <v>7615.3846153846152</v>
          </cell>
          <cell r="T56">
            <v>7615.3846153846152</v>
          </cell>
          <cell r="Y56">
            <v>23662.087912087911</v>
          </cell>
          <cell r="Z56">
            <v>21758.241758241755</v>
          </cell>
          <cell r="AA56">
            <v>22846.153846153844</v>
          </cell>
          <cell r="AB56">
            <v>22846.153846153844</v>
          </cell>
          <cell r="AX56">
            <v>27484.760000000002</v>
          </cell>
          <cell r="AY56">
            <v>27936.15</v>
          </cell>
          <cell r="AZ56">
            <v>0</v>
          </cell>
          <cell r="BA56">
            <v>0</v>
          </cell>
        </row>
        <row r="57">
          <cell r="A57" t="str">
            <v>ALL</v>
          </cell>
          <cell r="G57" t="str">
            <v>R&amp;D - Storage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X57">
            <v>0</v>
          </cell>
          <cell r="AY57">
            <v>997.79</v>
          </cell>
          <cell r="AZ57">
            <v>0</v>
          </cell>
          <cell r="BA57">
            <v>0</v>
          </cell>
        </row>
        <row r="58">
          <cell r="A58" t="str">
            <v>ALL</v>
          </cell>
          <cell r="G58" t="str">
            <v>R&amp;D - Cars</v>
          </cell>
          <cell r="I58">
            <v>3120.3296703296701</v>
          </cell>
          <cell r="J58">
            <v>3120.3296703296701</v>
          </cell>
          <cell r="K58">
            <v>3120.3296703296701</v>
          </cell>
          <cell r="L58">
            <v>3120.3296703296701</v>
          </cell>
          <cell r="M58">
            <v>3120.3296703296701</v>
          </cell>
          <cell r="N58">
            <v>3120.3296703296701</v>
          </cell>
          <cell r="O58">
            <v>3120.3296703296701</v>
          </cell>
          <cell r="P58">
            <v>3120.3296703296701</v>
          </cell>
          <cell r="Q58">
            <v>3120.3296703296701</v>
          </cell>
          <cell r="R58">
            <v>3120.3296703296701</v>
          </cell>
          <cell r="S58">
            <v>3120.3296703296701</v>
          </cell>
          <cell r="T58">
            <v>3120.3296703296701</v>
          </cell>
          <cell r="Y58">
            <v>9360.9890109890111</v>
          </cell>
          <cell r="Z58">
            <v>9360.9890109890111</v>
          </cell>
          <cell r="AA58">
            <v>9360.9890109890111</v>
          </cell>
          <cell r="AB58">
            <v>9360.9890109890111</v>
          </cell>
          <cell r="AX58">
            <v>4561.91</v>
          </cell>
          <cell r="AY58">
            <v>0.43000000000029104</v>
          </cell>
          <cell r="AZ58">
            <v>0</v>
          </cell>
          <cell r="BA58">
            <v>0</v>
          </cell>
        </row>
        <row r="59">
          <cell r="A59" t="str">
            <v>ALL</v>
          </cell>
          <cell r="G59" t="str">
            <v>R&amp;D -  Recruitment</v>
          </cell>
          <cell r="J59">
            <v>0</v>
          </cell>
          <cell r="K59">
            <v>0</v>
          </cell>
          <cell r="L59">
            <v>0</v>
          </cell>
          <cell r="M59">
            <v>7500</v>
          </cell>
          <cell r="N59">
            <v>0</v>
          </cell>
          <cell r="O59">
            <v>7500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Y59">
            <v>0</v>
          </cell>
          <cell r="Z59">
            <v>7500</v>
          </cell>
          <cell r="AA59">
            <v>7500</v>
          </cell>
          <cell r="AB59">
            <v>0</v>
          </cell>
          <cell r="AX59">
            <v>215.78</v>
          </cell>
          <cell r="AY59">
            <v>23.139999999999844</v>
          </cell>
          <cell r="AZ59">
            <v>0</v>
          </cell>
          <cell r="BA59">
            <v>0</v>
          </cell>
        </row>
        <row r="60">
          <cell r="A60" t="str">
            <v>ALL</v>
          </cell>
          <cell r="G60" t="str">
            <v xml:space="preserve">R&amp;D - Software and License </v>
          </cell>
          <cell r="I60">
            <v>9051</v>
          </cell>
          <cell r="J60">
            <v>1000</v>
          </cell>
          <cell r="K60">
            <v>1000</v>
          </cell>
          <cell r="L60">
            <v>8050</v>
          </cell>
          <cell r="M60">
            <v>1000</v>
          </cell>
          <cell r="N60">
            <v>1000</v>
          </cell>
          <cell r="O60">
            <v>8050</v>
          </cell>
          <cell r="P60">
            <v>1000</v>
          </cell>
          <cell r="Q60">
            <v>1000</v>
          </cell>
          <cell r="R60">
            <v>8050</v>
          </cell>
          <cell r="S60">
            <v>1000</v>
          </cell>
          <cell r="T60">
            <v>1000</v>
          </cell>
          <cell r="Y60">
            <v>11051</v>
          </cell>
          <cell r="Z60">
            <v>10050</v>
          </cell>
          <cell r="AA60">
            <v>10050</v>
          </cell>
          <cell r="AB60">
            <v>10050</v>
          </cell>
          <cell r="AX60">
            <v>1895.1100000000001</v>
          </cell>
          <cell r="AY60">
            <v>11928.33</v>
          </cell>
          <cell r="AZ60">
            <v>0</v>
          </cell>
          <cell r="BA60">
            <v>0</v>
          </cell>
        </row>
        <row r="61">
          <cell r="A61" t="str">
            <v>ALL</v>
          </cell>
          <cell r="G61" t="str">
            <v>R&amp;D - Vacation and recuperation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A62" t="str">
            <v>ALL</v>
          </cell>
          <cell r="G62" t="str">
            <v>R&amp;D - Depriciation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A63" t="str">
            <v>ALL</v>
          </cell>
          <cell r="G63" t="str">
            <v>R&amp;D - SBC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A64" t="str">
            <v>ALL</v>
          </cell>
          <cell r="G64" t="str">
            <v>R&amp;D - IT and licenses</v>
          </cell>
          <cell r="I64">
            <v>2500</v>
          </cell>
          <cell r="J64">
            <v>2500</v>
          </cell>
          <cell r="K64">
            <v>2500</v>
          </cell>
          <cell r="L64">
            <v>5000</v>
          </cell>
          <cell r="M64">
            <v>5000</v>
          </cell>
          <cell r="N64">
            <v>5000</v>
          </cell>
          <cell r="O64">
            <v>5000</v>
          </cell>
          <cell r="P64">
            <v>5000</v>
          </cell>
          <cell r="Q64">
            <v>5000</v>
          </cell>
          <cell r="R64">
            <v>5000</v>
          </cell>
          <cell r="S64">
            <v>5000</v>
          </cell>
          <cell r="T64">
            <v>5000</v>
          </cell>
          <cell r="Y64">
            <v>7500</v>
          </cell>
          <cell r="Z64">
            <v>15000</v>
          </cell>
          <cell r="AA64">
            <v>15000</v>
          </cell>
          <cell r="AB64">
            <v>15000</v>
          </cell>
          <cell r="AX64">
            <v>838.11</v>
          </cell>
          <cell r="AY64">
            <v>0</v>
          </cell>
          <cell r="AZ64">
            <v>0</v>
          </cell>
          <cell r="BA64">
            <v>0</v>
          </cell>
        </row>
        <row r="65">
          <cell r="A65" t="str">
            <v>ALL</v>
          </cell>
          <cell r="G65" t="str">
            <v>R&amp;D - Travel</v>
          </cell>
          <cell r="I65">
            <v>0</v>
          </cell>
          <cell r="J65">
            <v>4000</v>
          </cell>
          <cell r="K65">
            <v>0</v>
          </cell>
          <cell r="L65">
            <v>4000</v>
          </cell>
          <cell r="M65">
            <v>0</v>
          </cell>
          <cell r="N65">
            <v>4000</v>
          </cell>
          <cell r="O65">
            <v>0</v>
          </cell>
          <cell r="P65">
            <v>4000</v>
          </cell>
          <cell r="Q65">
            <v>0</v>
          </cell>
          <cell r="R65">
            <v>4000</v>
          </cell>
          <cell r="S65">
            <v>0</v>
          </cell>
          <cell r="T65">
            <v>4000</v>
          </cell>
          <cell r="Y65">
            <v>4000</v>
          </cell>
          <cell r="Z65">
            <v>8000</v>
          </cell>
          <cell r="AA65">
            <v>4000</v>
          </cell>
          <cell r="AB65">
            <v>8000</v>
          </cell>
          <cell r="AX65">
            <v>17082.240000000002</v>
          </cell>
          <cell r="AY65">
            <v>6701.5199999999968</v>
          </cell>
          <cell r="AZ65">
            <v>0</v>
          </cell>
          <cell r="BA65">
            <v>0</v>
          </cell>
        </row>
        <row r="66">
          <cell r="A66" t="str">
            <v>ALL</v>
          </cell>
          <cell r="G66" t="str">
            <v xml:space="preserve">R&amp;D - Patent 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2000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2000</v>
          </cell>
          <cell r="Y66">
            <v>0</v>
          </cell>
          <cell r="Z66">
            <v>2000</v>
          </cell>
          <cell r="AA66">
            <v>0</v>
          </cell>
          <cell r="AB66">
            <v>2000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A67" t="str">
            <v>ALL</v>
          </cell>
          <cell r="G67" t="str">
            <v>R&amp;D - Training and seminars</v>
          </cell>
          <cell r="I67">
            <v>1350</v>
          </cell>
          <cell r="J67">
            <v>1300</v>
          </cell>
          <cell r="K67">
            <v>1250</v>
          </cell>
          <cell r="L67">
            <v>1150</v>
          </cell>
          <cell r="M67">
            <v>1200</v>
          </cell>
          <cell r="N67">
            <v>1200</v>
          </cell>
          <cell r="O67">
            <v>1250</v>
          </cell>
          <cell r="P67">
            <v>1250</v>
          </cell>
          <cell r="Q67">
            <v>1250</v>
          </cell>
          <cell r="R67">
            <v>1250</v>
          </cell>
          <cell r="S67">
            <v>1250</v>
          </cell>
          <cell r="T67">
            <v>1250</v>
          </cell>
          <cell r="Y67">
            <v>3900</v>
          </cell>
          <cell r="Z67">
            <v>3550</v>
          </cell>
          <cell r="AA67">
            <v>3750</v>
          </cell>
          <cell r="AB67">
            <v>3750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A68" t="str">
            <v>ALL</v>
          </cell>
          <cell r="G68" t="str">
            <v>R&amp;D - HR welfare</v>
          </cell>
          <cell r="I68">
            <v>1500</v>
          </cell>
          <cell r="J68">
            <v>1450</v>
          </cell>
          <cell r="K68">
            <v>1400</v>
          </cell>
          <cell r="L68">
            <v>1300</v>
          </cell>
          <cell r="M68">
            <v>1350</v>
          </cell>
          <cell r="N68">
            <v>1350</v>
          </cell>
          <cell r="O68">
            <v>1400</v>
          </cell>
          <cell r="P68">
            <v>1400</v>
          </cell>
          <cell r="Q68">
            <v>1400</v>
          </cell>
          <cell r="R68">
            <v>1400</v>
          </cell>
          <cell r="S68">
            <v>1400</v>
          </cell>
          <cell r="T68">
            <v>1400</v>
          </cell>
          <cell r="Y68">
            <v>4350</v>
          </cell>
          <cell r="Z68">
            <v>4000</v>
          </cell>
          <cell r="AA68">
            <v>4200</v>
          </cell>
          <cell r="AB68">
            <v>4200</v>
          </cell>
          <cell r="AX68">
            <v>0</v>
          </cell>
          <cell r="AY68">
            <v>9374.0141573033707</v>
          </cell>
          <cell r="AZ68">
            <v>0</v>
          </cell>
          <cell r="BA68">
            <v>0</v>
          </cell>
        </row>
        <row r="69">
          <cell r="A69" t="str">
            <v>ALL</v>
          </cell>
          <cell r="G69" t="str">
            <v>R&amp;D - Subcontractors</v>
          </cell>
          <cell r="I69">
            <v>85000</v>
          </cell>
          <cell r="J69">
            <v>40000</v>
          </cell>
          <cell r="K69">
            <v>40000</v>
          </cell>
          <cell r="L69">
            <v>40000</v>
          </cell>
          <cell r="M69">
            <v>40000</v>
          </cell>
          <cell r="N69">
            <v>35000</v>
          </cell>
          <cell r="O69">
            <v>20000</v>
          </cell>
          <cell r="P69">
            <v>20000</v>
          </cell>
          <cell r="Q69">
            <v>20000</v>
          </cell>
          <cell r="R69">
            <v>20000</v>
          </cell>
          <cell r="S69">
            <v>20000</v>
          </cell>
          <cell r="T69">
            <v>20000</v>
          </cell>
          <cell r="Y69">
            <v>165000</v>
          </cell>
          <cell r="Z69">
            <v>115000</v>
          </cell>
          <cell r="AA69">
            <v>60000</v>
          </cell>
          <cell r="AB69">
            <v>60000</v>
          </cell>
          <cell r="AX69">
            <v>173990.71</v>
          </cell>
          <cell r="AY69">
            <v>124832.82000000004</v>
          </cell>
          <cell r="AZ69">
            <v>0</v>
          </cell>
          <cell r="BA69">
            <v>0</v>
          </cell>
        </row>
        <row r="70">
          <cell r="A70" t="str">
            <v>ALL</v>
          </cell>
          <cell r="G70" t="str">
            <v>R&amp;D - Other</v>
          </cell>
          <cell r="I70">
            <v>2767.0167582417585</v>
          </cell>
          <cell r="J70">
            <v>1531.4423076923076</v>
          </cell>
          <cell r="K70">
            <v>1422.1428571428573</v>
          </cell>
          <cell r="L70">
            <v>2051.3598901098899</v>
          </cell>
          <cell r="M70">
            <v>1662.8434065934068</v>
          </cell>
          <cell r="N70">
            <v>1500.3434065934068</v>
          </cell>
          <cell r="O70">
            <v>1657.4587912087911</v>
          </cell>
          <cell r="P70">
            <v>1084.6428571428573</v>
          </cell>
          <cell r="Q70">
            <v>984.64285714285734</v>
          </cell>
          <cell r="R70">
            <v>1569.9587912087911</v>
          </cell>
          <cell r="S70">
            <v>984.64285714285734</v>
          </cell>
          <cell r="T70">
            <v>1134.6428571428573</v>
          </cell>
          <cell r="Y70">
            <v>5720.6019230769234</v>
          </cell>
          <cell r="Z70">
            <v>5214.5467032967035</v>
          </cell>
          <cell r="AA70">
            <v>3726.744505494506</v>
          </cell>
          <cell r="AB70">
            <v>3689.244505494506</v>
          </cell>
          <cell r="AX70">
            <v>612.65</v>
          </cell>
          <cell r="AY70">
            <v>-2.1316282072803006E-14</v>
          </cell>
          <cell r="AZ70">
            <v>0</v>
          </cell>
          <cell r="BA70">
            <v>0</v>
          </cell>
        </row>
        <row r="71">
          <cell r="G71" t="str">
            <v>Total R&amp;D - LTD</v>
          </cell>
          <cell r="I71">
            <v>422615.05247252749</v>
          </cell>
          <cell r="J71">
            <v>343510.49999999994</v>
          </cell>
          <cell r="K71">
            <v>325566.84340659337</v>
          </cell>
          <cell r="L71">
            <v>331468.71428571426</v>
          </cell>
          <cell r="M71">
            <v>328047.04670329671</v>
          </cell>
          <cell r="N71">
            <v>321384.54670329671</v>
          </cell>
          <cell r="O71">
            <v>342332.42307692306</v>
          </cell>
          <cell r="P71">
            <v>318846.96978021972</v>
          </cell>
          <cell r="Q71">
            <v>314746.96978021972</v>
          </cell>
          <cell r="R71">
            <v>338744.92307692306</v>
          </cell>
          <cell r="S71">
            <v>314746.96978021972</v>
          </cell>
          <cell r="T71">
            <v>320896.96978021972</v>
          </cell>
          <cell r="Y71">
            <v>1091692.3958791206</v>
          </cell>
          <cell r="Z71">
            <v>980900.30769230751</v>
          </cell>
          <cell r="AA71">
            <v>975926.36263736233</v>
          </cell>
          <cell r="AB71">
            <v>974388.86263736233</v>
          </cell>
          <cell r="AX71">
            <v>1090809.6399999999</v>
          </cell>
          <cell r="AY71">
            <v>955986.77000000025</v>
          </cell>
          <cell r="AZ71">
            <v>0</v>
          </cell>
          <cell r="BA71">
            <v>0</v>
          </cell>
        </row>
        <row r="72">
          <cell r="G72" t="str">
            <v>Sales</v>
          </cell>
        </row>
        <row r="73">
          <cell r="A73" t="str">
            <v>ALL</v>
          </cell>
          <cell r="G73" t="str">
            <v>Sales -  Salary and Wages</v>
          </cell>
          <cell r="I73">
            <v>106568.02666666667</v>
          </cell>
          <cell r="J73">
            <v>91538.666666666672</v>
          </cell>
          <cell r="K73">
            <v>91538.666666666672</v>
          </cell>
          <cell r="L73">
            <v>91538.666666666672</v>
          </cell>
          <cell r="M73">
            <v>99494.08666666667</v>
          </cell>
          <cell r="N73">
            <v>99494.08666666667</v>
          </cell>
          <cell r="O73">
            <v>100855.33666666667</v>
          </cell>
          <cell r="P73">
            <v>100855.33666666667</v>
          </cell>
          <cell r="Q73">
            <v>100855.33666666667</v>
          </cell>
          <cell r="R73">
            <v>100855.33666666667</v>
          </cell>
          <cell r="S73">
            <v>100855.33666666667</v>
          </cell>
          <cell r="T73">
            <v>100855.33666666667</v>
          </cell>
          <cell r="Y73">
            <v>289645.36000000004</v>
          </cell>
          <cell r="Z73">
            <v>290526.84000000003</v>
          </cell>
          <cell r="AA73">
            <v>302566.01</v>
          </cell>
          <cell r="AB73">
            <v>302566.01</v>
          </cell>
          <cell r="AX73">
            <v>316430.83999999997</v>
          </cell>
          <cell r="AY73">
            <v>302811.81999999995</v>
          </cell>
          <cell r="AZ73">
            <v>0</v>
          </cell>
          <cell r="BA73">
            <v>0</v>
          </cell>
        </row>
        <row r="74">
          <cell r="A74" t="str">
            <v>ALL</v>
          </cell>
          <cell r="G74" t="str">
            <v>Sales - MBO/Commission</v>
          </cell>
          <cell r="I74">
            <v>45259</v>
          </cell>
          <cell r="K74">
            <v>0</v>
          </cell>
          <cell r="L74">
            <v>83750</v>
          </cell>
          <cell r="N74">
            <v>0</v>
          </cell>
          <cell r="O74">
            <v>110400</v>
          </cell>
          <cell r="Q74">
            <v>0</v>
          </cell>
          <cell r="R74">
            <v>180650</v>
          </cell>
          <cell r="T74">
            <v>0</v>
          </cell>
          <cell r="Y74">
            <v>45259</v>
          </cell>
          <cell r="Z74">
            <v>83750</v>
          </cell>
          <cell r="AA74">
            <v>110400</v>
          </cell>
          <cell r="AB74">
            <v>180650</v>
          </cell>
          <cell r="AX74">
            <v>40008.5</v>
          </cell>
          <cell r="AY74">
            <v>62408</v>
          </cell>
          <cell r="AZ74">
            <v>0</v>
          </cell>
          <cell r="BA74">
            <v>0</v>
          </cell>
        </row>
        <row r="75">
          <cell r="A75" t="str">
            <v>ALL</v>
          </cell>
          <cell r="G75" t="str">
            <v>Sales - Recruitment</v>
          </cell>
          <cell r="K75">
            <v>0</v>
          </cell>
          <cell r="L75">
            <v>0</v>
          </cell>
          <cell r="M75">
            <v>5000</v>
          </cell>
          <cell r="N75">
            <v>0</v>
          </cell>
          <cell r="O75">
            <v>274.99999999999858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Y75">
            <v>0</v>
          </cell>
          <cell r="Z75">
            <v>5000</v>
          </cell>
          <cell r="AA75">
            <v>274.99999999999858</v>
          </cell>
          <cell r="AB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</row>
        <row r="76">
          <cell r="A76" t="str">
            <v>ALL</v>
          </cell>
          <cell r="G76" t="str">
            <v>Sales - SBC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</row>
        <row r="77">
          <cell r="A77" t="str">
            <v>ALL</v>
          </cell>
          <cell r="G77" t="str">
            <v>Sales - HR welfare</v>
          </cell>
          <cell r="I77">
            <v>400</v>
          </cell>
          <cell r="J77">
            <v>350</v>
          </cell>
          <cell r="K77">
            <v>350</v>
          </cell>
          <cell r="L77">
            <v>350</v>
          </cell>
          <cell r="M77">
            <v>450</v>
          </cell>
          <cell r="N77">
            <v>450</v>
          </cell>
          <cell r="O77">
            <v>455.5</v>
          </cell>
          <cell r="P77">
            <v>455.5</v>
          </cell>
          <cell r="Q77">
            <v>455.5</v>
          </cell>
          <cell r="R77">
            <v>455.5</v>
          </cell>
          <cell r="S77">
            <v>455.5</v>
          </cell>
          <cell r="T77">
            <v>455.5</v>
          </cell>
          <cell r="Y77">
            <v>1100</v>
          </cell>
          <cell r="Z77">
            <v>1250</v>
          </cell>
          <cell r="AA77">
            <v>1366.5</v>
          </cell>
          <cell r="AB77">
            <v>1366.5</v>
          </cell>
          <cell r="AX77">
            <v>0</v>
          </cell>
          <cell r="AY77">
            <v>217.17</v>
          </cell>
          <cell r="AZ77">
            <v>0</v>
          </cell>
          <cell r="BA77">
            <v>0</v>
          </cell>
        </row>
        <row r="78">
          <cell r="A78" t="str">
            <v>ALL</v>
          </cell>
          <cell r="G78" t="str">
            <v xml:space="preserve">Sales - Travel </v>
          </cell>
          <cell r="I78">
            <v>11000</v>
          </cell>
          <cell r="J78">
            <v>11000</v>
          </cell>
          <cell r="K78">
            <v>11000</v>
          </cell>
          <cell r="L78">
            <v>11000</v>
          </cell>
          <cell r="M78">
            <v>11000</v>
          </cell>
          <cell r="N78">
            <v>11000</v>
          </cell>
          <cell r="O78">
            <v>11000</v>
          </cell>
          <cell r="P78">
            <v>11000</v>
          </cell>
          <cell r="Q78">
            <v>11000</v>
          </cell>
          <cell r="R78">
            <v>11000</v>
          </cell>
          <cell r="S78">
            <v>11000</v>
          </cell>
          <cell r="T78">
            <v>11000</v>
          </cell>
          <cell r="Y78">
            <v>33000</v>
          </cell>
          <cell r="Z78">
            <v>33000</v>
          </cell>
          <cell r="AA78">
            <v>33000</v>
          </cell>
          <cell r="AB78">
            <v>33000</v>
          </cell>
          <cell r="AX78">
            <v>29168.299999999996</v>
          </cell>
          <cell r="AY78">
            <v>30495.05000000001</v>
          </cell>
          <cell r="AZ78">
            <v>0</v>
          </cell>
          <cell r="BA78">
            <v>0</v>
          </cell>
        </row>
        <row r="79">
          <cell r="A79" t="str">
            <v>ALL</v>
          </cell>
          <cell r="G79" t="str">
            <v>Sales - AWS and other cloud services</v>
          </cell>
          <cell r="I79">
            <v>1000</v>
          </cell>
          <cell r="J79">
            <v>1000</v>
          </cell>
          <cell r="K79">
            <v>1000</v>
          </cell>
          <cell r="L79">
            <v>1000</v>
          </cell>
          <cell r="M79">
            <v>1000</v>
          </cell>
          <cell r="N79">
            <v>1000</v>
          </cell>
          <cell r="O79">
            <v>1000</v>
          </cell>
          <cell r="P79">
            <v>1000</v>
          </cell>
          <cell r="Q79">
            <v>1000</v>
          </cell>
          <cell r="R79">
            <v>1000</v>
          </cell>
          <cell r="S79">
            <v>1000</v>
          </cell>
          <cell r="T79">
            <v>1000</v>
          </cell>
          <cell r="Y79">
            <v>3000</v>
          </cell>
          <cell r="Z79">
            <v>3000</v>
          </cell>
          <cell r="AA79">
            <v>3000</v>
          </cell>
          <cell r="AB79">
            <v>3000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A80" t="str">
            <v>ALL</v>
          </cell>
          <cell r="G80" t="str">
            <v>Sales - Professional Consulting</v>
          </cell>
          <cell r="AY80">
            <v>21000</v>
          </cell>
        </row>
        <row r="81">
          <cell r="A81" t="str">
            <v>ALL</v>
          </cell>
          <cell r="G81" t="str">
            <v>Sales - Meals and entertainment</v>
          </cell>
          <cell r="I81">
            <v>4000</v>
          </cell>
          <cell r="J81">
            <v>4000</v>
          </cell>
          <cell r="K81">
            <v>4000</v>
          </cell>
          <cell r="L81">
            <v>4000</v>
          </cell>
          <cell r="M81">
            <v>4000</v>
          </cell>
          <cell r="N81">
            <v>4000</v>
          </cell>
          <cell r="O81">
            <v>4000</v>
          </cell>
          <cell r="P81">
            <v>4000</v>
          </cell>
          <cell r="Q81">
            <v>4000</v>
          </cell>
          <cell r="R81">
            <v>4000</v>
          </cell>
          <cell r="S81">
            <v>4000</v>
          </cell>
          <cell r="T81">
            <v>4000</v>
          </cell>
          <cell r="Y81">
            <v>12000</v>
          </cell>
          <cell r="Z81">
            <v>12000</v>
          </cell>
          <cell r="AA81">
            <v>12000</v>
          </cell>
          <cell r="AB81">
            <v>12000</v>
          </cell>
          <cell r="AX81">
            <v>6920.94</v>
          </cell>
          <cell r="AY81">
            <v>6564.4900000000007</v>
          </cell>
          <cell r="AZ81">
            <v>0</v>
          </cell>
          <cell r="BA81">
            <v>0</v>
          </cell>
        </row>
        <row r="82">
          <cell r="A82" t="str">
            <v>ALL</v>
          </cell>
          <cell r="G82" t="str">
            <v>Sales - Sales SW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</row>
        <row r="83">
          <cell r="A83" t="str">
            <v>ALL</v>
          </cell>
          <cell r="G83" t="str">
            <v>Sales - Other</v>
          </cell>
          <cell r="I83">
            <v>1541.4750000000001</v>
          </cell>
          <cell r="J83">
            <v>408.75</v>
          </cell>
          <cell r="K83">
            <v>408.75</v>
          </cell>
          <cell r="L83">
            <v>2502.5</v>
          </cell>
          <cell r="M83">
            <v>536.25</v>
          </cell>
          <cell r="N83">
            <v>411.25</v>
          </cell>
          <cell r="O83">
            <v>3178.2625000000003</v>
          </cell>
          <cell r="P83">
            <v>411.38750000000005</v>
          </cell>
          <cell r="Q83">
            <v>411.38750000000005</v>
          </cell>
          <cell r="R83">
            <v>4927.6375000000007</v>
          </cell>
          <cell r="S83">
            <v>411.38750000000005</v>
          </cell>
          <cell r="T83">
            <v>411.38750000000005</v>
          </cell>
          <cell r="Y83">
            <v>2358.9750000000004</v>
          </cell>
          <cell r="Z83">
            <v>3450</v>
          </cell>
          <cell r="AA83">
            <v>4001.0375000000004</v>
          </cell>
          <cell r="AB83">
            <v>5750.4125000000004</v>
          </cell>
          <cell r="AX83">
            <v>3425.99</v>
          </cell>
          <cell r="AY83">
            <v>2986.0300000000007</v>
          </cell>
          <cell r="AZ83">
            <v>0</v>
          </cell>
          <cell r="BA83">
            <v>0</v>
          </cell>
        </row>
        <row r="84">
          <cell r="G84" t="str">
            <v>Total Sales - INC</v>
          </cell>
          <cell r="I84">
            <v>169768.50166666668</v>
          </cell>
          <cell r="J84">
            <v>108297.41666666667</v>
          </cell>
          <cell r="K84">
            <v>108297.41666666667</v>
          </cell>
          <cell r="L84">
            <v>194141.16666666669</v>
          </cell>
          <cell r="M84">
            <v>121480.33666666667</v>
          </cell>
          <cell r="N84">
            <v>116355.33666666667</v>
          </cell>
          <cell r="O84">
            <v>231164.09916666668</v>
          </cell>
          <cell r="P84">
            <v>117722.22416666667</v>
          </cell>
          <cell r="Q84">
            <v>117722.22416666667</v>
          </cell>
          <cell r="R84">
            <v>302888.47416666668</v>
          </cell>
          <cell r="S84">
            <v>117722.22416666667</v>
          </cell>
          <cell r="T84">
            <v>117722.22416666667</v>
          </cell>
          <cell r="Y84">
            <v>386363.33500000002</v>
          </cell>
          <cell r="Z84">
            <v>431976.84</v>
          </cell>
          <cell r="AA84">
            <v>466608.54749999999</v>
          </cell>
          <cell r="AB84">
            <v>538332.92249999999</v>
          </cell>
          <cell r="AX84">
            <v>395954.56999999995</v>
          </cell>
          <cell r="AY84">
            <v>426482.55999999994</v>
          </cell>
          <cell r="AZ84">
            <v>0</v>
          </cell>
          <cell r="BA84">
            <v>0</v>
          </cell>
        </row>
        <row r="85">
          <cell r="G85" t="str">
            <v>Sales</v>
          </cell>
        </row>
        <row r="86">
          <cell r="A86" t="str">
            <v>ALL</v>
          </cell>
          <cell r="G86" t="str">
            <v>Sales -  Salary and Wages</v>
          </cell>
          <cell r="I86">
            <v>8940.4258241758234</v>
          </cell>
          <cell r="J86">
            <v>8940.4258241758234</v>
          </cell>
          <cell r="K86">
            <v>8940.4258241758234</v>
          </cell>
          <cell r="L86">
            <v>8940.4258241758234</v>
          </cell>
          <cell r="M86">
            <v>8940.4258241758234</v>
          </cell>
          <cell r="N86">
            <v>8940.4258241758234</v>
          </cell>
          <cell r="O86">
            <v>8940.4258241758234</v>
          </cell>
          <cell r="P86">
            <v>8940.4258241758234</v>
          </cell>
          <cell r="Q86">
            <v>8940.4258241758234</v>
          </cell>
          <cell r="R86">
            <v>8940.4258241758234</v>
          </cell>
          <cell r="S86">
            <v>8940.4258241758234</v>
          </cell>
          <cell r="T86">
            <v>8940.4258241758234</v>
          </cell>
          <cell r="Y86">
            <v>26821.277472527472</v>
          </cell>
          <cell r="Z86">
            <v>26821.277472527472</v>
          </cell>
          <cell r="AA86">
            <v>26821.277472527472</v>
          </cell>
          <cell r="AB86">
            <v>26821.277472527472</v>
          </cell>
          <cell r="AX86">
            <v>29336.55</v>
          </cell>
          <cell r="AY86">
            <v>30707.239999999994</v>
          </cell>
          <cell r="AZ86">
            <v>0</v>
          </cell>
          <cell r="BA86">
            <v>0</v>
          </cell>
        </row>
        <row r="87">
          <cell r="A87" t="str">
            <v>ALL</v>
          </cell>
          <cell r="G87" t="str">
            <v>Sales - MBO/Commission</v>
          </cell>
          <cell r="L87">
            <v>1373.6263736263736</v>
          </cell>
          <cell r="O87">
            <v>1373.6263736263736</v>
          </cell>
          <cell r="R87">
            <v>1373.6263736263736</v>
          </cell>
          <cell r="Y87">
            <v>0</v>
          </cell>
          <cell r="Z87">
            <v>1373.6263736263736</v>
          </cell>
          <cell r="AA87">
            <v>1373.6263736263736</v>
          </cell>
          <cell r="AB87">
            <v>1373.6263736263736</v>
          </cell>
          <cell r="AX87">
            <v>0</v>
          </cell>
          <cell r="AY87">
            <v>1746.12</v>
          </cell>
          <cell r="AZ87">
            <v>0</v>
          </cell>
          <cell r="BA87">
            <v>0</v>
          </cell>
        </row>
        <row r="88">
          <cell r="A88" t="str">
            <v>ALL</v>
          </cell>
          <cell r="G88" t="str">
            <v>Sales - Employee meals</v>
          </cell>
          <cell r="I88">
            <v>271.97802197802196</v>
          </cell>
          <cell r="J88">
            <v>271.97802197802196</v>
          </cell>
          <cell r="K88">
            <v>271.97802197802196</v>
          </cell>
          <cell r="L88">
            <v>271.97802197802196</v>
          </cell>
          <cell r="M88">
            <v>271.97802197802196</v>
          </cell>
          <cell r="N88">
            <v>271.97802197802196</v>
          </cell>
          <cell r="O88">
            <v>271.97802197802196</v>
          </cell>
          <cell r="P88">
            <v>271.97802197802196</v>
          </cell>
          <cell r="Q88">
            <v>271.97802197802196</v>
          </cell>
          <cell r="R88">
            <v>271.97802197802196</v>
          </cell>
          <cell r="S88">
            <v>271.97802197802196</v>
          </cell>
          <cell r="T88">
            <v>271.97802197802196</v>
          </cell>
          <cell r="Y88">
            <v>815.93406593406587</v>
          </cell>
          <cell r="Z88">
            <v>815.93406593406587</v>
          </cell>
          <cell r="AA88">
            <v>815.93406593406587</v>
          </cell>
          <cell r="AB88">
            <v>815.93406593406587</v>
          </cell>
          <cell r="AX88">
            <v>1392.23</v>
          </cell>
          <cell r="AY88">
            <v>1436.62</v>
          </cell>
          <cell r="AZ88">
            <v>0</v>
          </cell>
          <cell r="BA88">
            <v>0</v>
          </cell>
        </row>
        <row r="89">
          <cell r="A89" t="str">
            <v>ALL</v>
          </cell>
          <cell r="G89" t="str">
            <v>Sales - Recruitment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A90" t="str">
            <v>ALL</v>
          </cell>
          <cell r="G90" t="str">
            <v>Sales - HR welfare</v>
          </cell>
          <cell r="I90">
            <v>50</v>
          </cell>
          <cell r="J90">
            <v>50</v>
          </cell>
          <cell r="K90">
            <v>50</v>
          </cell>
          <cell r="L90">
            <v>50</v>
          </cell>
          <cell r="M90">
            <v>50</v>
          </cell>
          <cell r="N90">
            <v>50</v>
          </cell>
          <cell r="O90">
            <v>50</v>
          </cell>
          <cell r="P90">
            <v>50</v>
          </cell>
          <cell r="Q90">
            <v>50</v>
          </cell>
          <cell r="R90">
            <v>50</v>
          </cell>
          <cell r="S90">
            <v>50</v>
          </cell>
          <cell r="T90">
            <v>50</v>
          </cell>
          <cell r="Y90">
            <v>150</v>
          </cell>
          <cell r="Z90">
            <v>150</v>
          </cell>
          <cell r="AA90">
            <v>150</v>
          </cell>
          <cell r="AB90">
            <v>150</v>
          </cell>
          <cell r="AX90">
            <v>0</v>
          </cell>
          <cell r="AY90">
            <v>1375.89</v>
          </cell>
          <cell r="AZ90">
            <v>0</v>
          </cell>
          <cell r="BA90">
            <v>0</v>
          </cell>
        </row>
        <row r="91">
          <cell r="A91" t="str">
            <v>ALL</v>
          </cell>
          <cell r="G91" t="str">
            <v>Sales - Vacation and recuperation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X91">
            <v>0</v>
          </cell>
          <cell r="AY91">
            <v>0.32000000000005002</v>
          </cell>
          <cell r="AZ91">
            <v>0</v>
          </cell>
          <cell r="BA91">
            <v>0</v>
          </cell>
        </row>
        <row r="92">
          <cell r="A92" t="str">
            <v>ALL</v>
          </cell>
          <cell r="G92" t="str">
            <v>Sales - Depriciation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</row>
        <row r="93">
          <cell r="A93" t="str">
            <v>ALL</v>
          </cell>
          <cell r="G93" t="str">
            <v>Sales - SBC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</row>
        <row r="94">
          <cell r="A94" t="str">
            <v>ALL</v>
          </cell>
          <cell r="G94" t="str">
            <v>Sales - Cars</v>
          </cell>
          <cell r="I94">
            <v>2428.5714285714284</v>
          </cell>
          <cell r="J94">
            <v>2428.5714285714284</v>
          </cell>
          <cell r="K94">
            <v>2428.5714285714284</v>
          </cell>
          <cell r="L94">
            <v>2428.5714285714284</v>
          </cell>
          <cell r="M94">
            <v>2428.5714285714284</v>
          </cell>
          <cell r="N94">
            <v>2428.5714285714284</v>
          </cell>
          <cell r="O94">
            <v>2428.5714285714284</v>
          </cell>
          <cell r="P94">
            <v>2428.5714285714284</v>
          </cell>
          <cell r="Q94">
            <v>2428.5714285714284</v>
          </cell>
          <cell r="R94">
            <v>2428.5714285714284</v>
          </cell>
          <cell r="S94">
            <v>2428.5714285714284</v>
          </cell>
          <cell r="T94">
            <v>2428.5714285714284</v>
          </cell>
          <cell r="Y94">
            <v>7285.7142857142853</v>
          </cell>
          <cell r="Z94">
            <v>7285.7142857142853</v>
          </cell>
          <cell r="AA94">
            <v>7285.7142857142853</v>
          </cell>
          <cell r="AB94">
            <v>7285.7142857142853</v>
          </cell>
          <cell r="AX94">
            <v>2778.94</v>
          </cell>
          <cell r="AY94">
            <v>-314.75999999999976</v>
          </cell>
          <cell r="AZ94">
            <v>0</v>
          </cell>
          <cell r="BA94">
            <v>0</v>
          </cell>
        </row>
        <row r="95">
          <cell r="A95" t="str">
            <v>ALL</v>
          </cell>
          <cell r="G95" t="str">
            <v xml:space="preserve">Sales - Travel </v>
          </cell>
          <cell r="I95">
            <v>1500</v>
          </cell>
          <cell r="J95">
            <v>1500</v>
          </cell>
          <cell r="K95">
            <v>1500</v>
          </cell>
          <cell r="L95">
            <v>1500</v>
          </cell>
          <cell r="M95">
            <v>1500</v>
          </cell>
          <cell r="N95">
            <v>1500</v>
          </cell>
          <cell r="O95">
            <v>1500</v>
          </cell>
          <cell r="P95">
            <v>1500</v>
          </cell>
          <cell r="Q95">
            <v>1500</v>
          </cell>
          <cell r="R95">
            <v>1500</v>
          </cell>
          <cell r="S95">
            <v>1500</v>
          </cell>
          <cell r="T95">
            <v>1500</v>
          </cell>
          <cell r="Y95">
            <v>4500</v>
          </cell>
          <cell r="Z95">
            <v>4500</v>
          </cell>
          <cell r="AA95">
            <v>4500</v>
          </cell>
          <cell r="AB95">
            <v>4500</v>
          </cell>
          <cell r="AX95">
            <v>12532.23</v>
          </cell>
          <cell r="AY95">
            <v>-3720.4999999999991</v>
          </cell>
          <cell r="AZ95">
            <v>0</v>
          </cell>
          <cell r="BA95">
            <v>0</v>
          </cell>
        </row>
        <row r="96">
          <cell r="A96" t="str">
            <v>ALL</v>
          </cell>
          <cell r="G96" t="str">
            <v>Sales - AWS and other cloud services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X96">
            <v>256.03999999999996</v>
          </cell>
          <cell r="AY96">
            <v>2382.63</v>
          </cell>
          <cell r="AZ96">
            <v>0</v>
          </cell>
          <cell r="BA96">
            <v>0</v>
          </cell>
        </row>
        <row r="97">
          <cell r="A97" t="str">
            <v>ALL</v>
          </cell>
          <cell r="G97" t="str">
            <v>Sales - Sales SW</v>
          </cell>
          <cell r="I97">
            <v>2500</v>
          </cell>
          <cell r="J97">
            <v>2500</v>
          </cell>
          <cell r="K97">
            <v>2500</v>
          </cell>
          <cell r="L97">
            <v>2500</v>
          </cell>
          <cell r="M97">
            <v>2500</v>
          </cell>
          <cell r="N97">
            <v>2500</v>
          </cell>
          <cell r="O97">
            <v>2500</v>
          </cell>
          <cell r="P97">
            <v>2500</v>
          </cell>
          <cell r="Q97">
            <v>2500</v>
          </cell>
          <cell r="R97">
            <v>2500</v>
          </cell>
          <cell r="S97">
            <v>2500</v>
          </cell>
          <cell r="T97">
            <v>2500</v>
          </cell>
          <cell r="Y97">
            <v>7500</v>
          </cell>
          <cell r="Z97">
            <v>7500</v>
          </cell>
          <cell r="AA97">
            <v>7500</v>
          </cell>
          <cell r="AB97">
            <v>7500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</row>
        <row r="98">
          <cell r="A98" t="str">
            <v>ALL</v>
          </cell>
          <cell r="G98" t="str">
            <v>Sales - Other</v>
          </cell>
          <cell r="I98">
            <v>443.74038989566179</v>
          </cell>
          <cell r="J98">
            <v>443.74038989566179</v>
          </cell>
          <cell r="K98">
            <v>443.74038989566179</v>
          </cell>
          <cell r="L98">
            <v>478.06219110378919</v>
          </cell>
          <cell r="M98">
            <v>443.74038989566179</v>
          </cell>
          <cell r="N98">
            <v>443.74038989566179</v>
          </cell>
          <cell r="O98">
            <v>478.06219110378919</v>
          </cell>
          <cell r="P98">
            <v>443.74038989566179</v>
          </cell>
          <cell r="Q98">
            <v>443.74038989566179</v>
          </cell>
          <cell r="R98">
            <v>478.06219110378919</v>
          </cell>
          <cell r="S98">
            <v>443.74038989566179</v>
          </cell>
          <cell r="T98">
            <v>443.74038989566179</v>
          </cell>
          <cell r="Y98">
            <v>1331.2211696869854</v>
          </cell>
          <cell r="Z98">
            <v>1365.5429708951128</v>
          </cell>
          <cell r="AA98">
            <v>1365.5429708951128</v>
          </cell>
          <cell r="AB98">
            <v>1365.5429708951128</v>
          </cell>
          <cell r="AX98">
            <v>-93.75</v>
          </cell>
          <cell r="AY98">
            <v>1824.48</v>
          </cell>
          <cell r="AZ98">
            <v>0</v>
          </cell>
          <cell r="BA98">
            <v>0</v>
          </cell>
        </row>
        <row r="99">
          <cell r="G99" t="str">
            <v>Total Sales - LTD</v>
          </cell>
          <cell r="I99">
            <v>16134.715664620937</v>
          </cell>
          <cell r="J99">
            <v>16134.715664620937</v>
          </cell>
          <cell r="K99">
            <v>16134.715664620937</v>
          </cell>
          <cell r="L99">
            <v>17542.663839455436</v>
          </cell>
          <cell r="M99">
            <v>16134.715664620937</v>
          </cell>
          <cell r="N99">
            <v>16134.715664620937</v>
          </cell>
          <cell r="O99">
            <v>17542.663839455436</v>
          </cell>
          <cell r="P99">
            <v>16134.715664620937</v>
          </cell>
          <cell r="Q99">
            <v>16134.715664620937</v>
          </cell>
          <cell r="R99">
            <v>17542.663839455436</v>
          </cell>
          <cell r="S99">
            <v>16134.715664620937</v>
          </cell>
          <cell r="T99">
            <v>16134.715664620937</v>
          </cell>
          <cell r="Y99">
            <v>48404.146993862807</v>
          </cell>
          <cell r="Z99">
            <v>49812.095168697306</v>
          </cell>
          <cell r="AA99">
            <v>49812.095168697306</v>
          </cell>
          <cell r="AB99">
            <v>49812.095168697306</v>
          </cell>
          <cell r="AX99">
            <v>46202.239999999998</v>
          </cell>
          <cell r="AY99">
            <v>35438.039999999994</v>
          </cell>
          <cell r="AZ99">
            <v>0</v>
          </cell>
          <cell r="BA99">
            <v>0</v>
          </cell>
        </row>
        <row r="100">
          <cell r="G100" t="str">
            <v>Marketing</v>
          </cell>
        </row>
        <row r="101">
          <cell r="A101" t="str">
            <v>ALL</v>
          </cell>
          <cell r="G101" t="str">
            <v>Marketing -  Salary and Wages</v>
          </cell>
          <cell r="I101">
            <v>34494</v>
          </cell>
          <cell r="J101">
            <v>34494</v>
          </cell>
          <cell r="K101">
            <v>34494</v>
          </cell>
          <cell r="L101">
            <v>34494</v>
          </cell>
          <cell r="M101">
            <v>34494</v>
          </cell>
          <cell r="N101">
            <v>45994</v>
          </cell>
          <cell r="O101">
            <v>45994</v>
          </cell>
          <cell r="P101">
            <v>45994</v>
          </cell>
          <cell r="Q101">
            <v>45994</v>
          </cell>
          <cell r="R101">
            <v>45994</v>
          </cell>
          <cell r="S101">
            <v>45994</v>
          </cell>
          <cell r="T101">
            <v>45994</v>
          </cell>
          <cell r="Y101">
            <v>103482</v>
          </cell>
          <cell r="Z101">
            <v>114982</v>
          </cell>
          <cell r="AA101">
            <v>137982</v>
          </cell>
          <cell r="AB101">
            <v>137982</v>
          </cell>
          <cell r="AX101">
            <v>106497.46999999997</v>
          </cell>
          <cell r="AY101">
            <v>82959.290000000037</v>
          </cell>
          <cell r="AZ101">
            <v>0</v>
          </cell>
          <cell r="BA101">
            <v>0</v>
          </cell>
        </row>
        <row r="102">
          <cell r="A102" t="str">
            <v>ALL</v>
          </cell>
          <cell r="G102" t="str">
            <v>Marketing -  MBO Bonus</v>
          </cell>
          <cell r="I102">
            <v>20000</v>
          </cell>
          <cell r="J102">
            <v>0</v>
          </cell>
          <cell r="K102">
            <v>0</v>
          </cell>
          <cell r="L102">
            <v>15175</v>
          </cell>
          <cell r="M102">
            <v>0</v>
          </cell>
          <cell r="N102">
            <v>0</v>
          </cell>
          <cell r="O102">
            <v>15175</v>
          </cell>
          <cell r="P102">
            <v>0</v>
          </cell>
          <cell r="Q102">
            <v>0</v>
          </cell>
          <cell r="R102">
            <v>15175</v>
          </cell>
          <cell r="S102">
            <v>0</v>
          </cell>
          <cell r="T102">
            <v>0</v>
          </cell>
          <cell r="Y102">
            <v>20000</v>
          </cell>
          <cell r="Z102">
            <v>15175</v>
          </cell>
          <cell r="AA102">
            <v>15175</v>
          </cell>
          <cell r="AB102">
            <v>15175</v>
          </cell>
          <cell r="AX102">
            <v>12000</v>
          </cell>
          <cell r="AY102">
            <v>15175</v>
          </cell>
          <cell r="AZ102">
            <v>0</v>
          </cell>
          <cell r="BA102">
            <v>0</v>
          </cell>
        </row>
        <row r="103">
          <cell r="A103" t="str">
            <v>ALL</v>
          </cell>
          <cell r="G103" t="str">
            <v>Marketing - Recruitment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2500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Y103">
            <v>0</v>
          </cell>
          <cell r="Z103">
            <v>2500</v>
          </cell>
          <cell r="AA103">
            <v>0</v>
          </cell>
          <cell r="AB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A104" t="str">
            <v>ALL</v>
          </cell>
          <cell r="G104" t="str">
            <v>Marketing - Content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X104">
            <v>5000</v>
          </cell>
          <cell r="AY104">
            <v>799</v>
          </cell>
          <cell r="AZ104">
            <v>0</v>
          </cell>
          <cell r="BA104">
            <v>0</v>
          </cell>
        </row>
        <row r="105">
          <cell r="A105" t="str">
            <v>ALL</v>
          </cell>
          <cell r="G105" t="str">
            <v>Marketing - Events</v>
          </cell>
          <cell r="I105">
            <v>200</v>
          </cell>
          <cell r="J105">
            <v>200</v>
          </cell>
          <cell r="K105">
            <v>200</v>
          </cell>
          <cell r="L105">
            <v>200</v>
          </cell>
          <cell r="M105">
            <v>200</v>
          </cell>
          <cell r="N105">
            <v>200</v>
          </cell>
          <cell r="O105">
            <v>200</v>
          </cell>
          <cell r="P105">
            <v>200</v>
          </cell>
          <cell r="Q105">
            <v>200</v>
          </cell>
          <cell r="R105">
            <v>200</v>
          </cell>
          <cell r="S105">
            <v>200</v>
          </cell>
          <cell r="T105">
            <v>200</v>
          </cell>
          <cell r="Y105">
            <v>600</v>
          </cell>
          <cell r="Z105">
            <v>600</v>
          </cell>
          <cell r="AA105">
            <v>600</v>
          </cell>
          <cell r="AB105">
            <v>600</v>
          </cell>
          <cell r="AX105">
            <v>122447.8</v>
          </cell>
          <cell r="AY105">
            <v>81653.049999999988</v>
          </cell>
          <cell r="AZ105">
            <v>0</v>
          </cell>
          <cell r="BA105">
            <v>0</v>
          </cell>
        </row>
        <row r="106">
          <cell r="A106" t="str">
            <v>ALL</v>
          </cell>
          <cell r="G106" t="str">
            <v xml:space="preserve">Marketing - Travel 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X106">
            <v>2593.7200000000003</v>
          </cell>
          <cell r="AY106">
            <v>10173.709999999999</v>
          </cell>
          <cell r="AZ106">
            <v>0</v>
          </cell>
          <cell r="BA106">
            <v>0</v>
          </cell>
        </row>
        <row r="107">
          <cell r="A107" t="str">
            <v>ALL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</row>
        <row r="108">
          <cell r="A108" t="str">
            <v>ALL</v>
          </cell>
          <cell r="G108" t="str">
            <v>Marketing - Digital marketing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X108">
            <v>24848.82</v>
          </cell>
          <cell r="AY108">
            <v>47139.73</v>
          </cell>
          <cell r="AZ108">
            <v>0</v>
          </cell>
          <cell r="BA108">
            <v>0</v>
          </cell>
        </row>
        <row r="109">
          <cell r="A109" t="str">
            <v>ALL</v>
          </cell>
          <cell r="G109" t="str">
            <v>Marketing - Co marketing (Ingram)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</row>
        <row r="110">
          <cell r="A110" t="str">
            <v>ALL</v>
          </cell>
          <cell r="G110" t="str">
            <v>Marketing - Welfare</v>
          </cell>
          <cell r="I110">
            <v>100</v>
          </cell>
          <cell r="J110">
            <v>100</v>
          </cell>
          <cell r="K110">
            <v>100</v>
          </cell>
          <cell r="L110">
            <v>100</v>
          </cell>
          <cell r="M110">
            <v>100</v>
          </cell>
          <cell r="N110">
            <v>150</v>
          </cell>
          <cell r="O110">
            <v>150</v>
          </cell>
          <cell r="P110">
            <v>150</v>
          </cell>
          <cell r="Q110">
            <v>150</v>
          </cell>
          <cell r="R110">
            <v>150</v>
          </cell>
          <cell r="S110">
            <v>150</v>
          </cell>
          <cell r="T110">
            <v>150</v>
          </cell>
          <cell r="Y110">
            <v>300</v>
          </cell>
          <cell r="Z110">
            <v>350</v>
          </cell>
          <cell r="AA110">
            <v>450</v>
          </cell>
          <cell r="AB110">
            <v>450</v>
          </cell>
          <cell r="AX110">
            <v>248.15</v>
          </cell>
          <cell r="AY110">
            <v>11.330000000000013</v>
          </cell>
          <cell r="AZ110">
            <v>0</v>
          </cell>
          <cell r="BA110">
            <v>0</v>
          </cell>
        </row>
        <row r="111">
          <cell r="A111" t="str">
            <v>ALL</v>
          </cell>
          <cell r="G111" t="str">
            <v>Marketing - Tools and IT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X111">
            <v>23655.5</v>
          </cell>
          <cell r="AY111">
            <v>9568.1500000000015</v>
          </cell>
          <cell r="AZ111">
            <v>0</v>
          </cell>
          <cell r="BA111">
            <v>0</v>
          </cell>
        </row>
        <row r="112">
          <cell r="A112" t="str">
            <v>ALL</v>
          </cell>
          <cell r="G112" t="str">
            <v>Marketing - AR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X112">
            <v>0</v>
          </cell>
          <cell r="AY112">
            <v>10200</v>
          </cell>
          <cell r="AZ112">
            <v>0</v>
          </cell>
          <cell r="BA112">
            <v>0</v>
          </cell>
        </row>
        <row r="113">
          <cell r="A113" t="str">
            <v>ALL</v>
          </cell>
          <cell r="G113" t="str">
            <v>Marketing - PR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X113">
            <v>22901.29</v>
          </cell>
          <cell r="AY113">
            <v>25034</v>
          </cell>
          <cell r="AZ113">
            <v>0</v>
          </cell>
          <cell r="BA113">
            <v>0</v>
          </cell>
        </row>
        <row r="114">
          <cell r="A114" t="str">
            <v>ALL</v>
          </cell>
          <cell r="G114" t="str">
            <v>Marketing - Other</v>
          </cell>
          <cell r="I114">
            <v>7.5</v>
          </cell>
          <cell r="J114">
            <v>7.5</v>
          </cell>
          <cell r="K114">
            <v>7.5</v>
          </cell>
          <cell r="L114">
            <v>7.5</v>
          </cell>
          <cell r="M114">
            <v>7.5</v>
          </cell>
          <cell r="N114">
            <v>71.25</v>
          </cell>
          <cell r="O114">
            <v>8.75</v>
          </cell>
          <cell r="P114">
            <v>8.75</v>
          </cell>
          <cell r="Q114">
            <v>8.75</v>
          </cell>
          <cell r="R114">
            <v>8.75</v>
          </cell>
          <cell r="S114">
            <v>8.75</v>
          </cell>
          <cell r="T114">
            <v>8.75</v>
          </cell>
          <cell r="Y114">
            <v>22.5</v>
          </cell>
          <cell r="Z114">
            <v>86.25</v>
          </cell>
          <cell r="AA114">
            <v>26.25</v>
          </cell>
          <cell r="AB114">
            <v>26.25</v>
          </cell>
          <cell r="AX114">
            <v>16313.97</v>
          </cell>
          <cell r="AY114">
            <v>5784.1899999999987</v>
          </cell>
          <cell r="AZ114">
            <v>0</v>
          </cell>
          <cell r="BA114">
            <v>0</v>
          </cell>
        </row>
        <row r="115">
          <cell r="G115" t="str">
            <v>Total Marketing - INC</v>
          </cell>
          <cell r="I115">
            <v>54801.5</v>
          </cell>
          <cell r="J115">
            <v>34801.5</v>
          </cell>
          <cell r="K115">
            <v>34801.5</v>
          </cell>
          <cell r="L115">
            <v>49976.5</v>
          </cell>
          <cell r="M115">
            <v>34801.5</v>
          </cell>
          <cell r="N115">
            <v>48915.25</v>
          </cell>
          <cell r="O115">
            <v>61527.75</v>
          </cell>
          <cell r="P115">
            <v>46352.75</v>
          </cell>
          <cell r="Q115">
            <v>46352.75</v>
          </cell>
          <cell r="R115">
            <v>61527.75</v>
          </cell>
          <cell r="S115">
            <v>46352.75</v>
          </cell>
          <cell r="T115">
            <v>46352.75</v>
          </cell>
          <cell r="Y115">
            <v>124404.5</v>
          </cell>
          <cell r="Z115">
            <v>133693.25</v>
          </cell>
          <cell r="AA115">
            <v>154233.25</v>
          </cell>
          <cell r="AB115">
            <v>154233.25</v>
          </cell>
          <cell r="AX115">
            <v>336506.71999999991</v>
          </cell>
          <cell r="AY115">
            <v>288497.45</v>
          </cell>
          <cell r="AZ115">
            <v>0</v>
          </cell>
          <cell r="BA115">
            <v>0</v>
          </cell>
        </row>
        <row r="116">
          <cell r="G116" t="str">
            <v>Marketing</v>
          </cell>
        </row>
        <row r="117">
          <cell r="A117" t="str">
            <v>ALL</v>
          </cell>
          <cell r="G117" t="str">
            <v>Marketing -  Salary and Wages</v>
          </cell>
          <cell r="I117">
            <v>20342.978378378379</v>
          </cell>
          <cell r="J117">
            <v>20342.978378378379</v>
          </cell>
          <cell r="K117">
            <v>20342.978378378379</v>
          </cell>
          <cell r="L117">
            <v>20342.978378378379</v>
          </cell>
          <cell r="M117">
            <v>20342.978378378379</v>
          </cell>
          <cell r="N117">
            <v>20342.978378378379</v>
          </cell>
          <cell r="O117">
            <v>20342.978378378379</v>
          </cell>
          <cell r="P117">
            <v>20342.978378378379</v>
          </cell>
          <cell r="Q117">
            <v>20342.978378378379</v>
          </cell>
          <cell r="R117">
            <v>20342.978378378379</v>
          </cell>
          <cell r="S117">
            <v>20342.978378378379</v>
          </cell>
          <cell r="T117">
            <v>20342.978378378379</v>
          </cell>
          <cell r="Y117">
            <v>61028.935135135136</v>
          </cell>
          <cell r="Z117">
            <v>61028.935135135136</v>
          </cell>
          <cell r="AA117">
            <v>61028.935135135136</v>
          </cell>
          <cell r="AB117">
            <v>61028.935135135136</v>
          </cell>
          <cell r="AX117">
            <v>51247.18</v>
          </cell>
          <cell r="AY117">
            <v>52666.889999999985</v>
          </cell>
          <cell r="AZ117">
            <v>0</v>
          </cell>
          <cell r="BA117">
            <v>0</v>
          </cell>
        </row>
        <row r="118">
          <cell r="A118" t="str">
            <v>ALL</v>
          </cell>
          <cell r="G118" t="str">
            <v>Marketing -  MBO Bonus</v>
          </cell>
          <cell r="L118">
            <v>2747.2527472527472</v>
          </cell>
          <cell r="O118">
            <v>2747.2527472527472</v>
          </cell>
          <cell r="R118">
            <v>2747.2527472527472</v>
          </cell>
          <cell r="Y118">
            <v>0</v>
          </cell>
          <cell r="Z118">
            <v>2747.2527472527472</v>
          </cell>
          <cell r="AA118">
            <v>2747.2527472527472</v>
          </cell>
          <cell r="AB118">
            <v>2747.2527472527472</v>
          </cell>
          <cell r="AX118">
            <v>10159.69</v>
          </cell>
          <cell r="AY118">
            <v>0</v>
          </cell>
          <cell r="AZ118">
            <v>0</v>
          </cell>
          <cell r="BA118">
            <v>0</v>
          </cell>
        </row>
        <row r="119">
          <cell r="A119" t="str">
            <v>ALL</v>
          </cell>
          <cell r="G119" t="str">
            <v>Marketing - Recruitment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120" t="str">
            <v>ALL</v>
          </cell>
          <cell r="G120" t="str">
            <v>Marketing - Vacation and recuperation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</row>
        <row r="121">
          <cell r="A121" t="str">
            <v>ALL</v>
          </cell>
          <cell r="G121" t="str">
            <v>Marketing - Depriciation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A122" t="str">
            <v>ALL</v>
          </cell>
          <cell r="G122" t="str">
            <v>Marketing - SBC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</row>
        <row r="123">
          <cell r="A123" t="str">
            <v>ALL</v>
          </cell>
          <cell r="G123" t="str">
            <v>Marketing - Welfare</v>
          </cell>
          <cell r="I123">
            <v>226.92307692307691</v>
          </cell>
          <cell r="J123">
            <v>226.92307692307691</v>
          </cell>
          <cell r="K123">
            <v>226.92307692307691</v>
          </cell>
          <cell r="L123">
            <v>226.92307692307691</v>
          </cell>
          <cell r="M123">
            <v>226.92307692307691</v>
          </cell>
          <cell r="N123">
            <v>226.92307692307691</v>
          </cell>
          <cell r="O123">
            <v>226.92307692307691</v>
          </cell>
          <cell r="P123">
            <v>226.92307692307691</v>
          </cell>
          <cell r="Q123">
            <v>226.92307692307691</v>
          </cell>
          <cell r="R123">
            <v>226.92307692307691</v>
          </cell>
          <cell r="S123">
            <v>226.92307692307691</v>
          </cell>
          <cell r="T123">
            <v>226.92307692307691</v>
          </cell>
          <cell r="Y123">
            <v>680.76923076923072</v>
          </cell>
          <cell r="Z123">
            <v>680.76923076923072</v>
          </cell>
          <cell r="AA123">
            <v>680.76923076923072</v>
          </cell>
          <cell r="AB123">
            <v>680.76923076923072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</row>
        <row r="124">
          <cell r="A124" t="str">
            <v>ALL</v>
          </cell>
          <cell r="G124" t="str">
            <v>Marketing - Content</v>
          </cell>
          <cell r="I124">
            <v>7000</v>
          </cell>
          <cell r="J124">
            <v>8000</v>
          </cell>
          <cell r="K124">
            <v>7000</v>
          </cell>
          <cell r="L124">
            <v>7000</v>
          </cell>
          <cell r="M124">
            <v>8000</v>
          </cell>
          <cell r="N124">
            <v>7000</v>
          </cell>
          <cell r="O124">
            <v>7000</v>
          </cell>
          <cell r="P124">
            <v>8000</v>
          </cell>
          <cell r="Q124">
            <v>7000</v>
          </cell>
          <cell r="R124">
            <v>7000</v>
          </cell>
          <cell r="S124">
            <v>8000</v>
          </cell>
          <cell r="T124">
            <v>7000</v>
          </cell>
          <cell r="Y124">
            <v>22000</v>
          </cell>
          <cell r="Z124">
            <v>22000</v>
          </cell>
          <cell r="AA124">
            <v>22000</v>
          </cell>
          <cell r="AB124">
            <v>22000</v>
          </cell>
          <cell r="AX124">
            <v>4129.96</v>
          </cell>
          <cell r="AY124">
            <v>3185.3599999999997</v>
          </cell>
          <cell r="AZ124">
            <v>0</v>
          </cell>
          <cell r="BA124">
            <v>0</v>
          </cell>
        </row>
        <row r="125">
          <cell r="A125" t="str">
            <v>ALL</v>
          </cell>
          <cell r="G125" t="str">
            <v>Marketing - Events</v>
          </cell>
          <cell r="I125">
            <v>5000</v>
          </cell>
          <cell r="J125">
            <v>30000</v>
          </cell>
          <cell r="K125">
            <v>75000</v>
          </cell>
          <cell r="L125">
            <v>5000</v>
          </cell>
          <cell r="M125">
            <v>130000</v>
          </cell>
          <cell r="N125">
            <v>46000</v>
          </cell>
          <cell r="O125">
            <v>5000</v>
          </cell>
          <cell r="P125">
            <v>50000</v>
          </cell>
          <cell r="Q125">
            <v>5000</v>
          </cell>
          <cell r="R125">
            <v>5000</v>
          </cell>
          <cell r="S125">
            <v>30000</v>
          </cell>
          <cell r="T125">
            <v>5000</v>
          </cell>
          <cell r="Y125">
            <v>110000</v>
          </cell>
          <cell r="Z125">
            <v>181000</v>
          </cell>
          <cell r="AA125">
            <v>60000</v>
          </cell>
          <cell r="AB125">
            <v>40000</v>
          </cell>
          <cell r="AX125">
            <v>-614.34999999999991</v>
          </cell>
          <cell r="AY125">
            <v>634.30999999999995</v>
          </cell>
          <cell r="AZ125">
            <v>0</v>
          </cell>
          <cell r="BA125">
            <v>0</v>
          </cell>
        </row>
        <row r="126">
          <cell r="A126" t="str">
            <v>ALL</v>
          </cell>
          <cell r="G126" t="str">
            <v xml:space="preserve">Marketing - Travel </v>
          </cell>
          <cell r="I126">
            <v>9000</v>
          </cell>
          <cell r="J126">
            <v>5000</v>
          </cell>
          <cell r="K126">
            <v>5000</v>
          </cell>
          <cell r="L126">
            <v>9000</v>
          </cell>
          <cell r="M126">
            <v>5000</v>
          </cell>
          <cell r="N126">
            <v>5000</v>
          </cell>
          <cell r="O126">
            <v>9000</v>
          </cell>
          <cell r="P126">
            <v>5000</v>
          </cell>
          <cell r="Q126">
            <v>5000</v>
          </cell>
          <cell r="R126">
            <v>9000</v>
          </cell>
          <cell r="S126">
            <v>5000</v>
          </cell>
          <cell r="T126">
            <v>5000</v>
          </cell>
          <cell r="Y126">
            <v>19000</v>
          </cell>
          <cell r="Z126">
            <v>19000</v>
          </cell>
          <cell r="AA126">
            <v>19000</v>
          </cell>
          <cell r="AB126">
            <v>19000</v>
          </cell>
          <cell r="AX126">
            <v>4709.25</v>
          </cell>
          <cell r="AY126">
            <v>16360.259999999995</v>
          </cell>
          <cell r="AZ126">
            <v>0</v>
          </cell>
          <cell r="BA126">
            <v>0</v>
          </cell>
        </row>
        <row r="127">
          <cell r="A127" t="str">
            <v>ALL</v>
          </cell>
          <cell r="G127" t="str">
            <v>Marketing - Digital marketing</v>
          </cell>
          <cell r="I127">
            <v>19700</v>
          </cell>
          <cell r="J127">
            <v>19700</v>
          </cell>
          <cell r="K127">
            <v>29700</v>
          </cell>
          <cell r="L127">
            <v>29700</v>
          </cell>
          <cell r="M127">
            <v>29700</v>
          </cell>
          <cell r="N127">
            <v>29700</v>
          </cell>
          <cell r="O127">
            <v>29700</v>
          </cell>
          <cell r="P127">
            <v>29700</v>
          </cell>
          <cell r="Q127">
            <v>29700</v>
          </cell>
          <cell r="R127">
            <v>29700</v>
          </cell>
          <cell r="S127">
            <v>29700</v>
          </cell>
          <cell r="T127">
            <v>29700</v>
          </cell>
          <cell r="Y127">
            <v>69100</v>
          </cell>
          <cell r="Z127">
            <v>89100</v>
          </cell>
          <cell r="AA127">
            <v>89100</v>
          </cell>
          <cell r="AB127">
            <v>89100</v>
          </cell>
          <cell r="AX127">
            <v>28912.03</v>
          </cell>
          <cell r="AY127">
            <v>10901.400000000001</v>
          </cell>
          <cell r="AZ127">
            <v>0</v>
          </cell>
          <cell r="BA127">
            <v>0</v>
          </cell>
        </row>
        <row r="128">
          <cell r="A128" t="str">
            <v>ALL</v>
          </cell>
          <cell r="G128" t="str">
            <v>Marketing - Product</v>
          </cell>
          <cell r="I128">
            <v>7100</v>
          </cell>
          <cell r="J128">
            <v>7100</v>
          </cell>
          <cell r="K128">
            <v>7100</v>
          </cell>
          <cell r="L128">
            <v>7100</v>
          </cell>
          <cell r="M128">
            <v>7100</v>
          </cell>
          <cell r="N128">
            <v>7100</v>
          </cell>
          <cell r="O128">
            <v>7100</v>
          </cell>
          <cell r="P128">
            <v>7100</v>
          </cell>
          <cell r="Q128">
            <v>7100</v>
          </cell>
          <cell r="R128">
            <v>7100</v>
          </cell>
          <cell r="S128">
            <v>7100</v>
          </cell>
          <cell r="T128">
            <v>7100</v>
          </cell>
          <cell r="Y128">
            <v>21300</v>
          </cell>
          <cell r="Z128">
            <v>21300</v>
          </cell>
          <cell r="AA128">
            <v>21300</v>
          </cell>
          <cell r="AB128">
            <v>21300</v>
          </cell>
          <cell r="AX128">
            <v>25985.379999999997</v>
          </cell>
          <cell r="AY128">
            <v>19446.870000000003</v>
          </cell>
          <cell r="AZ128">
            <v>0</v>
          </cell>
          <cell r="BA128">
            <v>0</v>
          </cell>
        </row>
        <row r="129">
          <cell r="A129" t="str">
            <v>ALL</v>
          </cell>
          <cell r="G129" t="str">
            <v>Marketing - Tools and IT</v>
          </cell>
          <cell r="I129">
            <v>14700</v>
          </cell>
          <cell r="J129">
            <v>14700</v>
          </cell>
          <cell r="K129">
            <v>14700</v>
          </cell>
          <cell r="L129">
            <v>14700</v>
          </cell>
          <cell r="M129">
            <v>14700</v>
          </cell>
          <cell r="N129">
            <v>14700</v>
          </cell>
          <cell r="O129">
            <v>14700</v>
          </cell>
          <cell r="P129">
            <v>14700</v>
          </cell>
          <cell r="Q129">
            <v>14700</v>
          </cell>
          <cell r="R129">
            <v>14700</v>
          </cell>
          <cell r="S129">
            <v>14700</v>
          </cell>
          <cell r="T129">
            <v>14700</v>
          </cell>
          <cell r="Y129">
            <v>44100</v>
          </cell>
          <cell r="Z129">
            <v>44100</v>
          </cell>
          <cell r="AA129">
            <v>44100</v>
          </cell>
          <cell r="AB129">
            <v>44100</v>
          </cell>
          <cell r="AX129">
            <v>10802.4</v>
          </cell>
          <cell r="AY129">
            <v>10172.620000000003</v>
          </cell>
          <cell r="AZ129">
            <v>0</v>
          </cell>
          <cell r="BA129">
            <v>0</v>
          </cell>
        </row>
        <row r="130">
          <cell r="A130" t="str">
            <v>ALL</v>
          </cell>
          <cell r="G130" t="str">
            <v>Marketing - AR</v>
          </cell>
          <cell r="I130">
            <v>4300</v>
          </cell>
          <cell r="J130">
            <v>4300</v>
          </cell>
          <cell r="K130">
            <v>4300</v>
          </cell>
          <cell r="L130">
            <v>4300</v>
          </cell>
          <cell r="M130">
            <v>4300</v>
          </cell>
          <cell r="N130">
            <v>4300</v>
          </cell>
          <cell r="O130">
            <v>4300</v>
          </cell>
          <cell r="P130">
            <v>4300</v>
          </cell>
          <cell r="Q130">
            <v>4300</v>
          </cell>
          <cell r="R130">
            <v>4300</v>
          </cell>
          <cell r="S130">
            <v>4300</v>
          </cell>
          <cell r="T130">
            <v>4300</v>
          </cell>
          <cell r="Y130">
            <v>12900</v>
          </cell>
          <cell r="Z130">
            <v>12900</v>
          </cell>
          <cell r="AA130">
            <v>12900</v>
          </cell>
          <cell r="AB130">
            <v>12900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A131" t="str">
            <v>ALL</v>
          </cell>
          <cell r="G131" t="str">
            <v>Marketing - PR</v>
          </cell>
          <cell r="I131">
            <v>7000</v>
          </cell>
          <cell r="J131">
            <v>7600</v>
          </cell>
          <cell r="K131">
            <v>7000</v>
          </cell>
          <cell r="L131">
            <v>7600</v>
          </cell>
          <cell r="M131">
            <v>7000</v>
          </cell>
          <cell r="N131">
            <v>7600</v>
          </cell>
          <cell r="O131">
            <v>7000</v>
          </cell>
          <cell r="P131">
            <v>7600</v>
          </cell>
          <cell r="Q131">
            <v>7000</v>
          </cell>
          <cell r="R131">
            <v>7600</v>
          </cell>
          <cell r="S131">
            <v>7000</v>
          </cell>
          <cell r="T131">
            <v>7600</v>
          </cell>
          <cell r="Y131">
            <v>21600</v>
          </cell>
          <cell r="Z131">
            <v>22200</v>
          </cell>
          <cell r="AA131">
            <v>21600</v>
          </cell>
          <cell r="AB131">
            <v>22200</v>
          </cell>
          <cell r="AX131">
            <v>-401.09</v>
          </cell>
          <cell r="AY131">
            <v>0</v>
          </cell>
          <cell r="AZ131">
            <v>0</v>
          </cell>
          <cell r="BA131">
            <v>0</v>
          </cell>
        </row>
        <row r="132">
          <cell r="A132" t="str">
            <v>ALL</v>
          </cell>
          <cell r="G132" t="str">
            <v>Marketing - Other</v>
          </cell>
          <cell r="I132">
            <v>1850.6730769230771</v>
          </cell>
          <cell r="J132">
            <v>2415.6730769230771</v>
          </cell>
          <cell r="K132">
            <v>3750.6730769230767</v>
          </cell>
          <cell r="L132">
            <v>2115.6730769230771</v>
          </cell>
          <cell r="M132">
            <v>5150.6730769230771</v>
          </cell>
          <cell r="N132">
            <v>3040.6730769230771</v>
          </cell>
          <cell r="O132">
            <v>2100.6730769230771</v>
          </cell>
          <cell r="P132">
            <v>3165.6730769230771</v>
          </cell>
          <cell r="Q132">
            <v>2000.6730769230771</v>
          </cell>
          <cell r="R132">
            <v>2115.6730769230771</v>
          </cell>
          <cell r="S132">
            <v>2650.6730769230771</v>
          </cell>
          <cell r="T132">
            <v>2015.6730769230771</v>
          </cell>
          <cell r="Y132">
            <v>8017.0192307692305</v>
          </cell>
          <cell r="Z132">
            <v>10307.01923076923</v>
          </cell>
          <cell r="AA132">
            <v>7267.0192307692314</v>
          </cell>
          <cell r="AB132">
            <v>6782.0192307692314</v>
          </cell>
          <cell r="AX132">
            <v>1122.77</v>
          </cell>
          <cell r="AY132">
            <v>1059.51</v>
          </cell>
          <cell r="AZ132">
            <v>0</v>
          </cell>
          <cell r="BA132">
            <v>0</v>
          </cell>
        </row>
        <row r="133">
          <cell r="G133" t="str">
            <v>Total Marketing - LTD</v>
          </cell>
          <cell r="I133">
            <v>96220.574532224535</v>
          </cell>
          <cell r="J133">
            <v>119385.57453222453</v>
          </cell>
          <cell r="K133">
            <v>174120.57453222451</v>
          </cell>
          <cell r="L133">
            <v>109832.82727947728</v>
          </cell>
          <cell r="M133">
            <v>231520.57453222451</v>
          </cell>
          <cell r="N133">
            <v>145010.57453222451</v>
          </cell>
          <cell r="O133">
            <v>109217.82727947728</v>
          </cell>
          <cell r="P133">
            <v>150135.57453222451</v>
          </cell>
          <cell r="Q133">
            <v>102370.57453222453</v>
          </cell>
          <cell r="R133">
            <v>109832.82727947728</v>
          </cell>
          <cell r="S133">
            <v>129020.57453222453</v>
          </cell>
          <cell r="T133">
            <v>102985.57453222453</v>
          </cell>
          <cell r="Y133">
            <v>389726.72359667363</v>
          </cell>
          <cell r="Z133">
            <v>486363.97634392639</v>
          </cell>
          <cell r="AA133">
            <v>361723.97634392639</v>
          </cell>
          <cell r="AB133">
            <v>341838.97634392639</v>
          </cell>
          <cell r="AX133">
            <v>136053.22</v>
          </cell>
          <cell r="AY133">
            <v>114427.21999999996</v>
          </cell>
          <cell r="AZ133">
            <v>0</v>
          </cell>
          <cell r="BA133">
            <v>0</v>
          </cell>
        </row>
        <row r="134">
          <cell r="G134" t="str">
            <v>G&amp;A</v>
          </cell>
        </row>
        <row r="135">
          <cell r="A135" t="str">
            <v>ALL</v>
          </cell>
          <cell r="G135" t="str">
            <v>G&amp;A - Salary and Wages</v>
          </cell>
          <cell r="I135">
            <v>36400</v>
          </cell>
          <cell r="J135">
            <v>36400</v>
          </cell>
          <cell r="K135">
            <v>36400</v>
          </cell>
          <cell r="L135">
            <v>36400</v>
          </cell>
          <cell r="M135">
            <v>36400</v>
          </cell>
          <cell r="N135">
            <v>36400</v>
          </cell>
          <cell r="O135">
            <v>36400</v>
          </cell>
          <cell r="P135">
            <v>36400</v>
          </cell>
          <cell r="Q135">
            <v>36400</v>
          </cell>
          <cell r="R135">
            <v>36400</v>
          </cell>
          <cell r="S135">
            <v>36400</v>
          </cell>
          <cell r="T135">
            <v>36400</v>
          </cell>
          <cell r="Y135">
            <v>109200</v>
          </cell>
          <cell r="Z135">
            <v>109200</v>
          </cell>
          <cell r="AA135">
            <v>109200</v>
          </cell>
          <cell r="AB135">
            <v>109200</v>
          </cell>
          <cell r="AX135">
            <v>92503.16</v>
          </cell>
          <cell r="AY135">
            <v>105762.35</v>
          </cell>
          <cell r="AZ135">
            <v>0</v>
          </cell>
          <cell r="BA135">
            <v>0</v>
          </cell>
        </row>
        <row r="136">
          <cell r="A136" t="str">
            <v>ALL</v>
          </cell>
          <cell r="G136" t="str">
            <v>G&amp;A -  MBO Bonus</v>
          </cell>
          <cell r="I136">
            <v>22500</v>
          </cell>
          <cell r="J136">
            <v>0</v>
          </cell>
          <cell r="K136">
            <v>0</v>
          </cell>
          <cell r="L136">
            <v>15000</v>
          </cell>
          <cell r="M136">
            <v>0</v>
          </cell>
          <cell r="N136">
            <v>0</v>
          </cell>
          <cell r="O136">
            <v>15000</v>
          </cell>
          <cell r="P136">
            <v>0</v>
          </cell>
          <cell r="Q136">
            <v>0</v>
          </cell>
          <cell r="R136">
            <v>25000</v>
          </cell>
          <cell r="S136">
            <v>0</v>
          </cell>
          <cell r="T136">
            <v>0</v>
          </cell>
          <cell r="Y136">
            <v>22500</v>
          </cell>
          <cell r="Z136">
            <v>15000</v>
          </cell>
          <cell r="AA136">
            <v>15000</v>
          </cell>
          <cell r="AB136">
            <v>25000</v>
          </cell>
          <cell r="AX136">
            <v>22500</v>
          </cell>
          <cell r="AY136">
            <v>21000</v>
          </cell>
          <cell r="AZ136">
            <v>0</v>
          </cell>
          <cell r="BA136">
            <v>0</v>
          </cell>
        </row>
        <row r="137">
          <cell r="A137" t="str">
            <v>ALL</v>
          </cell>
          <cell r="G137" t="str">
            <v>G&amp;A - SBC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 t="str">
            <v>ALL</v>
          </cell>
          <cell r="G138" t="str">
            <v>G&amp;A - Recruitment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X138">
            <v>587.88</v>
          </cell>
          <cell r="AY138">
            <v>1442.2500000000002</v>
          </cell>
          <cell r="AZ138">
            <v>0</v>
          </cell>
          <cell r="BA138">
            <v>0</v>
          </cell>
        </row>
        <row r="139">
          <cell r="A139" t="str">
            <v>ALL</v>
          </cell>
          <cell r="G139" t="str">
            <v>G&amp;A - Rent &amp; maintenance</v>
          </cell>
          <cell r="I139">
            <v>16000</v>
          </cell>
          <cell r="J139">
            <v>16000</v>
          </cell>
          <cell r="K139">
            <v>16000</v>
          </cell>
          <cell r="L139">
            <v>16000</v>
          </cell>
          <cell r="M139">
            <v>16000</v>
          </cell>
          <cell r="N139">
            <v>16000</v>
          </cell>
          <cell r="O139">
            <v>16000</v>
          </cell>
          <cell r="P139">
            <v>16000</v>
          </cell>
          <cell r="Q139">
            <v>16000</v>
          </cell>
          <cell r="R139">
            <v>16000</v>
          </cell>
          <cell r="S139">
            <v>16000</v>
          </cell>
          <cell r="T139">
            <v>16000</v>
          </cell>
          <cell r="Y139">
            <v>48000</v>
          </cell>
          <cell r="Z139">
            <v>48000</v>
          </cell>
          <cell r="AA139">
            <v>48000</v>
          </cell>
          <cell r="AB139">
            <v>48000</v>
          </cell>
          <cell r="AX139">
            <v>25019.25</v>
          </cell>
          <cell r="AY139">
            <v>30753.15</v>
          </cell>
          <cell r="AZ139">
            <v>0</v>
          </cell>
          <cell r="BA139">
            <v>0</v>
          </cell>
        </row>
        <row r="140">
          <cell r="A140" t="str">
            <v>ALL</v>
          </cell>
          <cell r="G140" t="str">
            <v>G&amp;A - Utilities</v>
          </cell>
          <cell r="I140">
            <v>1000</v>
          </cell>
          <cell r="J140">
            <v>1000</v>
          </cell>
          <cell r="K140">
            <v>1000</v>
          </cell>
          <cell r="L140">
            <v>1000</v>
          </cell>
          <cell r="M140">
            <v>1000</v>
          </cell>
          <cell r="N140">
            <v>1000</v>
          </cell>
          <cell r="O140">
            <v>1000</v>
          </cell>
          <cell r="P140">
            <v>1000</v>
          </cell>
          <cell r="Q140">
            <v>1000</v>
          </cell>
          <cell r="R140">
            <v>1000</v>
          </cell>
          <cell r="S140">
            <v>1000</v>
          </cell>
          <cell r="T140">
            <v>1000</v>
          </cell>
          <cell r="Y140">
            <v>3000</v>
          </cell>
          <cell r="Z140">
            <v>3000</v>
          </cell>
          <cell r="AA140">
            <v>3000</v>
          </cell>
          <cell r="AB140">
            <v>3000</v>
          </cell>
          <cell r="AX140">
            <v>1045.29</v>
          </cell>
          <cell r="AY140">
            <v>-50.360000000000014</v>
          </cell>
          <cell r="AZ140">
            <v>0</v>
          </cell>
          <cell r="BA140">
            <v>0</v>
          </cell>
        </row>
        <row r="141">
          <cell r="A141" t="str">
            <v>ALL</v>
          </cell>
          <cell r="G141" t="str">
            <v>G&amp;A - Audit Fee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 t="str">
            <v>ALL</v>
          </cell>
          <cell r="G142" t="str">
            <v>G&amp;A - Legal Fee</v>
          </cell>
          <cell r="I142">
            <v>3000</v>
          </cell>
          <cell r="J142">
            <v>3000</v>
          </cell>
          <cell r="K142">
            <v>3000</v>
          </cell>
          <cell r="L142">
            <v>3000</v>
          </cell>
          <cell r="M142">
            <v>3000</v>
          </cell>
          <cell r="N142">
            <v>3000</v>
          </cell>
          <cell r="O142">
            <v>3000</v>
          </cell>
          <cell r="P142">
            <v>3000</v>
          </cell>
          <cell r="Q142">
            <v>3000</v>
          </cell>
          <cell r="R142">
            <v>3000</v>
          </cell>
          <cell r="S142">
            <v>3000</v>
          </cell>
          <cell r="T142">
            <v>3000</v>
          </cell>
          <cell r="Y142">
            <v>9000</v>
          </cell>
          <cell r="Z142">
            <v>9000</v>
          </cell>
          <cell r="AA142">
            <v>9000</v>
          </cell>
          <cell r="AB142">
            <v>9000</v>
          </cell>
          <cell r="AX142">
            <v>6066.62</v>
          </cell>
          <cell r="AY142">
            <v>8498.34</v>
          </cell>
          <cell r="AZ142">
            <v>0</v>
          </cell>
          <cell r="BA142">
            <v>0</v>
          </cell>
        </row>
        <row r="143">
          <cell r="A143" t="str">
            <v>ALL</v>
          </cell>
          <cell r="G143" t="str">
            <v>G&amp;A - Finance/Accounting Support</v>
          </cell>
          <cell r="I143">
            <v>5200</v>
          </cell>
          <cell r="J143">
            <v>5200</v>
          </cell>
          <cell r="K143">
            <v>5200</v>
          </cell>
          <cell r="L143">
            <v>5200</v>
          </cell>
          <cell r="M143">
            <v>5200</v>
          </cell>
          <cell r="N143">
            <v>5200</v>
          </cell>
          <cell r="O143">
            <v>5200</v>
          </cell>
          <cell r="P143">
            <v>5200</v>
          </cell>
          <cell r="Q143">
            <v>5200</v>
          </cell>
          <cell r="R143">
            <v>5200</v>
          </cell>
          <cell r="S143">
            <v>5200</v>
          </cell>
          <cell r="T143">
            <v>5200</v>
          </cell>
          <cell r="Y143">
            <v>15600</v>
          </cell>
          <cell r="Z143">
            <v>15600</v>
          </cell>
          <cell r="AA143">
            <v>15600</v>
          </cell>
          <cell r="AB143">
            <v>15600</v>
          </cell>
          <cell r="AX143">
            <v>33439.370000000003</v>
          </cell>
          <cell r="AY143">
            <v>15670.619999999992</v>
          </cell>
          <cell r="AZ143">
            <v>0</v>
          </cell>
          <cell r="BA143">
            <v>0</v>
          </cell>
        </row>
        <row r="144">
          <cell r="A144" t="str">
            <v>ALL</v>
          </cell>
          <cell r="G144" t="str">
            <v>G&amp;A - Professional Consulting</v>
          </cell>
          <cell r="I144">
            <v>315</v>
          </cell>
          <cell r="J144">
            <v>315</v>
          </cell>
          <cell r="K144">
            <v>315</v>
          </cell>
          <cell r="L144">
            <v>315</v>
          </cell>
          <cell r="M144">
            <v>315</v>
          </cell>
          <cell r="N144">
            <v>315</v>
          </cell>
          <cell r="O144">
            <v>315</v>
          </cell>
          <cell r="P144">
            <v>315</v>
          </cell>
          <cell r="Q144">
            <v>315</v>
          </cell>
          <cell r="R144">
            <v>315</v>
          </cell>
          <cell r="S144">
            <v>315</v>
          </cell>
          <cell r="T144">
            <v>315</v>
          </cell>
          <cell r="Y144">
            <v>945</v>
          </cell>
          <cell r="Z144">
            <v>945</v>
          </cell>
          <cell r="AA144">
            <v>945</v>
          </cell>
          <cell r="AB144">
            <v>945</v>
          </cell>
          <cell r="AX144">
            <v>17439.5</v>
          </cell>
          <cell r="AY144">
            <v>-7.0499999999992724</v>
          </cell>
          <cell r="AZ144">
            <v>0</v>
          </cell>
          <cell r="BA144">
            <v>0</v>
          </cell>
        </row>
        <row r="145">
          <cell r="A145" t="str">
            <v>ALL</v>
          </cell>
          <cell r="G145" t="str">
            <v>G&amp;A - Insurance</v>
          </cell>
          <cell r="I145">
            <v>400</v>
          </cell>
          <cell r="J145">
            <v>400</v>
          </cell>
          <cell r="K145">
            <v>400</v>
          </cell>
          <cell r="L145">
            <v>400</v>
          </cell>
          <cell r="M145">
            <v>400</v>
          </cell>
          <cell r="N145">
            <v>400</v>
          </cell>
          <cell r="O145">
            <v>400</v>
          </cell>
          <cell r="P145">
            <v>400</v>
          </cell>
          <cell r="Q145">
            <v>400</v>
          </cell>
          <cell r="R145">
            <v>400</v>
          </cell>
          <cell r="S145">
            <v>400</v>
          </cell>
          <cell r="T145">
            <v>400</v>
          </cell>
          <cell r="Y145">
            <v>1200</v>
          </cell>
          <cell r="Z145">
            <v>1200</v>
          </cell>
          <cell r="AA145">
            <v>1200</v>
          </cell>
          <cell r="AB145">
            <v>1200</v>
          </cell>
          <cell r="AX145">
            <v>1399.64</v>
          </cell>
          <cell r="AY145">
            <v>433.43999999999994</v>
          </cell>
          <cell r="AZ145">
            <v>0</v>
          </cell>
          <cell r="BA145">
            <v>0</v>
          </cell>
        </row>
        <row r="146">
          <cell r="A146" t="str">
            <v>ALL</v>
          </cell>
          <cell r="G146" t="str">
            <v>G&amp;A - SW</v>
          </cell>
          <cell r="I146">
            <v>1300</v>
          </cell>
          <cell r="J146">
            <v>1300</v>
          </cell>
          <cell r="K146">
            <v>1300</v>
          </cell>
          <cell r="L146">
            <v>1300</v>
          </cell>
          <cell r="M146">
            <v>1300</v>
          </cell>
          <cell r="N146">
            <v>1300</v>
          </cell>
          <cell r="O146">
            <v>1300</v>
          </cell>
          <cell r="P146">
            <v>1300</v>
          </cell>
          <cell r="Q146">
            <v>1300</v>
          </cell>
          <cell r="R146">
            <v>1300</v>
          </cell>
          <cell r="S146">
            <v>1300</v>
          </cell>
          <cell r="T146">
            <v>1300</v>
          </cell>
          <cell r="Y146">
            <v>3900</v>
          </cell>
          <cell r="Z146">
            <v>3900</v>
          </cell>
          <cell r="AA146">
            <v>3900</v>
          </cell>
          <cell r="AB146">
            <v>3900</v>
          </cell>
          <cell r="AX146">
            <v>2864</v>
          </cell>
          <cell r="AY146">
            <v>7421.24</v>
          </cell>
          <cell r="AZ146">
            <v>0</v>
          </cell>
          <cell r="BA146">
            <v>0</v>
          </cell>
        </row>
        <row r="147">
          <cell r="A147" t="str">
            <v>ALL</v>
          </cell>
          <cell r="G147" t="str">
            <v>G&amp;A - IT and Communication Expenses</v>
          </cell>
          <cell r="I147">
            <v>4000</v>
          </cell>
          <cell r="J147">
            <v>4000</v>
          </cell>
          <cell r="K147">
            <v>4000</v>
          </cell>
          <cell r="L147">
            <v>4000</v>
          </cell>
          <cell r="M147">
            <v>4000</v>
          </cell>
          <cell r="N147">
            <v>4000</v>
          </cell>
          <cell r="O147">
            <v>4000</v>
          </cell>
          <cell r="P147">
            <v>4000</v>
          </cell>
          <cell r="Q147">
            <v>4000</v>
          </cell>
          <cell r="R147">
            <v>4000</v>
          </cell>
          <cell r="S147">
            <v>4000</v>
          </cell>
          <cell r="T147">
            <v>4000</v>
          </cell>
          <cell r="Y147">
            <v>12000</v>
          </cell>
          <cell r="Z147">
            <v>12000</v>
          </cell>
          <cell r="AA147">
            <v>12000</v>
          </cell>
          <cell r="AB147">
            <v>12000</v>
          </cell>
          <cell r="AX147">
            <v>21308.09</v>
          </cell>
          <cell r="AY147">
            <v>35359.590000000004</v>
          </cell>
          <cell r="AZ147">
            <v>0</v>
          </cell>
          <cell r="BA147">
            <v>0</v>
          </cell>
        </row>
        <row r="148">
          <cell r="A148" t="str">
            <v>ALL</v>
          </cell>
          <cell r="G148" t="str">
            <v>G&amp;A - HR Welfare</v>
          </cell>
          <cell r="I148">
            <v>100</v>
          </cell>
          <cell r="J148">
            <v>100</v>
          </cell>
          <cell r="K148">
            <v>100</v>
          </cell>
          <cell r="L148">
            <v>100</v>
          </cell>
          <cell r="M148">
            <v>100</v>
          </cell>
          <cell r="N148">
            <v>100</v>
          </cell>
          <cell r="O148">
            <v>100</v>
          </cell>
          <cell r="P148">
            <v>100</v>
          </cell>
          <cell r="Q148">
            <v>100</v>
          </cell>
          <cell r="R148">
            <v>100</v>
          </cell>
          <cell r="S148">
            <v>100</v>
          </cell>
          <cell r="T148">
            <v>100</v>
          </cell>
          <cell r="Y148">
            <v>300</v>
          </cell>
          <cell r="Z148">
            <v>300</v>
          </cell>
          <cell r="AA148">
            <v>300</v>
          </cell>
          <cell r="AB148">
            <v>300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</row>
        <row r="149">
          <cell r="A149" t="str">
            <v>ALL</v>
          </cell>
          <cell r="G149" t="str">
            <v>G&amp;A - Travel</v>
          </cell>
          <cell r="I149">
            <v>8000</v>
          </cell>
          <cell r="J149">
            <v>8000</v>
          </cell>
          <cell r="K149">
            <v>8000</v>
          </cell>
          <cell r="L149">
            <v>8000</v>
          </cell>
          <cell r="M149">
            <v>8000</v>
          </cell>
          <cell r="N149">
            <v>8000</v>
          </cell>
          <cell r="O149">
            <v>8000</v>
          </cell>
          <cell r="P149">
            <v>8000</v>
          </cell>
          <cell r="Q149">
            <v>8000</v>
          </cell>
          <cell r="R149">
            <v>8000</v>
          </cell>
          <cell r="S149">
            <v>8000</v>
          </cell>
          <cell r="T149">
            <v>8000</v>
          </cell>
          <cell r="Y149">
            <v>24000</v>
          </cell>
          <cell r="Z149">
            <v>24000</v>
          </cell>
          <cell r="AA149">
            <v>24000</v>
          </cell>
          <cell r="AB149">
            <v>24000</v>
          </cell>
          <cell r="AX149">
            <v>35829.15</v>
          </cell>
          <cell r="AY149">
            <v>28013.839999999997</v>
          </cell>
          <cell r="AZ149">
            <v>0</v>
          </cell>
          <cell r="BA149">
            <v>0</v>
          </cell>
        </row>
        <row r="150">
          <cell r="A150" t="str">
            <v>ALL</v>
          </cell>
          <cell r="G150" t="str">
            <v>G&amp;A - Office Supply</v>
          </cell>
          <cell r="I150">
            <v>800</v>
          </cell>
          <cell r="J150">
            <v>800</v>
          </cell>
          <cell r="K150">
            <v>800</v>
          </cell>
          <cell r="L150">
            <v>800</v>
          </cell>
          <cell r="M150">
            <v>800</v>
          </cell>
          <cell r="N150">
            <v>800</v>
          </cell>
          <cell r="O150">
            <v>800</v>
          </cell>
          <cell r="P150">
            <v>800</v>
          </cell>
          <cell r="Q150">
            <v>800</v>
          </cell>
          <cell r="R150">
            <v>800</v>
          </cell>
          <cell r="S150">
            <v>800</v>
          </cell>
          <cell r="T150">
            <v>800</v>
          </cell>
          <cell r="Y150">
            <v>2400</v>
          </cell>
          <cell r="Z150">
            <v>2400</v>
          </cell>
          <cell r="AA150">
            <v>2400</v>
          </cell>
          <cell r="AB150">
            <v>2400</v>
          </cell>
          <cell r="AX150">
            <v>10398.650000000001</v>
          </cell>
          <cell r="AY150">
            <v>21322.300000000003</v>
          </cell>
          <cell r="AZ150">
            <v>0</v>
          </cell>
          <cell r="BA150">
            <v>0</v>
          </cell>
        </row>
        <row r="151">
          <cell r="A151" t="str">
            <v>ALL</v>
          </cell>
          <cell r="G151" t="str">
            <v>G&amp;A  - Other</v>
          </cell>
          <cell r="I151">
            <v>1002.875</v>
          </cell>
          <cell r="J151">
            <v>1002.875</v>
          </cell>
          <cell r="K151">
            <v>1002.875</v>
          </cell>
          <cell r="L151">
            <v>1002.875</v>
          </cell>
          <cell r="M151">
            <v>1002.875</v>
          </cell>
          <cell r="N151">
            <v>1002.875</v>
          </cell>
          <cell r="O151">
            <v>1002.875</v>
          </cell>
          <cell r="P151">
            <v>1002.875</v>
          </cell>
          <cell r="Q151">
            <v>1002.875</v>
          </cell>
          <cell r="R151">
            <v>1002.875</v>
          </cell>
          <cell r="S151">
            <v>1002.875</v>
          </cell>
          <cell r="T151">
            <v>1002.875</v>
          </cell>
          <cell r="Y151">
            <v>3008.625</v>
          </cell>
          <cell r="Z151">
            <v>3008.625</v>
          </cell>
          <cell r="AA151">
            <v>3008.625</v>
          </cell>
          <cell r="AB151">
            <v>3008.625</v>
          </cell>
          <cell r="AX151">
            <v>35848.479999999996</v>
          </cell>
          <cell r="AY151">
            <v>8197.4500000000044</v>
          </cell>
          <cell r="AZ151">
            <v>0</v>
          </cell>
          <cell r="BA151">
            <v>0</v>
          </cell>
        </row>
        <row r="152">
          <cell r="G152" t="str">
            <v>Total G&amp;A - INC</v>
          </cell>
          <cell r="I152">
            <v>100017.875</v>
          </cell>
          <cell r="J152">
            <v>77517.875</v>
          </cell>
          <cell r="K152">
            <v>77517.875</v>
          </cell>
          <cell r="L152">
            <v>92517.875</v>
          </cell>
          <cell r="M152">
            <v>77517.875</v>
          </cell>
          <cell r="N152">
            <v>77517.875</v>
          </cell>
          <cell r="O152">
            <v>92517.875</v>
          </cell>
          <cell r="P152">
            <v>77517.875</v>
          </cell>
          <cell r="Q152">
            <v>77517.875</v>
          </cell>
          <cell r="R152">
            <v>102517.875</v>
          </cell>
          <cell r="S152">
            <v>77517.875</v>
          </cell>
          <cell r="T152">
            <v>77517.875</v>
          </cell>
          <cell r="Y152">
            <v>255053.625</v>
          </cell>
          <cell r="Z152">
            <v>247553.625</v>
          </cell>
          <cell r="AA152">
            <v>247553.625</v>
          </cell>
          <cell r="AB152">
            <v>257553.625</v>
          </cell>
          <cell r="AX152">
            <v>306249.08</v>
          </cell>
          <cell r="AY152">
            <v>283817.16000000003</v>
          </cell>
          <cell r="AZ152">
            <v>0</v>
          </cell>
          <cell r="BA152">
            <v>0</v>
          </cell>
        </row>
        <row r="153">
          <cell r="G153" t="str">
            <v>G&amp;A</v>
          </cell>
        </row>
        <row r="154">
          <cell r="A154" t="str">
            <v>ALL</v>
          </cell>
          <cell r="G154" t="str">
            <v>G&amp;A - Salary and Wages</v>
          </cell>
          <cell r="I154">
            <v>9024</v>
          </cell>
          <cell r="J154">
            <v>9024</v>
          </cell>
          <cell r="K154">
            <v>9024</v>
          </cell>
          <cell r="L154">
            <v>9024</v>
          </cell>
          <cell r="M154">
            <v>9024</v>
          </cell>
          <cell r="N154">
            <v>9024</v>
          </cell>
          <cell r="O154">
            <v>9024</v>
          </cell>
          <cell r="P154">
            <v>9024</v>
          </cell>
          <cell r="Q154">
            <v>9024</v>
          </cell>
          <cell r="R154">
            <v>9024</v>
          </cell>
          <cell r="S154">
            <v>9024</v>
          </cell>
          <cell r="T154">
            <v>9024</v>
          </cell>
          <cell r="Y154">
            <v>27072</v>
          </cell>
          <cell r="Z154">
            <v>27072</v>
          </cell>
          <cell r="AA154">
            <v>27072</v>
          </cell>
          <cell r="AB154">
            <v>27072</v>
          </cell>
          <cell r="AX154">
            <v>24411.300000000003</v>
          </cell>
          <cell r="AY154">
            <v>22520.12999999999</v>
          </cell>
          <cell r="AZ154">
            <v>0</v>
          </cell>
          <cell r="BA154">
            <v>0</v>
          </cell>
        </row>
        <row r="155">
          <cell r="A155" t="str">
            <v>ALL</v>
          </cell>
          <cell r="G155" t="str">
            <v>G&amp;A -  MBO Bonus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</row>
        <row r="156">
          <cell r="A156" t="str">
            <v>ALL</v>
          </cell>
          <cell r="G156" t="str">
            <v>G&amp;A - Employee meals</v>
          </cell>
          <cell r="I156">
            <v>271.97802197802196</v>
          </cell>
          <cell r="J156">
            <v>271.97802197802196</v>
          </cell>
          <cell r="K156">
            <v>271.97802197802196</v>
          </cell>
          <cell r="L156">
            <v>271.97802197802196</v>
          </cell>
          <cell r="M156">
            <v>271.97802197802196</v>
          </cell>
          <cell r="N156">
            <v>271.97802197802196</v>
          </cell>
          <cell r="O156">
            <v>271.97802197802196</v>
          </cell>
          <cell r="P156">
            <v>271.97802197802196</v>
          </cell>
          <cell r="Q156">
            <v>271.97802197802196</v>
          </cell>
          <cell r="R156">
            <v>271.97802197802196</v>
          </cell>
          <cell r="S156">
            <v>271.97802197802196</v>
          </cell>
          <cell r="T156">
            <v>271.97802197802196</v>
          </cell>
          <cell r="Y156">
            <v>815.93406593406587</v>
          </cell>
          <cell r="Z156">
            <v>815.93406593406587</v>
          </cell>
          <cell r="AA156">
            <v>815.93406593406587</v>
          </cell>
          <cell r="AB156">
            <v>815.93406593406587</v>
          </cell>
          <cell r="AX156">
            <v>921.90999999999985</v>
          </cell>
          <cell r="AY156">
            <v>-688.7399999999999</v>
          </cell>
          <cell r="AZ156">
            <v>0</v>
          </cell>
          <cell r="BA156">
            <v>0</v>
          </cell>
        </row>
        <row r="157">
          <cell r="A157" t="str">
            <v>ALL</v>
          </cell>
          <cell r="G157" t="str">
            <v>G&amp;A - Recruitment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X157">
            <v>-747</v>
          </cell>
          <cell r="AY157">
            <v>1434.5</v>
          </cell>
          <cell r="AZ157">
            <v>0</v>
          </cell>
          <cell r="BA157">
            <v>0</v>
          </cell>
        </row>
        <row r="158">
          <cell r="A158" t="str">
            <v>ALL</v>
          </cell>
          <cell r="G158" t="str">
            <v>G&amp;A - Rent &amp; maintenance</v>
          </cell>
          <cell r="I158">
            <v>18244</v>
          </cell>
          <cell r="J158">
            <v>18244</v>
          </cell>
          <cell r="K158">
            <v>18244</v>
          </cell>
          <cell r="L158">
            <v>18244</v>
          </cell>
          <cell r="M158">
            <v>18244</v>
          </cell>
          <cell r="N158">
            <v>18244</v>
          </cell>
          <cell r="O158">
            <v>18244</v>
          </cell>
          <cell r="P158">
            <v>18244</v>
          </cell>
          <cell r="Q158">
            <v>18244</v>
          </cell>
          <cell r="R158">
            <v>18244</v>
          </cell>
          <cell r="S158">
            <v>18244</v>
          </cell>
          <cell r="T158">
            <v>18244</v>
          </cell>
          <cell r="Y158">
            <v>54732</v>
          </cell>
          <cell r="Z158">
            <v>54732</v>
          </cell>
          <cell r="AA158">
            <v>54732</v>
          </cell>
          <cell r="AB158">
            <v>54732</v>
          </cell>
          <cell r="AX158">
            <v>58262.33</v>
          </cell>
          <cell r="AY158">
            <v>58668.249999999978</v>
          </cell>
          <cell r="AZ158">
            <v>0</v>
          </cell>
          <cell r="BA158">
            <v>0</v>
          </cell>
        </row>
        <row r="159">
          <cell r="A159" t="str">
            <v>ALL</v>
          </cell>
          <cell r="G159" t="str">
            <v>G&amp;A - Utilities</v>
          </cell>
          <cell r="I159">
            <v>5873.7637362637361</v>
          </cell>
          <cell r="J159">
            <v>5873.7637362637361</v>
          </cell>
          <cell r="K159">
            <v>5873.7637362637361</v>
          </cell>
          <cell r="L159">
            <v>5873.7637362637361</v>
          </cell>
          <cell r="M159">
            <v>5873.7637362637361</v>
          </cell>
          <cell r="N159">
            <v>5873.7637362637361</v>
          </cell>
          <cell r="O159">
            <v>5873.7637362637361</v>
          </cell>
          <cell r="P159">
            <v>5873.7637362637361</v>
          </cell>
          <cell r="Q159">
            <v>5873.7637362637361</v>
          </cell>
          <cell r="R159">
            <v>5873.7637362637361</v>
          </cell>
          <cell r="S159">
            <v>5873.7637362637361</v>
          </cell>
          <cell r="T159">
            <v>5873.7637362637361</v>
          </cell>
          <cell r="Y159">
            <v>17621.291208791208</v>
          </cell>
          <cell r="Z159">
            <v>17621.291208791208</v>
          </cell>
          <cell r="AA159">
            <v>17621.291208791208</v>
          </cell>
          <cell r="AB159">
            <v>17621.291208791208</v>
          </cell>
          <cell r="AX159">
            <v>15586.871666666666</v>
          </cell>
          <cell r="AY159">
            <v>17572.718333333331</v>
          </cell>
          <cell r="AZ159">
            <v>0</v>
          </cell>
          <cell r="BA159">
            <v>0</v>
          </cell>
        </row>
        <row r="160">
          <cell r="A160" t="str">
            <v>ALL</v>
          </cell>
          <cell r="G160" t="str">
            <v>G&amp;A - Audit Fee</v>
          </cell>
          <cell r="I160">
            <v>0</v>
          </cell>
          <cell r="J160">
            <v>0</v>
          </cell>
          <cell r="K160">
            <v>11550</v>
          </cell>
          <cell r="L160">
            <v>0</v>
          </cell>
          <cell r="M160">
            <v>3500</v>
          </cell>
          <cell r="N160">
            <v>0</v>
          </cell>
          <cell r="O160">
            <v>0</v>
          </cell>
          <cell r="P160">
            <v>3500</v>
          </cell>
          <cell r="Q160">
            <v>0</v>
          </cell>
          <cell r="R160">
            <v>0</v>
          </cell>
          <cell r="S160">
            <v>3500</v>
          </cell>
          <cell r="T160">
            <v>0</v>
          </cell>
          <cell r="Y160">
            <v>11550</v>
          </cell>
          <cell r="Z160">
            <v>3500</v>
          </cell>
          <cell r="AA160">
            <v>3500</v>
          </cell>
          <cell r="AB160">
            <v>3500</v>
          </cell>
          <cell r="AX160">
            <v>4000</v>
          </cell>
          <cell r="AY160">
            <v>3631.3199999999997</v>
          </cell>
          <cell r="AZ160">
            <v>0</v>
          </cell>
          <cell r="BA160">
            <v>0</v>
          </cell>
        </row>
        <row r="161">
          <cell r="A161" t="str">
            <v>ALL</v>
          </cell>
          <cell r="G161" t="str">
            <v>G&amp;A - Legal Fee</v>
          </cell>
          <cell r="I161">
            <v>4395.6043956043959</v>
          </cell>
          <cell r="J161">
            <v>4395.6043956043959</v>
          </cell>
          <cell r="K161">
            <v>4395.6043956043959</v>
          </cell>
          <cell r="L161">
            <v>4395.6043956043959</v>
          </cell>
          <cell r="M161">
            <v>4395.6043956043959</v>
          </cell>
          <cell r="N161">
            <v>4395.6043956043959</v>
          </cell>
          <cell r="O161">
            <v>4395.6043956043959</v>
          </cell>
          <cell r="P161">
            <v>4395.6043956043959</v>
          </cell>
          <cell r="Q161">
            <v>4395.6043956043959</v>
          </cell>
          <cell r="R161">
            <v>4395.6043956043959</v>
          </cell>
          <cell r="S161">
            <v>4395.6043956043959</v>
          </cell>
          <cell r="T161">
            <v>4395.6043956043959</v>
          </cell>
          <cell r="Y161">
            <v>13186.813186813188</v>
          </cell>
          <cell r="Z161">
            <v>13186.813186813188</v>
          </cell>
          <cell r="AA161">
            <v>13186.813186813188</v>
          </cell>
          <cell r="AB161">
            <v>13186.813186813188</v>
          </cell>
          <cell r="AX161">
            <v>15173.079999999998</v>
          </cell>
          <cell r="AY161">
            <v>21905.679999999997</v>
          </cell>
          <cell r="AZ161">
            <v>0</v>
          </cell>
          <cell r="BA161">
            <v>0</v>
          </cell>
        </row>
        <row r="162">
          <cell r="A162" t="str">
            <v>ALL</v>
          </cell>
          <cell r="G162" t="str">
            <v>G&amp;A - Finance/Accounting and CFO services</v>
          </cell>
          <cell r="I162">
            <v>9000</v>
          </cell>
          <cell r="J162">
            <v>9000</v>
          </cell>
          <cell r="K162">
            <v>9000</v>
          </cell>
          <cell r="L162">
            <v>9000</v>
          </cell>
          <cell r="M162">
            <v>9000</v>
          </cell>
          <cell r="N162">
            <v>9000</v>
          </cell>
          <cell r="O162">
            <v>9000</v>
          </cell>
          <cell r="P162">
            <v>9000</v>
          </cell>
          <cell r="Q162">
            <v>9000</v>
          </cell>
          <cell r="R162">
            <v>9000</v>
          </cell>
          <cell r="S162">
            <v>9000</v>
          </cell>
          <cell r="T162">
            <v>9000</v>
          </cell>
          <cell r="Y162">
            <v>27000</v>
          </cell>
          <cell r="Z162">
            <v>27000</v>
          </cell>
          <cell r="AA162">
            <v>27000</v>
          </cell>
          <cell r="AB162">
            <v>27000</v>
          </cell>
          <cell r="AX162">
            <v>31979.4</v>
          </cell>
          <cell r="AY162">
            <v>30123.42</v>
          </cell>
          <cell r="AZ162">
            <v>0</v>
          </cell>
          <cell r="BA162">
            <v>0</v>
          </cell>
        </row>
        <row r="163">
          <cell r="A163" t="str">
            <v>ALL</v>
          </cell>
          <cell r="G163" t="str">
            <v>G&amp;A - Professional Consulting</v>
          </cell>
          <cell r="I163">
            <v>1634.6153846153845</v>
          </cell>
          <cell r="J163">
            <v>1634.6153846153845</v>
          </cell>
          <cell r="K163">
            <v>1634.6153846153845</v>
          </cell>
          <cell r="L163">
            <v>1634.6153846153845</v>
          </cell>
          <cell r="M163">
            <v>1634.6153846153845</v>
          </cell>
          <cell r="N163">
            <v>1634.6153846153845</v>
          </cell>
          <cell r="O163">
            <v>1634.6153846153845</v>
          </cell>
          <cell r="P163">
            <v>1634.6153846153845</v>
          </cell>
          <cell r="Q163">
            <v>1634.6153846153845</v>
          </cell>
          <cell r="R163">
            <v>1634.6153846153845</v>
          </cell>
          <cell r="S163">
            <v>1634.6153846153845</v>
          </cell>
          <cell r="T163">
            <v>1634.6153846153845</v>
          </cell>
          <cell r="Y163">
            <v>4903.8461538461534</v>
          </cell>
          <cell r="Z163">
            <v>4903.8461538461534</v>
          </cell>
          <cell r="AA163">
            <v>4903.8461538461534</v>
          </cell>
          <cell r="AB163">
            <v>4903.8461538461534</v>
          </cell>
          <cell r="AX163">
            <v>3747.96</v>
          </cell>
          <cell r="AY163">
            <v>1106.4499999999998</v>
          </cell>
          <cell r="AZ163">
            <v>0</v>
          </cell>
          <cell r="BA163">
            <v>0</v>
          </cell>
        </row>
        <row r="164">
          <cell r="A164" t="str">
            <v>ALL</v>
          </cell>
          <cell r="G164" t="str">
            <v>G&amp;A - Vacation and recuperation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</row>
        <row r="165">
          <cell r="A165" t="str">
            <v>ALL</v>
          </cell>
          <cell r="G165" t="str">
            <v>G&amp;A - Depriciation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</row>
        <row r="166">
          <cell r="A166" t="str">
            <v>ALL</v>
          </cell>
          <cell r="G166" t="str">
            <v>G&amp;A - SBC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</row>
        <row r="167">
          <cell r="A167" t="str">
            <v>ALL</v>
          </cell>
          <cell r="G167" t="str">
            <v>G&amp;A - Insurance</v>
          </cell>
          <cell r="I167">
            <v>2340</v>
          </cell>
          <cell r="J167">
            <v>2340</v>
          </cell>
          <cell r="K167">
            <v>2340</v>
          </cell>
          <cell r="L167">
            <v>2340</v>
          </cell>
          <cell r="M167">
            <v>2340</v>
          </cell>
          <cell r="N167">
            <v>2340</v>
          </cell>
          <cell r="O167">
            <v>2340</v>
          </cell>
          <cell r="P167">
            <v>2340</v>
          </cell>
          <cell r="Q167">
            <v>2340</v>
          </cell>
          <cell r="R167">
            <v>2340</v>
          </cell>
          <cell r="S167">
            <v>2340</v>
          </cell>
          <cell r="T167">
            <v>2340</v>
          </cell>
          <cell r="Y167">
            <v>7020</v>
          </cell>
          <cell r="Z167">
            <v>7020</v>
          </cell>
          <cell r="AA167">
            <v>7020</v>
          </cell>
          <cell r="AB167">
            <v>7020</v>
          </cell>
          <cell r="AX167">
            <v>8337.93</v>
          </cell>
          <cell r="AY167">
            <v>6057.01</v>
          </cell>
          <cell r="AZ167">
            <v>0</v>
          </cell>
          <cell r="BA167">
            <v>0</v>
          </cell>
        </row>
        <row r="168">
          <cell r="A168" t="str">
            <v>ALL</v>
          </cell>
          <cell r="G168" t="str">
            <v>G&amp;A - SW</v>
          </cell>
          <cell r="I168">
            <v>500</v>
          </cell>
          <cell r="J168">
            <v>500</v>
          </cell>
          <cell r="K168">
            <v>500</v>
          </cell>
          <cell r="L168">
            <v>500</v>
          </cell>
          <cell r="M168">
            <v>500</v>
          </cell>
          <cell r="N168">
            <v>500</v>
          </cell>
          <cell r="O168">
            <v>500</v>
          </cell>
          <cell r="P168">
            <v>500</v>
          </cell>
          <cell r="Q168">
            <v>500</v>
          </cell>
          <cell r="R168">
            <v>500</v>
          </cell>
          <cell r="S168">
            <v>500</v>
          </cell>
          <cell r="T168">
            <v>500</v>
          </cell>
          <cell r="Y168">
            <v>1500</v>
          </cell>
          <cell r="Z168">
            <v>1500</v>
          </cell>
          <cell r="AA168">
            <v>1500</v>
          </cell>
          <cell r="AB168">
            <v>1500</v>
          </cell>
          <cell r="AX168">
            <v>0</v>
          </cell>
          <cell r="AY168">
            <v>8059.57</v>
          </cell>
          <cell r="AZ168">
            <v>0</v>
          </cell>
          <cell r="BA168">
            <v>0</v>
          </cell>
        </row>
        <row r="169">
          <cell r="A169" t="str">
            <v>ALL</v>
          </cell>
          <cell r="G169" t="str">
            <v>G&amp;A - Cars</v>
          </cell>
          <cell r="AX169">
            <v>0</v>
          </cell>
          <cell r="AY169">
            <v>7485.8099999999995</v>
          </cell>
        </row>
        <row r="170">
          <cell r="A170" t="str">
            <v>ALL</v>
          </cell>
          <cell r="G170" t="str">
            <v>G&amp;A - IT and Communication Expenses</v>
          </cell>
          <cell r="I170">
            <v>2500</v>
          </cell>
          <cell r="J170">
            <v>2500</v>
          </cell>
          <cell r="K170">
            <v>2500</v>
          </cell>
          <cell r="L170">
            <v>2500</v>
          </cell>
          <cell r="M170">
            <v>2500</v>
          </cell>
          <cell r="N170">
            <v>2500</v>
          </cell>
          <cell r="O170">
            <v>2500</v>
          </cell>
          <cell r="P170">
            <v>2500</v>
          </cell>
          <cell r="Q170">
            <v>2500</v>
          </cell>
          <cell r="R170">
            <v>2500</v>
          </cell>
          <cell r="S170">
            <v>2500</v>
          </cell>
          <cell r="T170">
            <v>2500</v>
          </cell>
          <cell r="Y170">
            <v>7500</v>
          </cell>
          <cell r="Z170">
            <v>7500</v>
          </cell>
          <cell r="AA170">
            <v>7500</v>
          </cell>
          <cell r="AB170">
            <v>7500</v>
          </cell>
          <cell r="AX170">
            <v>6440.5</v>
          </cell>
          <cell r="AY170">
            <v>75.660000000000764</v>
          </cell>
          <cell r="AZ170">
            <v>0</v>
          </cell>
          <cell r="BA170">
            <v>0</v>
          </cell>
        </row>
        <row r="171">
          <cell r="A171" t="str">
            <v>ALL</v>
          </cell>
          <cell r="G171" t="str">
            <v>G&amp;A - HR Welfare</v>
          </cell>
          <cell r="I171">
            <v>50</v>
          </cell>
          <cell r="J171">
            <v>50</v>
          </cell>
          <cell r="K171">
            <v>50</v>
          </cell>
          <cell r="L171">
            <v>50</v>
          </cell>
          <cell r="M171">
            <v>50</v>
          </cell>
          <cell r="N171">
            <v>50</v>
          </cell>
          <cell r="O171">
            <v>50</v>
          </cell>
          <cell r="P171">
            <v>50</v>
          </cell>
          <cell r="Q171">
            <v>50</v>
          </cell>
          <cell r="R171">
            <v>50</v>
          </cell>
          <cell r="S171">
            <v>50</v>
          </cell>
          <cell r="T171">
            <v>50</v>
          </cell>
          <cell r="Y171">
            <v>150</v>
          </cell>
          <cell r="Z171">
            <v>150</v>
          </cell>
          <cell r="AA171">
            <v>150</v>
          </cell>
          <cell r="AB171">
            <v>150</v>
          </cell>
          <cell r="AX171">
            <v>9910.1</v>
          </cell>
          <cell r="AY171">
            <v>10726.270000000002</v>
          </cell>
          <cell r="AZ171">
            <v>0</v>
          </cell>
          <cell r="BA171">
            <v>0</v>
          </cell>
        </row>
        <row r="172">
          <cell r="A172" t="str">
            <v>ALL</v>
          </cell>
          <cell r="G172" t="str">
            <v>G&amp;A - Travel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X172">
            <v>2271</v>
          </cell>
          <cell r="AY172">
            <v>0</v>
          </cell>
          <cell r="AZ172">
            <v>0</v>
          </cell>
          <cell r="BA172">
            <v>0</v>
          </cell>
        </row>
        <row r="173">
          <cell r="A173" t="str">
            <v>ALL</v>
          </cell>
          <cell r="G173" t="str">
            <v>G&amp;A - Office Supply</v>
          </cell>
          <cell r="I173">
            <v>3500</v>
          </cell>
          <cell r="J173">
            <v>3500</v>
          </cell>
          <cell r="K173">
            <v>3500</v>
          </cell>
          <cell r="L173">
            <v>3500</v>
          </cell>
          <cell r="M173">
            <v>3500</v>
          </cell>
          <cell r="N173">
            <v>3500</v>
          </cell>
          <cell r="O173">
            <v>3500</v>
          </cell>
          <cell r="P173">
            <v>3500</v>
          </cell>
          <cell r="Q173">
            <v>3500</v>
          </cell>
          <cell r="R173">
            <v>3500</v>
          </cell>
          <cell r="S173">
            <v>3500</v>
          </cell>
          <cell r="T173">
            <v>3500</v>
          </cell>
          <cell r="Y173">
            <v>10500</v>
          </cell>
          <cell r="Z173">
            <v>10500</v>
          </cell>
          <cell r="AA173">
            <v>10500</v>
          </cell>
          <cell r="AB173">
            <v>10500</v>
          </cell>
          <cell r="AX173">
            <v>13762.67</v>
          </cell>
          <cell r="AY173">
            <v>14788.170000000002</v>
          </cell>
          <cell r="AZ173">
            <v>0</v>
          </cell>
          <cell r="BA173">
            <v>0</v>
          </cell>
        </row>
        <row r="174">
          <cell r="A174" t="str">
            <v>ALL</v>
          </cell>
          <cell r="G174" t="str">
            <v>G&amp;A  - Other</v>
          </cell>
          <cell r="I174">
            <v>1207.7490384615385</v>
          </cell>
          <cell r="J174">
            <v>1207.7490384615385</v>
          </cell>
          <cell r="K174">
            <v>1496.4990384615385</v>
          </cell>
          <cell r="L174">
            <v>1207.7490384615385</v>
          </cell>
          <cell r="M174">
            <v>1295.2490384615385</v>
          </cell>
          <cell r="N174">
            <v>1207.7490384615385</v>
          </cell>
          <cell r="O174">
            <v>1207.7490384615385</v>
          </cell>
          <cell r="P174">
            <v>1295.2490384615385</v>
          </cell>
          <cell r="Q174">
            <v>1207.7490384615385</v>
          </cell>
          <cell r="R174">
            <v>1207.7490384615385</v>
          </cell>
          <cell r="S174">
            <v>1295.2490384615385</v>
          </cell>
          <cell r="T174">
            <v>1207.7490384615385</v>
          </cell>
          <cell r="Y174">
            <v>3911.9971153846154</v>
          </cell>
          <cell r="Z174">
            <v>3710.7471153846154</v>
          </cell>
          <cell r="AA174">
            <v>3710.7471153846154</v>
          </cell>
          <cell r="AB174">
            <v>3710.7471153846154</v>
          </cell>
          <cell r="AX174">
            <v>2053.25</v>
          </cell>
          <cell r="AY174">
            <v>4402.3</v>
          </cell>
          <cell r="AZ174">
            <v>0</v>
          </cell>
          <cell r="BA174">
            <v>0</v>
          </cell>
        </row>
        <row r="175">
          <cell r="G175" t="str">
            <v>Total G&amp;A - LTD</v>
          </cell>
          <cell r="I175">
            <v>58541.710576923069</v>
          </cell>
          <cell r="J175">
            <v>58541.710576923069</v>
          </cell>
          <cell r="K175">
            <v>70380.460576923069</v>
          </cell>
          <cell r="L175">
            <v>58541.710576923069</v>
          </cell>
          <cell r="M175">
            <v>62129.210576923069</v>
          </cell>
          <cell r="N175">
            <v>58541.710576923069</v>
          </cell>
          <cell r="O175">
            <v>58541.710576923069</v>
          </cell>
          <cell r="P175">
            <v>62129.210576923069</v>
          </cell>
          <cell r="Q175">
            <v>58541.710576923069</v>
          </cell>
          <cell r="R175">
            <v>58541.710576923069</v>
          </cell>
          <cell r="S175">
            <v>62129.210576923069</v>
          </cell>
          <cell r="T175">
            <v>58541.710576923069</v>
          </cell>
          <cell r="Y175">
            <v>187463.88173076924</v>
          </cell>
          <cell r="Z175">
            <v>179212.63173076924</v>
          </cell>
          <cell r="AA175">
            <v>179212.63173076924</v>
          </cell>
          <cell r="AB175">
            <v>179212.63173076924</v>
          </cell>
          <cell r="AX175">
            <v>196111.3016666667</v>
          </cell>
          <cell r="AY175">
            <v>207868.51833333334</v>
          </cell>
          <cell r="AZ175">
            <v>0</v>
          </cell>
          <cell r="BA175">
            <v>0</v>
          </cell>
        </row>
        <row r="176">
          <cell r="G176" t="str">
            <v>Onboarding (computer, software, desk,...)</v>
          </cell>
          <cell r="N176">
            <v>2</v>
          </cell>
        </row>
        <row r="177">
          <cell r="A177" t="str">
            <v>ALL</v>
          </cell>
          <cell r="G177" t="str">
            <v>COGS staff</v>
          </cell>
          <cell r="J177">
            <v>1250</v>
          </cell>
          <cell r="K177">
            <v>0</v>
          </cell>
          <cell r="L177">
            <v>0</v>
          </cell>
          <cell r="M177">
            <v>2500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Y177">
            <v>1250</v>
          </cell>
          <cell r="Z177">
            <v>2500</v>
          </cell>
          <cell r="AA177">
            <v>0</v>
          </cell>
          <cell r="AB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</row>
        <row r="178">
          <cell r="A178" t="str">
            <v>ALL</v>
          </cell>
          <cell r="G178" t="str">
            <v>R&amp;D staff</v>
          </cell>
          <cell r="J178">
            <v>0</v>
          </cell>
          <cell r="K178">
            <v>2500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Y178">
            <v>2500</v>
          </cell>
          <cell r="Z178">
            <v>0</v>
          </cell>
          <cell r="AA178">
            <v>0</v>
          </cell>
          <cell r="AB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</row>
        <row r="179">
          <cell r="A179" t="str">
            <v>ALL</v>
          </cell>
          <cell r="G179" t="str">
            <v>Marketing staff</v>
          </cell>
          <cell r="K179">
            <v>0</v>
          </cell>
          <cell r="L179">
            <v>0</v>
          </cell>
          <cell r="M179">
            <v>5000</v>
          </cell>
          <cell r="N179">
            <v>0</v>
          </cell>
          <cell r="O179">
            <v>274.99999999999858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Y179">
            <v>0</v>
          </cell>
          <cell r="Z179">
            <v>5000</v>
          </cell>
          <cell r="AA179">
            <v>274.99999999999858</v>
          </cell>
          <cell r="AB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</row>
        <row r="180">
          <cell r="A180" t="str">
            <v>ALL</v>
          </cell>
          <cell r="G180" t="str">
            <v>Sales staff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2500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Y180">
            <v>0</v>
          </cell>
          <cell r="Z180">
            <v>2500</v>
          </cell>
          <cell r="AA180">
            <v>0</v>
          </cell>
          <cell r="AB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</row>
        <row r="181">
          <cell r="A181" t="str">
            <v>ALL</v>
          </cell>
          <cell r="G181" t="str">
            <v>G&amp;A staff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</row>
        <row r="182">
          <cell r="A182" t="str">
            <v>ALL</v>
          </cell>
          <cell r="G182" t="str">
            <v>Other CAPEX  Expenses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</row>
        <row r="183">
          <cell r="G183" t="str">
            <v>Total CAPEX costs - INC</v>
          </cell>
          <cell r="I183">
            <v>0</v>
          </cell>
          <cell r="J183">
            <v>1250</v>
          </cell>
          <cell r="K183">
            <v>2500</v>
          </cell>
          <cell r="L183">
            <v>0</v>
          </cell>
          <cell r="M183">
            <v>7500</v>
          </cell>
          <cell r="N183">
            <v>2500</v>
          </cell>
          <cell r="O183">
            <v>274.99999999999858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Y183">
            <v>3750</v>
          </cell>
          <cell r="Z183">
            <v>10000</v>
          </cell>
          <cell r="AA183">
            <v>274.99999999999858</v>
          </cell>
          <cell r="AB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</row>
        <row r="184">
          <cell r="G184" t="str">
            <v>Onboarding (computer, software, desk,...)</v>
          </cell>
          <cell r="N184">
            <v>2</v>
          </cell>
        </row>
        <row r="185">
          <cell r="A185" t="str">
            <v>ALL</v>
          </cell>
          <cell r="G185" t="str">
            <v>COGS staff</v>
          </cell>
          <cell r="J185">
            <v>0</v>
          </cell>
          <cell r="K185">
            <v>5000</v>
          </cell>
          <cell r="L185">
            <v>0</v>
          </cell>
          <cell r="M185">
            <v>2500</v>
          </cell>
          <cell r="N185">
            <v>2500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Y185">
            <v>5000</v>
          </cell>
          <cell r="Z185">
            <v>5000</v>
          </cell>
          <cell r="AA185">
            <v>0</v>
          </cell>
          <cell r="AB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</row>
        <row r="186">
          <cell r="A186" t="str">
            <v>ALL</v>
          </cell>
          <cell r="G186" t="str">
            <v>R&amp;D staff</v>
          </cell>
          <cell r="J186">
            <v>0</v>
          </cell>
          <cell r="K186">
            <v>0</v>
          </cell>
          <cell r="L186">
            <v>0</v>
          </cell>
          <cell r="M186">
            <v>2500</v>
          </cell>
          <cell r="N186">
            <v>0</v>
          </cell>
          <cell r="O186">
            <v>2500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Y186">
            <v>0</v>
          </cell>
          <cell r="Z186">
            <v>2500</v>
          </cell>
          <cell r="AA186">
            <v>2500</v>
          </cell>
          <cell r="AB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</row>
        <row r="187">
          <cell r="A187" t="str">
            <v>ALL</v>
          </cell>
          <cell r="G187" t="str">
            <v>Marketing staff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188" t="str">
            <v>ALL</v>
          </cell>
          <cell r="G188" t="str">
            <v>Sales staff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</row>
        <row r="189">
          <cell r="A189" t="str">
            <v>ALL</v>
          </cell>
          <cell r="G189" t="str">
            <v>G&amp;A staff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</row>
        <row r="190">
          <cell r="A190" t="str">
            <v>ALL</v>
          </cell>
          <cell r="G190" t="str">
            <v>Other CAPEX  Expenses</v>
          </cell>
          <cell r="I190">
            <v>1500</v>
          </cell>
          <cell r="J190">
            <v>1500</v>
          </cell>
          <cell r="K190">
            <v>1500</v>
          </cell>
          <cell r="L190">
            <v>7000.0000000005002</v>
          </cell>
          <cell r="M190">
            <v>7000.0000000005002</v>
          </cell>
          <cell r="N190">
            <v>7000.0000000005002</v>
          </cell>
          <cell r="O190">
            <v>7000.0000000005002</v>
          </cell>
          <cell r="P190">
            <v>4000.0000000005002</v>
          </cell>
          <cell r="Q190">
            <v>4000.0000000005002</v>
          </cell>
          <cell r="R190">
            <v>4000.0000000005002</v>
          </cell>
          <cell r="S190">
            <v>4000.0000000005002</v>
          </cell>
          <cell r="T190">
            <v>4000.0000000005002</v>
          </cell>
          <cell r="Y190">
            <v>4500</v>
          </cell>
          <cell r="Z190">
            <v>21000.000000001499</v>
          </cell>
          <cell r="AA190">
            <v>15000.000000001501</v>
          </cell>
          <cell r="AB190">
            <v>12000.000000001501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</row>
        <row r="191">
          <cell r="G191" t="str">
            <v>Total CAPEX costs - LTD</v>
          </cell>
          <cell r="I191">
            <v>1500</v>
          </cell>
          <cell r="J191">
            <v>1500</v>
          </cell>
          <cell r="K191">
            <v>6500</v>
          </cell>
          <cell r="L191">
            <v>7000.0000000005002</v>
          </cell>
          <cell r="M191">
            <v>12000.0000000005</v>
          </cell>
          <cell r="N191">
            <v>9500.0000000005002</v>
          </cell>
          <cell r="O191">
            <v>9500.0000000005002</v>
          </cell>
          <cell r="P191">
            <v>4000.0000000005002</v>
          </cell>
          <cell r="Q191">
            <v>4000.0000000005002</v>
          </cell>
          <cell r="R191">
            <v>4000.0000000005002</v>
          </cell>
          <cell r="S191">
            <v>4000.0000000005002</v>
          </cell>
          <cell r="T191">
            <v>4000.0000000005002</v>
          </cell>
          <cell r="Y191">
            <v>9500</v>
          </cell>
          <cell r="Z191">
            <v>28500.000000001499</v>
          </cell>
          <cell r="AA191">
            <v>17500.000000001499</v>
          </cell>
          <cell r="AB191">
            <v>12000.000000001501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</row>
        <row r="194">
          <cell r="G194" t="str">
            <v>BANK BALANCE ($)</v>
          </cell>
        </row>
        <row r="195">
          <cell r="A195" t="str">
            <v>ALL</v>
          </cell>
          <cell r="G195" t="str">
            <v>OPENING CASH BALANCE</v>
          </cell>
          <cell r="I195">
            <v>8368878</v>
          </cell>
          <cell r="J195">
            <v>7513741.6625863295</v>
          </cell>
          <cell r="K195">
            <v>6715860.9626451861</v>
          </cell>
          <cell r="L195">
            <v>5789399.4670583103</v>
          </cell>
          <cell r="M195">
            <v>4916004.1215568567</v>
          </cell>
          <cell r="N195">
            <v>3995027.3015467459</v>
          </cell>
          <cell r="O195">
            <v>3162727.1683243336</v>
          </cell>
          <cell r="P195">
            <v>2260765.5682243998</v>
          </cell>
          <cell r="Q195">
            <v>1504189.287156546</v>
          </cell>
          <cell r="R195">
            <v>803389.16753844521</v>
          </cell>
          <cell r="S195">
            <v>-130588.90478371078</v>
          </cell>
          <cell r="T195">
            <v>-820938.53307378676</v>
          </cell>
          <cell r="Y195">
            <v>8368878</v>
          </cell>
          <cell r="Z195">
            <v>5789399.4670583103</v>
          </cell>
          <cell r="AA195">
            <v>3162727.1683243336</v>
          </cell>
          <cell r="AB195">
            <v>803389.16753844521</v>
          </cell>
          <cell r="AX195">
            <v>8543660</v>
          </cell>
          <cell r="AY195">
            <v>6036635.9699999997</v>
          </cell>
          <cell r="AZ195">
            <v>3200339.5000000005</v>
          </cell>
          <cell r="BA195">
            <v>0</v>
          </cell>
        </row>
        <row r="196">
          <cell r="A196" t="str">
            <v>ALL</v>
          </cell>
          <cell r="G196" t="str">
            <v>OPERATIONAL LOSS</v>
          </cell>
          <cell r="I196">
            <v>-837491.69728736766</v>
          </cell>
          <cell r="J196">
            <v>-778986.05981484009</v>
          </cell>
          <cell r="K196">
            <v>-901316.85546057275</v>
          </cell>
          <cell r="L196">
            <v>-822863.83500477928</v>
          </cell>
          <cell r="M196">
            <v>-857945.30951343721</v>
          </cell>
          <cell r="N196">
            <v>-776768.62272573856</v>
          </cell>
          <cell r="O196">
            <v>-847106.58566807478</v>
          </cell>
          <cell r="P196">
            <v>-707496.26663599478</v>
          </cell>
          <cell r="Q196">
            <v>-651720.10518624203</v>
          </cell>
          <cell r="R196">
            <v>-892576.37733474164</v>
          </cell>
          <cell r="S196">
            <v>-648947.93330266164</v>
          </cell>
          <cell r="T196">
            <v>-625475.43330266164</v>
          </cell>
          <cell r="Y196">
            <v>-2517794.6125627798</v>
          </cell>
          <cell r="Z196">
            <v>-2457577.7672439548</v>
          </cell>
          <cell r="AA196">
            <v>-2206322.9574903119</v>
          </cell>
          <cell r="AB196">
            <v>-2166999.7439400647</v>
          </cell>
          <cell r="AX196">
            <v>-2720933.7316666669</v>
          </cell>
          <cell r="AY196">
            <v>-2544243.228333334</v>
          </cell>
          <cell r="AZ196">
            <v>0</v>
          </cell>
          <cell r="BA196">
            <v>0</v>
          </cell>
        </row>
        <row r="197">
          <cell r="A197" t="str">
            <v>ALL</v>
          </cell>
          <cell r="G197" t="str">
            <v>NON CASH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A198" t="str">
            <v>ALL</v>
          </cell>
          <cell r="G198" t="str">
            <v>CAPEX</v>
          </cell>
          <cell r="I198">
            <v>-1500</v>
          </cell>
          <cell r="J198">
            <v>-2750</v>
          </cell>
          <cell r="K198">
            <v>-9000</v>
          </cell>
          <cell r="L198">
            <v>-7000.0000000005002</v>
          </cell>
          <cell r="M198">
            <v>-19500.000000000502</v>
          </cell>
          <cell r="N198">
            <v>-12000.0000000005</v>
          </cell>
          <cell r="O198">
            <v>-9775.0000000004984</v>
          </cell>
          <cell r="P198">
            <v>-4000.0000000005002</v>
          </cell>
          <cell r="Q198">
            <v>-4000.0000000005002</v>
          </cell>
          <cell r="R198">
            <v>-4000.0000000005002</v>
          </cell>
          <cell r="S198">
            <v>-4000.0000000005002</v>
          </cell>
          <cell r="T198">
            <v>-4000.0000000005002</v>
          </cell>
          <cell r="Y198">
            <v>-13250</v>
          </cell>
          <cell r="Z198">
            <v>-38500.000000001506</v>
          </cell>
          <cell r="AA198">
            <v>-17775.000000001499</v>
          </cell>
          <cell r="AB198">
            <v>-12000.000000001501</v>
          </cell>
          <cell r="AX198">
            <v>40112</v>
          </cell>
          <cell r="AY198">
            <v>15860.539999999921</v>
          </cell>
          <cell r="AZ198">
            <v>0</v>
          </cell>
          <cell r="BA198">
            <v>265456.39999999997</v>
          </cell>
        </row>
        <row r="199">
          <cell r="A199" t="str">
            <v>ALL</v>
          </cell>
          <cell r="G199" t="str">
            <v>TAX</v>
          </cell>
        </row>
        <row r="200">
          <cell r="A200" t="str">
            <v>ALL</v>
          </cell>
          <cell r="G200" t="str">
            <v>WORKING CAPITAL</v>
          </cell>
          <cell r="I200">
            <v>-16144.64012630278</v>
          </cell>
          <cell r="J200">
            <v>-16144.64012630278</v>
          </cell>
          <cell r="K200">
            <v>-16144.64012630278</v>
          </cell>
          <cell r="L200">
            <v>-43531.510496673138</v>
          </cell>
          <cell r="M200">
            <v>-43531.510496673138</v>
          </cell>
          <cell r="N200">
            <v>-43531.510496673138</v>
          </cell>
          <cell r="O200">
            <v>-45080.014431858319</v>
          </cell>
          <cell r="P200">
            <v>-45080.014431858319</v>
          </cell>
          <cell r="Q200">
            <v>-45080.014431858319</v>
          </cell>
          <cell r="R200">
            <v>-37401.694987413859</v>
          </cell>
          <cell r="S200">
            <v>-37401.694987413859</v>
          </cell>
          <cell r="T200">
            <v>-37401.694987413859</v>
          </cell>
          <cell r="Y200">
            <v>-48433.92037890834</v>
          </cell>
          <cell r="Z200">
            <v>-130594.53149001941</v>
          </cell>
          <cell r="AA200">
            <v>-135240.04329557496</v>
          </cell>
          <cell r="AB200">
            <v>-112205.08496224158</v>
          </cell>
          <cell r="AX200">
            <v>111822.70166666619</v>
          </cell>
          <cell r="AY200">
            <v>-263849.78166666569</v>
          </cell>
          <cell r="AZ200">
            <v>-3200339.5000000005</v>
          </cell>
          <cell r="BA200">
            <v>-265456.39999999997</v>
          </cell>
        </row>
        <row r="201">
          <cell r="A201" t="str">
            <v>ALL</v>
          </cell>
          <cell r="G201" t="str">
            <v>INVESTMENTS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X201">
            <v>61975</v>
          </cell>
          <cell r="AY201">
            <v>0</v>
          </cell>
          <cell r="AZ201">
            <v>0</v>
          </cell>
          <cell r="BA201">
            <v>0</v>
          </cell>
        </row>
        <row r="202">
          <cell r="A202" t="str">
            <v>ALL</v>
          </cell>
          <cell r="G202" t="str">
            <v>CLOSING CASH BALANCE</v>
          </cell>
          <cell r="I202">
            <v>7513741.6625863295</v>
          </cell>
          <cell r="J202">
            <v>6715860.9626451861</v>
          </cell>
          <cell r="K202">
            <v>5789399.4670583103</v>
          </cell>
          <cell r="L202">
            <v>4916004.1215568567</v>
          </cell>
          <cell r="M202">
            <v>3995027.3015467459</v>
          </cell>
          <cell r="N202">
            <v>3162727.1683243336</v>
          </cell>
          <cell r="O202">
            <v>2260765.5682243998</v>
          </cell>
          <cell r="P202">
            <v>1504189.287156546</v>
          </cell>
          <cell r="Q202">
            <v>803389.16753844521</v>
          </cell>
          <cell r="R202">
            <v>-130588.90478371078</v>
          </cell>
          <cell r="S202">
            <v>-820938.53307378676</v>
          </cell>
          <cell r="T202">
            <v>-1487815.6613638629</v>
          </cell>
          <cell r="Y202">
            <v>5789399.4670583121</v>
          </cell>
          <cell r="Z202">
            <v>3162727.1683243345</v>
          </cell>
          <cell r="AA202">
            <v>803389.16753844521</v>
          </cell>
          <cell r="AB202">
            <v>-1487815.6613638625</v>
          </cell>
          <cell r="AX202">
            <v>6036635.9699999988</v>
          </cell>
          <cell r="AY202">
            <v>3244403.5</v>
          </cell>
          <cell r="AZ202">
            <v>0</v>
          </cell>
          <cell r="BA202">
            <v>0</v>
          </cell>
        </row>
        <row r="204">
          <cell r="G204" t="str">
            <v xml:space="preserve">CoGS </v>
          </cell>
          <cell r="I204">
            <v>55461.687374404843</v>
          </cell>
          <cell r="J204">
            <v>61866.687374404843</v>
          </cell>
          <cell r="K204">
            <v>94484.056280210731</v>
          </cell>
          <cell r="L204">
            <v>90495.630689875747</v>
          </cell>
          <cell r="M204">
            <v>107967.3037030385</v>
          </cell>
          <cell r="N204">
            <v>114561.86691533994</v>
          </cell>
          <cell r="O204">
            <v>122582.15672862934</v>
          </cell>
          <cell r="P204">
            <v>106976.86691533994</v>
          </cell>
          <cell r="Q204">
            <v>106653.20546558706</v>
          </cell>
          <cell r="R204">
            <v>122633.40672862934</v>
          </cell>
          <cell r="S204">
            <v>106976.86691533994</v>
          </cell>
          <cell r="T204">
            <v>106976.86691533994</v>
          </cell>
        </row>
        <row r="205">
          <cell r="G205" t="str">
            <v>R&amp;D</v>
          </cell>
          <cell r="I205">
            <v>446545.1324725275</v>
          </cell>
          <cell r="J205">
            <v>367440.57999999996</v>
          </cell>
          <cell r="K205">
            <v>390580.2567399267</v>
          </cell>
          <cell r="L205">
            <v>376482.12761904765</v>
          </cell>
          <cell r="M205">
            <v>373060.46003663004</v>
          </cell>
          <cell r="N205">
            <v>366397.96003663004</v>
          </cell>
          <cell r="O205">
            <v>387345.83641025639</v>
          </cell>
          <cell r="P205">
            <v>363860.38311355305</v>
          </cell>
          <cell r="Q205">
            <v>359760.38311355305</v>
          </cell>
          <cell r="R205">
            <v>383758.33641025639</v>
          </cell>
          <cell r="S205">
            <v>359760.38311355305</v>
          </cell>
          <cell r="T205">
            <v>365910.38311355305</v>
          </cell>
        </row>
        <row r="206">
          <cell r="G206" t="str">
            <v>Sales</v>
          </cell>
          <cell r="I206">
            <v>185903.2173312876</v>
          </cell>
          <cell r="J206">
            <v>124432.1323312876</v>
          </cell>
          <cell r="K206">
            <v>124432.1323312876</v>
          </cell>
          <cell r="L206">
            <v>211683.83050612212</v>
          </cell>
          <cell r="M206">
            <v>137615.05233128759</v>
          </cell>
          <cell r="N206">
            <v>132490.05233128762</v>
          </cell>
          <cell r="O206">
            <v>248706.76300612211</v>
          </cell>
          <cell r="P206">
            <v>133856.9398312876</v>
          </cell>
          <cell r="Q206">
            <v>133856.9398312876</v>
          </cell>
          <cell r="R206">
            <v>320431.13800612208</v>
          </cell>
          <cell r="S206">
            <v>133856.9398312876</v>
          </cell>
          <cell r="T206">
            <v>133856.9398312876</v>
          </cell>
        </row>
        <row r="207">
          <cell r="G207" t="str">
            <v>Marketing</v>
          </cell>
          <cell r="I207">
            <v>151022.07453222451</v>
          </cell>
          <cell r="J207">
            <v>154187.07453222451</v>
          </cell>
          <cell r="K207">
            <v>208922.07453222451</v>
          </cell>
          <cell r="L207">
            <v>159809.32727947726</v>
          </cell>
          <cell r="M207">
            <v>266322.07453222451</v>
          </cell>
          <cell r="N207">
            <v>193925.82453222451</v>
          </cell>
          <cell r="O207">
            <v>170745.57727947726</v>
          </cell>
          <cell r="P207">
            <v>196488.32453222451</v>
          </cell>
          <cell r="Q207">
            <v>148723.32453222451</v>
          </cell>
          <cell r="R207">
            <v>171360.57727947726</v>
          </cell>
          <cell r="S207">
            <v>175373.32453222451</v>
          </cell>
          <cell r="T207">
            <v>149338.32453222451</v>
          </cell>
        </row>
        <row r="208">
          <cell r="G208" t="str">
            <v>G&amp;A</v>
          </cell>
          <cell r="I208">
            <v>158559.58557692307</v>
          </cell>
          <cell r="J208">
            <v>136059.5855769231</v>
          </cell>
          <cell r="K208">
            <v>147898.33557692307</v>
          </cell>
          <cell r="L208">
            <v>151059.58557692307</v>
          </cell>
          <cell r="M208">
            <v>139647.0855769231</v>
          </cell>
          <cell r="N208">
            <v>136059.5855769231</v>
          </cell>
          <cell r="O208">
            <v>151059.58557692307</v>
          </cell>
          <cell r="P208">
            <v>139647.0855769231</v>
          </cell>
          <cell r="Q208">
            <v>136059.5855769231</v>
          </cell>
          <cell r="R208">
            <v>161059.58557692307</v>
          </cell>
          <cell r="S208">
            <v>139647.0855769231</v>
          </cell>
          <cell r="T208">
            <v>136059.5855769231</v>
          </cell>
        </row>
        <row r="209">
          <cell r="G209" t="str">
            <v>Total OPEX</v>
          </cell>
          <cell r="I209">
            <v>997491.69728736766</v>
          </cell>
          <cell r="J209">
            <v>843986.05981484009</v>
          </cell>
          <cell r="K209">
            <v>966316.85546057275</v>
          </cell>
          <cell r="L209">
            <v>989530.50167144591</v>
          </cell>
          <cell r="M209">
            <v>1024611.9761801038</v>
          </cell>
          <cell r="N209">
            <v>943435.28939240519</v>
          </cell>
          <cell r="O209">
            <v>1080439.9190014082</v>
          </cell>
          <cell r="P209">
            <v>940829.59996932815</v>
          </cell>
          <cell r="Q209">
            <v>885053.4385195754</v>
          </cell>
          <cell r="R209">
            <v>1159243.0440014082</v>
          </cell>
          <cell r="S209">
            <v>915614.59996932815</v>
          </cell>
          <cell r="T209">
            <v>892142.09996932815</v>
          </cell>
        </row>
        <row r="210"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</row>
        <row r="211">
          <cell r="I211">
            <v>-160000</v>
          </cell>
          <cell r="J211">
            <v>-65000</v>
          </cell>
        </row>
        <row r="213">
          <cell r="G213" t="str">
            <v xml:space="preserve">CoGS </v>
          </cell>
          <cell r="I213">
            <v>55461.687374404843</v>
          </cell>
          <cell r="J213">
            <v>61866.687374404843</v>
          </cell>
          <cell r="K213">
            <v>94484.056280210731</v>
          </cell>
          <cell r="L213">
            <v>90495.630689875747</v>
          </cell>
          <cell r="M213">
            <v>107967.3037030385</v>
          </cell>
          <cell r="N213">
            <v>114561.86691533994</v>
          </cell>
          <cell r="O213">
            <v>122582.15672862934</v>
          </cell>
          <cell r="P213">
            <v>106976.86691533994</v>
          </cell>
          <cell r="Q213">
            <v>106653.20546558706</v>
          </cell>
          <cell r="R213">
            <v>122633.40672862934</v>
          </cell>
          <cell r="S213">
            <v>106976.86691533994</v>
          </cell>
          <cell r="T213">
            <v>106976.86691533994</v>
          </cell>
        </row>
        <row r="214">
          <cell r="G214" t="str">
            <v>R&amp;D</v>
          </cell>
          <cell r="I214">
            <v>446545.1324725275</v>
          </cell>
          <cell r="J214">
            <v>367440.57999999996</v>
          </cell>
          <cell r="K214">
            <v>390580.2567399267</v>
          </cell>
          <cell r="L214">
            <v>376482.12761904765</v>
          </cell>
          <cell r="M214">
            <v>373060.46003663004</v>
          </cell>
          <cell r="N214">
            <v>366397.96003663004</v>
          </cell>
          <cell r="O214">
            <v>387345.83641025639</v>
          </cell>
          <cell r="P214">
            <v>363860.38311355305</v>
          </cell>
          <cell r="Q214">
            <v>359760.38311355305</v>
          </cell>
          <cell r="R214">
            <v>383758.33641025639</v>
          </cell>
          <cell r="S214">
            <v>359760.38311355305</v>
          </cell>
          <cell r="T214">
            <v>365910.38311355305</v>
          </cell>
        </row>
        <row r="215">
          <cell r="G215" t="str">
            <v>Sales</v>
          </cell>
          <cell r="I215">
            <v>185903.2173312876</v>
          </cell>
          <cell r="J215">
            <v>124432.1323312876</v>
          </cell>
          <cell r="K215">
            <v>124432.1323312876</v>
          </cell>
          <cell r="L215">
            <v>211683.83050612212</v>
          </cell>
          <cell r="M215">
            <v>137615.05233128759</v>
          </cell>
          <cell r="N215">
            <v>132490.05233128762</v>
          </cell>
          <cell r="O215">
            <v>248706.76300612211</v>
          </cell>
          <cell r="P215">
            <v>133856.9398312876</v>
          </cell>
          <cell r="Q215">
            <v>133856.9398312876</v>
          </cell>
          <cell r="R215">
            <v>320431.13800612208</v>
          </cell>
          <cell r="S215">
            <v>133856.9398312876</v>
          </cell>
          <cell r="T215">
            <v>133856.9398312876</v>
          </cell>
        </row>
        <row r="216">
          <cell r="G216" t="str">
            <v>Marketing</v>
          </cell>
          <cell r="I216">
            <v>151022.07453222451</v>
          </cell>
          <cell r="J216">
            <v>154187.07453222451</v>
          </cell>
          <cell r="K216">
            <v>208922.07453222451</v>
          </cell>
          <cell r="L216">
            <v>159809.32727947726</v>
          </cell>
          <cell r="M216">
            <v>266322.07453222451</v>
          </cell>
          <cell r="N216">
            <v>193925.82453222451</v>
          </cell>
          <cell r="O216">
            <v>170745.57727947726</v>
          </cell>
          <cell r="P216">
            <v>196488.32453222451</v>
          </cell>
          <cell r="Q216">
            <v>148723.32453222451</v>
          </cell>
          <cell r="R216">
            <v>171360.57727947726</v>
          </cell>
          <cell r="S216">
            <v>175373.32453222451</v>
          </cell>
          <cell r="T216">
            <v>149338.32453222451</v>
          </cell>
        </row>
        <row r="217">
          <cell r="G217" t="str">
            <v>G&amp;A</v>
          </cell>
          <cell r="I217">
            <v>158559.58557692307</v>
          </cell>
          <cell r="J217">
            <v>136059.5855769231</v>
          </cell>
          <cell r="K217">
            <v>147898.33557692307</v>
          </cell>
          <cell r="L217">
            <v>151059.58557692307</v>
          </cell>
          <cell r="M217">
            <v>139647.0855769231</v>
          </cell>
          <cell r="N217">
            <v>136059.5855769231</v>
          </cell>
          <cell r="O217">
            <v>151059.58557692307</v>
          </cell>
          <cell r="P217">
            <v>139647.0855769231</v>
          </cell>
          <cell r="Q217">
            <v>136059.5855769231</v>
          </cell>
          <cell r="R217">
            <v>161059.58557692307</v>
          </cell>
          <cell r="S217">
            <v>139647.0855769231</v>
          </cell>
          <cell r="T217">
            <v>136059.5855769231</v>
          </cell>
        </row>
        <row r="222">
          <cell r="G222" t="str">
            <v>Cash Inflow</v>
          </cell>
          <cell r="I222">
            <v>143855.35987369722</v>
          </cell>
          <cell r="J222">
            <v>48855.35987369722</v>
          </cell>
          <cell r="K222">
            <v>48855.35987369722</v>
          </cell>
          <cell r="L222">
            <v>123135.15616999351</v>
          </cell>
          <cell r="M222">
            <v>123135.15616999351</v>
          </cell>
          <cell r="N222">
            <v>123135.15616999351</v>
          </cell>
          <cell r="O222">
            <v>188253.31890147502</v>
          </cell>
          <cell r="P222">
            <v>188253.31890147502</v>
          </cell>
          <cell r="Q222">
            <v>188253.31890147502</v>
          </cell>
          <cell r="R222">
            <v>229264.97167925283</v>
          </cell>
          <cell r="S222">
            <v>229264.97167925283</v>
          </cell>
          <cell r="T222">
            <v>229264.97167925283</v>
          </cell>
        </row>
        <row r="223">
          <cell r="G223" t="str">
            <v>Cash Outflow</v>
          </cell>
          <cell r="I223">
            <v>-998991.69728736766</v>
          </cell>
          <cell r="J223">
            <v>-846736.05981484009</v>
          </cell>
          <cell r="K223">
            <v>-975316.85546057275</v>
          </cell>
          <cell r="L223">
            <v>-996530.50167144637</v>
          </cell>
          <cell r="M223">
            <v>-1044111.9761801043</v>
          </cell>
          <cell r="N223">
            <v>-955435.28939240566</v>
          </cell>
          <cell r="O223">
            <v>-1090214.9190014086</v>
          </cell>
          <cell r="P223">
            <v>-944829.59996932861</v>
          </cell>
          <cell r="Q223">
            <v>-889053.43851957587</v>
          </cell>
          <cell r="R223">
            <v>-1163243.0440014086</v>
          </cell>
          <cell r="S223">
            <v>-919614.59996932861</v>
          </cell>
          <cell r="T223">
            <v>-896142.09996932861</v>
          </cell>
        </row>
        <row r="224">
          <cell r="G224" t="str">
            <v>Net CF</v>
          </cell>
          <cell r="I224">
            <v>-855136.3374136705</v>
          </cell>
          <cell r="J224">
            <v>-797880.69994114293</v>
          </cell>
          <cell r="K224">
            <v>-926461.49558687559</v>
          </cell>
          <cell r="L224">
            <v>-873395.34550145292</v>
          </cell>
          <cell r="M224">
            <v>-920976.82001011074</v>
          </cell>
          <cell r="N224">
            <v>-832300.13322241209</v>
          </cell>
          <cell r="O224">
            <v>-901961.60009993357</v>
          </cell>
          <cell r="P224">
            <v>-756576.28106785356</v>
          </cell>
          <cell r="Q224">
            <v>-700800.11961810081</v>
          </cell>
          <cell r="R224">
            <v>-933978.07232215581</v>
          </cell>
          <cell r="S224">
            <v>-690349.62829007581</v>
          </cell>
          <cell r="T224">
            <v>-666877.12829007581</v>
          </cell>
        </row>
      </sheetData>
      <sheetData sheetId="7">
        <row r="2">
          <cell r="AD2">
            <v>3.64</v>
          </cell>
        </row>
        <row r="4">
          <cell r="P4">
            <v>43467</v>
          </cell>
          <cell r="Q4">
            <v>43498</v>
          </cell>
          <cell r="R4">
            <v>43529</v>
          </cell>
          <cell r="S4">
            <v>43560</v>
          </cell>
          <cell r="T4">
            <v>43591</v>
          </cell>
          <cell r="U4">
            <v>43622</v>
          </cell>
          <cell r="V4">
            <v>43653</v>
          </cell>
          <cell r="W4">
            <v>43684</v>
          </cell>
          <cell r="X4">
            <v>43715</v>
          </cell>
          <cell r="Y4">
            <v>43746</v>
          </cell>
          <cell r="Z4">
            <v>43777</v>
          </cell>
          <cell r="AA4">
            <v>43808</v>
          </cell>
          <cell r="AL4">
            <v>43467</v>
          </cell>
          <cell r="AM4">
            <v>43498</v>
          </cell>
          <cell r="AN4">
            <v>43529</v>
          </cell>
          <cell r="AO4">
            <v>43560</v>
          </cell>
          <cell r="AP4">
            <v>43591</v>
          </cell>
          <cell r="AQ4">
            <v>43617</v>
          </cell>
          <cell r="AR4">
            <v>43653</v>
          </cell>
          <cell r="AS4">
            <v>43684</v>
          </cell>
          <cell r="AT4">
            <v>43715</v>
          </cell>
          <cell r="AU4">
            <v>43746</v>
          </cell>
          <cell r="AV4">
            <v>43777</v>
          </cell>
          <cell r="AW4">
            <v>43808</v>
          </cell>
        </row>
        <row r="6">
          <cell r="K6" t="str">
            <v>SALARIES ($)</v>
          </cell>
        </row>
        <row r="8">
          <cell r="K8" t="str">
            <v>Cost of Revenues</v>
          </cell>
        </row>
        <row r="9"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1</v>
          </cell>
        </row>
        <row r="10"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1</v>
          </cell>
        </row>
        <row r="11"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L11">
            <v>1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</row>
        <row r="12"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1</v>
          </cell>
          <cell r="AP12">
            <v>1</v>
          </cell>
          <cell r="AQ12">
            <v>1</v>
          </cell>
        </row>
        <row r="13"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1</v>
          </cell>
        </row>
        <row r="14"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</row>
        <row r="15"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</row>
        <row r="16">
          <cell r="Q16">
            <v>0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L16">
            <v>0</v>
          </cell>
          <cell r="AM16">
            <v>1</v>
          </cell>
          <cell r="AN16">
            <v>1</v>
          </cell>
          <cell r="AO16">
            <v>1</v>
          </cell>
          <cell r="AP16">
            <v>1</v>
          </cell>
          <cell r="AQ16">
            <v>1</v>
          </cell>
        </row>
        <row r="17">
          <cell r="P17">
            <v>0.5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</row>
        <row r="18">
          <cell r="Q18">
            <v>0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L18">
            <v>0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</row>
        <row r="19">
          <cell r="Q19">
            <v>0</v>
          </cell>
          <cell r="R19">
            <v>0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</row>
        <row r="20"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</row>
        <row r="21">
          <cell r="Q21">
            <v>0</v>
          </cell>
          <cell r="R21">
            <v>0</v>
          </cell>
          <cell r="S21">
            <v>0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</row>
        <row r="22"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</row>
        <row r="23"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L23">
            <v>0</v>
          </cell>
        </row>
        <row r="24">
          <cell r="K24" t="str">
            <v>Total Customer Success Headcount</v>
          </cell>
          <cell r="P24">
            <v>5.5</v>
          </cell>
          <cell r="Q24">
            <v>6</v>
          </cell>
          <cell r="R24">
            <v>8</v>
          </cell>
          <cell r="S24">
            <v>8</v>
          </cell>
          <cell r="T24">
            <v>10</v>
          </cell>
          <cell r="U24">
            <v>11</v>
          </cell>
          <cell r="V24">
            <v>11</v>
          </cell>
          <cell r="W24">
            <v>11</v>
          </cell>
          <cell r="X24">
            <v>11</v>
          </cell>
          <cell r="Y24">
            <v>11</v>
          </cell>
          <cell r="Z24">
            <v>11</v>
          </cell>
          <cell r="AA24">
            <v>11</v>
          </cell>
          <cell r="AL24">
            <v>7</v>
          </cell>
          <cell r="AM24">
            <v>8</v>
          </cell>
          <cell r="AN24">
            <v>8</v>
          </cell>
          <cell r="AO24">
            <v>8</v>
          </cell>
          <cell r="AP24">
            <v>8</v>
          </cell>
          <cell r="AQ24">
            <v>8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</row>
        <row r="25">
          <cell r="K25" t="str">
            <v>R&amp;D</v>
          </cell>
        </row>
        <row r="26"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</row>
        <row r="27">
          <cell r="P27">
            <v>1</v>
          </cell>
          <cell r="Q27">
            <v>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L27">
            <v>1</v>
          </cell>
          <cell r="AM27">
            <v>1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</row>
        <row r="28"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  <cell r="AL28">
            <v>1</v>
          </cell>
          <cell r="AM28">
            <v>1</v>
          </cell>
          <cell r="AN28">
            <v>1</v>
          </cell>
          <cell r="AO28">
            <v>1</v>
          </cell>
          <cell r="AP28">
            <v>1</v>
          </cell>
          <cell r="AQ28">
            <v>1</v>
          </cell>
        </row>
        <row r="29"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L29">
            <v>1</v>
          </cell>
          <cell r="AM29">
            <v>1</v>
          </cell>
          <cell r="AN29">
            <v>1</v>
          </cell>
          <cell r="AO29">
            <v>1</v>
          </cell>
          <cell r="AP29">
            <v>1</v>
          </cell>
          <cell r="AQ29">
            <v>1</v>
          </cell>
        </row>
        <row r="30"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</row>
        <row r="31"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</row>
        <row r="32"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</row>
        <row r="33"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1</v>
          </cell>
        </row>
        <row r="34"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</row>
        <row r="35"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</row>
        <row r="36"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</row>
        <row r="37"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1</v>
          </cell>
        </row>
        <row r="38"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1</v>
          </cell>
        </row>
        <row r="39"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</row>
        <row r="40"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</row>
        <row r="41"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</row>
        <row r="42">
          <cell r="P42">
            <v>1</v>
          </cell>
          <cell r="Q42">
            <v>1</v>
          </cell>
          <cell r="R42">
            <v>1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L42">
            <v>1</v>
          </cell>
          <cell r="AM42">
            <v>1</v>
          </cell>
          <cell r="AN42">
            <v>1</v>
          </cell>
          <cell r="AO42">
            <v>0</v>
          </cell>
          <cell r="AP42">
            <v>0</v>
          </cell>
          <cell r="AQ42">
            <v>0</v>
          </cell>
        </row>
        <row r="43">
          <cell r="P43">
            <v>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L43">
            <v>1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</row>
        <row r="44"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</row>
        <row r="45"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1</v>
          </cell>
        </row>
        <row r="46"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</row>
        <row r="47"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L47">
            <v>1</v>
          </cell>
          <cell r="AM47">
            <v>1</v>
          </cell>
          <cell r="AN47">
            <v>1</v>
          </cell>
          <cell r="AO47">
            <v>1</v>
          </cell>
          <cell r="AP47">
            <v>1</v>
          </cell>
          <cell r="AQ47">
            <v>1</v>
          </cell>
        </row>
        <row r="48"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</row>
        <row r="49"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  <cell r="AP49">
            <v>1</v>
          </cell>
          <cell r="AQ49">
            <v>1</v>
          </cell>
        </row>
        <row r="50"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  <cell r="AL50">
            <v>1</v>
          </cell>
          <cell r="AM50">
            <v>1</v>
          </cell>
          <cell r="AN50">
            <v>1</v>
          </cell>
          <cell r="AO50">
            <v>1</v>
          </cell>
          <cell r="AP50">
            <v>1</v>
          </cell>
          <cell r="AQ50">
            <v>0</v>
          </cell>
        </row>
        <row r="51"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L51">
            <v>1</v>
          </cell>
          <cell r="AM51">
            <v>1</v>
          </cell>
          <cell r="AN51">
            <v>1</v>
          </cell>
          <cell r="AO51">
            <v>1</v>
          </cell>
          <cell r="AP51">
            <v>1</v>
          </cell>
          <cell r="AQ51">
            <v>1</v>
          </cell>
        </row>
        <row r="52"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0</v>
          </cell>
          <cell r="AQ52">
            <v>0</v>
          </cell>
        </row>
        <row r="53"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</row>
        <row r="54"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L54">
            <v>1</v>
          </cell>
          <cell r="AM54">
            <v>1</v>
          </cell>
          <cell r="AN54">
            <v>1</v>
          </cell>
          <cell r="AO54">
            <v>1</v>
          </cell>
          <cell r="AP54">
            <v>0</v>
          </cell>
          <cell r="AQ54">
            <v>0</v>
          </cell>
        </row>
        <row r="55"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  <cell r="AP55">
            <v>1</v>
          </cell>
          <cell r="AQ55">
            <v>1</v>
          </cell>
        </row>
        <row r="56"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</row>
        <row r="57"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L57">
            <v>1</v>
          </cell>
          <cell r="AM57">
            <v>1</v>
          </cell>
          <cell r="AN57">
            <v>1</v>
          </cell>
          <cell r="AO57">
            <v>1</v>
          </cell>
          <cell r="AP57">
            <v>1</v>
          </cell>
          <cell r="AQ57">
            <v>1</v>
          </cell>
        </row>
        <row r="58"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</row>
        <row r="59"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</row>
        <row r="60"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</row>
        <row r="61"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</row>
        <row r="62">
          <cell r="S62">
            <v>-1</v>
          </cell>
          <cell r="T62">
            <v>-1</v>
          </cell>
          <cell r="U62">
            <v>-1</v>
          </cell>
          <cell r="V62">
            <v>-1</v>
          </cell>
          <cell r="W62">
            <v>-1</v>
          </cell>
          <cell r="X62">
            <v>-1</v>
          </cell>
          <cell r="Y62">
            <v>-1</v>
          </cell>
          <cell r="Z62">
            <v>-1</v>
          </cell>
          <cell r="AA62">
            <v>-1</v>
          </cell>
          <cell r="AL62">
            <v>0</v>
          </cell>
          <cell r="AM62">
            <v>0</v>
          </cell>
          <cell r="AN62">
            <v>0</v>
          </cell>
        </row>
        <row r="63"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1</v>
          </cell>
          <cell r="AQ65">
            <v>1</v>
          </cell>
        </row>
        <row r="66"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L66">
            <v>0</v>
          </cell>
          <cell r="AM66">
            <v>0</v>
          </cell>
          <cell r="AN66">
            <v>1</v>
          </cell>
          <cell r="AO66">
            <v>1</v>
          </cell>
          <cell r="AP66">
            <v>1</v>
          </cell>
          <cell r="AQ66">
            <v>1</v>
          </cell>
        </row>
        <row r="68">
          <cell r="K68" t="str">
            <v>Total R&amp;D Headcount</v>
          </cell>
          <cell r="P68">
            <v>31</v>
          </cell>
          <cell r="Q68">
            <v>30</v>
          </cell>
          <cell r="R68">
            <v>30</v>
          </cell>
          <cell r="S68">
            <v>28</v>
          </cell>
          <cell r="T68">
            <v>29</v>
          </cell>
          <cell r="U68">
            <v>29</v>
          </cell>
          <cell r="V68">
            <v>30</v>
          </cell>
          <cell r="W68">
            <v>30</v>
          </cell>
          <cell r="X68">
            <v>30</v>
          </cell>
          <cell r="Y68">
            <v>30</v>
          </cell>
          <cell r="Z68">
            <v>30</v>
          </cell>
          <cell r="AA68">
            <v>30</v>
          </cell>
          <cell r="AL68">
            <v>31</v>
          </cell>
          <cell r="AM68">
            <v>30</v>
          </cell>
          <cell r="AN68">
            <v>30</v>
          </cell>
          <cell r="AO68">
            <v>29</v>
          </cell>
          <cell r="AP68">
            <v>27</v>
          </cell>
          <cell r="AQ68">
            <v>26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</row>
        <row r="70">
          <cell r="K70" t="str">
            <v>Marketing</v>
          </cell>
        </row>
        <row r="71"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</row>
        <row r="72"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0</v>
          </cell>
          <cell r="AQ72">
            <v>0</v>
          </cell>
        </row>
        <row r="73"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</row>
        <row r="74"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1</v>
          </cell>
        </row>
        <row r="75"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9">
          <cell r="K79" t="str">
            <v>Total Marketing Headcount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4</v>
          </cell>
          <cell r="V79">
            <v>4</v>
          </cell>
          <cell r="W79">
            <v>4</v>
          </cell>
          <cell r="X79">
            <v>4</v>
          </cell>
          <cell r="Y79">
            <v>4</v>
          </cell>
          <cell r="Z79">
            <v>4</v>
          </cell>
          <cell r="AA79">
            <v>4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2</v>
          </cell>
          <cell r="AQ79">
            <v>2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</row>
        <row r="81">
          <cell r="K81" t="str">
            <v>Sales</v>
          </cell>
        </row>
        <row r="82"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</row>
        <row r="85"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</row>
        <row r="86"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1</v>
          </cell>
          <cell r="AP86">
            <v>1</v>
          </cell>
          <cell r="AQ86">
            <v>0</v>
          </cell>
        </row>
        <row r="87"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</row>
        <row r="88"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</row>
        <row r="89">
          <cell r="P89">
            <v>1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</row>
        <row r="90"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  <cell r="AL90">
            <v>1</v>
          </cell>
          <cell r="AM90">
            <v>1</v>
          </cell>
          <cell r="AN90">
            <v>1</v>
          </cell>
          <cell r="AO90">
            <v>1</v>
          </cell>
          <cell r="AP90">
            <v>1</v>
          </cell>
          <cell r="AQ90">
            <v>1</v>
          </cell>
        </row>
        <row r="91"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</row>
        <row r="92"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1.1100000000000001</v>
          </cell>
          <cell r="W92">
            <v>1.1100000000000001</v>
          </cell>
          <cell r="X92">
            <v>1.1100000000000001</v>
          </cell>
          <cell r="Y92">
            <v>1.1100000000000001</v>
          </cell>
          <cell r="Z92">
            <v>1.1100000000000001</v>
          </cell>
          <cell r="AA92">
            <v>1.1100000000000001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</row>
        <row r="93"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1</v>
          </cell>
          <cell r="AQ93">
            <v>1</v>
          </cell>
        </row>
        <row r="94">
          <cell r="K94" t="str">
            <v>Total Sales Headcount</v>
          </cell>
          <cell r="P94">
            <v>9</v>
          </cell>
          <cell r="Q94">
            <v>8</v>
          </cell>
          <cell r="R94">
            <v>8</v>
          </cell>
          <cell r="S94">
            <v>8</v>
          </cell>
          <cell r="T94">
            <v>10</v>
          </cell>
          <cell r="U94">
            <v>10</v>
          </cell>
          <cell r="V94">
            <v>10.11</v>
          </cell>
          <cell r="W94">
            <v>10.11</v>
          </cell>
          <cell r="X94">
            <v>10.11</v>
          </cell>
          <cell r="Y94">
            <v>10.11</v>
          </cell>
          <cell r="Z94">
            <v>10.11</v>
          </cell>
          <cell r="AA94">
            <v>10.11</v>
          </cell>
          <cell r="AL94">
            <v>8</v>
          </cell>
          <cell r="AM94">
            <v>8</v>
          </cell>
          <cell r="AN94">
            <v>8</v>
          </cell>
          <cell r="AO94">
            <v>8</v>
          </cell>
          <cell r="AP94">
            <v>8</v>
          </cell>
          <cell r="AQ94">
            <v>7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</row>
        <row r="96">
          <cell r="K96" t="str">
            <v>G&amp;A</v>
          </cell>
        </row>
        <row r="97"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0</v>
          </cell>
        </row>
        <row r="98"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</row>
        <row r="99"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L99">
            <v>1</v>
          </cell>
          <cell r="AM99">
            <v>1</v>
          </cell>
          <cell r="AN99">
            <v>1</v>
          </cell>
          <cell r="AO99">
            <v>1</v>
          </cell>
          <cell r="AP99">
            <v>1</v>
          </cell>
          <cell r="AQ99">
            <v>1</v>
          </cell>
        </row>
        <row r="100"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</row>
        <row r="105">
          <cell r="K105" t="str">
            <v>Total G&amp;A Headcount</v>
          </cell>
          <cell r="P105">
            <v>3</v>
          </cell>
          <cell r="Q105">
            <v>3</v>
          </cell>
          <cell r="R105">
            <v>3</v>
          </cell>
          <cell r="S105">
            <v>3</v>
          </cell>
          <cell r="T105">
            <v>3</v>
          </cell>
          <cell r="U105">
            <v>3</v>
          </cell>
          <cell r="V105">
            <v>3</v>
          </cell>
          <cell r="W105">
            <v>3</v>
          </cell>
          <cell r="X105">
            <v>3</v>
          </cell>
          <cell r="Y105">
            <v>3</v>
          </cell>
          <cell r="Z105">
            <v>3</v>
          </cell>
          <cell r="AA105">
            <v>3</v>
          </cell>
          <cell r="AL105">
            <v>4</v>
          </cell>
          <cell r="AM105">
            <v>4</v>
          </cell>
          <cell r="AN105">
            <v>4</v>
          </cell>
          <cell r="AO105">
            <v>4</v>
          </cell>
          <cell r="AP105">
            <v>4</v>
          </cell>
          <cell r="AQ105">
            <v>4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</row>
        <row r="107">
          <cell r="K107" t="str">
            <v>TOTAL HEADCOUNT ALL</v>
          </cell>
          <cell r="P107">
            <v>51.5</v>
          </cell>
          <cell r="Q107">
            <v>50</v>
          </cell>
          <cell r="R107">
            <v>52</v>
          </cell>
          <cell r="S107">
            <v>50</v>
          </cell>
          <cell r="T107">
            <v>55</v>
          </cell>
          <cell r="U107">
            <v>57</v>
          </cell>
          <cell r="V107">
            <v>58.11</v>
          </cell>
          <cell r="W107">
            <v>58.11</v>
          </cell>
          <cell r="X107">
            <v>58.11</v>
          </cell>
          <cell r="Y107">
            <v>58.11</v>
          </cell>
          <cell r="Z107">
            <v>58.11</v>
          </cell>
          <cell r="AA107">
            <v>58.11</v>
          </cell>
          <cell r="AL107">
            <v>53</v>
          </cell>
          <cell r="AM107">
            <v>53</v>
          </cell>
          <cell r="AN107">
            <v>53</v>
          </cell>
          <cell r="AO107">
            <v>52</v>
          </cell>
          <cell r="AP107">
            <v>49</v>
          </cell>
          <cell r="AQ107">
            <v>49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</row>
        <row r="108">
          <cell r="K108" t="str">
            <v>Bonuses</v>
          </cell>
          <cell r="P108">
            <v>20000</v>
          </cell>
          <cell r="S108">
            <v>15175</v>
          </cell>
          <cell r="V108">
            <v>15175</v>
          </cell>
          <cell r="Y108">
            <v>15175</v>
          </cell>
          <cell r="AJ108" t="str">
            <v>ג</v>
          </cell>
        </row>
        <row r="109">
          <cell r="K109" t="str">
            <v>Bonuses</v>
          </cell>
          <cell r="P109">
            <v>45259</v>
          </cell>
          <cell r="S109">
            <v>83750</v>
          </cell>
          <cell r="V109">
            <v>110400</v>
          </cell>
          <cell r="Y109">
            <v>180650</v>
          </cell>
        </row>
        <row r="110">
          <cell r="K110" t="str">
            <v>Bonuses</v>
          </cell>
          <cell r="P110">
            <v>22500</v>
          </cell>
          <cell r="S110">
            <v>15000</v>
          </cell>
          <cell r="V110">
            <v>15000</v>
          </cell>
          <cell r="Y110">
            <v>25000</v>
          </cell>
        </row>
        <row r="114">
          <cell r="K114" t="str">
            <v>Nytron INC</v>
          </cell>
        </row>
        <row r="115">
          <cell r="K115" t="str">
            <v>Total Salary and Wages</v>
          </cell>
        </row>
        <row r="116">
          <cell r="K116" t="str">
            <v>COGS</v>
          </cell>
          <cell r="P116">
            <v>5855</v>
          </cell>
          <cell r="Q116">
            <v>11710</v>
          </cell>
          <cell r="R116">
            <v>11710</v>
          </cell>
          <cell r="S116">
            <v>11710</v>
          </cell>
          <cell r="T116">
            <v>27710</v>
          </cell>
          <cell r="U116">
            <v>27710</v>
          </cell>
          <cell r="V116">
            <v>27710</v>
          </cell>
          <cell r="W116">
            <v>27710</v>
          </cell>
          <cell r="X116">
            <v>27710</v>
          </cell>
          <cell r="Y116">
            <v>27710</v>
          </cell>
          <cell r="Z116">
            <v>27710</v>
          </cell>
          <cell r="AA116">
            <v>27710</v>
          </cell>
        </row>
        <row r="117">
          <cell r="K117" t="str">
            <v>R&amp;D</v>
          </cell>
          <cell r="P117">
            <v>23930.080000000002</v>
          </cell>
          <cell r="Q117">
            <v>23930.080000000002</v>
          </cell>
          <cell r="R117">
            <v>45013.413333333338</v>
          </cell>
          <cell r="S117">
            <v>45013.413333333338</v>
          </cell>
          <cell r="T117">
            <v>45013.413333333338</v>
          </cell>
          <cell r="U117">
            <v>45013.413333333338</v>
          </cell>
          <cell r="V117">
            <v>45013.413333333338</v>
          </cell>
          <cell r="W117">
            <v>45013.413333333338</v>
          </cell>
          <cell r="X117">
            <v>45013.413333333338</v>
          </cell>
          <cell r="Y117">
            <v>45013.413333333338</v>
          </cell>
          <cell r="Z117">
            <v>45013.413333333338</v>
          </cell>
          <cell r="AA117">
            <v>45013.413333333338</v>
          </cell>
        </row>
        <row r="118">
          <cell r="K118" t="str">
            <v>Sales</v>
          </cell>
          <cell r="P118">
            <v>106568.02666666667</v>
          </cell>
          <cell r="Q118">
            <v>91538.666666666672</v>
          </cell>
          <cell r="R118">
            <v>91538.666666666672</v>
          </cell>
          <cell r="S118">
            <v>91538.666666666672</v>
          </cell>
          <cell r="T118">
            <v>99494.08666666667</v>
          </cell>
          <cell r="U118">
            <v>99494.08666666667</v>
          </cell>
          <cell r="V118">
            <v>100855.33666666667</v>
          </cell>
          <cell r="W118">
            <v>100855.33666666667</v>
          </cell>
          <cell r="X118">
            <v>100855.33666666667</v>
          </cell>
          <cell r="Y118">
            <v>100855.33666666667</v>
          </cell>
          <cell r="Z118">
            <v>100855.33666666667</v>
          </cell>
          <cell r="AA118">
            <v>100855.33666666667</v>
          </cell>
        </row>
        <row r="119">
          <cell r="K119" t="str">
            <v>MKT</v>
          </cell>
          <cell r="P119">
            <v>34494</v>
          </cell>
          <cell r="Q119">
            <v>34494</v>
          </cell>
          <cell r="R119">
            <v>34494</v>
          </cell>
          <cell r="S119">
            <v>34494</v>
          </cell>
          <cell r="T119">
            <v>34494</v>
          </cell>
          <cell r="U119">
            <v>45994</v>
          </cell>
          <cell r="V119">
            <v>45994</v>
          </cell>
          <cell r="W119">
            <v>45994</v>
          </cell>
          <cell r="X119">
            <v>45994</v>
          </cell>
          <cell r="Y119">
            <v>45994</v>
          </cell>
          <cell r="Z119">
            <v>45994</v>
          </cell>
          <cell r="AA119">
            <v>45994</v>
          </cell>
        </row>
        <row r="120">
          <cell r="K120" t="str">
            <v>G&amp;A</v>
          </cell>
          <cell r="P120">
            <v>36400</v>
          </cell>
          <cell r="Q120">
            <v>36400</v>
          </cell>
          <cell r="R120">
            <v>36400</v>
          </cell>
          <cell r="S120">
            <v>36400</v>
          </cell>
          <cell r="T120">
            <v>36400</v>
          </cell>
          <cell r="U120">
            <v>36400</v>
          </cell>
          <cell r="V120">
            <v>36400</v>
          </cell>
          <cell r="W120">
            <v>36400</v>
          </cell>
          <cell r="X120">
            <v>36400</v>
          </cell>
          <cell r="Y120">
            <v>36400</v>
          </cell>
          <cell r="Z120">
            <v>36400</v>
          </cell>
          <cell r="AA120">
            <v>36400</v>
          </cell>
        </row>
        <row r="121">
          <cell r="K121" t="str">
            <v>TOTAL SALARY AND WAGES</v>
          </cell>
          <cell r="P121">
            <v>207247.10666666669</v>
          </cell>
          <cell r="Q121">
            <v>198072.74666666667</v>
          </cell>
          <cell r="R121">
            <v>219156.08000000002</v>
          </cell>
          <cell r="S121">
            <v>219156.08000000002</v>
          </cell>
          <cell r="T121">
            <v>243111.5</v>
          </cell>
          <cell r="U121">
            <v>254611.5</v>
          </cell>
          <cell r="V121">
            <v>255972.75</v>
          </cell>
          <cell r="W121">
            <v>255972.75</v>
          </cell>
          <cell r="X121">
            <v>255972.75</v>
          </cell>
          <cell r="Y121">
            <v>255972.75</v>
          </cell>
          <cell r="Z121">
            <v>255972.75</v>
          </cell>
          <cell r="AA121">
            <v>255972.75</v>
          </cell>
        </row>
        <row r="122">
          <cell r="K122" t="str">
            <v>Check</v>
          </cell>
        </row>
        <row r="126">
          <cell r="K126" t="str">
            <v>Headcount</v>
          </cell>
        </row>
        <row r="127">
          <cell r="K127" t="str">
            <v>COGS</v>
          </cell>
          <cell r="P127">
            <v>0.5</v>
          </cell>
          <cell r="Q127">
            <v>1</v>
          </cell>
          <cell r="R127">
            <v>1</v>
          </cell>
          <cell r="S127">
            <v>1</v>
          </cell>
          <cell r="T127">
            <v>2</v>
          </cell>
          <cell r="U127">
            <v>2</v>
          </cell>
          <cell r="V127">
            <v>2</v>
          </cell>
          <cell r="W127">
            <v>2</v>
          </cell>
          <cell r="X127">
            <v>2</v>
          </cell>
          <cell r="Y127">
            <v>2</v>
          </cell>
          <cell r="Z127">
            <v>2</v>
          </cell>
          <cell r="AA127">
            <v>2</v>
          </cell>
          <cell r="AL127">
            <v>1</v>
          </cell>
          <cell r="AM127">
            <v>1</v>
          </cell>
          <cell r="AN127">
            <v>1</v>
          </cell>
          <cell r="AO127">
            <v>1</v>
          </cell>
          <cell r="AP127">
            <v>1</v>
          </cell>
          <cell r="AQ127">
            <v>1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</row>
        <row r="128">
          <cell r="K128" t="str">
            <v>R&amp;D</v>
          </cell>
          <cell r="P128">
            <v>1</v>
          </cell>
          <cell r="Q128">
            <v>1</v>
          </cell>
          <cell r="R128">
            <v>2</v>
          </cell>
          <cell r="S128">
            <v>2</v>
          </cell>
          <cell r="T128">
            <v>2</v>
          </cell>
          <cell r="U128">
            <v>2</v>
          </cell>
          <cell r="V128">
            <v>2</v>
          </cell>
          <cell r="W128">
            <v>2</v>
          </cell>
          <cell r="X128">
            <v>2</v>
          </cell>
          <cell r="Y128">
            <v>2</v>
          </cell>
          <cell r="Z128">
            <v>2</v>
          </cell>
          <cell r="AA128">
            <v>2</v>
          </cell>
          <cell r="AL128">
            <v>1</v>
          </cell>
          <cell r="AM128">
            <v>1</v>
          </cell>
          <cell r="AN128">
            <v>2</v>
          </cell>
          <cell r="AO128">
            <v>2</v>
          </cell>
          <cell r="AP128">
            <v>2</v>
          </cell>
          <cell r="AQ128">
            <v>2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</row>
        <row r="129">
          <cell r="K129" t="str">
            <v>Sales</v>
          </cell>
          <cell r="P129">
            <v>8</v>
          </cell>
          <cell r="Q129">
            <v>7</v>
          </cell>
          <cell r="R129">
            <v>7</v>
          </cell>
          <cell r="S129">
            <v>7</v>
          </cell>
          <cell r="T129">
            <v>9</v>
          </cell>
          <cell r="U129">
            <v>9</v>
          </cell>
          <cell r="V129">
            <v>9.11</v>
          </cell>
          <cell r="W129">
            <v>9.11</v>
          </cell>
          <cell r="X129">
            <v>9.11</v>
          </cell>
          <cell r="Y129">
            <v>9.11</v>
          </cell>
          <cell r="Z129">
            <v>9.11</v>
          </cell>
          <cell r="AA129">
            <v>9.11</v>
          </cell>
          <cell r="AL129">
            <v>7</v>
          </cell>
          <cell r="AM129">
            <v>7</v>
          </cell>
          <cell r="AN129">
            <v>7</v>
          </cell>
          <cell r="AO129">
            <v>7</v>
          </cell>
          <cell r="AP129">
            <v>7</v>
          </cell>
          <cell r="AQ129">
            <v>7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</row>
        <row r="130">
          <cell r="K130" t="str">
            <v>MKT</v>
          </cell>
          <cell r="P130">
            <v>2</v>
          </cell>
          <cell r="Q130">
            <v>2</v>
          </cell>
          <cell r="R130">
            <v>2</v>
          </cell>
          <cell r="S130">
            <v>2</v>
          </cell>
          <cell r="T130">
            <v>2</v>
          </cell>
          <cell r="U130">
            <v>3</v>
          </cell>
          <cell r="V130">
            <v>3</v>
          </cell>
          <cell r="W130">
            <v>3</v>
          </cell>
          <cell r="X130">
            <v>3</v>
          </cell>
          <cell r="Y130">
            <v>3</v>
          </cell>
          <cell r="Z130">
            <v>3</v>
          </cell>
          <cell r="AA130">
            <v>3</v>
          </cell>
          <cell r="AL130">
            <v>2</v>
          </cell>
          <cell r="AM130">
            <v>2</v>
          </cell>
          <cell r="AN130">
            <v>2</v>
          </cell>
          <cell r="AO130">
            <v>2</v>
          </cell>
          <cell r="AP130">
            <v>1</v>
          </cell>
          <cell r="AQ130">
            <v>1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</row>
        <row r="131">
          <cell r="K131" t="str">
            <v>G&amp;A</v>
          </cell>
          <cell r="P131">
            <v>2</v>
          </cell>
          <cell r="Q131">
            <v>2</v>
          </cell>
          <cell r="R131">
            <v>2</v>
          </cell>
          <cell r="S131">
            <v>2</v>
          </cell>
          <cell r="T131">
            <v>2</v>
          </cell>
          <cell r="U131">
            <v>2</v>
          </cell>
          <cell r="V131">
            <v>2</v>
          </cell>
          <cell r="W131">
            <v>2</v>
          </cell>
          <cell r="X131">
            <v>2</v>
          </cell>
          <cell r="Y131">
            <v>2</v>
          </cell>
          <cell r="Z131">
            <v>2</v>
          </cell>
          <cell r="AA131">
            <v>2</v>
          </cell>
          <cell r="AL131">
            <v>3</v>
          </cell>
          <cell r="AM131">
            <v>3</v>
          </cell>
          <cell r="AN131">
            <v>3</v>
          </cell>
          <cell r="AO131">
            <v>3</v>
          </cell>
          <cell r="AP131">
            <v>3</v>
          </cell>
          <cell r="AQ131">
            <v>2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</row>
        <row r="132">
          <cell r="K132" t="str">
            <v>TOTAL HEADCOUNT INC</v>
          </cell>
          <cell r="P132">
            <v>13.5</v>
          </cell>
          <cell r="Q132">
            <v>13</v>
          </cell>
          <cell r="R132">
            <v>14</v>
          </cell>
          <cell r="S132">
            <v>14</v>
          </cell>
          <cell r="T132">
            <v>17</v>
          </cell>
          <cell r="U132">
            <v>18</v>
          </cell>
          <cell r="V132">
            <v>18.11</v>
          </cell>
          <cell r="W132">
            <v>18.11</v>
          </cell>
          <cell r="X132">
            <v>18.11</v>
          </cell>
          <cell r="Y132">
            <v>18.11</v>
          </cell>
          <cell r="Z132">
            <v>18.11</v>
          </cell>
          <cell r="AA132">
            <v>18.11</v>
          </cell>
          <cell r="AL132">
            <v>14</v>
          </cell>
          <cell r="AM132">
            <v>14</v>
          </cell>
          <cell r="AN132">
            <v>15</v>
          </cell>
          <cell r="AO132">
            <v>15</v>
          </cell>
          <cell r="AP132">
            <v>14</v>
          </cell>
          <cell r="AQ132">
            <v>13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</row>
        <row r="133">
          <cell r="K133" t="str">
            <v>Check</v>
          </cell>
        </row>
        <row r="135">
          <cell r="K135" t="str">
            <v>New Employees</v>
          </cell>
        </row>
        <row r="136">
          <cell r="K136" t="str">
            <v>COGS</v>
          </cell>
          <cell r="Q136">
            <v>0.5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-1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</row>
        <row r="137">
          <cell r="K137" t="str">
            <v>R&amp;D</v>
          </cell>
          <cell r="Q137">
            <v>0</v>
          </cell>
          <cell r="R137">
            <v>1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M137">
            <v>0</v>
          </cell>
          <cell r="AN137">
            <v>1</v>
          </cell>
          <cell r="AO137">
            <v>0</v>
          </cell>
          <cell r="AP137">
            <v>0</v>
          </cell>
          <cell r="AQ137">
            <v>0</v>
          </cell>
          <cell r="AR137">
            <v>-2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</row>
        <row r="138">
          <cell r="K138" t="str">
            <v>Sales</v>
          </cell>
          <cell r="Q138">
            <v>-1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0.10999999999999943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-7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</row>
        <row r="139">
          <cell r="K139" t="str">
            <v>MKT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-1</v>
          </cell>
          <cell r="AQ139">
            <v>-1</v>
          </cell>
          <cell r="AR139">
            <v>-1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</row>
        <row r="140">
          <cell r="K140" t="str">
            <v>G&amp;A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-2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</row>
        <row r="141">
          <cell r="K141" t="str">
            <v>TOTAL NEW HEADCOUNT</v>
          </cell>
          <cell r="P141">
            <v>0</v>
          </cell>
          <cell r="Q141">
            <v>-0.5</v>
          </cell>
          <cell r="R141">
            <v>1</v>
          </cell>
          <cell r="S141">
            <v>0</v>
          </cell>
          <cell r="T141">
            <v>3</v>
          </cell>
          <cell r="U141">
            <v>1</v>
          </cell>
          <cell r="V141">
            <v>0.10999999999999943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L141">
            <v>0</v>
          </cell>
          <cell r="AM141">
            <v>0</v>
          </cell>
          <cell r="AN141">
            <v>1</v>
          </cell>
          <cell r="AO141">
            <v>0</v>
          </cell>
          <cell r="AP141">
            <v>-1</v>
          </cell>
          <cell r="AQ141">
            <v>-1</v>
          </cell>
          <cell r="AR141">
            <v>-13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</row>
        <row r="144">
          <cell r="K144" t="str">
            <v>Nytron LTD</v>
          </cell>
        </row>
        <row r="145">
          <cell r="K145" t="str">
            <v>Total Salary and Wages</v>
          </cell>
        </row>
        <row r="146">
          <cell r="K146" t="str">
            <v>COGS</v>
          </cell>
          <cell r="P146">
            <v>31961.568681318684</v>
          </cell>
          <cell r="Q146">
            <v>31961.568681318684</v>
          </cell>
          <cell r="R146">
            <v>48390.140109890111</v>
          </cell>
          <cell r="S146">
            <v>48390.140109890111</v>
          </cell>
          <cell r="T146">
            <v>53179.613794100638</v>
          </cell>
          <cell r="U146">
            <v>59495.403267784852</v>
          </cell>
          <cell r="V146">
            <v>59495.403267784852</v>
          </cell>
          <cell r="W146">
            <v>59495.403267784852</v>
          </cell>
          <cell r="X146">
            <v>59495.403267784852</v>
          </cell>
          <cell r="Y146">
            <v>59495.403267784852</v>
          </cell>
          <cell r="Z146">
            <v>59495.403267784852</v>
          </cell>
          <cell r="AA146">
            <v>59495.403267784852</v>
          </cell>
        </row>
        <row r="147">
          <cell r="K147" t="str">
            <v>R&amp;D</v>
          </cell>
          <cell r="P147">
            <v>309167.36538461538</v>
          </cell>
          <cell r="Q147">
            <v>280721.36538461532</v>
          </cell>
          <cell r="R147">
            <v>267258.98626373621</v>
          </cell>
          <cell r="S147">
            <v>247362.95879120874</v>
          </cell>
          <cell r="T147">
            <v>259870.46703296702</v>
          </cell>
          <cell r="U147">
            <v>259870.46703296702</v>
          </cell>
          <cell r="V147">
            <v>274376.61263736256</v>
          </cell>
          <cell r="W147">
            <v>274376.61263736256</v>
          </cell>
          <cell r="X147">
            <v>274376.61263736256</v>
          </cell>
          <cell r="Y147">
            <v>274376.61263736256</v>
          </cell>
          <cell r="Z147">
            <v>274376.61263736256</v>
          </cell>
          <cell r="AA147">
            <v>274376.61263736256</v>
          </cell>
        </row>
        <row r="148">
          <cell r="K148" t="str">
            <v>Sales</v>
          </cell>
          <cell r="P148">
            <v>8940.4258241758234</v>
          </cell>
          <cell r="Q148">
            <v>8940.4258241758234</v>
          </cell>
          <cell r="R148">
            <v>8940.4258241758234</v>
          </cell>
          <cell r="S148">
            <v>8940.4258241758234</v>
          </cell>
          <cell r="T148">
            <v>8940.4258241758234</v>
          </cell>
          <cell r="U148">
            <v>8940.4258241758234</v>
          </cell>
          <cell r="V148">
            <v>8940.4258241758234</v>
          </cell>
          <cell r="W148">
            <v>8940.4258241758234</v>
          </cell>
          <cell r="X148">
            <v>8940.4258241758234</v>
          </cell>
          <cell r="Y148">
            <v>8940.4258241758234</v>
          </cell>
          <cell r="Z148">
            <v>8940.4258241758234</v>
          </cell>
          <cell r="AA148">
            <v>8940.4258241758234</v>
          </cell>
        </row>
        <row r="149">
          <cell r="K149" t="str">
            <v>MKT</v>
          </cell>
          <cell r="P149">
            <v>20342.978378378379</v>
          </cell>
          <cell r="Q149">
            <v>20342.978378378379</v>
          </cell>
          <cell r="R149">
            <v>20342.978378378379</v>
          </cell>
          <cell r="S149">
            <v>20342.978378378379</v>
          </cell>
          <cell r="T149">
            <v>20342.978378378379</v>
          </cell>
          <cell r="U149">
            <v>20342.978378378379</v>
          </cell>
          <cell r="V149">
            <v>20342.978378378379</v>
          </cell>
          <cell r="W149">
            <v>20342.978378378379</v>
          </cell>
          <cell r="X149">
            <v>20342.978378378379</v>
          </cell>
          <cell r="Y149">
            <v>20342.978378378379</v>
          </cell>
          <cell r="Z149">
            <v>20342.978378378379</v>
          </cell>
          <cell r="AA149">
            <v>20342.978378378379</v>
          </cell>
        </row>
        <row r="150">
          <cell r="K150" t="str">
            <v>G&amp;A</v>
          </cell>
          <cell r="P150">
            <v>9024</v>
          </cell>
          <cell r="Q150">
            <v>9024</v>
          </cell>
          <cell r="R150">
            <v>9024</v>
          </cell>
          <cell r="S150">
            <v>9024</v>
          </cell>
          <cell r="T150">
            <v>9024</v>
          </cell>
          <cell r="U150">
            <v>9024</v>
          </cell>
          <cell r="V150">
            <v>9024</v>
          </cell>
          <cell r="W150">
            <v>9024</v>
          </cell>
          <cell r="X150">
            <v>9024</v>
          </cell>
          <cell r="Y150">
            <v>9024</v>
          </cell>
          <cell r="Z150">
            <v>9024</v>
          </cell>
          <cell r="AA150">
            <v>9024</v>
          </cell>
        </row>
        <row r="151">
          <cell r="K151" t="str">
            <v>TOTAL SALARY AND WAGES</v>
          </cell>
          <cell r="P151">
            <v>379436.33826848824</v>
          </cell>
          <cell r="Q151">
            <v>350990.33826848818</v>
          </cell>
          <cell r="R151">
            <v>353956.53057618049</v>
          </cell>
          <cell r="S151">
            <v>334060.50310365303</v>
          </cell>
          <cell r="T151">
            <v>351357.48502962186</v>
          </cell>
          <cell r="U151">
            <v>357673.27450330608</v>
          </cell>
          <cell r="V151">
            <v>372179.42010770162</v>
          </cell>
          <cell r="W151">
            <v>372179.42010770162</v>
          </cell>
          <cell r="X151">
            <v>372179.42010770162</v>
          </cell>
          <cell r="Y151">
            <v>372179.42010770162</v>
          </cell>
          <cell r="Z151">
            <v>372179.42010770162</v>
          </cell>
          <cell r="AA151">
            <v>372179.42010770162</v>
          </cell>
        </row>
        <row r="152">
          <cell r="K152" t="str">
            <v>Check</v>
          </cell>
        </row>
        <row r="153">
          <cell r="P153">
            <v>5811.1943056943064</v>
          </cell>
          <cell r="Q153">
            <v>5326.9281135531137</v>
          </cell>
          <cell r="R153">
            <v>6048.7675137362639</v>
          </cell>
          <cell r="S153">
            <v>6048.7675137362639</v>
          </cell>
          <cell r="T153">
            <v>5317.9613794100642</v>
          </cell>
          <cell r="U153">
            <v>5408.673024344077</v>
          </cell>
          <cell r="V153">
            <v>5408.673024344077</v>
          </cell>
          <cell r="W153">
            <v>5408.673024344077</v>
          </cell>
          <cell r="X153">
            <v>5408.673024344077</v>
          </cell>
          <cell r="Y153">
            <v>5408.673024344077</v>
          </cell>
          <cell r="Z153">
            <v>5408.673024344077</v>
          </cell>
          <cell r="AA153">
            <v>5408.673024344077</v>
          </cell>
        </row>
        <row r="154">
          <cell r="P154">
            <v>193.70647685647688</v>
          </cell>
        </row>
        <row r="156">
          <cell r="K156" t="str">
            <v>Headcount</v>
          </cell>
        </row>
        <row r="157">
          <cell r="K157" t="str">
            <v>COGS</v>
          </cell>
          <cell r="P157">
            <v>5</v>
          </cell>
          <cell r="Q157">
            <v>5</v>
          </cell>
          <cell r="R157">
            <v>7</v>
          </cell>
          <cell r="S157">
            <v>7</v>
          </cell>
          <cell r="T157">
            <v>8</v>
          </cell>
          <cell r="U157">
            <v>9</v>
          </cell>
          <cell r="V157">
            <v>9</v>
          </cell>
          <cell r="W157">
            <v>9</v>
          </cell>
          <cell r="X157">
            <v>9</v>
          </cell>
          <cell r="Y157">
            <v>9</v>
          </cell>
          <cell r="Z157">
            <v>9</v>
          </cell>
          <cell r="AA157">
            <v>9</v>
          </cell>
          <cell r="AL157">
            <v>6</v>
          </cell>
          <cell r="AM157">
            <v>7</v>
          </cell>
          <cell r="AN157">
            <v>7</v>
          </cell>
          <cell r="AO157">
            <v>7</v>
          </cell>
          <cell r="AP157">
            <v>7</v>
          </cell>
          <cell r="AQ157">
            <v>7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</row>
        <row r="158">
          <cell r="K158" t="str">
            <v>R&amp;D</v>
          </cell>
          <cell r="P158">
            <v>30</v>
          </cell>
          <cell r="Q158">
            <v>29</v>
          </cell>
          <cell r="R158">
            <v>28</v>
          </cell>
          <cell r="S158">
            <v>26</v>
          </cell>
          <cell r="T158">
            <v>27</v>
          </cell>
          <cell r="U158">
            <v>27</v>
          </cell>
          <cell r="V158">
            <v>28</v>
          </cell>
          <cell r="W158">
            <v>28</v>
          </cell>
          <cell r="X158">
            <v>28</v>
          </cell>
          <cell r="Y158">
            <v>28</v>
          </cell>
          <cell r="Z158">
            <v>28</v>
          </cell>
          <cell r="AA158">
            <v>28</v>
          </cell>
          <cell r="AL158">
            <v>30</v>
          </cell>
          <cell r="AM158">
            <v>29</v>
          </cell>
          <cell r="AN158">
            <v>28</v>
          </cell>
          <cell r="AO158">
            <v>27</v>
          </cell>
          <cell r="AP158">
            <v>25</v>
          </cell>
          <cell r="AQ158">
            <v>25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</row>
        <row r="159">
          <cell r="K159" t="str">
            <v>Sales</v>
          </cell>
          <cell r="P159">
            <v>1</v>
          </cell>
          <cell r="Q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V159">
            <v>1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  <cell r="AL159">
            <v>1</v>
          </cell>
          <cell r="AM159">
            <v>1</v>
          </cell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</row>
        <row r="160">
          <cell r="K160" t="str">
            <v>MKT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</row>
        <row r="161">
          <cell r="K161" t="str">
            <v>G&amp;A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</row>
        <row r="162">
          <cell r="K162" t="str">
            <v>TOTAL HEADCOUNT LTD</v>
          </cell>
          <cell r="P162">
            <v>38</v>
          </cell>
          <cell r="Q162">
            <v>37</v>
          </cell>
          <cell r="R162">
            <v>38</v>
          </cell>
          <cell r="S162">
            <v>36</v>
          </cell>
          <cell r="T162">
            <v>38</v>
          </cell>
          <cell r="U162">
            <v>39</v>
          </cell>
          <cell r="V162">
            <v>40</v>
          </cell>
          <cell r="W162">
            <v>40</v>
          </cell>
          <cell r="X162">
            <v>40</v>
          </cell>
          <cell r="Y162">
            <v>40</v>
          </cell>
          <cell r="Z162">
            <v>40</v>
          </cell>
          <cell r="AA162">
            <v>40</v>
          </cell>
          <cell r="AL162">
            <v>39</v>
          </cell>
          <cell r="AM162">
            <v>39</v>
          </cell>
          <cell r="AN162">
            <v>38</v>
          </cell>
          <cell r="AO162">
            <v>37</v>
          </cell>
          <cell r="AP162">
            <v>35</v>
          </cell>
          <cell r="AQ162">
            <v>35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</row>
        <row r="163">
          <cell r="K163" t="str">
            <v>Check</v>
          </cell>
        </row>
        <row r="165">
          <cell r="K165" t="str">
            <v>New Employees</v>
          </cell>
        </row>
        <row r="166">
          <cell r="K166" t="str">
            <v>COGS</v>
          </cell>
        </row>
        <row r="167">
          <cell r="K167" t="str">
            <v>R&amp;D</v>
          </cell>
        </row>
        <row r="168">
          <cell r="K168" t="str">
            <v>Sales</v>
          </cell>
        </row>
        <row r="169">
          <cell r="K169" t="str">
            <v>MKT</v>
          </cell>
        </row>
        <row r="170">
          <cell r="K170" t="str">
            <v>G&amp;A</v>
          </cell>
        </row>
        <row r="171">
          <cell r="K171" t="str">
            <v>TOTAL NEW HEADCOUNT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">
          <cell r="E1" t="str">
            <v>acc dep</v>
          </cell>
          <cell r="F1">
            <v>-429821.59</v>
          </cell>
          <cell r="G1">
            <v>-431885.54000000004</v>
          </cell>
          <cell r="T1">
            <v>43586</v>
          </cell>
          <cell r="U1">
            <v>43617</v>
          </cell>
        </row>
        <row r="2">
          <cell r="Q2" t="e">
            <v>#REF!</v>
          </cell>
        </row>
        <row r="3">
          <cell r="E3" t="str">
            <v>Property and equipment, net</v>
          </cell>
          <cell r="F3">
            <v>265456.39999999997</v>
          </cell>
          <cell r="G3">
            <v>263392.45</v>
          </cell>
          <cell r="Q3">
            <v>0</v>
          </cell>
          <cell r="R3">
            <v>307801.42</v>
          </cell>
          <cell r="T3">
            <v>323661.71999999991</v>
          </cell>
          <cell r="U3">
            <v>323990.53999999998</v>
          </cell>
        </row>
        <row r="4">
          <cell r="E4" t="str">
            <v>Cash and cash equivalents</v>
          </cell>
          <cell r="F4">
            <v>37959</v>
          </cell>
          <cell r="L4">
            <v>0</v>
          </cell>
          <cell r="Q4">
            <v>-265456.39999999997</v>
          </cell>
          <cell r="R4">
            <v>2153</v>
          </cell>
          <cell r="T4">
            <v>4094765.41</v>
          </cell>
          <cell r="U4">
            <v>3161460.5000000005</v>
          </cell>
        </row>
        <row r="5">
          <cell r="E5" t="str">
            <v>Long Term Restricted Cash</v>
          </cell>
          <cell r="F5">
            <v>7729006.6000000006</v>
          </cell>
          <cell r="G5">
            <v>6986277.0800000001</v>
          </cell>
          <cell r="Q5">
            <v>0</v>
          </cell>
          <cell r="R5">
            <v>6036635.9699999997</v>
          </cell>
          <cell r="T5">
            <v>38879</v>
          </cell>
          <cell r="U5">
            <v>38879</v>
          </cell>
        </row>
        <row r="9">
          <cell r="E9" t="str">
            <v>Budget CODE</v>
          </cell>
          <cell r="F9">
            <v>43466</v>
          </cell>
          <cell r="G9">
            <v>43497</v>
          </cell>
          <cell r="Q9">
            <v>43800</v>
          </cell>
          <cell r="R9">
            <v>43525</v>
          </cell>
          <cell r="T9">
            <v>43586</v>
          </cell>
          <cell r="U9">
            <v>43617</v>
          </cell>
        </row>
        <row r="11">
          <cell r="F11">
            <v>190406.76</v>
          </cell>
          <cell r="G11">
            <v>491094.48</v>
          </cell>
          <cell r="R11">
            <v>838395.21</v>
          </cell>
          <cell r="T11">
            <v>337925.93</v>
          </cell>
          <cell r="U11">
            <v>503886.58</v>
          </cell>
        </row>
        <row r="12">
          <cell r="F12">
            <v>30774.5</v>
          </cell>
          <cell r="G12">
            <v>30774.5</v>
          </cell>
          <cell r="R12">
            <v>190774.5</v>
          </cell>
          <cell r="T12">
            <v>195548.5</v>
          </cell>
          <cell r="U12">
            <v>370045.5</v>
          </cell>
        </row>
        <row r="13">
          <cell r="F13">
            <v>9528396.5600000005</v>
          </cell>
          <cell r="G13">
            <v>10606762.560000001</v>
          </cell>
          <cell r="R13">
            <v>10606762.560000001</v>
          </cell>
          <cell r="T13">
            <v>10784227.210000001</v>
          </cell>
          <cell r="U13">
            <v>10606762.210000001</v>
          </cell>
        </row>
        <row r="14">
          <cell r="U14">
            <v>140</v>
          </cell>
        </row>
        <row r="15">
          <cell r="F15">
            <v>-30774.5</v>
          </cell>
          <cell r="G15">
            <v>-30774.5</v>
          </cell>
          <cell r="R15">
            <v>-30774.5</v>
          </cell>
          <cell r="T15">
            <v>-30774.5</v>
          </cell>
          <cell r="U15">
            <v>-30774.5</v>
          </cell>
        </row>
        <row r="16">
          <cell r="F16">
            <v>341046.38</v>
          </cell>
          <cell r="G16">
            <v>348249.12</v>
          </cell>
          <cell r="R16">
            <v>146881.20000000001</v>
          </cell>
          <cell r="T16">
            <v>153851.35999999999</v>
          </cell>
          <cell r="U16">
            <v>111807.01</v>
          </cell>
        </row>
        <row r="17">
          <cell r="F17">
            <v>32742.32</v>
          </cell>
          <cell r="G17">
            <v>32742.32</v>
          </cell>
          <cell r="R17">
            <v>32742.32</v>
          </cell>
          <cell r="T17">
            <v>32742.32</v>
          </cell>
          <cell r="U17">
            <v>32742.32</v>
          </cell>
        </row>
        <row r="18">
          <cell r="F18">
            <v>54756.42</v>
          </cell>
          <cell r="G18">
            <v>54756.42</v>
          </cell>
          <cell r="R18">
            <v>54756.42</v>
          </cell>
          <cell r="T18">
            <v>54756.42</v>
          </cell>
          <cell r="U18">
            <v>54756.42</v>
          </cell>
        </row>
        <row r="19">
          <cell r="F19">
            <v>3450</v>
          </cell>
          <cell r="G19">
            <v>3450</v>
          </cell>
          <cell r="R19">
            <v>0</v>
          </cell>
          <cell r="T19">
            <v>0</v>
          </cell>
          <cell r="U19">
            <v>0</v>
          </cell>
        </row>
        <row r="20">
          <cell r="F20">
            <v>-29702.25</v>
          </cell>
          <cell r="G20">
            <v>-30250.65</v>
          </cell>
          <cell r="R20">
            <v>-30799.03</v>
          </cell>
          <cell r="T20">
            <v>-31696.45</v>
          </cell>
          <cell r="U20">
            <v>-31963.42</v>
          </cell>
        </row>
        <row r="21">
          <cell r="F21">
            <v>-20106.27</v>
          </cell>
          <cell r="G21">
            <v>-21621.82</v>
          </cell>
          <cell r="R21">
            <v>-11502.22</v>
          </cell>
          <cell r="T21">
            <v>-14055.470000000001</v>
          </cell>
          <cell r="U21">
            <v>-13788.02</v>
          </cell>
        </row>
        <row r="22">
          <cell r="F22">
            <v>-3450</v>
          </cell>
          <cell r="G22">
            <v>-3450</v>
          </cell>
          <cell r="R22">
            <v>-3450</v>
          </cell>
          <cell r="T22">
            <v>0</v>
          </cell>
          <cell r="U22">
            <v>0</v>
          </cell>
        </row>
        <row r="23">
          <cell r="F23">
            <v>46600</v>
          </cell>
          <cell r="G23">
            <v>38879</v>
          </cell>
          <cell r="R23">
            <v>38879</v>
          </cell>
          <cell r="T23">
            <v>38879</v>
          </cell>
          <cell r="U23">
            <v>38879</v>
          </cell>
        </row>
        <row r="24">
          <cell r="F24">
            <v>50000</v>
          </cell>
          <cell r="G24">
            <v>50000</v>
          </cell>
          <cell r="R24">
            <v>50000</v>
          </cell>
          <cell r="T24">
            <v>50000</v>
          </cell>
          <cell r="U24">
            <v>50000</v>
          </cell>
        </row>
        <row r="25">
          <cell r="F25">
            <v>20000</v>
          </cell>
          <cell r="G25">
            <v>20000</v>
          </cell>
          <cell r="R25">
            <v>20000</v>
          </cell>
          <cell r="T25">
            <v>20000</v>
          </cell>
          <cell r="U25">
            <v>20000</v>
          </cell>
        </row>
        <row r="26">
          <cell r="F26">
            <v>-11640.05</v>
          </cell>
          <cell r="G26">
            <v>-12648.14</v>
          </cell>
          <cell r="R26">
            <v>-17607.38</v>
          </cell>
          <cell r="T26">
            <v>-7792.39</v>
          </cell>
          <cell r="U26">
            <v>-2942.22</v>
          </cell>
        </row>
        <row r="27">
          <cell r="F27">
            <v>0</v>
          </cell>
          <cell r="G27">
            <v>-16600</v>
          </cell>
          <cell r="R27">
            <v>0</v>
          </cell>
          <cell r="T27">
            <v>0</v>
          </cell>
          <cell r="U27">
            <v>0</v>
          </cell>
        </row>
        <row r="28">
          <cell r="F28">
            <v>-7280</v>
          </cell>
          <cell r="G28">
            <v>-7280</v>
          </cell>
          <cell r="R28">
            <v>-7280</v>
          </cell>
          <cell r="T28">
            <v>-7280</v>
          </cell>
          <cell r="U28">
            <v>-7280</v>
          </cell>
        </row>
        <row r="29">
          <cell r="F29">
            <v>-157.72</v>
          </cell>
          <cell r="G29">
            <v>-140.43</v>
          </cell>
          <cell r="R29">
            <v>-127.11</v>
          </cell>
          <cell r="T29">
            <v>-23.24</v>
          </cell>
          <cell r="U29">
            <v>-23.24</v>
          </cell>
        </row>
        <row r="30">
          <cell r="F30">
            <v>-2503.12</v>
          </cell>
          <cell r="G30">
            <v>-2747.89</v>
          </cell>
          <cell r="R30">
            <v>-2408.7800000000002</v>
          </cell>
          <cell r="T30">
            <v>-2399.1</v>
          </cell>
          <cell r="U30">
            <v>-2465.5500000000002</v>
          </cell>
        </row>
        <row r="31">
          <cell r="F31">
            <v>-1586.25</v>
          </cell>
          <cell r="G31">
            <v>-2092.5</v>
          </cell>
          <cell r="R31">
            <v>-2362.5</v>
          </cell>
          <cell r="T31">
            <v>0</v>
          </cell>
          <cell r="U31">
            <v>-1215</v>
          </cell>
        </row>
        <row r="32">
          <cell r="F32">
            <v>0</v>
          </cell>
          <cell r="G32">
            <v>0</v>
          </cell>
          <cell r="R32">
            <v>175000</v>
          </cell>
          <cell r="T32">
            <v>175000</v>
          </cell>
          <cell r="U32">
            <v>0</v>
          </cell>
        </row>
        <row r="33">
          <cell r="F33">
            <v>0</v>
          </cell>
          <cell r="G33">
            <v>0</v>
          </cell>
          <cell r="R33">
            <v>4774</v>
          </cell>
          <cell r="T33">
            <v>0</v>
          </cell>
          <cell r="U33">
            <v>0</v>
          </cell>
        </row>
        <row r="34">
          <cell r="F34">
            <v>-1647.3</v>
          </cell>
          <cell r="G34">
            <v>-1540.2</v>
          </cell>
          <cell r="R34">
            <v>0</v>
          </cell>
          <cell r="T34">
            <v>0</v>
          </cell>
          <cell r="U34">
            <v>-1208.7</v>
          </cell>
        </row>
        <row r="35">
          <cell r="F35">
            <v>-2010</v>
          </cell>
          <cell r="G35">
            <v>-2180</v>
          </cell>
          <cell r="R35">
            <v>-2010</v>
          </cell>
          <cell r="T35">
            <v>-2520</v>
          </cell>
          <cell r="U35">
            <v>0</v>
          </cell>
        </row>
        <row r="36">
          <cell r="F36">
            <v>-22000</v>
          </cell>
          <cell r="G36">
            <v>-44000</v>
          </cell>
          <cell r="R36">
            <v>-22000</v>
          </cell>
          <cell r="T36">
            <v>0</v>
          </cell>
          <cell r="U36">
            <v>0</v>
          </cell>
        </row>
        <row r="37">
          <cell r="F37">
            <v>0</v>
          </cell>
          <cell r="G37">
            <v>0</v>
          </cell>
          <cell r="R37">
            <v>0</v>
          </cell>
          <cell r="T37">
            <v>0</v>
          </cell>
          <cell r="U37">
            <v>0</v>
          </cell>
        </row>
        <row r="38">
          <cell r="R38">
            <v>0</v>
          </cell>
          <cell r="T38">
            <v>0</v>
          </cell>
          <cell r="U38">
            <v>-425</v>
          </cell>
        </row>
        <row r="39">
          <cell r="F39">
            <v>-46435.37</v>
          </cell>
          <cell r="G39">
            <v>-46435</v>
          </cell>
          <cell r="R39">
            <v>-43241</v>
          </cell>
          <cell r="T39">
            <v>-43240.800000000003</v>
          </cell>
          <cell r="U39">
            <v>-43241</v>
          </cell>
        </row>
        <row r="40">
          <cell r="F40">
            <v>-19258.36</v>
          </cell>
          <cell r="G40">
            <v>-30564.78</v>
          </cell>
          <cell r="R40">
            <v>-22353.1</v>
          </cell>
          <cell r="T40">
            <v>-20481.810000000001</v>
          </cell>
          <cell r="U40">
            <v>-27751.79</v>
          </cell>
        </row>
        <row r="41">
          <cell r="F41">
            <v>-1839.41</v>
          </cell>
          <cell r="G41">
            <v>-1546</v>
          </cell>
          <cell r="R41">
            <v>-1131.6199999999999</v>
          </cell>
          <cell r="T41">
            <v>-2533.21</v>
          </cell>
          <cell r="U41">
            <v>0</v>
          </cell>
        </row>
        <row r="42">
          <cell r="F42">
            <v>-8591.59</v>
          </cell>
          <cell r="G42">
            <v>-9950.64</v>
          </cell>
          <cell r="R42">
            <v>-22412.13</v>
          </cell>
          <cell r="T42">
            <v>-24070.86</v>
          </cell>
          <cell r="U42">
            <v>-14427.54</v>
          </cell>
        </row>
        <row r="43">
          <cell r="F43">
            <v>-1245</v>
          </cell>
          <cell r="G43">
            <v>-94127.17</v>
          </cell>
          <cell r="R43">
            <v>-85759</v>
          </cell>
          <cell r="T43">
            <v>-85759</v>
          </cell>
          <cell r="U43">
            <v>-85759</v>
          </cell>
        </row>
        <row r="44">
          <cell r="F44">
            <v>0</v>
          </cell>
          <cell r="G44">
            <v>-2085.16</v>
          </cell>
          <cell r="R44">
            <v>-7660.78</v>
          </cell>
          <cell r="T44">
            <v>-1050.47</v>
          </cell>
          <cell r="U44">
            <v>-1050.47</v>
          </cell>
        </row>
        <row r="45">
          <cell r="F45">
            <v>-344070.35</v>
          </cell>
          <cell r="G45">
            <v>-305618.34999999998</v>
          </cell>
          <cell r="R45">
            <v>-485392.35</v>
          </cell>
          <cell r="T45">
            <v>-725353.85</v>
          </cell>
          <cell r="U45">
            <v>-485029.85</v>
          </cell>
        </row>
        <row r="46">
          <cell r="F46">
            <v>12436.23</v>
          </cell>
          <cell r="G46">
            <v>9104.23</v>
          </cell>
          <cell r="R46">
            <v>9104.23</v>
          </cell>
          <cell r="T46">
            <v>-9233.93</v>
          </cell>
          <cell r="U46">
            <v>-9233.93</v>
          </cell>
        </row>
        <row r="47">
          <cell r="F47">
            <v>-10683201.880000001</v>
          </cell>
          <cell r="G47">
            <v>-11383141.880000001</v>
          </cell>
          <cell r="R47">
            <v>-12133081.880000001</v>
          </cell>
          <cell r="T47">
            <v>-12633021.880000001</v>
          </cell>
          <cell r="U47">
            <v>-12883021.880000001</v>
          </cell>
        </row>
        <row r="48">
          <cell r="F48">
            <v>13556.49</v>
          </cell>
          <cell r="G48">
            <v>13556.49</v>
          </cell>
          <cell r="R48">
            <v>13556.49</v>
          </cell>
          <cell r="T48">
            <v>13556.49</v>
          </cell>
          <cell r="U48">
            <v>13556.49</v>
          </cell>
        </row>
        <row r="49">
          <cell r="F49">
            <v>-212329.75</v>
          </cell>
          <cell r="G49">
            <v>-249925.75</v>
          </cell>
          <cell r="R49">
            <v>-249925.75</v>
          </cell>
          <cell r="T49">
            <v>-249925.75</v>
          </cell>
          <cell r="U49">
            <v>-249925.75</v>
          </cell>
        </row>
        <row r="50">
          <cell r="F50">
            <v>922300.34</v>
          </cell>
          <cell r="G50">
            <v>-67830.66</v>
          </cell>
          <cell r="R50">
            <v>-67830.66</v>
          </cell>
          <cell r="T50">
            <v>-67830.66</v>
          </cell>
          <cell r="U50">
            <v>-67830.66</v>
          </cell>
        </row>
        <row r="51">
          <cell r="F51">
            <v>0</v>
          </cell>
          <cell r="G51">
            <v>0</v>
          </cell>
          <cell r="R51">
            <v>0</v>
          </cell>
          <cell r="T51">
            <v>0</v>
          </cell>
          <cell r="U51">
            <v>0</v>
          </cell>
        </row>
        <row r="52">
          <cell r="E52" t="str">
            <v>Total MRR</v>
          </cell>
          <cell r="F52">
            <v>-160000</v>
          </cell>
          <cell r="G52">
            <v>-160000</v>
          </cell>
          <cell r="R52">
            <v>-160000</v>
          </cell>
          <cell r="T52">
            <v>-164774.64999999991</v>
          </cell>
          <cell r="U52">
            <v>-402270.65</v>
          </cell>
        </row>
        <row r="53">
          <cell r="U53">
            <v>0</v>
          </cell>
        </row>
        <row r="54">
          <cell r="U54">
            <v>0</v>
          </cell>
        </row>
        <row r="55">
          <cell r="E55" t="str">
            <v xml:space="preserve">Sales - Travel </v>
          </cell>
          <cell r="F55">
            <v>0</v>
          </cell>
          <cell r="G55">
            <v>0</v>
          </cell>
          <cell r="R55">
            <v>0</v>
          </cell>
          <cell r="T55">
            <v>0</v>
          </cell>
          <cell r="U55">
            <v>0</v>
          </cell>
        </row>
        <row r="56">
          <cell r="E56" t="str">
            <v xml:space="preserve">Sales - Travel </v>
          </cell>
          <cell r="F56">
            <v>0</v>
          </cell>
          <cell r="G56">
            <v>0</v>
          </cell>
          <cell r="R56">
            <v>0</v>
          </cell>
          <cell r="T56">
            <v>0</v>
          </cell>
          <cell r="U56">
            <v>0</v>
          </cell>
        </row>
        <row r="57">
          <cell r="E57" t="str">
            <v xml:space="preserve">Sales - Travel </v>
          </cell>
          <cell r="F57">
            <v>0</v>
          </cell>
          <cell r="G57">
            <v>0</v>
          </cell>
          <cell r="R57">
            <v>0</v>
          </cell>
          <cell r="T57">
            <v>0</v>
          </cell>
          <cell r="U57">
            <v>0</v>
          </cell>
        </row>
        <row r="58">
          <cell r="E58" t="str">
            <v>R&amp;D -  MBO Bonus</v>
          </cell>
          <cell r="F58">
            <v>0</v>
          </cell>
          <cell r="G58">
            <v>0</v>
          </cell>
          <cell r="R58">
            <v>0</v>
          </cell>
          <cell r="T58">
            <v>17500</v>
          </cell>
          <cell r="U58">
            <v>17500</v>
          </cell>
        </row>
        <row r="59">
          <cell r="E59" t="str">
            <v>R&amp;D - SBC</v>
          </cell>
          <cell r="F59">
            <v>0</v>
          </cell>
          <cell r="G59">
            <v>0</v>
          </cell>
          <cell r="R59">
            <v>0</v>
          </cell>
          <cell r="T59">
            <v>0</v>
          </cell>
          <cell r="U59">
            <v>0</v>
          </cell>
        </row>
        <row r="60">
          <cell r="E60" t="str">
            <v>Sales -  Salary and Wages</v>
          </cell>
          <cell r="F60">
            <v>82970.350000000006</v>
          </cell>
          <cell r="G60">
            <v>171589.69</v>
          </cell>
          <cell r="R60">
            <v>248675.49</v>
          </cell>
          <cell r="T60">
            <v>402569.61</v>
          </cell>
          <cell r="U60">
            <v>472569.61</v>
          </cell>
        </row>
        <row r="61">
          <cell r="E61" t="str">
            <v>Sales - MBO/Commission</v>
          </cell>
          <cell r="F61">
            <v>40008.5</v>
          </cell>
          <cell r="G61">
            <v>40008.5</v>
          </cell>
          <cell r="R61">
            <v>40008.5</v>
          </cell>
          <cell r="T61">
            <v>102416.5</v>
          </cell>
          <cell r="U61">
            <v>102416.5</v>
          </cell>
        </row>
        <row r="62">
          <cell r="E62" t="str">
            <v>Sales -  Salary and Wages</v>
          </cell>
          <cell r="F62">
            <v>325</v>
          </cell>
          <cell r="G62">
            <v>675</v>
          </cell>
          <cell r="R62">
            <v>1025</v>
          </cell>
          <cell r="T62">
            <v>1700</v>
          </cell>
          <cell r="U62">
            <v>2000</v>
          </cell>
        </row>
        <row r="63">
          <cell r="E63" t="str">
            <v>Sales -  Salary and Wages</v>
          </cell>
          <cell r="F63">
            <v>1008.5</v>
          </cell>
          <cell r="G63">
            <v>1007.6000000000004</v>
          </cell>
          <cell r="R63">
            <v>-0.3999999999996362</v>
          </cell>
          <cell r="T63">
            <v>-0.3999999999996362</v>
          </cell>
          <cell r="U63">
            <v>-0.3999999999996362</v>
          </cell>
        </row>
        <row r="64">
          <cell r="E64" t="str">
            <v>Sales -  Salary and Wages</v>
          </cell>
          <cell r="F64">
            <v>12432.93</v>
          </cell>
          <cell r="G64">
            <v>18710.099999999999</v>
          </cell>
          <cell r="R64">
            <v>24755.33</v>
          </cell>
          <cell r="T64">
            <v>42326.17</v>
          </cell>
          <cell r="U64">
            <v>47390.29</v>
          </cell>
        </row>
        <row r="65">
          <cell r="E65" t="str">
            <v>Sales -  Salary and Wages</v>
          </cell>
          <cell r="F65">
            <v>13329.69</v>
          </cell>
          <cell r="G65">
            <v>25856.83</v>
          </cell>
          <cell r="R65">
            <v>40138.28</v>
          </cell>
          <cell r="T65">
            <v>71087.399999999994</v>
          </cell>
          <cell r="U65">
            <v>83867.759999999995</v>
          </cell>
        </row>
        <row r="66">
          <cell r="E66" t="str">
            <v>Sales -  Salary and Wages</v>
          </cell>
          <cell r="F66">
            <v>1225.96</v>
          </cell>
          <cell r="G66">
            <v>1532.04</v>
          </cell>
          <cell r="R66">
            <v>1837.14</v>
          </cell>
          <cell r="T66">
            <v>2684.27</v>
          </cell>
          <cell r="U66">
            <v>2974.25</v>
          </cell>
        </row>
        <row r="67">
          <cell r="E67" t="str">
            <v>Sales -  Salary and Wages</v>
          </cell>
          <cell r="F67">
            <v>0</v>
          </cell>
          <cell r="G67">
            <v>0</v>
          </cell>
          <cell r="R67">
            <v>0</v>
          </cell>
          <cell r="T67">
            <v>6849.54</v>
          </cell>
          <cell r="U67">
            <v>10441.15</v>
          </cell>
        </row>
        <row r="68">
          <cell r="E68" t="str">
            <v>Sales - SBC</v>
          </cell>
          <cell r="F68">
            <v>0</v>
          </cell>
          <cell r="G68">
            <v>0</v>
          </cell>
          <cell r="R68">
            <v>0</v>
          </cell>
          <cell r="T68">
            <v>0</v>
          </cell>
          <cell r="U68">
            <v>0</v>
          </cell>
        </row>
        <row r="69">
          <cell r="E69" t="str">
            <v xml:space="preserve">Sales - Travel </v>
          </cell>
          <cell r="F69">
            <v>9602.94</v>
          </cell>
          <cell r="G69">
            <v>16627.169999999998</v>
          </cell>
          <cell r="R69">
            <v>0</v>
          </cell>
          <cell r="T69">
            <v>0</v>
          </cell>
          <cell r="U69">
            <v>0</v>
          </cell>
        </row>
        <row r="70">
          <cell r="E70" t="str">
            <v>Sales - Meals and entertainment</v>
          </cell>
          <cell r="F70">
            <v>1766.72</v>
          </cell>
          <cell r="G70">
            <v>3196.26</v>
          </cell>
          <cell r="R70">
            <v>0</v>
          </cell>
          <cell r="T70">
            <v>0</v>
          </cell>
          <cell r="U70">
            <v>0</v>
          </cell>
        </row>
        <row r="71">
          <cell r="E71" t="str">
            <v>Sales - Other</v>
          </cell>
          <cell r="F71">
            <v>0</v>
          </cell>
          <cell r="G71">
            <v>0</v>
          </cell>
          <cell r="R71">
            <v>225.99</v>
          </cell>
          <cell r="T71">
            <v>514.51</v>
          </cell>
          <cell r="U71">
            <v>514.51</v>
          </cell>
        </row>
        <row r="72">
          <cell r="E72" t="str">
            <v>Sales - Professional Consulting</v>
          </cell>
          <cell r="F72">
            <v>0</v>
          </cell>
          <cell r="G72">
            <v>0</v>
          </cell>
          <cell r="R72">
            <v>0</v>
          </cell>
          <cell r="T72">
            <v>21000</v>
          </cell>
          <cell r="U72">
            <v>21000</v>
          </cell>
        </row>
        <row r="73">
          <cell r="U73">
            <v>0</v>
          </cell>
        </row>
        <row r="74">
          <cell r="E74" t="str">
            <v>Marketing - AR</v>
          </cell>
          <cell r="T74">
            <v>5100</v>
          </cell>
          <cell r="U74">
            <v>0</v>
          </cell>
        </row>
        <row r="75">
          <cell r="E75" t="str">
            <v>Marketing - Content</v>
          </cell>
          <cell r="T75">
            <v>5799</v>
          </cell>
          <cell r="U75">
            <v>5799</v>
          </cell>
        </row>
        <row r="76">
          <cell r="E76" t="str">
            <v>G&amp;A  - Other</v>
          </cell>
          <cell r="T76">
            <v>314.11</v>
          </cell>
          <cell r="U76">
            <v>314.11</v>
          </cell>
        </row>
        <row r="77">
          <cell r="E77" t="str">
            <v>G&amp;A - Salary and Wages</v>
          </cell>
          <cell r="F77">
            <v>49964.1</v>
          </cell>
          <cell r="G77">
            <v>101075.29</v>
          </cell>
          <cell r="R77">
            <v>74664.44</v>
          </cell>
          <cell r="T77">
            <v>134844.24</v>
          </cell>
          <cell r="U77">
            <v>172022.82</v>
          </cell>
        </row>
        <row r="78">
          <cell r="E78" t="str">
            <v>G&amp;A -  MBO Bonus</v>
          </cell>
          <cell r="F78">
            <v>22500</v>
          </cell>
          <cell r="G78">
            <v>22500</v>
          </cell>
          <cell r="R78">
            <v>22500</v>
          </cell>
          <cell r="T78">
            <v>43500</v>
          </cell>
          <cell r="U78">
            <v>43500</v>
          </cell>
        </row>
        <row r="79">
          <cell r="E79" t="str">
            <v>G&amp;A - Salary and Wages</v>
          </cell>
          <cell r="F79">
            <v>35</v>
          </cell>
          <cell r="G79">
            <v>45</v>
          </cell>
          <cell r="R79">
            <v>55</v>
          </cell>
          <cell r="T79">
            <v>75</v>
          </cell>
          <cell r="U79">
            <v>75</v>
          </cell>
        </row>
        <row r="80">
          <cell r="E80" t="str">
            <v>G&amp;A - Salary and Wages</v>
          </cell>
          <cell r="F80">
            <v>1602.56</v>
          </cell>
          <cell r="G80">
            <v>1601.75</v>
          </cell>
          <cell r="R80">
            <v>-0.25</v>
          </cell>
          <cell r="T80">
            <v>-0.44999999999708962</v>
          </cell>
          <cell r="U80">
            <v>-0.25</v>
          </cell>
        </row>
        <row r="81">
          <cell r="E81" t="str">
            <v>G&amp;A - Salary and Wages</v>
          </cell>
          <cell r="F81">
            <v>6861.41</v>
          </cell>
          <cell r="G81">
            <v>10862.8</v>
          </cell>
          <cell r="R81">
            <v>8472.4500000000007</v>
          </cell>
          <cell r="T81">
            <v>13312.83</v>
          </cell>
          <cell r="U81">
            <v>14093.37</v>
          </cell>
        </row>
        <row r="82">
          <cell r="E82" t="str">
            <v>G&amp;A - Salary and Wages</v>
          </cell>
          <cell r="F82">
            <v>4975.8</v>
          </cell>
          <cell r="G82">
            <v>8791.2199999999993</v>
          </cell>
          <cell r="R82">
            <v>8543.83</v>
          </cell>
          <cell r="T82">
            <v>13500.02</v>
          </cell>
          <cell r="U82">
            <v>10637.81</v>
          </cell>
        </row>
        <row r="83">
          <cell r="E83" t="str">
            <v>G&amp;A - Recruitment</v>
          </cell>
          <cell r="F83">
            <v>587.88</v>
          </cell>
          <cell r="G83">
            <v>587.88</v>
          </cell>
          <cell r="R83">
            <v>587.88</v>
          </cell>
          <cell r="T83">
            <v>1245.8699999999999</v>
          </cell>
          <cell r="U83">
            <v>2030.13</v>
          </cell>
        </row>
        <row r="84">
          <cell r="E84" t="str">
            <v>G&amp;A - Salary and Wages</v>
          </cell>
          <cell r="F84">
            <v>789.14</v>
          </cell>
          <cell r="G84">
            <v>1092.5999999999999</v>
          </cell>
          <cell r="R84">
            <v>767.69</v>
          </cell>
          <cell r="T84">
            <v>1248.8399999999999</v>
          </cell>
          <cell r="U84">
            <v>1436.76</v>
          </cell>
        </row>
        <row r="85">
          <cell r="E85" t="str">
            <v>G&amp;A - SBC</v>
          </cell>
          <cell r="F85">
            <v>0</v>
          </cell>
          <cell r="G85">
            <v>0</v>
          </cell>
          <cell r="R85">
            <v>0</v>
          </cell>
          <cell r="T85">
            <v>0</v>
          </cell>
          <cell r="U85">
            <v>0</v>
          </cell>
        </row>
        <row r="86">
          <cell r="E86" t="str">
            <v>G&amp;A - Travel</v>
          </cell>
          <cell r="F86">
            <v>15131.21</v>
          </cell>
          <cell r="G86">
            <v>41250.720000000001</v>
          </cell>
          <cell r="R86">
            <v>0</v>
          </cell>
          <cell r="T86">
            <v>0</v>
          </cell>
          <cell r="U86">
            <v>0</v>
          </cell>
        </row>
        <row r="87">
          <cell r="E87" t="str">
            <v>G&amp;A  - Other</v>
          </cell>
          <cell r="F87">
            <v>9233.6200000000008</v>
          </cell>
          <cell r="G87">
            <v>17172.14</v>
          </cell>
          <cell r="R87">
            <v>29209.29</v>
          </cell>
          <cell r="T87">
            <v>29390.2</v>
          </cell>
          <cell r="U87">
            <v>29390.2</v>
          </cell>
        </row>
        <row r="88">
          <cell r="E88" t="str">
            <v>G&amp;A - Office Supply</v>
          </cell>
          <cell r="F88">
            <v>1099.0999999999999</v>
          </cell>
          <cell r="G88">
            <v>3094.5499999999993</v>
          </cell>
          <cell r="R88">
            <v>6609.97</v>
          </cell>
          <cell r="T88">
            <v>12980.59</v>
          </cell>
          <cell r="U88">
            <v>25623.35</v>
          </cell>
        </row>
        <row r="89">
          <cell r="E89" t="str">
            <v>G&amp;A - Office Supply</v>
          </cell>
          <cell r="F89">
            <v>116.87</v>
          </cell>
          <cell r="G89">
            <v>957.72</v>
          </cell>
          <cell r="R89">
            <v>1452.72</v>
          </cell>
          <cell r="T89">
            <v>2199.13</v>
          </cell>
          <cell r="U89">
            <v>2199.13</v>
          </cell>
        </row>
        <row r="90">
          <cell r="E90" t="str">
            <v>G&amp;A - Office Supply</v>
          </cell>
          <cell r="F90">
            <v>-147.94999999999999</v>
          </cell>
          <cell r="G90">
            <v>-147.94999999999999</v>
          </cell>
          <cell r="R90">
            <v>-147.94999999999999</v>
          </cell>
          <cell r="T90">
            <v>-147.94999999999999</v>
          </cell>
          <cell r="U90">
            <v>-147.94999999999999</v>
          </cell>
        </row>
        <row r="91">
          <cell r="E91" t="str">
            <v>G&amp;A - Professional Consulting</v>
          </cell>
          <cell r="F91">
            <v>2835</v>
          </cell>
          <cell r="G91">
            <v>8042.5</v>
          </cell>
          <cell r="R91">
            <v>9156.25</v>
          </cell>
          <cell r="T91">
            <v>10038.75</v>
          </cell>
          <cell r="U91">
            <v>12401.25</v>
          </cell>
        </row>
        <row r="92">
          <cell r="E92" t="str">
            <v>G&amp;A - Legal Fee</v>
          </cell>
          <cell r="F92">
            <v>0</v>
          </cell>
          <cell r="G92">
            <v>2500</v>
          </cell>
          <cell r="R92">
            <v>3094.2</v>
          </cell>
          <cell r="T92">
            <v>11258.54</v>
          </cell>
          <cell r="U92">
            <v>11258.54</v>
          </cell>
        </row>
        <row r="93">
          <cell r="E93" t="str">
            <v>G&amp;A - Finance/Accounting Support</v>
          </cell>
          <cell r="F93">
            <v>8437.5</v>
          </cell>
          <cell r="G93">
            <v>18427.5</v>
          </cell>
          <cell r="R93">
            <v>23077.5</v>
          </cell>
          <cell r="T93">
            <v>32427.5</v>
          </cell>
          <cell r="U93">
            <v>32427.5</v>
          </cell>
        </row>
        <row r="94">
          <cell r="E94" t="str">
            <v>G&amp;A  - Other</v>
          </cell>
          <cell r="F94">
            <v>4057.27</v>
          </cell>
          <cell r="G94">
            <v>6121.22</v>
          </cell>
          <cell r="R94">
            <v>0</v>
          </cell>
          <cell r="T94">
            <v>0.67000000000007276</v>
          </cell>
          <cell r="U94">
            <v>0.19000000000050932</v>
          </cell>
        </row>
        <row r="95">
          <cell r="E95" t="str">
            <v>G&amp;A - Rent &amp; maintenance</v>
          </cell>
          <cell r="F95">
            <v>4525.75</v>
          </cell>
          <cell r="G95">
            <v>14772.5</v>
          </cell>
          <cell r="R95">
            <v>25019.25</v>
          </cell>
          <cell r="T95">
            <v>45512.75</v>
          </cell>
          <cell r="U95">
            <v>25019.25</v>
          </cell>
        </row>
        <row r="96">
          <cell r="E96" t="str">
            <v>G&amp;A - Professional Consulting</v>
          </cell>
          <cell r="F96">
            <v>3357.05</v>
          </cell>
          <cell r="G96">
            <v>5622.65</v>
          </cell>
          <cell r="R96">
            <v>6659.11</v>
          </cell>
          <cell r="T96">
            <v>6660.51</v>
          </cell>
          <cell r="U96">
            <v>2654.19</v>
          </cell>
        </row>
        <row r="97">
          <cell r="E97" t="str">
            <v>G&amp;A  - Other</v>
          </cell>
          <cell r="F97">
            <v>6000</v>
          </cell>
          <cell r="G97">
            <v>6000</v>
          </cell>
          <cell r="R97">
            <v>6000</v>
          </cell>
          <cell r="T97">
            <v>6000</v>
          </cell>
          <cell r="U97">
            <v>6000</v>
          </cell>
        </row>
        <row r="98">
          <cell r="E98" t="str">
            <v>G&amp;A - IT and Communication Expenses</v>
          </cell>
          <cell r="F98">
            <v>5573.35</v>
          </cell>
          <cell r="G98">
            <v>11286.97</v>
          </cell>
          <cell r="R98">
            <v>13880.75</v>
          </cell>
          <cell r="T98">
            <v>32013.55</v>
          </cell>
          <cell r="U98">
            <v>21603.1</v>
          </cell>
        </row>
        <row r="99">
          <cell r="E99" t="str">
            <v>G&amp;A - Insurance</v>
          </cell>
          <cell r="F99">
            <v>445.38</v>
          </cell>
          <cell r="G99">
            <v>1134.55</v>
          </cell>
          <cell r="R99">
            <v>1399.64</v>
          </cell>
          <cell r="T99">
            <v>1643.91</v>
          </cell>
          <cell r="U99">
            <v>1833.08</v>
          </cell>
        </row>
        <row r="100">
          <cell r="E100" t="str">
            <v>G&amp;A - Professional Consulting</v>
          </cell>
          <cell r="F100">
            <v>452.83</v>
          </cell>
          <cell r="G100">
            <v>1251.47</v>
          </cell>
          <cell r="R100">
            <v>1624.14</v>
          </cell>
          <cell r="T100">
            <v>2377.0100000000002</v>
          </cell>
          <cell r="U100">
            <v>2377.0100000000002</v>
          </cell>
        </row>
        <row r="101">
          <cell r="E101" t="str">
            <v>G&amp;A - IT and Communication Expenses</v>
          </cell>
          <cell r="F101">
            <v>2400.98</v>
          </cell>
          <cell r="G101">
            <v>4289.4799999999996</v>
          </cell>
          <cell r="R101">
            <v>6774.48</v>
          </cell>
          <cell r="T101">
            <v>11488.57</v>
          </cell>
          <cell r="U101">
            <v>13950.57</v>
          </cell>
        </row>
        <row r="102">
          <cell r="E102" t="str">
            <v>G&amp;A - Office Supply</v>
          </cell>
          <cell r="F102">
            <v>4800.2700000000004</v>
          </cell>
          <cell r="G102">
            <v>5603.9</v>
          </cell>
          <cell r="R102">
            <v>1605.2</v>
          </cell>
          <cell r="T102">
            <v>2291.54</v>
          </cell>
          <cell r="U102">
            <v>2518.81</v>
          </cell>
        </row>
        <row r="103">
          <cell r="E103" t="str">
            <v>G&amp;A - Office Supply</v>
          </cell>
          <cell r="F103">
            <v>64.739999999999995</v>
          </cell>
          <cell r="G103">
            <v>207.57</v>
          </cell>
          <cell r="R103">
            <v>878.71</v>
          </cell>
          <cell r="T103">
            <v>1200.55</v>
          </cell>
          <cell r="U103">
            <v>1527.61</v>
          </cell>
        </row>
        <row r="104">
          <cell r="E104" t="str">
            <v>G&amp;A - SW</v>
          </cell>
          <cell r="F104">
            <v>1194.42</v>
          </cell>
          <cell r="G104">
            <v>6272.27</v>
          </cell>
          <cell r="R104">
            <v>9984.27</v>
          </cell>
          <cell r="T104">
            <v>10047.25</v>
          </cell>
          <cell r="U104">
            <v>10285.24</v>
          </cell>
        </row>
        <row r="105">
          <cell r="E105" t="str">
            <v>G&amp;A  - Other</v>
          </cell>
          <cell r="F105">
            <v>24.38</v>
          </cell>
          <cell r="G105">
            <v>24.38</v>
          </cell>
          <cell r="R105">
            <v>24.38</v>
          </cell>
          <cell r="T105">
            <v>24.38</v>
          </cell>
          <cell r="U105">
            <v>24.38</v>
          </cell>
        </row>
        <row r="106">
          <cell r="E106" t="str">
            <v>G&amp;A - Legal Fee</v>
          </cell>
          <cell r="F106">
            <v>410</v>
          </cell>
          <cell r="G106">
            <v>2520</v>
          </cell>
          <cell r="R106">
            <v>2972.42</v>
          </cell>
          <cell r="T106">
            <v>3306.42</v>
          </cell>
          <cell r="U106">
            <v>3306.42</v>
          </cell>
        </row>
        <row r="107">
          <cell r="E107" t="str">
            <v>Marketing -  Salary and Wages</v>
          </cell>
          <cell r="F107">
            <v>27742.43</v>
          </cell>
          <cell r="G107">
            <v>56742.43</v>
          </cell>
          <cell r="R107">
            <v>85742.43</v>
          </cell>
          <cell r="T107">
            <v>133303.93</v>
          </cell>
          <cell r="U107">
            <v>150803.93</v>
          </cell>
        </row>
        <row r="108">
          <cell r="E108" t="str">
            <v>Marketing -  MBO Bonus</v>
          </cell>
          <cell r="F108">
            <v>10000</v>
          </cell>
          <cell r="G108">
            <v>12000</v>
          </cell>
          <cell r="R108">
            <v>12000</v>
          </cell>
          <cell r="T108">
            <v>27175</v>
          </cell>
          <cell r="U108">
            <v>27175</v>
          </cell>
        </row>
        <row r="109">
          <cell r="E109" t="str">
            <v>Marketing -  Salary and Wages</v>
          </cell>
          <cell r="F109">
            <v>100</v>
          </cell>
          <cell r="G109">
            <v>200</v>
          </cell>
          <cell r="R109">
            <v>300</v>
          </cell>
          <cell r="T109">
            <v>450</v>
          </cell>
          <cell r="U109">
            <v>500</v>
          </cell>
        </row>
        <row r="110">
          <cell r="E110" t="str">
            <v>Marketing -  Salary and Wages</v>
          </cell>
          <cell r="F110">
            <v>581.79999999999995</v>
          </cell>
          <cell r="G110">
            <v>581.13999999999987</v>
          </cell>
          <cell r="R110">
            <v>-0.86000000000012733</v>
          </cell>
          <cell r="T110">
            <v>-0.86000000000012733</v>
          </cell>
          <cell r="U110">
            <v>-0.86000000000012733</v>
          </cell>
        </row>
        <row r="111">
          <cell r="E111" t="str">
            <v>Marketing -  Salary and Wages</v>
          </cell>
          <cell r="F111">
            <v>3780.52</v>
          </cell>
          <cell r="G111">
            <v>6096.29</v>
          </cell>
          <cell r="R111">
            <v>8259.0400000000009</v>
          </cell>
          <cell r="T111">
            <v>12946.9</v>
          </cell>
          <cell r="U111">
            <v>14212.6</v>
          </cell>
        </row>
        <row r="112">
          <cell r="E112" t="str">
            <v>Marketing -  Salary and Wages</v>
          </cell>
          <cell r="F112">
            <v>3646.62</v>
          </cell>
          <cell r="G112">
            <v>7181.64</v>
          </cell>
          <cell r="R112">
            <v>11416.66</v>
          </cell>
          <cell r="T112">
            <v>20234.75</v>
          </cell>
          <cell r="U112">
            <v>22664.11</v>
          </cell>
        </row>
        <row r="113">
          <cell r="E113" t="str">
            <v>Marketing -  Salary and Wages</v>
          </cell>
          <cell r="F113">
            <v>411.03</v>
          </cell>
          <cell r="G113">
            <v>601.91999999999996</v>
          </cell>
          <cell r="R113">
            <v>780.2</v>
          </cell>
          <cell r="T113">
            <v>1166.6199999999999</v>
          </cell>
          <cell r="U113">
            <v>1276.98</v>
          </cell>
        </row>
        <row r="114">
          <cell r="E114" t="str">
            <v>Marketing - Other</v>
          </cell>
          <cell r="F114">
            <v>0</v>
          </cell>
          <cell r="G114">
            <v>0</v>
          </cell>
          <cell r="R114">
            <v>395</v>
          </cell>
          <cell r="T114">
            <v>395</v>
          </cell>
          <cell r="U114">
            <v>565</v>
          </cell>
        </row>
        <row r="115">
          <cell r="E115" t="str">
            <v>Marketing - Other</v>
          </cell>
          <cell r="F115">
            <v>0</v>
          </cell>
          <cell r="G115">
            <v>5049.5200000000004</v>
          </cell>
          <cell r="R115">
            <v>0</v>
          </cell>
          <cell r="T115">
            <v>0</v>
          </cell>
          <cell r="U115">
            <v>0</v>
          </cell>
        </row>
        <row r="116">
          <cell r="E116" t="str">
            <v>Marketing - Digital marketing</v>
          </cell>
          <cell r="F116">
            <v>17359.400000000001</v>
          </cell>
          <cell r="G116">
            <v>34805.050000000003</v>
          </cell>
          <cell r="R116">
            <v>4064.5499999999993</v>
          </cell>
          <cell r="T116">
            <v>10804.55</v>
          </cell>
          <cell r="U116">
            <v>10804.55</v>
          </cell>
        </row>
        <row r="117">
          <cell r="E117" t="str">
            <v>Marketing - Digital marketing</v>
          </cell>
          <cell r="T117">
            <v>61184</v>
          </cell>
          <cell r="U117">
            <v>61184</v>
          </cell>
        </row>
        <row r="118">
          <cell r="E118" t="str">
            <v>Marketing - PR</v>
          </cell>
          <cell r="F118">
            <v>280</v>
          </cell>
          <cell r="G118">
            <v>560</v>
          </cell>
          <cell r="R118">
            <v>560</v>
          </cell>
          <cell r="T118">
            <v>560</v>
          </cell>
          <cell r="U118">
            <v>560</v>
          </cell>
        </row>
        <row r="119">
          <cell r="E119" t="str">
            <v>Marketing - Events</v>
          </cell>
          <cell r="F119">
            <v>359</v>
          </cell>
          <cell r="G119">
            <v>38309</v>
          </cell>
          <cell r="R119">
            <v>91174.25</v>
          </cell>
          <cell r="T119">
            <v>77194.25</v>
          </cell>
          <cell r="U119">
            <v>102129.25</v>
          </cell>
        </row>
        <row r="120">
          <cell r="E120" t="str">
            <v>Marketing - Tools and IT</v>
          </cell>
          <cell r="F120">
            <v>1319</v>
          </cell>
          <cell r="G120">
            <v>5541</v>
          </cell>
          <cell r="R120">
            <v>23655.5</v>
          </cell>
          <cell r="T120">
            <v>33223.65</v>
          </cell>
          <cell r="U120">
            <v>33223.65</v>
          </cell>
        </row>
        <row r="121">
          <cell r="E121" t="str">
            <v>Marketing - PR</v>
          </cell>
          <cell r="F121">
            <v>361.29</v>
          </cell>
          <cell r="G121">
            <v>711.29</v>
          </cell>
          <cell r="R121">
            <v>1061.29</v>
          </cell>
          <cell r="T121">
            <v>1761.29</v>
          </cell>
          <cell r="U121">
            <v>2111.29</v>
          </cell>
        </row>
        <row r="122">
          <cell r="F122">
            <v>0</v>
          </cell>
          <cell r="G122">
            <v>0</v>
          </cell>
          <cell r="R122">
            <v>0</v>
          </cell>
          <cell r="T122">
            <v>37300</v>
          </cell>
          <cell r="U122">
            <v>42300</v>
          </cell>
        </row>
        <row r="123">
          <cell r="F123">
            <v>20.010000000000002</v>
          </cell>
          <cell r="G123">
            <v>591.32000000000005</v>
          </cell>
          <cell r="R123">
            <v>945.34</v>
          </cell>
          <cell r="T123">
            <v>1475.56</v>
          </cell>
          <cell r="U123">
            <v>1749.58</v>
          </cell>
        </row>
        <row r="124">
          <cell r="F124">
            <v>0</v>
          </cell>
          <cell r="G124">
            <v>0</v>
          </cell>
          <cell r="R124">
            <v>0</v>
          </cell>
          <cell r="T124">
            <v>0</v>
          </cell>
          <cell r="U124">
            <v>1150</v>
          </cell>
        </row>
        <row r="125">
          <cell r="F125">
            <v>-555.41999999999996</v>
          </cell>
          <cell r="G125">
            <v>-574.21</v>
          </cell>
          <cell r="R125">
            <v>-595.02</v>
          </cell>
          <cell r="T125">
            <v>129.04</v>
          </cell>
          <cell r="U125">
            <v>108.91</v>
          </cell>
        </row>
        <row r="126">
          <cell r="F126">
            <v>-200</v>
          </cell>
          <cell r="G126">
            <v>0</v>
          </cell>
          <cell r="R126">
            <v>0</v>
          </cell>
          <cell r="T126">
            <v>0</v>
          </cell>
          <cell r="U126">
            <v>0</v>
          </cell>
        </row>
        <row r="127">
          <cell r="F127">
            <v>-19870.25</v>
          </cell>
          <cell r="G127">
            <v>0</v>
          </cell>
          <cell r="R127">
            <v>0</v>
          </cell>
          <cell r="T127">
            <v>0</v>
          </cell>
          <cell r="U127">
            <v>0</v>
          </cell>
        </row>
        <row r="128">
          <cell r="F128">
            <v>-700</v>
          </cell>
          <cell r="G128">
            <v>-700</v>
          </cell>
          <cell r="R128">
            <v>0</v>
          </cell>
          <cell r="T128">
            <v>0</v>
          </cell>
          <cell r="U128">
            <v>0</v>
          </cell>
        </row>
        <row r="129">
          <cell r="R129">
            <v>-1575</v>
          </cell>
          <cell r="T129">
            <v>0</v>
          </cell>
          <cell r="U129">
            <v>0</v>
          </cell>
        </row>
        <row r="130">
          <cell r="R130">
            <v>-110</v>
          </cell>
          <cell r="T130">
            <v>0</v>
          </cell>
          <cell r="U130">
            <v>0</v>
          </cell>
        </row>
        <row r="131">
          <cell r="R131">
            <v>-500</v>
          </cell>
          <cell r="T131">
            <v>-500</v>
          </cell>
          <cell r="U131">
            <v>-500</v>
          </cell>
        </row>
        <row r="132">
          <cell r="R132">
            <v>-10800</v>
          </cell>
          <cell r="T132">
            <v>0</v>
          </cell>
          <cell r="U132">
            <v>0</v>
          </cell>
        </row>
        <row r="133">
          <cell r="F133">
            <v>-10000</v>
          </cell>
          <cell r="G133">
            <v>0</v>
          </cell>
          <cell r="R133">
            <v>0</v>
          </cell>
          <cell r="T133">
            <v>-20000</v>
          </cell>
          <cell r="U133">
            <v>0</v>
          </cell>
        </row>
        <row r="134">
          <cell r="F134">
            <v>-90</v>
          </cell>
          <cell r="G134">
            <v>0</v>
          </cell>
          <cell r="R134">
            <v>0</v>
          </cell>
          <cell r="T134">
            <v>0</v>
          </cell>
          <cell r="U134">
            <v>0</v>
          </cell>
        </row>
        <row r="135">
          <cell r="E135" t="str">
            <v>G&amp;A - Finance/Accounting Support</v>
          </cell>
          <cell r="F135">
            <v>628.96</v>
          </cell>
          <cell r="G135">
            <v>3846.61</v>
          </cell>
          <cell r="R135">
            <v>4700.6099999999997</v>
          </cell>
          <cell r="T135">
            <v>6765.92</v>
          </cell>
          <cell r="U135">
            <v>7792.84</v>
          </cell>
        </row>
        <row r="136">
          <cell r="E136" t="str">
            <v>Sales - Other</v>
          </cell>
          <cell r="F136">
            <v>700</v>
          </cell>
          <cell r="G136">
            <v>1700</v>
          </cell>
          <cell r="R136">
            <v>1700</v>
          </cell>
          <cell r="T136">
            <v>1700</v>
          </cell>
          <cell r="U136">
            <v>1700</v>
          </cell>
        </row>
        <row r="137">
          <cell r="E137" t="str">
            <v>Sales - Other</v>
          </cell>
          <cell r="F137">
            <v>100</v>
          </cell>
          <cell r="G137">
            <v>300</v>
          </cell>
          <cell r="R137">
            <v>500</v>
          </cell>
          <cell r="T137">
            <v>922.51</v>
          </cell>
          <cell r="U137">
            <v>1072.51</v>
          </cell>
        </row>
        <row r="138">
          <cell r="E138" t="str">
            <v>G&amp;A - Finance/Accounting Support</v>
          </cell>
          <cell r="F138">
            <v>389.48</v>
          </cell>
          <cell r="G138">
            <v>2340.61</v>
          </cell>
          <cell r="R138">
            <v>2116.08</v>
          </cell>
          <cell r="T138">
            <v>2881.34</v>
          </cell>
          <cell r="U138">
            <v>3150.44</v>
          </cell>
        </row>
        <row r="139">
          <cell r="E139" t="str">
            <v>G&amp;A - Utilities</v>
          </cell>
          <cell r="F139">
            <v>348.43</v>
          </cell>
          <cell r="G139">
            <v>696.86</v>
          </cell>
          <cell r="R139">
            <v>1045.29</v>
          </cell>
          <cell r="T139">
            <v>646.5</v>
          </cell>
          <cell r="U139">
            <v>994.93</v>
          </cell>
        </row>
        <row r="140">
          <cell r="E140" t="str">
            <v>G&amp;A  - Other</v>
          </cell>
          <cell r="F140">
            <v>614.80999999999995</v>
          </cell>
          <cell r="G140">
            <v>614.80999999999995</v>
          </cell>
          <cell r="R140">
            <v>614.80999999999995</v>
          </cell>
          <cell r="T140">
            <v>614.80999999999995</v>
          </cell>
          <cell r="U140">
            <v>614.80999999999995</v>
          </cell>
        </row>
        <row r="141">
          <cell r="E141" t="str">
            <v>G&amp;A - Finance/Accounting Support</v>
          </cell>
          <cell r="F141">
            <v>157.24</v>
          </cell>
          <cell r="G141">
            <v>1299.51</v>
          </cell>
          <cell r="R141">
            <v>1550.98</v>
          </cell>
          <cell r="T141">
            <v>2047.47</v>
          </cell>
          <cell r="U141">
            <v>2239.4499999999998</v>
          </cell>
        </row>
        <row r="142">
          <cell r="E142" t="str">
            <v>COGS -  Salary and Wages</v>
          </cell>
          <cell r="F142">
            <v>5000</v>
          </cell>
          <cell r="G142">
            <v>15000</v>
          </cell>
          <cell r="R142">
            <v>25000</v>
          </cell>
          <cell r="T142">
            <v>45000</v>
          </cell>
          <cell r="U142">
            <v>55000</v>
          </cell>
        </row>
        <row r="143">
          <cell r="E143" t="str">
            <v>COGS -  Salary and Wages</v>
          </cell>
          <cell r="F143">
            <v>25</v>
          </cell>
          <cell r="G143">
            <v>75</v>
          </cell>
          <cell r="R143">
            <v>125</v>
          </cell>
          <cell r="T143">
            <v>225</v>
          </cell>
          <cell r="U143">
            <v>275</v>
          </cell>
        </row>
        <row r="144">
          <cell r="E144" t="str">
            <v>COGS -  Salary and Wages</v>
          </cell>
          <cell r="F144">
            <v>722.5</v>
          </cell>
          <cell r="G144">
            <v>1661.16</v>
          </cell>
          <cell r="R144">
            <v>2421.8000000000002</v>
          </cell>
          <cell r="T144">
            <v>4325.6099999999997</v>
          </cell>
          <cell r="U144">
            <v>5044.42</v>
          </cell>
        </row>
        <row r="145">
          <cell r="E145" t="str">
            <v>COGS -  Salary and Wages</v>
          </cell>
          <cell r="F145">
            <v>54.45</v>
          </cell>
          <cell r="G145">
            <v>117.15</v>
          </cell>
          <cell r="R145">
            <v>179.85</v>
          </cell>
          <cell r="T145">
            <v>336.78</v>
          </cell>
          <cell r="U145">
            <v>399.48</v>
          </cell>
        </row>
        <row r="146">
          <cell r="E146" t="str">
            <v>COGS -  MBO Bonus</v>
          </cell>
          <cell r="T146">
            <v>5000</v>
          </cell>
          <cell r="U146">
            <v>5000</v>
          </cell>
        </row>
        <row r="147">
          <cell r="E147" t="str">
            <v>G&amp;A - Finance/Accounting Support</v>
          </cell>
          <cell r="F147">
            <v>78.62</v>
          </cell>
          <cell r="G147">
            <v>505.25</v>
          </cell>
          <cell r="R147">
            <v>626.13</v>
          </cell>
          <cell r="T147">
            <v>902.83</v>
          </cell>
          <cell r="U147">
            <v>1059.77</v>
          </cell>
        </row>
        <row r="148">
          <cell r="F148">
            <v>0</v>
          </cell>
          <cell r="G148">
            <v>-5000</v>
          </cell>
          <cell r="R148">
            <v>-2500</v>
          </cell>
          <cell r="T148">
            <v>-6750</v>
          </cell>
          <cell r="U148">
            <v>-5000</v>
          </cell>
        </row>
        <row r="149">
          <cell r="F149">
            <v>0</v>
          </cell>
          <cell r="G149">
            <v>-92.5</v>
          </cell>
          <cell r="R149">
            <v>-92.5</v>
          </cell>
          <cell r="T149">
            <v>-185</v>
          </cell>
          <cell r="U149">
            <v>-92.5</v>
          </cell>
        </row>
        <row r="150">
          <cell r="F150">
            <v>0</v>
          </cell>
          <cell r="G150">
            <v>-5000</v>
          </cell>
          <cell r="R150">
            <v>0</v>
          </cell>
          <cell r="T150">
            <v>0</v>
          </cell>
          <cell r="U150">
            <v>0</v>
          </cell>
        </row>
        <row r="151">
          <cell r="F151">
            <v>0</v>
          </cell>
          <cell r="G151">
            <v>-400</v>
          </cell>
          <cell r="R151">
            <v>0</v>
          </cell>
          <cell r="T151">
            <v>0</v>
          </cell>
          <cell r="U151">
            <v>0</v>
          </cell>
        </row>
        <row r="152">
          <cell r="F152">
            <v>0</v>
          </cell>
          <cell r="G152">
            <v>-10000</v>
          </cell>
          <cell r="R152">
            <v>0</v>
          </cell>
          <cell r="T152">
            <v>0</v>
          </cell>
          <cell r="U152">
            <v>0</v>
          </cell>
        </row>
        <row r="153">
          <cell r="F153">
            <v>0</v>
          </cell>
          <cell r="G153">
            <v>-3000</v>
          </cell>
          <cell r="R153">
            <v>0</v>
          </cell>
          <cell r="T153">
            <v>0</v>
          </cell>
          <cell r="U153">
            <v>0</v>
          </cell>
        </row>
        <row r="154">
          <cell r="F154">
            <v>0</v>
          </cell>
          <cell r="G154">
            <v>-1000</v>
          </cell>
          <cell r="R154">
            <v>0</v>
          </cell>
          <cell r="T154">
            <v>0</v>
          </cell>
          <cell r="U154">
            <v>0</v>
          </cell>
        </row>
        <row r="155">
          <cell r="F155">
            <v>0</v>
          </cell>
          <cell r="G155">
            <v>-75</v>
          </cell>
          <cell r="R155">
            <v>-150</v>
          </cell>
          <cell r="T155">
            <v>-300</v>
          </cell>
          <cell r="U155">
            <v>-150</v>
          </cell>
        </row>
        <row r="156">
          <cell r="F156">
            <v>0</v>
          </cell>
          <cell r="G156">
            <v>-1000</v>
          </cell>
          <cell r="R156">
            <v>0</v>
          </cell>
          <cell r="T156">
            <v>0</v>
          </cell>
          <cell r="U156">
            <v>0</v>
          </cell>
        </row>
        <row r="157">
          <cell r="F157">
            <v>0</v>
          </cell>
          <cell r="G157">
            <v>-4376</v>
          </cell>
          <cell r="R157">
            <v>-5248</v>
          </cell>
          <cell r="T157">
            <v>0</v>
          </cell>
          <cell r="U157">
            <v>0</v>
          </cell>
        </row>
        <row r="158">
          <cell r="E158" t="str">
            <v>R&amp;D -  Salary and Wages</v>
          </cell>
          <cell r="F158">
            <v>0</v>
          </cell>
          <cell r="G158">
            <v>7076.65</v>
          </cell>
          <cell r="R158">
            <v>101359.88</v>
          </cell>
          <cell r="T158">
            <v>181359.88</v>
          </cell>
          <cell r="U158">
            <v>221359.88</v>
          </cell>
        </row>
        <row r="159">
          <cell r="E159" t="str">
            <v>R&amp;D -  Salary and Wages</v>
          </cell>
          <cell r="R159">
            <v>8758.49</v>
          </cell>
          <cell r="T159">
            <v>16077.89</v>
          </cell>
          <cell r="U159">
            <v>17834.080000000002</v>
          </cell>
        </row>
        <row r="160">
          <cell r="E160" t="str">
            <v>R&amp;D -  Salary and Wages</v>
          </cell>
          <cell r="F160">
            <v>0</v>
          </cell>
          <cell r="G160">
            <v>25</v>
          </cell>
          <cell r="R160">
            <v>75</v>
          </cell>
          <cell r="T160">
            <v>175</v>
          </cell>
          <cell r="U160">
            <v>225</v>
          </cell>
        </row>
        <row r="161">
          <cell r="E161" t="str">
            <v>R&amp;D -  Salary and Wages</v>
          </cell>
          <cell r="F161">
            <v>0</v>
          </cell>
          <cell r="G161">
            <v>1164.3599999999999</v>
          </cell>
          <cell r="R161">
            <v>9221.7000000000007</v>
          </cell>
          <cell r="T161">
            <v>18422.3</v>
          </cell>
          <cell r="U161">
            <v>23022.6</v>
          </cell>
        </row>
        <row r="162">
          <cell r="E162" t="str">
            <v>R&amp;D -  Salary and Wages</v>
          </cell>
          <cell r="F162">
            <v>0</v>
          </cell>
          <cell r="G162">
            <v>44.62</v>
          </cell>
          <cell r="R162">
            <v>784.67</v>
          </cell>
          <cell r="T162">
            <v>1387.94</v>
          </cell>
          <cell r="U162">
            <v>1634.4</v>
          </cell>
        </row>
        <row r="163">
          <cell r="E163" t="str">
            <v>G&amp;A - Finance/Accounting Support</v>
          </cell>
          <cell r="F163">
            <v>0</v>
          </cell>
          <cell r="G163">
            <v>71.650000000000006</v>
          </cell>
          <cell r="R163">
            <v>1368.07</v>
          </cell>
          <cell r="T163">
            <v>2032.93</v>
          </cell>
          <cell r="U163">
            <v>2439.9899999999998</v>
          </cell>
        </row>
        <row r="164">
          <cell r="E164" t="str">
            <v>R&amp;D - Other</v>
          </cell>
          <cell r="F164">
            <v>0</v>
          </cell>
          <cell r="G164">
            <v>40000</v>
          </cell>
          <cell r="R164">
            <v>20000</v>
          </cell>
          <cell r="T164">
            <v>20000</v>
          </cell>
          <cell r="U164">
            <v>20000</v>
          </cell>
        </row>
        <row r="165">
          <cell r="E165" t="str">
            <v>R&amp;D - Travel</v>
          </cell>
          <cell r="R165">
            <v>437.51</v>
          </cell>
          <cell r="T165">
            <v>905.5</v>
          </cell>
          <cell r="U165">
            <v>1029.6400000000001</v>
          </cell>
        </row>
        <row r="166">
          <cell r="E166" t="str">
            <v>R&amp;D - Travel</v>
          </cell>
          <cell r="R166">
            <v>2957.54</v>
          </cell>
          <cell r="T166">
            <v>5653.45</v>
          </cell>
          <cell r="U166">
            <v>5653.45</v>
          </cell>
        </row>
        <row r="167">
          <cell r="E167" t="str">
            <v>R&amp;D - Travel</v>
          </cell>
          <cell r="R167">
            <v>61.72</v>
          </cell>
          <cell r="T167">
            <v>2388.6999999999998</v>
          </cell>
          <cell r="U167">
            <v>3257.72</v>
          </cell>
        </row>
        <row r="168">
          <cell r="E168" t="str">
            <v>R&amp;D - Travel</v>
          </cell>
          <cell r="R168">
            <v>34669.61</v>
          </cell>
          <cell r="T168">
            <v>66635.27</v>
          </cell>
          <cell r="U168">
            <v>78619.33</v>
          </cell>
        </row>
        <row r="169">
          <cell r="E169" t="str">
            <v>R&amp;D - Travel</v>
          </cell>
          <cell r="R169">
            <v>937.78</v>
          </cell>
          <cell r="T169">
            <v>1624.32</v>
          </cell>
          <cell r="U169">
            <v>1897.99</v>
          </cell>
        </row>
        <row r="170">
          <cell r="E170" t="str">
            <v>G&amp;A - IT and Communication Expenses</v>
          </cell>
          <cell r="R170">
            <v>652.86</v>
          </cell>
          <cell r="T170">
            <v>1843.36</v>
          </cell>
          <cell r="U170">
            <v>2446.71</v>
          </cell>
        </row>
        <row r="171">
          <cell r="E171" t="str">
            <v>G&amp;A - SW</v>
          </cell>
          <cell r="R171">
            <v>2864</v>
          </cell>
          <cell r="T171">
            <v>0</v>
          </cell>
          <cell r="U171">
            <v>0</v>
          </cell>
        </row>
        <row r="172">
          <cell r="E172" t="str">
            <v xml:space="preserve">Sales - Travel </v>
          </cell>
          <cell r="R172">
            <v>17616.759999999998</v>
          </cell>
          <cell r="T172">
            <v>18976.82</v>
          </cell>
          <cell r="U172">
            <v>19072.8</v>
          </cell>
        </row>
        <row r="173">
          <cell r="E173" t="str">
            <v>Sales - Meals and entertainment</v>
          </cell>
          <cell r="R173">
            <v>6920.94</v>
          </cell>
          <cell r="T173">
            <v>10405.41</v>
          </cell>
          <cell r="U173">
            <v>10405.41</v>
          </cell>
        </row>
        <row r="174">
          <cell r="E174" t="str">
            <v xml:space="preserve">Sales - Travel </v>
          </cell>
          <cell r="R174">
            <v>5690.97</v>
          </cell>
          <cell r="T174">
            <v>21927.57</v>
          </cell>
          <cell r="U174">
            <v>24380.77</v>
          </cell>
        </row>
        <row r="175">
          <cell r="E175" t="str">
            <v xml:space="preserve">Sales - Travel </v>
          </cell>
          <cell r="R175">
            <v>3160.83</v>
          </cell>
          <cell r="T175">
            <v>8074.66</v>
          </cell>
          <cell r="U175">
            <v>9189.98</v>
          </cell>
        </row>
        <row r="176">
          <cell r="E176" t="str">
            <v xml:space="preserve">Sales - Travel </v>
          </cell>
          <cell r="R176">
            <v>2699.74</v>
          </cell>
          <cell r="T176">
            <v>6648.89</v>
          </cell>
          <cell r="U176">
            <v>7019.8</v>
          </cell>
        </row>
        <row r="177">
          <cell r="E177" t="str">
            <v>G&amp;A - Travel</v>
          </cell>
          <cell r="R177">
            <v>27727.91</v>
          </cell>
          <cell r="T177">
            <v>27727.91</v>
          </cell>
          <cell r="U177">
            <v>27727.91</v>
          </cell>
        </row>
        <row r="178">
          <cell r="E178" t="str">
            <v>G&amp;A - Travel</v>
          </cell>
          <cell r="R178">
            <v>575.4</v>
          </cell>
          <cell r="T178">
            <v>7229.69</v>
          </cell>
          <cell r="U178">
            <v>10800.9</v>
          </cell>
        </row>
        <row r="179">
          <cell r="E179" t="str">
            <v>G&amp;A - Travel</v>
          </cell>
          <cell r="R179">
            <v>2072.5500000000002</v>
          </cell>
          <cell r="T179">
            <v>12502.33</v>
          </cell>
          <cell r="U179">
            <v>13666.33</v>
          </cell>
        </row>
        <row r="180">
          <cell r="E180" t="str">
            <v>G&amp;A - Travel</v>
          </cell>
          <cell r="R180">
            <v>5453.29</v>
          </cell>
          <cell r="T180">
            <v>9732.91</v>
          </cell>
          <cell r="U180">
            <v>11647.85</v>
          </cell>
        </row>
        <row r="181">
          <cell r="E181" t="str">
            <v xml:space="preserve">Marketing - Travel </v>
          </cell>
          <cell r="R181">
            <v>65.430000000000007</v>
          </cell>
          <cell r="T181">
            <v>115.38</v>
          </cell>
          <cell r="U181">
            <v>165.33</v>
          </cell>
        </row>
        <row r="182">
          <cell r="E182" t="str">
            <v>Marketing - Welfare</v>
          </cell>
          <cell r="R182">
            <v>248.15</v>
          </cell>
          <cell r="T182">
            <v>259.48</v>
          </cell>
          <cell r="U182">
            <v>259.48</v>
          </cell>
        </row>
        <row r="183">
          <cell r="E183" t="str">
            <v xml:space="preserve">Marketing - Travel </v>
          </cell>
          <cell r="R183">
            <v>1061.6500000000001</v>
          </cell>
          <cell r="T183">
            <v>6393.29</v>
          </cell>
          <cell r="U183">
            <v>9191.67</v>
          </cell>
        </row>
        <row r="184">
          <cell r="E184" t="str">
            <v xml:space="preserve">Marketing - Travel </v>
          </cell>
          <cell r="R184">
            <v>176.15</v>
          </cell>
          <cell r="T184">
            <v>176.15</v>
          </cell>
          <cell r="U184">
            <v>176.15</v>
          </cell>
        </row>
        <row r="185">
          <cell r="E185" t="str">
            <v xml:space="preserve">Marketing - Travel </v>
          </cell>
          <cell r="R185">
            <v>1290.49</v>
          </cell>
          <cell r="T185">
            <v>2849.77</v>
          </cell>
          <cell r="U185">
            <v>3234.28</v>
          </cell>
        </row>
        <row r="186">
          <cell r="E186" t="str">
            <v>Marketing - PR</v>
          </cell>
          <cell r="R186">
            <v>21280</v>
          </cell>
          <cell r="T186">
            <v>37984</v>
          </cell>
          <cell r="U186">
            <v>45264</v>
          </cell>
        </row>
        <row r="187">
          <cell r="E187" t="str">
            <v>Marketing - Other</v>
          </cell>
          <cell r="R187">
            <v>15918.97</v>
          </cell>
          <cell r="T187">
            <v>20862.060000000001</v>
          </cell>
          <cell r="U187">
            <v>20862.060000000001</v>
          </cell>
        </row>
        <row r="188">
          <cell r="E188" t="str">
            <v>COGS - Travel</v>
          </cell>
          <cell r="R188">
            <v>295.29000000000002</v>
          </cell>
          <cell r="T188">
            <v>295.29000000000002</v>
          </cell>
          <cell r="U188">
            <v>295.29000000000002</v>
          </cell>
        </row>
        <row r="189">
          <cell r="E189" t="str">
            <v>COGS - Travel</v>
          </cell>
          <cell r="R189">
            <v>43.69</v>
          </cell>
          <cell r="T189">
            <v>43.69</v>
          </cell>
          <cell r="U189">
            <v>43.69</v>
          </cell>
        </row>
        <row r="190">
          <cell r="E190" t="str">
            <v>COGS - Travel</v>
          </cell>
          <cell r="R190">
            <v>762.15</v>
          </cell>
          <cell r="T190">
            <v>762.15</v>
          </cell>
          <cell r="U190">
            <v>762.15</v>
          </cell>
        </row>
        <row r="191">
          <cell r="E191" t="str">
            <v>COGS - Travel</v>
          </cell>
          <cell r="R191">
            <v>58.19</v>
          </cell>
          <cell r="T191">
            <v>58.19</v>
          </cell>
          <cell r="U191">
            <v>58.19</v>
          </cell>
        </row>
        <row r="192">
          <cell r="E192" t="str">
            <v>Sales - Other</v>
          </cell>
          <cell r="F192">
            <v>0</v>
          </cell>
          <cell r="G192">
            <v>1000</v>
          </cell>
          <cell r="R192">
            <v>1000</v>
          </cell>
          <cell r="T192">
            <v>1000</v>
          </cell>
          <cell r="U192">
            <v>1000</v>
          </cell>
        </row>
        <row r="193">
          <cell r="E193" t="str">
            <v>Marketing - Events</v>
          </cell>
          <cell r="F193">
            <v>0</v>
          </cell>
          <cell r="G193">
            <v>29100</v>
          </cell>
          <cell r="R193">
            <v>31273.550000000003</v>
          </cell>
          <cell r="T193">
            <v>97696.6</v>
          </cell>
          <cell r="U193">
            <v>101971.6</v>
          </cell>
        </row>
        <row r="194">
          <cell r="E194" t="str">
            <v>Marketing - Content</v>
          </cell>
          <cell r="R194">
            <v>5000</v>
          </cell>
          <cell r="T194">
            <v>0</v>
          </cell>
          <cell r="U194">
            <v>0</v>
          </cell>
        </row>
        <row r="195">
          <cell r="E195" t="str">
            <v>COGS -  Salary and Wages</v>
          </cell>
          <cell r="F195">
            <v>0</v>
          </cell>
          <cell r="G195">
            <v>624.4</v>
          </cell>
          <cell r="R195">
            <v>1248.8</v>
          </cell>
          <cell r="T195">
            <v>2497.6</v>
          </cell>
          <cell r="U195">
            <v>3122</v>
          </cell>
        </row>
        <row r="196">
          <cell r="E196" t="str">
            <v>Marketing - Digital marketing</v>
          </cell>
          <cell r="R196">
            <v>10800</v>
          </cell>
          <cell r="T196">
            <v>0</v>
          </cell>
          <cell r="U196">
            <v>0</v>
          </cell>
        </row>
        <row r="197">
          <cell r="T197">
            <v>59997.5</v>
          </cell>
          <cell r="U197">
            <v>0</v>
          </cell>
        </row>
        <row r="198">
          <cell r="T198">
            <v>202583.2</v>
          </cell>
          <cell r="U198">
            <v>172196.2</v>
          </cell>
        </row>
        <row r="199">
          <cell r="T199">
            <v>-3000</v>
          </cell>
          <cell r="U199">
            <v>-3000</v>
          </cell>
        </row>
        <row r="200">
          <cell r="T200">
            <v>-5100</v>
          </cell>
          <cell r="U200">
            <v>0</v>
          </cell>
        </row>
        <row r="201">
          <cell r="T201">
            <v>-119932.5</v>
          </cell>
          <cell r="U201">
            <v>-121292.5</v>
          </cell>
        </row>
        <row r="202">
          <cell r="T202">
            <v>-83781.850000000006</v>
          </cell>
          <cell r="U202">
            <v>-52831.850000000006</v>
          </cell>
        </row>
        <row r="203">
          <cell r="E203" t="str">
            <v>R&amp;D - Other</v>
          </cell>
          <cell r="T203">
            <v>3256.79</v>
          </cell>
          <cell r="U203">
            <v>5015.28</v>
          </cell>
        </row>
        <row r="204">
          <cell r="E204" t="str">
            <v>Sales - Other</v>
          </cell>
          <cell r="T204">
            <v>2125</v>
          </cell>
          <cell r="U204">
            <v>2125</v>
          </cell>
        </row>
        <row r="205">
          <cell r="E205" t="str">
            <v>Sales - Meals and entertainment</v>
          </cell>
          <cell r="T205">
            <v>2443.83</v>
          </cell>
          <cell r="U205">
            <v>3080.02</v>
          </cell>
        </row>
        <row r="206">
          <cell r="E206" t="str">
            <v>G&amp;A  - Other</v>
          </cell>
          <cell r="T206">
            <v>4246.34</v>
          </cell>
          <cell r="U206">
            <v>5606.73</v>
          </cell>
        </row>
        <row r="207">
          <cell r="E207" t="str">
            <v>G&amp;A  - Other</v>
          </cell>
          <cell r="T207">
            <v>1233</v>
          </cell>
          <cell r="U207">
            <v>2095.5100000000002</v>
          </cell>
        </row>
        <row r="208">
          <cell r="E208" t="str">
            <v>G&amp;A - Rent &amp; maintenance</v>
          </cell>
          <cell r="T208">
            <v>366.15</v>
          </cell>
          <cell r="U208">
            <v>30753.15</v>
          </cell>
        </row>
        <row r="209">
          <cell r="E209" t="str">
            <v>Marketing - Other</v>
          </cell>
          <cell r="T209">
            <v>465.41</v>
          </cell>
          <cell r="U209">
            <v>671.1</v>
          </cell>
        </row>
        <row r="210">
          <cell r="E210" t="str">
            <v>COGS - Travel</v>
          </cell>
          <cell r="T210">
            <v>125</v>
          </cell>
          <cell r="U210">
            <v>125</v>
          </cell>
        </row>
        <row r="211">
          <cell r="T211">
            <v>18338.16</v>
          </cell>
          <cell r="U211">
            <v>18338.16</v>
          </cell>
        </row>
        <row r="212">
          <cell r="E212" t="str">
            <v>R&amp;D - Other</v>
          </cell>
          <cell r="U212">
            <v>1359.04</v>
          </cell>
        </row>
        <row r="213">
          <cell r="E213" t="str">
            <v>Sales - HR welfare</v>
          </cell>
          <cell r="U213">
            <v>217.17</v>
          </cell>
        </row>
        <row r="214">
          <cell r="E214" t="str">
            <v>G&amp;A - IT and Communication Expenses</v>
          </cell>
          <cell r="U214">
            <v>8022.3</v>
          </cell>
        </row>
        <row r="215">
          <cell r="E215" t="str">
            <v>G&amp;A - IT and Communication Expenses</v>
          </cell>
          <cell r="U215">
            <v>10645</v>
          </cell>
        </row>
        <row r="216">
          <cell r="E216" t="str">
            <v>Marketing - AR</v>
          </cell>
          <cell r="U216">
            <v>10200</v>
          </cell>
        </row>
        <row r="217">
          <cell r="E217" t="str">
            <v>COGS -  Other</v>
          </cell>
          <cell r="U217">
            <v>35.22</v>
          </cell>
        </row>
        <row r="218">
          <cell r="U218">
            <v>0</v>
          </cell>
        </row>
        <row r="219">
          <cell r="F219">
            <v>-1957.35</v>
          </cell>
          <cell r="G219">
            <v>-1957.35</v>
          </cell>
          <cell r="R219">
            <v>-1957.35</v>
          </cell>
          <cell r="T219">
            <v>-1957.35</v>
          </cell>
          <cell r="U219">
            <v>0</v>
          </cell>
        </row>
        <row r="220">
          <cell r="F220">
            <v>59874.63</v>
          </cell>
          <cell r="G220">
            <v>92414.93</v>
          </cell>
          <cell r="R220">
            <v>91702.48</v>
          </cell>
          <cell r="T220">
            <v>91652.01</v>
          </cell>
          <cell r="U220">
            <v>93439.15</v>
          </cell>
        </row>
        <row r="221">
          <cell r="F221">
            <v>67473.320000000007</v>
          </cell>
          <cell r="G221">
            <v>141496.68</v>
          </cell>
          <cell r="R221">
            <v>209425.25</v>
          </cell>
          <cell r="T221">
            <v>321548.75</v>
          </cell>
          <cell r="U221">
            <v>-44136.53</v>
          </cell>
        </row>
        <row r="222">
          <cell r="F222">
            <v>7330912.0499999998</v>
          </cell>
          <cell r="G222">
            <v>6180776.0499999998</v>
          </cell>
          <cell r="R222">
            <v>4778003.01</v>
          </cell>
          <cell r="T222">
            <v>3263795.61</v>
          </cell>
          <cell r="U222">
            <v>2526410.81</v>
          </cell>
        </row>
        <row r="223">
          <cell r="F223">
            <v>12297.19</v>
          </cell>
          <cell r="G223">
            <v>12452.29</v>
          </cell>
          <cell r="R223">
            <v>12188.37</v>
          </cell>
          <cell r="T223">
            <v>11800.46</v>
          </cell>
          <cell r="U223">
            <v>11860.49</v>
          </cell>
        </row>
        <row r="224">
          <cell r="F224">
            <v>0</v>
          </cell>
          <cell r="G224">
            <v>0</v>
          </cell>
          <cell r="R224">
            <v>0</v>
          </cell>
          <cell r="T224">
            <v>0</v>
          </cell>
          <cell r="U224">
            <v>0</v>
          </cell>
        </row>
        <row r="225">
          <cell r="F225">
            <v>29</v>
          </cell>
          <cell r="G225">
            <v>29</v>
          </cell>
          <cell r="R225">
            <v>29</v>
          </cell>
          <cell r="T225">
            <v>29</v>
          </cell>
          <cell r="U225">
            <v>0.81</v>
          </cell>
        </row>
        <row r="226">
          <cell r="F226">
            <v>28500.29</v>
          </cell>
          <cell r="G226">
            <v>53414.68</v>
          </cell>
          <cell r="R226">
            <v>62813.24</v>
          </cell>
          <cell r="T226">
            <v>74971.3</v>
          </cell>
          <cell r="U226">
            <v>79073.87</v>
          </cell>
        </row>
        <row r="227">
          <cell r="F227">
            <v>25</v>
          </cell>
          <cell r="G227">
            <v>25</v>
          </cell>
          <cell r="R227">
            <v>25</v>
          </cell>
          <cell r="T227">
            <v>25</v>
          </cell>
          <cell r="U227">
            <v>-0.28999999999999998</v>
          </cell>
        </row>
        <row r="228">
          <cell r="F228">
            <v>60218.42</v>
          </cell>
          <cell r="G228">
            <v>-0.28000000000000003</v>
          </cell>
          <cell r="R228">
            <v>-0.28000000000000003</v>
          </cell>
          <cell r="T228">
            <v>-0.28000000000000003</v>
          </cell>
          <cell r="U228">
            <v>-0.28000000000000003</v>
          </cell>
        </row>
        <row r="229">
          <cell r="R229">
            <v>-1425.44</v>
          </cell>
          <cell r="T229">
            <v>0</v>
          </cell>
          <cell r="U229">
            <v>0</v>
          </cell>
        </row>
        <row r="230">
          <cell r="F230">
            <v>4735.62</v>
          </cell>
          <cell r="G230">
            <v>38365.919999999998</v>
          </cell>
          <cell r="R230">
            <v>4745.5600000000004</v>
          </cell>
          <cell r="T230">
            <v>65536.63</v>
          </cell>
          <cell r="U230">
            <v>100950.64</v>
          </cell>
        </row>
        <row r="231">
          <cell r="F231">
            <v>28009.77</v>
          </cell>
          <cell r="G231">
            <v>66.040000000000006</v>
          </cell>
          <cell r="R231">
            <v>22186.74</v>
          </cell>
          <cell r="T231">
            <v>-403.87</v>
          </cell>
          <cell r="U231">
            <v>4965.1099999999997</v>
          </cell>
        </row>
        <row r="232">
          <cell r="F232">
            <v>274.57</v>
          </cell>
          <cell r="G232">
            <v>277.47000000000003</v>
          </cell>
          <cell r="R232">
            <v>275.33</v>
          </cell>
          <cell r="T232">
            <v>-687.95</v>
          </cell>
          <cell r="U232">
            <v>-701.07</v>
          </cell>
        </row>
        <row r="233">
          <cell r="F233">
            <v>1482.7</v>
          </cell>
          <cell r="G233">
            <v>1498.34</v>
          </cell>
          <cell r="R233">
            <v>1486.78</v>
          </cell>
          <cell r="T233">
            <v>1816.18</v>
          </cell>
          <cell r="U233">
            <v>1850.81</v>
          </cell>
        </row>
        <row r="234">
          <cell r="F234">
            <v>1080.72</v>
          </cell>
          <cell r="G234">
            <v>1092.1199999999999</v>
          </cell>
          <cell r="R234">
            <v>1083.7</v>
          </cell>
          <cell r="T234">
            <v>1083.0999999999999</v>
          </cell>
          <cell r="U234">
            <v>1103.75</v>
          </cell>
        </row>
        <row r="235">
          <cell r="F235">
            <v>-853.78</v>
          </cell>
          <cell r="G235">
            <v>52452.66</v>
          </cell>
          <cell r="R235">
            <v>37607.47</v>
          </cell>
          <cell r="T235">
            <v>26667.47</v>
          </cell>
          <cell r="U235">
            <v>20617.47</v>
          </cell>
        </row>
        <row r="236">
          <cell r="F236">
            <v>3085.63</v>
          </cell>
          <cell r="G236">
            <v>3085.63</v>
          </cell>
          <cell r="R236">
            <v>3085.63</v>
          </cell>
          <cell r="T236">
            <v>3085.63</v>
          </cell>
          <cell r="U236">
            <v>3085.63</v>
          </cell>
        </row>
        <row r="237">
          <cell r="F237">
            <v>4534.3</v>
          </cell>
          <cell r="G237">
            <v>4939.1099999999997</v>
          </cell>
          <cell r="R237">
            <v>4939.1099999999997</v>
          </cell>
          <cell r="T237">
            <v>4939.1099999999997</v>
          </cell>
          <cell r="U237">
            <v>4939.1099999999997</v>
          </cell>
        </row>
        <row r="238">
          <cell r="F238">
            <v>212329.48</v>
          </cell>
          <cell r="G238">
            <v>249925.48</v>
          </cell>
          <cell r="R238">
            <v>320768.48</v>
          </cell>
          <cell r="T238">
            <v>320768.48</v>
          </cell>
          <cell r="U238">
            <v>249925.47999999998</v>
          </cell>
        </row>
        <row r="239">
          <cell r="F239">
            <v>11526.39</v>
          </cell>
          <cell r="G239">
            <v>11526.39</v>
          </cell>
          <cell r="R239">
            <v>11526.39</v>
          </cell>
          <cell r="T239">
            <v>11526.39</v>
          </cell>
          <cell r="U239">
            <v>11526.39</v>
          </cell>
        </row>
        <row r="240">
          <cell r="F240">
            <v>56309.279999999999</v>
          </cell>
          <cell r="G240">
            <v>56309.279999999999</v>
          </cell>
          <cell r="R240">
            <v>56309.279999999999</v>
          </cell>
          <cell r="T240">
            <v>71288.489999999991</v>
          </cell>
          <cell r="U240">
            <v>70298.28</v>
          </cell>
        </row>
        <row r="241">
          <cell r="F241">
            <v>487805.85</v>
          </cell>
          <cell r="G241">
            <v>487805.85</v>
          </cell>
          <cell r="R241">
            <v>527887.69999999995</v>
          </cell>
          <cell r="T241">
            <v>528769.46</v>
          </cell>
          <cell r="U241">
            <v>530088.01</v>
          </cell>
        </row>
        <row r="242">
          <cell r="F242">
            <v>56024.06</v>
          </cell>
          <cell r="G242">
            <v>56024.06</v>
          </cell>
          <cell r="R242">
            <v>54229.96</v>
          </cell>
          <cell r="T242">
            <v>54229.96</v>
          </cell>
          <cell r="U242">
            <v>54229.96</v>
          </cell>
        </row>
        <row r="243">
          <cell r="F243">
            <v>4190.0600000000004</v>
          </cell>
          <cell r="G243">
            <v>4190.0600000000004</v>
          </cell>
          <cell r="R243">
            <v>4190.0600000000004</v>
          </cell>
          <cell r="T243">
            <v>4190.0600000000004</v>
          </cell>
          <cell r="U243">
            <v>4190.0600000000004</v>
          </cell>
        </row>
        <row r="244">
          <cell r="F244">
            <v>-324559.82</v>
          </cell>
          <cell r="G244">
            <v>-324559.82</v>
          </cell>
          <cell r="R244">
            <v>-320736.82</v>
          </cell>
          <cell r="T244">
            <v>-320736.82</v>
          </cell>
          <cell r="U244">
            <v>-316923.07</v>
          </cell>
        </row>
        <row r="245">
          <cell r="F245">
            <v>-30804.37</v>
          </cell>
          <cell r="G245">
            <v>-30804.37</v>
          </cell>
          <cell r="R245">
            <v>-20871.37</v>
          </cell>
          <cell r="T245">
            <v>-20871.37</v>
          </cell>
          <cell r="U245">
            <v>-36342</v>
          </cell>
        </row>
        <row r="246">
          <cell r="F246">
            <v>-19983.439999999999</v>
          </cell>
          <cell r="G246">
            <v>-19983.439999999999</v>
          </cell>
          <cell r="R246">
            <v>-33573.440000000002</v>
          </cell>
          <cell r="T246">
            <v>-33573.440000000002</v>
          </cell>
          <cell r="U246">
            <v>-21752</v>
          </cell>
        </row>
        <row r="247">
          <cell r="F247">
            <v>-1215.44</v>
          </cell>
          <cell r="G247">
            <v>-1215.44</v>
          </cell>
          <cell r="R247">
            <v>-1381.44</v>
          </cell>
          <cell r="T247">
            <v>-1381.44</v>
          </cell>
          <cell r="U247">
            <v>-1546</v>
          </cell>
        </row>
        <row r="248">
          <cell r="F248">
            <v>177.92</v>
          </cell>
          <cell r="G248">
            <v>-574.67999999999995</v>
          </cell>
          <cell r="R248">
            <v>315.33999999999997</v>
          </cell>
          <cell r="T248">
            <v>0</v>
          </cell>
          <cell r="U248">
            <v>-33.96</v>
          </cell>
        </row>
        <row r="249">
          <cell r="F249">
            <v>708.57</v>
          </cell>
          <cell r="G249">
            <v>228.34</v>
          </cell>
          <cell r="R249">
            <v>279.89999999999998</v>
          </cell>
          <cell r="T249">
            <v>1772.71</v>
          </cell>
          <cell r="U249">
            <v>1851.01</v>
          </cell>
        </row>
        <row r="250">
          <cell r="F250">
            <v>810.9</v>
          </cell>
          <cell r="G250">
            <v>13.17</v>
          </cell>
          <cell r="R250">
            <v>13.07</v>
          </cell>
          <cell r="T250">
            <v>13.07</v>
          </cell>
          <cell r="U250">
            <v>13.31</v>
          </cell>
        </row>
        <row r="251">
          <cell r="F251">
            <v>-226.66</v>
          </cell>
          <cell r="G251">
            <v>-361.82</v>
          </cell>
          <cell r="R251">
            <v>-230.61</v>
          </cell>
          <cell r="T251">
            <v>-261.18</v>
          </cell>
          <cell r="U251">
            <v>-36.6</v>
          </cell>
        </row>
        <row r="252">
          <cell r="F252">
            <v>-537.89</v>
          </cell>
          <cell r="G252">
            <v>136.24</v>
          </cell>
          <cell r="R252">
            <v>234.58</v>
          </cell>
          <cell r="T252">
            <v>144.74</v>
          </cell>
          <cell r="U252">
            <v>300.33999999999997</v>
          </cell>
        </row>
        <row r="253">
          <cell r="F253">
            <v>-3034.94</v>
          </cell>
          <cell r="G253">
            <v>-3086.57</v>
          </cell>
          <cell r="R253">
            <v>-3062.78</v>
          </cell>
          <cell r="T253">
            <v>-1506.24</v>
          </cell>
          <cell r="U253">
            <v>-1534.96</v>
          </cell>
        </row>
        <row r="254">
          <cell r="F254">
            <v>470.97</v>
          </cell>
          <cell r="G254">
            <v>475.93</v>
          </cell>
          <cell r="R254">
            <v>472.26</v>
          </cell>
          <cell r="T254">
            <v>472</v>
          </cell>
          <cell r="U254">
            <v>481</v>
          </cell>
        </row>
        <row r="255">
          <cell r="F255">
            <v>106.99</v>
          </cell>
          <cell r="G255">
            <v>109.88</v>
          </cell>
          <cell r="R255">
            <v>0</v>
          </cell>
          <cell r="T255">
            <v>125.43</v>
          </cell>
          <cell r="U255">
            <v>183.85</v>
          </cell>
        </row>
        <row r="256">
          <cell r="F256">
            <v>8.2100000000000009</v>
          </cell>
          <cell r="G256">
            <v>8.2899999999999991</v>
          </cell>
          <cell r="R256">
            <v>8.23</v>
          </cell>
          <cell r="T256">
            <v>8.23</v>
          </cell>
          <cell r="U256">
            <v>8.3800000000000008</v>
          </cell>
        </row>
        <row r="257">
          <cell r="F257">
            <v>-51.07</v>
          </cell>
          <cell r="G257">
            <v>-51.61</v>
          </cell>
          <cell r="R257">
            <v>-213.38</v>
          </cell>
          <cell r="T257">
            <v>-959.55</v>
          </cell>
          <cell r="U257">
            <v>-177.23</v>
          </cell>
        </row>
        <row r="258">
          <cell r="R258">
            <v>-10308.370000000001</v>
          </cell>
          <cell r="T258">
            <v>0</v>
          </cell>
          <cell r="U258">
            <v>0</v>
          </cell>
        </row>
        <row r="259">
          <cell r="R259">
            <v>4832.05</v>
          </cell>
          <cell r="T259">
            <v>0</v>
          </cell>
          <cell r="U259">
            <v>0</v>
          </cell>
        </row>
        <row r="260">
          <cell r="R260">
            <v>-23.4</v>
          </cell>
          <cell r="T260">
            <v>0</v>
          </cell>
          <cell r="U260">
            <v>0</v>
          </cell>
        </row>
        <row r="261">
          <cell r="R261">
            <v>115.94</v>
          </cell>
          <cell r="T261">
            <v>115.88</v>
          </cell>
          <cell r="U261">
            <v>118.09</v>
          </cell>
        </row>
        <row r="262">
          <cell r="R262">
            <v>145.65</v>
          </cell>
          <cell r="T262">
            <v>0</v>
          </cell>
          <cell r="U262">
            <v>0</v>
          </cell>
        </row>
        <row r="263">
          <cell r="F263">
            <v>2891.27</v>
          </cell>
          <cell r="G263">
            <v>2921.75</v>
          </cell>
          <cell r="R263">
            <v>2899.23</v>
          </cell>
          <cell r="T263">
            <v>2897.63</v>
          </cell>
          <cell r="U263">
            <v>2952.89</v>
          </cell>
        </row>
        <row r="264">
          <cell r="F264">
            <v>-5037.62</v>
          </cell>
          <cell r="G264">
            <v>-2470.87</v>
          </cell>
          <cell r="R264">
            <v>-2369.77</v>
          </cell>
          <cell r="T264">
            <v>-165.11</v>
          </cell>
          <cell r="U264">
            <v>-0.28000000000000003</v>
          </cell>
        </row>
        <row r="265">
          <cell r="R265">
            <v>633.26</v>
          </cell>
          <cell r="T265">
            <v>0</v>
          </cell>
          <cell r="U265">
            <v>0</v>
          </cell>
        </row>
        <row r="266">
          <cell r="R266">
            <v>-16977.3</v>
          </cell>
          <cell r="T266">
            <v>-26913.3</v>
          </cell>
          <cell r="U266">
            <v>-19813.36</v>
          </cell>
        </row>
        <row r="267">
          <cell r="F267">
            <v>0</v>
          </cell>
          <cell r="G267">
            <v>0</v>
          </cell>
          <cell r="R267">
            <v>0</v>
          </cell>
          <cell r="T267">
            <v>-473.28</v>
          </cell>
          <cell r="U267">
            <v>-482.31</v>
          </cell>
        </row>
        <row r="268">
          <cell r="R268">
            <v>-13792.44</v>
          </cell>
          <cell r="T268">
            <v>0</v>
          </cell>
          <cell r="U268">
            <v>0</v>
          </cell>
        </row>
        <row r="269">
          <cell r="F269">
            <v>121.54</v>
          </cell>
          <cell r="G269">
            <v>122.82</v>
          </cell>
          <cell r="R269">
            <v>121.87</v>
          </cell>
          <cell r="T269">
            <v>121.81</v>
          </cell>
          <cell r="U269">
            <v>168.97</v>
          </cell>
        </row>
        <row r="270">
          <cell r="F270">
            <v>2642.61</v>
          </cell>
          <cell r="G270">
            <v>3052.64</v>
          </cell>
          <cell r="R270">
            <v>863.85</v>
          </cell>
          <cell r="T270">
            <v>477.79</v>
          </cell>
          <cell r="U270">
            <v>965.87</v>
          </cell>
        </row>
        <row r="271">
          <cell r="F271">
            <v>163.84</v>
          </cell>
          <cell r="G271">
            <v>84.41</v>
          </cell>
          <cell r="R271">
            <v>164.15</v>
          </cell>
          <cell r="T271">
            <v>83.57</v>
          </cell>
          <cell r="U271">
            <v>85.31</v>
          </cell>
        </row>
        <row r="272">
          <cell r="F272">
            <v>20.04</v>
          </cell>
          <cell r="G272">
            <v>20.260000000000002</v>
          </cell>
          <cell r="R272">
            <v>20.100000000000001</v>
          </cell>
          <cell r="T272">
            <v>20.09</v>
          </cell>
          <cell r="U272">
            <v>20.47</v>
          </cell>
        </row>
        <row r="273">
          <cell r="F273">
            <v>7991.62</v>
          </cell>
          <cell r="G273">
            <v>7924.12</v>
          </cell>
          <cell r="R273">
            <v>7694.44</v>
          </cell>
          <cell r="T273">
            <v>8377.44</v>
          </cell>
          <cell r="U273">
            <v>7884.09</v>
          </cell>
        </row>
        <row r="274">
          <cell r="F274">
            <v>65.900000000000006</v>
          </cell>
          <cell r="G274">
            <v>66.59</v>
          </cell>
          <cell r="R274">
            <v>66.08</v>
          </cell>
          <cell r="T274">
            <v>66.040000000000006</v>
          </cell>
          <cell r="U274">
            <v>67.3</v>
          </cell>
        </row>
        <row r="275">
          <cell r="F275">
            <v>353.65</v>
          </cell>
          <cell r="G275">
            <v>105.46</v>
          </cell>
          <cell r="R275">
            <v>104.64</v>
          </cell>
          <cell r="T275">
            <v>104.59</v>
          </cell>
          <cell r="U275">
            <v>106.58</v>
          </cell>
        </row>
        <row r="276">
          <cell r="F276">
            <v>796.58</v>
          </cell>
          <cell r="G276">
            <v>1820.18</v>
          </cell>
          <cell r="R276">
            <v>725.1</v>
          </cell>
          <cell r="T276">
            <v>387.06</v>
          </cell>
          <cell r="U276">
            <v>394.44</v>
          </cell>
        </row>
        <row r="277">
          <cell r="F277">
            <v>220.21</v>
          </cell>
          <cell r="G277">
            <v>222.53</v>
          </cell>
          <cell r="R277">
            <v>220.81</v>
          </cell>
          <cell r="T277">
            <v>318.11</v>
          </cell>
          <cell r="U277">
            <v>324.17</v>
          </cell>
        </row>
        <row r="278">
          <cell r="F278">
            <v>-1897.95</v>
          </cell>
          <cell r="G278">
            <v>-1917.97</v>
          </cell>
          <cell r="R278">
            <v>-1903.18</v>
          </cell>
          <cell r="T278">
            <v>-1902.13</v>
          </cell>
          <cell r="U278">
            <v>-1938.4</v>
          </cell>
        </row>
        <row r="279">
          <cell r="F279">
            <v>137.31</v>
          </cell>
          <cell r="G279">
            <v>149.83000000000001</v>
          </cell>
          <cell r="R279">
            <v>123.34</v>
          </cell>
          <cell r="T279">
            <v>123.27</v>
          </cell>
          <cell r="U279">
            <v>125.62</v>
          </cell>
        </row>
        <row r="280">
          <cell r="F280">
            <v>5.54</v>
          </cell>
          <cell r="G280">
            <v>5.59</v>
          </cell>
          <cell r="R280">
            <v>5.55</v>
          </cell>
          <cell r="T280">
            <v>-13.48</v>
          </cell>
          <cell r="U280">
            <v>-13.74</v>
          </cell>
        </row>
        <row r="281">
          <cell r="F281">
            <v>-12.56</v>
          </cell>
          <cell r="G281">
            <v>6.94</v>
          </cell>
          <cell r="R281">
            <v>6.88</v>
          </cell>
          <cell r="T281">
            <v>-3679.42</v>
          </cell>
          <cell r="U281">
            <v>-603.20000000000005</v>
          </cell>
        </row>
        <row r="282">
          <cell r="F282">
            <v>125.81</v>
          </cell>
          <cell r="G282">
            <v>127.14</v>
          </cell>
          <cell r="R282">
            <v>126.16</v>
          </cell>
          <cell r="T282">
            <v>126.09</v>
          </cell>
          <cell r="U282">
            <v>128.49</v>
          </cell>
        </row>
        <row r="283">
          <cell r="F283">
            <v>41.19</v>
          </cell>
          <cell r="G283">
            <v>41.62</v>
          </cell>
          <cell r="R283">
            <v>41.3</v>
          </cell>
          <cell r="T283">
            <v>41.28</v>
          </cell>
          <cell r="U283">
            <v>42.06</v>
          </cell>
        </row>
        <row r="284">
          <cell r="F284">
            <v>-8647.4599999999991</v>
          </cell>
          <cell r="G284">
            <v>-2831.83</v>
          </cell>
          <cell r="R284">
            <v>-8737.31</v>
          </cell>
          <cell r="T284">
            <v>-5770.48</v>
          </cell>
          <cell r="U284">
            <v>-8341.25</v>
          </cell>
        </row>
        <row r="285">
          <cell r="F285">
            <v>1397.83</v>
          </cell>
          <cell r="G285">
            <v>1412.57</v>
          </cell>
          <cell r="R285">
            <v>1715.99</v>
          </cell>
          <cell r="T285">
            <v>2760.24</v>
          </cell>
          <cell r="U285">
            <v>2812.87</v>
          </cell>
        </row>
        <row r="286">
          <cell r="F286">
            <v>2897.03</v>
          </cell>
          <cell r="G286">
            <v>2927.58</v>
          </cell>
          <cell r="R286">
            <v>2905.01</v>
          </cell>
          <cell r="T286">
            <v>0</v>
          </cell>
          <cell r="U286">
            <v>0</v>
          </cell>
        </row>
        <row r="287">
          <cell r="F287">
            <v>-309.64999999999998</v>
          </cell>
          <cell r="G287">
            <v>-312.92</v>
          </cell>
          <cell r="R287">
            <v>-310.51</v>
          </cell>
          <cell r="T287">
            <v>-310.33999999999997</v>
          </cell>
          <cell r="U287">
            <v>-316.25</v>
          </cell>
        </row>
        <row r="288">
          <cell r="F288">
            <v>-11722.41</v>
          </cell>
          <cell r="G288">
            <v>-12311.88</v>
          </cell>
          <cell r="R288">
            <v>-13381.61</v>
          </cell>
          <cell r="T288">
            <v>-24785.91</v>
          </cell>
          <cell r="U288">
            <v>-10371.280000000001</v>
          </cell>
        </row>
        <row r="289">
          <cell r="F289">
            <v>-99566.19</v>
          </cell>
          <cell r="G289">
            <v>-119508.05</v>
          </cell>
          <cell r="R289">
            <v>-38548.18</v>
          </cell>
          <cell r="T289">
            <v>-31027.24</v>
          </cell>
          <cell r="U289">
            <v>-31374.65</v>
          </cell>
        </row>
        <row r="290">
          <cell r="F290">
            <v>-225.15</v>
          </cell>
          <cell r="G290">
            <v>-227.52</v>
          </cell>
          <cell r="R290">
            <v>-225.77</v>
          </cell>
          <cell r="T290">
            <v>-225.65</v>
          </cell>
          <cell r="U290">
            <v>-229.95</v>
          </cell>
        </row>
        <row r="291">
          <cell r="F291">
            <v>2409.3200000000002</v>
          </cell>
          <cell r="G291">
            <v>2443.02</v>
          </cell>
          <cell r="R291">
            <v>2424.1799999999998</v>
          </cell>
          <cell r="T291">
            <v>2740.55</v>
          </cell>
          <cell r="U291">
            <v>2792.81</v>
          </cell>
        </row>
        <row r="292">
          <cell r="F292">
            <v>99.67</v>
          </cell>
          <cell r="G292">
            <v>100.72</v>
          </cell>
          <cell r="R292">
            <v>99.94</v>
          </cell>
          <cell r="T292">
            <v>99.89</v>
          </cell>
          <cell r="U292">
            <v>101.79</v>
          </cell>
        </row>
        <row r="293">
          <cell r="F293">
            <v>274.02999999999997</v>
          </cell>
          <cell r="G293">
            <v>276.91000000000003</v>
          </cell>
          <cell r="R293">
            <v>274.77999999999997</v>
          </cell>
          <cell r="T293">
            <v>274.63</v>
          </cell>
          <cell r="U293">
            <v>279.87</v>
          </cell>
        </row>
        <row r="294">
          <cell r="R294">
            <v>255.75</v>
          </cell>
          <cell r="T294">
            <v>255.75</v>
          </cell>
          <cell r="U294">
            <v>255.75</v>
          </cell>
        </row>
        <row r="295">
          <cell r="F295">
            <v>325.10000000000002</v>
          </cell>
          <cell r="G295">
            <v>328.52</v>
          </cell>
          <cell r="R295">
            <v>325.99</v>
          </cell>
          <cell r="T295">
            <v>325.81</v>
          </cell>
          <cell r="U295">
            <v>332.02</v>
          </cell>
        </row>
        <row r="296">
          <cell r="F296">
            <v>570.02</v>
          </cell>
          <cell r="G296">
            <v>576.03</v>
          </cell>
          <cell r="R296">
            <v>571.59</v>
          </cell>
          <cell r="T296">
            <v>571.27</v>
          </cell>
          <cell r="U296">
            <v>582.16</v>
          </cell>
        </row>
        <row r="297">
          <cell r="F297">
            <v>6864.36</v>
          </cell>
          <cell r="G297">
            <v>6936.74</v>
          </cell>
          <cell r="R297">
            <v>6883.26</v>
          </cell>
          <cell r="T297">
            <v>6879.47</v>
          </cell>
          <cell r="U297">
            <v>7010.66</v>
          </cell>
        </row>
        <row r="298">
          <cell r="F298">
            <v>1601.59</v>
          </cell>
          <cell r="G298">
            <v>1618.48</v>
          </cell>
          <cell r="R298">
            <v>1606</v>
          </cell>
          <cell r="T298">
            <v>1605.12</v>
          </cell>
          <cell r="U298">
            <v>1635.73</v>
          </cell>
        </row>
        <row r="299">
          <cell r="F299">
            <v>1156.51</v>
          </cell>
          <cell r="G299">
            <v>1168.7</v>
          </cell>
          <cell r="R299">
            <v>1159.69</v>
          </cell>
          <cell r="T299">
            <v>1159.05</v>
          </cell>
          <cell r="U299">
            <v>1181.1600000000001</v>
          </cell>
        </row>
        <row r="300">
          <cell r="F300">
            <v>443.15</v>
          </cell>
          <cell r="G300">
            <v>447.82</v>
          </cell>
          <cell r="R300">
            <v>444.37</v>
          </cell>
          <cell r="T300">
            <v>444.12</v>
          </cell>
          <cell r="U300">
            <v>452.59</v>
          </cell>
        </row>
        <row r="301">
          <cell r="F301">
            <v>96.48</v>
          </cell>
          <cell r="G301">
            <v>97.5</v>
          </cell>
          <cell r="R301">
            <v>96.75</v>
          </cell>
          <cell r="T301">
            <v>96.7</v>
          </cell>
          <cell r="U301">
            <v>98.54</v>
          </cell>
        </row>
        <row r="302">
          <cell r="F302">
            <v>1445.63</v>
          </cell>
          <cell r="G302">
            <v>1298.56</v>
          </cell>
          <cell r="R302">
            <v>1288.55</v>
          </cell>
          <cell r="T302">
            <v>1287.8399999999999</v>
          </cell>
          <cell r="U302">
            <v>1312.39</v>
          </cell>
        </row>
        <row r="303">
          <cell r="F303">
            <v>54.64</v>
          </cell>
          <cell r="G303">
            <v>55.22</v>
          </cell>
          <cell r="R303">
            <v>54.79</v>
          </cell>
          <cell r="T303">
            <v>54.76</v>
          </cell>
          <cell r="U303">
            <v>55.8</v>
          </cell>
        </row>
        <row r="304">
          <cell r="F304">
            <v>300.66000000000003</v>
          </cell>
          <cell r="G304">
            <v>303.83</v>
          </cell>
          <cell r="R304">
            <v>301.49</v>
          </cell>
          <cell r="T304">
            <v>301.32</v>
          </cell>
          <cell r="U304">
            <v>307.07</v>
          </cell>
        </row>
        <row r="305">
          <cell r="F305">
            <v>1252.8800000000001</v>
          </cell>
          <cell r="G305">
            <v>1266.0899999999999</v>
          </cell>
          <cell r="R305">
            <v>1256.33</v>
          </cell>
          <cell r="T305">
            <v>1255.6400000000001</v>
          </cell>
          <cell r="U305">
            <v>1279.58</v>
          </cell>
        </row>
        <row r="306">
          <cell r="F306">
            <v>558.21</v>
          </cell>
          <cell r="G306">
            <v>564.1</v>
          </cell>
          <cell r="R306">
            <v>559.75</v>
          </cell>
          <cell r="T306">
            <v>559.44000000000005</v>
          </cell>
          <cell r="U306">
            <v>570.11</v>
          </cell>
        </row>
        <row r="307">
          <cell r="F307">
            <v>273.2</v>
          </cell>
          <cell r="G307">
            <v>276.08</v>
          </cell>
          <cell r="R307">
            <v>273.95</v>
          </cell>
          <cell r="T307">
            <v>273.8</v>
          </cell>
          <cell r="U307">
            <v>279.02</v>
          </cell>
        </row>
        <row r="308">
          <cell r="F308">
            <v>1381.38</v>
          </cell>
          <cell r="G308">
            <v>1395.95</v>
          </cell>
          <cell r="R308">
            <v>0</v>
          </cell>
          <cell r="T308">
            <v>0</v>
          </cell>
          <cell r="U308">
            <v>0</v>
          </cell>
        </row>
        <row r="309">
          <cell r="F309">
            <v>642.5</v>
          </cell>
          <cell r="G309">
            <v>649.28</v>
          </cell>
          <cell r="R309">
            <v>644.27</v>
          </cell>
          <cell r="T309">
            <v>643.91999999999996</v>
          </cell>
          <cell r="U309">
            <v>656.2</v>
          </cell>
        </row>
        <row r="310">
          <cell r="F310">
            <v>-658.7</v>
          </cell>
          <cell r="G310">
            <v>-665.65</v>
          </cell>
          <cell r="R310">
            <v>-660.52</v>
          </cell>
          <cell r="T310">
            <v>-660.15</v>
          </cell>
          <cell r="U310">
            <v>-672.74</v>
          </cell>
        </row>
        <row r="311">
          <cell r="F311">
            <v>-14187.81</v>
          </cell>
          <cell r="G311">
            <v>-26976.42</v>
          </cell>
          <cell r="R311">
            <v>-12175.39</v>
          </cell>
          <cell r="T311">
            <v>-25730.05</v>
          </cell>
          <cell r="U311">
            <v>-11027.48</v>
          </cell>
        </row>
        <row r="312">
          <cell r="F312">
            <v>1784.73</v>
          </cell>
          <cell r="G312">
            <v>1803.55</v>
          </cell>
          <cell r="R312">
            <v>1789.65</v>
          </cell>
          <cell r="T312">
            <v>1788.66</v>
          </cell>
          <cell r="U312">
            <v>1822.77</v>
          </cell>
        </row>
        <row r="313">
          <cell r="F313">
            <v>5145.17</v>
          </cell>
          <cell r="G313">
            <v>11657.96</v>
          </cell>
          <cell r="R313">
            <v>10316.969999999999</v>
          </cell>
          <cell r="T313">
            <v>5156.49</v>
          </cell>
          <cell r="U313">
            <v>5304.49</v>
          </cell>
        </row>
        <row r="314">
          <cell r="F314">
            <v>102.97</v>
          </cell>
          <cell r="G314">
            <v>104.05</v>
          </cell>
          <cell r="R314">
            <v>103.25</v>
          </cell>
          <cell r="T314">
            <v>103.19</v>
          </cell>
          <cell r="U314">
            <v>105.16</v>
          </cell>
        </row>
        <row r="315">
          <cell r="F315">
            <v>7.9</v>
          </cell>
          <cell r="G315">
            <v>7.98</v>
          </cell>
          <cell r="R315">
            <v>7.92</v>
          </cell>
          <cell r="T315">
            <v>7.91</v>
          </cell>
          <cell r="U315">
            <v>8.07</v>
          </cell>
        </row>
        <row r="316">
          <cell r="F316">
            <v>164.74</v>
          </cell>
          <cell r="G316">
            <v>166.48</v>
          </cell>
          <cell r="R316">
            <v>165.2</v>
          </cell>
          <cell r="T316">
            <v>165.11</v>
          </cell>
          <cell r="U316">
            <v>168.26</v>
          </cell>
        </row>
        <row r="317">
          <cell r="F317">
            <v>659.31</v>
          </cell>
          <cell r="G317">
            <v>666.26</v>
          </cell>
          <cell r="R317">
            <v>661.12</v>
          </cell>
          <cell r="T317">
            <v>660.76</v>
          </cell>
          <cell r="U317">
            <v>673.36</v>
          </cell>
        </row>
        <row r="318">
          <cell r="F318">
            <v>-558.21</v>
          </cell>
          <cell r="G318">
            <v>-564.1</v>
          </cell>
          <cell r="R318">
            <v>-559.75</v>
          </cell>
          <cell r="T318">
            <v>-559.44000000000005</v>
          </cell>
          <cell r="U318">
            <v>-570.11</v>
          </cell>
        </row>
        <row r="319">
          <cell r="F319">
            <v>-582.37</v>
          </cell>
          <cell r="G319">
            <v>-109.6</v>
          </cell>
          <cell r="R319">
            <v>-108.76</v>
          </cell>
          <cell r="T319">
            <v>-15.69</v>
          </cell>
          <cell r="U319">
            <v>-15.98</v>
          </cell>
        </row>
        <row r="320">
          <cell r="F320">
            <v>3754.87</v>
          </cell>
          <cell r="G320">
            <v>1910.75</v>
          </cell>
          <cell r="R320">
            <v>1896.02</v>
          </cell>
          <cell r="T320">
            <v>1894.98</v>
          </cell>
          <cell r="U320">
            <v>1931.11</v>
          </cell>
        </row>
        <row r="321">
          <cell r="F321">
            <v>31.73</v>
          </cell>
          <cell r="G321">
            <v>32.06</v>
          </cell>
          <cell r="R321">
            <v>31.81</v>
          </cell>
          <cell r="T321">
            <v>31.8</v>
          </cell>
          <cell r="U321">
            <v>32.4</v>
          </cell>
        </row>
        <row r="322">
          <cell r="F322">
            <v>-35.340000000000003</v>
          </cell>
          <cell r="G322">
            <v>-35.71</v>
          </cell>
          <cell r="R322">
            <v>-35.44</v>
          </cell>
          <cell r="T322">
            <v>-35.42</v>
          </cell>
          <cell r="U322">
            <v>-36.090000000000003</v>
          </cell>
        </row>
        <row r="323">
          <cell r="U323">
            <v>-3726.87</v>
          </cell>
        </row>
        <row r="324">
          <cell r="F324">
            <v>-157.12</v>
          </cell>
          <cell r="G324">
            <v>-158.77000000000001</v>
          </cell>
          <cell r="R324">
            <v>-253.93</v>
          </cell>
          <cell r="T324">
            <v>-253.79</v>
          </cell>
          <cell r="U324">
            <v>-258.63</v>
          </cell>
        </row>
        <row r="325">
          <cell r="F325">
            <v>247.12</v>
          </cell>
          <cell r="G325">
            <v>249.72</v>
          </cell>
          <cell r="R325">
            <v>247.8</v>
          </cell>
          <cell r="T325">
            <v>247.66</v>
          </cell>
          <cell r="U325">
            <v>252.38</v>
          </cell>
        </row>
        <row r="326">
          <cell r="F326">
            <v>-26.08</v>
          </cell>
          <cell r="G326">
            <v>-26.36</v>
          </cell>
          <cell r="R326">
            <v>-26.16</v>
          </cell>
          <cell r="T326">
            <v>-26.14</v>
          </cell>
          <cell r="U326">
            <v>-26.64</v>
          </cell>
        </row>
        <row r="327">
          <cell r="F327">
            <v>944.12</v>
          </cell>
          <cell r="G327">
            <v>1049.98</v>
          </cell>
          <cell r="R327">
            <v>1136.99</v>
          </cell>
          <cell r="T327">
            <v>1326.88</v>
          </cell>
          <cell r="U327">
            <v>1449.58</v>
          </cell>
        </row>
        <row r="328">
          <cell r="F328">
            <v>8568.64</v>
          </cell>
          <cell r="G328">
            <v>8658.99</v>
          </cell>
          <cell r="R328">
            <v>8592.24</v>
          </cell>
          <cell r="T328">
            <v>0</v>
          </cell>
          <cell r="U328">
            <v>0</v>
          </cell>
        </row>
        <row r="329">
          <cell r="F329">
            <v>-49.42</v>
          </cell>
          <cell r="G329">
            <v>-49.94</v>
          </cell>
          <cell r="R329">
            <v>-49.56</v>
          </cell>
          <cell r="T329">
            <v>-49.53</v>
          </cell>
          <cell r="U329">
            <v>-50.48</v>
          </cell>
        </row>
        <row r="330">
          <cell r="F330">
            <v>94.26</v>
          </cell>
          <cell r="G330">
            <v>-43.48</v>
          </cell>
          <cell r="R330">
            <v>-43.14</v>
          </cell>
          <cell r="T330">
            <v>-43.12</v>
          </cell>
          <cell r="U330">
            <v>-43.94</v>
          </cell>
        </row>
        <row r="331">
          <cell r="F331">
            <v>-3.18</v>
          </cell>
          <cell r="G331">
            <v>0</v>
          </cell>
          <cell r="R331">
            <v>3.19</v>
          </cell>
          <cell r="T331">
            <v>3.19</v>
          </cell>
          <cell r="U331">
            <v>3.25</v>
          </cell>
        </row>
        <row r="332">
          <cell r="F332">
            <v>384.68</v>
          </cell>
          <cell r="G332">
            <v>388.73</v>
          </cell>
          <cell r="R332">
            <v>385.74</v>
          </cell>
          <cell r="T332">
            <v>385.53</v>
          </cell>
          <cell r="U332">
            <v>392.88</v>
          </cell>
        </row>
        <row r="333">
          <cell r="F333">
            <v>10925.87</v>
          </cell>
          <cell r="G333">
            <v>11041.07</v>
          </cell>
          <cell r="R333">
            <v>10955.96</v>
          </cell>
          <cell r="T333">
            <v>10949.93</v>
          </cell>
          <cell r="U333">
            <v>11158.73</v>
          </cell>
        </row>
        <row r="334">
          <cell r="F334">
            <v>149</v>
          </cell>
          <cell r="G334">
            <v>149</v>
          </cell>
          <cell r="R334">
            <v>149</v>
          </cell>
          <cell r="T334">
            <v>149</v>
          </cell>
          <cell r="U334">
            <v>149</v>
          </cell>
        </row>
        <row r="335">
          <cell r="F335">
            <v>1003.58</v>
          </cell>
          <cell r="G335">
            <v>1003.58</v>
          </cell>
          <cell r="R335">
            <v>2007.16</v>
          </cell>
          <cell r="T335">
            <v>1003.58</v>
          </cell>
          <cell r="U335">
            <v>1003.58</v>
          </cell>
        </row>
        <row r="336">
          <cell r="F336">
            <v>532.78</v>
          </cell>
          <cell r="G336">
            <v>606.54</v>
          </cell>
          <cell r="R336">
            <v>606.54</v>
          </cell>
          <cell r="T336">
            <v>804.54</v>
          </cell>
          <cell r="U336">
            <v>804.54</v>
          </cell>
        </row>
        <row r="337">
          <cell r="F337">
            <v>10.23</v>
          </cell>
          <cell r="G337">
            <v>10.4</v>
          </cell>
          <cell r="R337">
            <v>10.64</v>
          </cell>
          <cell r="T337">
            <v>10.64</v>
          </cell>
          <cell r="U337">
            <v>10.64</v>
          </cell>
        </row>
        <row r="338">
          <cell r="F338">
            <v>1404.6</v>
          </cell>
          <cell r="G338">
            <v>1404.6</v>
          </cell>
          <cell r="R338">
            <v>1404.6</v>
          </cell>
          <cell r="T338">
            <v>1404.6</v>
          </cell>
          <cell r="U338">
            <v>1404.6</v>
          </cell>
        </row>
        <row r="339">
          <cell r="F339">
            <v>337.24</v>
          </cell>
          <cell r="G339">
            <v>935.69</v>
          </cell>
          <cell r="R339">
            <v>1699.39</v>
          </cell>
          <cell r="T339">
            <v>470.63</v>
          </cell>
          <cell r="U339">
            <v>1173.75</v>
          </cell>
        </row>
        <row r="340">
          <cell r="F340">
            <v>-199</v>
          </cell>
          <cell r="G340">
            <v>-199</v>
          </cell>
          <cell r="R340">
            <v>-199</v>
          </cell>
          <cell r="T340">
            <v>-199</v>
          </cell>
          <cell r="U340">
            <v>-199</v>
          </cell>
        </row>
        <row r="341">
          <cell r="F341">
            <v>313.37</v>
          </cell>
          <cell r="G341">
            <v>313.37</v>
          </cell>
          <cell r="R341">
            <v>313.37</v>
          </cell>
          <cell r="T341">
            <v>313.37</v>
          </cell>
          <cell r="U341">
            <v>313.37</v>
          </cell>
        </row>
        <row r="342">
          <cell r="F342">
            <v>448.47</v>
          </cell>
          <cell r="G342">
            <v>448.47</v>
          </cell>
          <cell r="R342">
            <v>448.47</v>
          </cell>
          <cell r="T342">
            <v>448.47</v>
          </cell>
          <cell r="U342">
            <v>448.47</v>
          </cell>
        </row>
        <row r="343">
          <cell r="F343">
            <v>464.92</v>
          </cell>
          <cell r="G343">
            <v>464.92</v>
          </cell>
          <cell r="R343">
            <v>2201.92</v>
          </cell>
          <cell r="T343">
            <v>464.92</v>
          </cell>
          <cell r="U343">
            <v>464.92</v>
          </cell>
        </row>
        <row r="344">
          <cell r="F344">
            <v>515.49</v>
          </cell>
          <cell r="G344">
            <v>515.49</v>
          </cell>
          <cell r="R344">
            <v>515.49</v>
          </cell>
          <cell r="T344">
            <v>515.49</v>
          </cell>
          <cell r="U344">
            <v>515.49</v>
          </cell>
        </row>
        <row r="345">
          <cell r="F345">
            <v>1815.77</v>
          </cell>
          <cell r="G345">
            <v>1815.77</v>
          </cell>
          <cell r="R345">
            <v>1815.77</v>
          </cell>
          <cell r="T345">
            <v>0</v>
          </cell>
          <cell r="U345">
            <v>0</v>
          </cell>
        </row>
        <row r="346">
          <cell r="F346">
            <v>2436.66</v>
          </cell>
          <cell r="G346">
            <v>2436.66</v>
          </cell>
          <cell r="R346">
            <v>2436.66</v>
          </cell>
          <cell r="T346">
            <v>2436.66</v>
          </cell>
          <cell r="U346">
            <v>2436.66</v>
          </cell>
        </row>
        <row r="347">
          <cell r="F347">
            <v>-10</v>
          </cell>
          <cell r="G347">
            <v>-10</v>
          </cell>
          <cell r="R347">
            <v>-10</v>
          </cell>
          <cell r="T347">
            <v>-10</v>
          </cell>
          <cell r="U347">
            <v>-10</v>
          </cell>
        </row>
        <row r="348">
          <cell r="F348">
            <v>25105.59</v>
          </cell>
          <cell r="G348">
            <v>28835.11</v>
          </cell>
          <cell r="R348">
            <v>32099.82</v>
          </cell>
          <cell r="T348">
            <v>22405.32</v>
          </cell>
          <cell r="U348">
            <v>26583.82</v>
          </cell>
        </row>
        <row r="349">
          <cell r="F349">
            <v>2625.18</v>
          </cell>
          <cell r="G349">
            <v>2625.18</v>
          </cell>
          <cell r="R349">
            <v>2625.18</v>
          </cell>
          <cell r="T349">
            <v>2625.18</v>
          </cell>
          <cell r="U349">
            <v>2625.18</v>
          </cell>
        </row>
        <row r="350">
          <cell r="F350">
            <v>152.63</v>
          </cell>
          <cell r="G350">
            <v>163.27000000000001</v>
          </cell>
          <cell r="R350">
            <v>163.27000000000001</v>
          </cell>
          <cell r="T350">
            <v>-1233.22</v>
          </cell>
          <cell r="U350">
            <v>-1174.25</v>
          </cell>
        </row>
        <row r="351">
          <cell r="F351">
            <v>-903.75</v>
          </cell>
          <cell r="G351">
            <v>-903.75</v>
          </cell>
          <cell r="R351">
            <v>-903.75</v>
          </cell>
          <cell r="T351">
            <v>-903.75</v>
          </cell>
          <cell r="U351">
            <v>-903.75</v>
          </cell>
        </row>
        <row r="352">
          <cell r="F352">
            <v>-1036.4000000000001</v>
          </cell>
          <cell r="G352">
            <v>-1036.4000000000001</v>
          </cell>
          <cell r="R352">
            <v>-1036.4000000000001</v>
          </cell>
          <cell r="T352">
            <v>-1036.4000000000001</v>
          </cell>
          <cell r="U352">
            <v>-1036.4000000000001</v>
          </cell>
        </row>
        <row r="353">
          <cell r="F353">
            <v>290</v>
          </cell>
          <cell r="G353">
            <v>290</v>
          </cell>
          <cell r="R353">
            <v>290</v>
          </cell>
          <cell r="T353">
            <v>290</v>
          </cell>
          <cell r="U353">
            <v>290</v>
          </cell>
        </row>
        <row r="354">
          <cell r="F354">
            <v>-1023.7</v>
          </cell>
          <cell r="G354">
            <v>-1036.6099999999999</v>
          </cell>
          <cell r="R354">
            <v>-1014.64</v>
          </cell>
          <cell r="T354">
            <v>-982.35</v>
          </cell>
          <cell r="U354">
            <v>-987.35</v>
          </cell>
        </row>
        <row r="355">
          <cell r="F355">
            <v>-269.51</v>
          </cell>
          <cell r="G355">
            <v>-272.89999999999998</v>
          </cell>
          <cell r="R355">
            <v>-267.12</v>
          </cell>
          <cell r="T355">
            <v>-258.62</v>
          </cell>
          <cell r="U355">
            <v>-259.93</v>
          </cell>
        </row>
        <row r="356">
          <cell r="F356">
            <v>-600</v>
          </cell>
          <cell r="G356">
            <v>-600</v>
          </cell>
          <cell r="R356">
            <v>-600</v>
          </cell>
          <cell r="T356">
            <v>-600</v>
          </cell>
          <cell r="U356">
            <v>-600</v>
          </cell>
        </row>
        <row r="357">
          <cell r="F357">
            <v>-194.46</v>
          </cell>
          <cell r="G357">
            <v>-196.51</v>
          </cell>
          <cell r="R357">
            <v>-195</v>
          </cell>
          <cell r="T357">
            <v>-194.89</v>
          </cell>
          <cell r="U357">
            <v>-198.61</v>
          </cell>
        </row>
        <row r="358">
          <cell r="F358">
            <v>290</v>
          </cell>
          <cell r="G358">
            <v>290</v>
          </cell>
          <cell r="R358">
            <v>290</v>
          </cell>
          <cell r="T358">
            <v>290</v>
          </cell>
          <cell r="U358">
            <v>290</v>
          </cell>
        </row>
        <row r="359">
          <cell r="F359">
            <v>746.5</v>
          </cell>
          <cell r="G359">
            <v>741.5</v>
          </cell>
          <cell r="R359">
            <v>729.35</v>
          </cell>
          <cell r="T359">
            <v>723.71</v>
          </cell>
          <cell r="U359">
            <v>739.82</v>
          </cell>
        </row>
        <row r="360">
          <cell r="F360">
            <v>-615.66</v>
          </cell>
          <cell r="G360">
            <v>-622.15</v>
          </cell>
          <cell r="R360">
            <v>-617.35</v>
          </cell>
          <cell r="T360">
            <v>-617.01</v>
          </cell>
          <cell r="U360">
            <v>-628.78</v>
          </cell>
        </row>
        <row r="361">
          <cell r="F361">
            <v>-1953.67</v>
          </cell>
          <cell r="G361">
            <v>-1974.26</v>
          </cell>
          <cell r="R361">
            <v>-1959.04</v>
          </cell>
          <cell r="T361">
            <v>-1957.97</v>
          </cell>
          <cell r="U361">
            <v>-1995.3</v>
          </cell>
        </row>
        <row r="362">
          <cell r="F362">
            <v>12.36</v>
          </cell>
          <cell r="G362">
            <v>12.49</v>
          </cell>
          <cell r="R362">
            <v>12.39</v>
          </cell>
          <cell r="T362">
            <v>12.38</v>
          </cell>
          <cell r="U362">
            <v>12.62</v>
          </cell>
        </row>
        <row r="363">
          <cell r="F363">
            <v>77.69</v>
          </cell>
          <cell r="G363">
            <v>78.510000000000005</v>
          </cell>
          <cell r="R363">
            <v>77.900000000000006</v>
          </cell>
          <cell r="T363">
            <v>77.86</v>
          </cell>
          <cell r="U363">
            <v>79.34</v>
          </cell>
        </row>
        <row r="364">
          <cell r="F364">
            <v>579.98</v>
          </cell>
          <cell r="G364">
            <v>579.98</v>
          </cell>
          <cell r="R364">
            <v>579.98</v>
          </cell>
          <cell r="T364">
            <v>579.98</v>
          </cell>
          <cell r="U364">
            <v>579.98</v>
          </cell>
        </row>
        <row r="365">
          <cell r="F365">
            <v>1859.36</v>
          </cell>
          <cell r="G365">
            <v>1859.36</v>
          </cell>
          <cell r="R365">
            <v>1859.36</v>
          </cell>
          <cell r="T365">
            <v>1859.36</v>
          </cell>
          <cell r="U365">
            <v>39.99</v>
          </cell>
        </row>
        <row r="366">
          <cell r="F366">
            <v>15</v>
          </cell>
          <cell r="G366">
            <v>15</v>
          </cell>
          <cell r="R366">
            <v>15</v>
          </cell>
          <cell r="T366">
            <v>15</v>
          </cell>
          <cell r="U366">
            <v>15</v>
          </cell>
        </row>
        <row r="367">
          <cell r="F367">
            <v>1006.71</v>
          </cell>
          <cell r="G367">
            <v>1006.71</v>
          </cell>
          <cell r="R367">
            <v>1006.71</v>
          </cell>
          <cell r="T367">
            <v>1006.71</v>
          </cell>
          <cell r="U367">
            <v>1006.71</v>
          </cell>
        </row>
        <row r="368">
          <cell r="F368">
            <v>318</v>
          </cell>
          <cell r="G368">
            <v>318</v>
          </cell>
          <cell r="R368">
            <v>318</v>
          </cell>
          <cell r="T368">
            <v>318</v>
          </cell>
          <cell r="U368">
            <v>318</v>
          </cell>
        </row>
        <row r="369">
          <cell r="F369">
            <v>563.99</v>
          </cell>
          <cell r="G369">
            <v>571.1</v>
          </cell>
          <cell r="R369">
            <v>559</v>
          </cell>
          <cell r="T369">
            <v>541.21</v>
          </cell>
          <cell r="U369">
            <v>543.96</v>
          </cell>
        </row>
        <row r="370">
          <cell r="F370">
            <v>994.05</v>
          </cell>
          <cell r="G370">
            <v>994.05</v>
          </cell>
          <cell r="R370">
            <v>994.05</v>
          </cell>
          <cell r="T370">
            <v>994.05</v>
          </cell>
          <cell r="U370">
            <v>994.05</v>
          </cell>
        </row>
        <row r="371">
          <cell r="F371">
            <v>496.4</v>
          </cell>
          <cell r="G371">
            <v>496.4</v>
          </cell>
          <cell r="R371">
            <v>496.4</v>
          </cell>
          <cell r="T371">
            <v>496.4</v>
          </cell>
          <cell r="U371">
            <v>496.4</v>
          </cell>
        </row>
        <row r="372">
          <cell r="F372">
            <v>992.62</v>
          </cell>
          <cell r="G372">
            <v>992.62</v>
          </cell>
          <cell r="R372">
            <v>992.62</v>
          </cell>
          <cell r="T372">
            <v>992.62</v>
          </cell>
          <cell r="U372">
            <v>992.62</v>
          </cell>
        </row>
        <row r="373">
          <cell r="F373">
            <v>599.49</v>
          </cell>
          <cell r="G373">
            <v>607.04999999999995</v>
          </cell>
          <cell r="R373">
            <v>594.17999999999995</v>
          </cell>
          <cell r="T373">
            <v>575.27</v>
          </cell>
          <cell r="U373">
            <v>578.20000000000005</v>
          </cell>
        </row>
        <row r="374">
          <cell r="F374">
            <v>14</v>
          </cell>
          <cell r="G374">
            <v>14</v>
          </cell>
          <cell r="R374">
            <v>14</v>
          </cell>
          <cell r="T374">
            <v>14</v>
          </cell>
          <cell r="U374">
            <v>14</v>
          </cell>
        </row>
        <row r="375">
          <cell r="F375">
            <v>193.98</v>
          </cell>
          <cell r="G375">
            <v>196.03</v>
          </cell>
          <cell r="R375">
            <v>194.52</v>
          </cell>
          <cell r="T375">
            <v>194.41</v>
          </cell>
          <cell r="U375">
            <v>198.12</v>
          </cell>
        </row>
        <row r="376">
          <cell r="F376">
            <v>24.99</v>
          </cell>
          <cell r="G376">
            <v>24.99</v>
          </cell>
          <cell r="R376">
            <v>24.99</v>
          </cell>
          <cell r="T376">
            <v>24.99</v>
          </cell>
          <cell r="U376">
            <v>24.99</v>
          </cell>
        </row>
        <row r="377">
          <cell r="F377">
            <v>107.33</v>
          </cell>
          <cell r="G377">
            <v>107.33</v>
          </cell>
          <cell r="R377">
            <v>107.33</v>
          </cell>
          <cell r="T377">
            <v>107.33</v>
          </cell>
          <cell r="U377">
            <v>107.33</v>
          </cell>
        </row>
        <row r="378">
          <cell r="F378">
            <v>-1020.43</v>
          </cell>
          <cell r="G378">
            <v>-1001.05</v>
          </cell>
          <cell r="R378">
            <v>-993.17</v>
          </cell>
          <cell r="T378">
            <v>-969.79</v>
          </cell>
          <cell r="U378">
            <v>-983.05</v>
          </cell>
        </row>
        <row r="379">
          <cell r="F379">
            <v>747</v>
          </cell>
          <cell r="G379">
            <v>747</v>
          </cell>
          <cell r="R379">
            <v>747</v>
          </cell>
          <cell r="T379">
            <v>747</v>
          </cell>
          <cell r="U379">
            <v>747</v>
          </cell>
        </row>
        <row r="380">
          <cell r="F380">
            <v>4227.95</v>
          </cell>
          <cell r="G380">
            <v>4281.28</v>
          </cell>
          <cell r="R380">
            <v>4190.54</v>
          </cell>
          <cell r="T380">
            <v>4057.17</v>
          </cell>
          <cell r="U380">
            <v>4077.81</v>
          </cell>
        </row>
        <row r="381">
          <cell r="F381">
            <v>139.61000000000001</v>
          </cell>
          <cell r="G381">
            <v>139.61000000000001</v>
          </cell>
          <cell r="R381">
            <v>139.61000000000001</v>
          </cell>
          <cell r="T381">
            <v>139.61000000000001</v>
          </cell>
          <cell r="U381">
            <v>139.61000000000001</v>
          </cell>
        </row>
        <row r="382">
          <cell r="F382">
            <v>576.61</v>
          </cell>
          <cell r="G382">
            <v>582.69000000000005</v>
          </cell>
          <cell r="R382">
            <v>578.19000000000005</v>
          </cell>
          <cell r="T382">
            <v>577.88</v>
          </cell>
          <cell r="U382">
            <v>588.9</v>
          </cell>
        </row>
        <row r="383">
          <cell r="F383">
            <v>-417.05</v>
          </cell>
          <cell r="G383">
            <v>-422.31</v>
          </cell>
          <cell r="R383">
            <v>-413.36</v>
          </cell>
          <cell r="T383">
            <v>-400.2</v>
          </cell>
          <cell r="U383">
            <v>-402.24</v>
          </cell>
        </row>
        <row r="384">
          <cell r="F384">
            <v>-7359.14</v>
          </cell>
          <cell r="G384">
            <v>-7451.95</v>
          </cell>
          <cell r="R384">
            <v>-7294.02</v>
          </cell>
          <cell r="T384">
            <v>-7061.87</v>
          </cell>
          <cell r="U384">
            <v>-7097.8</v>
          </cell>
        </row>
        <row r="385">
          <cell r="F385">
            <v>-2996.12</v>
          </cell>
          <cell r="G385">
            <v>-3033.9</v>
          </cell>
          <cell r="R385">
            <v>-2969.6</v>
          </cell>
          <cell r="T385">
            <v>-2875.09</v>
          </cell>
          <cell r="U385">
            <v>-2889.72</v>
          </cell>
        </row>
        <row r="386">
          <cell r="F386">
            <v>-150</v>
          </cell>
          <cell r="G386">
            <v>-150</v>
          </cell>
          <cell r="R386">
            <v>-150</v>
          </cell>
          <cell r="T386">
            <v>-150</v>
          </cell>
          <cell r="U386">
            <v>-150</v>
          </cell>
        </row>
        <row r="387">
          <cell r="F387">
            <v>155.06</v>
          </cell>
          <cell r="G387">
            <v>155.06</v>
          </cell>
          <cell r="R387">
            <v>155.06</v>
          </cell>
          <cell r="T387">
            <v>155.06</v>
          </cell>
          <cell r="U387">
            <v>155.06</v>
          </cell>
        </row>
        <row r="388">
          <cell r="F388">
            <v>-20</v>
          </cell>
          <cell r="G388">
            <v>-20</v>
          </cell>
          <cell r="R388">
            <v>-20</v>
          </cell>
          <cell r="T388">
            <v>-20</v>
          </cell>
          <cell r="U388">
            <v>-20</v>
          </cell>
        </row>
        <row r="389">
          <cell r="F389">
            <v>468</v>
          </cell>
          <cell r="G389">
            <v>468</v>
          </cell>
          <cell r="R389">
            <v>468</v>
          </cell>
          <cell r="T389">
            <v>468</v>
          </cell>
          <cell r="U389">
            <v>468</v>
          </cell>
        </row>
        <row r="390">
          <cell r="F390">
            <v>116.8</v>
          </cell>
          <cell r="G390">
            <v>146.47</v>
          </cell>
          <cell r="R390">
            <v>175.47</v>
          </cell>
          <cell r="T390">
            <v>-1943.53</v>
          </cell>
          <cell r="U390">
            <v>-1943.53</v>
          </cell>
        </row>
        <row r="391">
          <cell r="F391">
            <v>87.83</v>
          </cell>
          <cell r="G391">
            <v>87.83</v>
          </cell>
          <cell r="R391">
            <v>2235.83</v>
          </cell>
          <cell r="T391">
            <v>87.83</v>
          </cell>
          <cell r="U391">
            <v>87.83</v>
          </cell>
        </row>
        <row r="392">
          <cell r="F392">
            <v>1036.4000000000001</v>
          </cell>
          <cell r="G392">
            <v>1036.4000000000001</v>
          </cell>
          <cell r="R392">
            <v>1036.4000000000001</v>
          </cell>
          <cell r="T392">
            <v>1036.4000000000001</v>
          </cell>
          <cell r="U392">
            <v>1036.4000000000001</v>
          </cell>
        </row>
        <row r="393">
          <cell r="F393">
            <v>42.76</v>
          </cell>
          <cell r="G393">
            <v>42.76</v>
          </cell>
          <cell r="R393">
            <v>42.76</v>
          </cell>
          <cell r="T393">
            <v>42.76</v>
          </cell>
          <cell r="U393">
            <v>42.76</v>
          </cell>
        </row>
        <row r="394">
          <cell r="F394">
            <v>-54</v>
          </cell>
          <cell r="G394">
            <v>-54</v>
          </cell>
          <cell r="R394">
            <v>-54</v>
          </cell>
          <cell r="T394">
            <v>-54</v>
          </cell>
          <cell r="U394">
            <v>-54</v>
          </cell>
        </row>
        <row r="395">
          <cell r="F395">
            <v>724.75</v>
          </cell>
          <cell r="G395">
            <v>-974.97</v>
          </cell>
          <cell r="R395">
            <v>554.15</v>
          </cell>
          <cell r="T395">
            <v>811.32</v>
          </cell>
          <cell r="U395">
            <v>811.32</v>
          </cell>
        </row>
        <row r="396">
          <cell r="F396">
            <v>168.65</v>
          </cell>
          <cell r="G396">
            <v>168.65</v>
          </cell>
          <cell r="R396">
            <v>35.299999999999997</v>
          </cell>
          <cell r="T396">
            <v>35.299999999999997</v>
          </cell>
          <cell r="U396">
            <v>35.299999999999997</v>
          </cell>
        </row>
        <row r="397">
          <cell r="F397">
            <v>-55.85</v>
          </cell>
          <cell r="G397">
            <v>0</v>
          </cell>
          <cell r="R397">
            <v>0</v>
          </cell>
          <cell r="T397">
            <v>0</v>
          </cell>
          <cell r="U397">
            <v>0</v>
          </cell>
        </row>
        <row r="398">
          <cell r="F398">
            <v>62.99</v>
          </cell>
          <cell r="G398">
            <v>62.99</v>
          </cell>
          <cell r="R398">
            <v>62.99</v>
          </cell>
          <cell r="T398">
            <v>62.99</v>
          </cell>
          <cell r="U398">
            <v>62.99</v>
          </cell>
        </row>
        <row r="399">
          <cell r="F399">
            <v>252</v>
          </cell>
          <cell r="G399">
            <v>252</v>
          </cell>
          <cell r="R399">
            <v>252</v>
          </cell>
          <cell r="T399">
            <v>252</v>
          </cell>
          <cell r="U399">
            <v>252</v>
          </cell>
        </row>
        <row r="400">
          <cell r="F400">
            <v>-50</v>
          </cell>
          <cell r="G400">
            <v>1.43</v>
          </cell>
          <cell r="R400">
            <v>51.43</v>
          </cell>
          <cell r="T400">
            <v>101.43</v>
          </cell>
          <cell r="U400">
            <v>151.43</v>
          </cell>
        </row>
        <row r="401">
          <cell r="F401">
            <v>15.78</v>
          </cell>
          <cell r="G401">
            <v>15.97</v>
          </cell>
          <cell r="R401">
            <v>15.64</v>
          </cell>
          <cell r="T401">
            <v>15.14</v>
          </cell>
          <cell r="U401">
            <v>15.22</v>
          </cell>
        </row>
        <row r="402">
          <cell r="F402">
            <v>104.42</v>
          </cell>
          <cell r="G402">
            <v>208.63</v>
          </cell>
          <cell r="R402">
            <v>308.87</v>
          </cell>
          <cell r="T402">
            <v>507.41</v>
          </cell>
          <cell r="U402">
            <v>618.98</v>
          </cell>
        </row>
        <row r="403">
          <cell r="T403">
            <v>0</v>
          </cell>
          <cell r="U403">
            <v>0</v>
          </cell>
        </row>
        <row r="404">
          <cell r="T404">
            <v>0</v>
          </cell>
          <cell r="U404">
            <v>0</v>
          </cell>
        </row>
        <row r="405">
          <cell r="T405">
            <v>0</v>
          </cell>
          <cell r="U405">
            <v>0</v>
          </cell>
        </row>
        <row r="406">
          <cell r="T406">
            <v>0</v>
          </cell>
          <cell r="U406">
            <v>0</v>
          </cell>
        </row>
        <row r="407">
          <cell r="T407">
            <v>529.08000000000004</v>
          </cell>
          <cell r="U407">
            <v>529.08000000000004</v>
          </cell>
        </row>
        <row r="408">
          <cell r="T408">
            <v>119.4</v>
          </cell>
          <cell r="U408">
            <v>119.4</v>
          </cell>
        </row>
        <row r="409">
          <cell r="F409">
            <v>-73822.899999999994</v>
          </cell>
          <cell r="G409">
            <v>-60890.12</v>
          </cell>
          <cell r="R409">
            <v>-59272.81</v>
          </cell>
          <cell r="T409">
            <v>-64906.71</v>
          </cell>
          <cell r="U409">
            <v>-57176.67</v>
          </cell>
        </row>
        <row r="410">
          <cell r="F410">
            <v>-47814.39</v>
          </cell>
          <cell r="G410">
            <v>-47449.22</v>
          </cell>
          <cell r="R410">
            <v>-46761.29</v>
          </cell>
          <cell r="T410">
            <v>-45309.85</v>
          </cell>
          <cell r="U410">
            <v>-43290.52</v>
          </cell>
        </row>
        <row r="411">
          <cell r="F411">
            <v>180.53</v>
          </cell>
          <cell r="G411">
            <v>147.62</v>
          </cell>
          <cell r="R411">
            <v>189.75</v>
          </cell>
          <cell r="T411">
            <v>-2850.79</v>
          </cell>
          <cell r="U411">
            <v>193.26</v>
          </cell>
        </row>
        <row r="412">
          <cell r="F412">
            <v>-2302.11</v>
          </cell>
          <cell r="G412">
            <v>-2326.38</v>
          </cell>
          <cell r="R412">
            <v>-2308.4499999999998</v>
          </cell>
          <cell r="T412">
            <v>-2307.1799999999998</v>
          </cell>
          <cell r="U412">
            <v>-2351.17</v>
          </cell>
        </row>
        <row r="413">
          <cell r="F413">
            <v>-284.49</v>
          </cell>
          <cell r="G413">
            <v>-287.49</v>
          </cell>
          <cell r="R413">
            <v>-285.27999999999997</v>
          </cell>
          <cell r="T413">
            <v>-285.12</v>
          </cell>
          <cell r="U413">
            <v>-290.56</v>
          </cell>
        </row>
        <row r="414">
          <cell r="F414">
            <v>216.72</v>
          </cell>
          <cell r="G414">
            <v>219</v>
          </cell>
          <cell r="R414">
            <v>217.32</v>
          </cell>
          <cell r="T414">
            <v>217.2</v>
          </cell>
          <cell r="U414">
            <v>221.34</v>
          </cell>
        </row>
        <row r="415">
          <cell r="F415">
            <v>-54.91</v>
          </cell>
          <cell r="G415">
            <v>-81.739999999999995</v>
          </cell>
          <cell r="R415">
            <v>-55.07</v>
          </cell>
          <cell r="T415">
            <v>1320.86</v>
          </cell>
          <cell r="U415">
            <v>-56.09</v>
          </cell>
        </row>
        <row r="416">
          <cell r="F416">
            <v>-252.93</v>
          </cell>
          <cell r="G416">
            <v>-255.6</v>
          </cell>
          <cell r="R416">
            <v>-253.63</v>
          </cell>
          <cell r="T416">
            <v>-253.49</v>
          </cell>
          <cell r="U416">
            <v>-258.32</v>
          </cell>
        </row>
        <row r="417">
          <cell r="F417">
            <v>-238.27</v>
          </cell>
          <cell r="G417">
            <v>-240.78</v>
          </cell>
          <cell r="R417">
            <v>-238.92</v>
          </cell>
          <cell r="T417">
            <v>-238.79</v>
          </cell>
          <cell r="U417">
            <v>-243.35</v>
          </cell>
        </row>
        <row r="418">
          <cell r="F418">
            <v>-95.99</v>
          </cell>
          <cell r="G418">
            <v>-97</v>
          </cell>
          <cell r="R418">
            <v>-96.26</v>
          </cell>
          <cell r="T418">
            <v>-96.2</v>
          </cell>
          <cell r="U418">
            <v>-98.04</v>
          </cell>
        </row>
        <row r="419">
          <cell r="F419">
            <v>1011.67</v>
          </cell>
          <cell r="G419">
            <v>1022.34</v>
          </cell>
          <cell r="R419">
            <v>1014.46</v>
          </cell>
          <cell r="T419">
            <v>1013.9</v>
          </cell>
          <cell r="U419">
            <v>1033.24</v>
          </cell>
        </row>
        <row r="420">
          <cell r="F420">
            <v>-373.7</v>
          </cell>
          <cell r="G420">
            <v>-377.64</v>
          </cell>
          <cell r="R420">
            <v>-374.72</v>
          </cell>
          <cell r="T420">
            <v>-374.52</v>
          </cell>
          <cell r="U420">
            <v>-381.66</v>
          </cell>
        </row>
        <row r="421">
          <cell r="F421">
            <v>258.92</v>
          </cell>
          <cell r="G421">
            <v>261.64999999999998</v>
          </cell>
          <cell r="R421">
            <v>259.64</v>
          </cell>
          <cell r="T421">
            <v>259.49</v>
          </cell>
          <cell r="U421">
            <v>264.44</v>
          </cell>
        </row>
        <row r="422">
          <cell r="F422">
            <v>5.49</v>
          </cell>
          <cell r="G422">
            <v>5.55</v>
          </cell>
          <cell r="R422">
            <v>5.51</v>
          </cell>
          <cell r="T422">
            <v>5.5</v>
          </cell>
          <cell r="U422">
            <v>5.61</v>
          </cell>
        </row>
        <row r="423">
          <cell r="F423">
            <v>-3.02</v>
          </cell>
          <cell r="G423">
            <v>-3.05</v>
          </cell>
          <cell r="R423">
            <v>-3.03</v>
          </cell>
          <cell r="T423">
            <v>-3.03</v>
          </cell>
          <cell r="U423">
            <v>-3.08</v>
          </cell>
        </row>
        <row r="424">
          <cell r="F424">
            <v>812.83</v>
          </cell>
          <cell r="G424">
            <v>763.05</v>
          </cell>
          <cell r="R424">
            <v>829.85</v>
          </cell>
          <cell r="T424">
            <v>290.04000000000002</v>
          </cell>
          <cell r="U424">
            <v>295.57</v>
          </cell>
        </row>
        <row r="425">
          <cell r="T425">
            <v>-172222.45</v>
          </cell>
          <cell r="U425">
            <v>0</v>
          </cell>
        </row>
        <row r="426">
          <cell r="F426">
            <v>54.91</v>
          </cell>
          <cell r="G426">
            <v>55.49</v>
          </cell>
          <cell r="R426">
            <v>55.07</v>
          </cell>
          <cell r="T426">
            <v>55.04</v>
          </cell>
          <cell r="U426">
            <v>56.09</v>
          </cell>
        </row>
        <row r="427">
          <cell r="F427">
            <v>645.52</v>
          </cell>
          <cell r="G427">
            <v>652.33000000000004</v>
          </cell>
          <cell r="R427">
            <v>647.29999999999995</v>
          </cell>
          <cell r="T427">
            <v>646.95000000000005</v>
          </cell>
          <cell r="U427">
            <v>659.28</v>
          </cell>
        </row>
        <row r="428">
          <cell r="F428">
            <v>111.75</v>
          </cell>
          <cell r="G428">
            <v>112.93</v>
          </cell>
          <cell r="R428">
            <v>112.06</v>
          </cell>
          <cell r="T428">
            <v>112</v>
          </cell>
          <cell r="U428">
            <v>114.13</v>
          </cell>
        </row>
        <row r="429">
          <cell r="F429">
            <v>55.45</v>
          </cell>
          <cell r="G429">
            <v>56.04</v>
          </cell>
          <cell r="R429">
            <v>55.61</v>
          </cell>
          <cell r="T429">
            <v>55.58</v>
          </cell>
          <cell r="U429">
            <v>56.63</v>
          </cell>
        </row>
        <row r="430">
          <cell r="F430">
            <v>392.75</v>
          </cell>
          <cell r="G430">
            <v>380.17</v>
          </cell>
          <cell r="R430">
            <v>437.01</v>
          </cell>
          <cell r="T430">
            <v>425.76</v>
          </cell>
          <cell r="U430">
            <v>433.88</v>
          </cell>
        </row>
        <row r="431">
          <cell r="F431">
            <v>49.97</v>
          </cell>
          <cell r="G431">
            <v>50.5</v>
          </cell>
          <cell r="R431">
            <v>50.11</v>
          </cell>
          <cell r="T431">
            <v>50.08</v>
          </cell>
          <cell r="U431">
            <v>51.04</v>
          </cell>
        </row>
        <row r="432">
          <cell r="F432">
            <v>120.28</v>
          </cell>
          <cell r="G432">
            <v>121.55</v>
          </cell>
          <cell r="R432">
            <v>120.61</v>
          </cell>
          <cell r="T432">
            <v>120.54</v>
          </cell>
          <cell r="U432">
            <v>122.84</v>
          </cell>
        </row>
        <row r="433">
          <cell r="F433">
            <v>84.24</v>
          </cell>
          <cell r="G433">
            <v>85.13</v>
          </cell>
          <cell r="R433">
            <v>84.47</v>
          </cell>
          <cell r="T433">
            <v>84.43</v>
          </cell>
          <cell r="U433">
            <v>86.04</v>
          </cell>
        </row>
        <row r="434">
          <cell r="F434">
            <v>-55.66</v>
          </cell>
          <cell r="G434">
            <v>-56.25</v>
          </cell>
          <cell r="R434">
            <v>15.44</v>
          </cell>
          <cell r="T434">
            <v>-183.44</v>
          </cell>
          <cell r="U434">
            <v>15.73</v>
          </cell>
        </row>
        <row r="435">
          <cell r="F435">
            <v>51.89</v>
          </cell>
          <cell r="G435">
            <v>51.05</v>
          </cell>
          <cell r="R435">
            <v>122.52</v>
          </cell>
          <cell r="T435">
            <v>122.45</v>
          </cell>
          <cell r="U435">
            <v>124.79</v>
          </cell>
        </row>
        <row r="436">
          <cell r="F436">
            <v>6.77</v>
          </cell>
          <cell r="G436">
            <v>-8.6999999999999993</v>
          </cell>
          <cell r="R436">
            <v>6.79</v>
          </cell>
          <cell r="T436">
            <v>6.79</v>
          </cell>
          <cell r="U436">
            <v>6.92</v>
          </cell>
        </row>
        <row r="437">
          <cell r="F437">
            <v>153.32</v>
          </cell>
          <cell r="G437">
            <v>-65.319999999999993</v>
          </cell>
          <cell r="R437">
            <v>158.31</v>
          </cell>
          <cell r="T437">
            <v>158.22999999999999</v>
          </cell>
          <cell r="U437">
            <v>161.25</v>
          </cell>
        </row>
        <row r="438">
          <cell r="F438">
            <v>10.98</v>
          </cell>
          <cell r="G438">
            <v>11.1</v>
          </cell>
          <cell r="R438">
            <v>11.01</v>
          </cell>
          <cell r="T438">
            <v>11.01</v>
          </cell>
          <cell r="U438">
            <v>0</v>
          </cell>
        </row>
        <row r="439">
          <cell r="F439">
            <v>-10.71</v>
          </cell>
          <cell r="G439">
            <v>-166.81</v>
          </cell>
          <cell r="R439">
            <v>11.01</v>
          </cell>
          <cell r="T439">
            <v>11.01</v>
          </cell>
          <cell r="U439">
            <v>0</v>
          </cell>
        </row>
        <row r="440">
          <cell r="F440">
            <v>70.02</v>
          </cell>
          <cell r="G440">
            <v>70.760000000000005</v>
          </cell>
          <cell r="R440">
            <v>70.209999999999994</v>
          </cell>
          <cell r="T440">
            <v>70.180000000000007</v>
          </cell>
          <cell r="U440">
            <v>71.510000000000005</v>
          </cell>
        </row>
        <row r="441">
          <cell r="F441">
            <v>65.900000000000006</v>
          </cell>
          <cell r="G441">
            <v>66.59</v>
          </cell>
          <cell r="R441">
            <v>66.08</v>
          </cell>
          <cell r="T441">
            <v>66.040000000000006</v>
          </cell>
          <cell r="U441">
            <v>67.3</v>
          </cell>
        </row>
        <row r="442">
          <cell r="F442">
            <v>17.420000000000002</v>
          </cell>
          <cell r="G442">
            <v>-53.43</v>
          </cell>
          <cell r="R442">
            <v>44.73</v>
          </cell>
          <cell r="T442">
            <v>44.7</v>
          </cell>
          <cell r="U442">
            <v>45.56</v>
          </cell>
        </row>
        <row r="443">
          <cell r="F443">
            <v>43.93</v>
          </cell>
          <cell r="G443">
            <v>44.4</v>
          </cell>
          <cell r="R443">
            <v>44.05</v>
          </cell>
          <cell r="T443">
            <v>44.03</v>
          </cell>
          <cell r="U443">
            <v>44.87</v>
          </cell>
        </row>
        <row r="444">
          <cell r="F444">
            <v>-0.54</v>
          </cell>
          <cell r="G444">
            <v>-0.54</v>
          </cell>
          <cell r="R444">
            <v>-0.54</v>
          </cell>
          <cell r="T444">
            <v>-20.079999999999998</v>
          </cell>
          <cell r="U444">
            <v>-20.46</v>
          </cell>
        </row>
        <row r="445">
          <cell r="F445">
            <v>-111.45</v>
          </cell>
          <cell r="G445">
            <v>-211.4</v>
          </cell>
          <cell r="R445">
            <v>-109.03</v>
          </cell>
          <cell r="T445">
            <v>-108.97</v>
          </cell>
          <cell r="U445">
            <v>-111.05</v>
          </cell>
        </row>
        <row r="446">
          <cell r="F446">
            <v>-488.48</v>
          </cell>
          <cell r="G446">
            <v>-545.80999999999995</v>
          </cell>
          <cell r="R446">
            <v>-455.44</v>
          </cell>
          <cell r="T446">
            <v>-455.19</v>
          </cell>
          <cell r="U446">
            <v>-463.87</v>
          </cell>
        </row>
        <row r="447">
          <cell r="F447">
            <v>-86.75</v>
          </cell>
          <cell r="G447">
            <v>-149.69</v>
          </cell>
          <cell r="R447">
            <v>-86.99</v>
          </cell>
          <cell r="T447">
            <v>-127.64</v>
          </cell>
          <cell r="U447">
            <v>-88.6</v>
          </cell>
        </row>
        <row r="448">
          <cell r="F448">
            <v>-590.73</v>
          </cell>
          <cell r="G448">
            <v>-602.70000000000005</v>
          </cell>
          <cell r="R448">
            <v>-559.78</v>
          </cell>
          <cell r="T448">
            <v>-559.47</v>
          </cell>
          <cell r="U448">
            <v>-570.14</v>
          </cell>
        </row>
        <row r="449">
          <cell r="F449">
            <v>-254.92</v>
          </cell>
          <cell r="G449">
            <v>-257.61</v>
          </cell>
          <cell r="R449">
            <v>-255.62</v>
          </cell>
          <cell r="T449">
            <v>-255.48</v>
          </cell>
          <cell r="U449">
            <v>-260.36</v>
          </cell>
        </row>
        <row r="450">
          <cell r="F450">
            <v>-79.709999999999994</v>
          </cell>
          <cell r="G450">
            <v>-80.55</v>
          </cell>
          <cell r="R450">
            <v>-79.930000000000007</v>
          </cell>
          <cell r="T450">
            <v>-79.89</v>
          </cell>
          <cell r="U450">
            <v>-81.41</v>
          </cell>
        </row>
        <row r="451">
          <cell r="F451">
            <v>6.44</v>
          </cell>
          <cell r="G451">
            <v>6.5</v>
          </cell>
          <cell r="R451">
            <v>-69.540000000000006</v>
          </cell>
          <cell r="T451">
            <v>3380.16</v>
          </cell>
          <cell r="U451">
            <v>-264.52</v>
          </cell>
        </row>
        <row r="452">
          <cell r="F452">
            <v>-46.87</v>
          </cell>
          <cell r="G452">
            <v>-47.36</v>
          </cell>
          <cell r="R452">
            <v>-47</v>
          </cell>
          <cell r="T452">
            <v>-46.97</v>
          </cell>
          <cell r="U452">
            <v>-47.87</v>
          </cell>
        </row>
        <row r="453">
          <cell r="F453">
            <v>-416.19</v>
          </cell>
          <cell r="G453">
            <v>-512.16999999999996</v>
          </cell>
          <cell r="R453">
            <v>-417.34</v>
          </cell>
          <cell r="T453">
            <v>-417.11</v>
          </cell>
          <cell r="U453">
            <v>-425.06</v>
          </cell>
        </row>
        <row r="454">
          <cell r="F454">
            <v>-16.32</v>
          </cell>
          <cell r="G454">
            <v>55.31</v>
          </cell>
          <cell r="R454">
            <v>-16.37</v>
          </cell>
          <cell r="T454">
            <v>-16.36</v>
          </cell>
          <cell r="U454">
            <v>-16.670000000000002</v>
          </cell>
        </row>
        <row r="455">
          <cell r="F455">
            <v>-178.57</v>
          </cell>
          <cell r="G455">
            <v>-180.45</v>
          </cell>
          <cell r="R455">
            <v>-179.06</v>
          </cell>
          <cell r="T455">
            <v>-178.96</v>
          </cell>
          <cell r="U455">
            <v>-182.37</v>
          </cell>
        </row>
        <row r="456">
          <cell r="F456">
            <v>-12.02</v>
          </cell>
          <cell r="G456">
            <v>-12.15</v>
          </cell>
          <cell r="R456">
            <v>-12.06</v>
          </cell>
          <cell r="T456">
            <v>-12.05</v>
          </cell>
          <cell r="U456">
            <v>-12.28</v>
          </cell>
        </row>
        <row r="457">
          <cell r="F457">
            <v>3.53</v>
          </cell>
          <cell r="G457">
            <v>3.57</v>
          </cell>
          <cell r="R457">
            <v>3.54</v>
          </cell>
          <cell r="T457">
            <v>3.54</v>
          </cell>
          <cell r="U457">
            <v>3.6</v>
          </cell>
        </row>
        <row r="458">
          <cell r="F458">
            <v>0</v>
          </cell>
          <cell r="G458">
            <v>0</v>
          </cell>
          <cell r="R458">
            <v>0</v>
          </cell>
          <cell r="T458">
            <v>-202.26</v>
          </cell>
          <cell r="U458">
            <v>0</v>
          </cell>
        </row>
        <row r="459">
          <cell r="F459">
            <v>-71.37</v>
          </cell>
          <cell r="G459">
            <v>-116.24</v>
          </cell>
          <cell r="R459">
            <v>-66.02</v>
          </cell>
          <cell r="T459">
            <v>-65.989999999999995</v>
          </cell>
          <cell r="U459">
            <v>-67.25</v>
          </cell>
        </row>
        <row r="460">
          <cell r="F460">
            <v>-44.94</v>
          </cell>
          <cell r="G460">
            <v>-115.7</v>
          </cell>
          <cell r="R460">
            <v>-12.1</v>
          </cell>
          <cell r="T460">
            <v>-12.09</v>
          </cell>
          <cell r="U460">
            <v>-12.32</v>
          </cell>
        </row>
        <row r="461">
          <cell r="F461">
            <v>-123.93</v>
          </cell>
          <cell r="G461">
            <v>-207.99</v>
          </cell>
          <cell r="R461">
            <v>-95.83</v>
          </cell>
          <cell r="T461">
            <v>-95.78</v>
          </cell>
          <cell r="U461">
            <v>-97.61</v>
          </cell>
        </row>
        <row r="462">
          <cell r="F462">
            <v>-137.58000000000001</v>
          </cell>
          <cell r="G462">
            <v>-225.6</v>
          </cell>
          <cell r="R462">
            <v>-114.55</v>
          </cell>
          <cell r="T462">
            <v>-114.49</v>
          </cell>
          <cell r="U462">
            <v>-116.67</v>
          </cell>
        </row>
        <row r="463">
          <cell r="R463">
            <v>-3634.36</v>
          </cell>
          <cell r="T463">
            <v>-10897.08</v>
          </cell>
          <cell r="U463">
            <v>-14806.51</v>
          </cell>
        </row>
        <row r="464">
          <cell r="F464">
            <v>-183330.31</v>
          </cell>
          <cell r="G464">
            <v>-185263.32</v>
          </cell>
          <cell r="R464">
            <v>-183958.88</v>
          </cell>
          <cell r="T464">
            <v>-183843.89</v>
          </cell>
          <cell r="U464">
            <v>-187825.99</v>
          </cell>
        </row>
        <row r="465">
          <cell r="F465">
            <v>-10127.129999999999</v>
          </cell>
          <cell r="G465">
            <v>-10233.91</v>
          </cell>
          <cell r="R465">
            <v>-10166.880000000001</v>
          </cell>
          <cell r="T465">
            <v>-10166.030000000001</v>
          </cell>
          <cell r="U465">
            <v>-10195.99</v>
          </cell>
        </row>
        <row r="466">
          <cell r="F466">
            <v>2635.91</v>
          </cell>
          <cell r="G466">
            <v>2663.71</v>
          </cell>
          <cell r="R466">
            <v>2643.17</v>
          </cell>
          <cell r="T466">
            <v>2641.72</v>
          </cell>
          <cell r="U466">
            <v>2692.09</v>
          </cell>
        </row>
        <row r="467">
          <cell r="F467">
            <v>-5118.16</v>
          </cell>
          <cell r="G467">
            <v>-5172.13</v>
          </cell>
          <cell r="R467">
            <v>-5132.26</v>
          </cell>
          <cell r="T467">
            <v>-5129.43</v>
          </cell>
          <cell r="U467">
            <v>-12844.29</v>
          </cell>
        </row>
        <row r="468">
          <cell r="F468">
            <v>-36085.72</v>
          </cell>
          <cell r="G468">
            <v>-36057.870000000003</v>
          </cell>
          <cell r="R468">
            <v>-35533.339999999997</v>
          </cell>
          <cell r="T468">
            <v>-29724.36</v>
          </cell>
          <cell r="U468">
            <v>-29334.04</v>
          </cell>
        </row>
        <row r="469">
          <cell r="F469">
            <v>-1667</v>
          </cell>
          <cell r="G469">
            <v>-1684.57</v>
          </cell>
          <cell r="R469">
            <v>-1671.59</v>
          </cell>
          <cell r="T469">
            <v>-1670.67</v>
          </cell>
          <cell r="U469">
            <v>-1702.52</v>
          </cell>
        </row>
        <row r="470">
          <cell r="F470">
            <v>-2639.87</v>
          </cell>
          <cell r="G470">
            <v>-1383.96</v>
          </cell>
          <cell r="R470">
            <v>-1373.29</v>
          </cell>
          <cell r="T470">
            <v>-1372.53</v>
          </cell>
          <cell r="U470">
            <v>-1398.71</v>
          </cell>
        </row>
        <row r="471">
          <cell r="F471">
            <v>-9904.39</v>
          </cell>
          <cell r="G471">
            <v>-9759.7999999999993</v>
          </cell>
          <cell r="R471">
            <v>-9550.14</v>
          </cell>
          <cell r="T471">
            <v>-8733.35</v>
          </cell>
          <cell r="U471">
            <v>-8459.1</v>
          </cell>
        </row>
        <row r="472">
          <cell r="F472">
            <v>-1315.46</v>
          </cell>
          <cell r="G472">
            <v>-1329.33</v>
          </cell>
          <cell r="R472">
            <v>-1319.08</v>
          </cell>
          <cell r="T472">
            <v>-1318.36</v>
          </cell>
          <cell r="U472">
            <v>-1343.5</v>
          </cell>
        </row>
        <row r="473">
          <cell r="F473">
            <v>26.52</v>
          </cell>
          <cell r="G473">
            <v>-2520.75</v>
          </cell>
          <cell r="R473">
            <v>-2550.5500000000002</v>
          </cell>
          <cell r="T473">
            <v>-2452.83</v>
          </cell>
          <cell r="U473">
            <v>-4310.04</v>
          </cell>
        </row>
        <row r="474">
          <cell r="F474">
            <v>-2157.06</v>
          </cell>
          <cell r="G474">
            <v>-2179.8000000000002</v>
          </cell>
          <cell r="R474">
            <v>-2163</v>
          </cell>
          <cell r="T474">
            <v>-1729.44</v>
          </cell>
          <cell r="U474">
            <v>-1762.42</v>
          </cell>
        </row>
        <row r="475">
          <cell r="F475">
            <v>-1658.62</v>
          </cell>
          <cell r="G475">
            <v>-1676.11</v>
          </cell>
          <cell r="R475">
            <v>-1663.19</v>
          </cell>
          <cell r="T475">
            <v>-1662.27</v>
          </cell>
          <cell r="U475">
            <v>-1693.97</v>
          </cell>
        </row>
        <row r="476">
          <cell r="F476">
            <v>-2800.09</v>
          </cell>
          <cell r="G476">
            <v>-2852.37</v>
          </cell>
          <cell r="R476">
            <v>-2830.38</v>
          </cell>
          <cell r="T476">
            <v>-2828.82</v>
          </cell>
          <cell r="U476">
            <v>-2882.76</v>
          </cell>
        </row>
        <row r="477">
          <cell r="F477">
            <v>-8576.36</v>
          </cell>
          <cell r="G477">
            <v>-8403.24</v>
          </cell>
          <cell r="R477">
            <v>-7677.29</v>
          </cell>
          <cell r="T477">
            <v>-7673.08</v>
          </cell>
          <cell r="U477">
            <v>-7819.39</v>
          </cell>
        </row>
        <row r="478">
          <cell r="F478">
            <v>-431.41</v>
          </cell>
          <cell r="G478">
            <v>-435.96</v>
          </cell>
          <cell r="R478">
            <v>-432.6</v>
          </cell>
          <cell r="T478">
            <v>-432.36</v>
          </cell>
          <cell r="U478">
            <v>-440.61</v>
          </cell>
        </row>
        <row r="479">
          <cell r="F479">
            <v>0</v>
          </cell>
          <cell r="G479">
            <v>0</v>
          </cell>
          <cell r="R479">
            <v>20.39</v>
          </cell>
          <cell r="T479">
            <v>20.38</v>
          </cell>
          <cell r="U479">
            <v>20.77</v>
          </cell>
        </row>
        <row r="480">
          <cell r="U480">
            <v>-0.04</v>
          </cell>
        </row>
        <row r="481">
          <cell r="F481">
            <v>-3152.45</v>
          </cell>
          <cell r="G481">
            <v>-32348.36</v>
          </cell>
          <cell r="R481">
            <v>-14726.3</v>
          </cell>
          <cell r="T481">
            <v>0</v>
          </cell>
          <cell r="U481">
            <v>0</v>
          </cell>
        </row>
        <row r="482">
          <cell r="F482">
            <v>172.67</v>
          </cell>
          <cell r="G482">
            <v>179.83</v>
          </cell>
          <cell r="R482">
            <v>-3.92</v>
          </cell>
          <cell r="T482">
            <v>-1368.55</v>
          </cell>
          <cell r="U482">
            <v>-7.78</v>
          </cell>
        </row>
        <row r="483">
          <cell r="R483">
            <v>-5320.17</v>
          </cell>
          <cell r="T483">
            <v>-7884.8</v>
          </cell>
          <cell r="U483">
            <v>-7637.2</v>
          </cell>
        </row>
        <row r="484">
          <cell r="R484">
            <v>-6229.61</v>
          </cell>
          <cell r="T484">
            <v>-15823.96</v>
          </cell>
          <cell r="U484">
            <v>-7019.94</v>
          </cell>
        </row>
        <row r="485">
          <cell r="F485">
            <v>0</v>
          </cell>
          <cell r="G485">
            <v>0</v>
          </cell>
          <cell r="R485">
            <v>0</v>
          </cell>
          <cell r="T485">
            <v>0</v>
          </cell>
          <cell r="U485">
            <v>0</v>
          </cell>
        </row>
        <row r="486">
          <cell r="F486">
            <v>0.04</v>
          </cell>
          <cell r="G486">
            <v>-78487.87</v>
          </cell>
          <cell r="R486">
            <v>-160674.36166666666</v>
          </cell>
          <cell r="T486">
            <v>-114596.41</v>
          </cell>
          <cell r="U486">
            <v>-70960.52</v>
          </cell>
        </row>
        <row r="487">
          <cell r="F487">
            <v>-115812.07</v>
          </cell>
          <cell r="G487">
            <v>-47011.48</v>
          </cell>
          <cell r="R487">
            <v>-55396.39</v>
          </cell>
          <cell r="T487">
            <v>-65947.39</v>
          </cell>
          <cell r="U487">
            <v>-125462.52</v>
          </cell>
        </row>
        <row r="488">
          <cell r="F488">
            <v>258027.91</v>
          </cell>
          <cell r="G488">
            <v>261282.21</v>
          </cell>
          <cell r="R488">
            <v>255744.58</v>
          </cell>
          <cell r="T488">
            <v>247605.07</v>
          </cell>
          <cell r="U488">
            <v>248864.69</v>
          </cell>
        </row>
        <row r="489">
          <cell r="F489">
            <v>1154804.99</v>
          </cell>
          <cell r="G489">
            <v>776574.19</v>
          </cell>
          <cell r="R489">
            <v>1526574.19</v>
          </cell>
          <cell r="T489">
            <v>2026574.19</v>
          </cell>
          <cell r="U489">
            <v>2276574.19</v>
          </cell>
        </row>
        <row r="490">
          <cell r="F490">
            <v>-26951.21</v>
          </cell>
          <cell r="G490">
            <v>-26951.21</v>
          </cell>
          <cell r="R490">
            <v>-26951.21</v>
          </cell>
          <cell r="T490">
            <v>-26951.21</v>
          </cell>
          <cell r="U490">
            <v>-26951.21</v>
          </cell>
        </row>
        <row r="491">
          <cell r="F491">
            <v>-26395.65</v>
          </cell>
          <cell r="G491">
            <v>-26395.65</v>
          </cell>
          <cell r="R491">
            <v>-26395.65</v>
          </cell>
          <cell r="T491">
            <v>-26395.65</v>
          </cell>
          <cell r="U491">
            <v>-26395.65</v>
          </cell>
        </row>
        <row r="492">
          <cell r="F492">
            <v>-2432.73</v>
          </cell>
          <cell r="G492">
            <v>-2458.38</v>
          </cell>
          <cell r="R492">
            <v>-2439.4299999999998</v>
          </cell>
          <cell r="T492">
            <v>-2438.08</v>
          </cell>
          <cell r="U492">
            <v>-2484.58</v>
          </cell>
        </row>
        <row r="493">
          <cell r="F493">
            <v>176.63</v>
          </cell>
          <cell r="G493">
            <v>178.49</v>
          </cell>
          <cell r="R493">
            <v>27.38</v>
          </cell>
          <cell r="T493">
            <v>43.81</v>
          </cell>
          <cell r="U493">
            <v>44.65</v>
          </cell>
        </row>
        <row r="494">
          <cell r="F494">
            <v>5239.3</v>
          </cell>
          <cell r="G494">
            <v>5239.3</v>
          </cell>
          <cell r="R494">
            <v>5239.3</v>
          </cell>
          <cell r="T494">
            <v>0</v>
          </cell>
          <cell r="U494">
            <v>0</v>
          </cell>
        </row>
        <row r="495">
          <cell r="F495">
            <v>-166.89</v>
          </cell>
          <cell r="G495">
            <v>-166.89</v>
          </cell>
          <cell r="R495">
            <v>-166.89</v>
          </cell>
          <cell r="T495">
            <v>-166.89</v>
          </cell>
          <cell r="U495">
            <v>-166.89</v>
          </cell>
        </row>
        <row r="496">
          <cell r="F496">
            <v>41.21</v>
          </cell>
          <cell r="G496">
            <v>41.21</v>
          </cell>
          <cell r="R496">
            <v>41.21</v>
          </cell>
          <cell r="T496">
            <v>41.21</v>
          </cell>
          <cell r="U496">
            <v>41.21</v>
          </cell>
        </row>
        <row r="497">
          <cell r="F497">
            <v>731.19</v>
          </cell>
          <cell r="G497">
            <v>1478.7</v>
          </cell>
          <cell r="R497">
            <v>106.71</v>
          </cell>
          <cell r="T497">
            <v>53.55</v>
          </cell>
          <cell r="U497">
            <v>35.54</v>
          </cell>
        </row>
        <row r="498">
          <cell r="F498">
            <v>-15</v>
          </cell>
          <cell r="G498">
            <v>-15</v>
          </cell>
          <cell r="R498">
            <v>-15</v>
          </cell>
          <cell r="T498">
            <v>-15</v>
          </cell>
          <cell r="U498">
            <v>-15</v>
          </cell>
        </row>
        <row r="499">
          <cell r="U499">
            <v>-863.43</v>
          </cell>
        </row>
        <row r="500">
          <cell r="U500">
            <v>0</v>
          </cell>
        </row>
        <row r="501">
          <cell r="U501">
            <v>-968.03</v>
          </cell>
        </row>
        <row r="502">
          <cell r="U502">
            <v>-1130.4000000000001</v>
          </cell>
        </row>
        <row r="503">
          <cell r="U503">
            <v>-6975.74</v>
          </cell>
        </row>
        <row r="504">
          <cell r="U504">
            <v>-360.91</v>
          </cell>
        </row>
        <row r="505">
          <cell r="U505">
            <v>-82.02</v>
          </cell>
        </row>
        <row r="506">
          <cell r="U506">
            <v>-416.71</v>
          </cell>
        </row>
        <row r="507">
          <cell r="U507">
            <v>-2528.5300000000002</v>
          </cell>
        </row>
        <row r="508">
          <cell r="U508">
            <v>-1148.3499999999999</v>
          </cell>
        </row>
        <row r="509">
          <cell r="U509">
            <v>0.46</v>
          </cell>
        </row>
        <row r="510">
          <cell r="U510">
            <v>280.98</v>
          </cell>
        </row>
        <row r="511">
          <cell r="U511">
            <v>115.06</v>
          </cell>
        </row>
        <row r="512">
          <cell r="F512">
            <v>-169.36</v>
          </cell>
          <cell r="G512">
            <v>-172.7</v>
          </cell>
          <cell r="R512">
            <v>-172.7</v>
          </cell>
          <cell r="T512">
            <v>-172.7</v>
          </cell>
          <cell r="U512">
            <v>-172.7</v>
          </cell>
        </row>
        <row r="513">
          <cell r="F513">
            <v>28301699.690000001</v>
          </cell>
          <cell r="G513">
            <v>29453224.199999999</v>
          </cell>
          <cell r="R513">
            <v>29453224.199999999</v>
          </cell>
          <cell r="T513">
            <v>29453224.199999999</v>
          </cell>
          <cell r="U513">
            <v>29453224.199999999</v>
          </cell>
        </row>
        <row r="514">
          <cell r="F514">
            <v>-17067777.32</v>
          </cell>
          <cell r="G514">
            <v>-17531415.829999998</v>
          </cell>
          <cell r="R514">
            <v>-17531415.829999998</v>
          </cell>
          <cell r="T514">
            <v>-17531415.829999998</v>
          </cell>
          <cell r="U514">
            <v>-17531415.829999998</v>
          </cell>
        </row>
        <row r="515">
          <cell r="F515">
            <v>-3249088.87</v>
          </cell>
          <cell r="G515">
            <v>-2886265.97</v>
          </cell>
          <cell r="R515">
            <v>-2918195.22</v>
          </cell>
          <cell r="T515">
            <v>-2919888.81</v>
          </cell>
          <cell r="U515">
            <v>-2843392.02</v>
          </cell>
        </row>
        <row r="516">
          <cell r="F516">
            <v>-5333.52</v>
          </cell>
          <cell r="G516">
            <v>-5333.52</v>
          </cell>
          <cell r="R516">
            <v>-67309.45</v>
          </cell>
          <cell r="T516">
            <v>-67309.45</v>
          </cell>
          <cell r="U516">
            <v>-67309.45</v>
          </cell>
        </row>
        <row r="517">
          <cell r="F517">
            <v>231844</v>
          </cell>
          <cell r="G517">
            <v>231844</v>
          </cell>
          <cell r="R517">
            <v>231844</v>
          </cell>
          <cell r="T517">
            <v>231844</v>
          </cell>
          <cell r="U517">
            <v>231844</v>
          </cell>
        </row>
        <row r="518">
          <cell r="F518">
            <v>79728.899999999994</v>
          </cell>
          <cell r="G518">
            <v>79728.899999999994</v>
          </cell>
          <cell r="R518">
            <v>79728.899999999994</v>
          </cell>
          <cell r="T518">
            <v>79728.899999999994</v>
          </cell>
          <cell r="U518">
            <v>79728.899999999994</v>
          </cell>
        </row>
        <row r="519">
          <cell r="F519">
            <v>-224.7</v>
          </cell>
          <cell r="G519">
            <v>-224.7</v>
          </cell>
          <cell r="R519">
            <v>-224.7</v>
          </cell>
          <cell r="T519">
            <v>-224.7</v>
          </cell>
          <cell r="U519">
            <v>-224.7</v>
          </cell>
        </row>
        <row r="520">
          <cell r="F520">
            <v>-70</v>
          </cell>
          <cell r="G520">
            <v>-70</v>
          </cell>
          <cell r="R520">
            <v>-70</v>
          </cell>
          <cell r="T520">
            <v>-70</v>
          </cell>
          <cell r="U520">
            <v>-70</v>
          </cell>
        </row>
        <row r="521">
          <cell r="F521">
            <v>-16349774.300000001</v>
          </cell>
          <cell r="G521">
            <v>-16349774.300000001</v>
          </cell>
          <cell r="R521">
            <v>-16349774.300000001</v>
          </cell>
          <cell r="T521">
            <v>-16349774.300000001</v>
          </cell>
          <cell r="U521">
            <v>-16349774.300000001</v>
          </cell>
        </row>
        <row r="522">
          <cell r="F522">
            <v>-5063747</v>
          </cell>
          <cell r="G522">
            <v>-5063747</v>
          </cell>
          <cell r="R522">
            <v>-5063747</v>
          </cell>
          <cell r="T522">
            <v>-5063747</v>
          </cell>
          <cell r="U522">
            <v>-5063747</v>
          </cell>
        </row>
        <row r="523">
          <cell r="F523">
            <v>75000</v>
          </cell>
          <cell r="G523">
            <v>75000</v>
          </cell>
          <cell r="R523">
            <v>75000</v>
          </cell>
          <cell r="T523">
            <v>75000</v>
          </cell>
          <cell r="U523">
            <v>75000</v>
          </cell>
        </row>
        <row r="524">
          <cell r="F524">
            <v>-156.86000000000001</v>
          </cell>
          <cell r="G524">
            <v>-152.43</v>
          </cell>
          <cell r="R524">
            <v>-152.43</v>
          </cell>
          <cell r="T524">
            <v>-152.43</v>
          </cell>
          <cell r="U524">
            <v>-152.43</v>
          </cell>
        </row>
        <row r="525">
          <cell r="F525">
            <v>-9999869.75</v>
          </cell>
          <cell r="G525">
            <v>-9999869.75</v>
          </cell>
          <cell r="R525">
            <v>-9999869.75</v>
          </cell>
          <cell r="T525">
            <v>-9999869.75</v>
          </cell>
          <cell r="U525">
            <v>-9999869.75</v>
          </cell>
        </row>
        <row r="526">
          <cell r="F526">
            <v>7488074.1900000004</v>
          </cell>
          <cell r="G526">
            <v>7488074.1900000004</v>
          </cell>
          <cell r="R526">
            <v>7488074.1900000004</v>
          </cell>
          <cell r="T526">
            <v>7488074.1900000004</v>
          </cell>
          <cell r="U526">
            <v>7488074.1900000004</v>
          </cell>
        </row>
        <row r="527">
          <cell r="F527">
            <v>6153880.0499999998</v>
          </cell>
          <cell r="G527">
            <v>6153880.0499999998</v>
          </cell>
          <cell r="R527">
            <v>6153880.0499999998</v>
          </cell>
          <cell r="T527">
            <v>6153880.0499999998</v>
          </cell>
          <cell r="U527">
            <v>6153880.0499999998</v>
          </cell>
        </row>
        <row r="528">
          <cell r="E528" t="str">
            <v>Total MRR</v>
          </cell>
          <cell r="F528">
            <v>0</v>
          </cell>
          <cell r="G528">
            <v>-20941.05</v>
          </cell>
          <cell r="R528">
            <v>-29325.96</v>
          </cell>
          <cell r="T528">
            <v>-39877.67</v>
          </cell>
          <cell r="U528">
            <v>-42152.04</v>
          </cell>
        </row>
        <row r="529">
          <cell r="E529" t="str">
            <v>Total MRR</v>
          </cell>
          <cell r="F529">
            <v>0</v>
          </cell>
          <cell r="G529">
            <v>20941</v>
          </cell>
          <cell r="R529">
            <v>29325.91</v>
          </cell>
          <cell r="T529">
            <v>39876.910000000003</v>
          </cell>
          <cell r="U529">
            <v>99391.91</v>
          </cell>
        </row>
        <row r="530">
          <cell r="E530" t="str">
            <v>Total MRR</v>
          </cell>
          <cell r="F530">
            <v>0</v>
          </cell>
          <cell r="G530">
            <v>0</v>
          </cell>
          <cell r="R530">
            <v>0</v>
          </cell>
          <cell r="T530">
            <v>0</v>
          </cell>
          <cell r="U530">
            <v>0.13000000000465661</v>
          </cell>
        </row>
        <row r="531">
          <cell r="E531" t="str">
            <v>Total MRR</v>
          </cell>
          <cell r="F531">
            <v>0</v>
          </cell>
          <cell r="G531">
            <v>0</v>
          </cell>
          <cell r="R531">
            <v>0</v>
          </cell>
          <cell r="T531">
            <v>0</v>
          </cell>
          <cell r="U531">
            <v>-57240</v>
          </cell>
        </row>
        <row r="532">
          <cell r="E532" t="str">
            <v>Total MRR</v>
          </cell>
          <cell r="F532">
            <v>0</v>
          </cell>
          <cell r="G532">
            <v>0</v>
          </cell>
          <cell r="R532">
            <v>0</v>
          </cell>
          <cell r="T532">
            <v>0</v>
          </cell>
          <cell r="U532">
            <v>0</v>
          </cell>
        </row>
        <row r="533">
          <cell r="E533" t="str">
            <v>COGS -  Salary and Wages</v>
          </cell>
          <cell r="F533">
            <v>22566.799999999999</v>
          </cell>
          <cell r="G533">
            <v>46579.7</v>
          </cell>
          <cell r="R533">
            <v>82048.56</v>
          </cell>
          <cell r="T533">
            <v>154240.91</v>
          </cell>
          <cell r="U533">
            <v>192170.42011235957</v>
          </cell>
        </row>
        <row r="534">
          <cell r="E534" t="str">
            <v>COGS -  Salary and Wages</v>
          </cell>
          <cell r="F534">
            <v>283.08999999999997</v>
          </cell>
          <cell r="G534">
            <v>621.19000000000005</v>
          </cell>
          <cell r="R534">
            <v>1088.43</v>
          </cell>
          <cell r="T534">
            <v>2025.75</v>
          </cell>
          <cell r="U534">
            <v>2501.63</v>
          </cell>
        </row>
        <row r="535">
          <cell r="E535" t="str">
            <v>COGS -  Salary and Wages</v>
          </cell>
          <cell r="F535">
            <v>1432.56</v>
          </cell>
          <cell r="G535">
            <v>3029.69</v>
          </cell>
          <cell r="R535">
            <v>5401.32</v>
          </cell>
          <cell r="T535">
            <v>10398.290000000001</v>
          </cell>
          <cell r="U535">
            <v>13182.87</v>
          </cell>
        </row>
        <row r="536">
          <cell r="E536" t="str">
            <v>COGS -  Salary and Wages</v>
          </cell>
          <cell r="F536">
            <v>1527.32</v>
          </cell>
          <cell r="G536">
            <v>3070.74</v>
          </cell>
          <cell r="R536">
            <v>4915</v>
          </cell>
          <cell r="T536">
            <v>8490.48</v>
          </cell>
          <cell r="U536">
            <v>12813.53</v>
          </cell>
        </row>
        <row r="537">
          <cell r="E537" t="str">
            <v>COGS -  Salary and Wages</v>
          </cell>
          <cell r="F537">
            <v>1456.18</v>
          </cell>
          <cell r="G537">
            <v>2927.71</v>
          </cell>
          <cell r="R537">
            <v>4749.2700000000004</v>
          </cell>
          <cell r="T537">
            <v>8258.51</v>
          </cell>
          <cell r="U537">
            <v>11353.83</v>
          </cell>
        </row>
        <row r="538">
          <cell r="E538" t="str">
            <v>COGS -  Salary and Wages</v>
          </cell>
          <cell r="F538">
            <v>1875.51</v>
          </cell>
          <cell r="G538">
            <v>3770.79</v>
          </cell>
          <cell r="R538">
            <v>6052.82</v>
          </cell>
          <cell r="T538">
            <v>10469.780000000001</v>
          </cell>
          <cell r="U538">
            <v>15746.69</v>
          </cell>
        </row>
        <row r="539">
          <cell r="E539" t="str">
            <v>COGS -  Salary and Wages</v>
          </cell>
          <cell r="F539">
            <v>-684.9</v>
          </cell>
          <cell r="G539">
            <v>-684.9</v>
          </cell>
          <cell r="R539">
            <v>-684.9</v>
          </cell>
          <cell r="T539">
            <v>-684.9</v>
          </cell>
          <cell r="U539">
            <v>-684.9</v>
          </cell>
        </row>
        <row r="540">
          <cell r="E540" t="str">
            <v>COGS - Vacation and recuperation</v>
          </cell>
          <cell r="F540">
            <v>0</v>
          </cell>
          <cell r="G540">
            <v>0</v>
          </cell>
          <cell r="R540">
            <v>0</v>
          </cell>
          <cell r="T540">
            <v>0</v>
          </cell>
          <cell r="U540">
            <v>0</v>
          </cell>
        </row>
        <row r="541">
          <cell r="E541" t="str">
            <v>COGS - Vacation and recuperation</v>
          </cell>
          <cell r="F541">
            <v>0</v>
          </cell>
          <cell r="G541">
            <v>0</v>
          </cell>
          <cell r="R541">
            <v>0</v>
          </cell>
          <cell r="T541">
            <v>0</v>
          </cell>
          <cell r="U541">
            <v>0</v>
          </cell>
        </row>
        <row r="542">
          <cell r="E542" t="str">
            <v>COGS - OEM</v>
          </cell>
          <cell r="F542">
            <v>0</v>
          </cell>
          <cell r="G542">
            <v>0</v>
          </cell>
          <cell r="R542">
            <v>0</v>
          </cell>
          <cell r="T542">
            <v>0</v>
          </cell>
          <cell r="U542">
            <v>0</v>
          </cell>
        </row>
        <row r="543">
          <cell r="E543" t="str">
            <v>COGS -  Other</v>
          </cell>
          <cell r="F543">
            <v>0</v>
          </cell>
          <cell r="G543">
            <v>0</v>
          </cell>
          <cell r="R543">
            <v>0</v>
          </cell>
          <cell r="T543">
            <v>0</v>
          </cell>
          <cell r="U543">
            <v>0</v>
          </cell>
        </row>
        <row r="544">
          <cell r="E544" t="str">
            <v>COGS - Software</v>
          </cell>
          <cell r="R544">
            <v>24569.45</v>
          </cell>
          <cell r="T544">
            <v>53132.03</v>
          </cell>
          <cell r="U544">
            <v>72543.789999999994</v>
          </cell>
        </row>
        <row r="545">
          <cell r="E545" t="str">
            <v>COGS - Recruitment</v>
          </cell>
          <cell r="R545">
            <v>8869.18</v>
          </cell>
          <cell r="T545">
            <v>8869.18</v>
          </cell>
          <cell r="U545">
            <v>8869.18</v>
          </cell>
        </row>
        <row r="546">
          <cell r="E546" t="str">
            <v>COGS -  Salary and Wages</v>
          </cell>
          <cell r="F546">
            <v>0</v>
          </cell>
          <cell r="G546">
            <v>0</v>
          </cell>
          <cell r="R546">
            <v>0</v>
          </cell>
          <cell r="T546">
            <v>0.78999999999984993</v>
          </cell>
          <cell r="U546">
            <v>0</v>
          </cell>
        </row>
        <row r="547">
          <cell r="E547" t="str">
            <v>COGS -  Other</v>
          </cell>
          <cell r="F547">
            <v>0</v>
          </cell>
          <cell r="G547">
            <v>0</v>
          </cell>
          <cell r="R547">
            <v>0</v>
          </cell>
          <cell r="T547">
            <v>0</v>
          </cell>
          <cell r="U547">
            <v>0</v>
          </cell>
        </row>
        <row r="548">
          <cell r="E548" t="str">
            <v>R&amp;D -  Salary and Wages</v>
          </cell>
          <cell r="F548">
            <v>245038.74555555556</v>
          </cell>
          <cell r="G548">
            <v>473548.02</v>
          </cell>
          <cell r="R548">
            <v>690568.6</v>
          </cell>
          <cell r="T548">
            <v>1130022</v>
          </cell>
          <cell r="U548">
            <v>1312742.1858426968</v>
          </cell>
        </row>
        <row r="549">
          <cell r="E549" t="str">
            <v>R&amp;D -  Salary and Wages</v>
          </cell>
          <cell r="F549">
            <v>16495.72</v>
          </cell>
          <cell r="G549">
            <v>30970</v>
          </cell>
          <cell r="R549">
            <v>45596.77</v>
          </cell>
          <cell r="T549">
            <v>74216.91</v>
          </cell>
          <cell r="U549">
            <v>86887.22</v>
          </cell>
        </row>
        <row r="550">
          <cell r="E550" t="str">
            <v>R&amp;D -  Salary and Wages</v>
          </cell>
          <cell r="F550">
            <v>16594.55</v>
          </cell>
          <cell r="G550">
            <v>30999.55</v>
          </cell>
          <cell r="R550">
            <v>45915.3</v>
          </cell>
          <cell r="T550">
            <v>72829.509999999995</v>
          </cell>
          <cell r="U550">
            <v>85641.41</v>
          </cell>
        </row>
        <row r="551">
          <cell r="E551" t="str">
            <v>R&amp;D -  Salary and Wages</v>
          </cell>
          <cell r="F551">
            <v>19787.12</v>
          </cell>
          <cell r="G551">
            <v>36932.339999999997</v>
          </cell>
          <cell r="R551">
            <v>54489.33</v>
          </cell>
          <cell r="T551">
            <v>86149.13</v>
          </cell>
          <cell r="U551">
            <v>101272.94</v>
          </cell>
        </row>
        <row r="552">
          <cell r="E552" t="str">
            <v>R&amp;D -  Salary and Wages</v>
          </cell>
          <cell r="F552">
            <v>10312.73</v>
          </cell>
          <cell r="G552">
            <v>18672.57</v>
          </cell>
          <cell r="R552">
            <v>27558.37</v>
          </cell>
          <cell r="T552">
            <v>44029.24</v>
          </cell>
          <cell r="U552">
            <v>51777.19</v>
          </cell>
        </row>
        <row r="553">
          <cell r="E553" t="str">
            <v>R&amp;D - Vacation and recuperation</v>
          </cell>
          <cell r="F553">
            <v>0</v>
          </cell>
          <cell r="G553">
            <v>0</v>
          </cell>
          <cell r="R553">
            <v>0</v>
          </cell>
          <cell r="T553">
            <v>0</v>
          </cell>
          <cell r="U553">
            <v>0</v>
          </cell>
        </row>
        <row r="554">
          <cell r="E554" t="str">
            <v>R&amp;D - Vacation and recuperation</v>
          </cell>
          <cell r="F554">
            <v>0</v>
          </cell>
          <cell r="G554">
            <v>0</v>
          </cell>
          <cell r="R554">
            <v>0</v>
          </cell>
          <cell r="T554">
            <v>0</v>
          </cell>
          <cell r="U554">
            <v>0</v>
          </cell>
        </row>
        <row r="555">
          <cell r="E555" t="str">
            <v>R&amp;D - SBC</v>
          </cell>
          <cell r="F555">
            <v>0</v>
          </cell>
          <cell r="G555">
            <v>0</v>
          </cell>
          <cell r="R555">
            <v>0</v>
          </cell>
          <cell r="T555">
            <v>0</v>
          </cell>
          <cell r="U555">
            <v>0</v>
          </cell>
        </row>
        <row r="556">
          <cell r="E556" t="str">
            <v xml:space="preserve">R&amp;D - Software and License </v>
          </cell>
          <cell r="F556">
            <v>4589.25</v>
          </cell>
          <cell r="G556">
            <v>3060.51</v>
          </cell>
          <cell r="R556">
            <v>131.61000000000001</v>
          </cell>
          <cell r="T556">
            <v>2042.4</v>
          </cell>
          <cell r="U556">
            <v>3312.64</v>
          </cell>
        </row>
        <row r="557">
          <cell r="E557" t="str">
            <v>COGS - Software</v>
          </cell>
          <cell r="F557">
            <v>0</v>
          </cell>
          <cell r="G557">
            <v>0</v>
          </cell>
          <cell r="R557">
            <v>11756.04</v>
          </cell>
          <cell r="T557">
            <v>11756.04</v>
          </cell>
          <cell r="U557">
            <v>11756.04</v>
          </cell>
        </row>
        <row r="558">
          <cell r="E558" t="str">
            <v>R&amp;D - Subcontractors</v>
          </cell>
          <cell r="F558">
            <v>36910.29</v>
          </cell>
          <cell r="G558">
            <v>55186.37</v>
          </cell>
          <cell r="R558">
            <v>140458.78</v>
          </cell>
          <cell r="T558">
            <v>222725.9</v>
          </cell>
          <cell r="U558">
            <v>262383.96000000002</v>
          </cell>
        </row>
        <row r="559">
          <cell r="E559" t="str">
            <v>R&amp;D -  Recruitment</v>
          </cell>
          <cell r="F559">
            <v>0</v>
          </cell>
          <cell r="G559">
            <v>225.53999999999996</v>
          </cell>
          <cell r="R559">
            <v>215.78</v>
          </cell>
          <cell r="T559">
            <v>224.1400000000001</v>
          </cell>
          <cell r="U559">
            <v>238.91999999999985</v>
          </cell>
        </row>
        <row r="560">
          <cell r="E560" t="str">
            <v>R&amp;D - Cars</v>
          </cell>
          <cell r="F560">
            <v>1977.14</v>
          </cell>
          <cell r="G560">
            <v>3133.83</v>
          </cell>
          <cell r="R560">
            <v>4441.32</v>
          </cell>
          <cell r="T560">
            <v>4561.96</v>
          </cell>
          <cell r="U560">
            <v>4562.34</v>
          </cell>
        </row>
        <row r="561">
          <cell r="E561" t="str">
            <v>R&amp;D - Other</v>
          </cell>
          <cell r="F561">
            <v>0</v>
          </cell>
          <cell r="G561">
            <v>31.9</v>
          </cell>
          <cell r="R561">
            <v>31.9</v>
          </cell>
          <cell r="T561">
            <v>31.9</v>
          </cell>
          <cell r="U561">
            <v>31.9</v>
          </cell>
        </row>
        <row r="562">
          <cell r="E562" t="str">
            <v xml:space="preserve">R&amp;D - Software and License </v>
          </cell>
          <cell r="F562">
            <v>43.66</v>
          </cell>
          <cell r="G562">
            <v>2335.260000000002</v>
          </cell>
          <cell r="R562">
            <v>1763.5</v>
          </cell>
          <cell r="T562">
            <v>5631.57</v>
          </cell>
          <cell r="U562">
            <v>7419.61</v>
          </cell>
        </row>
        <row r="563">
          <cell r="E563" t="str">
            <v>R&amp;D - Other</v>
          </cell>
          <cell r="R563">
            <v>580.75</v>
          </cell>
          <cell r="T563">
            <v>580.75</v>
          </cell>
          <cell r="U563">
            <v>580.75</v>
          </cell>
        </row>
        <row r="564">
          <cell r="E564" t="str">
            <v>R&amp;D - Subcontractors</v>
          </cell>
          <cell r="F564">
            <v>0</v>
          </cell>
          <cell r="G564">
            <v>0</v>
          </cell>
          <cell r="R564">
            <v>0</v>
          </cell>
          <cell r="T564">
            <v>405.63</v>
          </cell>
          <cell r="U564">
            <v>405.64</v>
          </cell>
        </row>
        <row r="565">
          <cell r="E565" t="str">
            <v>R&amp;D - Cars</v>
          </cell>
          <cell r="F565">
            <v>120.59</v>
          </cell>
          <cell r="G565">
            <v>120.59</v>
          </cell>
          <cell r="R565">
            <v>120.59</v>
          </cell>
          <cell r="T565">
            <v>0</v>
          </cell>
          <cell r="U565">
            <v>0</v>
          </cell>
        </row>
        <row r="566">
          <cell r="E566" t="str">
            <v>R&amp;D - Other</v>
          </cell>
          <cell r="F566">
            <v>0</v>
          </cell>
          <cell r="G566">
            <v>0</v>
          </cell>
          <cell r="R566">
            <v>0</v>
          </cell>
          <cell r="T566">
            <v>0</v>
          </cell>
          <cell r="U566">
            <v>0</v>
          </cell>
        </row>
        <row r="567">
          <cell r="E567" t="str">
            <v>R&amp;D - Travel</v>
          </cell>
          <cell r="F567">
            <v>0</v>
          </cell>
          <cell r="G567">
            <v>0</v>
          </cell>
          <cell r="R567">
            <v>8784</v>
          </cell>
          <cell r="T567">
            <v>8784</v>
          </cell>
          <cell r="U567">
            <v>8784</v>
          </cell>
        </row>
        <row r="568">
          <cell r="E568" t="str">
            <v>R&amp;D - Travel</v>
          </cell>
          <cell r="F568">
            <v>0</v>
          </cell>
          <cell r="G568">
            <v>0</v>
          </cell>
          <cell r="R568">
            <v>3655.68</v>
          </cell>
          <cell r="T568">
            <v>3655.68</v>
          </cell>
          <cell r="U568">
            <v>3655.68</v>
          </cell>
        </row>
        <row r="569">
          <cell r="E569" t="str">
            <v>R&amp;D - Travel</v>
          </cell>
          <cell r="R569">
            <v>689.85</v>
          </cell>
          <cell r="T569">
            <v>689.85</v>
          </cell>
          <cell r="U569">
            <v>689.85</v>
          </cell>
        </row>
        <row r="570">
          <cell r="E570" t="str">
            <v>R&amp;D - Travel</v>
          </cell>
          <cell r="R570">
            <v>502.88</v>
          </cell>
          <cell r="T570">
            <v>502.88</v>
          </cell>
          <cell r="U570">
            <v>502.88</v>
          </cell>
        </row>
        <row r="571">
          <cell r="E571" t="str">
            <v>R&amp;D - Travel</v>
          </cell>
          <cell r="R571">
            <v>2091</v>
          </cell>
          <cell r="T571">
            <v>2091</v>
          </cell>
          <cell r="U571">
            <v>2091</v>
          </cell>
        </row>
        <row r="572">
          <cell r="E572" t="str">
            <v xml:space="preserve">Marketing - Travel </v>
          </cell>
          <cell r="F572">
            <v>1622.47</v>
          </cell>
          <cell r="G572">
            <v>1622.47</v>
          </cell>
          <cell r="R572">
            <v>1622.47</v>
          </cell>
          <cell r="T572">
            <v>1622.47</v>
          </cell>
          <cell r="U572">
            <v>1622.47</v>
          </cell>
        </row>
        <row r="573">
          <cell r="E573" t="str">
            <v>R&amp;D - Travel</v>
          </cell>
          <cell r="F573">
            <v>1623.59</v>
          </cell>
          <cell r="G573">
            <v>1623.59</v>
          </cell>
          <cell r="R573">
            <v>1623.59</v>
          </cell>
          <cell r="T573">
            <v>1623.59</v>
          </cell>
          <cell r="U573">
            <v>1623.59</v>
          </cell>
        </row>
        <row r="574">
          <cell r="E574" t="str">
            <v>R&amp;D - Travel</v>
          </cell>
          <cell r="U574">
            <v>1016.26</v>
          </cell>
        </row>
        <row r="575">
          <cell r="E575" t="str">
            <v>Sales -  Salary and Wages</v>
          </cell>
          <cell r="F575">
            <v>8594.98</v>
          </cell>
          <cell r="G575">
            <v>16682.939999999999</v>
          </cell>
          <cell r="R575">
            <v>23882.55</v>
          </cell>
          <cell r="T575">
            <v>39692.25</v>
          </cell>
          <cell r="U575">
            <v>48651.96</v>
          </cell>
        </row>
        <row r="576">
          <cell r="E576" t="str">
            <v>Sales -  Salary and Wages</v>
          </cell>
          <cell r="F576">
            <v>592.38</v>
          </cell>
          <cell r="G576">
            <v>1159.6600000000001</v>
          </cell>
          <cell r="R576">
            <v>1656.91</v>
          </cell>
          <cell r="T576">
            <v>3007.88</v>
          </cell>
          <cell r="U576">
            <v>3608.51</v>
          </cell>
        </row>
        <row r="577">
          <cell r="E577" t="str">
            <v>Sales -  Salary and Wages</v>
          </cell>
          <cell r="F577">
            <v>410.49</v>
          </cell>
          <cell r="G577">
            <v>825.31</v>
          </cell>
          <cell r="R577">
            <v>1236.93</v>
          </cell>
          <cell r="T577">
            <v>2062.6799999999998</v>
          </cell>
          <cell r="U577">
            <v>2529.77</v>
          </cell>
        </row>
        <row r="578">
          <cell r="E578" t="str">
            <v>Sales -  Salary and Wages</v>
          </cell>
          <cell r="F578">
            <v>323.56</v>
          </cell>
          <cell r="G578">
            <v>650.53</v>
          </cell>
          <cell r="R578">
            <v>974.98</v>
          </cell>
          <cell r="T578">
            <v>1625.86</v>
          </cell>
          <cell r="U578">
            <v>2011.53</v>
          </cell>
        </row>
        <row r="579">
          <cell r="E579" t="str">
            <v>Sales -  Salary and Wages</v>
          </cell>
          <cell r="F579">
            <v>526.05999999999995</v>
          </cell>
          <cell r="G579">
            <v>1057.67</v>
          </cell>
          <cell r="R579">
            <v>1585.18</v>
          </cell>
          <cell r="T579">
            <v>2643.42</v>
          </cell>
          <cell r="U579">
            <v>3242.02</v>
          </cell>
        </row>
        <row r="580">
          <cell r="E580" t="str">
            <v>Sales - Vacation and recuperation</v>
          </cell>
          <cell r="F580">
            <v>0</v>
          </cell>
          <cell r="G580">
            <v>0</v>
          </cell>
          <cell r="R580">
            <v>0</v>
          </cell>
          <cell r="T580">
            <v>0</v>
          </cell>
          <cell r="U580">
            <v>0</v>
          </cell>
        </row>
        <row r="581">
          <cell r="E581" t="str">
            <v>Sales - Vacation and recuperation</v>
          </cell>
          <cell r="F581">
            <v>0</v>
          </cell>
          <cell r="G581">
            <v>0</v>
          </cell>
          <cell r="R581">
            <v>0</v>
          </cell>
          <cell r="T581">
            <v>0</v>
          </cell>
          <cell r="U581">
            <v>0.32000000000005002</v>
          </cell>
        </row>
        <row r="582">
          <cell r="E582" t="str">
            <v>Sales - SBC</v>
          </cell>
          <cell r="F582">
            <v>0</v>
          </cell>
          <cell r="G582">
            <v>0</v>
          </cell>
          <cell r="R582">
            <v>0</v>
          </cell>
          <cell r="T582">
            <v>0</v>
          </cell>
          <cell r="U582">
            <v>0</v>
          </cell>
        </row>
        <row r="583">
          <cell r="E583" t="str">
            <v>Marketing - Digital marketing</v>
          </cell>
          <cell r="F583">
            <v>7131.7151070840173</v>
          </cell>
          <cell r="G583">
            <v>11857.16</v>
          </cell>
          <cell r="R583">
            <v>15095.28</v>
          </cell>
          <cell r="T583">
            <v>19399.86</v>
          </cell>
          <cell r="U583">
            <v>22857.19</v>
          </cell>
        </row>
        <row r="584">
          <cell r="E584" t="str">
            <v>Sales - Other</v>
          </cell>
          <cell r="F584">
            <v>0</v>
          </cell>
          <cell r="G584">
            <v>-93.75</v>
          </cell>
          <cell r="R584">
            <v>-93.75</v>
          </cell>
          <cell r="T584">
            <v>-93.75</v>
          </cell>
          <cell r="U584">
            <v>-93.75</v>
          </cell>
        </row>
        <row r="585">
          <cell r="E585" t="str">
            <v>Marketing - Recruitment</v>
          </cell>
          <cell r="F585">
            <v>0</v>
          </cell>
          <cell r="G585">
            <v>0</v>
          </cell>
          <cell r="R585">
            <v>0</v>
          </cell>
          <cell r="T585">
            <v>0</v>
          </cell>
          <cell r="U585">
            <v>0</v>
          </cell>
        </row>
        <row r="586">
          <cell r="E586" t="str">
            <v>Sales - Cars</v>
          </cell>
          <cell r="F586">
            <v>0</v>
          </cell>
          <cell r="G586">
            <v>0</v>
          </cell>
          <cell r="R586">
            <v>0</v>
          </cell>
          <cell r="T586">
            <v>0</v>
          </cell>
          <cell r="U586">
            <v>0</v>
          </cell>
        </row>
        <row r="587">
          <cell r="E587" t="str">
            <v>Marketing - Events</v>
          </cell>
          <cell r="F587">
            <v>0</v>
          </cell>
          <cell r="G587">
            <v>-1049.1099999999999</v>
          </cell>
          <cell r="R587">
            <v>-1049.1099999999999</v>
          </cell>
          <cell r="T587">
            <v>-1049.1099999999999</v>
          </cell>
          <cell r="U587">
            <v>-1049.1099999999999</v>
          </cell>
        </row>
        <row r="588">
          <cell r="E588" t="str">
            <v>Sales - Cars</v>
          </cell>
          <cell r="F588">
            <v>1044.2</v>
          </cell>
          <cell r="G588">
            <v>2094.8000000000002</v>
          </cell>
          <cell r="R588">
            <v>2195.56</v>
          </cell>
          <cell r="T588">
            <v>1993.46</v>
          </cell>
          <cell r="U588">
            <v>1993.89</v>
          </cell>
        </row>
        <row r="589">
          <cell r="E589" t="str">
            <v>Marketing - Events</v>
          </cell>
          <cell r="F589">
            <v>0</v>
          </cell>
          <cell r="G589">
            <v>0</v>
          </cell>
          <cell r="R589">
            <v>434.76</v>
          </cell>
          <cell r="T589">
            <v>1069.07</v>
          </cell>
          <cell r="U589">
            <v>1069.07</v>
          </cell>
        </row>
        <row r="590">
          <cell r="E590" t="str">
            <v>Sales - AWS and other cloud services</v>
          </cell>
          <cell r="F590">
            <v>2871.01</v>
          </cell>
          <cell r="G590">
            <v>5406.82</v>
          </cell>
          <cell r="R590">
            <v>398.02</v>
          </cell>
          <cell r="T590">
            <v>866.99</v>
          </cell>
          <cell r="U590">
            <v>866.99</v>
          </cell>
        </row>
        <row r="591">
          <cell r="E591" t="str">
            <v>Marketing - Tools and IT</v>
          </cell>
          <cell r="F591">
            <v>0</v>
          </cell>
          <cell r="G591">
            <v>4959.9799999999996</v>
          </cell>
          <cell r="R591">
            <v>10244.4</v>
          </cell>
          <cell r="T591">
            <v>15260.9</v>
          </cell>
          <cell r="U591">
            <v>17760.900000000001</v>
          </cell>
        </row>
        <row r="592">
          <cell r="E592" t="str">
            <v>Marketing - Other</v>
          </cell>
          <cell r="F592">
            <v>0</v>
          </cell>
          <cell r="G592">
            <v>0</v>
          </cell>
          <cell r="R592">
            <v>0</v>
          </cell>
          <cell r="T592">
            <v>0</v>
          </cell>
          <cell r="U592">
            <v>0</v>
          </cell>
        </row>
        <row r="593">
          <cell r="E593" t="str">
            <v>Sales - AWS and other cloud services</v>
          </cell>
          <cell r="F593">
            <v>0</v>
          </cell>
          <cell r="G593">
            <v>0</v>
          </cell>
          <cell r="R593">
            <v>0</v>
          </cell>
          <cell r="T593">
            <v>0</v>
          </cell>
          <cell r="U593">
            <v>0</v>
          </cell>
        </row>
        <row r="594">
          <cell r="E594" t="str">
            <v>Sales - AWS and other cloud services</v>
          </cell>
          <cell r="F594">
            <v>0</v>
          </cell>
          <cell r="G594">
            <v>-141.97999999999999</v>
          </cell>
          <cell r="R594">
            <v>-141.97999999999999</v>
          </cell>
          <cell r="T594">
            <v>1771.68</v>
          </cell>
          <cell r="U594">
            <v>1771.68</v>
          </cell>
        </row>
        <row r="595">
          <cell r="E595" t="str">
            <v xml:space="preserve">Marketing - Travel </v>
          </cell>
          <cell r="F595">
            <v>0</v>
          </cell>
          <cell r="G595">
            <v>-171.63</v>
          </cell>
          <cell r="R595">
            <v>-21.94</v>
          </cell>
          <cell r="T595">
            <v>129.59</v>
          </cell>
          <cell r="U595">
            <v>129.59</v>
          </cell>
        </row>
        <row r="596">
          <cell r="E596" t="str">
            <v>Sales - Cars</v>
          </cell>
          <cell r="F596">
            <v>113.09</v>
          </cell>
          <cell r="G596">
            <v>583.38</v>
          </cell>
          <cell r="R596">
            <v>583.38</v>
          </cell>
          <cell r="T596">
            <v>470.29</v>
          </cell>
          <cell r="U596">
            <v>470.29</v>
          </cell>
        </row>
        <row r="597">
          <cell r="E597" t="str">
            <v>G&amp;A - Salary and Wages</v>
          </cell>
          <cell r="F597">
            <v>7034.68</v>
          </cell>
          <cell r="G597">
            <v>13958.36</v>
          </cell>
          <cell r="R597">
            <v>21175.82</v>
          </cell>
          <cell r="T597">
            <v>35652.43</v>
          </cell>
          <cell r="U597">
            <v>43071.89</v>
          </cell>
        </row>
        <row r="598">
          <cell r="E598" t="str">
            <v>G&amp;A - Salary and Wages</v>
          </cell>
          <cell r="F598">
            <v>549.29999999999995</v>
          </cell>
          <cell r="G598">
            <v>1121.8699999999999</v>
          </cell>
          <cell r="R598">
            <v>1443.32</v>
          </cell>
          <cell r="T598">
            <v>2124.69</v>
          </cell>
          <cell r="U598">
            <v>2473.96</v>
          </cell>
        </row>
        <row r="599">
          <cell r="E599" t="str">
            <v>G&amp;A - Salary and Wages</v>
          </cell>
          <cell r="F599">
            <v>454.42</v>
          </cell>
          <cell r="G599">
            <v>913.63</v>
          </cell>
          <cell r="R599">
            <v>1142.1500000000001</v>
          </cell>
          <cell r="T599">
            <v>1600.59</v>
          </cell>
          <cell r="U599">
            <v>1833.34</v>
          </cell>
        </row>
        <row r="600">
          <cell r="E600" t="str">
            <v>G&amp;A - Cars</v>
          </cell>
          <cell r="T600">
            <v>2569.64</v>
          </cell>
          <cell r="U600">
            <v>1293.81</v>
          </cell>
        </row>
        <row r="601">
          <cell r="E601" t="str">
            <v>G&amp;A - Salary and Wages</v>
          </cell>
          <cell r="F601">
            <v>526.05999999999995</v>
          </cell>
          <cell r="G601">
            <v>1057.6600000000001</v>
          </cell>
          <cell r="R601">
            <v>1332.88</v>
          </cell>
          <cell r="T601">
            <v>1885</v>
          </cell>
          <cell r="U601">
            <v>2165.31</v>
          </cell>
        </row>
        <row r="602">
          <cell r="E602" t="str">
            <v>G&amp;A - Salary and Wages</v>
          </cell>
          <cell r="F602">
            <v>323.56</v>
          </cell>
          <cell r="G602">
            <v>650.53</v>
          </cell>
          <cell r="R602">
            <v>898.33</v>
          </cell>
          <cell r="T602">
            <v>1395.44</v>
          </cell>
          <cell r="U602">
            <v>1647.82</v>
          </cell>
        </row>
        <row r="603">
          <cell r="E603" t="str">
            <v>G&amp;A - Salary and Wages</v>
          </cell>
          <cell r="F603">
            <v>0</v>
          </cell>
          <cell r="G603">
            <v>-1581.2</v>
          </cell>
          <cell r="R603">
            <v>-1581.2</v>
          </cell>
          <cell r="T603">
            <v>-4260.8900000000003</v>
          </cell>
          <cell r="U603">
            <v>-4260.8900000000003</v>
          </cell>
        </row>
        <row r="604">
          <cell r="E604" t="str">
            <v>G&amp;A - Vacation and recuperation</v>
          </cell>
          <cell r="F604">
            <v>0</v>
          </cell>
          <cell r="G604">
            <v>0</v>
          </cell>
          <cell r="R604">
            <v>0</v>
          </cell>
          <cell r="T604">
            <v>0</v>
          </cell>
          <cell r="U604">
            <v>0</v>
          </cell>
        </row>
        <row r="605">
          <cell r="E605" t="str">
            <v>G&amp;A - Vacation and recuperation</v>
          </cell>
          <cell r="F605">
            <v>0</v>
          </cell>
          <cell r="G605">
            <v>0</v>
          </cell>
          <cell r="R605">
            <v>0</v>
          </cell>
          <cell r="T605">
            <v>0</v>
          </cell>
          <cell r="U605">
            <v>0</v>
          </cell>
        </row>
        <row r="606">
          <cell r="E606" t="str">
            <v>G&amp;A - SBC</v>
          </cell>
          <cell r="F606">
            <v>0</v>
          </cell>
          <cell r="G606">
            <v>0</v>
          </cell>
          <cell r="R606">
            <v>0</v>
          </cell>
          <cell r="T606">
            <v>0</v>
          </cell>
          <cell r="U606">
            <v>0</v>
          </cell>
        </row>
        <row r="607">
          <cell r="E607" t="str">
            <v>G&amp;A - Finance/Accounting and CFO services</v>
          </cell>
          <cell r="F607">
            <v>10019.15</v>
          </cell>
          <cell r="G607">
            <v>20542.13</v>
          </cell>
          <cell r="R607">
            <v>31979.4</v>
          </cell>
          <cell r="T607">
            <v>53238.48</v>
          </cell>
          <cell r="U607">
            <v>62102.82</v>
          </cell>
        </row>
        <row r="608">
          <cell r="E608" t="str">
            <v>G&amp;A - Rent &amp; maintenance</v>
          </cell>
          <cell r="F608">
            <v>0</v>
          </cell>
          <cell r="G608">
            <v>26565.58</v>
          </cell>
          <cell r="R608">
            <v>39798.78</v>
          </cell>
          <cell r="T608">
            <v>12969.56</v>
          </cell>
          <cell r="U608">
            <v>12635.21</v>
          </cell>
        </row>
        <row r="609">
          <cell r="E609" t="str">
            <v>G&amp;A - Professional Consulting</v>
          </cell>
          <cell r="F609">
            <v>731.85</v>
          </cell>
          <cell r="G609">
            <v>919.88</v>
          </cell>
          <cell r="R609">
            <v>919.88</v>
          </cell>
          <cell r="T609">
            <v>4034.95</v>
          </cell>
          <cell r="U609">
            <v>881.68</v>
          </cell>
        </row>
        <row r="610">
          <cell r="E610" t="str">
            <v>G&amp;A - Depriciation</v>
          </cell>
          <cell r="F610">
            <v>0</v>
          </cell>
          <cell r="G610">
            <v>0</v>
          </cell>
          <cell r="R610">
            <v>0</v>
          </cell>
          <cell r="T610">
            <v>0</v>
          </cell>
          <cell r="U610">
            <v>0</v>
          </cell>
        </row>
        <row r="611">
          <cell r="E611" t="str">
            <v>G&amp;A - Insurance</v>
          </cell>
          <cell r="F611">
            <v>0</v>
          </cell>
          <cell r="G611">
            <v>0</v>
          </cell>
          <cell r="R611">
            <v>0</v>
          </cell>
          <cell r="T611">
            <v>0</v>
          </cell>
          <cell r="U611">
            <v>0</v>
          </cell>
        </row>
        <row r="612">
          <cell r="E612" t="str">
            <v>G&amp;A - Office Supply</v>
          </cell>
          <cell r="F612">
            <v>5340.86</v>
          </cell>
          <cell r="G612">
            <v>8090.66</v>
          </cell>
          <cell r="R612">
            <v>4461.24</v>
          </cell>
          <cell r="T612">
            <v>4860.68</v>
          </cell>
          <cell r="U612">
            <v>5895.21</v>
          </cell>
        </row>
        <row r="613">
          <cell r="E613" t="str">
            <v>G&amp;A - IT and Communication Expenses</v>
          </cell>
          <cell r="F613">
            <v>37.520000000000003</v>
          </cell>
          <cell r="G613">
            <v>2384.1099999999997</v>
          </cell>
          <cell r="R613">
            <v>-362.35</v>
          </cell>
          <cell r="T613">
            <v>-1404.28</v>
          </cell>
          <cell r="U613">
            <v>-393.83</v>
          </cell>
        </row>
        <row r="614">
          <cell r="E614" t="str">
            <v>G&amp;A - SW</v>
          </cell>
          <cell r="F614">
            <v>236.43</v>
          </cell>
          <cell r="G614">
            <v>239.6</v>
          </cell>
          <cell r="R614">
            <v>4028.41</v>
          </cell>
          <cell r="T614">
            <v>6756.9</v>
          </cell>
          <cell r="U614">
            <v>8059.57</v>
          </cell>
        </row>
        <row r="615">
          <cell r="E615" t="str">
            <v>G&amp;A - Office Supply</v>
          </cell>
          <cell r="F615">
            <v>3526.8</v>
          </cell>
          <cell r="G615">
            <v>3649.94</v>
          </cell>
          <cell r="R615">
            <v>9301.43</v>
          </cell>
          <cell r="T615">
            <v>19210.36</v>
          </cell>
          <cell r="U615">
            <v>22655.63</v>
          </cell>
        </row>
        <row r="616">
          <cell r="E616" t="str">
            <v>G&amp;A - Rent &amp; maintenance</v>
          </cell>
          <cell r="F616">
            <v>11997.48</v>
          </cell>
          <cell r="G616">
            <v>13732.96</v>
          </cell>
          <cell r="R616">
            <v>18463.55</v>
          </cell>
          <cell r="T616">
            <v>27415.09</v>
          </cell>
          <cell r="U616">
            <v>30911.69</v>
          </cell>
        </row>
        <row r="617">
          <cell r="E617" t="str">
            <v>G&amp;A  - Other</v>
          </cell>
          <cell r="F617">
            <v>222.92</v>
          </cell>
          <cell r="G617">
            <v>263.14</v>
          </cell>
          <cell r="R617">
            <v>373.38</v>
          </cell>
          <cell r="T617">
            <v>1535.23</v>
          </cell>
          <cell r="U617">
            <v>1571.18</v>
          </cell>
        </row>
        <row r="618">
          <cell r="E618" t="str">
            <v>G&amp;A - Employee meals</v>
          </cell>
          <cell r="F618">
            <v>404.07948717948602</v>
          </cell>
          <cell r="G618">
            <v>697.45000000000073</v>
          </cell>
          <cell r="R618">
            <v>921.90999999999985</v>
          </cell>
          <cell r="T618">
            <v>381.11</v>
          </cell>
          <cell r="U618">
            <v>233.17</v>
          </cell>
        </row>
        <row r="619">
          <cell r="E619" t="str">
            <v>G&amp;A  - Other</v>
          </cell>
          <cell r="F619">
            <v>70.430000000000007</v>
          </cell>
          <cell r="G619">
            <v>479.01</v>
          </cell>
          <cell r="R619">
            <v>517.19000000000005</v>
          </cell>
          <cell r="T619">
            <v>632.29999999999995</v>
          </cell>
          <cell r="U619">
            <v>702.27</v>
          </cell>
        </row>
        <row r="620">
          <cell r="E620" t="str">
            <v>G&amp;A - Legal Fee</v>
          </cell>
          <cell r="F620">
            <v>0</v>
          </cell>
          <cell r="G620">
            <v>6607.7599999999993</v>
          </cell>
          <cell r="R620">
            <v>15173.08</v>
          </cell>
          <cell r="T620">
            <v>27736.42</v>
          </cell>
          <cell r="U620">
            <v>37078.759999999995</v>
          </cell>
        </row>
        <row r="621">
          <cell r="E621" t="str">
            <v>G&amp;A - Utilities</v>
          </cell>
          <cell r="F621">
            <v>0</v>
          </cell>
          <cell r="G621">
            <v>0</v>
          </cell>
          <cell r="R621">
            <v>4227.1499999999996</v>
          </cell>
          <cell r="T621">
            <v>9507.34</v>
          </cell>
          <cell r="U621">
            <v>18060.34</v>
          </cell>
        </row>
        <row r="622">
          <cell r="E622" t="str">
            <v>G&amp;A - Utilities</v>
          </cell>
          <cell r="F622">
            <v>0</v>
          </cell>
          <cell r="G622">
            <v>0</v>
          </cell>
          <cell r="R622">
            <v>0</v>
          </cell>
          <cell r="T622">
            <v>558.14</v>
          </cell>
          <cell r="U622">
            <v>558.14</v>
          </cell>
        </row>
        <row r="623">
          <cell r="E623" t="str">
            <v>G&amp;A - Insurance</v>
          </cell>
          <cell r="F623">
            <v>0</v>
          </cell>
          <cell r="G623">
            <v>0</v>
          </cell>
          <cell r="R623">
            <v>5860.28</v>
          </cell>
          <cell r="T623">
            <v>7811.28</v>
          </cell>
          <cell r="U623">
            <v>9762.2800000000007</v>
          </cell>
        </row>
        <row r="624">
          <cell r="E624" t="str">
            <v>G&amp;A  - Other</v>
          </cell>
          <cell r="F624">
            <v>0</v>
          </cell>
          <cell r="G624">
            <v>-83.02</v>
          </cell>
          <cell r="R624">
            <v>-83.02</v>
          </cell>
          <cell r="T624">
            <v>-83.02</v>
          </cell>
          <cell r="U624">
            <v>-83.02</v>
          </cell>
        </row>
        <row r="625">
          <cell r="E625" t="str">
            <v>G&amp;A  - Other</v>
          </cell>
          <cell r="F625">
            <v>786.53</v>
          </cell>
          <cell r="G625">
            <v>1076.51</v>
          </cell>
          <cell r="R625">
            <v>1099.28</v>
          </cell>
          <cell r="T625">
            <v>1133.24</v>
          </cell>
          <cell r="U625">
            <v>1133.24</v>
          </cell>
        </row>
        <row r="626">
          <cell r="E626" t="str">
            <v>G&amp;A  - Other</v>
          </cell>
          <cell r="F626">
            <v>0</v>
          </cell>
          <cell r="G626">
            <v>0</v>
          </cell>
          <cell r="R626">
            <v>0</v>
          </cell>
          <cell r="T626">
            <v>0</v>
          </cell>
          <cell r="U626">
            <v>0</v>
          </cell>
        </row>
        <row r="627">
          <cell r="E627" t="str">
            <v>G&amp;A  - Other</v>
          </cell>
          <cell r="F627">
            <v>0</v>
          </cell>
          <cell r="G627">
            <v>-1938.58</v>
          </cell>
          <cell r="R627">
            <v>-1889.01</v>
          </cell>
          <cell r="T627">
            <v>-1889.01</v>
          </cell>
          <cell r="U627">
            <v>-1848.9</v>
          </cell>
        </row>
        <row r="628">
          <cell r="E628" t="str">
            <v>G&amp;A - IT and Communication Expenses</v>
          </cell>
          <cell r="F628">
            <v>0</v>
          </cell>
          <cell r="G628">
            <v>239.81999999999971</v>
          </cell>
          <cell r="R628">
            <v>479.31</v>
          </cell>
          <cell r="T628">
            <v>1051.8200000000002</v>
          </cell>
          <cell r="U628">
            <v>1563.06</v>
          </cell>
        </row>
        <row r="629">
          <cell r="E629" t="str">
            <v>G&amp;A - IT and Communication Expenses</v>
          </cell>
          <cell r="F629">
            <v>639.39</v>
          </cell>
          <cell r="G629">
            <v>2459.5700000000002</v>
          </cell>
          <cell r="R629">
            <v>2295.13</v>
          </cell>
          <cell r="T629">
            <v>4472.3999999999996</v>
          </cell>
          <cell r="U629">
            <v>5346.93</v>
          </cell>
        </row>
        <row r="630">
          <cell r="E630" t="str">
            <v>G&amp;A - Utilities</v>
          </cell>
          <cell r="F630">
            <v>1128.8900000000001</v>
          </cell>
          <cell r="G630">
            <v>1128.8900000000001</v>
          </cell>
          <cell r="R630">
            <v>5635.5916666666662</v>
          </cell>
          <cell r="T630">
            <v>8607.09</v>
          </cell>
          <cell r="U630">
            <v>8607.09</v>
          </cell>
        </row>
        <row r="631">
          <cell r="E631" t="str">
            <v>G&amp;A - Utilities</v>
          </cell>
          <cell r="F631">
            <v>45.15</v>
          </cell>
          <cell r="G631">
            <v>-43.71</v>
          </cell>
          <cell r="R631">
            <v>5724.13</v>
          </cell>
          <cell r="T631">
            <v>5934.02</v>
          </cell>
          <cell r="U631">
            <v>5934.02</v>
          </cell>
        </row>
        <row r="632">
          <cell r="E632" t="str">
            <v>G&amp;A - HR Welfare</v>
          </cell>
          <cell r="F632">
            <v>0</v>
          </cell>
          <cell r="G632">
            <v>69.289999999999964</v>
          </cell>
          <cell r="R632">
            <v>55.39</v>
          </cell>
          <cell r="T632">
            <v>-1659.22</v>
          </cell>
          <cell r="U632">
            <v>-1659.22</v>
          </cell>
        </row>
        <row r="633">
          <cell r="E633" t="str">
            <v>G&amp;A  - Other</v>
          </cell>
          <cell r="F633">
            <v>21.91</v>
          </cell>
          <cell r="G633">
            <v>84.79</v>
          </cell>
          <cell r="R633">
            <v>1939.01</v>
          </cell>
          <cell r="T633">
            <v>326.97000000000003</v>
          </cell>
          <cell r="U633">
            <v>820.79</v>
          </cell>
        </row>
        <row r="634">
          <cell r="E634" t="str">
            <v>G&amp;A - Audit Fee</v>
          </cell>
          <cell r="F634">
            <v>0</v>
          </cell>
          <cell r="G634">
            <v>0</v>
          </cell>
          <cell r="R634">
            <v>4000</v>
          </cell>
          <cell r="T634">
            <v>4111.8</v>
          </cell>
          <cell r="U634">
            <v>7631.32</v>
          </cell>
        </row>
        <row r="635">
          <cell r="E635" t="str">
            <v>G&amp;A - HR Welfare</v>
          </cell>
          <cell r="F635">
            <v>0</v>
          </cell>
          <cell r="G635">
            <v>-340.18</v>
          </cell>
          <cell r="R635">
            <v>210.63</v>
          </cell>
          <cell r="T635">
            <v>210.63</v>
          </cell>
          <cell r="U635">
            <v>210.63</v>
          </cell>
        </row>
        <row r="636">
          <cell r="E636" t="str">
            <v>G&amp;A - Insurance</v>
          </cell>
          <cell r="F636">
            <v>0</v>
          </cell>
          <cell r="G636">
            <v>1049.98</v>
          </cell>
          <cell r="R636">
            <v>2477.65</v>
          </cell>
          <cell r="T636">
            <v>4185.66</v>
          </cell>
          <cell r="U636">
            <v>4632.66</v>
          </cell>
        </row>
        <row r="637">
          <cell r="E637" t="str">
            <v>G&amp;A - HR Welfare</v>
          </cell>
          <cell r="F637">
            <v>0</v>
          </cell>
          <cell r="G637">
            <v>1774.7200000000012</v>
          </cell>
          <cell r="R637">
            <v>8267.0499999999993</v>
          </cell>
          <cell r="T637">
            <v>9367.869999999999</v>
          </cell>
          <cell r="U637">
            <v>11792.25</v>
          </cell>
        </row>
        <row r="638">
          <cell r="E638" t="str">
            <v>G&amp;A  - Other</v>
          </cell>
          <cell r="F638">
            <v>292.60000000000002</v>
          </cell>
          <cell r="G638">
            <v>104.09</v>
          </cell>
          <cell r="R638">
            <v>104.09</v>
          </cell>
          <cell r="T638">
            <v>-163.78</v>
          </cell>
          <cell r="U638">
            <v>-163.78</v>
          </cell>
        </row>
        <row r="639">
          <cell r="E639" t="str">
            <v>G&amp;A - Recruitment</v>
          </cell>
          <cell r="F639">
            <v>0</v>
          </cell>
          <cell r="G639">
            <v>0</v>
          </cell>
          <cell r="R639">
            <v>-747</v>
          </cell>
          <cell r="T639">
            <v>687.5</v>
          </cell>
          <cell r="U639">
            <v>687.5</v>
          </cell>
        </row>
        <row r="640">
          <cell r="E640" t="str">
            <v>G&amp;A  - Other</v>
          </cell>
          <cell r="F640">
            <v>0</v>
          </cell>
          <cell r="G640">
            <v>-7.67</v>
          </cell>
          <cell r="R640">
            <v>-7.67</v>
          </cell>
          <cell r="T640">
            <v>-7.67</v>
          </cell>
          <cell r="U640">
            <v>-7.67</v>
          </cell>
        </row>
        <row r="641">
          <cell r="E641" t="str">
            <v>G&amp;A - Professional Consulting</v>
          </cell>
          <cell r="F641">
            <v>-127.47</v>
          </cell>
          <cell r="G641">
            <v>120.39</v>
          </cell>
          <cell r="R641">
            <v>244.44</v>
          </cell>
          <cell r="T641">
            <v>493.61</v>
          </cell>
          <cell r="U641">
            <v>617.47</v>
          </cell>
        </row>
        <row r="642">
          <cell r="E642" t="str">
            <v>G&amp;A  - Other</v>
          </cell>
          <cell r="F642">
            <v>0</v>
          </cell>
          <cell r="G642">
            <v>0</v>
          </cell>
          <cell r="R642">
            <v>0</v>
          </cell>
          <cell r="T642">
            <v>315.44</v>
          </cell>
          <cell r="U642">
            <v>315.44</v>
          </cell>
        </row>
        <row r="643">
          <cell r="E643" t="str">
            <v>G&amp;A - Professional Consulting</v>
          </cell>
          <cell r="F643">
            <v>0</v>
          </cell>
          <cell r="G643">
            <v>281.1099999999999</v>
          </cell>
          <cell r="R643">
            <v>2833.35</v>
          </cell>
          <cell r="T643">
            <v>3604.97</v>
          </cell>
          <cell r="U643">
            <v>3604.97</v>
          </cell>
        </row>
        <row r="644">
          <cell r="E644" t="str">
            <v>G&amp;A - Professional Consulting</v>
          </cell>
          <cell r="F644">
            <v>0</v>
          </cell>
          <cell r="G644">
            <v>-249.71</v>
          </cell>
          <cell r="R644">
            <v>-249.71</v>
          </cell>
          <cell r="T644">
            <v>-249.71</v>
          </cell>
          <cell r="U644">
            <v>-249.71</v>
          </cell>
        </row>
        <row r="645">
          <cell r="E645" t="str">
            <v>G&amp;A - Professional Consulting</v>
          </cell>
          <cell r="F645">
            <v>0</v>
          </cell>
          <cell r="G645">
            <v>0</v>
          </cell>
          <cell r="R645">
            <v>0</v>
          </cell>
          <cell r="T645">
            <v>0</v>
          </cell>
          <cell r="U645">
            <v>0</v>
          </cell>
        </row>
        <row r="646">
          <cell r="E646" t="str">
            <v xml:space="preserve">Marketing - Travel </v>
          </cell>
          <cell r="F646">
            <v>0</v>
          </cell>
          <cell r="G646">
            <v>0</v>
          </cell>
          <cell r="R646">
            <v>0</v>
          </cell>
          <cell r="T646">
            <v>0</v>
          </cell>
          <cell r="U646">
            <v>164.03</v>
          </cell>
        </row>
        <row r="647">
          <cell r="E647" t="str">
            <v>Marketing - Other</v>
          </cell>
          <cell r="F647">
            <v>57.58</v>
          </cell>
          <cell r="G647">
            <v>78.819999999999993</v>
          </cell>
          <cell r="R647">
            <v>152.69999999999999</v>
          </cell>
          <cell r="T647">
            <v>180.21</v>
          </cell>
          <cell r="U647">
            <v>191.37</v>
          </cell>
        </row>
        <row r="648">
          <cell r="E648" t="str">
            <v>Marketing - Other</v>
          </cell>
          <cell r="F648">
            <v>0</v>
          </cell>
          <cell r="G648">
            <v>0</v>
          </cell>
          <cell r="R648">
            <v>970.07</v>
          </cell>
          <cell r="T648">
            <v>1990.91</v>
          </cell>
          <cell r="U648">
            <v>1990.91</v>
          </cell>
        </row>
        <row r="649">
          <cell r="E649" t="str">
            <v>Marketing - Other</v>
          </cell>
          <cell r="F649">
            <v>0</v>
          </cell>
          <cell r="G649">
            <v>0</v>
          </cell>
          <cell r="R649">
            <v>0</v>
          </cell>
          <cell r="T649">
            <v>0</v>
          </cell>
          <cell r="U649">
            <v>0</v>
          </cell>
        </row>
        <row r="650">
          <cell r="E650" t="str">
            <v xml:space="preserve">Marketing - Travel </v>
          </cell>
          <cell r="F650">
            <v>0</v>
          </cell>
          <cell r="G650">
            <v>171.72000000000116</v>
          </cell>
          <cell r="R650">
            <v>232.67000000000007</v>
          </cell>
          <cell r="T650">
            <v>8470.5899999999965</v>
          </cell>
          <cell r="U650">
            <v>9152.2999999999993</v>
          </cell>
        </row>
        <row r="651">
          <cell r="E651" t="str">
            <v>Marketing -  Salary and Wages</v>
          </cell>
          <cell r="F651">
            <v>0</v>
          </cell>
          <cell r="G651">
            <v>1712.26</v>
          </cell>
          <cell r="R651">
            <v>2553.16</v>
          </cell>
          <cell r="T651">
            <v>4257.6000000000004</v>
          </cell>
          <cell r="U651">
            <v>5122.96</v>
          </cell>
        </row>
        <row r="652">
          <cell r="E652" t="str">
            <v>Marketing -  Salary and Wages</v>
          </cell>
          <cell r="F652">
            <v>0</v>
          </cell>
          <cell r="G652">
            <v>1435.35</v>
          </cell>
          <cell r="R652">
            <v>8648.0400000000009</v>
          </cell>
          <cell r="T652">
            <v>14421.33</v>
          </cell>
          <cell r="U652">
            <v>17352.46</v>
          </cell>
        </row>
        <row r="653">
          <cell r="E653" t="str">
            <v>Marketing -  Salary and Wages</v>
          </cell>
          <cell r="F653">
            <v>0</v>
          </cell>
          <cell r="G653">
            <v>2080.19</v>
          </cell>
          <cell r="R653">
            <v>0</v>
          </cell>
          <cell r="T653">
            <v>0</v>
          </cell>
          <cell r="U653">
            <v>0</v>
          </cell>
        </row>
        <row r="654">
          <cell r="E654" t="str">
            <v>Marketing -  Salary and Wages</v>
          </cell>
          <cell r="F654">
            <v>0</v>
          </cell>
          <cell r="G654">
            <v>2284.6799999999998</v>
          </cell>
          <cell r="R654">
            <v>0</v>
          </cell>
          <cell r="T654">
            <v>0</v>
          </cell>
          <cell r="U654">
            <v>0</v>
          </cell>
        </row>
        <row r="655">
          <cell r="E655" t="str">
            <v>Marketing -  Salary and Wages</v>
          </cell>
          <cell r="F655">
            <v>0</v>
          </cell>
          <cell r="G655">
            <v>435.63</v>
          </cell>
          <cell r="R655">
            <v>435.63</v>
          </cell>
          <cell r="T655">
            <v>1174.81</v>
          </cell>
          <cell r="U655">
            <v>1174.81</v>
          </cell>
        </row>
        <row r="656">
          <cell r="E656" t="str">
            <v>Marketing - PR</v>
          </cell>
          <cell r="F656">
            <v>0</v>
          </cell>
          <cell r="G656">
            <v>-401.09</v>
          </cell>
          <cell r="R656">
            <v>-401.09</v>
          </cell>
          <cell r="T656">
            <v>-401.09</v>
          </cell>
          <cell r="U656">
            <v>-401.09</v>
          </cell>
        </row>
        <row r="657">
          <cell r="E657" t="str">
            <v>Marketing - Digital marketing</v>
          </cell>
          <cell r="F657">
            <v>14003.294892915981</v>
          </cell>
          <cell r="G657">
            <v>13792.4</v>
          </cell>
          <cell r="R657">
            <v>13816.75</v>
          </cell>
          <cell r="T657">
            <v>16956.240000000002</v>
          </cell>
          <cell r="U657">
            <v>16956.240000000002</v>
          </cell>
        </row>
        <row r="658">
          <cell r="E658" t="str">
            <v>Marketing - Tools and IT</v>
          </cell>
          <cell r="F658">
            <v>0</v>
          </cell>
          <cell r="G658">
            <v>0</v>
          </cell>
          <cell r="R658">
            <v>0</v>
          </cell>
          <cell r="T658">
            <v>129.75</v>
          </cell>
          <cell r="U658">
            <v>129.75</v>
          </cell>
        </row>
        <row r="659">
          <cell r="F659">
            <v>0</v>
          </cell>
          <cell r="G659">
            <v>0</v>
          </cell>
          <cell r="R659">
            <v>0</v>
          </cell>
          <cell r="T659">
            <v>0</v>
          </cell>
          <cell r="U659">
            <v>0</v>
          </cell>
        </row>
        <row r="660">
          <cell r="F660">
            <v>30.29</v>
          </cell>
          <cell r="G660">
            <v>340.37</v>
          </cell>
          <cell r="R660">
            <v>778.17</v>
          </cell>
          <cell r="T660">
            <v>1805.94</v>
          </cell>
          <cell r="U660">
            <v>2791.71</v>
          </cell>
        </row>
        <row r="661">
          <cell r="F661">
            <v>-8421.23</v>
          </cell>
          <cell r="G661">
            <v>1238.08</v>
          </cell>
          <cell r="R661">
            <v>1361.76</v>
          </cell>
          <cell r="T661">
            <v>15758.64</v>
          </cell>
          <cell r="U661">
            <v>14572.03</v>
          </cell>
        </row>
        <row r="662">
          <cell r="F662">
            <v>3.68</v>
          </cell>
          <cell r="G662">
            <v>5.13</v>
          </cell>
          <cell r="R662">
            <v>8.0299999999999994</v>
          </cell>
          <cell r="T662">
            <v>-891.64</v>
          </cell>
          <cell r="U662">
            <v>-1006.67</v>
          </cell>
        </row>
        <row r="663">
          <cell r="F663">
            <v>-20113.97</v>
          </cell>
          <cell r="G663">
            <v>-20113.97</v>
          </cell>
          <cell r="R663">
            <v>-20113.97</v>
          </cell>
          <cell r="T663">
            <v>-20113.97</v>
          </cell>
          <cell r="U663">
            <v>-20153.39</v>
          </cell>
        </row>
        <row r="664">
          <cell r="F664">
            <v>0</v>
          </cell>
          <cell r="G664">
            <v>0</v>
          </cell>
          <cell r="R664">
            <v>15.94</v>
          </cell>
          <cell r="T664">
            <v>29.57</v>
          </cell>
          <cell r="U664">
            <v>33.32</v>
          </cell>
        </row>
        <row r="665">
          <cell r="F665">
            <v>4626.21</v>
          </cell>
          <cell r="G665">
            <v>4626.21</v>
          </cell>
          <cell r="R665">
            <v>4626.21</v>
          </cell>
          <cell r="T665">
            <v>4626.21</v>
          </cell>
          <cell r="U665">
            <v>4626.21</v>
          </cell>
        </row>
        <row r="666">
          <cell r="F666">
            <v>0</v>
          </cell>
          <cell r="G666">
            <v>0</v>
          </cell>
          <cell r="R666">
            <v>0</v>
          </cell>
          <cell r="T666">
            <v>0</v>
          </cell>
          <cell r="U666">
            <v>0</v>
          </cell>
        </row>
        <row r="667">
          <cell r="F667">
            <v>-1128.8900000000001</v>
          </cell>
          <cell r="G667">
            <v>0</v>
          </cell>
          <cell r="R667">
            <v>0</v>
          </cell>
          <cell r="T667">
            <v>-1124.74</v>
          </cell>
          <cell r="U667">
            <v>-1146.19</v>
          </cell>
        </row>
        <row r="668">
          <cell r="F668">
            <v>144.56</v>
          </cell>
          <cell r="G668">
            <v>145.94999999999999</v>
          </cell>
          <cell r="R668">
            <v>289.92</v>
          </cell>
          <cell r="T668">
            <v>144.88</v>
          </cell>
          <cell r="U668">
            <v>147.63999999999999</v>
          </cell>
        </row>
        <row r="669">
          <cell r="F669">
            <v>-6404.16</v>
          </cell>
          <cell r="G669">
            <v>-6471.68</v>
          </cell>
          <cell r="R669">
            <v>-10473.31</v>
          </cell>
          <cell r="T669">
            <v>-8243.77</v>
          </cell>
          <cell r="U669">
            <v>-8400.9699999999993</v>
          </cell>
        </row>
        <row r="670">
          <cell r="F670">
            <v>-2014.28</v>
          </cell>
          <cell r="G670">
            <v>-2035.52</v>
          </cell>
          <cell r="R670">
            <v>0</v>
          </cell>
          <cell r="T670">
            <v>0</v>
          </cell>
          <cell r="U670">
            <v>30.22</v>
          </cell>
        </row>
        <row r="671">
          <cell r="R671">
            <v>-514.04</v>
          </cell>
          <cell r="T671">
            <v>0</v>
          </cell>
          <cell r="U671">
            <v>-1553.84</v>
          </cell>
        </row>
        <row r="672">
          <cell r="R672">
            <v>-97469.62</v>
          </cell>
          <cell r="T672">
            <v>-85067.23</v>
          </cell>
          <cell r="U672">
            <v>-96250.1</v>
          </cell>
        </row>
        <row r="673">
          <cell r="F673">
            <v>-177.38</v>
          </cell>
          <cell r="G673">
            <v>0</v>
          </cell>
          <cell r="R673">
            <v>0</v>
          </cell>
          <cell r="T673">
            <v>0</v>
          </cell>
          <cell r="U673">
            <v>0</v>
          </cell>
        </row>
        <row r="674">
          <cell r="F674">
            <v>51.62</v>
          </cell>
          <cell r="G674">
            <v>52.16</v>
          </cell>
          <cell r="R674">
            <v>51.76</v>
          </cell>
          <cell r="T674">
            <v>51.73</v>
          </cell>
          <cell r="U674">
            <v>52.72</v>
          </cell>
        </row>
        <row r="675">
          <cell r="F675">
            <v>-3000</v>
          </cell>
          <cell r="G675">
            <v>-3000</v>
          </cell>
          <cell r="R675">
            <v>-3000</v>
          </cell>
          <cell r="T675">
            <v>-3000</v>
          </cell>
          <cell r="U675">
            <v>-3000</v>
          </cell>
        </row>
        <row r="676">
          <cell r="F676">
            <v>-32.4</v>
          </cell>
          <cell r="G676">
            <v>-111.54</v>
          </cell>
          <cell r="R676">
            <v>0</v>
          </cell>
          <cell r="T676">
            <v>0</v>
          </cell>
          <cell r="U676">
            <v>0</v>
          </cell>
        </row>
        <row r="677">
          <cell r="F677">
            <v>-10.71</v>
          </cell>
          <cell r="G677">
            <v>-142.61000000000001</v>
          </cell>
          <cell r="R677">
            <v>0</v>
          </cell>
          <cell r="T677">
            <v>-55.04</v>
          </cell>
          <cell r="U677">
            <v>0</v>
          </cell>
        </row>
        <row r="678">
          <cell r="F678">
            <v>-109.83</v>
          </cell>
          <cell r="G678">
            <v>-110.99</v>
          </cell>
          <cell r="R678">
            <v>0</v>
          </cell>
          <cell r="T678">
            <v>0</v>
          </cell>
          <cell r="U678">
            <v>0</v>
          </cell>
        </row>
        <row r="679">
          <cell r="E679" t="str">
            <v>R&amp;D - Travel</v>
          </cell>
          <cell r="F679">
            <v>3655.68</v>
          </cell>
          <cell r="G679">
            <v>3655.68</v>
          </cell>
          <cell r="R679">
            <v>-264.76</v>
          </cell>
          <cell r="T679">
            <v>-441.51</v>
          </cell>
          <cell r="U679">
            <v>-441.51</v>
          </cell>
        </row>
        <row r="680">
          <cell r="E680" t="str">
            <v>R&amp;D - Subcontractors</v>
          </cell>
          <cell r="F680">
            <v>51277.93</v>
          </cell>
          <cell r="G680">
            <v>66747.539999999994</v>
          </cell>
          <cell r="R680">
            <v>30612.93</v>
          </cell>
          <cell r="T680">
            <v>30612.93</v>
          </cell>
          <cell r="U680">
            <v>30612.93</v>
          </cell>
        </row>
        <row r="681">
          <cell r="E681" t="str">
            <v xml:space="preserve">Sales - Travel </v>
          </cell>
          <cell r="F681">
            <v>5740.61</v>
          </cell>
          <cell r="G681">
            <v>5740.61</v>
          </cell>
          <cell r="R681">
            <v>5740.61</v>
          </cell>
          <cell r="T681">
            <v>5740.61</v>
          </cell>
          <cell r="U681">
            <v>5740.61</v>
          </cell>
        </row>
        <row r="682">
          <cell r="E682" t="str">
            <v xml:space="preserve">Sales - Travel </v>
          </cell>
          <cell r="R682">
            <v>2683</v>
          </cell>
          <cell r="T682">
            <v>2683</v>
          </cell>
          <cell r="U682">
            <v>2683</v>
          </cell>
        </row>
        <row r="683">
          <cell r="E683" t="str">
            <v>Marketing - Product</v>
          </cell>
          <cell r="F683">
            <v>3376.46</v>
          </cell>
          <cell r="G683">
            <v>4033.92</v>
          </cell>
          <cell r="R683">
            <v>7964.66</v>
          </cell>
          <cell r="T683">
            <v>10966.06</v>
          </cell>
          <cell r="U683">
            <v>18301.73</v>
          </cell>
        </row>
        <row r="684">
          <cell r="F684">
            <v>0</v>
          </cell>
          <cell r="G684">
            <v>-12196.93</v>
          </cell>
          <cell r="R684">
            <v>0</v>
          </cell>
          <cell r="T684">
            <v>0</v>
          </cell>
          <cell r="U684">
            <v>0</v>
          </cell>
        </row>
        <row r="685">
          <cell r="F685">
            <v>0</v>
          </cell>
          <cell r="G685">
            <v>-280.49</v>
          </cell>
          <cell r="R685">
            <v>0</v>
          </cell>
          <cell r="T685">
            <v>0.14000000000000001</v>
          </cell>
          <cell r="U685">
            <v>0.14000000000000001</v>
          </cell>
        </row>
        <row r="686">
          <cell r="F686">
            <v>0</v>
          </cell>
          <cell r="G686">
            <v>-163.6</v>
          </cell>
          <cell r="R686">
            <v>0</v>
          </cell>
          <cell r="T686">
            <v>0</v>
          </cell>
          <cell r="U686">
            <v>0</v>
          </cell>
        </row>
        <row r="687">
          <cell r="F687">
            <v>0</v>
          </cell>
          <cell r="G687">
            <v>-447</v>
          </cell>
          <cell r="R687">
            <v>-447</v>
          </cell>
          <cell r="T687">
            <v>-447</v>
          </cell>
          <cell r="U687">
            <v>-447</v>
          </cell>
        </row>
        <row r="688">
          <cell r="F688">
            <v>0</v>
          </cell>
          <cell r="G688">
            <v>7.21</v>
          </cell>
          <cell r="R688">
            <v>14.34</v>
          </cell>
          <cell r="T688">
            <v>14.34</v>
          </cell>
          <cell r="U688">
            <v>14.34</v>
          </cell>
        </row>
        <row r="689">
          <cell r="F689">
            <v>0</v>
          </cell>
          <cell r="G689">
            <v>20.52</v>
          </cell>
          <cell r="R689">
            <v>20.52</v>
          </cell>
          <cell r="T689">
            <v>95.18</v>
          </cell>
          <cell r="U689">
            <v>119.18</v>
          </cell>
        </row>
        <row r="690">
          <cell r="F690">
            <v>0</v>
          </cell>
          <cell r="G690">
            <v>457.28</v>
          </cell>
          <cell r="R690">
            <v>457.28</v>
          </cell>
          <cell r="T690">
            <v>904.28</v>
          </cell>
          <cell r="U690">
            <v>904.28</v>
          </cell>
        </row>
        <row r="691">
          <cell r="F691">
            <v>0</v>
          </cell>
          <cell r="G691">
            <v>84.82</v>
          </cell>
          <cell r="R691">
            <v>84.82</v>
          </cell>
          <cell r="T691">
            <v>84.82</v>
          </cell>
          <cell r="U691">
            <v>84.82</v>
          </cell>
        </row>
        <row r="692">
          <cell r="F692">
            <v>0</v>
          </cell>
          <cell r="G692">
            <v>-1</v>
          </cell>
          <cell r="R692">
            <v>0</v>
          </cell>
          <cell r="T692">
            <v>0</v>
          </cell>
          <cell r="U692">
            <v>0</v>
          </cell>
        </row>
        <row r="693">
          <cell r="E693" t="str">
            <v>R&amp;D - Travel</v>
          </cell>
          <cell r="F693">
            <v>0</v>
          </cell>
          <cell r="G693">
            <v>8784</v>
          </cell>
          <cell r="R693">
            <v>0</v>
          </cell>
          <cell r="T693">
            <v>0</v>
          </cell>
          <cell r="U693">
            <v>0</v>
          </cell>
        </row>
        <row r="694">
          <cell r="E694" t="str">
            <v xml:space="preserve">Marketing - Travel </v>
          </cell>
          <cell r="F694">
            <v>0</v>
          </cell>
          <cell r="T694">
            <v>2430</v>
          </cell>
          <cell r="U694">
            <v>2430</v>
          </cell>
        </row>
        <row r="695">
          <cell r="E695" t="str">
            <v xml:space="preserve">Marketing - Travel </v>
          </cell>
          <cell r="F695">
            <v>0</v>
          </cell>
          <cell r="G695">
            <v>1993</v>
          </cell>
          <cell r="R695">
            <v>2876.05</v>
          </cell>
          <cell r="T695">
            <v>2876.05</v>
          </cell>
          <cell r="U695">
            <v>2876.05</v>
          </cell>
        </row>
        <row r="696">
          <cell r="E696" t="str">
            <v xml:space="preserve">Sales - Travel </v>
          </cell>
          <cell r="F696">
            <v>0</v>
          </cell>
          <cell r="G696">
            <v>388.12</v>
          </cell>
          <cell r="R696">
            <v>388.12</v>
          </cell>
          <cell r="T696">
            <v>388.12</v>
          </cell>
          <cell r="U696">
            <v>388.12</v>
          </cell>
        </row>
        <row r="697">
          <cell r="E697" t="str">
            <v>Sales - Other</v>
          </cell>
          <cell r="F697">
            <v>0</v>
          </cell>
          <cell r="G697">
            <v>3735.23</v>
          </cell>
          <cell r="R697">
            <v>3720.5</v>
          </cell>
          <cell r="T697">
            <v>1824.48</v>
          </cell>
          <cell r="U697">
            <v>1824.48</v>
          </cell>
        </row>
        <row r="698">
          <cell r="E698" t="str">
            <v>G&amp;A - Travel</v>
          </cell>
          <cell r="F698">
            <v>0</v>
          </cell>
          <cell r="G698">
            <v>2271</v>
          </cell>
          <cell r="R698">
            <v>2271</v>
          </cell>
          <cell r="T698">
            <v>2271</v>
          </cell>
          <cell r="U698">
            <v>2271</v>
          </cell>
        </row>
        <row r="699">
          <cell r="E699" t="str">
            <v>G&amp;A - HR Welfare</v>
          </cell>
          <cell r="R699">
            <v>1377.03</v>
          </cell>
          <cell r="T699">
            <v>3386.69</v>
          </cell>
          <cell r="U699">
            <v>3386.69</v>
          </cell>
        </row>
        <row r="700">
          <cell r="E700" t="str">
            <v>Marketing - Tools and IT</v>
          </cell>
          <cell r="R700">
            <v>558</v>
          </cell>
          <cell r="T700">
            <v>558</v>
          </cell>
          <cell r="U700">
            <v>558</v>
          </cell>
        </row>
        <row r="701">
          <cell r="E701" t="str">
            <v>COGS -  Employee meals</v>
          </cell>
          <cell r="F701">
            <v>0</v>
          </cell>
          <cell r="G701">
            <v>0</v>
          </cell>
          <cell r="R701">
            <v>0</v>
          </cell>
          <cell r="T701">
            <v>0</v>
          </cell>
          <cell r="U701">
            <v>0</v>
          </cell>
        </row>
        <row r="702">
          <cell r="E702" t="str">
            <v>R&amp;D - Employee meals</v>
          </cell>
          <cell r="F702">
            <v>0</v>
          </cell>
          <cell r="G702">
            <v>0</v>
          </cell>
          <cell r="R702">
            <v>0</v>
          </cell>
          <cell r="T702">
            <v>0</v>
          </cell>
          <cell r="U702">
            <v>0</v>
          </cell>
        </row>
        <row r="703">
          <cell r="F703">
            <v>0</v>
          </cell>
          <cell r="G703">
            <v>-97661.25</v>
          </cell>
          <cell r="R703">
            <v>0</v>
          </cell>
          <cell r="T703">
            <v>0</v>
          </cell>
          <cell r="U703">
            <v>0</v>
          </cell>
        </row>
        <row r="704">
          <cell r="E704" t="str">
            <v>COGS -  Employee meals</v>
          </cell>
          <cell r="F704">
            <v>2424.4769230769234</v>
          </cell>
          <cell r="G704">
            <v>4706.6900000000005</v>
          </cell>
          <cell r="R704">
            <v>6412.6900000000005</v>
          </cell>
          <cell r="T704">
            <v>11586.66</v>
          </cell>
          <cell r="U704">
            <v>14027.72</v>
          </cell>
        </row>
        <row r="705">
          <cell r="E705" t="str">
            <v>R&amp;D - Employee meals</v>
          </cell>
          <cell r="F705">
            <v>12122.384615384617</v>
          </cell>
          <cell r="G705">
            <v>19820.606153846154</v>
          </cell>
          <cell r="R705">
            <v>27484.760000000002</v>
          </cell>
          <cell r="T705">
            <v>46702.86</v>
          </cell>
          <cell r="U705">
            <v>55420.91</v>
          </cell>
        </row>
        <row r="706">
          <cell r="E706" t="str">
            <v>Sales - Employee meals</v>
          </cell>
          <cell r="F706">
            <v>808.15897435897432</v>
          </cell>
          <cell r="G706">
            <v>962.38384615384575</v>
          </cell>
          <cell r="R706">
            <v>1392.23</v>
          </cell>
          <cell r="T706">
            <v>2131.41</v>
          </cell>
          <cell r="U706">
            <v>2828.85</v>
          </cell>
        </row>
        <row r="707">
          <cell r="E707" t="str">
            <v>Marketing -  Salary and Wages</v>
          </cell>
          <cell r="F707">
            <v>26944.444444444445</v>
          </cell>
          <cell r="G707">
            <v>37020.81</v>
          </cell>
          <cell r="R707">
            <v>39610.35</v>
          </cell>
          <cell r="T707">
            <v>65908.820000000007</v>
          </cell>
          <cell r="U707">
            <v>80263.839999999997</v>
          </cell>
        </row>
        <row r="708">
          <cell r="E708" t="str">
            <v>R&amp;D - IT and licenses</v>
          </cell>
          <cell r="R708">
            <v>838.11</v>
          </cell>
          <cell r="T708">
            <v>838.11</v>
          </cell>
          <cell r="U708">
            <v>838.11</v>
          </cell>
        </row>
        <row r="709">
          <cell r="E709" t="str">
            <v>Marketing - Product</v>
          </cell>
          <cell r="R709">
            <v>10075.719999999999</v>
          </cell>
          <cell r="T709">
            <v>9732.4599999999991</v>
          </cell>
          <cell r="U709">
            <v>13431.69</v>
          </cell>
        </row>
        <row r="710">
          <cell r="E710" t="str">
            <v>COGS - Software</v>
          </cell>
          <cell r="R710">
            <v>0</v>
          </cell>
          <cell r="T710">
            <v>0</v>
          </cell>
          <cell r="U710">
            <v>0</v>
          </cell>
        </row>
        <row r="711">
          <cell r="E711" t="str">
            <v>R&amp;D - Subcontractors</v>
          </cell>
          <cell r="R711">
            <v>2919</v>
          </cell>
          <cell r="T711">
            <v>4587</v>
          </cell>
          <cell r="U711">
            <v>5421</v>
          </cell>
        </row>
        <row r="712">
          <cell r="E712" t="str">
            <v>Sales - Vacation and recuperation</v>
          </cell>
          <cell r="R712">
            <v>0</v>
          </cell>
          <cell r="T712">
            <v>0</v>
          </cell>
          <cell r="U712">
            <v>0</v>
          </cell>
        </row>
        <row r="713">
          <cell r="E713" t="str">
            <v>Sales -  Salary and Wages</v>
          </cell>
          <cell r="R713">
            <v>0</v>
          </cell>
          <cell r="T713">
            <v>0</v>
          </cell>
          <cell r="U713">
            <v>0</v>
          </cell>
        </row>
        <row r="714">
          <cell r="E714" t="str">
            <v>Marketing -  MBO Bonus</v>
          </cell>
          <cell r="R714">
            <v>10159.69</v>
          </cell>
          <cell r="T714">
            <v>10159.69</v>
          </cell>
          <cell r="U714">
            <v>10159.69</v>
          </cell>
        </row>
        <row r="715">
          <cell r="E715" t="str">
            <v>COGS - OEM</v>
          </cell>
          <cell r="R715">
            <v>8469.3799999999992</v>
          </cell>
          <cell r="T715">
            <v>15179.15</v>
          </cell>
          <cell r="U715">
            <v>18179.150000000001</v>
          </cell>
        </row>
        <row r="716">
          <cell r="E716" t="str">
            <v>Marketing - Product</v>
          </cell>
          <cell r="R716">
            <v>7945</v>
          </cell>
          <cell r="T716">
            <v>11471.97</v>
          </cell>
          <cell r="U716">
            <v>13698.83</v>
          </cell>
        </row>
        <row r="717">
          <cell r="E717" t="str">
            <v>Marketing - Content</v>
          </cell>
          <cell r="R717">
            <v>4129.96</v>
          </cell>
          <cell r="T717">
            <v>4129.96</v>
          </cell>
          <cell r="U717">
            <v>4129.96</v>
          </cell>
        </row>
        <row r="718">
          <cell r="E718" t="str">
            <v>R&amp;D - Storage</v>
          </cell>
          <cell r="T718">
            <v>997.79</v>
          </cell>
          <cell r="U718">
            <v>997.79</v>
          </cell>
        </row>
        <row r="719">
          <cell r="E719" t="str">
            <v>R&amp;D - HR welfare</v>
          </cell>
          <cell r="T719">
            <v>2913.34</v>
          </cell>
          <cell r="U719">
            <v>9374.0141573033707</v>
          </cell>
        </row>
        <row r="720">
          <cell r="E720" t="str">
            <v>R&amp;D - Travel</v>
          </cell>
          <cell r="T720">
            <v>2057</v>
          </cell>
          <cell r="U720">
            <v>2057</v>
          </cell>
        </row>
        <row r="721">
          <cell r="E721" t="str">
            <v>R&amp;D - Travel</v>
          </cell>
          <cell r="T721">
            <v>2869</v>
          </cell>
          <cell r="U721">
            <v>2869</v>
          </cell>
        </row>
        <row r="722">
          <cell r="E722" t="str">
            <v>G&amp;A - Rent &amp; maintenance</v>
          </cell>
          <cell r="T722">
            <v>2285.52</v>
          </cell>
          <cell r="U722">
            <v>5985.68</v>
          </cell>
        </row>
        <row r="723">
          <cell r="E723" t="str">
            <v>Sales - MBO/Commission</v>
          </cell>
          <cell r="T723">
            <v>1746.12</v>
          </cell>
          <cell r="U723">
            <v>1746.12</v>
          </cell>
        </row>
        <row r="724">
          <cell r="T724">
            <v>990.64</v>
          </cell>
          <cell r="U724">
            <v>1009.53</v>
          </cell>
        </row>
        <row r="725">
          <cell r="T725">
            <v>272806</v>
          </cell>
          <cell r="U725">
            <v>258477</v>
          </cell>
        </row>
        <row r="726">
          <cell r="T726">
            <v>0.04</v>
          </cell>
          <cell r="U726">
            <v>0</v>
          </cell>
        </row>
        <row r="727">
          <cell r="T727">
            <v>-1667.75</v>
          </cell>
          <cell r="U727">
            <v>-1699.55</v>
          </cell>
        </row>
        <row r="728">
          <cell r="T728">
            <v>0</v>
          </cell>
          <cell r="U728">
            <v>0</v>
          </cell>
        </row>
        <row r="729">
          <cell r="T729">
            <v>-95.76</v>
          </cell>
          <cell r="U729">
            <v>0</v>
          </cell>
        </row>
        <row r="730">
          <cell r="T730">
            <v>-74.569999999999993</v>
          </cell>
          <cell r="U730">
            <v>-76</v>
          </cell>
        </row>
        <row r="731">
          <cell r="T731">
            <v>14859.66</v>
          </cell>
          <cell r="U731">
            <v>15143.02</v>
          </cell>
        </row>
        <row r="732">
          <cell r="T732">
            <v>653.54999999999995</v>
          </cell>
          <cell r="U732">
            <v>0</v>
          </cell>
        </row>
        <row r="733">
          <cell r="T733">
            <v>-3594.66</v>
          </cell>
          <cell r="U733">
            <v>0</v>
          </cell>
        </row>
        <row r="734">
          <cell r="T734">
            <v>177.08</v>
          </cell>
          <cell r="U734">
            <v>180.45</v>
          </cell>
        </row>
        <row r="735">
          <cell r="T735">
            <v>-177.08</v>
          </cell>
          <cell r="U735">
            <v>-180.45</v>
          </cell>
        </row>
        <row r="736">
          <cell r="T736">
            <v>289.25</v>
          </cell>
          <cell r="U736">
            <v>289.25</v>
          </cell>
        </row>
        <row r="737">
          <cell r="T737">
            <v>1188</v>
          </cell>
          <cell r="U737">
            <v>1188</v>
          </cell>
        </row>
        <row r="738">
          <cell r="T738">
            <v>-179454</v>
          </cell>
          <cell r="U738">
            <v>-114255.65</v>
          </cell>
        </row>
        <row r="739">
          <cell r="T739">
            <v>-118556.65</v>
          </cell>
          <cell r="U739">
            <v>-110026.39</v>
          </cell>
        </row>
        <row r="740">
          <cell r="T740">
            <v>-2708.51</v>
          </cell>
          <cell r="U740">
            <v>-8465.4699999999993</v>
          </cell>
        </row>
        <row r="741">
          <cell r="E741" t="str">
            <v xml:space="preserve">R&amp;D - Software and License </v>
          </cell>
          <cell r="T741">
            <v>3091.19</v>
          </cell>
          <cell r="U741">
            <v>3091.19</v>
          </cell>
        </row>
        <row r="742">
          <cell r="T742">
            <v>0</v>
          </cell>
          <cell r="U742">
            <v>0</v>
          </cell>
        </row>
        <row r="743">
          <cell r="T743">
            <v>0</v>
          </cell>
          <cell r="U743">
            <v>0</v>
          </cell>
        </row>
        <row r="744">
          <cell r="E744" t="str">
            <v>G&amp;A - Rent &amp; maintenance</v>
          </cell>
          <cell r="T744">
            <v>56165</v>
          </cell>
          <cell r="U744">
            <v>67398</v>
          </cell>
        </row>
        <row r="745">
          <cell r="E745" t="str">
            <v>G&amp;A - Cars</v>
          </cell>
          <cell r="T745">
            <v>3096</v>
          </cell>
          <cell r="U745">
            <v>6192</v>
          </cell>
        </row>
        <row r="746">
          <cell r="E746" t="str">
            <v>Sales - HR welfare</v>
          </cell>
          <cell r="T746">
            <v>1375.89</v>
          </cell>
          <cell r="U746">
            <v>1375.89</v>
          </cell>
        </row>
        <row r="747">
          <cell r="E747" t="str">
            <v xml:space="preserve">Marketing - Travel </v>
          </cell>
          <cell r="T747">
            <v>544.08000000000004</v>
          </cell>
          <cell r="U747">
            <v>1801.08</v>
          </cell>
        </row>
        <row r="748">
          <cell r="E748" t="str">
            <v>R&amp;D - Travel</v>
          </cell>
          <cell r="T748">
            <v>936.01</v>
          </cell>
          <cell r="U748">
            <v>936.01</v>
          </cell>
        </row>
        <row r="749">
          <cell r="E749" t="str">
            <v xml:space="preserve">Marketing - Travel </v>
          </cell>
          <cell r="T749">
            <v>2893.99</v>
          </cell>
          <cell r="U749">
            <v>2893.99</v>
          </cell>
        </row>
        <row r="750">
          <cell r="T750">
            <v>8998</v>
          </cell>
          <cell r="U750">
            <v>18417</v>
          </cell>
        </row>
        <row r="751">
          <cell r="E751" t="str">
            <v>G&amp;A  - Other</v>
          </cell>
          <cell r="T751">
            <v>1720.85</v>
          </cell>
          <cell r="U751">
            <v>1720.85</v>
          </cell>
        </row>
        <row r="752">
          <cell r="T752">
            <v>-3644.9</v>
          </cell>
          <cell r="U752">
            <v>-3714.41</v>
          </cell>
        </row>
        <row r="753">
          <cell r="U753">
            <v>57240</v>
          </cell>
        </row>
        <row r="754">
          <cell r="E754" t="str">
            <v>COGS - Travel</v>
          </cell>
          <cell r="U754">
            <v>3486.23</v>
          </cell>
        </row>
        <row r="755">
          <cell r="E755" t="str">
            <v>G&amp;A  - Other</v>
          </cell>
          <cell r="U755">
            <v>0</v>
          </cell>
        </row>
        <row r="756">
          <cell r="E756" t="str">
            <v>G&amp;A - HR Welfare</v>
          </cell>
          <cell r="U756">
            <v>6906.02</v>
          </cell>
        </row>
        <row r="757">
          <cell r="E757" t="str">
            <v>G&amp;A  - Other</v>
          </cell>
          <cell r="U757">
            <v>2156.0300000000002</v>
          </cell>
        </row>
        <row r="758">
          <cell r="E758" t="str">
            <v>G&amp;A  - Other</v>
          </cell>
          <cell r="U758">
            <v>139.12</v>
          </cell>
        </row>
        <row r="759">
          <cell r="E759" t="str">
            <v>Marketing - Tools and IT</v>
          </cell>
          <cell r="U759">
            <v>2526.37</v>
          </cell>
        </row>
        <row r="760">
          <cell r="E760" t="str">
            <v>COGS - HR welfare</v>
          </cell>
          <cell r="U760">
            <v>2528.0898876404494</v>
          </cell>
        </row>
        <row r="761">
          <cell r="E761" t="str">
            <v>Marketing - Content</v>
          </cell>
          <cell r="U761">
            <v>3185.36</v>
          </cell>
        </row>
        <row r="762">
          <cell r="U762">
            <v>0</v>
          </cell>
        </row>
        <row r="769">
          <cell r="U769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Adjustments"/>
      <sheetName val="Journal Entries"/>
      <sheetName val="Trial Balance"/>
      <sheetName val="Index"/>
    </sheetNames>
    <sheetDataSet>
      <sheetData sheetId="0"/>
      <sheetData sheetId="1" refreshError="1"/>
      <sheetData sheetId="2"/>
      <sheetData sheetId="3" refreshError="1">
        <row r="3">
          <cell r="B3" t="str">
            <v>Cash</v>
          </cell>
        </row>
        <row r="4">
          <cell r="B4" t="str">
            <v>Customers</v>
          </cell>
        </row>
        <row r="5">
          <cell r="B5" t="str">
            <v>Intercompany account - US</v>
          </cell>
        </row>
        <row r="6">
          <cell r="B6" t="str">
            <v>Intercompany account - Canada</v>
          </cell>
        </row>
        <row r="7">
          <cell r="B7" t="str">
            <v>Intercompany account - UK</v>
          </cell>
        </row>
        <row r="8">
          <cell r="B8" t="str">
            <v>Intercompany account - France</v>
          </cell>
        </row>
        <row r="9">
          <cell r="B9" t="str">
            <v>Intercompany account - Germany</v>
          </cell>
        </row>
        <row r="10">
          <cell r="B10" t="str">
            <v>Intercompany account - China</v>
          </cell>
        </row>
        <row r="11">
          <cell r="B11" t="str">
            <v>Intercompany account - Korea</v>
          </cell>
        </row>
        <row r="12">
          <cell r="B12" t="str">
            <v>Less:  allowance for doubtful accounts</v>
          </cell>
        </row>
        <row r="13">
          <cell r="B13" t="str">
            <v>Less:  allowance for accounts in renegotiation</v>
          </cell>
        </row>
        <row r="14">
          <cell r="B14" t="str">
            <v>Other Receivables</v>
          </cell>
        </row>
        <row r="15">
          <cell r="B15" t="str">
            <v>Prepaid expenses</v>
          </cell>
        </row>
        <row r="16">
          <cell r="B16" t="str">
            <v>Forwared Receivables</v>
          </cell>
        </row>
        <row r="17">
          <cell r="B17" t="str">
            <v>Government institutions</v>
          </cell>
        </row>
        <row r="18">
          <cell r="B18" t="str">
            <v>Employees</v>
          </cell>
        </row>
        <row r="19">
          <cell r="B19" t="str">
            <v>Short-term investments</v>
          </cell>
        </row>
        <row r="20">
          <cell r="B20" t="str">
            <v>Inventory Cimatron</v>
          </cell>
        </row>
        <row r="21">
          <cell r="B21" t="str">
            <v>Inventory Other</v>
          </cell>
        </row>
        <row r="22">
          <cell r="B22" t="str">
            <v>Severance Funds</v>
          </cell>
        </row>
        <row r="23">
          <cell r="B23" t="str">
            <v>Equipment - cost</v>
          </cell>
        </row>
        <row r="24">
          <cell r="B24" t="str">
            <v>Equipment - accum. depreciation</v>
          </cell>
        </row>
        <row r="25">
          <cell r="B25" t="str">
            <v>Goodwill</v>
          </cell>
        </row>
        <row r="26">
          <cell r="B26" t="str">
            <v>Software development</v>
          </cell>
        </row>
        <row r="27">
          <cell r="B27" t="str">
            <v>Affiliates - Investment USA</v>
          </cell>
        </row>
        <row r="28">
          <cell r="B28" t="str">
            <v>Affiliates - Investment Canada</v>
          </cell>
        </row>
        <row r="29">
          <cell r="B29" t="str">
            <v>Affiliates -Investment Germany</v>
          </cell>
        </row>
        <row r="30">
          <cell r="B30" t="str">
            <v>Affiliates -Investment France</v>
          </cell>
        </row>
        <row r="31">
          <cell r="B31" t="str">
            <v>Affiliates - Investment Japan</v>
          </cell>
        </row>
        <row r="32">
          <cell r="B32" t="str">
            <v>Affiliates - Investment China</v>
          </cell>
        </row>
        <row r="33">
          <cell r="B33" t="str">
            <v>Affiliates -Investment UK</v>
          </cell>
        </row>
        <row r="34">
          <cell r="B34" t="str">
            <v>Affiliates - Loan USA</v>
          </cell>
        </row>
        <row r="35">
          <cell r="B35" t="str">
            <v>Affiliates - Loan Canada</v>
          </cell>
        </row>
        <row r="36">
          <cell r="B36" t="str">
            <v>Affiliates - Loan Germany</v>
          </cell>
        </row>
        <row r="37">
          <cell r="B37" t="str">
            <v>Affiliates -Loan France</v>
          </cell>
        </row>
        <row r="38">
          <cell r="B38" t="str">
            <v>Affiliates - Loan UK</v>
          </cell>
        </row>
        <row r="39">
          <cell r="B39" t="str">
            <v>Trade Payables</v>
          </cell>
        </row>
        <row r="40">
          <cell r="B40" t="str">
            <v>Employees Payables</v>
          </cell>
        </row>
        <row r="41">
          <cell r="B41" t="str">
            <v>Accrued Bonus</v>
          </cell>
        </row>
        <row r="42">
          <cell r="B42" t="str">
            <v>Accrued Commission</v>
          </cell>
        </row>
        <row r="43">
          <cell r="B43" t="str">
            <v>Accrued Vacation</v>
          </cell>
        </row>
        <row r="44">
          <cell r="B44" t="str">
            <v>Accrued Employees Benefits</v>
          </cell>
        </row>
        <row r="45">
          <cell r="B45" t="str">
            <v>Accrued Expenses - Audit</v>
          </cell>
        </row>
        <row r="46">
          <cell r="B46" t="str">
            <v>Accrued Expenses - Legal</v>
          </cell>
        </row>
        <row r="47">
          <cell r="B47" t="str">
            <v>Accrued Expenses - Forward</v>
          </cell>
        </row>
        <row r="48">
          <cell r="B48" t="str">
            <v>Accrued Expenses - Other</v>
          </cell>
        </row>
        <row r="49">
          <cell r="B49" t="str">
            <v>Taxes to Government Institutions</v>
          </cell>
        </row>
        <row r="50">
          <cell r="B50" t="str">
            <v>Deferred Revenues - Trainings</v>
          </cell>
        </row>
        <row r="51">
          <cell r="B51" t="str">
            <v>Deferred Revenues - Maintenance</v>
          </cell>
        </row>
        <row r="52">
          <cell r="B52" t="str">
            <v>Accrued Expense Chief Scientist</v>
          </cell>
        </row>
        <row r="53">
          <cell r="B53" t="str">
            <v>Accrued Expense Management Fees</v>
          </cell>
        </row>
        <row r="54">
          <cell r="B54" t="str">
            <v>Related Parties</v>
          </cell>
        </row>
        <row r="55">
          <cell r="B55" t="str">
            <v>Cimatron Intercompany Accounts</v>
          </cell>
        </row>
        <row r="56">
          <cell r="B56" t="str">
            <v>Intercompany account - Japan</v>
          </cell>
        </row>
        <row r="57">
          <cell r="B57" t="str">
            <v>Subsidiaries Intercompany Accounts</v>
          </cell>
        </row>
        <row r="58">
          <cell r="B58" t="str">
            <v>Bank Loans</v>
          </cell>
        </row>
        <row r="59">
          <cell r="B59" t="str">
            <v>Loans from Cimatron Ltd.</v>
          </cell>
        </row>
        <row r="60">
          <cell r="B60" t="str">
            <v>Accrued Severance Pay</v>
          </cell>
        </row>
        <row r="62">
          <cell r="B62" t="str">
            <v>Share Capital</v>
          </cell>
        </row>
        <row r="63">
          <cell r="B63" t="str">
            <v xml:space="preserve">Accumulated Deficit (Earnings) </v>
          </cell>
        </row>
        <row r="64">
          <cell r="B64" t="str">
            <v>Loss (Earnings) for the Period</v>
          </cell>
        </row>
        <row r="65">
          <cell r="B65" t="str">
            <v>Foreign Currency Adjustments</v>
          </cell>
        </row>
        <row r="66">
          <cell r="B66" t="str">
            <v>Balance Check</v>
          </cell>
        </row>
        <row r="67">
          <cell r="B67" t="str">
            <v>Profit &amp; Loss</v>
          </cell>
        </row>
        <row r="68">
          <cell r="B68" t="str">
            <v>Revenues - Products</v>
          </cell>
        </row>
        <row r="69">
          <cell r="B69" t="str">
            <v>Revenues - Hardware</v>
          </cell>
        </row>
        <row r="70">
          <cell r="B70" t="str">
            <v>Revenues - Maintenance</v>
          </cell>
        </row>
        <row r="71">
          <cell r="B71" t="str">
            <v>Revenues - Training</v>
          </cell>
        </row>
        <row r="72">
          <cell r="B72" t="str">
            <v>Revenues - Consulting</v>
          </cell>
        </row>
        <row r="73">
          <cell r="B73" t="str">
            <v>Cost of Revenues - Product Cimatron</v>
          </cell>
        </row>
        <row r="74">
          <cell r="B74" t="str">
            <v>Cost of Revenues - Product Other</v>
          </cell>
        </row>
        <row r="75">
          <cell r="B75" t="str">
            <v>Cost of Revenues - Hardware</v>
          </cell>
        </row>
        <row r="76">
          <cell r="B76" t="str">
            <v>Cost of Revenues - Maintenance Cimatron</v>
          </cell>
        </row>
        <row r="77">
          <cell r="B77" t="str">
            <v>Cost of Revenues - Maintenance Other</v>
          </cell>
        </row>
        <row r="78">
          <cell r="B78" t="str">
            <v>Cost of Revenues - Training</v>
          </cell>
        </row>
        <row r="79">
          <cell r="B79" t="str">
            <v>Cost of Revenues - Consulting</v>
          </cell>
        </row>
        <row r="80">
          <cell r="B80" t="str">
            <v>R&amp;D Cost - Salaries</v>
          </cell>
        </row>
        <row r="81">
          <cell r="B81" t="str">
            <v>R&amp;D Cost - Subcontractors</v>
          </cell>
        </row>
        <row r="82">
          <cell r="B82" t="str">
            <v>Chief Scientist Grants</v>
          </cell>
        </row>
        <row r="83">
          <cell r="B83" t="str">
            <v>R&amp;D Cost - Other</v>
          </cell>
        </row>
        <row r="84">
          <cell r="B84" t="str">
            <v>Selling Cost - Salaries</v>
          </cell>
        </row>
        <row r="85">
          <cell r="B85" t="str">
            <v>Selling Cost - Cars</v>
          </cell>
        </row>
        <row r="86">
          <cell r="B86" t="str">
            <v>Selling Cost - Bonuses</v>
          </cell>
        </row>
        <row r="87">
          <cell r="B87" t="str">
            <v>Selling Cost - Commissions</v>
          </cell>
        </row>
        <row r="88">
          <cell r="B88" t="str">
            <v>Selling Cost - Travels</v>
          </cell>
        </row>
        <row r="89">
          <cell r="B89" t="str">
            <v>Selling Cost - Advertising</v>
          </cell>
        </row>
        <row r="90">
          <cell r="B90" t="str">
            <v>Selling Cost - Trade Shows</v>
          </cell>
        </row>
        <row r="91">
          <cell r="B91" t="str">
            <v>Selling Cost - Other</v>
          </cell>
        </row>
        <row r="92">
          <cell r="B92" t="str">
            <v>Admin Cost - Salaries</v>
          </cell>
        </row>
        <row r="93">
          <cell r="B93" t="str">
            <v>Admin Cost - Premises</v>
          </cell>
        </row>
        <row r="94">
          <cell r="B94" t="str">
            <v>Admin Cost - Communication</v>
          </cell>
        </row>
        <row r="95">
          <cell r="B95" t="str">
            <v>Admin Cost - Office Expense</v>
          </cell>
        </row>
        <row r="96">
          <cell r="B96" t="str">
            <v>Admin Cost - Travels</v>
          </cell>
        </row>
        <row r="97">
          <cell r="B97" t="str">
            <v>Admin Cost - Depreciation</v>
          </cell>
        </row>
        <row r="98">
          <cell r="B98" t="str">
            <v>Admin Cost - Provision for Bad Debts</v>
          </cell>
        </row>
        <row r="99">
          <cell r="B99" t="str">
            <v>Admin Cost - Professional Fees</v>
          </cell>
        </row>
        <row r="100">
          <cell r="B100" t="str">
            <v>Admin Cost - Other</v>
          </cell>
        </row>
        <row r="101">
          <cell r="B101" t="str">
            <v xml:space="preserve">Royalties to Chief Scientist </v>
          </cell>
        </row>
        <row r="102">
          <cell r="B102" t="str">
            <v>Management Fees</v>
          </cell>
        </row>
        <row r="103">
          <cell r="B103" t="str">
            <v>Tax Expenses</v>
          </cell>
        </row>
        <row r="104">
          <cell r="B104" t="str">
            <v>Finance Income</v>
          </cell>
        </row>
        <row r="105">
          <cell r="B105" t="str">
            <v>Capital Gains</v>
          </cell>
        </row>
        <row r="106">
          <cell r="B106" t="str">
            <v>Restructuring Cost</v>
          </cell>
        </row>
        <row r="107">
          <cell r="B107" t="str">
            <v>Other Income</v>
          </cell>
        </row>
        <row r="108">
          <cell r="B108" t="str">
            <v>Equity</v>
          </cell>
        </row>
      </sheetData>
      <sheetData sheetId="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Inputs"/>
      <sheetName val="Workings"/>
      <sheetName val="Balance Sheet"/>
      <sheetName val="Income Statement"/>
      <sheetName val="Cash Flow"/>
      <sheetName val="Macroeconomics"/>
      <sheetName val="Market"/>
      <sheetName val="Sales"/>
      <sheetName val="Costs"/>
      <sheetName val="Financing"/>
      <sheetName val="Tax"/>
      <sheetName val="Working Capital"/>
      <sheetName val="Market share2000"/>
      <sheetName val="Fixed Assets"/>
      <sheetName val="CapexProg"/>
      <sheetName val="Ratios"/>
      <sheetName val="Graphs"/>
      <sheetName val="ROI Tree"/>
      <sheetName val="Valuation"/>
      <sheetName val="Summary1"/>
      <sheetName val="Summary2"/>
      <sheetName val="MemoSummary"/>
      <sheetName val="FinsUrbFormat"/>
      <sheetName val="SponsorCommitments"/>
      <sheetName val="Sheet1"/>
      <sheetName val="SourceUseFunds"/>
      <sheetName val="Sheet2"/>
      <sheetName val="Dividends"/>
      <sheetName val="DCF"/>
    </sheetNames>
    <sheetDataSet>
      <sheetData sheetId="0" refreshError="1"/>
      <sheetData sheetId="1" refreshError="1">
        <row r="4">
          <cell r="B4" t="str">
            <v>USD (millions)</v>
          </cell>
        </row>
      </sheetData>
      <sheetData sheetId="2" refreshError="1">
        <row r="2">
          <cell r="B2" t="str">
            <v>United Romanian Breweries</v>
          </cell>
        </row>
        <row r="8">
          <cell r="D8" t="str">
            <v>Estimated</v>
          </cell>
          <cell r="E8" t="str">
            <v>Projected</v>
          </cell>
          <cell r="F8" t="str">
            <v>Projected</v>
          </cell>
          <cell r="G8" t="str">
            <v>Projected</v>
          </cell>
          <cell r="H8" t="str">
            <v>Projected</v>
          </cell>
          <cell r="I8" t="str">
            <v>Projected</v>
          </cell>
          <cell r="J8" t="str">
            <v>Projected</v>
          </cell>
          <cell r="K8" t="str">
            <v>Projected</v>
          </cell>
          <cell r="L8" t="str">
            <v>Projected</v>
          </cell>
          <cell r="M8" t="str">
            <v>Projected</v>
          </cell>
          <cell r="N8" t="str">
            <v>Projected</v>
          </cell>
          <cell r="O8" t="str">
            <v>Projected</v>
          </cell>
        </row>
        <row r="9">
          <cell r="D9" t="str">
            <v>IAS</v>
          </cell>
          <cell r="E9" t="str">
            <v>IAS</v>
          </cell>
          <cell r="F9" t="str">
            <v>IAS</v>
          </cell>
          <cell r="G9" t="str">
            <v>IAS</v>
          </cell>
          <cell r="H9" t="str">
            <v>IAS</v>
          </cell>
          <cell r="I9" t="str">
            <v>IAS</v>
          </cell>
          <cell r="J9" t="str">
            <v>IAS</v>
          </cell>
          <cell r="K9" t="str">
            <v>IAS</v>
          </cell>
          <cell r="L9" t="str">
            <v>IAS</v>
          </cell>
          <cell r="M9" t="str">
            <v>IAS</v>
          </cell>
          <cell r="N9" t="str">
            <v>IAS</v>
          </cell>
          <cell r="O9" t="str">
            <v>IAS</v>
          </cell>
        </row>
        <row r="510">
          <cell r="D510">
            <v>18</v>
          </cell>
          <cell r="E510">
            <v>20</v>
          </cell>
          <cell r="F510">
            <v>22</v>
          </cell>
          <cell r="G510">
            <v>26</v>
          </cell>
          <cell r="H510">
            <v>30</v>
          </cell>
          <cell r="I510">
            <v>30</v>
          </cell>
          <cell r="J510">
            <v>30</v>
          </cell>
          <cell r="K510">
            <v>30</v>
          </cell>
          <cell r="L510">
            <v>30</v>
          </cell>
          <cell r="M510">
            <v>30</v>
          </cell>
          <cell r="N510">
            <v>30</v>
          </cell>
          <cell r="O510">
            <v>30</v>
          </cell>
        </row>
        <row r="518">
          <cell r="D518">
            <v>73</v>
          </cell>
          <cell r="E518">
            <v>73</v>
          </cell>
          <cell r="F518">
            <v>73</v>
          </cell>
          <cell r="G518">
            <v>73</v>
          </cell>
          <cell r="H518">
            <v>73</v>
          </cell>
          <cell r="I518">
            <v>73</v>
          </cell>
          <cell r="J518">
            <v>73</v>
          </cell>
          <cell r="K518">
            <v>73</v>
          </cell>
          <cell r="L518">
            <v>73</v>
          </cell>
          <cell r="M518">
            <v>73</v>
          </cell>
          <cell r="N518">
            <v>73</v>
          </cell>
          <cell r="O518">
            <v>73</v>
          </cell>
        </row>
        <row r="524">
          <cell r="D524">
            <v>45</v>
          </cell>
          <cell r="E524">
            <v>45</v>
          </cell>
          <cell r="F524">
            <v>45</v>
          </cell>
          <cell r="G524">
            <v>45</v>
          </cell>
          <cell r="H524">
            <v>45</v>
          </cell>
          <cell r="I524">
            <v>45</v>
          </cell>
          <cell r="J524">
            <v>45</v>
          </cell>
          <cell r="K524">
            <v>45</v>
          </cell>
          <cell r="L524">
            <v>45</v>
          </cell>
          <cell r="M524">
            <v>45</v>
          </cell>
          <cell r="N524">
            <v>45</v>
          </cell>
          <cell r="O524">
            <v>45</v>
          </cell>
        </row>
        <row r="532"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</row>
        <row r="549">
          <cell r="D549">
            <v>10468019.220679604</v>
          </cell>
          <cell r="E549">
            <v>10087564.496860325</v>
          </cell>
          <cell r="F549">
            <v>14431392.668050865</v>
          </cell>
          <cell r="G549">
            <v>19183862.859315276</v>
          </cell>
          <cell r="H549">
            <v>22975069.007707544</v>
          </cell>
          <cell r="I549">
            <v>23629642.08414818</v>
          </cell>
          <cell r="J549">
            <v>22968934.609562788</v>
          </cell>
          <cell r="K549">
            <v>22193829.464863166</v>
          </cell>
          <cell r="L549">
            <v>21254745.431664009</v>
          </cell>
          <cell r="M549">
            <v>20254397.097777452</v>
          </cell>
          <cell r="N549">
            <v>19185490.635064293</v>
          </cell>
          <cell r="O549">
            <v>18045848.745053854</v>
          </cell>
        </row>
        <row r="918">
          <cell r="D918">
            <v>538228.61399999994</v>
          </cell>
          <cell r="E918">
            <v>523600</v>
          </cell>
          <cell r="F918">
            <v>523600</v>
          </cell>
          <cell r="G918">
            <v>523600</v>
          </cell>
          <cell r="H918">
            <v>523600</v>
          </cell>
          <cell r="I918">
            <v>523600</v>
          </cell>
          <cell r="J918">
            <v>523600</v>
          </cell>
          <cell r="K918">
            <v>261800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</row>
        <row r="921">
          <cell r="D921">
            <v>-379964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-6800000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</row>
        <row r="952">
          <cell r="D952">
            <v>-3312796.9712500004</v>
          </cell>
          <cell r="E952">
            <v>-3972100.0000000005</v>
          </cell>
          <cell r="F952">
            <v>-6159228.9519870626</v>
          </cell>
          <cell r="G952">
            <v>-8447218.2691223193</v>
          </cell>
          <cell r="H952">
            <v>-8423002.1740375087</v>
          </cell>
          <cell r="I952">
            <v>-8396240.3241192661</v>
          </cell>
          <cell r="J952">
            <v>-8366665.0929129794</v>
          </cell>
          <cell r="K952">
            <v>-14872180.719314832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</row>
        <row r="1012">
          <cell r="D1012">
            <v>200091.98987660254</v>
          </cell>
          <cell r="E1012">
            <v>1493628.3049889519</v>
          </cell>
          <cell r="F1012">
            <v>4816129.3542715097</v>
          </cell>
          <cell r="G1012">
            <v>8798416.8327329382</v>
          </cell>
          <cell r="H1012">
            <v>12134871.684254693</v>
          </cell>
          <cell r="I1012">
            <v>12952432.18031561</v>
          </cell>
          <cell r="J1012">
            <v>13237888.248662218</v>
          </cell>
          <cell r="K1012">
            <v>13899026.705422075</v>
          </cell>
          <cell r="L1012">
            <v>13786981.363863863</v>
          </cell>
          <cell r="M1012">
            <v>13034277.458857432</v>
          </cell>
          <cell r="N1012">
            <v>12230653.895737616</v>
          </cell>
          <cell r="O1012">
            <v>11373889.581811437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Breakdown"/>
      <sheetName val="P&amp;L YTD"/>
      <sheetName val="P&amp;L Quarters"/>
      <sheetName val="Cash Flow"/>
      <sheetName val="Comprehensive Income"/>
      <sheetName val="P&amp;L vs. Budget"/>
      <sheetName val="P&amp;L by Country"/>
      <sheetName val="Q3-Q1 Differences"/>
      <sheetName val="Q2 TB Final"/>
      <sheetName val="Q3-Q2 Differences"/>
      <sheetName val="VS. Budget by Country"/>
      <sheetName val="Revenues"/>
      <sheetName val="Trends"/>
      <sheetName val="Q3 Trial B"/>
      <sheetName val="Cash Flow Table"/>
      <sheetName val="Final Trial Balance"/>
      <sheetName val="Trial Balance"/>
      <sheetName val="Q1 Trial B"/>
      <sheetName val="Q2 Trial B"/>
      <sheetName val="Product Revenues Analysis"/>
      <sheetName val="Solo P&amp;L"/>
      <sheetName val="Translation Index"/>
      <sheetName val="Adjustments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2">
          <cell r="C2" t="str">
            <v>Head Quarters</v>
          </cell>
          <cell r="D2" t="str">
            <v>Israel</v>
          </cell>
          <cell r="E2" t="str">
            <v>Germany</v>
          </cell>
          <cell r="F2" t="str">
            <v>France</v>
          </cell>
          <cell r="G2" t="str">
            <v>USA</v>
          </cell>
          <cell r="H2" t="str">
            <v>Canada</v>
          </cell>
          <cell r="I2" t="str">
            <v>UK</v>
          </cell>
          <cell r="J2" t="str">
            <v>China</v>
          </cell>
          <cell r="K2" t="str">
            <v>Japan</v>
          </cell>
          <cell r="L2" t="str">
            <v>Consolidated</v>
          </cell>
        </row>
        <row r="3">
          <cell r="B3" t="str">
            <v>Cash</v>
          </cell>
        </row>
        <row r="4">
          <cell r="B4" t="str">
            <v>Customers</v>
          </cell>
        </row>
        <row r="5">
          <cell r="B5" t="str">
            <v>Less:  allowance for doubtful accounts</v>
          </cell>
        </row>
        <row r="6">
          <cell r="B6" t="str">
            <v>Less:  allowance for accounts in renegotiation</v>
          </cell>
        </row>
        <row r="7">
          <cell r="B7" t="str">
            <v>Intercompany account - US</v>
          </cell>
        </row>
        <row r="8">
          <cell r="B8" t="str">
            <v>Intercompany account - Canada</v>
          </cell>
        </row>
        <row r="9">
          <cell r="B9" t="str">
            <v>Intercompany account - UK</v>
          </cell>
        </row>
        <row r="10">
          <cell r="B10" t="str">
            <v>Intercompany account - France</v>
          </cell>
        </row>
        <row r="11">
          <cell r="B11" t="str">
            <v>Intercompany account - Germany</v>
          </cell>
        </row>
        <row r="12">
          <cell r="B12" t="str">
            <v>Intercompany account - China</v>
          </cell>
        </row>
        <row r="13">
          <cell r="B13" t="str">
            <v>Intercompany account - Korea</v>
          </cell>
        </row>
        <row r="14">
          <cell r="B14" t="str">
            <v>Intercompany account - Japan</v>
          </cell>
        </row>
        <row r="15">
          <cell r="B15" t="str">
            <v>Affiliates - Loan from Germany</v>
          </cell>
        </row>
        <row r="16">
          <cell r="B16" t="str">
            <v>Subsidiaries Intercompany Accounts</v>
          </cell>
        </row>
        <row r="17">
          <cell r="B17" t="str">
            <v>Other Receivables</v>
          </cell>
        </row>
        <row r="18">
          <cell r="B18" t="str">
            <v>Prepaid expenses</v>
          </cell>
        </row>
        <row r="19">
          <cell r="B19" t="str">
            <v>Forwared Receivables</v>
          </cell>
        </row>
        <row r="20">
          <cell r="B20" t="str">
            <v>Government institutions</v>
          </cell>
        </row>
        <row r="21">
          <cell r="B21" t="str">
            <v>Employees</v>
          </cell>
        </row>
        <row r="22">
          <cell r="B22" t="str">
            <v>Short-term investments</v>
          </cell>
        </row>
        <row r="23">
          <cell r="B23" t="str">
            <v>Inventory Cimatron</v>
          </cell>
        </row>
        <row r="24">
          <cell r="B24" t="str">
            <v>Inventory Other</v>
          </cell>
        </row>
        <row r="25">
          <cell r="B25" t="str">
            <v>Severance Funds</v>
          </cell>
        </row>
        <row r="26">
          <cell r="B26" t="str">
            <v>Equipment - cost</v>
          </cell>
        </row>
        <row r="27">
          <cell r="B27" t="str">
            <v>Equipment - accum. depreciation</v>
          </cell>
        </row>
        <row r="28">
          <cell r="B28" t="str">
            <v>Goodwill</v>
          </cell>
        </row>
        <row r="29">
          <cell r="B29" t="str">
            <v>Software development</v>
          </cell>
        </row>
        <row r="30">
          <cell r="B30" t="str">
            <v>Affiliates - Investment USA</v>
          </cell>
        </row>
        <row r="31">
          <cell r="B31" t="str">
            <v>Affiliates - Investment Canada</v>
          </cell>
        </row>
        <row r="32">
          <cell r="B32" t="str">
            <v>Affiliates -Investment Germany</v>
          </cell>
        </row>
        <row r="33">
          <cell r="B33" t="str">
            <v>Affiliates -Investment France</v>
          </cell>
        </row>
        <row r="34">
          <cell r="B34" t="str">
            <v>Affiliates - Investment Japan</v>
          </cell>
        </row>
        <row r="35">
          <cell r="B35" t="str">
            <v>Affiliates - Investment China</v>
          </cell>
        </row>
        <row r="36">
          <cell r="B36" t="str">
            <v>Affiliates -Investment UK</v>
          </cell>
        </row>
        <row r="37">
          <cell r="B37" t="str">
            <v>Affiliates - Loan USA</v>
          </cell>
        </row>
        <row r="38">
          <cell r="B38" t="str">
            <v>Affiliates - Loan Canada</v>
          </cell>
        </row>
        <row r="39">
          <cell r="B39" t="str">
            <v>Affiliates - Loan Germany</v>
          </cell>
        </row>
        <row r="40">
          <cell r="B40" t="str">
            <v>Affiliates -Loan France</v>
          </cell>
        </row>
        <row r="41">
          <cell r="B41" t="str">
            <v>Affiliates - Loan UK</v>
          </cell>
        </row>
        <row r="42">
          <cell r="B42" t="str">
            <v>Trade Payables</v>
          </cell>
        </row>
        <row r="43">
          <cell r="B43" t="str">
            <v>Employees Payables</v>
          </cell>
        </row>
        <row r="44">
          <cell r="B44" t="str">
            <v>Accrued Bonus</v>
          </cell>
        </row>
        <row r="45">
          <cell r="B45" t="str">
            <v>Accrued Commission</v>
          </cell>
        </row>
        <row r="46">
          <cell r="B46" t="str">
            <v>Accrued Vacation</v>
          </cell>
        </row>
        <row r="47">
          <cell r="B47" t="str">
            <v>Accrued Employees Benefits</v>
          </cell>
        </row>
        <row r="48">
          <cell r="B48" t="str">
            <v>Accrued Expenses - Audit</v>
          </cell>
        </row>
        <row r="49">
          <cell r="B49" t="str">
            <v>Accrued Expenses - Legal</v>
          </cell>
        </row>
        <row r="50">
          <cell r="B50" t="str">
            <v>Accrued Expenses - Forward</v>
          </cell>
        </row>
        <row r="51">
          <cell r="B51" t="str">
            <v>Accrued Expenses - Other</v>
          </cell>
        </row>
        <row r="52">
          <cell r="B52" t="str">
            <v>Taxes to Government Institutions</v>
          </cell>
        </row>
        <row r="53">
          <cell r="B53" t="str">
            <v>Deferred Revenues - Trainings</v>
          </cell>
        </row>
        <row r="54">
          <cell r="B54" t="str">
            <v>Deferred Revenues - Maintenance</v>
          </cell>
        </row>
        <row r="55">
          <cell r="B55" t="str">
            <v>Accrued Expense Chief Scientist</v>
          </cell>
        </row>
        <row r="56">
          <cell r="B56" t="str">
            <v>Accrued Expense Management Fees</v>
          </cell>
        </row>
        <row r="57">
          <cell r="B57" t="str">
            <v>Related Parties</v>
          </cell>
        </row>
        <row r="58">
          <cell r="B58" t="str">
            <v>Bank Loans</v>
          </cell>
        </row>
        <row r="59">
          <cell r="B59" t="str">
            <v>Accrued Severance Pay</v>
          </cell>
        </row>
        <row r="60">
          <cell r="B60" t="str">
            <v>Share Capital</v>
          </cell>
        </row>
        <row r="61">
          <cell r="B61" t="str">
            <v xml:space="preserve">Accumulated Deficit (Earnings) </v>
          </cell>
        </row>
        <row r="62">
          <cell r="B62" t="str">
            <v>Loss (Earnings) for the Period</v>
          </cell>
        </row>
        <row r="63">
          <cell r="B63" t="str">
            <v>Foreign Currency Adjustments</v>
          </cell>
        </row>
        <row r="64">
          <cell r="B64" t="str">
            <v>Balance Check</v>
          </cell>
        </row>
        <row r="65">
          <cell r="B65" t="str">
            <v>Profit &amp; Loss</v>
          </cell>
        </row>
        <row r="66">
          <cell r="B66" t="str">
            <v>Revenues - Products</v>
          </cell>
        </row>
        <row r="67">
          <cell r="B67" t="str">
            <v>Revenues - Hardware</v>
          </cell>
        </row>
        <row r="68">
          <cell r="B68" t="str">
            <v>Revenues - Maintenance</v>
          </cell>
        </row>
        <row r="69">
          <cell r="B69" t="str">
            <v>Revenues - Training</v>
          </cell>
        </row>
        <row r="70">
          <cell r="B70" t="str">
            <v>Revenues - Consulting</v>
          </cell>
        </row>
        <row r="71">
          <cell r="B71" t="str">
            <v>Cost of Revenues - Product Cimatron</v>
          </cell>
        </row>
        <row r="72">
          <cell r="B72" t="str">
            <v>Increase (decrease) in inventory</v>
          </cell>
        </row>
        <row r="73">
          <cell r="B73" t="str">
            <v>Cost of Revenues - Maintenance Cimatron</v>
          </cell>
        </row>
        <row r="74">
          <cell r="B74" t="str">
            <v>Cost of Revenues - Product Other</v>
          </cell>
        </row>
        <row r="75">
          <cell r="B75" t="str">
            <v>Cost of Revenues - Hardware</v>
          </cell>
        </row>
        <row r="76">
          <cell r="B76" t="str">
            <v>Cost of Revenues - Maintenance Other</v>
          </cell>
        </row>
        <row r="77">
          <cell r="B77" t="str">
            <v>Cost of Revenues - Training</v>
          </cell>
        </row>
        <row r="78">
          <cell r="B78" t="str">
            <v>Cost of Revenues - Consulting</v>
          </cell>
        </row>
        <row r="79">
          <cell r="B79" t="str">
            <v xml:space="preserve">Royalties to Chief Scientist </v>
          </cell>
        </row>
        <row r="80">
          <cell r="B80" t="str">
            <v>Cost of Revenues - Salaries</v>
          </cell>
        </row>
        <row r="81">
          <cell r="B81" t="str">
            <v>Cost of revenues - Depreciation</v>
          </cell>
        </row>
        <row r="82">
          <cell r="B82" t="str">
            <v>Cost of Revenues - R&amp;D Amortization</v>
          </cell>
        </row>
        <row r="83">
          <cell r="B83" t="str">
            <v>R&amp;D Cost - Salaries</v>
          </cell>
        </row>
        <row r="84">
          <cell r="B84" t="str">
            <v>R&amp;D Cost - Subcontractors</v>
          </cell>
        </row>
        <row r="85">
          <cell r="B85" t="str">
            <v>Chief Scientist Grants</v>
          </cell>
        </row>
        <row r="86">
          <cell r="B86" t="str">
            <v>R&amp;D Cost - Depreciation</v>
          </cell>
        </row>
        <row r="87">
          <cell r="B87" t="str">
            <v>R&amp;D Cost - Travels</v>
          </cell>
        </row>
        <row r="88">
          <cell r="B88" t="str">
            <v>R&amp;D Cost - Other</v>
          </cell>
        </row>
        <row r="89">
          <cell r="B89" t="str">
            <v>Selling Cost - Salaries</v>
          </cell>
        </row>
        <row r="90">
          <cell r="B90" t="str">
            <v>Selling Cost - Cars</v>
          </cell>
        </row>
        <row r="91">
          <cell r="B91" t="str">
            <v>Selling Cost - Bonuses</v>
          </cell>
        </row>
        <row r="92">
          <cell r="B92" t="str">
            <v>Selling Cost - Commissions</v>
          </cell>
        </row>
        <row r="93">
          <cell r="B93" t="str">
            <v>Selling Cost - Travels</v>
          </cell>
        </row>
        <row r="94">
          <cell r="B94" t="str">
            <v>Selling Cost - Advertising</v>
          </cell>
        </row>
        <row r="95">
          <cell r="B95" t="str">
            <v>Selling Cost - Trade Shows</v>
          </cell>
        </row>
        <row r="96">
          <cell r="B96" t="str">
            <v>Selling Cost - Premises</v>
          </cell>
        </row>
        <row r="97">
          <cell r="B97" t="str">
            <v>Selling Cost - Communication</v>
          </cell>
        </row>
        <row r="98">
          <cell r="B98" t="str">
            <v>Selling Cost - Office Expense</v>
          </cell>
        </row>
        <row r="99">
          <cell r="B99" t="str">
            <v>Selling Cost - Depreciation</v>
          </cell>
        </row>
        <row r="100">
          <cell r="B100" t="str">
            <v>Selling Cost - Other</v>
          </cell>
        </row>
        <row r="101">
          <cell r="B101" t="str">
            <v>Admin Cost - Salaries</v>
          </cell>
        </row>
        <row r="102">
          <cell r="B102" t="str">
            <v>Admin Cost - Premises</v>
          </cell>
        </row>
        <row r="103">
          <cell r="B103" t="str">
            <v>Admin Cost - Communication</v>
          </cell>
        </row>
        <row r="104">
          <cell r="B104" t="str">
            <v>Admin Cost - Office Expense</v>
          </cell>
        </row>
        <row r="105">
          <cell r="B105" t="str">
            <v>Admin Cost - Travels</v>
          </cell>
        </row>
        <row r="106">
          <cell r="B106" t="str">
            <v>Admin Cost - Depreciation</v>
          </cell>
        </row>
        <row r="107">
          <cell r="B107" t="str">
            <v>Admin Cost - Provision for Bad Debts</v>
          </cell>
        </row>
        <row r="108">
          <cell r="B108" t="str">
            <v>Admin Cost - Professional Fees</v>
          </cell>
        </row>
        <row r="109">
          <cell r="B109" t="str">
            <v>Admin Cost - D&amp;O</v>
          </cell>
        </row>
        <row r="110">
          <cell r="B110" t="str">
            <v>Admin Cost - Other</v>
          </cell>
        </row>
        <row r="111">
          <cell r="B111" t="str">
            <v>Management Fees</v>
          </cell>
        </row>
        <row r="112">
          <cell r="B112" t="str">
            <v>Tax Expenses</v>
          </cell>
        </row>
        <row r="113">
          <cell r="B113" t="str">
            <v>Finance Income</v>
          </cell>
        </row>
        <row r="114">
          <cell r="B114" t="str">
            <v>Capital Gains</v>
          </cell>
        </row>
        <row r="115">
          <cell r="B115" t="str">
            <v>Restructuring Cost</v>
          </cell>
        </row>
        <row r="116">
          <cell r="B116" t="str">
            <v>Other Income</v>
          </cell>
        </row>
        <row r="117">
          <cell r="B117" t="str">
            <v>Equity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 refreshError="1">
        <row r="2">
          <cell r="C2" t="str">
            <v>Head Quarters</v>
          </cell>
          <cell r="D2" t="str">
            <v>Israel</v>
          </cell>
          <cell r="E2" t="str">
            <v>Germany</v>
          </cell>
          <cell r="F2" t="str">
            <v>France</v>
          </cell>
          <cell r="G2" t="str">
            <v>USA</v>
          </cell>
          <cell r="H2" t="str">
            <v>Canada</v>
          </cell>
          <cell r="I2" t="str">
            <v>UK</v>
          </cell>
          <cell r="J2" t="str">
            <v>China</v>
          </cell>
          <cell r="K2" t="str">
            <v>Japan</v>
          </cell>
          <cell r="L2" t="str">
            <v>Consolidation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2004"/>
      <sheetName val="Qtr IS"/>
      <sheetName val="Summary 2005"/>
      <sheetName val="2005 Proj - Base"/>
      <sheetName val="Summary 2005 - Aggressive"/>
      <sheetName val="2005 Proj - Aggressive"/>
      <sheetName val="Cost Run Rate Comparision"/>
      <sheetName val="Summary 2004"/>
      <sheetName val="Expense Variance Explanation"/>
      <sheetName val="IS - Q4-03 vs. Q1-04"/>
      <sheetName val=" IS - Qtr"/>
      <sheetName val="BS - Qtr"/>
      <sheetName val="CF - Qtr"/>
      <sheetName val="IS"/>
      <sheetName val="Line Avail"/>
      <sheetName val="Rev - 2002"/>
      <sheetName val="Rev - 2003"/>
      <sheetName val="Rev - 2004 L "/>
      <sheetName val="2003-0728 Upshot Report"/>
      <sheetName val="Rev - 2004"/>
      <sheetName val="Rev - 2004 New AcctsOld"/>
      <sheetName val="Plan Rollforward 3"/>
      <sheetName val="BIPA"/>
      <sheetName val="Exp - Total For"/>
      <sheetName val="Exp - Total Adj"/>
      <sheetName val="Exp - Total Plan"/>
      <sheetName val="Exp - Dir For"/>
      <sheetName val="Exp - Dir Adj"/>
      <sheetName val="Exp - Dir Plan"/>
      <sheetName val="Exp - S &amp; M For"/>
      <sheetName val="Exp - S &amp; M Adj"/>
      <sheetName val="Exp - S &amp; M Plan"/>
      <sheetName val="Exp - C&amp;O For"/>
      <sheetName val="Exp - C&amp;O Adj"/>
      <sheetName val="Exp - C&amp;O Plan"/>
      <sheetName val="Exp - Corp For"/>
      <sheetName val="Exp - Corp Adj"/>
      <sheetName val="Exp - Corp Plan"/>
      <sheetName val="BS"/>
      <sheetName val="Assets"/>
      <sheetName val="AR"/>
      <sheetName val=" Lia"/>
      <sheetName val="Payroll"/>
      <sheetName val="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Budget template"/>
      <sheetName val="GL-PC"/>
    </sheetNames>
    <sheetDataSet>
      <sheetData sheetId="0" refreshError="1"/>
      <sheetData sheetId="1">
        <row r="2">
          <cell r="B2" t="str">
            <v>Travel abroad R&amp;D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וצאות מו&quot;פ"/>
      <sheetName val="ניתוח והשלמות"/>
      <sheetName val="פקודות"/>
      <sheetName val="מאזן"/>
      <sheetName val="מיון שכ&quot;ע"/>
      <sheetName val="פק' נוספות (2)"/>
      <sheetName val="פק' נוספות"/>
      <sheetName val="שינויים במלאי"/>
      <sheetName val="מס' השוואה"/>
      <sheetName val="מיסים"/>
      <sheetName val="ס' 74 -שנת  2005"/>
      <sheetName val="עתודה למס- US.GAAP"/>
      <sheetName val="ניירות עבודה פחת"/>
      <sheetName val="כתבי אישור"/>
      <sheetName val="ס-74 תחזית בהנחת גידול- 2006"/>
      <sheetName val="ס- 74 תחזית בהנחת גידול- 2005"/>
      <sheetName val="ס- 74 - תחזית ללא הנחת גידול"/>
      <sheetName val="אמן"/>
      <sheetName val="ריבית 3י"/>
      <sheetName val="שכר "/>
      <sheetName val="התאמה בין ספרים לאקסל"/>
      <sheetName val="פ.נ. U.S.GAAP"/>
      <sheetName val="מעגל מ&quot;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D - TB"/>
      <sheetName val="GL-ACCOUNT"/>
      <sheetName val="GL INC"/>
      <sheetName val="accounts"/>
      <sheetName val="A-2-NCI "/>
      <sheetName val="Additional Entries"/>
      <sheetName val="Cons "/>
      <sheetName val="TB-LTD"/>
      <sheetName val="Shares2011"/>
      <sheetName val="AJE "/>
      <sheetName val="Cashflow2013"/>
      <sheetName val="F-3"/>
      <sheetName val="F-4"/>
      <sheetName val="F5- Equity statement "/>
      <sheetName val="F-6"/>
      <sheetName val="Quarters"/>
      <sheetName val="Customers"/>
      <sheetName val="1 -Banks "/>
      <sheetName val="2- Prepaid and accruals "/>
      <sheetName val="3- Investment in Ltd. "/>
      <sheetName val="4-NCI "/>
      <sheetName val="Analytics"/>
      <sheetName val="5- Equity schedule "/>
      <sheetName val="Note "/>
      <sheetName val="6- Note "/>
      <sheetName val="7 - Authorized Shares Report"/>
      <sheetName val="Rev Summery"/>
      <sheetName val="BS Short "/>
      <sheetName val="cash flow-YTD-R (2)"/>
      <sheetName val="Income-monthly "/>
      <sheetName val="Employees&amp;Vech-R"/>
      <sheetName val="8- Commit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SUM"/>
      <sheetName val="Cover"/>
      <sheetName val="LB"/>
      <sheetName val="Comp"/>
      <sheetName val="Age"/>
      <sheetName val="ARA"/>
      <sheetName val="Inv"/>
      <sheetName val="FA"/>
      <sheetName val="AP"/>
      <sheetName val="Tax"/>
      <sheetName val="NP"/>
      <sheetName val="FS"/>
      <sheetName val="P&amp;L"/>
      <sheetName val="Comments"/>
      <sheetName val="ST"/>
      <sheetName val="CM's"/>
      <sheetName val="Cash Appl"/>
      <sheetName val="PT"/>
      <sheetName val="Age-Cdn"/>
      <sheetName val="Age-USD"/>
      <sheetName val="AR-Conc"/>
      <sheetName val="ARA-Con"/>
      <sheetName val="ARA-USD"/>
      <sheetName val="ARA-Cdn"/>
    </sheetNames>
    <sheetDataSet>
      <sheetData sheetId="0">
        <row r="7">
          <cell r="H7">
            <v>15346</v>
          </cell>
        </row>
        <row r="8">
          <cell r="H8">
            <v>9769</v>
          </cell>
        </row>
        <row r="9">
          <cell r="H9">
            <v>11027</v>
          </cell>
        </row>
        <row r="10">
          <cell r="H10">
            <v>2872.7400000000002</v>
          </cell>
        </row>
        <row r="11">
          <cell r="H11">
            <v>6448.89</v>
          </cell>
        </row>
        <row r="12">
          <cell r="H12">
            <v>45463.63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S Q-1 2005"/>
      <sheetName val="cogs transalation"/>
      <sheetName val="COGS 2004"/>
      <sheetName val="משכורות"/>
      <sheetName val="פיצויים-תנועה"/>
      <sheetName val="הבראה"/>
      <sheetName val="עתודה לחופשה"/>
      <sheetName val="מיון מו&quot;פ"/>
      <sheetName val="BS - Qtr"/>
      <sheetName val="דנשר בע&quot;מ סול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Information"/>
      <sheetName val="FTE (Resources)"/>
      <sheetName val="Expense"/>
      <sheetName val="OPEX (Expense)"/>
      <sheetName val="CAPEX (Fixed Assets)"/>
      <sheetName val="Total Project PIVOT"/>
      <sheetName val="FTE PIVOT"/>
      <sheetName val="Expense flat file (2)"/>
      <sheetName val="Sheet2"/>
      <sheetName val="Sheet3"/>
      <sheetName val="data"/>
      <sheetName val="Sheet1"/>
    </sheetNames>
    <sheetDataSet>
      <sheetData sheetId="0"/>
      <sheetData sheetId="1">
        <row r="4">
          <cell r="A4" t="str">
            <v>Evogene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Z1" t="str">
            <v>Fixed Assets</v>
          </cell>
        </row>
        <row r="3">
          <cell r="A3">
            <v>0</v>
          </cell>
          <cell r="T3" t="str">
            <v>Monsanto</v>
          </cell>
          <cell r="U3">
            <v>0</v>
          </cell>
          <cell r="AZ3">
            <v>0</v>
          </cell>
        </row>
        <row r="4">
          <cell r="AZ4" t="str">
            <v>Computers</v>
          </cell>
        </row>
        <row r="5">
          <cell r="AZ5" t="str">
            <v>Constructions</v>
          </cell>
        </row>
        <row r="6">
          <cell r="AZ6" t="str">
            <v>Equipment</v>
          </cell>
        </row>
      </sheetData>
      <sheetData sheetId="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400000"/>
      <sheetName val="500000"/>
      <sheetName val="600000"/>
      <sheetName val="700000"/>
      <sheetName val="800000"/>
      <sheetName val="900000"/>
      <sheetName val="a00000"/>
      <sheetName val="b00000"/>
      <sheetName val="c00000"/>
      <sheetName val="d00000"/>
      <sheetName val="e00000"/>
      <sheetName val="f00000"/>
      <sheetName val="g00000"/>
      <sheetName val="h00000"/>
      <sheetName val="i00000"/>
      <sheetName val="j00000"/>
      <sheetName val="k00000"/>
      <sheetName val="l00000"/>
      <sheetName val="m00000"/>
      <sheetName val="n00000"/>
      <sheetName val="o00000"/>
      <sheetName val="p00000"/>
      <sheetName val="q00000"/>
      <sheetName val="r00000"/>
      <sheetName val="s00000"/>
      <sheetName val="t00000"/>
      <sheetName val="u00000"/>
      <sheetName val="v00000"/>
      <sheetName val="w00000"/>
      <sheetName val="x00000"/>
      <sheetName val="y00000"/>
      <sheetName val="z00000"/>
      <sheetName val="010000"/>
      <sheetName val="110000"/>
      <sheetName val="210000"/>
      <sheetName val="310000"/>
      <sheetName val="410000"/>
      <sheetName val="510000"/>
      <sheetName val="610000"/>
      <sheetName val="710000"/>
      <sheetName val="810000"/>
      <sheetName val="910000"/>
      <sheetName val="a10000"/>
      <sheetName val="b10000"/>
      <sheetName val="c10000"/>
      <sheetName val="d10000"/>
      <sheetName val="Historical Financials"/>
      <sheetName val="Basic Assumptions"/>
      <sheetName val="Assumptions-HR"/>
      <sheetName val="HR-Plan"/>
      <sheetName val="Charts"/>
      <sheetName val="Reporting"/>
      <sheetName val="Assumptions-OpEx &amp; CapEx"/>
      <sheetName val="Budget - Yrs 2007&amp;2008"/>
      <sheetName val="Budget - 2006"/>
      <sheetName val="Assumptions-Revenue"/>
      <sheetName val="Assumptions-COGS"/>
      <sheetName val="Assumptions-Interest"/>
      <sheetName val="Assumptions-Balance Sheet"/>
      <sheetName val="Assumptions-CashFlow"/>
      <sheetName val="Income - 2006"/>
      <sheetName val="Income - 2007&amp;2008"/>
      <sheetName val="Income - 2006-20010"/>
      <sheetName val="Balance - 2006"/>
      <sheetName val="Balance - 2007&amp;2008"/>
      <sheetName val="Balance - 2007-2010"/>
      <sheetName val="Cash Flow - 2006"/>
      <sheetName val="Cash Flow - 2007-2008"/>
      <sheetName val="Cash Flow - 2006-2010"/>
      <sheetName val="Ratios"/>
      <sheetName val="What If"/>
      <sheetName val="Big Picture"/>
      <sheetName val="Not Used 10 - Budget - Yrs 1-5"/>
      <sheetName val="Not Used - Break-Even"/>
      <sheetName val="Budget to Actual -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>
        <row r="8">
          <cell r="B8">
            <v>2006</v>
          </cell>
          <cell r="H8">
            <v>38717</v>
          </cell>
        </row>
        <row r="9">
          <cell r="B9" t="str">
            <v>T</v>
          </cell>
        </row>
        <row r="10">
          <cell r="B10">
            <v>10000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>
        <row r="12">
          <cell r="E12">
            <v>0</v>
          </cell>
        </row>
        <row r="13">
          <cell r="E13">
            <v>4000</v>
          </cell>
        </row>
        <row r="14">
          <cell r="E14">
            <v>0</v>
          </cell>
        </row>
        <row r="15">
          <cell r="E15">
            <v>3000</v>
          </cell>
        </row>
        <row r="16">
          <cell r="E16">
            <v>1000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321</v>
          </cell>
        </row>
        <row r="24">
          <cell r="E24">
            <v>-135</v>
          </cell>
        </row>
        <row r="25">
          <cell r="E25">
            <v>1492</v>
          </cell>
        </row>
        <row r="26">
          <cell r="E26">
            <v>-551</v>
          </cell>
        </row>
        <row r="27">
          <cell r="E27">
            <v>195</v>
          </cell>
        </row>
        <row r="28">
          <cell r="E28">
            <v>-130</v>
          </cell>
        </row>
        <row r="29">
          <cell r="E29">
            <v>873</v>
          </cell>
        </row>
        <row r="30">
          <cell r="E30">
            <v>-645</v>
          </cell>
        </row>
        <row r="33">
          <cell r="E33">
            <v>100</v>
          </cell>
        </row>
        <row r="38">
          <cell r="E38">
            <v>800</v>
          </cell>
        </row>
        <row r="39">
          <cell r="E39">
            <v>2000</v>
          </cell>
        </row>
        <row r="40">
          <cell r="E40">
            <v>1000</v>
          </cell>
        </row>
        <row r="41">
          <cell r="E41">
            <v>1500</v>
          </cell>
        </row>
        <row r="44">
          <cell r="E44">
            <v>1100</v>
          </cell>
        </row>
        <row r="48">
          <cell r="E48">
            <v>42465</v>
          </cell>
        </row>
        <row r="49">
          <cell r="E49">
            <v>-35845</v>
          </cell>
        </row>
        <row r="50">
          <cell r="E50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ון מניות"/>
      <sheetName val="P&amp;l"/>
      <sheetName val="רווה "/>
      <sheetName val="מאזן "/>
      <sheetName val="הרכבה"/>
      <sheetName val="בין חברתי"/>
      <sheetName val="רווח גולמי"/>
      <sheetName val="ipex"/>
      <sheetName val="contahal"/>
      <sheetName val="ATL"/>
      <sheetName val="CONT-ORG"/>
      <sheetName val="gilad"/>
      <sheetName val="פ&quot;נ"/>
      <sheetName val="אנליטי"/>
      <sheetName val="compro"/>
      <sheetName val="NESS ISI"/>
      <sheetName val="נסטק"/>
      <sheetName val="נסטק- פרופורמה"/>
      <sheetName val="Sheet8"/>
      <sheetName val="1299,תזרים"/>
      <sheetName val="Sheet10"/>
      <sheetName val="Sheet11"/>
      <sheetName val="שע&quot;ח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אש"ח</v>
          </cell>
          <cell r="C1" t="str">
            <v>אש"ח</v>
          </cell>
          <cell r="D1" t="str">
            <v>אש"ח</v>
          </cell>
          <cell r="E1" t="str">
            <v>אש"ח</v>
          </cell>
          <cell r="F1" t="str">
            <v>אש"ח</v>
          </cell>
          <cell r="G1" t="str">
            <v>אש"ח</v>
          </cell>
          <cell r="K1" t="str">
            <v xml:space="preserve">חן השקעה </v>
          </cell>
          <cell r="L1" t="str">
            <v xml:space="preserve">חן השקעה </v>
          </cell>
          <cell r="M1" t="str">
            <v xml:space="preserve">חן השקעה </v>
          </cell>
          <cell r="N1" t="str">
            <v xml:space="preserve">חן השקעה </v>
          </cell>
          <cell r="O1" t="str">
            <v xml:space="preserve">חן השקעה </v>
          </cell>
          <cell r="P1" t="str">
            <v xml:space="preserve">סה"כ אש"ח </v>
          </cell>
          <cell r="Q1" t="str">
            <v>US $</v>
          </cell>
        </row>
        <row r="2">
          <cell r="A2" t="str">
            <v>CURRENT ASSETS:</v>
          </cell>
          <cell r="B2" t="str">
            <v>GILAD</v>
          </cell>
          <cell r="C2" t="str">
            <v>Solutions</v>
          </cell>
          <cell r="D2" t="str">
            <v>compro</v>
          </cell>
          <cell r="E2" t="str">
            <v>Ness Atl</v>
          </cell>
          <cell r="F2" t="str">
            <v xml:space="preserve">ness isi </v>
          </cell>
          <cell r="G2" t="str">
            <v>IPEX</v>
          </cell>
          <cell r="H2" t="str">
            <v>Ness Tec</v>
          </cell>
          <cell r="I2" t="str">
            <v>total</v>
          </cell>
          <cell r="J2" t="str">
            <v xml:space="preserve">ביטול חוזים </v>
          </cell>
          <cell r="K2" t="str">
            <v>טכם</v>
          </cell>
          <cell r="L2" t="str">
            <v>ISI</v>
          </cell>
          <cell r="M2" t="str">
            <v>קומפרו</v>
          </cell>
          <cell r="N2" t="str">
            <v xml:space="preserve">אייפקס </v>
          </cell>
          <cell r="O2" t="str">
            <v>גלעד</v>
          </cell>
          <cell r="P2" t="str">
            <v>נומנלי</v>
          </cell>
          <cell r="Q2" t="str">
            <v>03/00</v>
          </cell>
        </row>
        <row r="3">
          <cell r="A3" t="str">
            <v>Cash and cash equivalents</v>
          </cell>
          <cell r="B3">
            <v>2238</v>
          </cell>
          <cell r="C3">
            <v>18633</v>
          </cell>
          <cell r="D3">
            <v>2176</v>
          </cell>
          <cell r="E3">
            <v>20</v>
          </cell>
          <cell r="F3">
            <v>15</v>
          </cell>
          <cell r="G3">
            <v>1674</v>
          </cell>
          <cell r="I3">
            <v>24756</v>
          </cell>
          <cell r="P3">
            <v>24756</v>
          </cell>
          <cell r="Q3">
            <v>6149</v>
          </cell>
        </row>
        <row r="4">
          <cell r="A4" t="str">
            <v xml:space="preserve">DEPOSITS for the short term </v>
          </cell>
          <cell r="C4">
            <v>11244</v>
          </cell>
          <cell r="D4">
            <v>0</v>
          </cell>
          <cell r="E4">
            <v>26</v>
          </cell>
          <cell r="G4">
            <v>0</v>
          </cell>
          <cell r="I4">
            <v>11270</v>
          </cell>
          <cell r="P4">
            <v>11270</v>
          </cell>
          <cell r="Q4">
            <v>2799</v>
          </cell>
        </row>
        <row r="5">
          <cell r="A5" t="str">
            <v>Inventories</v>
          </cell>
          <cell r="B5">
            <v>101</v>
          </cell>
          <cell r="C5">
            <v>541</v>
          </cell>
          <cell r="D5">
            <v>0</v>
          </cell>
          <cell r="E5">
            <v>0</v>
          </cell>
          <cell r="F5">
            <v>0</v>
          </cell>
          <cell r="G5">
            <v>265</v>
          </cell>
          <cell r="I5">
            <v>907</v>
          </cell>
          <cell r="P5">
            <v>907</v>
          </cell>
          <cell r="Q5">
            <v>225</v>
          </cell>
        </row>
        <row r="6">
          <cell r="A6" t="str">
            <v xml:space="preserve">Work in progress, net </v>
          </cell>
          <cell r="B6">
            <v>0</v>
          </cell>
          <cell r="C6">
            <v>0</v>
          </cell>
          <cell r="D6">
            <v>0</v>
          </cell>
          <cell r="E6">
            <v>4</v>
          </cell>
          <cell r="F6">
            <v>0</v>
          </cell>
          <cell r="G6">
            <v>0</v>
          </cell>
          <cell r="H6">
            <v>0</v>
          </cell>
          <cell r="I6">
            <v>4</v>
          </cell>
          <cell r="P6">
            <v>4</v>
          </cell>
          <cell r="Q6">
            <v>1</v>
          </cell>
        </row>
        <row r="7">
          <cell r="A7" t="str">
            <v>Total inventories</v>
          </cell>
          <cell r="B7">
            <v>101</v>
          </cell>
          <cell r="C7">
            <v>541</v>
          </cell>
          <cell r="D7">
            <v>0</v>
          </cell>
          <cell r="E7">
            <v>4</v>
          </cell>
          <cell r="F7">
            <v>0</v>
          </cell>
          <cell r="G7">
            <v>265</v>
          </cell>
          <cell r="H7">
            <v>0</v>
          </cell>
          <cell r="I7">
            <v>911</v>
          </cell>
          <cell r="P7">
            <v>911</v>
          </cell>
          <cell r="Q7">
            <v>226</v>
          </cell>
        </row>
        <row r="8">
          <cell r="A8" t="str">
            <v>Other accounts receivable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I8">
            <v>0</v>
          </cell>
          <cell r="P8">
            <v>0</v>
          </cell>
          <cell r="Q8">
            <v>0</v>
          </cell>
        </row>
        <row r="9">
          <cell r="A9" t="str">
            <v>Deferred income taxes</v>
          </cell>
          <cell r="B9">
            <v>0</v>
          </cell>
          <cell r="C9">
            <v>2281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2281</v>
          </cell>
          <cell r="P9">
            <v>2281</v>
          </cell>
          <cell r="Q9">
            <v>567</v>
          </cell>
        </row>
        <row r="10">
          <cell r="A10" t="str">
            <v>Related parties</v>
          </cell>
          <cell r="B10">
            <v>4757</v>
          </cell>
          <cell r="C10">
            <v>404</v>
          </cell>
          <cell r="D10">
            <v>0</v>
          </cell>
          <cell r="E10">
            <v>14</v>
          </cell>
          <cell r="F10">
            <v>6352</v>
          </cell>
          <cell r="G10">
            <v>0</v>
          </cell>
          <cell r="I10">
            <v>11527</v>
          </cell>
          <cell r="P10">
            <v>11527</v>
          </cell>
          <cell r="Q10">
            <v>2863</v>
          </cell>
        </row>
        <row r="11">
          <cell r="A11" t="str">
            <v>Government authorities</v>
          </cell>
          <cell r="B11">
            <v>1580</v>
          </cell>
          <cell r="C11">
            <v>63</v>
          </cell>
          <cell r="D11">
            <v>2661</v>
          </cell>
          <cell r="E11">
            <v>0</v>
          </cell>
          <cell r="F11">
            <v>265</v>
          </cell>
          <cell r="G11">
            <v>0</v>
          </cell>
          <cell r="I11">
            <v>4569</v>
          </cell>
          <cell r="P11">
            <v>4569</v>
          </cell>
          <cell r="Q11">
            <v>1135</v>
          </cell>
        </row>
        <row r="12">
          <cell r="A12" t="str">
            <v>Employees</v>
          </cell>
          <cell r="B12">
            <v>0</v>
          </cell>
          <cell r="C12">
            <v>340</v>
          </cell>
          <cell r="D12">
            <v>332</v>
          </cell>
          <cell r="E12">
            <v>0</v>
          </cell>
          <cell r="F12">
            <v>18</v>
          </cell>
          <cell r="G12">
            <v>0</v>
          </cell>
          <cell r="I12">
            <v>690</v>
          </cell>
          <cell r="P12">
            <v>690</v>
          </cell>
          <cell r="Q12">
            <v>171</v>
          </cell>
        </row>
        <row r="13">
          <cell r="A13" t="str">
            <v xml:space="preserve"> advances to suppliers</v>
          </cell>
          <cell r="B13">
            <v>0</v>
          </cell>
          <cell r="C13">
            <v>974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974</v>
          </cell>
          <cell r="P13">
            <v>974</v>
          </cell>
          <cell r="Q13">
            <v>242</v>
          </cell>
        </row>
        <row r="14">
          <cell r="A14" t="str">
            <v>Prepaid expenses</v>
          </cell>
          <cell r="B14">
            <v>0</v>
          </cell>
          <cell r="C14">
            <v>1</v>
          </cell>
          <cell r="D14">
            <v>757</v>
          </cell>
          <cell r="E14">
            <v>5</v>
          </cell>
          <cell r="F14">
            <v>174</v>
          </cell>
          <cell r="G14">
            <v>0</v>
          </cell>
          <cell r="I14">
            <v>937</v>
          </cell>
          <cell r="P14">
            <v>937</v>
          </cell>
          <cell r="Q14">
            <v>233</v>
          </cell>
        </row>
        <row r="15">
          <cell r="A15" t="str">
            <v>Loan to ex shareholder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I15">
            <v>0</v>
          </cell>
          <cell r="P15">
            <v>0</v>
          </cell>
          <cell r="Q15">
            <v>0</v>
          </cell>
        </row>
        <row r="16">
          <cell r="A16" t="str">
            <v>Current muturities of kong term receivables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I16">
            <v>0</v>
          </cell>
          <cell r="P16">
            <v>0</v>
          </cell>
          <cell r="Q16">
            <v>0</v>
          </cell>
        </row>
        <row r="17">
          <cell r="A17" t="str">
            <v>Unbilled receivables</v>
          </cell>
          <cell r="B17">
            <v>0</v>
          </cell>
          <cell r="C17">
            <v>14938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I17">
            <v>14938</v>
          </cell>
          <cell r="P17">
            <v>14938</v>
          </cell>
          <cell r="Q17">
            <v>3710</v>
          </cell>
        </row>
        <row r="18">
          <cell r="A18" t="str">
            <v xml:space="preserve">Other </v>
          </cell>
          <cell r="B18">
            <v>93</v>
          </cell>
          <cell r="C18">
            <v>0</v>
          </cell>
          <cell r="D18">
            <v>0</v>
          </cell>
          <cell r="E18">
            <v>17</v>
          </cell>
          <cell r="F18">
            <v>0</v>
          </cell>
          <cell r="G18">
            <v>6019</v>
          </cell>
          <cell r="I18">
            <v>6129</v>
          </cell>
          <cell r="P18">
            <v>6129</v>
          </cell>
          <cell r="Q18">
            <v>1522</v>
          </cell>
        </row>
        <row r="19">
          <cell r="A19" t="str">
            <v>Total</v>
          </cell>
          <cell r="B19">
            <v>6430</v>
          </cell>
          <cell r="C19">
            <v>19001</v>
          </cell>
          <cell r="D19">
            <v>3750</v>
          </cell>
          <cell r="E19">
            <v>36</v>
          </cell>
          <cell r="F19">
            <v>6809</v>
          </cell>
          <cell r="G19">
            <v>6019</v>
          </cell>
          <cell r="H19">
            <v>0</v>
          </cell>
          <cell r="I19">
            <v>42045</v>
          </cell>
          <cell r="P19">
            <v>42045</v>
          </cell>
          <cell r="Q19">
            <v>10443</v>
          </cell>
        </row>
        <row r="20">
          <cell r="A20" t="str">
            <v xml:space="preserve">Trade receivables </v>
          </cell>
          <cell r="B20">
            <v>0</v>
          </cell>
          <cell r="C20">
            <v>17767</v>
          </cell>
          <cell r="D20">
            <v>0</v>
          </cell>
          <cell r="E20">
            <v>0</v>
          </cell>
          <cell r="F20">
            <v>0</v>
          </cell>
          <cell r="I20">
            <v>17767</v>
          </cell>
          <cell r="P20">
            <v>17767</v>
          </cell>
          <cell r="Q20">
            <v>4413</v>
          </cell>
        </row>
        <row r="21">
          <cell r="A21" t="str">
            <v>Accounts receivable</v>
          </cell>
          <cell r="B21">
            <v>21743</v>
          </cell>
          <cell r="C21">
            <v>270</v>
          </cell>
          <cell r="D21">
            <v>19572</v>
          </cell>
          <cell r="E21">
            <v>86</v>
          </cell>
          <cell r="F21">
            <v>670</v>
          </cell>
          <cell r="G21">
            <v>30951</v>
          </cell>
          <cell r="I21">
            <v>73292</v>
          </cell>
          <cell r="P21">
            <v>73292</v>
          </cell>
          <cell r="Q21">
            <v>18205</v>
          </cell>
        </row>
        <row r="22">
          <cell r="A22" t="str">
            <v>Unbilled receivables</v>
          </cell>
          <cell r="B22">
            <v>0</v>
          </cell>
          <cell r="C22">
            <v>0</v>
          </cell>
          <cell r="D22">
            <v>3176</v>
          </cell>
          <cell r="E22">
            <v>0</v>
          </cell>
          <cell r="F22">
            <v>331</v>
          </cell>
          <cell r="G22">
            <v>0</v>
          </cell>
          <cell r="I22">
            <v>3507</v>
          </cell>
          <cell r="P22">
            <v>3507</v>
          </cell>
          <cell r="Q22">
            <v>871</v>
          </cell>
        </row>
        <row r="23">
          <cell r="A23" t="str">
            <v>Notes receivables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I23">
            <v>0</v>
          </cell>
          <cell r="P23">
            <v>0</v>
          </cell>
          <cell r="Q23">
            <v>0</v>
          </cell>
        </row>
        <row r="24">
          <cell r="A24" t="str">
            <v>Allowance for doubtful accounts</v>
          </cell>
          <cell r="B24">
            <v>-570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I24">
            <v>-570</v>
          </cell>
          <cell r="P24">
            <v>-570</v>
          </cell>
          <cell r="Q24">
            <v>-142</v>
          </cell>
        </row>
        <row r="25">
          <cell r="A25" t="str">
            <v>Total</v>
          </cell>
          <cell r="B25">
            <v>21173</v>
          </cell>
          <cell r="C25">
            <v>18037</v>
          </cell>
          <cell r="D25">
            <v>22748</v>
          </cell>
          <cell r="E25">
            <v>86</v>
          </cell>
          <cell r="F25">
            <v>1001</v>
          </cell>
          <cell r="G25">
            <v>30951</v>
          </cell>
          <cell r="H25">
            <v>0</v>
          </cell>
          <cell r="I25">
            <v>93996</v>
          </cell>
          <cell r="P25">
            <v>93996</v>
          </cell>
          <cell r="Q25">
            <v>23347</v>
          </cell>
        </row>
        <row r="26">
          <cell r="A26" t="str">
            <v>Marketable securities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I26">
            <v>0</v>
          </cell>
          <cell r="P26">
            <v>0</v>
          </cell>
          <cell r="Q26">
            <v>0</v>
          </cell>
        </row>
        <row r="27">
          <cell r="A27" t="str">
            <v>Securities</v>
          </cell>
          <cell r="B27">
            <v>0</v>
          </cell>
          <cell r="C27">
            <v>2161</v>
          </cell>
          <cell r="D27">
            <v>0</v>
          </cell>
          <cell r="E27">
            <v>21</v>
          </cell>
          <cell r="F27">
            <v>0</v>
          </cell>
          <cell r="G27">
            <v>0</v>
          </cell>
          <cell r="I27">
            <v>2182</v>
          </cell>
          <cell r="P27">
            <v>2182</v>
          </cell>
          <cell r="Q27">
            <v>542</v>
          </cell>
        </row>
        <row r="28">
          <cell r="A28" t="str">
            <v>Others</v>
          </cell>
          <cell r="B28">
            <v>141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141</v>
          </cell>
          <cell r="P28">
            <v>141</v>
          </cell>
          <cell r="Q28">
            <v>141</v>
          </cell>
        </row>
        <row r="29">
          <cell r="A29" t="str">
            <v>Total</v>
          </cell>
          <cell r="B29">
            <v>141</v>
          </cell>
          <cell r="C29">
            <v>2161</v>
          </cell>
          <cell r="D29">
            <v>0</v>
          </cell>
          <cell r="E29">
            <v>21</v>
          </cell>
          <cell r="F29">
            <v>0</v>
          </cell>
          <cell r="G29">
            <v>0</v>
          </cell>
          <cell r="H29">
            <v>0</v>
          </cell>
          <cell r="I29">
            <v>2323</v>
          </cell>
          <cell r="P29">
            <v>2323</v>
          </cell>
          <cell r="Q29">
            <v>683</v>
          </cell>
        </row>
        <row r="30">
          <cell r="A30" t="str">
            <v>Total current assets</v>
          </cell>
          <cell r="B30">
            <v>30083</v>
          </cell>
          <cell r="C30">
            <v>69617</v>
          </cell>
          <cell r="D30">
            <v>28674</v>
          </cell>
          <cell r="E30">
            <v>193</v>
          </cell>
          <cell r="F30">
            <v>7825</v>
          </cell>
          <cell r="G30">
            <v>38909</v>
          </cell>
          <cell r="H30">
            <v>0</v>
          </cell>
          <cell r="I30">
            <v>175301</v>
          </cell>
          <cell r="P30">
            <v>175301</v>
          </cell>
          <cell r="Q30">
            <v>43647</v>
          </cell>
        </row>
        <row r="31">
          <cell r="A31" t="str">
            <v>LONG-TERM RECEIVABLES: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P31">
            <v>0</v>
          </cell>
          <cell r="Q31">
            <v>0</v>
          </cell>
        </row>
        <row r="32">
          <cell r="A32" t="str">
            <v>Lomg term loans</v>
          </cell>
          <cell r="B32">
            <v>713</v>
          </cell>
          <cell r="C32">
            <v>0</v>
          </cell>
          <cell r="D32">
            <v>390</v>
          </cell>
          <cell r="E32">
            <v>0</v>
          </cell>
          <cell r="F32">
            <v>0</v>
          </cell>
          <cell r="G32">
            <v>0</v>
          </cell>
          <cell r="I32">
            <v>1103</v>
          </cell>
          <cell r="P32">
            <v>1103</v>
          </cell>
          <cell r="Q32">
            <v>274</v>
          </cell>
        </row>
        <row r="33">
          <cell r="A33" t="str">
            <v>Prepaid expenses</v>
          </cell>
          <cell r="B33">
            <v>0</v>
          </cell>
          <cell r="C33">
            <v>0</v>
          </cell>
          <cell r="D33">
            <v>463</v>
          </cell>
          <cell r="E33">
            <v>0</v>
          </cell>
          <cell r="F33">
            <v>92</v>
          </cell>
          <cell r="G33">
            <v>0</v>
          </cell>
          <cell r="I33">
            <v>555</v>
          </cell>
          <cell r="P33">
            <v>555</v>
          </cell>
          <cell r="Q33">
            <v>138</v>
          </cell>
        </row>
        <row r="34">
          <cell r="A34" t="str">
            <v>lease deposits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I34">
            <v>0</v>
          </cell>
          <cell r="P34">
            <v>0</v>
          </cell>
          <cell r="Q34">
            <v>0</v>
          </cell>
        </row>
        <row r="35">
          <cell r="A35" t="str">
            <v>Unbilled receivables</v>
          </cell>
          <cell r="C35">
            <v>0</v>
          </cell>
          <cell r="D35">
            <v>0</v>
          </cell>
          <cell r="E35">
            <v>0</v>
          </cell>
          <cell r="G35">
            <v>0</v>
          </cell>
          <cell r="I35">
            <v>0</v>
          </cell>
          <cell r="P35">
            <v>0</v>
          </cell>
          <cell r="Q35">
            <v>0</v>
          </cell>
        </row>
        <row r="36">
          <cell r="A36" t="str">
            <v xml:space="preserve">rented property and equipment - cost </v>
          </cell>
          <cell r="C36">
            <v>0</v>
          </cell>
          <cell r="D36">
            <v>0</v>
          </cell>
          <cell r="E36">
            <v>0</v>
          </cell>
          <cell r="G36">
            <v>0</v>
          </cell>
          <cell r="I36">
            <v>0</v>
          </cell>
          <cell r="P36">
            <v>0</v>
          </cell>
          <cell r="Q36">
            <v>0</v>
          </cell>
        </row>
        <row r="37">
          <cell r="A37" t="str">
            <v>rented property and equipment -ac.de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G37">
            <v>0</v>
          </cell>
          <cell r="I37">
            <v>0</v>
          </cell>
          <cell r="P37">
            <v>0</v>
          </cell>
          <cell r="Q37">
            <v>0</v>
          </cell>
        </row>
        <row r="38">
          <cell r="A38" t="str">
            <v>Accrued severance pay fund</v>
          </cell>
          <cell r="B38">
            <v>4960</v>
          </cell>
          <cell r="C38">
            <v>16240</v>
          </cell>
          <cell r="D38">
            <v>7021</v>
          </cell>
          <cell r="E38">
            <v>0</v>
          </cell>
          <cell r="G38">
            <v>42</v>
          </cell>
          <cell r="I38">
            <v>28263</v>
          </cell>
          <cell r="P38">
            <v>28263</v>
          </cell>
          <cell r="Q38">
            <v>7020</v>
          </cell>
        </row>
        <row r="39">
          <cell r="A39" t="str">
            <v>Prepaid expenses</v>
          </cell>
          <cell r="C39">
            <v>310</v>
          </cell>
          <cell r="D39">
            <v>0</v>
          </cell>
          <cell r="E39">
            <v>0</v>
          </cell>
          <cell r="G39">
            <v>0</v>
          </cell>
          <cell r="I39">
            <v>310</v>
          </cell>
          <cell r="P39">
            <v>310</v>
          </cell>
          <cell r="Q39">
            <v>77</v>
          </cell>
        </row>
        <row r="40">
          <cell r="A40" t="str">
            <v>Investments inaffliats</v>
          </cell>
          <cell r="C40">
            <v>0</v>
          </cell>
          <cell r="D40">
            <v>-90</v>
          </cell>
          <cell r="E40">
            <v>0</v>
          </cell>
          <cell r="G40">
            <v>-403</v>
          </cell>
          <cell r="I40">
            <v>-493</v>
          </cell>
          <cell r="P40">
            <v>-493</v>
          </cell>
          <cell r="Q40">
            <v>-122</v>
          </cell>
        </row>
        <row r="41">
          <cell r="A41" t="str">
            <v>loans in affiliates</v>
          </cell>
          <cell r="B41">
            <v>0</v>
          </cell>
          <cell r="C41">
            <v>0</v>
          </cell>
          <cell r="D41">
            <v>117</v>
          </cell>
          <cell r="E41">
            <v>1</v>
          </cell>
          <cell r="F41">
            <v>0</v>
          </cell>
          <cell r="G41">
            <v>0</v>
          </cell>
          <cell r="I41">
            <v>118</v>
          </cell>
          <cell r="P41">
            <v>118</v>
          </cell>
          <cell r="Q41">
            <v>29</v>
          </cell>
        </row>
        <row r="42">
          <cell r="A42" t="str">
            <v>Others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2706</v>
          </cell>
          <cell r="I42">
            <v>2706</v>
          </cell>
          <cell r="P42">
            <v>2706</v>
          </cell>
          <cell r="Q42">
            <v>672</v>
          </cell>
        </row>
        <row r="43">
          <cell r="A43" t="str">
            <v xml:space="preserve"> total long-term recievables</v>
          </cell>
          <cell r="B43">
            <v>5673</v>
          </cell>
          <cell r="C43">
            <v>16550</v>
          </cell>
          <cell r="D43">
            <v>7901</v>
          </cell>
          <cell r="E43">
            <v>1</v>
          </cell>
          <cell r="F43">
            <v>92</v>
          </cell>
          <cell r="G43">
            <v>2345</v>
          </cell>
          <cell r="H43">
            <v>0</v>
          </cell>
          <cell r="I43">
            <v>32562</v>
          </cell>
          <cell r="P43">
            <v>32562</v>
          </cell>
          <cell r="Q43">
            <v>8088</v>
          </cell>
        </row>
        <row r="44">
          <cell r="A44" t="str">
            <v>FIXED ASSETS</v>
          </cell>
          <cell r="G44">
            <v>0</v>
          </cell>
          <cell r="I44">
            <v>0</v>
          </cell>
        </row>
        <row r="45">
          <cell r="A45" t="str">
            <v>cost</v>
          </cell>
          <cell r="B45">
            <v>1542</v>
          </cell>
          <cell r="C45">
            <v>25920</v>
          </cell>
          <cell r="D45">
            <v>3362</v>
          </cell>
          <cell r="E45">
            <v>29</v>
          </cell>
          <cell r="F45">
            <v>1306</v>
          </cell>
          <cell r="G45">
            <v>10819</v>
          </cell>
          <cell r="I45">
            <v>42978</v>
          </cell>
          <cell r="P45">
            <v>42978</v>
          </cell>
          <cell r="Q45">
            <v>10675</v>
          </cell>
        </row>
        <row r="46">
          <cell r="A46" t="str">
            <v>depreciation</v>
          </cell>
          <cell r="B46">
            <v>0</v>
          </cell>
          <cell r="C46">
            <v>-9798</v>
          </cell>
          <cell r="D46">
            <v>-716</v>
          </cell>
          <cell r="E46">
            <v>0</v>
          </cell>
          <cell r="F46">
            <v>0</v>
          </cell>
          <cell r="G46">
            <v>-2919</v>
          </cell>
          <cell r="I46">
            <v>-13433</v>
          </cell>
          <cell r="P46">
            <v>-13433</v>
          </cell>
          <cell r="Q46">
            <v>-3337</v>
          </cell>
        </row>
        <row r="47">
          <cell r="A47" t="str">
            <v>Total</v>
          </cell>
          <cell r="B47">
            <v>1542</v>
          </cell>
          <cell r="C47">
            <v>16122</v>
          </cell>
          <cell r="D47">
            <v>2646</v>
          </cell>
          <cell r="E47">
            <v>29</v>
          </cell>
          <cell r="F47">
            <v>1306</v>
          </cell>
          <cell r="G47">
            <v>7900</v>
          </cell>
          <cell r="H47">
            <v>0</v>
          </cell>
          <cell r="I47">
            <v>29545</v>
          </cell>
          <cell r="P47">
            <v>29545</v>
          </cell>
          <cell r="Q47">
            <v>7338</v>
          </cell>
        </row>
        <row r="48">
          <cell r="A48" t="str">
            <v>OTHER ASSETS:</v>
          </cell>
          <cell r="G48">
            <v>0</v>
          </cell>
          <cell r="I48">
            <v>0</v>
          </cell>
          <cell r="P48">
            <v>0</v>
          </cell>
          <cell r="Q48">
            <v>0</v>
          </cell>
        </row>
        <row r="49">
          <cell r="A49" t="str">
            <v>Good will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0</v>
          </cell>
          <cell r="P49">
            <v>0</v>
          </cell>
          <cell r="Q49">
            <v>0</v>
          </cell>
        </row>
        <row r="50">
          <cell r="A50" t="str">
            <v>COST</v>
          </cell>
          <cell r="B50">
            <v>46508</v>
          </cell>
          <cell r="C50">
            <v>0</v>
          </cell>
          <cell r="D50">
            <v>17361</v>
          </cell>
          <cell r="E50">
            <v>3</v>
          </cell>
          <cell r="F50">
            <v>0</v>
          </cell>
          <cell r="G50">
            <v>3033</v>
          </cell>
          <cell r="I50">
            <v>66905</v>
          </cell>
          <cell r="P50">
            <v>66905</v>
          </cell>
          <cell r="Q50">
            <v>16618</v>
          </cell>
        </row>
        <row r="51">
          <cell r="A51" t="str">
            <v>AMORTISATION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I51">
            <v>0</v>
          </cell>
          <cell r="P51">
            <v>0</v>
          </cell>
          <cell r="Q51">
            <v>0</v>
          </cell>
        </row>
        <row r="52">
          <cell r="A52" t="str">
            <v xml:space="preserve">Commision for real estate agency 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I52">
            <v>0</v>
          </cell>
          <cell r="P52">
            <v>0</v>
          </cell>
          <cell r="Q52">
            <v>0</v>
          </cell>
        </row>
        <row r="53">
          <cell r="A53" t="str">
            <v>AMORTISATION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I53">
            <v>0</v>
          </cell>
          <cell r="P53">
            <v>0</v>
          </cell>
          <cell r="Q53">
            <v>0</v>
          </cell>
        </row>
        <row r="54">
          <cell r="A54" t="str">
            <v>PATENTS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24</v>
          </cell>
          <cell r="G54">
            <v>0</v>
          </cell>
          <cell r="I54">
            <v>24</v>
          </cell>
          <cell r="P54">
            <v>24</v>
          </cell>
          <cell r="Q54">
            <v>6</v>
          </cell>
        </row>
        <row r="55">
          <cell r="A55" t="str">
            <v>Deferred income taxes</v>
          </cell>
          <cell r="B55">
            <v>0</v>
          </cell>
          <cell r="C55">
            <v>0</v>
          </cell>
          <cell r="D55">
            <v>1921</v>
          </cell>
          <cell r="E55">
            <v>0</v>
          </cell>
          <cell r="F55">
            <v>0</v>
          </cell>
          <cell r="G55">
            <v>0</v>
          </cell>
          <cell r="I55">
            <v>1921</v>
          </cell>
          <cell r="P55">
            <v>1921</v>
          </cell>
          <cell r="Q55">
            <v>477</v>
          </cell>
        </row>
        <row r="56">
          <cell r="A56" t="str">
            <v>Total</v>
          </cell>
          <cell r="B56">
            <v>46508</v>
          </cell>
          <cell r="C56">
            <v>0</v>
          </cell>
          <cell r="D56">
            <v>19282</v>
          </cell>
          <cell r="E56">
            <v>3</v>
          </cell>
          <cell r="F56">
            <v>24</v>
          </cell>
          <cell r="G56">
            <v>3033</v>
          </cell>
          <cell r="H56">
            <v>0</v>
          </cell>
          <cell r="I56">
            <v>68850</v>
          </cell>
          <cell r="P56">
            <v>68850</v>
          </cell>
          <cell r="Q56">
            <v>17101</v>
          </cell>
        </row>
        <row r="57">
          <cell r="A57" t="str">
            <v>Total assets</v>
          </cell>
          <cell r="B57">
            <v>83806</v>
          </cell>
          <cell r="C57">
            <v>102289</v>
          </cell>
          <cell r="D57">
            <v>58503</v>
          </cell>
          <cell r="E57">
            <v>226</v>
          </cell>
          <cell r="F57">
            <v>9247</v>
          </cell>
          <cell r="G57">
            <v>52187</v>
          </cell>
          <cell r="H57">
            <v>0</v>
          </cell>
          <cell r="I57">
            <v>306258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306258</v>
          </cell>
          <cell r="Q57">
            <v>76174</v>
          </cell>
        </row>
        <row r="58">
          <cell r="A58" t="str">
            <v>CURRENT LIABILITIES:</v>
          </cell>
          <cell r="I58">
            <v>0</v>
          </cell>
          <cell r="P58">
            <v>0</v>
          </cell>
          <cell r="Q58">
            <v>0</v>
          </cell>
        </row>
        <row r="59">
          <cell r="A59" t="str">
            <v>Short-term bank credit</v>
          </cell>
          <cell r="B59">
            <v>42245</v>
          </cell>
          <cell r="C59">
            <v>0</v>
          </cell>
          <cell r="D59">
            <v>8882</v>
          </cell>
          <cell r="E59">
            <v>0</v>
          </cell>
          <cell r="F59">
            <v>939</v>
          </cell>
          <cell r="G59">
            <v>0</v>
          </cell>
          <cell r="I59">
            <v>52066</v>
          </cell>
          <cell r="P59">
            <v>52066</v>
          </cell>
          <cell r="Q59">
            <v>12932</v>
          </cell>
        </row>
        <row r="60">
          <cell r="A60" t="str">
            <v>Short-term loans from banks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19066</v>
          </cell>
          <cell r="I60">
            <v>19066</v>
          </cell>
          <cell r="P60">
            <v>19066</v>
          </cell>
          <cell r="Q60">
            <v>4736</v>
          </cell>
        </row>
        <row r="61">
          <cell r="A61" t="str">
            <v xml:space="preserve">Short-term loans from share holders 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I61">
            <v>0</v>
          </cell>
          <cell r="P61">
            <v>0</v>
          </cell>
          <cell r="Q61">
            <v>0</v>
          </cell>
        </row>
        <row r="62">
          <cell r="A62" t="str">
            <v xml:space="preserve">Current maturities of lond term loans </v>
          </cell>
          <cell r="B62">
            <v>0</v>
          </cell>
          <cell r="C62">
            <v>0</v>
          </cell>
          <cell r="D62">
            <v>4147</v>
          </cell>
          <cell r="E62">
            <v>0</v>
          </cell>
          <cell r="F62">
            <v>0</v>
          </cell>
          <cell r="G62">
            <v>0</v>
          </cell>
          <cell r="I62">
            <v>4147</v>
          </cell>
          <cell r="P62">
            <v>4147</v>
          </cell>
          <cell r="Q62">
            <v>1030</v>
          </cell>
        </row>
        <row r="63">
          <cell r="A63" t="str">
            <v>Total</v>
          </cell>
          <cell r="B63">
            <v>42245</v>
          </cell>
          <cell r="C63">
            <v>0</v>
          </cell>
          <cell r="D63">
            <v>13029</v>
          </cell>
          <cell r="E63">
            <v>0</v>
          </cell>
          <cell r="F63">
            <v>939</v>
          </cell>
          <cell r="G63">
            <v>19066</v>
          </cell>
          <cell r="H63">
            <v>0</v>
          </cell>
          <cell r="I63">
            <v>75279</v>
          </cell>
          <cell r="P63">
            <v>75279</v>
          </cell>
          <cell r="Q63">
            <v>18698</v>
          </cell>
        </row>
        <row r="64">
          <cell r="A64" t="str">
            <v>Other accounts payable</v>
          </cell>
          <cell r="G64">
            <v>0</v>
          </cell>
          <cell r="I64">
            <v>0</v>
          </cell>
          <cell r="P64">
            <v>0</v>
          </cell>
          <cell r="Q64">
            <v>0</v>
          </cell>
        </row>
        <row r="65">
          <cell r="A65" t="str">
            <v>Deferred tax liabilities</v>
          </cell>
          <cell r="B65">
            <v>0</v>
          </cell>
          <cell r="C65">
            <v>0</v>
          </cell>
          <cell r="D65">
            <v>1130</v>
          </cell>
          <cell r="E65">
            <v>0</v>
          </cell>
        </row>
        <row r="66">
          <cell r="A66" t="str">
            <v>Related parties</v>
          </cell>
          <cell r="B66">
            <v>0</v>
          </cell>
          <cell r="C66">
            <v>14178</v>
          </cell>
          <cell r="D66">
            <v>0</v>
          </cell>
          <cell r="E66">
            <v>0</v>
          </cell>
          <cell r="F66">
            <v>187</v>
          </cell>
          <cell r="G66">
            <v>8211</v>
          </cell>
          <cell r="I66">
            <v>22576</v>
          </cell>
          <cell r="P66">
            <v>22576</v>
          </cell>
          <cell r="Q66">
            <v>5608</v>
          </cell>
        </row>
        <row r="67">
          <cell r="A67" t="str">
            <v xml:space="preserve">Employees and payroll accruals </v>
          </cell>
          <cell r="B67">
            <v>0</v>
          </cell>
          <cell r="C67">
            <v>12763</v>
          </cell>
          <cell r="D67">
            <v>5916</v>
          </cell>
          <cell r="E67">
            <v>0</v>
          </cell>
          <cell r="F67">
            <v>586</v>
          </cell>
          <cell r="G67">
            <v>0</v>
          </cell>
          <cell r="I67">
            <v>19265</v>
          </cell>
          <cell r="P67">
            <v>19265</v>
          </cell>
          <cell r="Q67">
            <v>4785</v>
          </cell>
        </row>
        <row r="68">
          <cell r="A68" t="str">
            <v>Accrued vacation and employee benefits</v>
          </cell>
          <cell r="B68">
            <v>0</v>
          </cell>
          <cell r="C68">
            <v>6335</v>
          </cell>
          <cell r="D68">
            <v>3382</v>
          </cell>
          <cell r="E68">
            <v>0</v>
          </cell>
          <cell r="F68">
            <v>444</v>
          </cell>
          <cell r="G68">
            <v>0</v>
          </cell>
          <cell r="I68">
            <v>10161</v>
          </cell>
          <cell r="P68">
            <v>10161</v>
          </cell>
          <cell r="Q68">
            <v>2524</v>
          </cell>
        </row>
        <row r="69">
          <cell r="A69" t="str">
            <v>Provision for sdiscount to a client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I69">
            <v>0</v>
          </cell>
          <cell r="P69">
            <v>0</v>
          </cell>
          <cell r="Q69">
            <v>0</v>
          </cell>
        </row>
        <row r="70">
          <cell r="A70" t="str">
            <v>Government authorities</v>
          </cell>
          <cell r="B70">
            <v>0</v>
          </cell>
          <cell r="C70">
            <v>4522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I70">
            <v>4522</v>
          </cell>
          <cell r="P70">
            <v>4522</v>
          </cell>
          <cell r="Q70">
            <v>1123</v>
          </cell>
        </row>
        <row r="71">
          <cell r="A71" t="str">
            <v>Retired managers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I71">
            <v>0</v>
          </cell>
          <cell r="P71">
            <v>0</v>
          </cell>
          <cell r="Q71">
            <v>0</v>
          </cell>
        </row>
        <row r="72">
          <cell r="A72" t="str">
            <v>costemer advances</v>
          </cell>
          <cell r="C72">
            <v>827</v>
          </cell>
          <cell r="D72">
            <v>0</v>
          </cell>
          <cell r="E72">
            <v>18</v>
          </cell>
          <cell r="G72">
            <v>0</v>
          </cell>
          <cell r="I72">
            <v>845</v>
          </cell>
          <cell r="P72">
            <v>845</v>
          </cell>
          <cell r="Q72">
            <v>210</v>
          </cell>
        </row>
        <row r="73">
          <cell r="A73" t="str">
            <v>provision for warranty costs</v>
          </cell>
          <cell r="D73">
            <v>0</v>
          </cell>
          <cell r="E73">
            <v>0</v>
          </cell>
          <cell r="G73">
            <v>0</v>
          </cell>
          <cell r="I73">
            <v>0</v>
          </cell>
          <cell r="P73">
            <v>0</v>
          </cell>
          <cell r="Q73">
            <v>0</v>
          </cell>
        </row>
        <row r="74">
          <cell r="A74" t="str">
            <v>Accrued expenses</v>
          </cell>
          <cell r="B74">
            <v>0</v>
          </cell>
          <cell r="C74">
            <v>2098</v>
          </cell>
          <cell r="D74">
            <v>3011</v>
          </cell>
          <cell r="E74">
            <v>0</v>
          </cell>
          <cell r="F74">
            <v>60</v>
          </cell>
          <cell r="G74">
            <v>0</v>
          </cell>
          <cell r="I74">
            <v>5169</v>
          </cell>
          <cell r="P74">
            <v>5169</v>
          </cell>
          <cell r="Q74">
            <v>1284</v>
          </cell>
        </row>
        <row r="75">
          <cell r="A75" t="str">
            <v>Others</v>
          </cell>
          <cell r="B75">
            <v>19317</v>
          </cell>
          <cell r="C75">
            <v>670</v>
          </cell>
          <cell r="D75">
            <v>1492</v>
          </cell>
          <cell r="E75">
            <v>66</v>
          </cell>
          <cell r="F75">
            <v>0</v>
          </cell>
          <cell r="G75">
            <v>10953</v>
          </cell>
          <cell r="I75">
            <v>32498</v>
          </cell>
          <cell r="P75">
            <v>32498</v>
          </cell>
          <cell r="Q75">
            <v>8072</v>
          </cell>
        </row>
        <row r="76">
          <cell r="A76" t="str">
            <v>Total</v>
          </cell>
          <cell r="B76">
            <v>19317</v>
          </cell>
          <cell r="C76">
            <v>41393</v>
          </cell>
          <cell r="D76">
            <v>14931</v>
          </cell>
          <cell r="E76">
            <v>84</v>
          </cell>
          <cell r="F76">
            <v>1277</v>
          </cell>
          <cell r="G76">
            <v>19164</v>
          </cell>
          <cell r="H76">
            <v>0</v>
          </cell>
          <cell r="I76">
            <v>96166</v>
          </cell>
          <cell r="P76">
            <v>95036</v>
          </cell>
          <cell r="Q76">
            <v>23606</v>
          </cell>
        </row>
        <row r="77">
          <cell r="A77" t="str">
            <v>Customer advances, net of work in progress</v>
          </cell>
          <cell r="B77">
            <v>0</v>
          </cell>
          <cell r="C77">
            <v>0</v>
          </cell>
          <cell r="E77">
            <v>0</v>
          </cell>
          <cell r="F77">
            <v>0</v>
          </cell>
          <cell r="G77">
            <v>0</v>
          </cell>
          <cell r="I77">
            <v>0</v>
          </cell>
          <cell r="P77">
            <v>0</v>
          </cell>
          <cell r="Q77">
            <v>0</v>
          </cell>
        </row>
        <row r="78">
          <cell r="A78" t="str">
            <v>Trade payables- open accounts</v>
          </cell>
          <cell r="B78">
            <v>5741</v>
          </cell>
          <cell r="C78">
            <v>3838</v>
          </cell>
          <cell r="D78">
            <v>1726</v>
          </cell>
          <cell r="E78">
            <v>30</v>
          </cell>
          <cell r="F78">
            <v>115</v>
          </cell>
          <cell r="G78">
            <v>9457</v>
          </cell>
          <cell r="I78">
            <v>20907</v>
          </cell>
          <cell r="P78">
            <v>20907</v>
          </cell>
          <cell r="Q78">
            <v>5193</v>
          </cell>
        </row>
        <row r="79">
          <cell r="A79" t="str">
            <v>notes payables</v>
          </cell>
          <cell r="B79">
            <v>0</v>
          </cell>
          <cell r="C79">
            <v>204</v>
          </cell>
          <cell r="D79">
            <v>0</v>
          </cell>
          <cell r="E79">
            <v>0</v>
          </cell>
          <cell r="F79">
            <v>77</v>
          </cell>
          <cell r="G79">
            <v>0</v>
          </cell>
          <cell r="I79">
            <v>281</v>
          </cell>
          <cell r="P79">
            <v>281</v>
          </cell>
          <cell r="Q79">
            <v>70</v>
          </cell>
        </row>
        <row r="80">
          <cell r="A80" t="str">
            <v>total</v>
          </cell>
          <cell r="B80">
            <v>5741</v>
          </cell>
          <cell r="C80">
            <v>4042</v>
          </cell>
          <cell r="D80">
            <v>1726</v>
          </cell>
          <cell r="E80">
            <v>30</v>
          </cell>
          <cell r="F80">
            <v>192</v>
          </cell>
          <cell r="G80">
            <v>9457</v>
          </cell>
          <cell r="H80">
            <v>0</v>
          </cell>
          <cell r="I80">
            <v>21188</v>
          </cell>
          <cell r="P80">
            <v>21188</v>
          </cell>
          <cell r="Q80">
            <v>5263</v>
          </cell>
        </row>
        <row r="81">
          <cell r="A81" t="str">
            <v>Total current liabilities</v>
          </cell>
          <cell r="B81">
            <v>67303</v>
          </cell>
          <cell r="C81">
            <v>45435</v>
          </cell>
          <cell r="D81">
            <v>29686</v>
          </cell>
          <cell r="E81">
            <v>114</v>
          </cell>
          <cell r="F81">
            <v>2408</v>
          </cell>
          <cell r="G81">
            <v>47687</v>
          </cell>
          <cell r="H81">
            <v>0</v>
          </cell>
          <cell r="I81">
            <v>192633</v>
          </cell>
          <cell r="P81">
            <v>191503</v>
          </cell>
          <cell r="Q81">
            <v>47567</v>
          </cell>
        </row>
        <row r="82">
          <cell r="A82" t="str">
            <v>LONG-TERM LIABILITIES:</v>
          </cell>
          <cell r="I82">
            <v>0</v>
          </cell>
        </row>
        <row r="83">
          <cell r="A83" t="str">
            <v>Loans from banks</v>
          </cell>
          <cell r="B83">
            <v>2468</v>
          </cell>
          <cell r="C83">
            <v>0</v>
          </cell>
          <cell r="D83">
            <v>11336</v>
          </cell>
          <cell r="E83">
            <v>0</v>
          </cell>
          <cell r="F83">
            <v>0</v>
          </cell>
          <cell r="G83">
            <v>34411</v>
          </cell>
          <cell r="I83">
            <v>48215</v>
          </cell>
          <cell r="P83">
            <v>48215</v>
          </cell>
          <cell r="Q83">
            <v>11976</v>
          </cell>
        </row>
        <row r="84">
          <cell r="A84" t="str">
            <v>Loans from others</v>
          </cell>
          <cell r="D84">
            <v>0</v>
          </cell>
          <cell r="E84">
            <v>0</v>
          </cell>
          <cell r="G84">
            <v>0</v>
          </cell>
          <cell r="I84">
            <v>0</v>
          </cell>
          <cell r="P84">
            <v>0</v>
          </cell>
          <cell r="Q84">
            <v>0</v>
          </cell>
        </row>
        <row r="85">
          <cell r="A85" t="str">
            <v>Loans from SHARE HOLDERS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I85">
            <v>0</v>
          </cell>
          <cell r="P85">
            <v>0</v>
          </cell>
          <cell r="Q85">
            <v>0</v>
          </cell>
        </row>
        <row r="86">
          <cell r="A86" t="str">
            <v>Deferred tax liabilities</v>
          </cell>
          <cell r="B86">
            <v>0</v>
          </cell>
          <cell r="C86">
            <v>502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I86">
            <v>502</v>
          </cell>
          <cell r="P86">
            <v>502</v>
          </cell>
          <cell r="Q86">
            <v>125</v>
          </cell>
        </row>
        <row r="87">
          <cell r="A87" t="str">
            <v>Accrued severance pay</v>
          </cell>
          <cell r="B87">
            <v>7476</v>
          </cell>
          <cell r="C87">
            <v>16787</v>
          </cell>
          <cell r="D87">
            <v>12358</v>
          </cell>
          <cell r="E87">
            <v>1</v>
          </cell>
          <cell r="F87">
            <v>571</v>
          </cell>
          <cell r="G87">
            <v>2620</v>
          </cell>
          <cell r="I87">
            <v>39813</v>
          </cell>
          <cell r="P87">
            <v>39813</v>
          </cell>
          <cell r="Q87">
            <v>9889</v>
          </cell>
        </row>
        <row r="88">
          <cell r="A88" t="str">
            <v>Total</v>
          </cell>
          <cell r="B88">
            <v>9944</v>
          </cell>
          <cell r="C88">
            <v>17289</v>
          </cell>
          <cell r="D88">
            <v>23694</v>
          </cell>
          <cell r="E88">
            <v>1</v>
          </cell>
          <cell r="F88">
            <v>571</v>
          </cell>
          <cell r="G88">
            <v>37031</v>
          </cell>
          <cell r="H88">
            <v>0</v>
          </cell>
          <cell r="I88">
            <v>88530</v>
          </cell>
          <cell r="P88">
            <v>88530</v>
          </cell>
          <cell r="Q88">
            <v>21990</v>
          </cell>
        </row>
        <row r="89">
          <cell r="A89" t="str">
            <v>Share holders equity</v>
          </cell>
          <cell r="I89">
            <v>0</v>
          </cell>
          <cell r="P89">
            <v>0</v>
          </cell>
        </row>
        <row r="90">
          <cell r="A90" t="str">
            <v xml:space="preserve">Common shares of NIS1 par value - </v>
          </cell>
          <cell r="B90">
            <v>6925</v>
          </cell>
          <cell r="C90">
            <v>21556</v>
          </cell>
          <cell r="D90">
            <v>45</v>
          </cell>
          <cell r="E90">
            <v>0</v>
          </cell>
          <cell r="F90">
            <v>578</v>
          </cell>
          <cell r="G90">
            <v>0</v>
          </cell>
          <cell r="I90">
            <v>29104</v>
          </cell>
          <cell r="P90">
            <v>29104</v>
          </cell>
        </row>
        <row r="91">
          <cell r="A91" t="str">
            <v>Additional paid-in capital</v>
          </cell>
          <cell r="B91">
            <v>0</v>
          </cell>
          <cell r="C91">
            <v>694</v>
          </cell>
          <cell r="D91">
            <v>0</v>
          </cell>
          <cell r="E91">
            <v>0</v>
          </cell>
          <cell r="F91">
            <v>308</v>
          </cell>
          <cell r="G91">
            <v>0</v>
          </cell>
          <cell r="I91">
            <v>1002</v>
          </cell>
          <cell r="P91">
            <v>1002</v>
          </cell>
        </row>
        <row r="92">
          <cell r="A92" t="str">
            <v>RECIPT FOR OPTIONS</v>
          </cell>
          <cell r="I92">
            <v>0</v>
          </cell>
          <cell r="P92">
            <v>0</v>
          </cell>
        </row>
        <row r="93">
          <cell r="A93" t="str">
            <v xml:space="preserve">Accumalated foreign currency translation adjustments </v>
          </cell>
          <cell r="B93">
            <v>0</v>
          </cell>
          <cell r="C93">
            <v>0</v>
          </cell>
          <cell r="D93">
            <v>-11</v>
          </cell>
          <cell r="E93">
            <v>0</v>
          </cell>
          <cell r="F93">
            <v>0</v>
          </cell>
          <cell r="G93">
            <v>0</v>
          </cell>
          <cell r="I93">
            <v>-11</v>
          </cell>
          <cell r="P93">
            <v>-11</v>
          </cell>
        </row>
        <row r="94">
          <cell r="A94" t="str">
            <v>Retained earnings (accumulated deficit)</v>
          </cell>
          <cell r="B94">
            <v>0</v>
          </cell>
          <cell r="C94">
            <v>10766</v>
          </cell>
          <cell r="D94">
            <v>5803</v>
          </cell>
          <cell r="E94">
            <v>0</v>
          </cell>
          <cell r="F94">
            <v>4119</v>
          </cell>
          <cell r="G94">
            <v>-31345</v>
          </cell>
          <cell r="I94">
            <v>-10657</v>
          </cell>
          <cell r="P94">
            <v>-10657</v>
          </cell>
        </row>
        <row r="95">
          <cell r="A95" t="str">
            <v>Net income for the year</v>
          </cell>
          <cell r="B95">
            <v>-367</v>
          </cell>
          <cell r="C95">
            <v>4368</v>
          </cell>
          <cell r="D95">
            <v>-713</v>
          </cell>
          <cell r="E95">
            <v>5</v>
          </cell>
          <cell r="F95">
            <v>1262</v>
          </cell>
          <cell r="G95">
            <v>-1189</v>
          </cell>
          <cell r="H95">
            <v>0</v>
          </cell>
          <cell r="I95">
            <v>3366</v>
          </cell>
          <cell r="P95">
            <v>3366</v>
          </cell>
          <cell r="Q95">
            <v>805</v>
          </cell>
        </row>
        <row r="96">
          <cell r="A96" t="str">
            <v>Total shareholders' equity</v>
          </cell>
          <cell r="B96">
            <v>6558</v>
          </cell>
          <cell r="C96">
            <v>37384</v>
          </cell>
          <cell r="D96">
            <v>5124</v>
          </cell>
          <cell r="E96">
            <v>5</v>
          </cell>
          <cell r="F96">
            <v>6267</v>
          </cell>
          <cell r="G96">
            <v>-32534</v>
          </cell>
          <cell r="H96">
            <v>0</v>
          </cell>
          <cell r="I96">
            <v>22804</v>
          </cell>
          <cell r="P96">
            <v>22804</v>
          </cell>
          <cell r="Q96">
            <v>805</v>
          </cell>
        </row>
        <row r="97">
          <cell r="A97" t="str">
            <v>MINORITY INTEREST</v>
          </cell>
          <cell r="C97">
            <v>0</v>
          </cell>
          <cell r="I97">
            <v>0</v>
          </cell>
          <cell r="L97">
            <v>0</v>
          </cell>
          <cell r="P97">
            <v>0</v>
          </cell>
          <cell r="Q97">
            <v>0</v>
          </cell>
        </row>
        <row r="98">
          <cell r="A98" t="str">
            <v>Total liabilities and shareholders' equity</v>
          </cell>
          <cell r="B98">
            <v>83805</v>
          </cell>
          <cell r="C98">
            <v>100108</v>
          </cell>
          <cell r="D98">
            <v>58504</v>
          </cell>
          <cell r="E98">
            <v>120</v>
          </cell>
          <cell r="F98">
            <v>9246</v>
          </cell>
          <cell r="G98">
            <v>52184</v>
          </cell>
          <cell r="H98">
            <v>0</v>
          </cell>
          <cell r="I98">
            <v>303967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302837</v>
          </cell>
          <cell r="Q98">
            <v>70362</v>
          </cell>
        </row>
        <row r="99">
          <cell r="A99" t="str">
            <v>בדיקה</v>
          </cell>
          <cell r="B99">
            <v>83806</v>
          </cell>
          <cell r="C99">
            <v>102289</v>
          </cell>
          <cell r="D99">
            <v>58503</v>
          </cell>
          <cell r="E99">
            <v>226</v>
          </cell>
          <cell r="F99">
            <v>9247</v>
          </cell>
          <cell r="G99">
            <v>52187</v>
          </cell>
          <cell r="H99">
            <v>0</v>
          </cell>
          <cell r="I99">
            <v>306258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306258</v>
          </cell>
          <cell r="Q99">
            <v>76174</v>
          </cell>
        </row>
        <row r="100">
          <cell r="A100" t="str">
            <v>בדיקה</v>
          </cell>
          <cell r="B100">
            <v>1</v>
          </cell>
          <cell r="C100">
            <v>2181</v>
          </cell>
          <cell r="D100">
            <v>-1</v>
          </cell>
          <cell r="E100">
            <v>106</v>
          </cell>
          <cell r="F100">
            <v>1</v>
          </cell>
          <cell r="G100">
            <v>3</v>
          </cell>
          <cell r="H100">
            <v>0</v>
          </cell>
          <cell r="I100">
            <v>2291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3421</v>
          </cell>
          <cell r="Q100">
            <v>5812</v>
          </cell>
        </row>
        <row r="101">
          <cell r="I101">
            <v>0</v>
          </cell>
          <cell r="P101">
            <v>0</v>
          </cell>
          <cell r="Q101">
            <v>0</v>
          </cell>
        </row>
        <row r="102">
          <cell r="A102" t="str">
            <v>Revenues from IT services</v>
          </cell>
          <cell r="B102">
            <v>0</v>
          </cell>
          <cell r="C102">
            <v>37410</v>
          </cell>
          <cell r="D102">
            <v>24498</v>
          </cell>
          <cell r="E102">
            <v>82</v>
          </cell>
          <cell r="F102">
            <v>0</v>
          </cell>
          <cell r="G102">
            <v>25598</v>
          </cell>
          <cell r="I102">
            <v>87588</v>
          </cell>
          <cell r="P102">
            <v>87588</v>
          </cell>
          <cell r="Q102">
            <v>20934</v>
          </cell>
        </row>
        <row r="103">
          <cell r="A103" t="str">
            <v xml:space="preserve">Revenues from marketing of soft ware products </v>
          </cell>
          <cell r="B103">
            <v>21708</v>
          </cell>
          <cell r="C103">
            <v>863</v>
          </cell>
          <cell r="D103">
            <v>0</v>
          </cell>
          <cell r="E103">
            <v>0</v>
          </cell>
          <cell r="G103">
            <v>0</v>
          </cell>
          <cell r="I103">
            <v>22571</v>
          </cell>
          <cell r="P103">
            <v>22571</v>
          </cell>
          <cell r="Q103">
            <v>5417</v>
          </cell>
        </row>
        <row r="104">
          <cell r="A104" t="str">
            <v>Revenues from soft ware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4225</v>
          </cell>
          <cell r="G104">
            <v>0</v>
          </cell>
          <cell r="I104">
            <v>4225</v>
          </cell>
          <cell r="P104">
            <v>4225</v>
          </cell>
          <cell r="Q104">
            <v>999</v>
          </cell>
        </row>
        <row r="105">
          <cell r="B105">
            <v>21708</v>
          </cell>
          <cell r="C105">
            <v>38273</v>
          </cell>
          <cell r="D105">
            <v>24498</v>
          </cell>
          <cell r="E105">
            <v>82</v>
          </cell>
          <cell r="F105">
            <v>4225</v>
          </cell>
          <cell r="G105">
            <v>25598</v>
          </cell>
          <cell r="H105">
            <v>0</v>
          </cell>
          <cell r="I105">
            <v>114384</v>
          </cell>
          <cell r="P105">
            <v>114384</v>
          </cell>
          <cell r="Q105">
            <v>27350</v>
          </cell>
        </row>
        <row r="106">
          <cell r="A106" t="str">
            <v>Cost of revenues</v>
          </cell>
          <cell r="G106">
            <v>0</v>
          </cell>
          <cell r="I106">
            <v>0</v>
          </cell>
          <cell r="P106">
            <v>0</v>
          </cell>
          <cell r="Q106">
            <v>0</v>
          </cell>
        </row>
        <row r="107">
          <cell r="A107" t="str">
            <v>Salaries and related expenses</v>
          </cell>
          <cell r="B107">
            <v>17336</v>
          </cell>
          <cell r="C107">
            <v>30820</v>
          </cell>
          <cell r="D107">
            <v>21118</v>
          </cell>
          <cell r="E107">
            <v>61</v>
          </cell>
          <cell r="F107">
            <v>0</v>
          </cell>
          <cell r="G107">
            <v>22116</v>
          </cell>
          <cell r="I107">
            <v>91451</v>
          </cell>
          <cell r="J107">
            <v>0</v>
          </cell>
          <cell r="P107">
            <v>91451</v>
          </cell>
          <cell r="Q107">
            <v>21874</v>
          </cell>
        </row>
        <row r="108">
          <cell r="A108" t="str">
            <v xml:space="preserve">Materials 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I108">
            <v>0</v>
          </cell>
          <cell r="P108">
            <v>0</v>
          </cell>
          <cell r="Q108">
            <v>0</v>
          </cell>
        </row>
        <row r="109">
          <cell r="A109" t="str">
            <v xml:space="preserve"> subcontractors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I109">
            <v>0</v>
          </cell>
          <cell r="P109">
            <v>0</v>
          </cell>
          <cell r="Q109">
            <v>0</v>
          </cell>
        </row>
        <row r="110">
          <cell r="A110" t="str">
            <v>Building rental and maintenance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I110">
            <v>0</v>
          </cell>
          <cell r="P110">
            <v>0</v>
          </cell>
          <cell r="Q110">
            <v>0</v>
          </cell>
        </row>
        <row r="111">
          <cell r="A111" t="str">
            <v>provisin for warranty costs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I111">
            <v>0</v>
          </cell>
          <cell r="P111">
            <v>0</v>
          </cell>
          <cell r="Q111">
            <v>0</v>
          </cell>
        </row>
        <row r="112">
          <cell r="A112" t="str">
            <v>Lease and maintance of motor vehicle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I112">
            <v>0</v>
          </cell>
          <cell r="P112">
            <v>0</v>
          </cell>
          <cell r="Q112">
            <v>0</v>
          </cell>
        </row>
        <row r="113">
          <cell r="A113" t="str">
            <v>Depreciation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1691</v>
          </cell>
          <cell r="G113">
            <v>0</v>
          </cell>
          <cell r="I113">
            <v>1691</v>
          </cell>
          <cell r="P113">
            <v>1691</v>
          </cell>
          <cell r="Q113">
            <v>400</v>
          </cell>
        </row>
        <row r="114">
          <cell r="A114" t="str">
            <v>work in prograss</v>
          </cell>
          <cell r="E114">
            <v>0</v>
          </cell>
          <cell r="F114">
            <v>0</v>
          </cell>
          <cell r="G114">
            <v>0</v>
          </cell>
          <cell r="I114">
            <v>0</v>
          </cell>
          <cell r="P114">
            <v>0</v>
          </cell>
          <cell r="Q114">
            <v>0</v>
          </cell>
        </row>
        <row r="115">
          <cell r="A115" t="str">
            <v>Other manufacturing expenses</v>
          </cell>
          <cell r="B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I115">
            <v>0</v>
          </cell>
          <cell r="P115">
            <v>0</v>
          </cell>
          <cell r="Q115">
            <v>0</v>
          </cell>
        </row>
        <row r="116">
          <cell r="B116">
            <v>17336</v>
          </cell>
          <cell r="C116">
            <v>30820</v>
          </cell>
          <cell r="D116">
            <v>21118</v>
          </cell>
          <cell r="E116">
            <v>61</v>
          </cell>
          <cell r="F116">
            <v>1691</v>
          </cell>
          <cell r="G116">
            <v>22116</v>
          </cell>
          <cell r="H116">
            <v>0</v>
          </cell>
          <cell r="I116">
            <v>93142</v>
          </cell>
          <cell r="P116">
            <v>93142</v>
          </cell>
          <cell r="Q116">
            <v>22274</v>
          </cell>
        </row>
        <row r="117">
          <cell r="A117" t="str">
            <v>Total</v>
          </cell>
          <cell r="I117">
            <v>0</v>
          </cell>
          <cell r="P117">
            <v>0</v>
          </cell>
          <cell r="Q117">
            <v>0</v>
          </cell>
        </row>
        <row r="118">
          <cell r="A118" t="str">
            <v>Gross profit</v>
          </cell>
          <cell r="B118">
            <v>4372</v>
          </cell>
          <cell r="C118">
            <v>7453</v>
          </cell>
          <cell r="D118">
            <v>3380</v>
          </cell>
          <cell r="E118">
            <v>21</v>
          </cell>
          <cell r="F118">
            <v>2534</v>
          </cell>
          <cell r="G118">
            <v>3482</v>
          </cell>
          <cell r="H118">
            <v>0</v>
          </cell>
          <cell r="I118">
            <v>21242</v>
          </cell>
          <cell r="P118">
            <v>21242</v>
          </cell>
          <cell r="Q118">
            <v>5076</v>
          </cell>
        </row>
        <row r="119">
          <cell r="A119" t="str">
            <v>R&amp;d</v>
          </cell>
          <cell r="G119">
            <v>0.13602625205094149</v>
          </cell>
          <cell r="I119">
            <v>0.13602625205094149</v>
          </cell>
          <cell r="P119">
            <v>0.13602625205094149</v>
          </cell>
          <cell r="Q119">
            <v>0.18559414990859233</v>
          </cell>
        </row>
        <row r="120">
          <cell r="A120" t="str">
            <v>Salaries and related expenses</v>
          </cell>
          <cell r="B120">
            <v>0</v>
          </cell>
          <cell r="C120">
            <v>0</v>
          </cell>
          <cell r="D120">
            <v>58</v>
          </cell>
          <cell r="E120">
            <v>0</v>
          </cell>
          <cell r="F120">
            <v>364</v>
          </cell>
          <cell r="G120">
            <v>0</v>
          </cell>
          <cell r="I120">
            <v>422</v>
          </cell>
          <cell r="P120">
            <v>422</v>
          </cell>
          <cell r="Q120">
            <v>100</v>
          </cell>
        </row>
        <row r="121">
          <cell r="A121" t="str">
            <v xml:space="preserve"> subcontractors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I121">
            <v>0</v>
          </cell>
          <cell r="P121">
            <v>0</v>
          </cell>
          <cell r="Q121">
            <v>0</v>
          </cell>
        </row>
        <row r="122">
          <cell r="A122" t="str">
            <v>Other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I122">
            <v>0</v>
          </cell>
          <cell r="P122">
            <v>0</v>
          </cell>
          <cell r="Q122">
            <v>0</v>
          </cell>
        </row>
        <row r="123">
          <cell r="A123" t="str">
            <v>Grants from the goverment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I123">
            <v>0</v>
          </cell>
          <cell r="P123">
            <v>0</v>
          </cell>
          <cell r="Q123">
            <v>0</v>
          </cell>
        </row>
        <row r="124">
          <cell r="B124">
            <v>0</v>
          </cell>
          <cell r="C124">
            <v>0</v>
          </cell>
          <cell r="D124">
            <v>58</v>
          </cell>
          <cell r="E124">
            <v>0</v>
          </cell>
          <cell r="F124">
            <v>364</v>
          </cell>
          <cell r="G124">
            <v>0</v>
          </cell>
          <cell r="H124">
            <v>0</v>
          </cell>
          <cell r="I124">
            <v>422</v>
          </cell>
          <cell r="P124">
            <v>422</v>
          </cell>
          <cell r="Q124">
            <v>100</v>
          </cell>
        </row>
        <row r="125">
          <cell r="A125" t="str">
            <v>Selling and marketing expenses</v>
          </cell>
          <cell r="G125">
            <v>0</v>
          </cell>
          <cell r="I125">
            <v>0</v>
          </cell>
        </row>
        <row r="126">
          <cell r="A126" t="str">
            <v>Salaries and related expenses</v>
          </cell>
          <cell r="B126">
            <v>1478</v>
          </cell>
          <cell r="C126">
            <v>851</v>
          </cell>
          <cell r="D126">
            <v>2212</v>
          </cell>
          <cell r="E126">
            <v>4</v>
          </cell>
          <cell r="F126">
            <v>0</v>
          </cell>
          <cell r="G126">
            <v>961</v>
          </cell>
          <cell r="I126">
            <v>5506</v>
          </cell>
          <cell r="P126">
            <v>5506</v>
          </cell>
          <cell r="Q126">
            <v>1318</v>
          </cell>
        </row>
        <row r="127">
          <cell r="A127" t="str">
            <v>Commissions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I127">
            <v>0</v>
          </cell>
          <cell r="P127">
            <v>0</v>
          </cell>
          <cell r="Q127">
            <v>0</v>
          </cell>
        </row>
        <row r="128">
          <cell r="A128" t="str">
            <v>Advertising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I128">
            <v>0</v>
          </cell>
          <cell r="P128">
            <v>0</v>
          </cell>
          <cell r="Q128">
            <v>0</v>
          </cell>
        </row>
        <row r="129">
          <cell r="A129" t="str">
            <v>Other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I129">
            <v>0</v>
          </cell>
          <cell r="P129">
            <v>0</v>
          </cell>
          <cell r="Q129">
            <v>0</v>
          </cell>
        </row>
        <row r="130">
          <cell r="B130">
            <v>1478</v>
          </cell>
          <cell r="C130">
            <v>851</v>
          </cell>
          <cell r="D130">
            <v>2212</v>
          </cell>
          <cell r="E130">
            <v>4</v>
          </cell>
          <cell r="F130">
            <v>0</v>
          </cell>
          <cell r="G130">
            <v>961</v>
          </cell>
          <cell r="H130">
            <v>0</v>
          </cell>
          <cell r="I130">
            <v>5506</v>
          </cell>
          <cell r="P130">
            <v>5506</v>
          </cell>
          <cell r="Q130">
            <v>1318</v>
          </cell>
        </row>
        <row r="131">
          <cell r="A131" t="str">
            <v>Goodwill impairment</v>
          </cell>
          <cell r="B131">
            <v>600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I131">
            <v>600</v>
          </cell>
          <cell r="P131">
            <v>600</v>
          </cell>
          <cell r="Q131">
            <v>144</v>
          </cell>
        </row>
        <row r="132">
          <cell r="A132" t="str">
            <v>Administrative and general expenses</v>
          </cell>
          <cell r="G132">
            <v>0</v>
          </cell>
          <cell r="I132">
            <v>0</v>
          </cell>
          <cell r="P132">
            <v>0</v>
          </cell>
          <cell r="Q132">
            <v>0</v>
          </cell>
        </row>
        <row r="133">
          <cell r="A133" t="str">
            <v>Salaries and related expenses</v>
          </cell>
          <cell r="B133">
            <v>2259</v>
          </cell>
          <cell r="C133">
            <v>2867</v>
          </cell>
          <cell r="D133">
            <v>1715</v>
          </cell>
          <cell r="E133">
            <v>7</v>
          </cell>
          <cell r="F133">
            <v>660</v>
          </cell>
          <cell r="G133">
            <v>0</v>
          </cell>
          <cell r="I133">
            <v>7508</v>
          </cell>
          <cell r="P133">
            <v>7508</v>
          </cell>
          <cell r="Q133">
            <v>1800</v>
          </cell>
        </row>
        <row r="134">
          <cell r="A134" t="str">
            <v>Lease and maintance of motor vehicle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3525</v>
          </cell>
          <cell r="I134">
            <v>3525</v>
          </cell>
          <cell r="P134">
            <v>3525</v>
          </cell>
          <cell r="Q134">
            <v>834</v>
          </cell>
        </row>
        <row r="135">
          <cell r="A135" t="str">
            <v>Building rental and maintenance</v>
          </cell>
          <cell r="C135">
            <v>107</v>
          </cell>
          <cell r="D135">
            <v>0</v>
          </cell>
          <cell r="E135">
            <v>0</v>
          </cell>
          <cell r="G135">
            <v>0</v>
          </cell>
          <cell r="I135">
            <v>107</v>
          </cell>
          <cell r="P135">
            <v>107</v>
          </cell>
          <cell r="Q135">
            <v>26</v>
          </cell>
        </row>
        <row r="136">
          <cell r="A136" t="str">
            <v>A llowance for doubtful accounts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I136">
            <v>0</v>
          </cell>
          <cell r="P136">
            <v>0</v>
          </cell>
          <cell r="Q136">
            <v>0</v>
          </cell>
        </row>
        <row r="137">
          <cell r="A137" t="str">
            <v>Professional consultants</v>
          </cell>
          <cell r="B137">
            <v>0</v>
          </cell>
          <cell r="C137">
            <v>9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I137">
            <v>9</v>
          </cell>
          <cell r="P137">
            <v>9</v>
          </cell>
          <cell r="Q137">
            <v>2</v>
          </cell>
        </row>
        <row r="138">
          <cell r="A138" t="str">
            <v>Depreciation</v>
          </cell>
          <cell r="C138">
            <v>0</v>
          </cell>
          <cell r="D138">
            <v>0</v>
          </cell>
          <cell r="E138">
            <v>0</v>
          </cell>
          <cell r="G138">
            <v>0</v>
          </cell>
          <cell r="I138">
            <v>0</v>
          </cell>
          <cell r="P138">
            <v>0</v>
          </cell>
          <cell r="Q138">
            <v>0</v>
          </cell>
        </row>
        <row r="139">
          <cell r="A139" t="str">
            <v>Office and general maintenance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I139">
            <v>0</v>
          </cell>
          <cell r="P139">
            <v>0</v>
          </cell>
          <cell r="Q139">
            <v>0</v>
          </cell>
        </row>
        <row r="140">
          <cell r="A140" t="str">
            <v>Management fees to parent company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I140">
            <v>0</v>
          </cell>
          <cell r="P140">
            <v>0</v>
          </cell>
          <cell r="Q140">
            <v>0</v>
          </cell>
        </row>
        <row r="141">
          <cell r="A141" t="str">
            <v>Other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I141">
            <v>0</v>
          </cell>
          <cell r="P141">
            <v>0</v>
          </cell>
          <cell r="Q141">
            <v>0</v>
          </cell>
        </row>
        <row r="142">
          <cell r="B142">
            <v>2259</v>
          </cell>
          <cell r="C142">
            <v>2983</v>
          </cell>
          <cell r="D142">
            <v>1715</v>
          </cell>
          <cell r="E142">
            <v>7</v>
          </cell>
          <cell r="F142">
            <v>660</v>
          </cell>
          <cell r="G142">
            <v>3525</v>
          </cell>
          <cell r="H142">
            <v>0</v>
          </cell>
          <cell r="I142">
            <v>11149</v>
          </cell>
          <cell r="P142">
            <v>11149</v>
          </cell>
          <cell r="Q142">
            <v>2662</v>
          </cell>
        </row>
        <row r="143">
          <cell r="I143">
            <v>0</v>
          </cell>
          <cell r="P143">
            <v>0</v>
          </cell>
        </row>
        <row r="144">
          <cell r="A144" t="str">
            <v>Operating income</v>
          </cell>
          <cell r="B144">
            <v>35</v>
          </cell>
          <cell r="C144">
            <v>3619</v>
          </cell>
          <cell r="D144">
            <v>-605</v>
          </cell>
          <cell r="E144">
            <v>10</v>
          </cell>
          <cell r="F144">
            <v>1510</v>
          </cell>
          <cell r="G144">
            <v>-1004</v>
          </cell>
          <cell r="H144">
            <v>0</v>
          </cell>
          <cell r="I144">
            <v>3565</v>
          </cell>
          <cell r="P144">
            <v>3565</v>
          </cell>
          <cell r="Q144">
            <v>852</v>
          </cell>
        </row>
        <row r="145">
          <cell r="I145">
            <v>0</v>
          </cell>
          <cell r="P145">
            <v>0</v>
          </cell>
          <cell r="Q145">
            <v>0</v>
          </cell>
        </row>
        <row r="146">
          <cell r="A146" t="str">
            <v>Financing income, net</v>
          </cell>
          <cell r="C146">
            <v>0</v>
          </cell>
          <cell r="D146">
            <v>0</v>
          </cell>
          <cell r="I146">
            <v>0</v>
          </cell>
          <cell r="P146">
            <v>0</v>
          </cell>
        </row>
        <row r="147">
          <cell r="A147" t="str">
            <v>interest</v>
          </cell>
          <cell r="C147">
            <v>776</v>
          </cell>
          <cell r="D147">
            <v>0</v>
          </cell>
          <cell r="E147">
            <v>0</v>
          </cell>
          <cell r="G147">
            <v>226</v>
          </cell>
          <cell r="I147">
            <v>1002</v>
          </cell>
          <cell r="P147">
            <v>1002</v>
          </cell>
          <cell r="Q147">
            <v>239</v>
          </cell>
        </row>
        <row r="148">
          <cell r="A148" t="str">
            <v>expens</v>
          </cell>
          <cell r="B148">
            <v>-382</v>
          </cell>
          <cell r="C148">
            <v>0</v>
          </cell>
          <cell r="D148">
            <v>0</v>
          </cell>
          <cell r="E148">
            <v>0</v>
          </cell>
          <cell r="G148">
            <v>0</v>
          </cell>
          <cell r="I148">
            <v>-382</v>
          </cell>
          <cell r="P148">
            <v>-382</v>
          </cell>
          <cell r="Q148">
            <v>-92</v>
          </cell>
        </row>
        <row r="149">
          <cell r="A149" t="str">
            <v>others</v>
          </cell>
          <cell r="B149">
            <v>0</v>
          </cell>
          <cell r="C149">
            <v>0</v>
          </cell>
          <cell r="D149">
            <v>-84</v>
          </cell>
          <cell r="E149">
            <v>0</v>
          </cell>
          <cell r="F149">
            <v>-248</v>
          </cell>
          <cell r="G149">
            <v>0</v>
          </cell>
          <cell r="I149">
            <v>-332</v>
          </cell>
          <cell r="P149">
            <v>-332</v>
          </cell>
          <cell r="Q149">
            <v>-79</v>
          </cell>
        </row>
        <row r="150">
          <cell r="A150" t="str">
            <v>Total</v>
          </cell>
          <cell r="B150">
            <v>-382</v>
          </cell>
          <cell r="C150">
            <v>776</v>
          </cell>
          <cell r="D150">
            <v>-84</v>
          </cell>
          <cell r="E150">
            <v>0</v>
          </cell>
          <cell r="F150">
            <v>-248</v>
          </cell>
          <cell r="G150">
            <v>226</v>
          </cell>
          <cell r="H150">
            <v>0</v>
          </cell>
          <cell r="I150">
            <v>288</v>
          </cell>
          <cell r="P150">
            <v>288</v>
          </cell>
          <cell r="Q150">
            <v>68</v>
          </cell>
        </row>
        <row r="151">
          <cell r="A151" t="str">
            <v>Other income (expenses), net</v>
          </cell>
          <cell r="G151">
            <v>0</v>
          </cell>
          <cell r="I151">
            <v>0</v>
          </cell>
          <cell r="P151">
            <v>0</v>
          </cell>
          <cell r="Q151">
            <v>0</v>
          </cell>
        </row>
        <row r="152">
          <cell r="A152" t="str">
            <v>Allowance for realization of investment in subsidiaries</v>
          </cell>
          <cell r="B152">
            <v>-20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-4</v>
          </cell>
          <cell r="I152">
            <v>-24</v>
          </cell>
          <cell r="P152">
            <v>-24</v>
          </cell>
          <cell r="Q152">
            <v>-6</v>
          </cell>
        </row>
        <row r="153">
          <cell r="A153" t="str">
            <v>capital gain from fix assests</v>
          </cell>
          <cell r="B153">
            <v>0</v>
          </cell>
          <cell r="C153">
            <v>0</v>
          </cell>
          <cell r="D153">
            <v>-328</v>
          </cell>
          <cell r="E153">
            <v>1</v>
          </cell>
          <cell r="F153">
            <v>0</v>
          </cell>
          <cell r="G153">
            <v>0</v>
          </cell>
          <cell r="I153">
            <v>-327</v>
          </cell>
          <cell r="P153">
            <v>-327</v>
          </cell>
          <cell r="Q153">
            <v>-79</v>
          </cell>
        </row>
        <row r="154">
          <cell r="A154" t="str">
            <v>others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I154">
            <v>0</v>
          </cell>
          <cell r="P154">
            <v>0</v>
          </cell>
          <cell r="Q154">
            <v>0</v>
          </cell>
        </row>
        <row r="155">
          <cell r="A155" t="str">
            <v>Total</v>
          </cell>
          <cell r="B155">
            <v>-20</v>
          </cell>
          <cell r="C155">
            <v>0</v>
          </cell>
          <cell r="D155">
            <v>-328</v>
          </cell>
          <cell r="E155">
            <v>1</v>
          </cell>
          <cell r="F155">
            <v>0</v>
          </cell>
          <cell r="G155">
            <v>-4</v>
          </cell>
          <cell r="H155">
            <v>0</v>
          </cell>
          <cell r="I155">
            <v>-351</v>
          </cell>
          <cell r="P155">
            <v>-351</v>
          </cell>
          <cell r="Q155">
            <v>-85</v>
          </cell>
        </row>
        <row r="156">
          <cell r="A156" t="str">
            <v>Income before income taxes</v>
          </cell>
          <cell r="B156">
            <v>-367</v>
          </cell>
          <cell r="C156">
            <v>4395</v>
          </cell>
          <cell r="D156">
            <v>-1017</v>
          </cell>
          <cell r="E156">
            <v>11</v>
          </cell>
          <cell r="F156">
            <v>1262</v>
          </cell>
          <cell r="G156">
            <v>-782</v>
          </cell>
          <cell r="H156">
            <v>0</v>
          </cell>
          <cell r="I156">
            <v>3502</v>
          </cell>
          <cell r="P156">
            <v>3502</v>
          </cell>
          <cell r="Q156">
            <v>835</v>
          </cell>
        </row>
        <row r="157">
          <cell r="A157" t="str">
            <v>Income taxes</v>
          </cell>
          <cell r="C157">
            <v>0</v>
          </cell>
          <cell r="G157">
            <v>0</v>
          </cell>
          <cell r="I157">
            <v>0</v>
          </cell>
          <cell r="P157">
            <v>0</v>
          </cell>
          <cell r="Q157">
            <v>0</v>
          </cell>
        </row>
        <row r="158">
          <cell r="A158" t="str">
            <v>tax because other years</v>
          </cell>
          <cell r="B158">
            <v>0</v>
          </cell>
          <cell r="C158">
            <v>-27</v>
          </cell>
          <cell r="D158">
            <v>304</v>
          </cell>
          <cell r="E158">
            <v>0</v>
          </cell>
          <cell r="G158">
            <v>0</v>
          </cell>
          <cell r="I158">
            <v>277</v>
          </cell>
          <cell r="P158">
            <v>277</v>
          </cell>
          <cell r="Q158">
            <v>67</v>
          </cell>
        </row>
        <row r="159">
          <cell r="A159" t="str">
            <v>Income taxes</v>
          </cell>
          <cell r="C159">
            <v>0</v>
          </cell>
          <cell r="D159">
            <v>0</v>
          </cell>
          <cell r="E159">
            <v>-6</v>
          </cell>
          <cell r="G159">
            <v>0</v>
          </cell>
          <cell r="I159">
            <v>-6</v>
          </cell>
          <cell r="P159">
            <v>-6</v>
          </cell>
          <cell r="Q159">
            <v>-1</v>
          </cell>
        </row>
        <row r="160">
          <cell r="A160" t="str">
            <v>Deferred income taxes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I160">
            <v>0</v>
          </cell>
          <cell r="P160">
            <v>0</v>
          </cell>
          <cell r="Q160">
            <v>0</v>
          </cell>
        </row>
        <row r="161">
          <cell r="B161">
            <v>0</v>
          </cell>
          <cell r="C161">
            <v>-27</v>
          </cell>
          <cell r="D161">
            <v>304</v>
          </cell>
          <cell r="E161">
            <v>-6</v>
          </cell>
          <cell r="F161">
            <v>0</v>
          </cell>
          <cell r="G161">
            <v>0</v>
          </cell>
          <cell r="H161">
            <v>0</v>
          </cell>
          <cell r="I161">
            <v>271</v>
          </cell>
          <cell r="P161">
            <v>271</v>
          </cell>
          <cell r="Q161">
            <v>66</v>
          </cell>
        </row>
        <row r="162">
          <cell r="B162">
            <v>-367</v>
          </cell>
          <cell r="C162">
            <v>4368</v>
          </cell>
          <cell r="D162">
            <v>-713</v>
          </cell>
          <cell r="E162">
            <v>5</v>
          </cell>
          <cell r="F162">
            <v>1262</v>
          </cell>
          <cell r="G162">
            <v>-782</v>
          </cell>
          <cell r="H162">
            <v>0</v>
          </cell>
          <cell r="I162">
            <v>3773</v>
          </cell>
          <cell r="P162">
            <v>3773</v>
          </cell>
          <cell r="Q162">
            <v>901</v>
          </cell>
        </row>
        <row r="163">
          <cell r="A163" t="str">
            <v>Minority share in subsidiaries, net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I163">
            <v>0</v>
          </cell>
          <cell r="P163">
            <v>0</v>
          </cell>
          <cell r="Q163">
            <v>0</v>
          </cell>
        </row>
        <row r="164">
          <cell r="A164" t="str">
            <v>Equiyt ernings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-407</v>
          </cell>
          <cell r="H164">
            <v>0</v>
          </cell>
          <cell r="I164">
            <v>-407</v>
          </cell>
          <cell r="P164">
            <v>-407</v>
          </cell>
          <cell r="Q164">
            <v>-96</v>
          </cell>
        </row>
        <row r="165">
          <cell r="A165" t="str">
            <v>Total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-407</v>
          </cell>
          <cell r="H165">
            <v>0</v>
          </cell>
          <cell r="I165">
            <v>-407</v>
          </cell>
          <cell r="P165">
            <v>-407</v>
          </cell>
          <cell r="Q165">
            <v>-96</v>
          </cell>
        </row>
        <row r="166">
          <cell r="A166" t="str">
            <v>Net income for the year</v>
          </cell>
          <cell r="B166">
            <v>-367</v>
          </cell>
          <cell r="C166">
            <v>4368</v>
          </cell>
          <cell r="D166">
            <v>-713</v>
          </cell>
          <cell r="E166">
            <v>5</v>
          </cell>
          <cell r="F166">
            <v>1262</v>
          </cell>
          <cell r="G166">
            <v>-1189</v>
          </cell>
          <cell r="H166">
            <v>0</v>
          </cell>
          <cell r="I166">
            <v>3366</v>
          </cell>
          <cell r="M166">
            <v>0</v>
          </cell>
          <cell r="P166">
            <v>3366</v>
          </cell>
          <cell r="Q166">
            <v>805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G1" t="str">
            <v>ש"ח</v>
          </cell>
          <cell r="J1" t="str">
            <v>פקודות איחוד</v>
          </cell>
        </row>
        <row r="2">
          <cell r="A2" t="str">
            <v>CURRENT ASSETS:</v>
          </cell>
          <cell r="B2" t="str">
            <v>CONTAHAL</v>
          </cell>
          <cell r="C2" t="str">
            <v>No.</v>
          </cell>
          <cell r="D2" t="str">
            <v xml:space="preserve">Credit </v>
          </cell>
          <cell r="E2" t="str">
            <v>No.</v>
          </cell>
          <cell r="F2" t="str">
            <v>Debit</v>
          </cell>
          <cell r="G2" t="str">
            <v>Total Contal</v>
          </cell>
          <cell r="H2" t="str">
            <v>Flair</v>
          </cell>
          <cell r="I2" t="str">
            <v>N.SOULUTIONS</v>
          </cell>
          <cell r="J2" t="str">
            <v>No.</v>
          </cell>
          <cell r="K2" t="str">
            <v xml:space="preserve">Credit </v>
          </cell>
          <cell r="L2" t="str">
            <v>No.</v>
          </cell>
          <cell r="M2" t="str">
            <v>Debit</v>
          </cell>
          <cell r="N2" t="str">
            <v>total</v>
          </cell>
        </row>
        <row r="3">
          <cell r="A3" t="str">
            <v>Cash and cash equivalents</v>
          </cell>
          <cell r="B3">
            <v>18489445</v>
          </cell>
          <cell r="G3">
            <v>18489445</v>
          </cell>
          <cell r="H3">
            <v>143192</v>
          </cell>
          <cell r="N3">
            <v>18632637</v>
          </cell>
        </row>
        <row r="4">
          <cell r="A4" t="str">
            <v xml:space="preserve">DEPOSITS for the short term </v>
          </cell>
          <cell r="B4">
            <v>11243503</v>
          </cell>
          <cell r="G4">
            <v>11243503</v>
          </cell>
          <cell r="N4">
            <v>11243503</v>
          </cell>
        </row>
        <row r="5">
          <cell r="A5" t="str">
            <v>Inventories</v>
          </cell>
          <cell r="B5">
            <v>540772</v>
          </cell>
          <cell r="G5">
            <v>540772</v>
          </cell>
          <cell r="N5">
            <v>540772</v>
          </cell>
          <cell r="Z5" t="str">
            <v xml:space="preserve">עלות רכישת מניות קונתהל </v>
          </cell>
        </row>
        <row r="6">
          <cell r="A6" t="str">
            <v xml:space="preserve">Work in progress, net </v>
          </cell>
          <cell r="G6">
            <v>0</v>
          </cell>
          <cell r="N6">
            <v>0</v>
          </cell>
        </row>
        <row r="7">
          <cell r="A7" t="str">
            <v>Total inventories</v>
          </cell>
          <cell r="B7">
            <v>540772</v>
          </cell>
          <cell r="G7">
            <v>540772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540772</v>
          </cell>
          <cell r="X7">
            <v>97890</v>
          </cell>
          <cell r="Z7" t="str">
            <v>תשלום לתדיראן</v>
          </cell>
        </row>
        <row r="8">
          <cell r="A8" t="str">
            <v>Other accounts receivable</v>
          </cell>
          <cell r="G8">
            <v>0</v>
          </cell>
          <cell r="N8">
            <v>0</v>
          </cell>
          <cell r="Z8" t="str">
            <v>הוצאות עסקה</v>
          </cell>
        </row>
        <row r="9">
          <cell r="A9" t="str">
            <v>Deferred income taxes</v>
          </cell>
          <cell r="B9">
            <v>2280626</v>
          </cell>
          <cell r="G9">
            <v>2280626</v>
          </cell>
          <cell r="N9">
            <v>2280626</v>
          </cell>
          <cell r="X9">
            <v>361</v>
          </cell>
          <cell r="Z9" t="str">
            <v>עו"ד</v>
          </cell>
        </row>
        <row r="10">
          <cell r="A10" t="str">
            <v>Related parties</v>
          </cell>
          <cell r="B10">
            <v>404057</v>
          </cell>
          <cell r="G10">
            <v>404057</v>
          </cell>
          <cell r="N10">
            <v>404057</v>
          </cell>
          <cell r="X10">
            <v>434</v>
          </cell>
          <cell r="Z10" t="str">
            <v>קוסט</v>
          </cell>
        </row>
        <row r="11">
          <cell r="A11" t="str">
            <v>Government authorities</v>
          </cell>
          <cell r="G11">
            <v>0</v>
          </cell>
          <cell r="H11">
            <v>62706</v>
          </cell>
          <cell r="N11">
            <v>62706</v>
          </cell>
          <cell r="X11">
            <v>964</v>
          </cell>
          <cell r="Z11" t="str">
            <v>רביב</v>
          </cell>
        </row>
        <row r="12">
          <cell r="A12" t="str">
            <v>Employees</v>
          </cell>
          <cell r="B12">
            <v>339623</v>
          </cell>
          <cell r="G12">
            <v>339623</v>
          </cell>
          <cell r="N12">
            <v>339623</v>
          </cell>
          <cell r="X12">
            <v>1759</v>
          </cell>
        </row>
        <row r="13">
          <cell r="A13" t="str">
            <v xml:space="preserve"> advances to suppliers</v>
          </cell>
          <cell r="B13">
            <v>974489</v>
          </cell>
          <cell r="G13">
            <v>974489</v>
          </cell>
          <cell r="N13">
            <v>974489</v>
          </cell>
        </row>
        <row r="14">
          <cell r="A14" t="str">
            <v>Prepaid expenses</v>
          </cell>
          <cell r="G14">
            <v>0</v>
          </cell>
          <cell r="H14">
            <v>1342</v>
          </cell>
          <cell r="N14">
            <v>1342</v>
          </cell>
          <cell r="X14">
            <v>99649</v>
          </cell>
          <cell r="Z14" t="str">
            <v>סה"כ עלות רכישת  קונתהל</v>
          </cell>
        </row>
        <row r="15">
          <cell r="A15" t="str">
            <v>Loan to ex shareholder</v>
          </cell>
          <cell r="G15">
            <v>0</v>
          </cell>
          <cell r="N15">
            <v>0</v>
          </cell>
          <cell r="X15" t="e">
            <v>#REF!</v>
          </cell>
          <cell r="Z15" t="str">
            <v>במחירי 9.99</v>
          </cell>
        </row>
        <row r="16">
          <cell r="A16" t="str">
            <v>DEPOSITS</v>
          </cell>
          <cell r="G16">
            <v>0</v>
          </cell>
          <cell r="N16">
            <v>0</v>
          </cell>
          <cell r="X16" t="e">
            <v>#REF!</v>
          </cell>
          <cell r="Z16" t="str">
            <v>אקוויטי קונתהל 3.99  במחירי9.99</v>
          </cell>
        </row>
        <row r="17">
          <cell r="A17" t="str">
            <v>Unbilled receivables</v>
          </cell>
          <cell r="B17">
            <v>14616077</v>
          </cell>
          <cell r="G17">
            <v>14616077</v>
          </cell>
          <cell r="H17">
            <v>321532</v>
          </cell>
          <cell r="N17">
            <v>14937609</v>
          </cell>
          <cell r="X17" t="e">
            <v>#REF!</v>
          </cell>
          <cell r="Z17" t="str">
            <v>חלקנו</v>
          </cell>
        </row>
        <row r="18">
          <cell r="A18" t="str">
            <v xml:space="preserve">Other </v>
          </cell>
          <cell r="G18">
            <v>0</v>
          </cell>
          <cell r="N18">
            <v>0</v>
          </cell>
          <cell r="X18" t="e">
            <v>#REF!</v>
          </cell>
          <cell r="Z18" t="str">
            <v>סה"כ עו"ע</v>
          </cell>
        </row>
        <row r="19">
          <cell r="A19" t="str">
            <v>Total</v>
          </cell>
          <cell r="B19">
            <v>18614872</v>
          </cell>
          <cell r="G19">
            <v>18614872</v>
          </cell>
          <cell r="H19">
            <v>385580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19000452</v>
          </cell>
          <cell r="X19" t="e">
            <v>#REF!</v>
          </cell>
          <cell r="Z19" t="str">
            <v>הפחתה</v>
          </cell>
        </row>
        <row r="20">
          <cell r="A20" t="str">
            <v xml:space="preserve">Trade receivables </v>
          </cell>
          <cell r="B20">
            <v>17766940</v>
          </cell>
          <cell r="G20">
            <v>17766940</v>
          </cell>
          <cell r="N20">
            <v>17766940</v>
          </cell>
          <cell r="X20" t="e">
            <v>#REF!</v>
          </cell>
          <cell r="Y20" t="e">
            <v>#REF!</v>
          </cell>
          <cell r="Z20" t="str">
            <v>מיעוט י.פ</v>
          </cell>
        </row>
        <row r="21">
          <cell r="A21" t="str">
            <v>Accounts receivable</v>
          </cell>
          <cell r="G21">
            <v>0</v>
          </cell>
          <cell r="H21">
            <v>270290</v>
          </cell>
          <cell r="N21">
            <v>270290</v>
          </cell>
          <cell r="X21" t="e">
            <v>#REF!</v>
          </cell>
          <cell r="Z21" t="str">
            <v xml:space="preserve">רווח </v>
          </cell>
        </row>
        <row r="22">
          <cell r="A22" t="str">
            <v>Unbilled receivables</v>
          </cell>
          <cell r="G22">
            <v>0</v>
          </cell>
          <cell r="N22">
            <v>0</v>
          </cell>
          <cell r="X22" t="e">
            <v>#REF!</v>
          </cell>
        </row>
        <row r="23">
          <cell r="A23" t="str">
            <v>Notes receivables</v>
          </cell>
          <cell r="G23">
            <v>0</v>
          </cell>
          <cell r="N23">
            <v>0</v>
          </cell>
          <cell r="X23" t="e">
            <v>#REF!</v>
          </cell>
        </row>
        <row r="24">
          <cell r="A24" t="str">
            <v>Allowance for doubtful accounts</v>
          </cell>
          <cell r="G24">
            <v>0</v>
          </cell>
          <cell r="N24">
            <v>0</v>
          </cell>
        </row>
        <row r="25">
          <cell r="A25" t="str">
            <v>Total</v>
          </cell>
          <cell r="B25">
            <v>17766940</v>
          </cell>
          <cell r="G25">
            <v>17766940</v>
          </cell>
          <cell r="H25">
            <v>270290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18037230</v>
          </cell>
          <cell r="X25">
            <v>5230561.1800000006</v>
          </cell>
        </row>
        <row r="26">
          <cell r="A26" t="str">
            <v>Marketable securities</v>
          </cell>
          <cell r="G26">
            <v>0</v>
          </cell>
          <cell r="N26">
            <v>0</v>
          </cell>
          <cell r="X26" t="e">
            <v>#REF!</v>
          </cell>
        </row>
        <row r="27">
          <cell r="A27" t="str">
            <v>Securities</v>
          </cell>
          <cell r="B27">
            <v>2161497</v>
          </cell>
          <cell r="G27">
            <v>2161497</v>
          </cell>
          <cell r="N27">
            <v>2161497</v>
          </cell>
        </row>
        <row r="28">
          <cell r="A28" t="str">
            <v>Others</v>
          </cell>
          <cell r="G28">
            <v>0</v>
          </cell>
          <cell r="N28">
            <v>0</v>
          </cell>
        </row>
        <row r="29">
          <cell r="A29" t="str">
            <v>Total</v>
          </cell>
          <cell r="B29">
            <v>2161497</v>
          </cell>
          <cell r="G29">
            <v>2161497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2161497</v>
          </cell>
        </row>
        <row r="30">
          <cell r="A30" t="str">
            <v>Total current assets</v>
          </cell>
          <cell r="B30">
            <v>68817029</v>
          </cell>
          <cell r="G30">
            <v>68817029</v>
          </cell>
          <cell r="H30">
            <v>799062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69616091</v>
          </cell>
        </row>
        <row r="31">
          <cell r="A31" t="str">
            <v>LONG-TERM RECEIVABLES:</v>
          </cell>
          <cell r="G31">
            <v>0</v>
          </cell>
          <cell r="N31">
            <v>0</v>
          </cell>
        </row>
        <row r="32">
          <cell r="A32" t="str">
            <v>Lomg term loans</v>
          </cell>
          <cell r="G32">
            <v>0</v>
          </cell>
          <cell r="N32">
            <v>0</v>
          </cell>
        </row>
        <row r="33">
          <cell r="A33" t="str">
            <v>Prepaid expenses</v>
          </cell>
          <cell r="G33">
            <v>0</v>
          </cell>
          <cell r="N33">
            <v>0</v>
          </cell>
          <cell r="Y33" t="str">
            <v>הלוואות</v>
          </cell>
        </row>
        <row r="34">
          <cell r="A34" t="str">
            <v>lease deposits</v>
          </cell>
          <cell r="G34">
            <v>0</v>
          </cell>
          <cell r="N34">
            <v>0</v>
          </cell>
        </row>
        <row r="35">
          <cell r="A35" t="str">
            <v>Unbilled receivables</v>
          </cell>
          <cell r="G35">
            <v>0</v>
          </cell>
          <cell r="N35">
            <v>0</v>
          </cell>
        </row>
        <row r="36">
          <cell r="A36" t="str">
            <v xml:space="preserve">rented property and equipment - cost </v>
          </cell>
          <cell r="G36">
            <v>0</v>
          </cell>
          <cell r="N36">
            <v>0</v>
          </cell>
        </row>
        <row r="37">
          <cell r="A37" t="str">
            <v>rented property and equipment -ac.de</v>
          </cell>
          <cell r="G37">
            <v>0</v>
          </cell>
          <cell r="N37">
            <v>0</v>
          </cell>
        </row>
        <row r="38">
          <cell r="A38" t="str">
            <v>Accrued severance pay fund</v>
          </cell>
          <cell r="B38">
            <v>15965305</v>
          </cell>
          <cell r="G38">
            <v>15965305</v>
          </cell>
          <cell r="H38">
            <v>275091</v>
          </cell>
          <cell r="N38">
            <v>16240396</v>
          </cell>
        </row>
        <row r="39">
          <cell r="A39" t="str">
            <v>Prepaid expenses</v>
          </cell>
          <cell r="B39">
            <v>310192</v>
          </cell>
          <cell r="G39">
            <v>310192</v>
          </cell>
          <cell r="N39">
            <v>310192</v>
          </cell>
        </row>
        <row r="40">
          <cell r="A40" t="str">
            <v>Investments inaffliats</v>
          </cell>
          <cell r="B40">
            <v>177379</v>
          </cell>
          <cell r="G40">
            <v>177379</v>
          </cell>
          <cell r="M40">
            <v>177379</v>
          </cell>
          <cell r="N40">
            <v>0</v>
          </cell>
        </row>
        <row r="41">
          <cell r="A41" t="str">
            <v>Investments in affiliates</v>
          </cell>
          <cell r="G41">
            <v>0</v>
          </cell>
          <cell r="N41">
            <v>0</v>
          </cell>
          <cell r="R41" t="str">
            <v>בספרים</v>
          </cell>
          <cell r="T41" t="str">
            <v>ריבית</v>
          </cell>
          <cell r="U41" t="str">
            <v>קרן ליום 30.9.99</v>
          </cell>
          <cell r="V41" t="str">
            <v xml:space="preserve">קרן </v>
          </cell>
          <cell r="W41" t="str">
            <v>שער בסיס ליום 13.5.99</v>
          </cell>
          <cell r="X41" t="str">
            <v>קרן</v>
          </cell>
        </row>
        <row r="42">
          <cell r="A42" t="str">
            <v>Others</v>
          </cell>
          <cell r="G42">
            <v>0</v>
          </cell>
          <cell r="N42">
            <v>0</v>
          </cell>
          <cell r="Q42">
            <v>688.94809539632479</v>
          </cell>
          <cell r="R42">
            <v>29368</v>
          </cell>
          <cell r="S42">
            <v>30056.948095396325</v>
          </cell>
          <cell r="T42">
            <v>806.22310747945858</v>
          </cell>
          <cell r="U42">
            <v>29250.724987916867</v>
          </cell>
          <cell r="V42">
            <v>6887.3852102464962</v>
          </cell>
          <cell r="W42">
            <v>4.1379999999999999</v>
          </cell>
          <cell r="X42">
            <v>28500</v>
          </cell>
          <cell r="Y42" t="str">
            <v>$+7.35</v>
          </cell>
        </row>
        <row r="43">
          <cell r="A43" t="str">
            <v xml:space="preserve"> total long-term recievables</v>
          </cell>
          <cell r="B43">
            <v>16452876</v>
          </cell>
          <cell r="G43">
            <v>16452876</v>
          </cell>
          <cell r="H43">
            <v>275091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177379</v>
          </cell>
          <cell r="N43">
            <v>16550588</v>
          </cell>
          <cell r="Q43">
            <v>631.19831243972294</v>
          </cell>
          <cell r="R43">
            <v>53903</v>
          </cell>
          <cell r="S43">
            <v>54534.198312439723</v>
          </cell>
          <cell r="T43">
            <v>1581.4499999999998</v>
          </cell>
          <cell r="U43">
            <v>52952.748312439726</v>
          </cell>
          <cell r="V43">
            <v>52000</v>
          </cell>
          <cell r="W43">
            <v>103.7</v>
          </cell>
          <cell r="X43">
            <v>52000</v>
          </cell>
        </row>
        <row r="44">
          <cell r="A44" t="str">
            <v>FIXED ASSETS</v>
          </cell>
          <cell r="G44">
            <v>0</v>
          </cell>
          <cell r="N44">
            <v>0</v>
          </cell>
          <cell r="Q44">
            <v>1320.1464078360477</v>
          </cell>
          <cell r="R44">
            <v>83271</v>
          </cell>
          <cell r="S44">
            <v>84591.146407836044</v>
          </cell>
        </row>
        <row r="45">
          <cell r="A45" t="str">
            <v>cost</v>
          </cell>
          <cell r="B45">
            <v>25413322</v>
          </cell>
          <cell r="G45">
            <v>25413322</v>
          </cell>
          <cell r="H45">
            <v>506769</v>
          </cell>
          <cell r="N45">
            <v>25920091</v>
          </cell>
        </row>
        <row r="46">
          <cell r="A46" t="str">
            <v>depreciation</v>
          </cell>
          <cell r="B46">
            <v>-9464996</v>
          </cell>
          <cell r="G46">
            <v>-9464996</v>
          </cell>
          <cell r="H46">
            <v>-332685</v>
          </cell>
          <cell r="N46">
            <v>-9797681</v>
          </cell>
        </row>
        <row r="47">
          <cell r="A47" t="str">
            <v>Total</v>
          </cell>
          <cell r="B47">
            <v>15948326</v>
          </cell>
          <cell r="G47">
            <v>15948326</v>
          </cell>
          <cell r="H47">
            <v>174084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16122410</v>
          </cell>
        </row>
        <row r="48">
          <cell r="A48" t="str">
            <v>OTHER ASSETS:</v>
          </cell>
          <cell r="G48">
            <v>0</v>
          </cell>
          <cell r="N48">
            <v>0</v>
          </cell>
        </row>
        <row r="49">
          <cell r="A49" t="str">
            <v>Good will</v>
          </cell>
          <cell r="G49">
            <v>0</v>
          </cell>
          <cell r="N49">
            <v>0</v>
          </cell>
        </row>
        <row r="50">
          <cell r="A50" t="str">
            <v>COST</v>
          </cell>
          <cell r="G50">
            <v>0</v>
          </cell>
          <cell r="N50">
            <v>0</v>
          </cell>
        </row>
        <row r="51">
          <cell r="A51" t="str">
            <v>AMORTISATION</v>
          </cell>
          <cell r="G51">
            <v>0</v>
          </cell>
          <cell r="N51">
            <v>0</v>
          </cell>
        </row>
        <row r="52">
          <cell r="G52">
            <v>0</v>
          </cell>
          <cell r="N52">
            <v>0</v>
          </cell>
        </row>
        <row r="53">
          <cell r="G53">
            <v>0</v>
          </cell>
          <cell r="N53">
            <v>0</v>
          </cell>
        </row>
        <row r="54">
          <cell r="G54">
            <v>0</v>
          </cell>
          <cell r="N54">
            <v>0</v>
          </cell>
        </row>
        <row r="55">
          <cell r="A55" t="str">
            <v>Deferred income taxes</v>
          </cell>
          <cell r="G55">
            <v>0</v>
          </cell>
          <cell r="N55">
            <v>0</v>
          </cell>
        </row>
        <row r="56">
          <cell r="A56" t="str">
            <v>Total</v>
          </cell>
          <cell r="B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A57" t="str">
            <v>Total assets</v>
          </cell>
          <cell r="B57">
            <v>101218231</v>
          </cell>
          <cell r="G57">
            <v>101218231</v>
          </cell>
          <cell r="H57">
            <v>1248237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177379</v>
          </cell>
          <cell r="N57">
            <v>102289089</v>
          </cell>
        </row>
        <row r="58">
          <cell r="A58" t="str">
            <v>CURRENT LIABILITIES:</v>
          </cell>
          <cell r="G58">
            <v>0</v>
          </cell>
          <cell r="N58">
            <v>0</v>
          </cell>
        </row>
        <row r="59">
          <cell r="A59" t="str">
            <v>Short-term bank credit</v>
          </cell>
          <cell r="G59">
            <v>0</v>
          </cell>
          <cell r="N59">
            <v>0</v>
          </cell>
        </row>
        <row r="60">
          <cell r="A60" t="str">
            <v>Short-term loans from banks</v>
          </cell>
          <cell r="G60">
            <v>0</v>
          </cell>
          <cell r="N60">
            <v>0</v>
          </cell>
        </row>
        <row r="61">
          <cell r="A61" t="str">
            <v xml:space="preserve">Short-term loans from share holders </v>
          </cell>
          <cell r="G61">
            <v>0</v>
          </cell>
          <cell r="N61">
            <v>0</v>
          </cell>
        </row>
        <row r="62">
          <cell r="A62" t="str">
            <v>Current maturities</v>
          </cell>
          <cell r="G62">
            <v>0</v>
          </cell>
          <cell r="N62">
            <v>0</v>
          </cell>
        </row>
        <row r="63">
          <cell r="A63" t="str">
            <v>Total</v>
          </cell>
          <cell r="B63">
            <v>0</v>
          </cell>
          <cell r="G63">
            <v>0</v>
          </cell>
          <cell r="I63">
            <v>0</v>
          </cell>
          <cell r="N63">
            <v>0</v>
          </cell>
        </row>
        <row r="64">
          <cell r="A64" t="str">
            <v>Other accounts payable</v>
          </cell>
          <cell r="G64">
            <v>0</v>
          </cell>
          <cell r="N64">
            <v>0</v>
          </cell>
        </row>
        <row r="65">
          <cell r="A65" t="str">
            <v>Related parties</v>
          </cell>
          <cell r="B65">
            <v>14177885</v>
          </cell>
          <cell r="G65">
            <v>14177885</v>
          </cell>
          <cell r="H65">
            <v>6792877</v>
          </cell>
          <cell r="K65">
            <v>6792877</v>
          </cell>
          <cell r="N65">
            <v>14177885</v>
          </cell>
        </row>
        <row r="66">
          <cell r="A66" t="str">
            <v xml:space="preserve">Employees and payroll accruals </v>
          </cell>
          <cell r="B66">
            <v>12287724</v>
          </cell>
          <cell r="G66">
            <v>12287724</v>
          </cell>
          <cell r="H66">
            <v>475065</v>
          </cell>
          <cell r="N66">
            <v>12762789</v>
          </cell>
        </row>
        <row r="67">
          <cell r="A67" t="str">
            <v>Accrued vacation and employee benefits</v>
          </cell>
          <cell r="B67">
            <v>6335071</v>
          </cell>
          <cell r="G67">
            <v>6335071</v>
          </cell>
          <cell r="N67">
            <v>6335071</v>
          </cell>
        </row>
        <row r="68">
          <cell r="A68" t="str">
            <v>Provision for sdiscount to a client</v>
          </cell>
          <cell r="G68">
            <v>0</v>
          </cell>
          <cell r="N68">
            <v>0</v>
          </cell>
        </row>
        <row r="69">
          <cell r="A69" t="str">
            <v>Government authorities</v>
          </cell>
          <cell r="B69">
            <v>4521509</v>
          </cell>
          <cell r="G69">
            <v>4521509</v>
          </cell>
          <cell r="N69">
            <v>4521509</v>
          </cell>
        </row>
        <row r="70">
          <cell r="A70" t="str">
            <v>R etired managers</v>
          </cell>
          <cell r="G70">
            <v>0</v>
          </cell>
          <cell r="N70">
            <v>0</v>
          </cell>
        </row>
        <row r="71">
          <cell r="A71" t="str">
            <v>costemer advances</v>
          </cell>
          <cell r="B71">
            <v>826796</v>
          </cell>
          <cell r="G71">
            <v>826796</v>
          </cell>
          <cell r="N71">
            <v>826796</v>
          </cell>
        </row>
        <row r="72">
          <cell r="A72" t="str">
            <v>Accrued expenses</v>
          </cell>
          <cell r="B72">
            <v>1825447</v>
          </cell>
          <cell r="G72">
            <v>1825447</v>
          </cell>
          <cell r="H72">
            <v>272442</v>
          </cell>
          <cell r="N72">
            <v>2097889</v>
          </cell>
        </row>
        <row r="73">
          <cell r="A73" t="str">
            <v>Others</v>
          </cell>
          <cell r="B73">
            <v>84542</v>
          </cell>
          <cell r="G73">
            <v>84542</v>
          </cell>
          <cell r="H73">
            <v>585004</v>
          </cell>
          <cell r="N73">
            <v>669546</v>
          </cell>
        </row>
        <row r="74">
          <cell r="A74" t="str">
            <v>Total</v>
          </cell>
          <cell r="B74">
            <v>40058974</v>
          </cell>
          <cell r="G74">
            <v>40058974</v>
          </cell>
          <cell r="H74">
            <v>8125388</v>
          </cell>
          <cell r="I74">
            <v>0</v>
          </cell>
          <cell r="J74">
            <v>0</v>
          </cell>
          <cell r="K74">
            <v>6792877</v>
          </cell>
          <cell r="L74">
            <v>0</v>
          </cell>
          <cell r="M74">
            <v>0</v>
          </cell>
          <cell r="N74">
            <v>41391485</v>
          </cell>
        </row>
        <row r="75">
          <cell r="A75" t="str">
            <v>Customer advances, net of work in progress</v>
          </cell>
          <cell r="G75">
            <v>0</v>
          </cell>
          <cell r="N75">
            <v>0</v>
          </cell>
        </row>
        <row r="76">
          <cell r="A76" t="str">
            <v>Trade payables- open accounts</v>
          </cell>
          <cell r="B76">
            <v>3793350</v>
          </cell>
          <cell r="G76">
            <v>3793350</v>
          </cell>
          <cell r="H76">
            <v>44875</v>
          </cell>
          <cell r="N76">
            <v>3838225</v>
          </cell>
        </row>
        <row r="77">
          <cell r="A77" t="str">
            <v>notes payables</v>
          </cell>
          <cell r="B77">
            <v>204000</v>
          </cell>
          <cell r="G77">
            <v>204000</v>
          </cell>
          <cell r="N77">
            <v>204000</v>
          </cell>
        </row>
        <row r="78">
          <cell r="A78" t="str">
            <v>total</v>
          </cell>
          <cell r="B78">
            <v>3997350</v>
          </cell>
          <cell r="G78">
            <v>3997350</v>
          </cell>
          <cell r="H78">
            <v>44875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4042225</v>
          </cell>
        </row>
        <row r="79">
          <cell r="A79" t="str">
            <v>Total current liabilities</v>
          </cell>
          <cell r="B79">
            <v>44056324</v>
          </cell>
          <cell r="G79">
            <v>44056324</v>
          </cell>
          <cell r="H79">
            <v>8170263</v>
          </cell>
          <cell r="I79">
            <v>0</v>
          </cell>
          <cell r="J79">
            <v>0</v>
          </cell>
          <cell r="K79">
            <v>6792877</v>
          </cell>
          <cell r="L79">
            <v>0</v>
          </cell>
          <cell r="M79">
            <v>0</v>
          </cell>
          <cell r="N79">
            <v>45433710</v>
          </cell>
        </row>
        <row r="80">
          <cell r="A80" t="str">
            <v>LONG-TERM LIABILITIES:</v>
          </cell>
          <cell r="G80">
            <v>0</v>
          </cell>
          <cell r="N80">
            <v>0</v>
          </cell>
        </row>
        <row r="81">
          <cell r="A81" t="str">
            <v>Loans from banks</v>
          </cell>
          <cell r="G81">
            <v>0</v>
          </cell>
          <cell r="N81">
            <v>0</v>
          </cell>
        </row>
        <row r="82">
          <cell r="A82" t="str">
            <v>Loans from related parties</v>
          </cell>
          <cell r="G82">
            <v>0</v>
          </cell>
          <cell r="N82">
            <v>0</v>
          </cell>
        </row>
        <row r="83">
          <cell r="A83" t="str">
            <v>Deferred tax liabilities</v>
          </cell>
          <cell r="B83">
            <v>501889</v>
          </cell>
          <cell r="G83">
            <v>501889</v>
          </cell>
          <cell r="N83">
            <v>501889</v>
          </cell>
        </row>
        <row r="84">
          <cell r="A84" t="str">
            <v>Accrued severance pay</v>
          </cell>
          <cell r="B84">
            <v>16424932</v>
          </cell>
          <cell r="G84">
            <v>16424932</v>
          </cell>
          <cell r="H84">
            <v>362255</v>
          </cell>
          <cell r="N84">
            <v>16787187</v>
          </cell>
        </row>
        <row r="85">
          <cell r="A85" t="str">
            <v>Total</v>
          </cell>
          <cell r="B85">
            <v>16926821</v>
          </cell>
          <cell r="G85">
            <v>16926821</v>
          </cell>
          <cell r="H85">
            <v>362255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17289076</v>
          </cell>
        </row>
        <row r="86">
          <cell r="A86" t="str">
            <v>Share holders equity</v>
          </cell>
          <cell r="G86">
            <v>0</v>
          </cell>
          <cell r="N86">
            <v>0</v>
          </cell>
        </row>
        <row r="87">
          <cell r="A87" t="str">
            <v xml:space="preserve">Common shares of NIS1 par value - </v>
          </cell>
          <cell r="B87">
            <v>21555793</v>
          </cell>
          <cell r="G87">
            <v>21555793</v>
          </cell>
          <cell r="H87">
            <v>139490</v>
          </cell>
          <cell r="K87">
            <v>139490</v>
          </cell>
          <cell r="N87">
            <v>21555793</v>
          </cell>
        </row>
        <row r="88">
          <cell r="A88" t="str">
            <v>Additional paid-in capital</v>
          </cell>
          <cell r="B88">
            <v>694000</v>
          </cell>
          <cell r="G88">
            <v>694000</v>
          </cell>
          <cell r="H88">
            <v>-861764</v>
          </cell>
          <cell r="M88">
            <v>861764</v>
          </cell>
          <cell r="N88">
            <v>694000</v>
          </cell>
        </row>
        <row r="89">
          <cell r="A89" t="str">
            <v xml:space="preserve">Accumalated foreign currency translation adjustments </v>
          </cell>
          <cell r="G89">
            <v>0</v>
          </cell>
          <cell r="N89">
            <v>0</v>
          </cell>
        </row>
        <row r="90">
          <cell r="A90" t="str">
            <v>Retained earnings (accumulated deficit)</v>
          </cell>
          <cell r="B90">
            <v>15383949</v>
          </cell>
          <cell r="G90">
            <v>15383949</v>
          </cell>
          <cell r="H90">
            <v>-6673931</v>
          </cell>
          <cell r="K90">
            <v>4617912</v>
          </cell>
          <cell r="M90">
            <v>6673931</v>
          </cell>
          <cell r="N90">
            <v>10766037</v>
          </cell>
        </row>
        <row r="91">
          <cell r="A91" t="str">
            <v>Net income for the year</v>
          </cell>
          <cell r="B91">
            <v>2601344</v>
          </cell>
          <cell r="G91">
            <v>2601344</v>
          </cell>
          <cell r="H91">
            <v>111924</v>
          </cell>
          <cell r="I91">
            <v>0</v>
          </cell>
          <cell r="N91">
            <v>2713268</v>
          </cell>
        </row>
        <row r="92">
          <cell r="A92" t="str">
            <v>Total shareholders' equity</v>
          </cell>
          <cell r="B92">
            <v>40235086</v>
          </cell>
          <cell r="G92">
            <v>40235086</v>
          </cell>
          <cell r="H92">
            <v>-7284281</v>
          </cell>
          <cell r="I92">
            <v>0</v>
          </cell>
          <cell r="J92">
            <v>0</v>
          </cell>
          <cell r="K92">
            <v>4757402</v>
          </cell>
          <cell r="L92">
            <v>0</v>
          </cell>
          <cell r="M92">
            <v>7535695</v>
          </cell>
          <cell r="N92">
            <v>35729098</v>
          </cell>
        </row>
        <row r="93">
          <cell r="A93" t="str">
            <v>MINORITY INTEREST</v>
          </cell>
          <cell r="G93">
            <v>0</v>
          </cell>
          <cell r="N93">
            <v>0</v>
          </cell>
        </row>
        <row r="94">
          <cell r="A94" t="str">
            <v>Total liabilities and shareholders' equity</v>
          </cell>
          <cell r="B94">
            <v>101218231</v>
          </cell>
          <cell r="G94">
            <v>101218231</v>
          </cell>
          <cell r="H94">
            <v>1248237</v>
          </cell>
          <cell r="I94">
            <v>0</v>
          </cell>
          <cell r="J94">
            <v>0</v>
          </cell>
          <cell r="K94">
            <v>11550279</v>
          </cell>
          <cell r="L94">
            <v>0</v>
          </cell>
          <cell r="M94">
            <v>7535695</v>
          </cell>
          <cell r="N94">
            <v>98451884</v>
          </cell>
        </row>
        <row r="95">
          <cell r="A95" t="str">
            <v>בדיקה</v>
          </cell>
          <cell r="B95">
            <v>101218231</v>
          </cell>
          <cell r="G95">
            <v>101218231</v>
          </cell>
          <cell r="H95">
            <v>1248237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177379</v>
          </cell>
          <cell r="N95">
            <v>102289089</v>
          </cell>
        </row>
        <row r="96">
          <cell r="B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-11550279</v>
          </cell>
          <cell r="L96">
            <v>0</v>
          </cell>
          <cell r="M96">
            <v>-7358316</v>
          </cell>
          <cell r="N96">
            <v>3837205</v>
          </cell>
        </row>
        <row r="97">
          <cell r="G97">
            <v>0</v>
          </cell>
          <cell r="N97">
            <v>0</v>
          </cell>
        </row>
        <row r="98">
          <cell r="A98" t="str">
            <v>Revenues from IT services</v>
          </cell>
          <cell r="B98">
            <v>37410077</v>
          </cell>
          <cell r="G98">
            <v>37410077</v>
          </cell>
          <cell r="N98">
            <v>37410077</v>
          </cell>
        </row>
        <row r="99">
          <cell r="A99" t="str">
            <v xml:space="preserve">Revenues from marketing of soft ware products </v>
          </cell>
          <cell r="G99">
            <v>0</v>
          </cell>
          <cell r="H99">
            <v>862857</v>
          </cell>
          <cell r="N99">
            <v>862857</v>
          </cell>
        </row>
        <row r="100">
          <cell r="A100" t="str">
            <v>Revenues from soft ware</v>
          </cell>
          <cell r="G100">
            <v>0</v>
          </cell>
          <cell r="N100">
            <v>0</v>
          </cell>
        </row>
        <row r="101">
          <cell r="B101">
            <v>37410077</v>
          </cell>
          <cell r="G101">
            <v>37410077</v>
          </cell>
          <cell r="H101">
            <v>862857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38272934</v>
          </cell>
        </row>
        <row r="102">
          <cell r="A102" t="str">
            <v>Cost of revenues</v>
          </cell>
          <cell r="G102">
            <v>0</v>
          </cell>
          <cell r="N102">
            <v>0</v>
          </cell>
        </row>
        <row r="103">
          <cell r="A103" t="str">
            <v>Salaries and related expenses</v>
          </cell>
          <cell r="B103">
            <v>30201310</v>
          </cell>
          <cell r="G103">
            <v>30201310</v>
          </cell>
          <cell r="H103">
            <v>618854</v>
          </cell>
          <cell r="N103">
            <v>30820164</v>
          </cell>
        </row>
        <row r="104">
          <cell r="A104" t="str">
            <v xml:space="preserve">Materials </v>
          </cell>
          <cell r="G104">
            <v>0</v>
          </cell>
          <cell r="N104">
            <v>0</v>
          </cell>
        </row>
        <row r="105">
          <cell r="A105" t="str">
            <v xml:space="preserve"> subcontractors</v>
          </cell>
          <cell r="G105">
            <v>0</v>
          </cell>
          <cell r="N105">
            <v>0</v>
          </cell>
        </row>
        <row r="106">
          <cell r="A106" t="str">
            <v>Building rental and maintenance</v>
          </cell>
          <cell r="G106">
            <v>0</v>
          </cell>
          <cell r="N106">
            <v>0</v>
          </cell>
        </row>
        <row r="107">
          <cell r="A107" t="str">
            <v>motor vehicales</v>
          </cell>
          <cell r="G107">
            <v>0</v>
          </cell>
          <cell r="N107">
            <v>0</v>
          </cell>
        </row>
        <row r="108">
          <cell r="A108" t="str">
            <v>Depreciation</v>
          </cell>
          <cell r="G108">
            <v>0</v>
          </cell>
          <cell r="N108">
            <v>0</v>
          </cell>
        </row>
        <row r="109">
          <cell r="A109" t="str">
            <v>Other manufacturing expenses</v>
          </cell>
          <cell r="G109">
            <v>0</v>
          </cell>
          <cell r="N109">
            <v>0</v>
          </cell>
        </row>
        <row r="110">
          <cell r="B110">
            <v>30201310</v>
          </cell>
          <cell r="G110">
            <v>30201310</v>
          </cell>
          <cell r="H110">
            <v>618854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30820164</v>
          </cell>
        </row>
        <row r="111">
          <cell r="A111" t="str">
            <v>Total</v>
          </cell>
          <cell r="G111">
            <v>0</v>
          </cell>
          <cell r="N111">
            <v>0</v>
          </cell>
        </row>
        <row r="112">
          <cell r="A112" t="str">
            <v>Gross profit</v>
          </cell>
          <cell r="B112">
            <v>7208767</v>
          </cell>
          <cell r="G112">
            <v>7208767</v>
          </cell>
          <cell r="H112">
            <v>244003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7452770</v>
          </cell>
        </row>
        <row r="113">
          <cell r="A113" t="str">
            <v>R&amp;d</v>
          </cell>
          <cell r="B113">
            <v>0.19269586106438646</v>
          </cell>
          <cell r="G113">
            <v>0.19269586106438646</v>
          </cell>
          <cell r="H113">
            <v>0.28278498059353985</v>
          </cell>
          <cell r="N113">
            <v>0.47548084165792631</v>
          </cell>
        </row>
        <row r="114">
          <cell r="A114" t="str">
            <v>Salaries and related expenses</v>
          </cell>
          <cell r="G114">
            <v>0</v>
          </cell>
          <cell r="N114">
            <v>0</v>
          </cell>
        </row>
        <row r="115">
          <cell r="A115" t="str">
            <v xml:space="preserve"> subcontractors</v>
          </cell>
          <cell r="G115">
            <v>0</v>
          </cell>
          <cell r="N115">
            <v>0</v>
          </cell>
        </row>
        <row r="116">
          <cell r="A116" t="str">
            <v>Other</v>
          </cell>
          <cell r="G116">
            <v>0</v>
          </cell>
          <cell r="N116">
            <v>0</v>
          </cell>
        </row>
        <row r="117">
          <cell r="A117" t="str">
            <v>Grants from the goverment</v>
          </cell>
          <cell r="B117">
            <v>0</v>
          </cell>
          <cell r="G117">
            <v>0</v>
          </cell>
          <cell r="N117">
            <v>0</v>
          </cell>
        </row>
        <row r="118">
          <cell r="B118">
            <v>0</v>
          </cell>
          <cell r="G118">
            <v>0</v>
          </cell>
          <cell r="H118">
            <v>0</v>
          </cell>
          <cell r="I118">
            <v>0</v>
          </cell>
          <cell r="N118">
            <v>0</v>
          </cell>
        </row>
        <row r="119">
          <cell r="A119" t="str">
            <v>Selling and marketing expenses</v>
          </cell>
          <cell r="G119">
            <v>0</v>
          </cell>
          <cell r="N119">
            <v>0</v>
          </cell>
        </row>
        <row r="120">
          <cell r="A120" t="str">
            <v>Salaries and related expenses</v>
          </cell>
          <cell r="B120">
            <v>815731</v>
          </cell>
          <cell r="G120">
            <v>815731</v>
          </cell>
          <cell r="H120">
            <v>35134</v>
          </cell>
          <cell r="N120">
            <v>850865</v>
          </cell>
        </row>
        <row r="121">
          <cell r="A121" t="str">
            <v>Commissions</v>
          </cell>
          <cell r="B121">
            <v>0</v>
          </cell>
          <cell r="G121">
            <v>0</v>
          </cell>
          <cell r="N121">
            <v>0</v>
          </cell>
        </row>
        <row r="122">
          <cell r="A122" t="str">
            <v>Advertising</v>
          </cell>
          <cell r="G122">
            <v>0</v>
          </cell>
          <cell r="N122">
            <v>0</v>
          </cell>
        </row>
        <row r="123">
          <cell r="A123" t="str">
            <v>Other</v>
          </cell>
          <cell r="G123">
            <v>0</v>
          </cell>
          <cell r="N123">
            <v>0</v>
          </cell>
        </row>
        <row r="124">
          <cell r="B124">
            <v>815731</v>
          </cell>
          <cell r="G124">
            <v>815731</v>
          </cell>
          <cell r="H124">
            <v>35134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850865</v>
          </cell>
        </row>
        <row r="125">
          <cell r="A125" t="str">
            <v>Goodwill impairment</v>
          </cell>
          <cell r="G125">
            <v>0</v>
          </cell>
          <cell r="N125">
            <v>0</v>
          </cell>
        </row>
        <row r="126">
          <cell r="A126" t="str">
            <v>Administraative and general expenses</v>
          </cell>
          <cell r="G126">
            <v>0</v>
          </cell>
          <cell r="N126">
            <v>0</v>
          </cell>
        </row>
        <row r="127">
          <cell r="A127" t="str">
            <v>Salaries and related expenses</v>
          </cell>
          <cell r="B127">
            <v>2820903</v>
          </cell>
          <cell r="G127">
            <v>2820903</v>
          </cell>
          <cell r="H127">
            <v>46576</v>
          </cell>
          <cell r="N127">
            <v>2867479</v>
          </cell>
        </row>
        <row r="128">
          <cell r="A128" t="str">
            <v>motor vehicales</v>
          </cell>
          <cell r="G128">
            <v>0</v>
          </cell>
          <cell r="N128">
            <v>0</v>
          </cell>
        </row>
        <row r="129">
          <cell r="A129" t="str">
            <v>Building rental and maintenance</v>
          </cell>
          <cell r="G129">
            <v>0</v>
          </cell>
          <cell r="H129">
            <v>107308</v>
          </cell>
          <cell r="N129">
            <v>107308</v>
          </cell>
        </row>
        <row r="130">
          <cell r="A130" t="str">
            <v>A llowance for doubtful accounts</v>
          </cell>
          <cell r="G130">
            <v>0</v>
          </cell>
          <cell r="N130">
            <v>0</v>
          </cell>
        </row>
        <row r="131">
          <cell r="A131" t="str">
            <v>Professional consultants</v>
          </cell>
          <cell r="G131">
            <v>0</v>
          </cell>
          <cell r="H131">
            <v>9159</v>
          </cell>
          <cell r="N131">
            <v>9159</v>
          </cell>
        </row>
        <row r="132">
          <cell r="A132" t="str">
            <v>Depreciation</v>
          </cell>
          <cell r="G132">
            <v>0</v>
          </cell>
          <cell r="N132">
            <v>0</v>
          </cell>
        </row>
        <row r="133">
          <cell r="A133" t="str">
            <v>Office and general maintenance</v>
          </cell>
          <cell r="G133">
            <v>0</v>
          </cell>
          <cell r="N133">
            <v>0</v>
          </cell>
        </row>
        <row r="134">
          <cell r="A134" t="str">
            <v>Management fees to parent company</v>
          </cell>
          <cell r="G134">
            <v>0</v>
          </cell>
          <cell r="N134">
            <v>0</v>
          </cell>
        </row>
        <row r="135">
          <cell r="A135" t="str">
            <v>Other</v>
          </cell>
          <cell r="G135">
            <v>0</v>
          </cell>
          <cell r="N135">
            <v>0</v>
          </cell>
        </row>
        <row r="136">
          <cell r="B136">
            <v>2820903</v>
          </cell>
          <cell r="G136">
            <v>2820903</v>
          </cell>
          <cell r="H136">
            <v>163043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2983946</v>
          </cell>
        </row>
        <row r="137">
          <cell r="G137">
            <v>0</v>
          </cell>
          <cell r="N137">
            <v>0</v>
          </cell>
        </row>
        <row r="138">
          <cell r="A138" t="str">
            <v>Operating income</v>
          </cell>
          <cell r="B138">
            <v>3572133</v>
          </cell>
          <cell r="G138">
            <v>3572133</v>
          </cell>
          <cell r="H138">
            <v>45826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3617959</v>
          </cell>
        </row>
        <row r="139">
          <cell r="G139">
            <v>0</v>
          </cell>
          <cell r="N139">
            <v>0</v>
          </cell>
        </row>
        <row r="140">
          <cell r="A140" t="str">
            <v>Financing income, net</v>
          </cell>
          <cell r="G140">
            <v>0</v>
          </cell>
          <cell r="N140">
            <v>0</v>
          </cell>
        </row>
        <row r="141">
          <cell r="A141" t="str">
            <v>interest</v>
          </cell>
          <cell r="B141">
            <v>682214</v>
          </cell>
          <cell r="G141">
            <v>682214</v>
          </cell>
          <cell r="H141">
            <v>93379</v>
          </cell>
          <cell r="N141">
            <v>775593</v>
          </cell>
        </row>
        <row r="142">
          <cell r="A142" t="str">
            <v>expens</v>
          </cell>
          <cell r="G142">
            <v>0</v>
          </cell>
          <cell r="N142">
            <v>0</v>
          </cell>
        </row>
        <row r="143">
          <cell r="A143" t="str">
            <v>others</v>
          </cell>
          <cell r="G143">
            <v>0</v>
          </cell>
          <cell r="N143">
            <v>0</v>
          </cell>
        </row>
        <row r="144">
          <cell r="A144" t="str">
            <v>Total</v>
          </cell>
          <cell r="B144">
            <v>682214</v>
          </cell>
          <cell r="G144">
            <v>682214</v>
          </cell>
          <cell r="H144">
            <v>93379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775593</v>
          </cell>
        </row>
        <row r="145">
          <cell r="A145" t="str">
            <v>Other income (expenses), net</v>
          </cell>
          <cell r="B145">
            <v>-1653003</v>
          </cell>
          <cell r="G145">
            <v>-1653003</v>
          </cell>
          <cell r="N145">
            <v>-1653003</v>
          </cell>
        </row>
        <row r="146">
          <cell r="A146" t="str">
            <v>Allowance for realization of investment in subsidiaries</v>
          </cell>
          <cell r="G146">
            <v>0</v>
          </cell>
          <cell r="N146">
            <v>0</v>
          </cell>
        </row>
        <row r="147">
          <cell r="A147" t="str">
            <v>capital gain from fix assests</v>
          </cell>
          <cell r="G147">
            <v>0</v>
          </cell>
          <cell r="N147">
            <v>0</v>
          </cell>
        </row>
        <row r="148">
          <cell r="A148" t="str">
            <v>Write off concessions for CRM software</v>
          </cell>
          <cell r="G148">
            <v>0</v>
          </cell>
          <cell r="N148">
            <v>0</v>
          </cell>
        </row>
        <row r="149">
          <cell r="A149" t="str">
            <v>Total</v>
          </cell>
          <cell r="B149">
            <v>-1653003</v>
          </cell>
          <cell r="G149">
            <v>-1653003</v>
          </cell>
          <cell r="H149">
            <v>0</v>
          </cell>
          <cell r="I149">
            <v>0</v>
          </cell>
          <cell r="N149">
            <v>-1653003</v>
          </cell>
        </row>
        <row r="150">
          <cell r="A150" t="str">
            <v>Income before income taxes</v>
          </cell>
          <cell r="B150">
            <v>2601344</v>
          </cell>
          <cell r="G150">
            <v>2601344</v>
          </cell>
          <cell r="H150">
            <v>139205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2740549</v>
          </cell>
        </row>
        <row r="151">
          <cell r="A151" t="str">
            <v>Income taxes</v>
          </cell>
          <cell r="G151">
            <v>0</v>
          </cell>
          <cell r="N151">
            <v>0</v>
          </cell>
        </row>
        <row r="152">
          <cell r="A152" t="str">
            <v>tax because other years</v>
          </cell>
          <cell r="G152">
            <v>0</v>
          </cell>
          <cell r="H152">
            <v>-27281</v>
          </cell>
          <cell r="N152">
            <v>-27281</v>
          </cell>
        </row>
        <row r="153">
          <cell r="A153" t="str">
            <v>Income taxes</v>
          </cell>
          <cell r="G153">
            <v>0</v>
          </cell>
          <cell r="N153">
            <v>0</v>
          </cell>
        </row>
        <row r="154">
          <cell r="A154" t="str">
            <v>Deferred income taxes</v>
          </cell>
          <cell r="G154">
            <v>0</v>
          </cell>
          <cell r="N154">
            <v>0</v>
          </cell>
        </row>
        <row r="155">
          <cell r="B155">
            <v>0</v>
          </cell>
          <cell r="G155">
            <v>0</v>
          </cell>
          <cell r="H155">
            <v>-27281</v>
          </cell>
          <cell r="I155">
            <v>0</v>
          </cell>
          <cell r="N155">
            <v>-27281</v>
          </cell>
        </row>
        <row r="156">
          <cell r="A156" t="str">
            <v>Income after income taxes</v>
          </cell>
          <cell r="B156">
            <v>2601344</v>
          </cell>
          <cell r="G156">
            <v>2601344</v>
          </cell>
          <cell r="H156">
            <v>111924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2713268</v>
          </cell>
        </row>
        <row r="157">
          <cell r="A157" t="str">
            <v>Minority share in subsidiaries, net</v>
          </cell>
          <cell r="B157">
            <v>0</v>
          </cell>
          <cell r="G157">
            <v>0</v>
          </cell>
          <cell r="I157">
            <v>0</v>
          </cell>
          <cell r="N157">
            <v>0</v>
          </cell>
        </row>
        <row r="158">
          <cell r="A158" t="str">
            <v>Equiyt ernings</v>
          </cell>
          <cell r="B158">
            <v>0</v>
          </cell>
          <cell r="G158">
            <v>0</v>
          </cell>
          <cell r="N158">
            <v>0</v>
          </cell>
        </row>
        <row r="159">
          <cell r="A159" t="str">
            <v>Total</v>
          </cell>
          <cell r="B159">
            <v>0</v>
          </cell>
          <cell r="G159">
            <v>0</v>
          </cell>
          <cell r="I159">
            <v>0</v>
          </cell>
          <cell r="N159">
            <v>0</v>
          </cell>
        </row>
        <row r="160">
          <cell r="A160" t="str">
            <v>Net income for the year</v>
          </cell>
          <cell r="B160">
            <v>2601344</v>
          </cell>
          <cell r="G160">
            <v>2601344</v>
          </cell>
          <cell r="H160">
            <v>111924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2713268</v>
          </cell>
        </row>
      </sheetData>
      <sheetData sheetId="9" refreshError="1">
        <row r="1">
          <cell r="B1" t="str">
            <v>TEKEM</v>
          </cell>
        </row>
        <row r="2">
          <cell r="A2" t="str">
            <v>CURRENT ASSETS:</v>
          </cell>
          <cell r="B2" t="str">
            <v>03/00</v>
          </cell>
          <cell r="E2" t="str">
            <v>`נסטק</v>
          </cell>
        </row>
        <row r="3">
          <cell r="A3" t="str">
            <v>Cash and cash equivalents</v>
          </cell>
          <cell r="B3">
            <v>20276</v>
          </cell>
          <cell r="D3">
            <v>20276</v>
          </cell>
          <cell r="F3">
            <v>20276</v>
          </cell>
        </row>
        <row r="4">
          <cell r="A4" t="str">
            <v xml:space="preserve">DEPOSITS for the short term </v>
          </cell>
          <cell r="B4">
            <v>26350</v>
          </cell>
          <cell r="D4">
            <v>26350</v>
          </cell>
          <cell r="F4">
            <v>26350</v>
          </cell>
        </row>
        <row r="5">
          <cell r="A5" t="str">
            <v>Inventories</v>
          </cell>
          <cell r="D5">
            <v>0</v>
          </cell>
          <cell r="F5">
            <v>0</v>
          </cell>
        </row>
        <row r="6">
          <cell r="A6" t="str">
            <v xml:space="preserve">Work in progress, net </v>
          </cell>
          <cell r="B6">
            <v>4027</v>
          </cell>
          <cell r="D6">
            <v>4027</v>
          </cell>
          <cell r="F6">
            <v>4027</v>
          </cell>
        </row>
        <row r="7">
          <cell r="A7" t="str">
            <v>Total inventories</v>
          </cell>
          <cell r="B7">
            <v>4027</v>
          </cell>
          <cell r="D7">
            <v>4027</v>
          </cell>
          <cell r="E7">
            <v>0</v>
          </cell>
          <cell r="F7">
            <v>4027</v>
          </cell>
        </row>
        <row r="8">
          <cell r="A8" t="str">
            <v>Other accounts receivable</v>
          </cell>
          <cell r="F8">
            <v>0</v>
          </cell>
        </row>
        <row r="9">
          <cell r="A9" t="str">
            <v>Deferred income taxes</v>
          </cell>
          <cell r="D9">
            <v>0</v>
          </cell>
          <cell r="F9">
            <v>0</v>
          </cell>
        </row>
        <row r="10">
          <cell r="A10" t="str">
            <v>Related parties</v>
          </cell>
          <cell r="B10">
            <v>13862</v>
          </cell>
          <cell r="D10">
            <v>13862</v>
          </cell>
          <cell r="F10">
            <v>13862</v>
          </cell>
          <cell r="H10">
            <v>0</v>
          </cell>
        </row>
        <row r="11">
          <cell r="A11" t="str">
            <v>Government authorities</v>
          </cell>
          <cell r="D11">
            <v>0</v>
          </cell>
          <cell r="F11">
            <v>0</v>
          </cell>
        </row>
        <row r="12">
          <cell r="A12" t="str">
            <v>Employees</v>
          </cell>
          <cell r="D12">
            <v>0</v>
          </cell>
          <cell r="F12">
            <v>0</v>
          </cell>
        </row>
        <row r="13">
          <cell r="A13" t="str">
            <v xml:space="preserve"> advances to suppliers</v>
          </cell>
          <cell r="D13">
            <v>0</v>
          </cell>
          <cell r="F13">
            <v>0</v>
          </cell>
        </row>
        <row r="14">
          <cell r="A14" t="str">
            <v>Prepaid expenses</v>
          </cell>
          <cell r="B14">
            <v>4879</v>
          </cell>
          <cell r="D14">
            <v>4879</v>
          </cell>
          <cell r="F14">
            <v>4879</v>
          </cell>
        </row>
        <row r="15">
          <cell r="A15" t="str">
            <v>Loan to ex shareholder</v>
          </cell>
          <cell r="D15">
            <v>0</v>
          </cell>
          <cell r="F15">
            <v>0</v>
          </cell>
        </row>
        <row r="16">
          <cell r="A16" t="str">
            <v>Curreny muturities of kong term receivables</v>
          </cell>
          <cell r="D16">
            <v>0</v>
          </cell>
          <cell r="F16">
            <v>0</v>
          </cell>
        </row>
        <row r="17">
          <cell r="A17" t="str">
            <v>Unbilled receivables</v>
          </cell>
          <cell r="D17">
            <v>0</v>
          </cell>
          <cell r="F17">
            <v>0</v>
          </cell>
        </row>
        <row r="18">
          <cell r="A18" t="str">
            <v xml:space="preserve">Other </v>
          </cell>
          <cell r="B18">
            <v>17247</v>
          </cell>
          <cell r="D18">
            <v>17247</v>
          </cell>
          <cell r="F18">
            <v>17247</v>
          </cell>
        </row>
        <row r="19">
          <cell r="A19" t="str">
            <v>Total</v>
          </cell>
          <cell r="B19">
            <v>35988</v>
          </cell>
          <cell r="D19">
            <v>35988</v>
          </cell>
          <cell r="E19">
            <v>0</v>
          </cell>
          <cell r="F19">
            <v>35988</v>
          </cell>
        </row>
        <row r="20">
          <cell r="A20" t="str">
            <v xml:space="preserve">Trade receivables </v>
          </cell>
        </row>
        <row r="21">
          <cell r="A21" t="str">
            <v>Accounts receivable</v>
          </cell>
          <cell r="B21">
            <v>85669</v>
          </cell>
          <cell r="D21">
            <v>85669</v>
          </cell>
          <cell r="F21">
            <v>85669</v>
          </cell>
        </row>
        <row r="22">
          <cell r="A22" t="str">
            <v>Unbilled receivables</v>
          </cell>
          <cell r="D22">
            <v>0</v>
          </cell>
          <cell r="F22">
            <v>0</v>
          </cell>
        </row>
        <row r="23">
          <cell r="A23" t="str">
            <v>Notes receivables</v>
          </cell>
          <cell r="D23">
            <v>0</v>
          </cell>
          <cell r="F23">
            <v>0</v>
          </cell>
        </row>
        <row r="24">
          <cell r="A24" t="str">
            <v>Allowance for doubtful accounts</v>
          </cell>
          <cell r="D24">
            <v>0</v>
          </cell>
          <cell r="F24">
            <v>0</v>
          </cell>
        </row>
        <row r="25">
          <cell r="A25" t="str">
            <v>Total</v>
          </cell>
          <cell r="B25">
            <v>85669</v>
          </cell>
          <cell r="D25">
            <v>85669</v>
          </cell>
          <cell r="E25">
            <v>0</v>
          </cell>
          <cell r="F25">
            <v>85669</v>
          </cell>
        </row>
        <row r="26">
          <cell r="A26" t="str">
            <v>Marketable securities</v>
          </cell>
        </row>
        <row r="27">
          <cell r="A27" t="str">
            <v>Securities</v>
          </cell>
          <cell r="B27">
            <v>21120</v>
          </cell>
          <cell r="D27">
            <v>21120</v>
          </cell>
          <cell r="F27">
            <v>21120</v>
          </cell>
        </row>
        <row r="28">
          <cell r="A28" t="str">
            <v>Others</v>
          </cell>
          <cell r="D28">
            <v>0</v>
          </cell>
          <cell r="F28">
            <v>0</v>
          </cell>
        </row>
        <row r="29">
          <cell r="A29" t="str">
            <v>Total</v>
          </cell>
          <cell r="B29">
            <v>21120</v>
          </cell>
          <cell r="D29">
            <v>21120</v>
          </cell>
          <cell r="E29">
            <v>0</v>
          </cell>
          <cell r="F29">
            <v>21120</v>
          </cell>
        </row>
        <row r="30">
          <cell r="A30" t="str">
            <v>Total current assets</v>
          </cell>
          <cell r="B30">
            <v>193430</v>
          </cell>
          <cell r="D30">
            <v>193430</v>
          </cell>
          <cell r="E30">
            <v>0</v>
          </cell>
          <cell r="F30">
            <v>193430</v>
          </cell>
        </row>
        <row r="31">
          <cell r="A31" t="str">
            <v>LONG-TERM RECEIVABLES:</v>
          </cell>
        </row>
        <row r="32">
          <cell r="A32" t="str">
            <v>Lomg term rec</v>
          </cell>
          <cell r="D32">
            <v>0</v>
          </cell>
          <cell r="F32">
            <v>0</v>
          </cell>
        </row>
        <row r="33">
          <cell r="A33" t="str">
            <v>Prepaid expenses</v>
          </cell>
          <cell r="D33">
            <v>0</v>
          </cell>
          <cell r="F33">
            <v>0</v>
          </cell>
        </row>
        <row r="34">
          <cell r="A34" t="str">
            <v>lease deposits</v>
          </cell>
          <cell r="D34">
            <v>0</v>
          </cell>
          <cell r="F34">
            <v>0</v>
          </cell>
        </row>
        <row r="35">
          <cell r="A35" t="str">
            <v>Unbilled receivables</v>
          </cell>
          <cell r="D35">
            <v>0</v>
          </cell>
          <cell r="F35">
            <v>0</v>
          </cell>
        </row>
        <row r="36">
          <cell r="A36" t="str">
            <v xml:space="preserve">rented property and equipment - cost </v>
          </cell>
          <cell r="D36">
            <v>0</v>
          </cell>
          <cell r="F36">
            <v>0</v>
          </cell>
        </row>
        <row r="37">
          <cell r="A37" t="str">
            <v>rented property and equipment -ac.de</v>
          </cell>
          <cell r="D37">
            <v>0</v>
          </cell>
          <cell r="F37">
            <v>0</v>
          </cell>
        </row>
        <row r="38">
          <cell r="A38" t="str">
            <v>Accrued severance pay</v>
          </cell>
          <cell r="D38">
            <v>0</v>
          </cell>
          <cell r="F38">
            <v>0</v>
          </cell>
        </row>
        <row r="39">
          <cell r="A39" t="str">
            <v>Prepaid expenses</v>
          </cell>
          <cell r="D39">
            <v>0</v>
          </cell>
          <cell r="F39">
            <v>0</v>
          </cell>
        </row>
        <row r="40">
          <cell r="A40" t="str">
            <v>Investments inaffliats</v>
          </cell>
          <cell r="D40">
            <v>0</v>
          </cell>
          <cell r="F40">
            <v>0</v>
          </cell>
        </row>
        <row r="41">
          <cell r="A41" t="str">
            <v>Investments in affiliates</v>
          </cell>
          <cell r="B41">
            <v>922</v>
          </cell>
          <cell r="D41">
            <v>922</v>
          </cell>
          <cell r="F41">
            <v>922</v>
          </cell>
          <cell r="G41">
            <v>0</v>
          </cell>
        </row>
        <row r="42">
          <cell r="A42" t="str">
            <v>Others</v>
          </cell>
          <cell r="D42">
            <v>0</v>
          </cell>
          <cell r="F42">
            <v>0</v>
          </cell>
        </row>
        <row r="43">
          <cell r="A43" t="str">
            <v xml:space="preserve"> total long-term recievables</v>
          </cell>
          <cell r="B43">
            <v>922</v>
          </cell>
          <cell r="D43">
            <v>922</v>
          </cell>
          <cell r="E43">
            <v>0</v>
          </cell>
          <cell r="F43">
            <v>922</v>
          </cell>
        </row>
        <row r="44">
          <cell r="A44" t="str">
            <v>FIXED ASSETS</v>
          </cell>
          <cell r="D44">
            <v>0</v>
          </cell>
        </row>
        <row r="45">
          <cell r="A45" t="str">
            <v>cost</v>
          </cell>
          <cell r="B45">
            <v>29475</v>
          </cell>
          <cell r="D45">
            <v>29475</v>
          </cell>
          <cell r="F45">
            <v>29475</v>
          </cell>
        </row>
        <row r="46">
          <cell r="A46" t="str">
            <v>depreciation</v>
          </cell>
          <cell r="D46">
            <v>0</v>
          </cell>
          <cell r="F46">
            <v>0</v>
          </cell>
        </row>
        <row r="47">
          <cell r="A47" t="str">
            <v>Total</v>
          </cell>
          <cell r="B47">
            <v>29475</v>
          </cell>
          <cell r="D47">
            <v>29475</v>
          </cell>
          <cell r="E47">
            <v>0</v>
          </cell>
          <cell r="F47">
            <v>29475</v>
          </cell>
        </row>
        <row r="48">
          <cell r="A48" t="str">
            <v>OTHER ASSETS:</v>
          </cell>
        </row>
        <row r="49">
          <cell r="A49" t="str">
            <v>Good will</v>
          </cell>
          <cell r="D49">
            <v>0</v>
          </cell>
          <cell r="F49">
            <v>0</v>
          </cell>
        </row>
        <row r="50">
          <cell r="A50" t="str">
            <v>COST</v>
          </cell>
          <cell r="B50">
            <v>2837</v>
          </cell>
          <cell r="D50">
            <v>2837</v>
          </cell>
          <cell r="F50">
            <v>2837</v>
          </cell>
        </row>
        <row r="51">
          <cell r="A51" t="str">
            <v>AMORTISATION</v>
          </cell>
          <cell r="D51">
            <v>0</v>
          </cell>
          <cell r="F51">
            <v>0</v>
          </cell>
        </row>
        <row r="52">
          <cell r="A52" t="str">
            <v xml:space="preserve">Commision for real estate agency </v>
          </cell>
          <cell r="F52">
            <v>0</v>
          </cell>
        </row>
        <row r="53">
          <cell r="A53" t="str">
            <v>AMORTISATION</v>
          </cell>
          <cell r="F53">
            <v>0</v>
          </cell>
        </row>
        <row r="54">
          <cell r="A54" t="str">
            <v>PATENTS</v>
          </cell>
          <cell r="F54">
            <v>0</v>
          </cell>
        </row>
        <row r="55">
          <cell r="A55" t="str">
            <v>Deferred income taxes</v>
          </cell>
          <cell r="D55">
            <v>0</v>
          </cell>
          <cell r="F55">
            <v>0</v>
          </cell>
        </row>
        <row r="56">
          <cell r="A56" t="str">
            <v>Total</v>
          </cell>
          <cell r="B56">
            <v>2837</v>
          </cell>
          <cell r="D56">
            <v>2837</v>
          </cell>
          <cell r="E56">
            <v>0</v>
          </cell>
          <cell r="F56">
            <v>2837</v>
          </cell>
        </row>
        <row r="57">
          <cell r="A57" t="str">
            <v>Total assets</v>
          </cell>
          <cell r="B57">
            <v>226664</v>
          </cell>
          <cell r="C57">
            <v>0</v>
          </cell>
          <cell r="D57">
            <v>226664</v>
          </cell>
          <cell r="E57">
            <v>0</v>
          </cell>
          <cell r="F57">
            <v>226664</v>
          </cell>
          <cell r="G57">
            <v>0</v>
          </cell>
          <cell r="H57">
            <v>0</v>
          </cell>
        </row>
        <row r="58">
          <cell r="A58" t="str">
            <v>CURRENT LIABILITIES:</v>
          </cell>
        </row>
        <row r="59">
          <cell r="A59" t="str">
            <v>Short-term bank credit</v>
          </cell>
          <cell r="D59">
            <v>0</v>
          </cell>
          <cell r="F59">
            <v>0</v>
          </cell>
        </row>
        <row r="60">
          <cell r="A60" t="str">
            <v>Short-term loans from banks</v>
          </cell>
          <cell r="F60">
            <v>0</v>
          </cell>
        </row>
        <row r="61">
          <cell r="A61" t="str">
            <v xml:space="preserve">Short-term loans from share holders </v>
          </cell>
          <cell r="F61">
            <v>0</v>
          </cell>
        </row>
        <row r="62">
          <cell r="A62" t="str">
            <v xml:space="preserve">Current maturities of lond term loans </v>
          </cell>
          <cell r="D62">
            <v>0</v>
          </cell>
          <cell r="F62">
            <v>0</v>
          </cell>
        </row>
        <row r="63">
          <cell r="A63" t="str">
            <v>Total</v>
          </cell>
          <cell r="B63">
            <v>0</v>
          </cell>
          <cell r="D63">
            <v>0</v>
          </cell>
          <cell r="E63">
            <v>0</v>
          </cell>
          <cell r="F63">
            <v>0</v>
          </cell>
        </row>
        <row r="64">
          <cell r="A64" t="str">
            <v>Other accounts payable</v>
          </cell>
          <cell r="F64">
            <v>0</v>
          </cell>
        </row>
        <row r="65">
          <cell r="A65" t="str">
            <v>Related parties</v>
          </cell>
          <cell r="D65">
            <v>0</v>
          </cell>
          <cell r="F65">
            <v>0</v>
          </cell>
          <cell r="H65">
            <v>0</v>
          </cell>
        </row>
        <row r="66">
          <cell r="A66" t="str">
            <v xml:space="preserve">Employees and payroll accruals </v>
          </cell>
          <cell r="D66">
            <v>0</v>
          </cell>
          <cell r="F66">
            <v>0</v>
          </cell>
        </row>
        <row r="67">
          <cell r="A67" t="str">
            <v>Accrued vacation and employee benefits</v>
          </cell>
          <cell r="D67">
            <v>0</v>
          </cell>
          <cell r="F67">
            <v>0</v>
          </cell>
        </row>
        <row r="68">
          <cell r="A68" t="str">
            <v>Provision for sdiscount to a client</v>
          </cell>
          <cell r="D68">
            <v>0</v>
          </cell>
          <cell r="F68">
            <v>0</v>
          </cell>
        </row>
        <row r="69">
          <cell r="A69" t="str">
            <v>Government authorities</v>
          </cell>
          <cell r="D69">
            <v>0</v>
          </cell>
          <cell r="F69">
            <v>0</v>
          </cell>
        </row>
        <row r="70">
          <cell r="A70" t="str">
            <v>R etired managers</v>
          </cell>
          <cell r="D70">
            <v>0</v>
          </cell>
          <cell r="F70">
            <v>0</v>
          </cell>
        </row>
        <row r="71">
          <cell r="A71" t="str">
            <v>costemer advances</v>
          </cell>
          <cell r="B71">
            <v>17715</v>
          </cell>
          <cell r="D71">
            <v>17715</v>
          </cell>
          <cell r="F71">
            <v>17715</v>
          </cell>
        </row>
        <row r="72">
          <cell r="A72" t="str">
            <v>provision foir warranty costs</v>
          </cell>
          <cell r="D72">
            <v>0</v>
          </cell>
          <cell r="F72">
            <v>0</v>
          </cell>
        </row>
        <row r="73">
          <cell r="A73" t="str">
            <v>Accrued expenses</v>
          </cell>
          <cell r="D73">
            <v>0</v>
          </cell>
          <cell r="F73">
            <v>0</v>
          </cell>
        </row>
        <row r="74">
          <cell r="A74" t="str">
            <v>Others</v>
          </cell>
          <cell r="B74">
            <v>65782</v>
          </cell>
          <cell r="D74">
            <v>65782</v>
          </cell>
          <cell r="F74">
            <v>65782</v>
          </cell>
        </row>
        <row r="75">
          <cell r="A75" t="str">
            <v>Total</v>
          </cell>
          <cell r="B75">
            <v>83497</v>
          </cell>
          <cell r="D75">
            <v>83497</v>
          </cell>
          <cell r="E75">
            <v>0</v>
          </cell>
          <cell r="F75">
            <v>83497</v>
          </cell>
        </row>
        <row r="76">
          <cell r="A76" t="str">
            <v>Customer advances, net of work in progress</v>
          </cell>
          <cell r="D76">
            <v>0</v>
          </cell>
          <cell r="F76">
            <v>0</v>
          </cell>
        </row>
        <row r="77">
          <cell r="A77" t="str">
            <v>Trade payables- open accounts</v>
          </cell>
          <cell r="B77">
            <v>29831</v>
          </cell>
          <cell r="D77">
            <v>29831</v>
          </cell>
          <cell r="F77">
            <v>29831</v>
          </cell>
        </row>
        <row r="78">
          <cell r="A78" t="str">
            <v>notes payables</v>
          </cell>
          <cell r="F78">
            <v>0</v>
          </cell>
        </row>
        <row r="79">
          <cell r="A79" t="str">
            <v>total</v>
          </cell>
          <cell r="B79">
            <v>29831</v>
          </cell>
          <cell r="D79">
            <v>29831</v>
          </cell>
          <cell r="E79">
            <v>0</v>
          </cell>
          <cell r="F79">
            <v>29831</v>
          </cell>
        </row>
        <row r="80">
          <cell r="A80" t="str">
            <v>Total current liabilities</v>
          </cell>
          <cell r="B80">
            <v>113328</v>
          </cell>
          <cell r="C80">
            <v>0</v>
          </cell>
          <cell r="D80">
            <v>113328</v>
          </cell>
          <cell r="E80">
            <v>0</v>
          </cell>
          <cell r="F80">
            <v>113328</v>
          </cell>
        </row>
        <row r="81">
          <cell r="A81" t="str">
            <v>LONG-TERM LIABILITIES:</v>
          </cell>
          <cell r="F81">
            <v>0</v>
          </cell>
        </row>
        <row r="82">
          <cell r="A82" t="str">
            <v>Loans from banks</v>
          </cell>
          <cell r="F82">
            <v>0</v>
          </cell>
        </row>
        <row r="83">
          <cell r="A83" t="str">
            <v>Loans from others</v>
          </cell>
          <cell r="F83">
            <v>0</v>
          </cell>
        </row>
        <row r="84">
          <cell r="A84" t="str">
            <v>Loans from related parties</v>
          </cell>
          <cell r="F84">
            <v>0</v>
          </cell>
        </row>
        <row r="85">
          <cell r="A85" t="str">
            <v>Deferred tax liabilities</v>
          </cell>
          <cell r="B85">
            <v>128</v>
          </cell>
          <cell r="D85">
            <v>128</v>
          </cell>
          <cell r="F85">
            <v>128</v>
          </cell>
        </row>
        <row r="86">
          <cell r="A86" t="str">
            <v>Accrued severance pay</v>
          </cell>
          <cell r="B86">
            <v>1178</v>
          </cell>
          <cell r="D86">
            <v>1178</v>
          </cell>
          <cell r="E86">
            <v>0</v>
          </cell>
          <cell r="F86">
            <v>1178</v>
          </cell>
        </row>
        <row r="87">
          <cell r="A87" t="str">
            <v>Total</v>
          </cell>
          <cell r="B87">
            <v>1306</v>
          </cell>
          <cell r="D87">
            <v>1306</v>
          </cell>
          <cell r="E87">
            <v>0</v>
          </cell>
          <cell r="F87">
            <v>1306</v>
          </cell>
        </row>
        <row r="89">
          <cell r="A89" t="str">
            <v xml:space="preserve">Common shares of NIS1 par value - </v>
          </cell>
          <cell r="B89">
            <v>14504</v>
          </cell>
          <cell r="D89">
            <v>14504</v>
          </cell>
          <cell r="F89">
            <v>14504</v>
          </cell>
          <cell r="G89">
            <v>-14504</v>
          </cell>
        </row>
        <row r="90">
          <cell r="A90" t="str">
            <v>Additional paid-in capital</v>
          </cell>
          <cell r="B90">
            <v>30336</v>
          </cell>
          <cell r="D90">
            <v>30336</v>
          </cell>
          <cell r="F90">
            <v>30336</v>
          </cell>
          <cell r="G90">
            <v>-30336</v>
          </cell>
        </row>
        <row r="91">
          <cell r="A91" t="str">
            <v>for trans</v>
          </cell>
          <cell r="B91">
            <v>607</v>
          </cell>
          <cell r="D91">
            <v>607</v>
          </cell>
          <cell r="F91">
            <v>607</v>
          </cell>
          <cell r="G91">
            <v>-607</v>
          </cell>
        </row>
        <row r="92">
          <cell r="A92" t="str">
            <v>Retained earnings (accumulated deficit)</v>
          </cell>
          <cell r="B92">
            <v>59526</v>
          </cell>
          <cell r="D92">
            <v>60058</v>
          </cell>
          <cell r="F92">
            <v>60058</v>
          </cell>
          <cell r="G92">
            <v>-60058</v>
          </cell>
        </row>
        <row r="93">
          <cell r="A93" t="str">
            <v>Net income for the year</v>
          </cell>
          <cell r="B93">
            <v>7057</v>
          </cell>
          <cell r="D93">
            <v>5059</v>
          </cell>
          <cell r="F93">
            <v>5059</v>
          </cell>
        </row>
        <row r="94">
          <cell r="A94" t="str">
            <v>Total shareholders' equity</v>
          </cell>
          <cell r="B94">
            <v>112030</v>
          </cell>
          <cell r="D94">
            <v>110564</v>
          </cell>
          <cell r="E94">
            <v>0</v>
          </cell>
          <cell r="F94">
            <v>110564</v>
          </cell>
        </row>
        <row r="95">
          <cell r="A95" t="str">
            <v>MINORITY INTEREST</v>
          </cell>
        </row>
        <row r="96">
          <cell r="A96" t="str">
            <v>Total liabilities and shareholders' equity</v>
          </cell>
          <cell r="B96">
            <v>226664</v>
          </cell>
          <cell r="D96">
            <v>225198</v>
          </cell>
          <cell r="E96">
            <v>0</v>
          </cell>
          <cell r="F96">
            <v>225198</v>
          </cell>
          <cell r="G96">
            <v>-105505</v>
          </cell>
          <cell r="H96">
            <v>0</v>
          </cell>
        </row>
        <row r="97">
          <cell r="B97">
            <v>226664</v>
          </cell>
          <cell r="D97">
            <v>226664</v>
          </cell>
          <cell r="E97">
            <v>0</v>
          </cell>
          <cell r="F97">
            <v>226664</v>
          </cell>
          <cell r="G97">
            <v>0</v>
          </cell>
          <cell r="H97">
            <v>0</v>
          </cell>
        </row>
        <row r="98">
          <cell r="B98">
            <v>0</v>
          </cell>
          <cell r="D98">
            <v>1466</v>
          </cell>
          <cell r="E98">
            <v>0</v>
          </cell>
          <cell r="F98">
            <v>1466</v>
          </cell>
          <cell r="G98">
            <v>105505</v>
          </cell>
          <cell r="H98">
            <v>0</v>
          </cell>
        </row>
        <row r="99">
          <cell r="F99">
            <v>0</v>
          </cell>
        </row>
        <row r="100">
          <cell r="A100" t="str">
            <v>Revenues from IT services</v>
          </cell>
          <cell r="B100">
            <v>81591</v>
          </cell>
          <cell r="D100">
            <v>81591</v>
          </cell>
          <cell r="F100">
            <v>81591</v>
          </cell>
        </row>
        <row r="101">
          <cell r="A101" t="str">
            <v xml:space="preserve">Revenues from marketing of soft ware products </v>
          </cell>
          <cell r="D101">
            <v>0</v>
          </cell>
          <cell r="F101">
            <v>0</v>
          </cell>
        </row>
        <row r="102">
          <cell r="A102" t="str">
            <v>Revenues from soft ware</v>
          </cell>
          <cell r="F102">
            <v>0</v>
          </cell>
        </row>
        <row r="103">
          <cell r="B103">
            <v>81591</v>
          </cell>
          <cell r="C103">
            <v>0</v>
          </cell>
          <cell r="D103">
            <v>81591</v>
          </cell>
          <cell r="E103">
            <v>0</v>
          </cell>
          <cell r="F103">
            <v>81591</v>
          </cell>
        </row>
        <row r="104">
          <cell r="A104" t="str">
            <v>Cost of revenues</v>
          </cell>
          <cell r="F104">
            <v>0</v>
          </cell>
        </row>
        <row r="105">
          <cell r="A105" t="str">
            <v>Salaries and related expenses</v>
          </cell>
          <cell r="B105">
            <v>60688</v>
          </cell>
          <cell r="D105">
            <v>60688</v>
          </cell>
          <cell r="F105">
            <v>60688</v>
          </cell>
        </row>
        <row r="106">
          <cell r="A106" t="str">
            <v xml:space="preserve">Materials </v>
          </cell>
          <cell r="D106">
            <v>0</v>
          </cell>
          <cell r="F106">
            <v>0</v>
          </cell>
        </row>
        <row r="107">
          <cell r="A107" t="str">
            <v xml:space="preserve"> subcontractors</v>
          </cell>
          <cell r="D107">
            <v>0</v>
          </cell>
          <cell r="F107">
            <v>0</v>
          </cell>
        </row>
        <row r="108">
          <cell r="A108" t="str">
            <v>Building rental and maintenance</v>
          </cell>
          <cell r="D108">
            <v>0</v>
          </cell>
          <cell r="F108">
            <v>0</v>
          </cell>
        </row>
        <row r="109">
          <cell r="A109" t="str">
            <v>provisin for warranty costs</v>
          </cell>
          <cell r="D109">
            <v>0</v>
          </cell>
          <cell r="F109">
            <v>0</v>
          </cell>
        </row>
        <row r="110">
          <cell r="A110" t="str">
            <v>motor vehicales</v>
          </cell>
          <cell r="D110">
            <v>0</v>
          </cell>
          <cell r="F110">
            <v>0</v>
          </cell>
        </row>
        <row r="111">
          <cell r="A111" t="str">
            <v>Depreciation</v>
          </cell>
          <cell r="F111">
            <v>0</v>
          </cell>
        </row>
        <row r="112">
          <cell r="A112" t="str">
            <v>work in prograss</v>
          </cell>
          <cell r="D112">
            <v>0</v>
          </cell>
          <cell r="F112">
            <v>0</v>
          </cell>
        </row>
        <row r="113">
          <cell r="A113" t="str">
            <v>Other manufacturing expenses</v>
          </cell>
          <cell r="D113">
            <v>0</v>
          </cell>
          <cell r="F113">
            <v>0</v>
          </cell>
        </row>
        <row r="114">
          <cell r="B114">
            <v>60688</v>
          </cell>
          <cell r="C114">
            <v>0</v>
          </cell>
          <cell r="D114">
            <v>60688</v>
          </cell>
          <cell r="E114">
            <v>0</v>
          </cell>
          <cell r="F114">
            <v>60688</v>
          </cell>
        </row>
        <row r="115">
          <cell r="A115" t="str">
            <v>Total</v>
          </cell>
          <cell r="F115">
            <v>0</v>
          </cell>
        </row>
        <row r="116">
          <cell r="A116" t="str">
            <v>Gross profit</v>
          </cell>
          <cell r="B116">
            <v>20903</v>
          </cell>
          <cell r="C116">
            <v>0</v>
          </cell>
          <cell r="D116">
            <v>20903</v>
          </cell>
          <cell r="F116">
            <v>20903</v>
          </cell>
        </row>
        <row r="117">
          <cell r="A117" t="str">
            <v>R&amp;d</v>
          </cell>
          <cell r="B117">
            <v>0.25619247220894459</v>
          </cell>
          <cell r="C117" t="e">
            <v>#DIV/0!</v>
          </cell>
          <cell r="D117">
            <v>0.25619247220894459</v>
          </cell>
          <cell r="F117">
            <v>0.25619247220894459</v>
          </cell>
        </row>
        <row r="118">
          <cell r="A118" t="str">
            <v>Salaries and related expenses</v>
          </cell>
          <cell r="F118">
            <v>0</v>
          </cell>
        </row>
        <row r="119">
          <cell r="A119" t="str">
            <v>materials and subcontractors</v>
          </cell>
          <cell r="F119">
            <v>0</v>
          </cell>
        </row>
        <row r="120">
          <cell r="A120" t="str">
            <v>Other</v>
          </cell>
          <cell r="F120">
            <v>0</v>
          </cell>
        </row>
        <row r="121">
          <cell r="A121" t="str">
            <v>Grants from the goverment</v>
          </cell>
          <cell r="B121">
            <v>0</v>
          </cell>
          <cell r="F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F122">
            <v>0</v>
          </cell>
        </row>
        <row r="123">
          <cell r="A123" t="str">
            <v>Selling and marketing expenses</v>
          </cell>
          <cell r="F123">
            <v>0</v>
          </cell>
        </row>
        <row r="124">
          <cell r="A124" t="str">
            <v>Salaries and related expenses</v>
          </cell>
          <cell r="B124">
            <v>3968</v>
          </cell>
          <cell r="D124">
            <v>3968</v>
          </cell>
          <cell r="F124">
            <v>3968</v>
          </cell>
        </row>
        <row r="125">
          <cell r="A125" t="str">
            <v>Commissions</v>
          </cell>
          <cell r="D125">
            <v>0</v>
          </cell>
          <cell r="F125">
            <v>0</v>
          </cell>
        </row>
        <row r="126">
          <cell r="A126" t="str">
            <v>Advertising</v>
          </cell>
          <cell r="D126">
            <v>0</v>
          </cell>
          <cell r="F126">
            <v>0</v>
          </cell>
        </row>
        <row r="127">
          <cell r="A127" t="str">
            <v>Other</v>
          </cell>
          <cell r="D127">
            <v>0</v>
          </cell>
          <cell r="E127">
            <v>5</v>
          </cell>
          <cell r="F127">
            <v>5</v>
          </cell>
        </row>
        <row r="128">
          <cell r="B128">
            <v>3968</v>
          </cell>
          <cell r="C128">
            <v>0</v>
          </cell>
          <cell r="D128">
            <v>3968</v>
          </cell>
          <cell r="E128">
            <v>5</v>
          </cell>
          <cell r="F128">
            <v>3973</v>
          </cell>
        </row>
        <row r="129">
          <cell r="A129" t="str">
            <v>Goodwill impairment</v>
          </cell>
          <cell r="D129">
            <v>0</v>
          </cell>
          <cell r="F129">
            <v>0</v>
          </cell>
        </row>
        <row r="130">
          <cell r="A130" t="str">
            <v>Administraative and general expenses</v>
          </cell>
          <cell r="F130">
            <v>0</v>
          </cell>
        </row>
        <row r="131">
          <cell r="A131" t="str">
            <v>Salaries and related expenses</v>
          </cell>
          <cell r="B131">
            <v>7051</v>
          </cell>
          <cell r="D131">
            <v>7051</v>
          </cell>
          <cell r="F131">
            <v>7051</v>
          </cell>
        </row>
        <row r="132">
          <cell r="A132" t="str">
            <v>professiaal expens</v>
          </cell>
          <cell r="D132">
            <v>0</v>
          </cell>
          <cell r="F132">
            <v>0</v>
          </cell>
        </row>
        <row r="133">
          <cell r="A133" t="str">
            <v>allowance for doubtful debts</v>
          </cell>
          <cell r="D133">
            <v>0</v>
          </cell>
          <cell r="F133">
            <v>0</v>
          </cell>
        </row>
        <row r="134">
          <cell r="A134" t="str">
            <v>Building rental and maintenance</v>
          </cell>
          <cell r="D134">
            <v>0</v>
          </cell>
          <cell r="F13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E148">
            <v>0</v>
          </cell>
          <cell r="F148">
            <v>0</v>
          </cell>
        </row>
        <row r="149">
          <cell r="F149">
            <v>0</v>
          </cell>
        </row>
        <row r="151">
          <cell r="F151">
            <v>1363</v>
          </cell>
        </row>
        <row r="152">
          <cell r="F152">
            <v>0</v>
          </cell>
        </row>
        <row r="153">
          <cell r="F153">
            <v>1363</v>
          </cell>
        </row>
        <row r="154">
          <cell r="E154">
            <v>0</v>
          </cell>
          <cell r="F154">
            <v>11242</v>
          </cell>
        </row>
        <row r="155">
          <cell r="F155">
            <v>0</v>
          </cell>
        </row>
        <row r="156">
          <cell r="F156">
            <v>0</v>
          </cell>
        </row>
        <row r="157">
          <cell r="F157">
            <v>-5784</v>
          </cell>
        </row>
        <row r="158">
          <cell r="F158">
            <v>0</v>
          </cell>
        </row>
        <row r="159">
          <cell r="E159">
            <v>0</v>
          </cell>
          <cell r="F159">
            <v>-5784</v>
          </cell>
        </row>
        <row r="160">
          <cell r="E160">
            <v>0</v>
          </cell>
          <cell r="F160">
            <v>5458</v>
          </cell>
        </row>
        <row r="161">
          <cell r="F161">
            <v>-404</v>
          </cell>
        </row>
        <row r="162">
          <cell r="F162">
            <v>0</v>
          </cell>
          <cell r="G162">
            <v>0</v>
          </cell>
        </row>
        <row r="163">
          <cell r="E163">
            <v>0</v>
          </cell>
          <cell r="F163">
            <v>-404</v>
          </cell>
        </row>
        <row r="164">
          <cell r="E164">
            <v>0</v>
          </cell>
          <cell r="F164">
            <v>5054</v>
          </cell>
        </row>
        <row r="165">
          <cell r="G165">
            <v>0</v>
          </cell>
        </row>
        <row r="166">
          <cell r="G166">
            <v>-105505</v>
          </cell>
        </row>
      </sheetData>
      <sheetData sheetId="10" refreshError="1"/>
      <sheetData sheetId="11" refreshError="1">
        <row r="2">
          <cell r="A2" t="str">
            <v>CURRENT ASSETS:</v>
          </cell>
          <cell r="B2" t="str">
            <v>אש"ח</v>
          </cell>
          <cell r="C2" t="str">
            <v>$</v>
          </cell>
          <cell r="E2" t="str">
            <v>$</v>
          </cell>
          <cell r="F2">
            <v>4.1529999999999996</v>
          </cell>
        </row>
        <row r="3">
          <cell r="A3" t="str">
            <v>Cash and cash equivalents</v>
          </cell>
          <cell r="B3">
            <v>2238</v>
          </cell>
          <cell r="C3">
            <v>556</v>
          </cell>
          <cell r="E3" t="str">
            <v xml:space="preserve">ממוצע </v>
          </cell>
          <cell r="F3">
            <v>4.1664444444444442</v>
          </cell>
        </row>
        <row r="4">
          <cell r="A4" t="str">
            <v>Inventories</v>
          </cell>
          <cell r="B4">
            <v>101</v>
          </cell>
          <cell r="C4">
            <v>25</v>
          </cell>
        </row>
        <row r="5">
          <cell r="A5" t="str">
            <v xml:space="preserve">Work in progress, net </v>
          </cell>
          <cell r="C5">
            <v>0</v>
          </cell>
        </row>
        <row r="6">
          <cell r="A6" t="str">
            <v>Total inventories</v>
          </cell>
          <cell r="B6">
            <v>101</v>
          </cell>
          <cell r="C6">
            <v>25</v>
          </cell>
        </row>
        <row r="7">
          <cell r="A7" t="str">
            <v>Other accounts receivable</v>
          </cell>
        </row>
        <row r="8">
          <cell r="A8" t="str">
            <v>Deferred income taxes</v>
          </cell>
          <cell r="C8">
            <v>0</v>
          </cell>
        </row>
        <row r="9">
          <cell r="A9" t="str">
            <v>Related parties</v>
          </cell>
          <cell r="B9">
            <v>4757</v>
          </cell>
          <cell r="C9">
            <v>1182</v>
          </cell>
        </row>
        <row r="10">
          <cell r="A10" t="str">
            <v>Government authorities</v>
          </cell>
          <cell r="B10">
            <v>1580</v>
          </cell>
          <cell r="C10">
            <v>392</v>
          </cell>
        </row>
        <row r="11">
          <cell r="A11" t="str">
            <v>Employees</v>
          </cell>
          <cell r="C11">
            <v>0</v>
          </cell>
        </row>
        <row r="12">
          <cell r="A12" t="str">
            <v xml:space="preserve"> advances to suppliers</v>
          </cell>
          <cell r="C12">
            <v>0</v>
          </cell>
        </row>
        <row r="13">
          <cell r="A13" t="str">
            <v>Prepaid expenses</v>
          </cell>
          <cell r="C13">
            <v>0</v>
          </cell>
        </row>
        <row r="14">
          <cell r="A14" t="str">
            <v>Loan to ex shareholder</v>
          </cell>
          <cell r="C14">
            <v>0</v>
          </cell>
        </row>
        <row r="15">
          <cell r="A15" t="str">
            <v>DEPOSITS</v>
          </cell>
          <cell r="C15">
            <v>0</v>
          </cell>
        </row>
        <row r="16">
          <cell r="A16" t="str">
            <v>Unbilled receivables</v>
          </cell>
          <cell r="C16">
            <v>0</v>
          </cell>
        </row>
        <row r="17">
          <cell r="A17" t="str">
            <v xml:space="preserve">Other </v>
          </cell>
          <cell r="B17">
            <v>93</v>
          </cell>
          <cell r="C17">
            <v>23</v>
          </cell>
        </row>
        <row r="18">
          <cell r="A18" t="str">
            <v>Total</v>
          </cell>
          <cell r="B18">
            <v>6430</v>
          </cell>
          <cell r="C18">
            <v>1597</v>
          </cell>
        </row>
        <row r="19">
          <cell r="A19" t="str">
            <v xml:space="preserve">Trade receivables </v>
          </cell>
        </row>
        <row r="20">
          <cell r="A20" t="str">
            <v>Accounts receivable</v>
          </cell>
          <cell r="B20">
            <v>21743</v>
          </cell>
          <cell r="C20">
            <v>5401</v>
          </cell>
        </row>
        <row r="21">
          <cell r="A21" t="str">
            <v>Unbilled receivables</v>
          </cell>
          <cell r="C21">
            <v>0</v>
          </cell>
        </row>
        <row r="22">
          <cell r="A22" t="str">
            <v>Notes receivables</v>
          </cell>
          <cell r="C22">
            <v>0</v>
          </cell>
        </row>
        <row r="23">
          <cell r="A23" t="str">
            <v>Allowance for doubtful accounts</v>
          </cell>
          <cell r="B23">
            <v>-570</v>
          </cell>
          <cell r="C23">
            <v>-142</v>
          </cell>
        </row>
        <row r="24">
          <cell r="A24" t="str">
            <v>Total</v>
          </cell>
          <cell r="B24">
            <v>21173</v>
          </cell>
          <cell r="C24">
            <v>5259</v>
          </cell>
        </row>
        <row r="25">
          <cell r="A25" t="str">
            <v>Marketable securities</v>
          </cell>
        </row>
        <row r="26">
          <cell r="A26" t="str">
            <v>Securities</v>
          </cell>
          <cell r="C26">
            <v>0</v>
          </cell>
        </row>
        <row r="27">
          <cell r="A27" t="str">
            <v>Others</v>
          </cell>
          <cell r="B27">
            <v>141</v>
          </cell>
          <cell r="C27">
            <v>35</v>
          </cell>
        </row>
        <row r="28">
          <cell r="A28" t="str">
            <v>Total</v>
          </cell>
          <cell r="B28">
            <v>141</v>
          </cell>
          <cell r="C28">
            <v>35</v>
          </cell>
        </row>
        <row r="29">
          <cell r="A29" t="str">
            <v>Total current assets</v>
          </cell>
          <cell r="B29">
            <v>30083</v>
          </cell>
          <cell r="C29">
            <v>7472</v>
          </cell>
        </row>
        <row r="30">
          <cell r="A30" t="str">
            <v>LONG-TERM RECEIVABLES:</v>
          </cell>
        </row>
        <row r="31">
          <cell r="A31" t="str">
            <v>Lomg term loans</v>
          </cell>
          <cell r="B31">
            <v>713</v>
          </cell>
          <cell r="C31">
            <v>177</v>
          </cell>
        </row>
        <row r="32">
          <cell r="A32" t="str">
            <v>Prepaid expenses</v>
          </cell>
          <cell r="C32">
            <v>0</v>
          </cell>
        </row>
        <row r="33">
          <cell r="A33" t="str">
            <v>Investments in affiliates</v>
          </cell>
          <cell r="C33">
            <v>0</v>
          </cell>
        </row>
        <row r="34">
          <cell r="A34" t="str">
            <v>Accrued severance pay fund</v>
          </cell>
          <cell r="B34">
            <v>4960</v>
          </cell>
          <cell r="C34">
            <v>1232</v>
          </cell>
        </row>
        <row r="35">
          <cell r="A35" t="str">
            <v xml:space="preserve"> total long-term recievables</v>
          </cell>
          <cell r="B35">
            <v>5673</v>
          </cell>
          <cell r="C35">
            <v>1409</v>
          </cell>
        </row>
        <row r="36">
          <cell r="A36" t="str">
            <v>FIXED ASSETS</v>
          </cell>
        </row>
        <row r="37">
          <cell r="A37" t="str">
            <v>cost</v>
          </cell>
          <cell r="B37">
            <v>1542</v>
          </cell>
          <cell r="C37">
            <v>383</v>
          </cell>
        </row>
        <row r="38">
          <cell r="A38" t="str">
            <v>depreciation</v>
          </cell>
          <cell r="C38">
            <v>0</v>
          </cell>
        </row>
        <row r="39">
          <cell r="A39" t="str">
            <v>Total</v>
          </cell>
          <cell r="B39">
            <v>1542</v>
          </cell>
          <cell r="C39">
            <v>383</v>
          </cell>
        </row>
        <row r="40">
          <cell r="A40" t="str">
            <v>OTHER ASSETS:</v>
          </cell>
        </row>
        <row r="41">
          <cell r="A41" t="str">
            <v>Good will</v>
          </cell>
          <cell r="C41">
            <v>0</v>
          </cell>
        </row>
        <row r="42">
          <cell r="A42" t="str">
            <v>COST</v>
          </cell>
          <cell r="B42">
            <v>46508</v>
          </cell>
          <cell r="C42">
            <v>11552</v>
          </cell>
        </row>
        <row r="43">
          <cell r="A43" t="str">
            <v>AMORTISATION</v>
          </cell>
          <cell r="C43">
            <v>0</v>
          </cell>
        </row>
        <row r="44">
          <cell r="A44" t="str">
            <v xml:space="preserve">Commision for real estate agency </v>
          </cell>
          <cell r="C44">
            <v>0</v>
          </cell>
        </row>
        <row r="45">
          <cell r="A45" t="str">
            <v>AMORTISATION</v>
          </cell>
          <cell r="C45">
            <v>0</v>
          </cell>
        </row>
        <row r="46">
          <cell r="A46" t="str">
            <v>PATENTS</v>
          </cell>
          <cell r="C46">
            <v>0</v>
          </cell>
        </row>
        <row r="47">
          <cell r="A47" t="str">
            <v>Deferred income taxes</v>
          </cell>
          <cell r="C47">
            <v>0</v>
          </cell>
        </row>
        <row r="48">
          <cell r="A48" t="str">
            <v>Total</v>
          </cell>
          <cell r="B48">
            <v>46508</v>
          </cell>
          <cell r="C48">
            <v>11552</v>
          </cell>
        </row>
        <row r="49">
          <cell r="A49" t="str">
            <v>Total assets</v>
          </cell>
          <cell r="B49">
            <v>83806</v>
          </cell>
          <cell r="C49">
            <v>20816</v>
          </cell>
        </row>
        <row r="50">
          <cell r="A50" t="str">
            <v>CURRENT LIABILITIES:</v>
          </cell>
        </row>
        <row r="51">
          <cell r="A51" t="str">
            <v>Short-term bank credit</v>
          </cell>
          <cell r="B51">
            <v>42245</v>
          </cell>
          <cell r="C51">
            <v>10493</v>
          </cell>
        </row>
        <row r="52">
          <cell r="A52" t="str">
            <v>Short-term loans from banks</v>
          </cell>
          <cell r="C52">
            <v>0</v>
          </cell>
        </row>
        <row r="53">
          <cell r="A53" t="str">
            <v xml:space="preserve">Short-term loans from share holders </v>
          </cell>
          <cell r="C53">
            <v>0</v>
          </cell>
        </row>
        <row r="54">
          <cell r="A54" t="str">
            <v xml:space="preserve">Current maturities of lond term loans </v>
          </cell>
          <cell r="C54">
            <v>0</v>
          </cell>
        </row>
        <row r="55">
          <cell r="A55" t="str">
            <v>Total</v>
          </cell>
          <cell r="B55">
            <v>42245</v>
          </cell>
          <cell r="C55">
            <v>10493</v>
          </cell>
        </row>
        <row r="56">
          <cell r="A56" t="str">
            <v>Other accounts payable</v>
          </cell>
        </row>
        <row r="57">
          <cell r="A57" t="str">
            <v>Related parties</v>
          </cell>
          <cell r="C57">
            <v>0</v>
          </cell>
        </row>
        <row r="58">
          <cell r="A58" t="str">
            <v xml:space="preserve">Employees and payroll accruals </v>
          </cell>
          <cell r="C58">
            <v>0</v>
          </cell>
        </row>
        <row r="59">
          <cell r="A59" t="str">
            <v>Accrued vacation and employee benefits</v>
          </cell>
          <cell r="C59">
            <v>0</v>
          </cell>
        </row>
        <row r="60">
          <cell r="A60" t="str">
            <v>Provision for sdiscount to a client</v>
          </cell>
          <cell r="C60">
            <v>0</v>
          </cell>
        </row>
        <row r="61">
          <cell r="A61" t="str">
            <v>Government authorities</v>
          </cell>
          <cell r="C61">
            <v>0</v>
          </cell>
        </row>
        <row r="62">
          <cell r="A62" t="str">
            <v>R etired managers</v>
          </cell>
          <cell r="C62">
            <v>0</v>
          </cell>
        </row>
        <row r="63">
          <cell r="A63" t="str">
            <v>Accrued expenses</v>
          </cell>
          <cell r="C63">
            <v>0</v>
          </cell>
        </row>
        <row r="64">
          <cell r="A64" t="str">
            <v>Others</v>
          </cell>
          <cell r="B64">
            <v>19317</v>
          </cell>
          <cell r="C64">
            <v>4798</v>
          </cell>
        </row>
        <row r="65">
          <cell r="A65" t="str">
            <v>Total</v>
          </cell>
          <cell r="B65">
            <v>19317</v>
          </cell>
          <cell r="C65">
            <v>4798</v>
          </cell>
        </row>
        <row r="66">
          <cell r="A66" t="str">
            <v>Customer advances, net of work in progress</v>
          </cell>
          <cell r="C66">
            <v>0</v>
          </cell>
        </row>
        <row r="67">
          <cell r="A67" t="str">
            <v>Trade payables- open accounts</v>
          </cell>
          <cell r="B67">
            <v>5741</v>
          </cell>
          <cell r="C67">
            <v>1426</v>
          </cell>
        </row>
        <row r="68">
          <cell r="A68" t="str">
            <v>notes payables</v>
          </cell>
          <cell r="C68">
            <v>0</v>
          </cell>
        </row>
        <row r="69">
          <cell r="A69" t="str">
            <v>total</v>
          </cell>
          <cell r="B69">
            <v>5741</v>
          </cell>
          <cell r="C69">
            <v>1426</v>
          </cell>
        </row>
        <row r="70">
          <cell r="A70" t="str">
            <v>Total current liabilities</v>
          </cell>
          <cell r="B70">
            <v>67303</v>
          </cell>
          <cell r="C70">
            <v>16717</v>
          </cell>
        </row>
        <row r="71">
          <cell r="A71" t="str">
            <v>LONG-TERM LIABILITIES:</v>
          </cell>
        </row>
        <row r="72">
          <cell r="A72" t="str">
            <v>Loans from banks</v>
          </cell>
          <cell r="B72">
            <v>2468</v>
          </cell>
          <cell r="C72">
            <v>613</v>
          </cell>
        </row>
        <row r="73">
          <cell r="A73" t="str">
            <v>Loans from  share holders</v>
          </cell>
          <cell r="C73">
            <v>0</v>
          </cell>
        </row>
        <row r="74">
          <cell r="A74" t="str">
            <v>Deferred tax liabilities</v>
          </cell>
          <cell r="C74">
            <v>0</v>
          </cell>
        </row>
        <row r="75">
          <cell r="A75" t="str">
            <v>Accrued severance pay</v>
          </cell>
          <cell r="B75">
            <v>7476</v>
          </cell>
          <cell r="C75">
            <v>1857</v>
          </cell>
        </row>
        <row r="76">
          <cell r="A76" t="str">
            <v>Total</v>
          </cell>
          <cell r="B76">
            <v>9944</v>
          </cell>
          <cell r="C76">
            <v>2470</v>
          </cell>
        </row>
        <row r="77">
          <cell r="A77" t="str">
            <v>Share holders equity</v>
          </cell>
        </row>
        <row r="78">
          <cell r="A78" t="str">
            <v xml:space="preserve">Common shares of NIS1 par value - </v>
          </cell>
          <cell r="B78">
            <v>6925</v>
          </cell>
        </row>
        <row r="79">
          <cell r="A79" t="str">
            <v>Additional paid-in capital</v>
          </cell>
        </row>
        <row r="80">
          <cell r="A80" t="str">
            <v xml:space="preserve">Accumalated foreign currency translation adjustments </v>
          </cell>
          <cell r="C80">
            <v>1718</v>
          </cell>
        </row>
        <row r="81">
          <cell r="A81" t="str">
            <v>Retained earnings (accumulated deficit)</v>
          </cell>
          <cell r="B81">
            <v>0</v>
          </cell>
        </row>
        <row r="82">
          <cell r="A82" t="str">
            <v>Net income for the year</v>
          </cell>
          <cell r="B82">
            <v>-367</v>
          </cell>
          <cell r="C82">
            <v>-89</v>
          </cell>
        </row>
        <row r="83">
          <cell r="A83" t="str">
            <v>Total shareholders' equity</v>
          </cell>
          <cell r="B83">
            <v>6558</v>
          </cell>
          <cell r="C83">
            <v>1629</v>
          </cell>
        </row>
        <row r="84">
          <cell r="A84" t="str">
            <v>MINORITY INTEREST</v>
          </cell>
        </row>
        <row r="85">
          <cell r="A85" t="str">
            <v>Total liabilities and shareholders' equity</v>
          </cell>
          <cell r="B85">
            <v>83805</v>
          </cell>
          <cell r="C85">
            <v>20816</v>
          </cell>
        </row>
        <row r="86">
          <cell r="B86">
            <v>83806</v>
          </cell>
          <cell r="C86">
            <v>20816</v>
          </cell>
        </row>
        <row r="87">
          <cell r="B87">
            <v>1</v>
          </cell>
          <cell r="C87">
            <v>0</v>
          </cell>
        </row>
        <row r="89">
          <cell r="A89" t="str">
            <v>Revenues from IT services</v>
          </cell>
          <cell r="C89">
            <v>0</v>
          </cell>
        </row>
        <row r="90">
          <cell r="A90" t="str">
            <v xml:space="preserve">Revenues from marketing of soft ware products </v>
          </cell>
          <cell r="B90">
            <v>21708</v>
          </cell>
          <cell r="C90">
            <v>5210</v>
          </cell>
        </row>
        <row r="91">
          <cell r="B91">
            <v>21708</v>
          </cell>
          <cell r="C91">
            <v>5210</v>
          </cell>
        </row>
        <row r="92">
          <cell r="A92" t="str">
            <v>Cost of revenues</v>
          </cell>
        </row>
        <row r="93">
          <cell r="A93" t="str">
            <v>Salaries and related expenses</v>
          </cell>
          <cell r="B93">
            <v>17336</v>
          </cell>
          <cell r="C93">
            <v>4161</v>
          </cell>
        </row>
        <row r="94">
          <cell r="A94" t="str">
            <v>Materials and subcontractors</v>
          </cell>
          <cell r="C94">
            <v>0</v>
          </cell>
        </row>
        <row r="95">
          <cell r="A95" t="str">
            <v>Building rental and maintenance</v>
          </cell>
          <cell r="C95">
            <v>0</v>
          </cell>
        </row>
        <row r="96">
          <cell r="A96" t="str">
            <v>Lease and maintance of motor vehicle</v>
          </cell>
          <cell r="C96">
            <v>0</v>
          </cell>
        </row>
        <row r="97">
          <cell r="A97" t="str">
            <v>Depreciation</v>
          </cell>
          <cell r="C97">
            <v>0</v>
          </cell>
        </row>
        <row r="98">
          <cell r="A98" t="str">
            <v>Other manufacturing expenses</v>
          </cell>
          <cell r="C98">
            <v>0</v>
          </cell>
        </row>
        <row r="99">
          <cell r="B99">
            <v>17336</v>
          </cell>
          <cell r="C99">
            <v>4161</v>
          </cell>
        </row>
        <row r="100">
          <cell r="A100" t="str">
            <v>Total</v>
          </cell>
        </row>
        <row r="101">
          <cell r="A101" t="str">
            <v>Gross profit</v>
          </cell>
          <cell r="B101">
            <v>4372</v>
          </cell>
          <cell r="C101">
            <v>1049</v>
          </cell>
        </row>
        <row r="102">
          <cell r="A102" t="str">
            <v>R&amp;d</v>
          </cell>
        </row>
        <row r="103">
          <cell r="A103" t="str">
            <v>Salaries and related expenses</v>
          </cell>
          <cell r="C103">
            <v>0</v>
          </cell>
        </row>
        <row r="104">
          <cell r="A104" t="str">
            <v>Other</v>
          </cell>
          <cell r="C104">
            <v>0</v>
          </cell>
        </row>
        <row r="105">
          <cell r="A105" t="str">
            <v>Grants from the goverment</v>
          </cell>
          <cell r="B105">
            <v>0</v>
          </cell>
          <cell r="C105">
            <v>0</v>
          </cell>
        </row>
        <row r="106">
          <cell r="B106">
            <v>0</v>
          </cell>
          <cell r="C106">
            <v>0</v>
          </cell>
        </row>
        <row r="107">
          <cell r="A107" t="str">
            <v>Selling and marketing expenses</v>
          </cell>
        </row>
        <row r="108">
          <cell r="A108" t="str">
            <v>Salaries and related expenses</v>
          </cell>
          <cell r="B108">
            <v>1478</v>
          </cell>
          <cell r="C108">
            <v>355</v>
          </cell>
        </row>
        <row r="109">
          <cell r="A109" t="str">
            <v>Commissions</v>
          </cell>
          <cell r="B109">
            <v>0</v>
          </cell>
          <cell r="C109">
            <v>0</v>
          </cell>
        </row>
        <row r="110">
          <cell r="A110" t="str">
            <v>Advertising</v>
          </cell>
          <cell r="C110">
            <v>0</v>
          </cell>
        </row>
        <row r="111">
          <cell r="A111" t="str">
            <v>Other</v>
          </cell>
          <cell r="B111">
            <v>0</v>
          </cell>
          <cell r="C111">
            <v>0</v>
          </cell>
        </row>
        <row r="112">
          <cell r="B112">
            <v>1478</v>
          </cell>
          <cell r="C112">
            <v>355</v>
          </cell>
        </row>
        <row r="113">
          <cell r="A113" t="str">
            <v>Goodwill impairment</v>
          </cell>
          <cell r="B113">
            <v>600</v>
          </cell>
          <cell r="C113">
            <v>144</v>
          </cell>
        </row>
        <row r="114">
          <cell r="A114" t="str">
            <v>Administraative and general expenses</v>
          </cell>
        </row>
        <row r="115">
          <cell r="A115" t="str">
            <v>Salaries and related expenses</v>
          </cell>
          <cell r="B115">
            <v>2259</v>
          </cell>
          <cell r="C115">
            <v>542</v>
          </cell>
        </row>
        <row r="116">
          <cell r="A116" t="str">
            <v>Lease and maintance of motor vehicle</v>
          </cell>
          <cell r="C116">
            <v>0</v>
          </cell>
        </row>
        <row r="117">
          <cell r="A117" t="str">
            <v>A llowance for doubtful accounts</v>
          </cell>
          <cell r="B117">
            <v>0</v>
          </cell>
          <cell r="C117">
            <v>0</v>
          </cell>
        </row>
        <row r="118">
          <cell r="A118" t="str">
            <v>Professional consultants</v>
          </cell>
          <cell r="C118">
            <v>0</v>
          </cell>
        </row>
        <row r="119">
          <cell r="A119" t="str">
            <v>Office and general maintenance</v>
          </cell>
          <cell r="C119">
            <v>0</v>
          </cell>
        </row>
        <row r="120">
          <cell r="A120" t="str">
            <v>Management fees to parent company</v>
          </cell>
          <cell r="C120">
            <v>0</v>
          </cell>
        </row>
        <row r="121">
          <cell r="A121" t="str">
            <v>Others</v>
          </cell>
          <cell r="C121">
            <v>0</v>
          </cell>
        </row>
        <row r="122">
          <cell r="B122">
            <v>2259</v>
          </cell>
          <cell r="C122">
            <v>542</v>
          </cell>
        </row>
        <row r="124">
          <cell r="A124" t="str">
            <v>Operating income</v>
          </cell>
          <cell r="B124">
            <v>35</v>
          </cell>
          <cell r="C124">
            <v>8</v>
          </cell>
        </row>
        <row r="126">
          <cell r="A126" t="str">
            <v>Financing income, net</v>
          </cell>
          <cell r="B126">
            <v>-382</v>
          </cell>
          <cell r="C126">
            <v>-92</v>
          </cell>
        </row>
        <row r="127">
          <cell r="A127" t="str">
            <v>Total</v>
          </cell>
          <cell r="B127">
            <v>-382</v>
          </cell>
          <cell r="C127">
            <v>-92</v>
          </cell>
        </row>
        <row r="128">
          <cell r="A128" t="str">
            <v>Other income (expenses), net</v>
          </cell>
        </row>
        <row r="129">
          <cell r="A129" t="str">
            <v>Allowance for realization of investment in subsidiaries</v>
          </cell>
          <cell r="B129">
            <v>-20</v>
          </cell>
          <cell r="C129">
            <v>-5</v>
          </cell>
        </row>
        <row r="130">
          <cell r="A130" t="str">
            <v>Gain (loss) of sale of fixed assests</v>
          </cell>
          <cell r="C130">
            <v>0</v>
          </cell>
        </row>
        <row r="131">
          <cell r="A131" t="str">
            <v>Write off concessions for CRM software</v>
          </cell>
          <cell r="C131">
            <v>0</v>
          </cell>
        </row>
        <row r="132">
          <cell r="A132" t="str">
            <v>Total</v>
          </cell>
          <cell r="B132">
            <v>-20</v>
          </cell>
          <cell r="C132">
            <v>-5</v>
          </cell>
        </row>
        <row r="133">
          <cell r="A133" t="str">
            <v>Income before income taxes</v>
          </cell>
          <cell r="B133">
            <v>-367</v>
          </cell>
          <cell r="C133">
            <v>-89</v>
          </cell>
        </row>
        <row r="135">
          <cell r="A135" t="str">
            <v>Income taxes</v>
          </cell>
          <cell r="B135">
            <v>0</v>
          </cell>
          <cell r="C135">
            <v>0</v>
          </cell>
        </row>
        <row r="136">
          <cell r="B136">
            <v>0</v>
          </cell>
          <cell r="C136">
            <v>0</v>
          </cell>
        </row>
        <row r="137">
          <cell r="A137" t="str">
            <v>Income after income taxes</v>
          </cell>
          <cell r="B137">
            <v>-367</v>
          </cell>
          <cell r="C137">
            <v>-89</v>
          </cell>
        </row>
        <row r="138">
          <cell r="A138" t="str">
            <v>Minority share in subsidiaries, net</v>
          </cell>
          <cell r="B138">
            <v>0</v>
          </cell>
          <cell r="C138">
            <v>0</v>
          </cell>
        </row>
        <row r="139">
          <cell r="A139" t="str">
            <v>Equiyt ernings</v>
          </cell>
          <cell r="B139">
            <v>0</v>
          </cell>
          <cell r="C139">
            <v>0</v>
          </cell>
        </row>
        <row r="140">
          <cell r="A140" t="str">
            <v>Total</v>
          </cell>
          <cell r="B140">
            <v>0</v>
          </cell>
          <cell r="C140">
            <v>0</v>
          </cell>
        </row>
        <row r="141">
          <cell r="A141" t="str">
            <v>Net income for the year</v>
          </cell>
          <cell r="B141">
            <v>-367</v>
          </cell>
          <cell r="C141">
            <v>-89</v>
          </cell>
        </row>
        <row r="143">
          <cell r="D143" t="str">
            <v>פקודות נוספות :</v>
          </cell>
        </row>
        <row r="145">
          <cell r="D145" t="str">
            <v xml:space="preserve">תיקון הפחתת  מוניטין מ-10 שנים לפי ג"ד ישראלי ל- 20 שנה לפי הכללים האמריקאים </v>
          </cell>
        </row>
        <row r="147">
          <cell r="A147">
            <v>594</v>
          </cell>
        </row>
        <row r="149">
          <cell r="B149">
            <v>-8653</v>
          </cell>
          <cell r="C149" t="str">
            <v xml:space="preserve">רווח לפי דוח </v>
          </cell>
        </row>
        <row r="150">
          <cell r="B150">
            <v>-450</v>
          </cell>
          <cell r="C150" t="str">
            <v xml:space="preserve">פ"נ - של החברה בגין הוצאות לשלם </v>
          </cell>
        </row>
        <row r="151">
          <cell r="B151">
            <v>-9103</v>
          </cell>
        </row>
        <row r="153">
          <cell r="B153">
            <v>594</v>
          </cell>
          <cell r="D153" t="str">
            <v xml:space="preserve">תיקון מוניטין </v>
          </cell>
        </row>
        <row r="154">
          <cell r="B154">
            <v>-8509</v>
          </cell>
        </row>
        <row r="155">
          <cell r="B155">
            <v>-367</v>
          </cell>
          <cell r="C155" t="str">
            <v xml:space="preserve">בהרכבה </v>
          </cell>
        </row>
        <row r="156">
          <cell r="B156">
            <v>-8142</v>
          </cell>
        </row>
      </sheetData>
      <sheetData sheetId="12" refreshError="1"/>
      <sheetData sheetId="13" refreshError="1">
        <row r="3">
          <cell r="C3" t="str">
            <v>Contahal</v>
          </cell>
          <cell r="D3" t="str">
            <v>Compro</v>
          </cell>
          <cell r="E3" t="str">
            <v>Gilad</v>
          </cell>
        </row>
        <row r="5">
          <cell r="B5" t="str">
            <v>CURRENT ASSETS:</v>
          </cell>
        </row>
        <row r="6">
          <cell r="B6" t="str">
            <v>Cash and cash equivalents</v>
          </cell>
          <cell r="C6">
            <v>11040</v>
          </cell>
          <cell r="D6">
            <v>2422</v>
          </cell>
          <cell r="E6">
            <v>3316</v>
          </cell>
        </row>
        <row r="7">
          <cell r="B7" t="str">
            <v xml:space="preserve">Short-term deposits </v>
          </cell>
          <cell r="C7">
            <v>16989</v>
          </cell>
        </row>
        <row r="8">
          <cell r="B8" t="str">
            <v>Marketable securities</v>
          </cell>
          <cell r="C8">
            <v>2184</v>
          </cell>
        </row>
        <row r="9">
          <cell r="B9" t="str">
            <v>Trade receivables</v>
          </cell>
          <cell r="C9">
            <v>25393</v>
          </cell>
          <cell r="D9">
            <v>11983</v>
          </cell>
          <cell r="E9">
            <v>19756</v>
          </cell>
        </row>
        <row r="10">
          <cell r="B10" t="str">
            <v>Other accounts receivable</v>
          </cell>
          <cell r="C10">
            <v>3708</v>
          </cell>
          <cell r="D10">
            <v>740</v>
          </cell>
          <cell r="E10">
            <v>2802</v>
          </cell>
        </row>
        <row r="11">
          <cell r="B11" t="str">
            <v>Work-in-progress, net of customer advances</v>
          </cell>
          <cell r="C11">
            <v>709</v>
          </cell>
          <cell r="E11" t="str">
            <v>-</v>
          </cell>
        </row>
        <row r="12">
          <cell r="B12" t="str">
            <v>Inventories</v>
          </cell>
          <cell r="C12" t="str">
            <v>-</v>
          </cell>
          <cell r="E12">
            <v>104</v>
          </cell>
        </row>
        <row r="14">
          <cell r="B14" t="str">
            <v>Total current assets</v>
          </cell>
          <cell r="C14">
            <v>60023</v>
          </cell>
          <cell r="D14">
            <v>15145</v>
          </cell>
          <cell r="E14">
            <v>25978</v>
          </cell>
        </row>
        <row r="16">
          <cell r="B16" t="str">
            <v>LONG-TERM RECEIVABLES</v>
          </cell>
          <cell r="C16">
            <v>1965</v>
          </cell>
          <cell r="D16">
            <v>531</v>
          </cell>
        </row>
        <row r="18">
          <cell r="B18" t="str">
            <v>FIXED ASSETS, NET</v>
          </cell>
          <cell r="C18">
            <v>13372</v>
          </cell>
          <cell r="D18">
            <v>1124</v>
          </cell>
          <cell r="E18">
            <v>2154</v>
          </cell>
        </row>
        <row r="20">
          <cell r="B20" t="str">
            <v xml:space="preserve">Good will </v>
          </cell>
          <cell r="D20">
            <v>18657</v>
          </cell>
          <cell r="E20">
            <v>31797</v>
          </cell>
        </row>
        <row r="21">
          <cell r="D21">
            <v>-267</v>
          </cell>
          <cell r="E21">
            <v>-397</v>
          </cell>
        </row>
        <row r="22">
          <cell r="D22">
            <v>18390</v>
          </cell>
          <cell r="E22">
            <v>31400</v>
          </cell>
        </row>
        <row r="24">
          <cell r="B24" t="str">
            <v>Defferd tax</v>
          </cell>
          <cell r="C24">
            <v>0</v>
          </cell>
          <cell r="D24">
            <v>836</v>
          </cell>
          <cell r="E24">
            <v>1301</v>
          </cell>
        </row>
        <row r="26">
          <cell r="B26" t="str">
            <v>Total assets</v>
          </cell>
          <cell r="C26">
            <v>75360</v>
          </cell>
          <cell r="D26">
            <v>36026</v>
          </cell>
          <cell r="E26">
            <v>60833</v>
          </cell>
        </row>
        <row r="28">
          <cell r="B28" t="str">
            <v>Good will in acquisition</v>
          </cell>
          <cell r="C28">
            <v>61007</v>
          </cell>
        </row>
        <row r="29">
          <cell r="C29">
            <v>-762</v>
          </cell>
        </row>
        <row r="30">
          <cell r="C30">
            <v>60245</v>
          </cell>
        </row>
        <row r="38">
          <cell r="C38" t="str">
            <v>Contahal</v>
          </cell>
          <cell r="D38" t="str">
            <v>Compro</v>
          </cell>
          <cell r="E38" t="str">
            <v>Gilad</v>
          </cell>
        </row>
        <row r="39">
          <cell r="B39" t="str">
            <v>CURRENT LIABILITIES:</v>
          </cell>
        </row>
        <row r="40">
          <cell r="B40" t="str">
            <v>Short-term bank credit</v>
          </cell>
          <cell r="D40">
            <v>4045</v>
          </cell>
          <cell r="E40">
            <v>29397</v>
          </cell>
        </row>
        <row r="41">
          <cell r="B41" t="str">
            <v>Trade payables</v>
          </cell>
          <cell r="C41">
            <v>3290</v>
          </cell>
          <cell r="D41">
            <v>760</v>
          </cell>
          <cell r="E41">
            <v>2765</v>
          </cell>
        </row>
        <row r="42">
          <cell r="B42" t="str">
            <v>Other accounts payable</v>
          </cell>
          <cell r="C42">
            <v>22595</v>
          </cell>
          <cell r="D42">
            <v>9071</v>
          </cell>
          <cell r="E42">
            <v>19867</v>
          </cell>
        </row>
        <row r="43">
          <cell r="B43" t="str">
            <v>Customer advances, net of work-in-progress</v>
          </cell>
          <cell r="C43">
            <v>798</v>
          </cell>
        </row>
        <row r="45">
          <cell r="B45" t="str">
            <v>Total current liabilities</v>
          </cell>
          <cell r="C45">
            <v>26683</v>
          </cell>
          <cell r="D45">
            <v>13876</v>
          </cell>
          <cell r="E45">
            <v>52029</v>
          </cell>
        </row>
        <row r="47">
          <cell r="B47" t="str">
            <v>LONG-TERM LIABILITIES:</v>
          </cell>
        </row>
        <row r="48">
          <cell r="B48" t="str">
            <v>Liabilities to banks and others</v>
          </cell>
          <cell r="D48">
            <v>14262</v>
          </cell>
          <cell r="E48">
            <v>7948</v>
          </cell>
        </row>
        <row r="49">
          <cell r="B49" t="str">
            <v>Deferred tax liabilities</v>
          </cell>
          <cell r="C49">
            <v>25</v>
          </cell>
        </row>
        <row r="50">
          <cell r="B50" t="str">
            <v>Accrued severance pay, net</v>
          </cell>
          <cell r="C50">
            <v>1158</v>
          </cell>
          <cell r="D50">
            <v>3711</v>
          </cell>
          <cell r="E50">
            <v>1469</v>
          </cell>
        </row>
        <row r="52">
          <cell r="B52" t="str">
            <v>Total long-term liabilities</v>
          </cell>
          <cell r="C52">
            <v>1183</v>
          </cell>
          <cell r="D52">
            <v>17973</v>
          </cell>
          <cell r="E52">
            <v>9417</v>
          </cell>
        </row>
        <row r="54">
          <cell r="B54" t="str">
            <v>MINORITY INTEREST</v>
          </cell>
        </row>
        <row r="56">
          <cell r="B56" t="str">
            <v>SHAREHOLDERS' EQUITY</v>
          </cell>
          <cell r="C56">
            <v>47494</v>
          </cell>
          <cell r="D56">
            <v>4177</v>
          </cell>
          <cell r="E56">
            <v>-613</v>
          </cell>
        </row>
        <row r="58">
          <cell r="B58" t="str">
            <v>Total liabilities and shareholders' equity</v>
          </cell>
          <cell r="C58">
            <v>75360</v>
          </cell>
          <cell r="D58">
            <v>36026</v>
          </cell>
          <cell r="E58">
            <v>60833</v>
          </cell>
        </row>
        <row r="63">
          <cell r="C63" t="str">
            <v>Contahal</v>
          </cell>
          <cell r="D63" t="str">
            <v>Compro</v>
          </cell>
          <cell r="E63" t="str">
            <v>Gilad</v>
          </cell>
        </row>
        <row r="65">
          <cell r="B65" t="str">
            <v>Revenues</v>
          </cell>
          <cell r="C65">
            <v>28674</v>
          </cell>
          <cell r="D65">
            <v>16593</v>
          </cell>
          <cell r="E65">
            <v>21734</v>
          </cell>
        </row>
        <row r="66">
          <cell r="B66" t="str">
            <v>Cost of revenues</v>
          </cell>
          <cell r="C66">
            <v>22619</v>
          </cell>
          <cell r="D66">
            <v>12643</v>
          </cell>
          <cell r="E66">
            <v>16681</v>
          </cell>
        </row>
        <row r="68">
          <cell r="B68" t="str">
            <v>Gross profit</v>
          </cell>
          <cell r="C68">
            <v>6055</v>
          </cell>
          <cell r="D68">
            <v>3950</v>
          </cell>
          <cell r="E68">
            <v>5053</v>
          </cell>
        </row>
        <row r="69">
          <cell r="C69">
            <v>0.21116691079026295</v>
          </cell>
          <cell r="D69">
            <v>0.23805219068281805</v>
          </cell>
          <cell r="E69">
            <v>0.23249286831692278</v>
          </cell>
        </row>
        <row r="70">
          <cell r="B70" t="str">
            <v>Research and development expenses</v>
          </cell>
          <cell r="C70">
            <v>693</v>
          </cell>
          <cell r="D70">
            <v>443</v>
          </cell>
        </row>
        <row r="71">
          <cell r="B71" t="str">
            <v>Selling, general and administrative expenses</v>
          </cell>
          <cell r="C71">
            <v>2836</v>
          </cell>
          <cell r="D71">
            <v>3850</v>
          </cell>
          <cell r="E71">
            <v>5327</v>
          </cell>
        </row>
        <row r="72">
          <cell r="C72">
            <v>3529</v>
          </cell>
          <cell r="D72">
            <v>4293</v>
          </cell>
          <cell r="E72">
            <v>5327</v>
          </cell>
        </row>
        <row r="74">
          <cell r="B74" t="str">
            <v>Operating income( loss)</v>
          </cell>
          <cell r="C74">
            <v>2526</v>
          </cell>
          <cell r="D74">
            <v>-343</v>
          </cell>
          <cell r="E74">
            <v>-274</v>
          </cell>
        </row>
        <row r="76">
          <cell r="B76" t="str">
            <v>Financial expenses, net</v>
          </cell>
          <cell r="C76">
            <v>157</v>
          </cell>
          <cell r="D76">
            <v>-429</v>
          </cell>
          <cell r="E76">
            <v>-319</v>
          </cell>
        </row>
        <row r="77">
          <cell r="B77" t="str">
            <v>Other income, net</v>
          </cell>
          <cell r="C77">
            <v>1066</v>
          </cell>
          <cell r="D77">
            <v>3</v>
          </cell>
          <cell r="E77">
            <v>-10</v>
          </cell>
        </row>
        <row r="79">
          <cell r="B79" t="str">
            <v>Income (Loss) before taxes on income</v>
          </cell>
          <cell r="C79">
            <v>3749</v>
          </cell>
          <cell r="D79">
            <v>-769</v>
          </cell>
          <cell r="E79">
            <v>-603</v>
          </cell>
        </row>
        <row r="80">
          <cell r="B80" t="str">
            <v>Taxes on income</v>
          </cell>
          <cell r="C80">
            <v>1039</v>
          </cell>
          <cell r="D80">
            <v>-105</v>
          </cell>
          <cell r="E80">
            <v>-50</v>
          </cell>
        </row>
        <row r="82">
          <cell r="B82" t="str">
            <v>Income(loss) for the period</v>
          </cell>
          <cell r="C82">
            <v>2710</v>
          </cell>
          <cell r="D82">
            <v>-664</v>
          </cell>
          <cell r="E82">
            <v>-553</v>
          </cell>
        </row>
        <row r="87">
          <cell r="B87" t="str">
            <v>The cost of employees salaries</v>
          </cell>
        </row>
        <row r="88">
          <cell r="B88" t="str">
            <v>Cost of revenues</v>
          </cell>
          <cell r="C88">
            <v>21127</v>
          </cell>
          <cell r="D88">
            <v>10215</v>
          </cell>
          <cell r="E88">
            <v>15426</v>
          </cell>
        </row>
        <row r="89">
          <cell r="C89">
            <v>0.7367998884006417</v>
          </cell>
          <cell r="D89">
            <v>0.61562104501898396</v>
          </cell>
          <cell r="E89">
            <v>0.70976350418698808</v>
          </cell>
        </row>
        <row r="90">
          <cell r="B90" t="str">
            <v xml:space="preserve">Research and development </v>
          </cell>
          <cell r="C90">
            <v>426</v>
          </cell>
          <cell r="D90">
            <v>439</v>
          </cell>
        </row>
        <row r="91">
          <cell r="C91">
            <v>1.4856664574178698E-2</v>
          </cell>
          <cell r="D91">
            <v>2.6456939673356234E-2</v>
          </cell>
          <cell r="E91">
            <v>0</v>
          </cell>
        </row>
        <row r="92">
          <cell r="B92" t="str">
            <v xml:space="preserve">Selling, general and administrative </v>
          </cell>
          <cell r="C92">
            <v>1766</v>
          </cell>
          <cell r="D92">
            <v>2173</v>
          </cell>
          <cell r="E92">
            <v>2511</v>
          </cell>
        </row>
        <row r="93">
          <cell r="C93">
            <v>6.1588895863848782E-2</v>
          </cell>
          <cell r="D93">
            <v>0.13095883806424397</v>
          </cell>
          <cell r="E93">
            <v>0.11553326585074078</v>
          </cell>
        </row>
      </sheetData>
      <sheetData sheetId="14" refreshError="1">
        <row r="2">
          <cell r="B2">
            <v>3.99</v>
          </cell>
        </row>
        <row r="3">
          <cell r="B3">
            <v>2175752</v>
          </cell>
          <cell r="C3">
            <v>0</v>
          </cell>
          <cell r="D3">
            <v>2175752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B7">
            <v>0</v>
          </cell>
          <cell r="C7">
            <v>0</v>
          </cell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B11">
            <v>2660591</v>
          </cell>
          <cell r="D11">
            <v>2660591</v>
          </cell>
        </row>
        <row r="12">
          <cell r="B12">
            <v>332261</v>
          </cell>
          <cell r="D12">
            <v>332261</v>
          </cell>
        </row>
        <row r="13">
          <cell r="D13">
            <v>0</v>
          </cell>
        </row>
        <row r="14">
          <cell r="B14">
            <v>756787</v>
          </cell>
          <cell r="D14">
            <v>756787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B19">
            <v>3749639</v>
          </cell>
          <cell r="C19">
            <v>0</v>
          </cell>
          <cell r="D19">
            <v>3749639</v>
          </cell>
        </row>
        <row r="20">
          <cell r="D20">
            <v>0</v>
          </cell>
        </row>
        <row r="21">
          <cell r="B21">
            <v>19572241</v>
          </cell>
          <cell r="D21">
            <v>19572241</v>
          </cell>
        </row>
        <row r="22">
          <cell r="B22">
            <v>3175953</v>
          </cell>
          <cell r="D22">
            <v>3175953</v>
          </cell>
        </row>
        <row r="23">
          <cell r="D23">
            <v>0</v>
          </cell>
        </row>
        <row r="24">
          <cell r="D24">
            <v>0</v>
          </cell>
        </row>
        <row r="25">
          <cell r="B25">
            <v>22748194</v>
          </cell>
          <cell r="C25">
            <v>0</v>
          </cell>
          <cell r="D25">
            <v>22748194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B29">
            <v>0</v>
          </cell>
          <cell r="D29">
            <v>0</v>
          </cell>
        </row>
        <row r="30">
          <cell r="B30">
            <v>28673585</v>
          </cell>
          <cell r="C30">
            <v>0</v>
          </cell>
          <cell r="D30">
            <v>28673585</v>
          </cell>
        </row>
        <row r="31">
          <cell r="D31">
            <v>0</v>
          </cell>
        </row>
        <row r="32">
          <cell r="B32">
            <v>389667</v>
          </cell>
          <cell r="D32">
            <v>389667</v>
          </cell>
        </row>
        <row r="33">
          <cell r="B33">
            <v>463143</v>
          </cell>
          <cell r="D33">
            <v>463143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B38">
            <v>7020991</v>
          </cell>
          <cell r="D38">
            <v>7020991</v>
          </cell>
        </row>
        <row r="39">
          <cell r="D39">
            <v>0</v>
          </cell>
        </row>
        <row r="40">
          <cell r="B40">
            <v>-89541</v>
          </cell>
          <cell r="D40">
            <v>-89541</v>
          </cell>
        </row>
        <row r="41">
          <cell r="B41">
            <v>116986</v>
          </cell>
          <cell r="D41">
            <v>116986</v>
          </cell>
        </row>
        <row r="42">
          <cell r="D42">
            <v>0</v>
          </cell>
        </row>
        <row r="43">
          <cell r="B43">
            <v>7901246</v>
          </cell>
          <cell r="D43">
            <v>7901246</v>
          </cell>
        </row>
        <row r="44">
          <cell r="D44">
            <v>0</v>
          </cell>
        </row>
        <row r="45">
          <cell r="B45">
            <v>3362159</v>
          </cell>
          <cell r="D45">
            <v>3362159</v>
          </cell>
        </row>
        <row r="46">
          <cell r="B46">
            <v>-715948</v>
          </cell>
          <cell r="D46">
            <v>-715948</v>
          </cell>
        </row>
        <row r="47">
          <cell r="B47">
            <v>2646211</v>
          </cell>
          <cell r="C47">
            <v>0</v>
          </cell>
          <cell r="D47">
            <v>2646211</v>
          </cell>
        </row>
        <row r="48">
          <cell r="D48">
            <v>0</v>
          </cell>
        </row>
        <row r="49">
          <cell r="D49">
            <v>0</v>
          </cell>
        </row>
        <row r="50">
          <cell r="B50">
            <v>17360969</v>
          </cell>
          <cell r="D50">
            <v>17360969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B55">
            <v>1921164</v>
          </cell>
          <cell r="D55">
            <v>1921164</v>
          </cell>
        </row>
        <row r="56">
          <cell r="B56">
            <v>19282133</v>
          </cell>
          <cell r="D56">
            <v>19282133</v>
          </cell>
        </row>
        <row r="57">
          <cell r="B57">
            <v>58503175</v>
          </cell>
          <cell r="D57">
            <v>58503175</v>
          </cell>
        </row>
        <row r="58">
          <cell r="D58">
            <v>0</v>
          </cell>
        </row>
        <row r="59">
          <cell r="B59">
            <v>8882221</v>
          </cell>
          <cell r="D59">
            <v>8882221</v>
          </cell>
        </row>
        <row r="60">
          <cell r="D60">
            <v>0</v>
          </cell>
        </row>
        <row r="61">
          <cell r="D61">
            <v>0</v>
          </cell>
        </row>
        <row r="62">
          <cell r="B62">
            <v>4147055</v>
          </cell>
          <cell r="D62">
            <v>4147055</v>
          </cell>
        </row>
        <row r="63">
          <cell r="B63">
            <v>13029276</v>
          </cell>
          <cell r="D63">
            <v>13029276</v>
          </cell>
        </row>
        <row r="64">
          <cell r="D64">
            <v>0</v>
          </cell>
        </row>
        <row r="65">
          <cell r="B65">
            <v>1129539</v>
          </cell>
          <cell r="D65">
            <v>1129539</v>
          </cell>
        </row>
        <row r="66">
          <cell r="D66">
            <v>0</v>
          </cell>
        </row>
        <row r="67">
          <cell r="B67">
            <v>5915994</v>
          </cell>
          <cell r="D67">
            <v>5915994</v>
          </cell>
        </row>
        <row r="68">
          <cell r="B68">
            <v>3382242</v>
          </cell>
          <cell r="D68">
            <v>3382242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B74">
            <v>3010518</v>
          </cell>
          <cell r="D74">
            <v>3010518</v>
          </cell>
        </row>
        <row r="75">
          <cell r="B75">
            <v>1492365</v>
          </cell>
          <cell r="D75">
            <v>1492365</v>
          </cell>
        </row>
        <row r="76">
          <cell r="B76">
            <v>14930658</v>
          </cell>
          <cell r="C76">
            <v>0</v>
          </cell>
          <cell r="D76">
            <v>14930658</v>
          </cell>
        </row>
        <row r="77">
          <cell r="D77">
            <v>0</v>
          </cell>
        </row>
        <row r="78">
          <cell r="B78">
            <v>1725643</v>
          </cell>
          <cell r="D78">
            <v>1725643</v>
          </cell>
        </row>
        <row r="79">
          <cell r="D79">
            <v>0</v>
          </cell>
        </row>
        <row r="80">
          <cell r="B80">
            <v>1725643</v>
          </cell>
          <cell r="D80">
            <v>1725643</v>
          </cell>
        </row>
        <row r="81">
          <cell r="B81">
            <v>29685577</v>
          </cell>
          <cell r="D81">
            <v>29685577</v>
          </cell>
        </row>
        <row r="82">
          <cell r="D82">
            <v>0</v>
          </cell>
        </row>
        <row r="83">
          <cell r="B83">
            <v>11336185</v>
          </cell>
          <cell r="D83">
            <v>11336185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9">
          <cell r="D89">
            <v>0</v>
          </cell>
        </row>
        <row r="90">
          <cell r="B90">
            <v>45000</v>
          </cell>
          <cell r="D90">
            <v>45000</v>
          </cell>
        </row>
        <row r="91">
          <cell r="D91">
            <v>0</v>
          </cell>
        </row>
        <row r="92">
          <cell r="B92">
            <v>-11152</v>
          </cell>
          <cell r="D92">
            <v>-11152</v>
          </cell>
        </row>
        <row r="93">
          <cell r="B93">
            <v>5803480</v>
          </cell>
          <cell r="D93">
            <v>5803480</v>
          </cell>
        </row>
        <row r="94">
          <cell r="B94">
            <v>-713474</v>
          </cell>
          <cell r="D94">
            <v>-713474</v>
          </cell>
        </row>
        <row r="95">
          <cell r="B95">
            <v>5123854</v>
          </cell>
          <cell r="D95">
            <v>5123854</v>
          </cell>
        </row>
        <row r="96">
          <cell r="D96">
            <v>0</v>
          </cell>
        </row>
        <row r="97">
          <cell r="B97">
            <v>58503175</v>
          </cell>
          <cell r="D97">
            <v>58503175</v>
          </cell>
        </row>
        <row r="98">
          <cell r="B98">
            <v>58503175</v>
          </cell>
          <cell r="D98">
            <v>58503175</v>
          </cell>
        </row>
        <row r="99">
          <cell r="B99">
            <v>0</v>
          </cell>
          <cell r="D99">
            <v>0</v>
          </cell>
        </row>
        <row r="100">
          <cell r="D100">
            <v>0</v>
          </cell>
        </row>
        <row r="101">
          <cell r="B101">
            <v>24498329</v>
          </cell>
          <cell r="C101">
            <v>17126</v>
          </cell>
          <cell r="D101">
            <v>24498329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B104">
            <v>24498329</v>
          </cell>
          <cell r="C104">
            <v>17126</v>
          </cell>
          <cell r="D104">
            <v>24498329</v>
          </cell>
        </row>
        <row r="105">
          <cell r="D105">
            <v>0</v>
          </cell>
        </row>
        <row r="106">
          <cell r="B106">
            <v>21117871</v>
          </cell>
          <cell r="C106">
            <v>10634</v>
          </cell>
          <cell r="D106">
            <v>21117871</v>
          </cell>
        </row>
        <row r="107">
          <cell r="D107">
            <v>0</v>
          </cell>
        </row>
        <row r="108">
          <cell r="D108">
            <v>0</v>
          </cell>
        </row>
        <row r="109">
          <cell r="D109">
            <v>0</v>
          </cell>
        </row>
        <row r="110">
          <cell r="D110">
            <v>0</v>
          </cell>
        </row>
        <row r="111">
          <cell r="C111">
            <v>391</v>
          </cell>
          <cell r="D111">
            <v>0</v>
          </cell>
        </row>
        <row r="112">
          <cell r="C112">
            <v>68</v>
          </cell>
          <cell r="D112">
            <v>0</v>
          </cell>
        </row>
        <row r="113">
          <cell r="D113">
            <v>0</v>
          </cell>
        </row>
        <row r="114">
          <cell r="C114">
            <v>1415</v>
          </cell>
          <cell r="D114">
            <v>0</v>
          </cell>
        </row>
        <row r="115">
          <cell r="B115">
            <v>21117871</v>
          </cell>
          <cell r="C115">
            <v>12508</v>
          </cell>
          <cell r="D115">
            <v>21117871</v>
          </cell>
        </row>
        <row r="116">
          <cell r="D116">
            <v>0</v>
          </cell>
        </row>
        <row r="117">
          <cell r="B117">
            <v>3380458</v>
          </cell>
          <cell r="C117">
            <v>4618</v>
          </cell>
          <cell r="D117">
            <v>3380458</v>
          </cell>
        </row>
        <row r="118">
          <cell r="B118">
            <v>0.13798728884733322</v>
          </cell>
          <cell r="C118">
            <v>0.26964848767955157</v>
          </cell>
          <cell r="D118">
            <v>0.13798728884733322</v>
          </cell>
        </row>
        <row r="119">
          <cell r="B119">
            <v>58142</v>
          </cell>
          <cell r="C119">
            <v>130</v>
          </cell>
          <cell r="D119">
            <v>58142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B123">
            <v>58142</v>
          </cell>
          <cell r="C123">
            <v>130</v>
          </cell>
          <cell r="D123">
            <v>58142</v>
          </cell>
        </row>
        <row r="124">
          <cell r="D124">
            <v>0</v>
          </cell>
        </row>
        <row r="125">
          <cell r="B125">
            <v>2212057</v>
          </cell>
          <cell r="C125">
            <v>1103</v>
          </cell>
          <cell r="D125">
            <v>2212057</v>
          </cell>
        </row>
        <row r="126">
          <cell r="D126">
            <v>0</v>
          </cell>
        </row>
        <row r="127">
          <cell r="C127">
            <v>516</v>
          </cell>
          <cell r="D127">
            <v>0</v>
          </cell>
        </row>
        <row r="128">
          <cell r="C128">
            <v>301</v>
          </cell>
          <cell r="D128">
            <v>0</v>
          </cell>
        </row>
        <row r="129">
          <cell r="B129">
            <v>2212057</v>
          </cell>
          <cell r="C129">
            <v>1920</v>
          </cell>
          <cell r="D129">
            <v>2212057</v>
          </cell>
        </row>
        <row r="130">
          <cell r="C130">
            <v>248</v>
          </cell>
          <cell r="D130">
            <v>0</v>
          </cell>
        </row>
        <row r="131">
          <cell r="D131">
            <v>0</v>
          </cell>
        </row>
        <row r="132">
          <cell r="B132">
            <v>1715118</v>
          </cell>
          <cell r="C132">
            <v>895</v>
          </cell>
          <cell r="D132">
            <v>1715118</v>
          </cell>
        </row>
        <row r="133">
          <cell r="C133">
            <v>132</v>
          </cell>
          <cell r="D133">
            <v>0</v>
          </cell>
        </row>
        <row r="134">
          <cell r="D134">
            <v>0</v>
          </cell>
        </row>
        <row r="135">
          <cell r="C135">
            <v>127</v>
          </cell>
          <cell r="D135">
            <v>0</v>
          </cell>
        </row>
        <row r="136">
          <cell r="C136">
            <v>44</v>
          </cell>
          <cell r="D136">
            <v>0</v>
          </cell>
        </row>
        <row r="137">
          <cell r="C137">
            <v>17</v>
          </cell>
          <cell r="D137">
            <v>0</v>
          </cell>
        </row>
      </sheetData>
      <sheetData sheetId="15" refreshError="1">
        <row r="2">
          <cell r="A2" t="str">
            <v>CURRENT ASSETS:</v>
          </cell>
          <cell r="B2" t="str">
            <v xml:space="preserve">ש"ח </v>
          </cell>
          <cell r="C2" t="str">
            <v>$</v>
          </cell>
          <cell r="F2" t="str">
            <v>$</v>
          </cell>
          <cell r="G2">
            <v>4.2759999999999998</v>
          </cell>
          <cell r="L2" t="str">
            <v>$</v>
          </cell>
        </row>
        <row r="3">
          <cell r="A3" t="str">
            <v>Cash and cash equivalents</v>
          </cell>
          <cell r="B3">
            <v>14882</v>
          </cell>
          <cell r="C3">
            <v>3696</v>
          </cell>
          <cell r="F3" t="str">
            <v xml:space="preserve">ממוצע </v>
          </cell>
          <cell r="G3">
            <v>4.110555555555556</v>
          </cell>
          <cell r="L3">
            <v>118</v>
          </cell>
        </row>
        <row r="4">
          <cell r="A4" t="str">
            <v>Inventories</v>
          </cell>
          <cell r="B4" t="str">
            <v xml:space="preserve"> </v>
          </cell>
        </row>
        <row r="5">
          <cell r="A5" t="str">
            <v xml:space="preserve">Work in progress, net </v>
          </cell>
          <cell r="C5">
            <v>0</v>
          </cell>
          <cell r="G5">
            <v>2384</v>
          </cell>
          <cell r="H5" t="str">
            <v xml:space="preserve">רווח 9 חודשים </v>
          </cell>
          <cell r="L5">
            <v>0</v>
          </cell>
        </row>
        <row r="6">
          <cell r="A6" t="str">
            <v>Total inventories</v>
          </cell>
          <cell r="C6">
            <v>0</v>
          </cell>
          <cell r="G6">
            <v>580</v>
          </cell>
        </row>
        <row r="7">
          <cell r="A7" t="str">
            <v>Other accounts receivable</v>
          </cell>
          <cell r="C7">
            <v>0</v>
          </cell>
          <cell r="G7">
            <v>680</v>
          </cell>
          <cell r="I7" t="str">
            <v xml:space="preserve">רווח 12 חודשים </v>
          </cell>
        </row>
        <row r="8">
          <cell r="C8">
            <v>0</v>
          </cell>
          <cell r="G8">
            <v>100</v>
          </cell>
          <cell r="I8" t="str">
            <v xml:space="preserve">רווח רבעון רביעי </v>
          </cell>
        </row>
        <row r="9">
          <cell r="A9" t="str">
            <v>Related parties</v>
          </cell>
          <cell r="B9">
            <v>6352377</v>
          </cell>
          <cell r="C9">
            <v>1577838</v>
          </cell>
          <cell r="F9" t="str">
            <v>$</v>
          </cell>
          <cell r="G9" t="str">
            <v>ש"ח</v>
          </cell>
        </row>
        <row r="10">
          <cell r="A10" t="str">
            <v>Government authorities</v>
          </cell>
          <cell r="B10">
            <v>265123</v>
          </cell>
          <cell r="C10">
            <v>65853</v>
          </cell>
          <cell r="F10">
            <v>935</v>
          </cell>
          <cell r="G10">
            <v>3998</v>
          </cell>
          <cell r="I10" t="str">
            <v xml:space="preserve">סה"כ נכסים </v>
          </cell>
          <cell r="L10">
            <v>68</v>
          </cell>
        </row>
        <row r="11">
          <cell r="A11" t="str">
            <v>Employees</v>
          </cell>
          <cell r="B11">
            <v>17884</v>
          </cell>
          <cell r="C11">
            <v>4442</v>
          </cell>
          <cell r="F11">
            <v>0</v>
          </cell>
          <cell r="I11" t="str">
            <v xml:space="preserve">סה"כ התחייבויות </v>
          </cell>
        </row>
        <row r="12">
          <cell r="A12" t="str">
            <v xml:space="preserve"> advances to suppliers</v>
          </cell>
          <cell r="C12">
            <v>0</v>
          </cell>
          <cell r="I12" t="str">
            <v xml:space="preserve">הון </v>
          </cell>
          <cell r="L12">
            <v>12</v>
          </cell>
        </row>
        <row r="13">
          <cell r="A13" t="str">
            <v>Prepaid expenses</v>
          </cell>
          <cell r="B13">
            <v>173585</v>
          </cell>
          <cell r="C13">
            <v>43116</v>
          </cell>
          <cell r="F13">
            <v>1</v>
          </cell>
          <cell r="G13">
            <v>1</v>
          </cell>
          <cell r="I13" t="str">
            <v xml:space="preserve">הון מניות </v>
          </cell>
          <cell r="L13">
            <v>51</v>
          </cell>
        </row>
        <row r="14">
          <cell r="A14" t="str">
            <v>Loan to ex shareholder</v>
          </cell>
          <cell r="C14">
            <v>0</v>
          </cell>
          <cell r="F14">
            <v>82</v>
          </cell>
          <cell r="I14" t="str">
            <v xml:space="preserve">פרמיה </v>
          </cell>
        </row>
        <row r="15">
          <cell r="C15">
            <v>0</v>
          </cell>
          <cell r="F15">
            <v>341</v>
          </cell>
          <cell r="I15" t="str">
            <v xml:space="preserve">עודפים י.פ </v>
          </cell>
        </row>
        <row r="16">
          <cell r="A16" t="str">
            <v>Unbilled receivables</v>
          </cell>
          <cell r="C16">
            <v>0</v>
          </cell>
          <cell r="F16">
            <v>-31</v>
          </cell>
          <cell r="I16" t="str">
            <v xml:space="preserve">קרן  הון </v>
          </cell>
        </row>
        <row r="17">
          <cell r="A17" t="str">
            <v xml:space="preserve">Other </v>
          </cell>
          <cell r="C17">
            <v>0</v>
          </cell>
          <cell r="F17">
            <v>542</v>
          </cell>
          <cell r="I17" t="str">
            <v xml:space="preserve">רווח השנה </v>
          </cell>
          <cell r="L17">
            <v>1</v>
          </cell>
        </row>
        <row r="18">
          <cell r="A18" t="str">
            <v>Total</v>
          </cell>
          <cell r="B18">
            <v>6808969</v>
          </cell>
          <cell r="C18">
            <v>1691249</v>
          </cell>
          <cell r="F18">
            <v>935</v>
          </cell>
          <cell r="L18">
            <v>132</v>
          </cell>
        </row>
        <row r="19">
          <cell r="A19" t="str">
            <v xml:space="preserve">Trade receivables </v>
          </cell>
          <cell r="C19">
            <v>0</v>
          </cell>
          <cell r="F19">
            <v>935</v>
          </cell>
          <cell r="I19" t="str">
            <v xml:space="preserve">סה"כ נכסים </v>
          </cell>
        </row>
        <row r="20">
          <cell r="A20" t="str">
            <v>Accounts receivable</v>
          </cell>
          <cell r="B20">
            <v>670421</v>
          </cell>
          <cell r="C20">
            <v>166523</v>
          </cell>
          <cell r="L20">
            <v>1469</v>
          </cell>
        </row>
        <row r="21">
          <cell r="A21" t="str">
            <v>Unbilled receivables</v>
          </cell>
          <cell r="B21">
            <v>330710</v>
          </cell>
          <cell r="C21">
            <v>82144</v>
          </cell>
        </row>
        <row r="22">
          <cell r="A22" t="str">
            <v>Notes receivables</v>
          </cell>
          <cell r="C22">
            <v>0</v>
          </cell>
          <cell r="G22">
            <v>0</v>
          </cell>
          <cell r="I22" t="str">
            <v xml:space="preserve">סה"כ השקעה </v>
          </cell>
          <cell r="M22" t="str">
            <v xml:space="preserve">סה"כ השקעה </v>
          </cell>
        </row>
        <row r="23">
          <cell r="A23" t="str">
            <v>Allowance for doubtful accounts</v>
          </cell>
          <cell r="C23">
            <v>0</v>
          </cell>
          <cell r="G23">
            <v>2760</v>
          </cell>
          <cell r="I23" t="str">
            <v xml:space="preserve">נרכש על ידי  החברה </v>
          </cell>
        </row>
        <row r="24">
          <cell r="A24" t="str">
            <v>Total</v>
          </cell>
          <cell r="B24">
            <v>1001131</v>
          </cell>
          <cell r="C24">
            <v>248666</v>
          </cell>
          <cell r="G24">
            <v>3000</v>
          </cell>
          <cell r="I24" t="str">
            <v>סה"כ מונפק</v>
          </cell>
          <cell r="L24">
            <v>1469</v>
          </cell>
          <cell r="N24" t="str">
            <v xml:space="preserve">עלות </v>
          </cell>
        </row>
        <row r="25">
          <cell r="A25" t="str">
            <v>Marketable securities</v>
          </cell>
          <cell r="C25">
            <v>0</v>
          </cell>
          <cell r="G25">
            <v>0.92</v>
          </cell>
          <cell r="N25" t="str">
            <v xml:space="preserve">רו"ח </v>
          </cell>
        </row>
        <row r="26">
          <cell r="A26" t="str">
            <v>Securities</v>
          </cell>
          <cell r="C26">
            <v>0</v>
          </cell>
          <cell r="N26" t="str">
            <v>עו"ד</v>
          </cell>
        </row>
        <row r="27">
          <cell r="A27" t="str">
            <v>Others</v>
          </cell>
          <cell r="C27">
            <v>0</v>
          </cell>
          <cell r="G27">
            <v>929</v>
          </cell>
          <cell r="I27" t="str">
            <v xml:space="preserve">סה"כ הון </v>
          </cell>
          <cell r="N27" t="str">
            <v>ייעוץ (רביב)</v>
          </cell>
        </row>
        <row r="28">
          <cell r="A28" t="str">
            <v>Total</v>
          </cell>
          <cell r="C28">
            <v>0</v>
          </cell>
          <cell r="G28">
            <v>854.68000000000006</v>
          </cell>
          <cell r="I28" t="str">
            <v xml:space="preserve">נרכש </v>
          </cell>
          <cell r="L28">
            <v>0</v>
          </cell>
        </row>
        <row r="29">
          <cell r="A29" t="str">
            <v>Total current assets</v>
          </cell>
          <cell r="B29">
            <v>7824982</v>
          </cell>
          <cell r="C29">
            <v>1943612</v>
          </cell>
          <cell r="L29">
            <v>1719</v>
          </cell>
        </row>
        <row r="30">
          <cell r="A30" t="str">
            <v>LONG-TERM RECEIVABLES:</v>
          </cell>
          <cell r="C30">
            <v>0</v>
          </cell>
          <cell r="G30">
            <v>-854.68000000000006</v>
          </cell>
          <cell r="I30" t="str">
            <v xml:space="preserve">עו"ע </v>
          </cell>
        </row>
        <row r="31">
          <cell r="A31" t="str">
            <v>Lomg term loans</v>
          </cell>
          <cell r="C31">
            <v>0</v>
          </cell>
          <cell r="G31">
            <v>-42.734000000000002</v>
          </cell>
          <cell r="I31" t="str">
            <v xml:space="preserve">הפחתה לשנה </v>
          </cell>
        </row>
        <row r="32">
          <cell r="A32" t="str">
            <v>Prepaid expenses</v>
          </cell>
          <cell r="B32">
            <v>91820</v>
          </cell>
          <cell r="C32">
            <v>22807</v>
          </cell>
          <cell r="G32">
            <v>-10.6835</v>
          </cell>
          <cell r="I32" t="str">
            <v xml:space="preserve">לרבעון </v>
          </cell>
        </row>
        <row r="33">
          <cell r="A33" t="str">
            <v>Investments in affiliates</v>
          </cell>
          <cell r="C33">
            <v>0</v>
          </cell>
        </row>
        <row r="34">
          <cell r="A34" t="str">
            <v xml:space="preserve">Deposits in respect to lease </v>
          </cell>
          <cell r="C34">
            <v>0</v>
          </cell>
          <cell r="L34">
            <v>14</v>
          </cell>
        </row>
        <row r="35">
          <cell r="A35" t="str">
            <v xml:space="preserve"> total long-term recievables</v>
          </cell>
          <cell r="B35">
            <v>91820</v>
          </cell>
          <cell r="C35">
            <v>22807</v>
          </cell>
          <cell r="L35">
            <v>14</v>
          </cell>
        </row>
        <row r="36">
          <cell r="A36" t="str">
            <v>FIXED ASSETS</v>
          </cell>
          <cell r="C36">
            <v>0</v>
          </cell>
        </row>
        <row r="37">
          <cell r="A37" t="str">
            <v>cost</v>
          </cell>
          <cell r="B37">
            <v>1306358</v>
          </cell>
          <cell r="C37">
            <v>324480</v>
          </cell>
        </row>
        <row r="38">
          <cell r="A38" t="str">
            <v>depreciation</v>
          </cell>
          <cell r="C38">
            <v>0</v>
          </cell>
        </row>
        <row r="39">
          <cell r="A39" t="str">
            <v>Total</v>
          </cell>
          <cell r="B39">
            <v>1306358</v>
          </cell>
          <cell r="C39">
            <v>324480</v>
          </cell>
        </row>
        <row r="40">
          <cell r="A40" t="str">
            <v>OTHER ASSETS:</v>
          </cell>
          <cell r="C40">
            <v>0</v>
          </cell>
        </row>
        <row r="41">
          <cell r="A41" t="str">
            <v>Good will</v>
          </cell>
          <cell r="C41">
            <v>0</v>
          </cell>
        </row>
        <row r="42">
          <cell r="A42" t="str">
            <v>COST</v>
          </cell>
          <cell r="C42">
            <v>0</v>
          </cell>
        </row>
        <row r="43">
          <cell r="A43" t="str">
            <v>AMORTISATION</v>
          </cell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A46" t="str">
            <v>PATENTS</v>
          </cell>
          <cell r="B46">
            <v>23776</v>
          </cell>
          <cell r="C46">
            <v>5906</v>
          </cell>
        </row>
        <row r="47">
          <cell r="A47" t="str">
            <v>Deferred income taxes</v>
          </cell>
          <cell r="C47">
            <v>0</v>
          </cell>
        </row>
        <row r="48">
          <cell r="A48" t="str">
            <v>Total</v>
          </cell>
          <cell r="B48">
            <v>23776</v>
          </cell>
          <cell r="C48">
            <v>5906</v>
          </cell>
        </row>
        <row r="49">
          <cell r="A49" t="str">
            <v>Total assets</v>
          </cell>
          <cell r="B49">
            <v>9246936</v>
          </cell>
          <cell r="C49">
            <v>2296805</v>
          </cell>
        </row>
        <row r="50">
          <cell r="A50" t="str">
            <v>CURRENT LIABILITIES:</v>
          </cell>
          <cell r="C50">
            <v>0</v>
          </cell>
        </row>
        <row r="51">
          <cell r="A51" t="str">
            <v>Short-term bank credit</v>
          </cell>
          <cell r="B51">
            <v>939212</v>
          </cell>
          <cell r="C51">
            <v>233287</v>
          </cell>
        </row>
        <row r="52">
          <cell r="A52" t="str">
            <v>Short-term loans from banks</v>
          </cell>
          <cell r="C52">
            <v>0</v>
          </cell>
        </row>
        <row r="53">
          <cell r="A53" t="str">
            <v xml:space="preserve">Short-term loans from share holders </v>
          </cell>
          <cell r="C53">
            <v>0</v>
          </cell>
        </row>
        <row r="54">
          <cell r="A54" t="str">
            <v xml:space="preserve">Current maturities of lond term loans </v>
          </cell>
          <cell r="C54">
            <v>0</v>
          </cell>
        </row>
        <row r="55">
          <cell r="A55" t="str">
            <v>Total</v>
          </cell>
          <cell r="B55">
            <v>939212</v>
          </cell>
          <cell r="C55">
            <v>233287</v>
          </cell>
        </row>
        <row r="56">
          <cell r="A56" t="str">
            <v>Other accounts payable</v>
          </cell>
          <cell r="C56">
            <v>0</v>
          </cell>
        </row>
        <row r="57">
          <cell r="A57" t="str">
            <v>Related parties</v>
          </cell>
          <cell r="B57">
            <v>187451</v>
          </cell>
          <cell r="C57">
            <v>46560</v>
          </cell>
        </row>
        <row r="58">
          <cell r="A58" t="str">
            <v xml:space="preserve">Employees and payroll accruals </v>
          </cell>
          <cell r="B58">
            <v>585683</v>
          </cell>
          <cell r="C58">
            <v>145475</v>
          </cell>
        </row>
        <row r="59">
          <cell r="A59" t="str">
            <v>Accrued vacation and employee benefits</v>
          </cell>
          <cell r="B59">
            <v>444361</v>
          </cell>
          <cell r="C59">
            <v>110373</v>
          </cell>
        </row>
        <row r="60">
          <cell r="A60" t="str">
            <v>Provision for sdiscount to a client</v>
          </cell>
          <cell r="C60">
            <v>0</v>
          </cell>
        </row>
        <row r="61">
          <cell r="A61" t="str">
            <v>Government authorities</v>
          </cell>
          <cell r="C61">
            <v>0</v>
          </cell>
        </row>
        <row r="62">
          <cell r="A62" t="str">
            <v>R etired managers</v>
          </cell>
          <cell r="C62">
            <v>0</v>
          </cell>
        </row>
        <row r="63">
          <cell r="A63" t="str">
            <v>Accrued expenses</v>
          </cell>
          <cell r="B63">
            <v>60248</v>
          </cell>
          <cell r="C63">
            <v>14965</v>
          </cell>
        </row>
        <row r="64">
          <cell r="A64" t="str">
            <v>Others</v>
          </cell>
          <cell r="C64">
            <v>0</v>
          </cell>
        </row>
        <row r="65">
          <cell r="A65" t="str">
            <v>Total</v>
          </cell>
          <cell r="B65">
            <v>1277743</v>
          </cell>
          <cell r="C65">
            <v>317373</v>
          </cell>
        </row>
        <row r="66">
          <cell r="A66" t="str">
            <v>Customer advances, net of work in progress</v>
          </cell>
          <cell r="C66">
            <v>0</v>
          </cell>
        </row>
        <row r="67">
          <cell r="A67" t="str">
            <v>Trade payables- open accounts</v>
          </cell>
          <cell r="B67">
            <v>115473</v>
          </cell>
          <cell r="C67">
            <v>28682</v>
          </cell>
        </row>
        <row r="68">
          <cell r="A68" t="str">
            <v>notes payables</v>
          </cell>
          <cell r="B68">
            <v>76897</v>
          </cell>
          <cell r="C68">
            <v>19100</v>
          </cell>
        </row>
        <row r="69">
          <cell r="A69" t="str">
            <v>total</v>
          </cell>
          <cell r="B69">
            <v>192370</v>
          </cell>
          <cell r="C69">
            <v>47782</v>
          </cell>
        </row>
        <row r="70">
          <cell r="A70" t="str">
            <v>Total current liabilities</v>
          </cell>
          <cell r="B70">
            <v>2409325</v>
          </cell>
          <cell r="C70">
            <v>598441</v>
          </cell>
        </row>
        <row r="71">
          <cell r="A71" t="str">
            <v>LONG-TERM LIABILITIES:</v>
          </cell>
          <cell r="C71">
            <v>0</v>
          </cell>
        </row>
        <row r="72">
          <cell r="A72" t="str">
            <v>Loans from banks</v>
          </cell>
          <cell r="C72">
            <v>0</v>
          </cell>
        </row>
        <row r="73">
          <cell r="A73" t="str">
            <v>Loans from related parties</v>
          </cell>
          <cell r="C73">
            <v>0</v>
          </cell>
        </row>
        <row r="74">
          <cell r="A74" t="str">
            <v>Deferred tax liabilities</v>
          </cell>
          <cell r="C74">
            <v>0</v>
          </cell>
        </row>
        <row r="75">
          <cell r="A75" t="str">
            <v>Accrued severance pay</v>
          </cell>
          <cell r="B75">
            <v>570921</v>
          </cell>
          <cell r="C75">
            <v>141808</v>
          </cell>
        </row>
        <row r="76">
          <cell r="A76" t="str">
            <v>Total</v>
          </cell>
          <cell r="B76">
            <v>570921</v>
          </cell>
          <cell r="C76">
            <v>141808</v>
          </cell>
        </row>
        <row r="77">
          <cell r="A77" t="str">
            <v>Share holders equity</v>
          </cell>
          <cell r="C77">
            <v>0</v>
          </cell>
        </row>
        <row r="78">
          <cell r="A78" t="str">
            <v xml:space="preserve">Common shares of NIS1 par value - </v>
          </cell>
          <cell r="B78">
            <v>578000</v>
          </cell>
          <cell r="C78">
            <v>143567</v>
          </cell>
        </row>
        <row r="79">
          <cell r="A79" t="str">
            <v>Additional paid-in capital</v>
          </cell>
          <cell r="B79">
            <v>308000</v>
          </cell>
          <cell r="C79">
            <v>76503</v>
          </cell>
        </row>
        <row r="80">
          <cell r="A80" t="str">
            <v xml:space="preserve">Accumalated foreign currency translation adjustments </v>
          </cell>
          <cell r="C80">
            <v>0</v>
          </cell>
        </row>
        <row r="81">
          <cell r="A81" t="str">
            <v>Retained earnings (accumulated deficit)</v>
          </cell>
          <cell r="B81">
            <v>4118992</v>
          </cell>
          <cell r="C81">
            <v>1023098</v>
          </cell>
        </row>
        <row r="82">
          <cell r="A82" t="str">
            <v>Net income for the year</v>
          </cell>
          <cell r="B82">
            <v>1261698</v>
          </cell>
          <cell r="C82">
            <v>313387</v>
          </cell>
        </row>
        <row r="83">
          <cell r="A83" t="str">
            <v>Total shareholders' equity</v>
          </cell>
          <cell r="B83">
            <v>6266690</v>
          </cell>
          <cell r="C83">
            <v>1556555</v>
          </cell>
        </row>
        <row r="84">
          <cell r="A84" t="str">
            <v>MINORITY INTEREST</v>
          </cell>
          <cell r="C84">
            <v>0</v>
          </cell>
        </row>
        <row r="85">
          <cell r="A85" t="str">
            <v>Total liabilities and shareholders' equity</v>
          </cell>
          <cell r="B85">
            <v>9246936</v>
          </cell>
          <cell r="C85">
            <v>2296805</v>
          </cell>
        </row>
        <row r="86">
          <cell r="B86">
            <v>9246936</v>
          </cell>
          <cell r="C86">
            <v>2296805</v>
          </cell>
        </row>
        <row r="87">
          <cell r="B87">
            <v>0</v>
          </cell>
          <cell r="C87">
            <v>0</v>
          </cell>
        </row>
        <row r="88">
          <cell r="C88">
            <v>0</v>
          </cell>
        </row>
        <row r="89">
          <cell r="A89" t="str">
            <v>Revenues from IT services</v>
          </cell>
          <cell r="C89">
            <v>0</v>
          </cell>
        </row>
        <row r="90">
          <cell r="A90" t="str">
            <v xml:space="preserve">Revenues from marketing of soft ware products </v>
          </cell>
          <cell r="B90">
            <v>4225087</v>
          </cell>
          <cell r="C90">
            <v>1049450</v>
          </cell>
        </row>
        <row r="91">
          <cell r="B91">
            <v>4225087</v>
          </cell>
          <cell r="C91">
            <v>1049450</v>
          </cell>
        </row>
        <row r="92">
          <cell r="A92" t="str">
            <v>Cost of revenues</v>
          </cell>
          <cell r="B92">
            <v>1691307</v>
          </cell>
          <cell r="C92">
            <v>420096</v>
          </cell>
        </row>
        <row r="93">
          <cell r="A93" t="str">
            <v>Salaries and related expenses</v>
          </cell>
          <cell r="C93">
            <v>0</v>
          </cell>
        </row>
        <row r="94">
          <cell r="A94" t="str">
            <v>Materials and subcontractors</v>
          </cell>
          <cell r="C94">
            <v>0</v>
          </cell>
        </row>
        <row r="95">
          <cell r="A95" t="str">
            <v>Building rental and maintenance</v>
          </cell>
          <cell r="C95">
            <v>0</v>
          </cell>
        </row>
        <row r="96">
          <cell r="A96" t="str">
            <v>Lease and maintance of motor vehicle</v>
          </cell>
          <cell r="C96">
            <v>0</v>
          </cell>
        </row>
        <row r="97">
          <cell r="A97" t="str">
            <v>Depreciation</v>
          </cell>
          <cell r="C97">
            <v>0</v>
          </cell>
        </row>
        <row r="98">
          <cell r="A98" t="str">
            <v>Other manufacturing expenses</v>
          </cell>
          <cell r="C98">
            <v>0</v>
          </cell>
        </row>
        <row r="99">
          <cell r="B99">
            <v>1691307</v>
          </cell>
          <cell r="C99">
            <v>420096</v>
          </cell>
        </row>
        <row r="100">
          <cell r="A100" t="str">
            <v>Total</v>
          </cell>
          <cell r="C100">
            <v>0</v>
          </cell>
        </row>
        <row r="101">
          <cell r="A101" t="str">
            <v>Gross profit</v>
          </cell>
          <cell r="B101">
            <v>2533780</v>
          </cell>
          <cell r="C101">
            <v>629354</v>
          </cell>
        </row>
        <row r="102">
          <cell r="A102" t="str">
            <v>R&amp;d</v>
          </cell>
          <cell r="C102">
            <v>0</v>
          </cell>
        </row>
        <row r="103">
          <cell r="A103" t="str">
            <v>Salaries and related expenses</v>
          </cell>
          <cell r="B103">
            <v>364000</v>
          </cell>
          <cell r="C103">
            <v>90412</v>
          </cell>
        </row>
        <row r="104">
          <cell r="A104" t="str">
            <v>Other</v>
          </cell>
          <cell r="C104">
            <v>0</v>
          </cell>
        </row>
        <row r="105">
          <cell r="A105" t="str">
            <v>Grants from the goverment</v>
          </cell>
          <cell r="C105">
            <v>0</v>
          </cell>
        </row>
        <row r="106">
          <cell r="B106">
            <v>364000</v>
          </cell>
          <cell r="C106">
            <v>90412</v>
          </cell>
        </row>
        <row r="107">
          <cell r="A107" t="str">
            <v>Selling and marketing expenses</v>
          </cell>
          <cell r="C107">
            <v>0</v>
          </cell>
        </row>
        <row r="108">
          <cell r="A108" t="str">
            <v>Salaries and related expenses</v>
          </cell>
          <cell r="C108">
            <v>0</v>
          </cell>
        </row>
        <row r="109">
          <cell r="A109" t="str">
            <v>Commissions</v>
          </cell>
          <cell r="C109">
            <v>0</v>
          </cell>
        </row>
        <row r="110">
          <cell r="A110" t="str">
            <v>Advertising</v>
          </cell>
          <cell r="C110">
            <v>0</v>
          </cell>
        </row>
        <row r="111">
          <cell r="A111" t="str">
            <v>Other</v>
          </cell>
          <cell r="C111">
            <v>0</v>
          </cell>
        </row>
        <row r="112">
          <cell r="C112">
            <v>0</v>
          </cell>
        </row>
        <row r="113">
          <cell r="A113" t="str">
            <v>Goodwill impairment</v>
          </cell>
          <cell r="C113">
            <v>0</v>
          </cell>
        </row>
        <row r="114">
          <cell r="A114" t="str">
            <v>Administraative and general expenses</v>
          </cell>
          <cell r="C114">
            <v>0</v>
          </cell>
        </row>
        <row r="115">
          <cell r="A115" t="str">
            <v>Salaries and related expenses</v>
          </cell>
          <cell r="B115">
            <v>659876</v>
          </cell>
          <cell r="C115">
            <v>163904</v>
          </cell>
        </row>
        <row r="116">
          <cell r="A116" t="str">
            <v>Lease and maintance of motor vehicle</v>
          </cell>
          <cell r="C116">
            <v>0</v>
          </cell>
        </row>
        <row r="117">
          <cell r="A117" t="str">
            <v>A llowance for doubtful accounts</v>
          </cell>
          <cell r="C117">
            <v>0</v>
          </cell>
        </row>
        <row r="118">
          <cell r="A118" t="str">
            <v>Professional consultants</v>
          </cell>
          <cell r="C118">
            <v>0</v>
          </cell>
        </row>
        <row r="119">
          <cell r="A119" t="str">
            <v>Office and general maintenance</v>
          </cell>
          <cell r="C119">
            <v>0</v>
          </cell>
        </row>
        <row r="120">
          <cell r="A120" t="str">
            <v>Management fees to parent company</v>
          </cell>
          <cell r="C120">
            <v>0</v>
          </cell>
        </row>
        <row r="121">
          <cell r="A121" t="str">
            <v>Others</v>
          </cell>
          <cell r="C121">
            <v>0</v>
          </cell>
        </row>
        <row r="122">
          <cell r="B122">
            <v>659876</v>
          </cell>
          <cell r="C122">
            <v>163904</v>
          </cell>
        </row>
        <row r="123">
          <cell r="C123">
            <v>0</v>
          </cell>
        </row>
        <row r="124">
          <cell r="A124" t="str">
            <v>Operating income</v>
          </cell>
          <cell r="B124">
            <v>1509904</v>
          </cell>
          <cell r="C124">
            <v>375038</v>
          </cell>
        </row>
        <row r="125">
          <cell r="C125">
            <v>0</v>
          </cell>
        </row>
        <row r="126">
          <cell r="A126" t="str">
            <v>Financing income, net</v>
          </cell>
          <cell r="B126">
            <v>-248206</v>
          </cell>
          <cell r="C126">
            <v>-61651</v>
          </cell>
        </row>
        <row r="127">
          <cell r="A127" t="str">
            <v>Total</v>
          </cell>
          <cell r="B127">
            <v>-248206</v>
          </cell>
          <cell r="C127">
            <v>-61651</v>
          </cell>
        </row>
        <row r="128">
          <cell r="A128" t="str">
            <v>Other income (expenses), net</v>
          </cell>
          <cell r="C128">
            <v>0</v>
          </cell>
        </row>
        <row r="129">
          <cell r="A129" t="str">
            <v>Allowance for realization of investment in subsidiaries</v>
          </cell>
          <cell r="C129">
            <v>0</v>
          </cell>
        </row>
        <row r="130">
          <cell r="A130" t="str">
            <v>Gain (loss) of sale of fixed assests</v>
          </cell>
          <cell r="C130">
            <v>0</v>
          </cell>
        </row>
        <row r="131">
          <cell r="A131" t="str">
            <v>Write off concessions for CRM software</v>
          </cell>
          <cell r="C131">
            <v>0</v>
          </cell>
        </row>
        <row r="132">
          <cell r="A132" t="str">
            <v>Total</v>
          </cell>
          <cell r="C132">
            <v>0</v>
          </cell>
        </row>
        <row r="133">
          <cell r="A133" t="str">
            <v>Income before income taxes</v>
          </cell>
          <cell r="B133">
            <v>1261698</v>
          </cell>
          <cell r="C133">
            <v>313387</v>
          </cell>
        </row>
        <row r="134">
          <cell r="C134">
            <v>0</v>
          </cell>
        </row>
        <row r="135">
          <cell r="A135" t="str">
            <v>Income taxes</v>
          </cell>
          <cell r="C135">
            <v>0</v>
          </cell>
        </row>
        <row r="136">
          <cell r="C136">
            <v>0</v>
          </cell>
        </row>
        <row r="137">
          <cell r="A137" t="str">
            <v>Income after income taxes</v>
          </cell>
          <cell r="B137">
            <v>1261698</v>
          </cell>
          <cell r="C137">
            <v>313387</v>
          </cell>
        </row>
        <row r="138">
          <cell r="A138" t="str">
            <v>Minority share in subsidiaries, net</v>
          </cell>
          <cell r="C138">
            <v>0</v>
          </cell>
        </row>
        <row r="139">
          <cell r="A139" t="str">
            <v>Equiyt ernings</v>
          </cell>
          <cell r="C139">
            <v>0</v>
          </cell>
        </row>
        <row r="140">
          <cell r="A140" t="str">
            <v>Total</v>
          </cell>
          <cell r="C140">
            <v>0</v>
          </cell>
        </row>
        <row r="141">
          <cell r="A141" t="str">
            <v>Net income for the year</v>
          </cell>
          <cell r="B141">
            <v>1261698</v>
          </cell>
          <cell r="C141">
            <v>313387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אלות"/>
      <sheetName val="Departments Costs %"/>
      <sheetName val="Departments Costs US$"/>
      <sheetName val="Expense Type Budget %"/>
      <sheetName val="Expense Type Budget US$"/>
      <sheetName val="Costs Increas %"/>
      <sheetName val="Quarterly Costs"/>
      <sheetName val=" P&amp;L IL "/>
      <sheetName val="Assumptions IL"/>
      <sheetName val="Module1"/>
      <sheetName val="Income &amp; Cogs"/>
      <sheetName val="salary IL"/>
      <sheetName val="General assumptions"/>
      <sheetName val="גיליון1"/>
      <sheetName val="SLA analysis"/>
      <sheetName val="us payroll"/>
      <sheetName val="Assumptions"/>
      <sheetName val="summary 2001-2002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">
          <cell r="B6">
            <v>4.7380000000000004</v>
          </cell>
        </row>
      </sheetData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ורוו&quot;ה"/>
      <sheetName val="תזרים 96"/>
      <sheetName val="תזרים 95"/>
      <sheetName val="ביאורים"/>
      <sheetName val="מעגלים"/>
      <sheetName val="הון עצמי"/>
      <sheetName val="גיליון4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OEM"/>
      <sheetName val="Packout cost Vlookup"/>
      <sheetName val="???? ????&quot;?"/>
      <sheetName val="מדדים ושע&quot;ח"/>
      <sheetName val="りれき"/>
      <sheetName val="מאזן_ורוו&quot;ה"/>
      <sheetName val="תזרים_96"/>
      <sheetName val="תזרים_95"/>
      <sheetName val="הון_עצמי"/>
      <sheetName val="Packout_cost_Vlookup"/>
      <sheetName val="????_????&quot;?"/>
      <sheetName val="מדדים_ושע&quot;ח"/>
      <sheetName val="מאזן_ורוו&quot;ה1"/>
      <sheetName val="תזרים_961"/>
      <sheetName val="תזרים_951"/>
      <sheetName val="הון_עצמי1"/>
      <sheetName val="Packout_cost_Vlookup1"/>
      <sheetName val="????_????&quot;?1"/>
      <sheetName val="מדדים_ושע&quot;ח1"/>
      <sheetName val="IC Owners"/>
    </sheetNames>
    <sheetDataSet>
      <sheetData sheetId="0" refreshError="1">
        <row r="19">
          <cell r="T19">
            <v>3.0112000000000001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9">
          <cell r="T19">
            <v>3.0112000000000001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ורוו&quot;ה"/>
      <sheetName val="ביאור ר&quot;ק"/>
      <sheetName val="הון עצמי"/>
      <sheetName val="תזרים 96"/>
      <sheetName val="תזרים 95"/>
      <sheetName val="תזרים 97"/>
      <sheetName val="תזרים 3_97"/>
      <sheetName val="תזרים 3_98"/>
      <sheetName val="בעלי ענין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דוחות"/>
      <sheetName val="???? ????&quot;?"/>
      <sheetName val="מאזן_ורוו&quot;ה4"/>
      <sheetName val="ביאור_ר&quot;ק4"/>
      <sheetName val="הון_עצמי4"/>
      <sheetName val="תזרים_964"/>
      <sheetName val="תזרים_954"/>
      <sheetName val="תזרים_974"/>
      <sheetName val="תזרים_3_974"/>
      <sheetName val="תזרים_3_984"/>
      <sheetName val="בעלי_ענין4"/>
      <sheetName val="????_????&quot;?4"/>
      <sheetName val="מאזן_ורוו&quot;ה"/>
      <sheetName val="ביאור_ר&quot;ק"/>
      <sheetName val="הון_עצמי"/>
      <sheetName val="תזרים_96"/>
      <sheetName val="תזרים_95"/>
      <sheetName val="תזרים_97"/>
      <sheetName val="תזרים_3_97"/>
      <sheetName val="תזרים_3_98"/>
      <sheetName val="בעלי_ענין"/>
      <sheetName val="????_????&quot;?"/>
      <sheetName val="מאזן_ורוו&quot;ה1"/>
      <sheetName val="ביאור_ר&quot;ק1"/>
      <sheetName val="הון_עצמי1"/>
      <sheetName val="תזרים_961"/>
      <sheetName val="תזרים_951"/>
      <sheetName val="תזרים_971"/>
      <sheetName val="תזרים_3_971"/>
      <sheetName val="תזרים_3_981"/>
      <sheetName val="בעלי_ענין1"/>
      <sheetName val="????_????&quot;?1"/>
      <sheetName val="מאזן_ורוו&quot;ה2"/>
      <sheetName val="ביאור_ר&quot;ק2"/>
      <sheetName val="הון_עצמי2"/>
      <sheetName val="תזרים_962"/>
      <sheetName val="תזרים_952"/>
      <sheetName val="תזרים_972"/>
      <sheetName val="תזרים_3_972"/>
      <sheetName val="תזרים_3_982"/>
      <sheetName val="בעלי_ענין2"/>
      <sheetName val="????_????&quot;?2"/>
      <sheetName val="מאזן_ורוו&quot;ה3"/>
      <sheetName val="ביאור_ר&quot;ק3"/>
      <sheetName val="הון_עצמי3"/>
      <sheetName val="תזרים_963"/>
      <sheetName val="תזרים_953"/>
      <sheetName val="תזרים_973"/>
      <sheetName val="תזרים_3_973"/>
      <sheetName val="תזרים_3_983"/>
      <sheetName val="בעלי_ענין3"/>
      <sheetName val="????_????&quot;?3"/>
      <sheetName val="מאזן_ורוו&quot;ה6"/>
      <sheetName val="ביאור_ר&quot;ק6"/>
      <sheetName val="הון_עצמי6"/>
      <sheetName val="תזרים_966"/>
      <sheetName val="תזרים_956"/>
      <sheetName val="תזרים_976"/>
      <sheetName val="תזרים_3_976"/>
      <sheetName val="תזרים_3_986"/>
      <sheetName val="בעלי_ענין6"/>
      <sheetName val="????_????&quot;?6"/>
      <sheetName val="מאזן_ורוו&quot;ה5"/>
      <sheetName val="ביאור_ר&quot;ק5"/>
      <sheetName val="הון_עצמי5"/>
      <sheetName val="תזרים_965"/>
      <sheetName val="תזרים_955"/>
      <sheetName val="תזרים_975"/>
      <sheetName val="תזרים_3_975"/>
      <sheetName val="תזרים_3_985"/>
      <sheetName val="בעלי_ענין5"/>
      <sheetName val="????_????&quot;?5"/>
      <sheetName val="מאזן_ורוו&quot;ה7"/>
      <sheetName val="ביאור_ר&quot;ק7"/>
      <sheetName val="הון_עצמי7"/>
      <sheetName val="תזרים_967"/>
      <sheetName val="תזרים_957"/>
      <sheetName val="תזרים_977"/>
      <sheetName val="תזרים_3_977"/>
      <sheetName val="תזרים_3_987"/>
      <sheetName val="בעלי_ענין7"/>
      <sheetName val="????_????&quot;?7"/>
      <sheetName val="מאזן_ורוו&quot;ה8"/>
      <sheetName val="ביאור_ר&quot;ק8"/>
      <sheetName val="הון_עצמי8"/>
      <sheetName val="תזרים_968"/>
      <sheetName val="תזרים_958"/>
      <sheetName val="תזרים_978"/>
      <sheetName val="תזרים_3_978"/>
      <sheetName val="תזרים_3_988"/>
      <sheetName val="בעלי_ענין8"/>
      <sheetName val="????_????&quot;?8"/>
      <sheetName val="ASP Projections"/>
      <sheetName val="ASP_Projections"/>
      <sheetName val="ASP_Projections1"/>
      <sheetName val="הרכבה מאוחד"/>
      <sheetName val="ASP_Projections2"/>
      <sheetName val="מאזן_ורוו&quot;ה9"/>
      <sheetName val="הון_עצמי9"/>
      <sheetName val="ביאור_ר&quot;ק9"/>
      <sheetName val="תזרים_969"/>
      <sheetName val="תזרים_959"/>
      <sheetName val="תזרים_979"/>
      <sheetName val="תזרים_3_979"/>
      <sheetName val="תזרים_3_989"/>
      <sheetName val="בעלי_ענין9"/>
      <sheetName val="????_????&quot;?9"/>
      <sheetName val="ATL"/>
      <sheetName val="gilad"/>
      <sheetName val="NESS ISI"/>
      <sheetName val="contahal"/>
      <sheetName val="הרכבה"/>
      <sheetName val="אנליטי"/>
      <sheetName val="compro"/>
    </sheetNames>
    <sheetDataSet>
      <sheetData sheetId="0" refreshError="1">
        <row r="2">
          <cell r="A2" t="str">
            <v>טלגייט בע"מ</v>
          </cell>
        </row>
        <row r="3">
          <cell r="A3" t="str">
            <v>דוחות באלפי ש"ח מותאמים למדד 31.3.98</v>
          </cell>
        </row>
        <row r="7">
          <cell r="B7" t="str">
            <v>ליום 31 במרס</v>
          </cell>
          <cell r="E7" t="str">
            <v>ליום 31 בדצמבר</v>
          </cell>
          <cell r="M7" t="str">
            <v>ליום 31 בדצמבר</v>
          </cell>
          <cell r="R7">
            <v>12.97</v>
          </cell>
        </row>
        <row r="8">
          <cell r="B8">
            <v>1998</v>
          </cell>
          <cell r="C8">
            <v>1997</v>
          </cell>
          <cell r="E8">
            <v>1997</v>
          </cell>
          <cell r="F8">
            <v>1996</v>
          </cell>
          <cell r="G8">
            <v>1995</v>
          </cell>
          <cell r="H8">
            <v>1994</v>
          </cell>
          <cell r="K8">
            <v>1997</v>
          </cell>
          <cell r="M8">
            <v>1997</v>
          </cell>
          <cell r="N8">
            <v>1996</v>
          </cell>
          <cell r="O8">
            <v>1995</v>
          </cell>
          <cell r="P8">
            <v>1994</v>
          </cell>
          <cell r="R8">
            <v>3.97</v>
          </cell>
          <cell r="S8">
            <v>146.80000000000001</v>
          </cell>
        </row>
        <row r="9">
          <cell r="B9" t="str">
            <v>אלפי ש"ח מותאמים למדד 31.3.98</v>
          </cell>
          <cell r="E9" t="str">
            <v>אלפי ש"ח מותאמים למדד 31.3.98</v>
          </cell>
          <cell r="K9" t="str">
            <v>אלפי $</v>
          </cell>
          <cell r="M9" t="str">
            <v>אלפי $</v>
          </cell>
          <cell r="N9" t="str">
            <v>אלפי $</v>
          </cell>
          <cell r="O9" t="str">
            <v>$</v>
          </cell>
          <cell r="P9" t="str">
            <v>$ מותאם ל-12/95</v>
          </cell>
          <cell r="R9">
            <v>12.96</v>
          </cell>
        </row>
        <row r="10">
          <cell r="A10" t="str">
            <v>רכוש שוטף</v>
          </cell>
          <cell r="R10">
            <v>12.95</v>
          </cell>
        </row>
        <row r="11">
          <cell r="A11" t="str">
            <v>מזומנים ושווי מזומנים</v>
          </cell>
          <cell r="B11">
            <v>2273</v>
          </cell>
          <cell r="C11">
            <v>9533</v>
          </cell>
          <cell r="E11">
            <v>8524</v>
          </cell>
          <cell r="F11">
            <v>12561</v>
          </cell>
          <cell r="G11">
            <v>3081</v>
          </cell>
          <cell r="H11">
            <v>2267</v>
          </cell>
          <cell r="K11">
            <v>2718</v>
          </cell>
          <cell r="M11">
            <v>2409</v>
          </cell>
          <cell r="N11">
            <v>3609</v>
          </cell>
          <cell r="O11">
            <v>830168</v>
          </cell>
          <cell r="P11">
            <v>1835604</v>
          </cell>
          <cell r="R11">
            <v>12.94</v>
          </cell>
        </row>
        <row r="12">
          <cell r="A12" t="str">
            <v>ניירות ערך סחירים</v>
          </cell>
          <cell r="B12">
            <v>0</v>
          </cell>
          <cell r="C12">
            <v>786</v>
          </cell>
          <cell r="E12">
            <v>0</v>
          </cell>
          <cell r="F12">
            <v>769</v>
          </cell>
          <cell r="G12">
            <v>847</v>
          </cell>
          <cell r="H12">
            <v>1896</v>
          </cell>
          <cell r="K12">
            <v>224</v>
          </cell>
          <cell r="M12">
            <v>0</v>
          </cell>
          <cell r="N12">
            <v>221</v>
          </cell>
          <cell r="O12">
            <v>228265</v>
          </cell>
          <cell r="P12">
            <v>1535102</v>
          </cell>
          <cell r="R12">
            <v>12.93</v>
          </cell>
        </row>
        <row r="13">
          <cell r="A13" t="str">
            <v>הכנסות לקבל - השתתפות ממשלה</v>
          </cell>
          <cell r="B13">
            <v>2496</v>
          </cell>
          <cell r="C13">
            <v>1803</v>
          </cell>
          <cell r="E13">
            <v>821</v>
          </cell>
          <cell r="F13">
            <v>1197</v>
          </cell>
          <cell r="G13">
            <v>943</v>
          </cell>
          <cell r="H13">
            <v>517</v>
          </cell>
          <cell r="K13">
            <v>514</v>
          </cell>
          <cell r="M13">
            <v>232</v>
          </cell>
          <cell r="N13">
            <v>344</v>
          </cell>
          <cell r="O13">
            <v>254041</v>
          </cell>
          <cell r="P13">
            <v>418636</v>
          </cell>
        </row>
        <row r="14">
          <cell r="A14" t="str">
            <v>חייבים ויתרות חובה</v>
          </cell>
          <cell r="B14">
            <v>432</v>
          </cell>
          <cell r="C14">
            <v>330</v>
          </cell>
          <cell r="E14">
            <v>393</v>
          </cell>
          <cell r="F14">
            <v>449</v>
          </cell>
          <cell r="G14">
            <v>70</v>
          </cell>
          <cell r="H14">
            <v>117</v>
          </cell>
          <cell r="K14">
            <v>94</v>
          </cell>
          <cell r="M14">
            <v>111</v>
          </cell>
          <cell r="N14">
            <v>129</v>
          </cell>
          <cell r="O14">
            <v>18990</v>
          </cell>
          <cell r="P14">
            <v>94920</v>
          </cell>
          <cell r="R14" t="str">
            <v>1-3.98</v>
          </cell>
          <cell r="S14">
            <v>153.4</v>
          </cell>
        </row>
        <row r="15">
          <cell r="A15" t="str">
            <v>מלאי</v>
          </cell>
          <cell r="B15">
            <v>2741</v>
          </cell>
          <cell r="C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K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1-12.97</v>
          </cell>
        </row>
        <row r="16">
          <cell r="R16" t="str">
            <v>1-3.97</v>
          </cell>
        </row>
        <row r="17">
          <cell r="B17">
            <v>7942</v>
          </cell>
          <cell r="C17">
            <v>12452</v>
          </cell>
          <cell r="E17">
            <v>9738</v>
          </cell>
          <cell r="F17">
            <v>14976</v>
          </cell>
          <cell r="G17">
            <v>4941</v>
          </cell>
          <cell r="H17">
            <v>4797</v>
          </cell>
          <cell r="K17">
            <v>3550</v>
          </cell>
          <cell r="M17">
            <v>2752</v>
          </cell>
          <cell r="N17">
            <v>4303</v>
          </cell>
          <cell r="O17">
            <v>1331464</v>
          </cell>
          <cell r="P17">
            <v>3884262</v>
          </cell>
          <cell r="R17" t="str">
            <v>1-12.96</v>
          </cell>
        </row>
        <row r="18">
          <cell r="A18" t="str">
            <v>רכוש קבוע</v>
          </cell>
          <cell r="R18" t="str">
            <v>1-12.95</v>
          </cell>
          <cell r="S18">
            <v>123.6</v>
          </cell>
          <cell r="T18">
            <v>3.0112999999999999</v>
          </cell>
        </row>
        <row r="19">
          <cell r="A19" t="str">
            <v>עלות</v>
          </cell>
          <cell r="B19">
            <v>3521</v>
          </cell>
          <cell r="C19">
            <v>2416</v>
          </cell>
          <cell r="E19">
            <v>3305</v>
          </cell>
          <cell r="F19">
            <v>2032</v>
          </cell>
          <cell r="G19">
            <v>1513</v>
          </cell>
          <cell r="H19">
            <v>988</v>
          </cell>
          <cell r="K19">
            <v>866</v>
          </cell>
          <cell r="M19">
            <v>1298</v>
          </cell>
          <cell r="N19">
            <v>720</v>
          </cell>
          <cell r="O19">
            <v>450981.18022328551</v>
          </cell>
          <cell r="P19">
            <v>794663</v>
          </cell>
          <cell r="R19" t="str">
            <v>1-12.94</v>
          </cell>
          <cell r="S19">
            <v>112.3</v>
          </cell>
        </row>
        <row r="20">
          <cell r="A20" t="str">
            <v>בניכוי - פחת נצבר</v>
          </cell>
          <cell r="K20">
            <v>232</v>
          </cell>
          <cell r="M20">
            <v>400</v>
          </cell>
          <cell r="N20">
            <v>190</v>
          </cell>
          <cell r="O20">
            <v>79769.696969696975</v>
          </cell>
          <cell r="P20">
            <v>69908</v>
          </cell>
          <cell r="R20" t="str">
            <v>1-12.93</v>
          </cell>
        </row>
        <row r="22">
          <cell r="B22">
            <v>3521</v>
          </cell>
          <cell r="C22">
            <v>2416</v>
          </cell>
          <cell r="E22">
            <v>3305</v>
          </cell>
          <cell r="F22">
            <v>2032</v>
          </cell>
          <cell r="G22">
            <v>1513</v>
          </cell>
          <cell r="H22">
            <v>988</v>
          </cell>
          <cell r="K22">
            <v>634</v>
          </cell>
          <cell r="M22">
            <v>898</v>
          </cell>
          <cell r="N22">
            <v>530</v>
          </cell>
          <cell r="O22">
            <v>371211.48325358855</v>
          </cell>
          <cell r="P22">
            <v>724755</v>
          </cell>
        </row>
        <row r="24">
          <cell r="B24">
            <v>11463</v>
          </cell>
          <cell r="C24">
            <v>14868</v>
          </cell>
          <cell r="E24">
            <v>13043</v>
          </cell>
          <cell r="F24">
            <v>17008</v>
          </cell>
          <cell r="G24">
            <v>6454</v>
          </cell>
          <cell r="H24">
            <v>5785</v>
          </cell>
          <cell r="K24">
            <v>4184</v>
          </cell>
          <cell r="M24">
            <v>3650</v>
          </cell>
          <cell r="N24">
            <v>4833</v>
          </cell>
          <cell r="O24">
            <v>1702675.4832535884</v>
          </cell>
          <cell r="P24">
            <v>4609017</v>
          </cell>
        </row>
        <row r="26">
          <cell r="A26" t="str">
            <v>התחיבויות שוטפות</v>
          </cell>
        </row>
        <row r="27">
          <cell r="A27" t="str">
            <v>אשראי מתאגידים בנקאים</v>
          </cell>
          <cell r="B27">
            <v>79</v>
          </cell>
          <cell r="C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K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התחיבויות לספקים ונותני שירותים</v>
          </cell>
          <cell r="B28">
            <v>4259</v>
          </cell>
          <cell r="C28">
            <v>972</v>
          </cell>
          <cell r="E28">
            <v>2629</v>
          </cell>
          <cell r="F28">
            <v>1002</v>
          </cell>
          <cell r="G28">
            <v>545</v>
          </cell>
          <cell r="H28">
            <v>466</v>
          </cell>
          <cell r="K28">
            <v>277</v>
          </cell>
          <cell r="M28">
            <v>743</v>
          </cell>
          <cell r="N28">
            <v>288</v>
          </cell>
          <cell r="O28">
            <v>146775</v>
          </cell>
          <cell r="P28">
            <v>376967</v>
          </cell>
        </row>
        <row r="29">
          <cell r="A29" t="str">
            <v>עובדים ומוסדות בגין שכר</v>
          </cell>
          <cell r="B29">
            <v>2834</v>
          </cell>
          <cell r="C29">
            <v>1438</v>
          </cell>
          <cell r="E29">
            <v>1914</v>
          </cell>
          <cell r="F29">
            <v>1082</v>
          </cell>
          <cell r="G29">
            <v>801</v>
          </cell>
          <cell r="H29">
            <v>785</v>
          </cell>
          <cell r="K29">
            <v>410</v>
          </cell>
          <cell r="M29">
            <v>541</v>
          </cell>
          <cell r="N29">
            <v>311</v>
          </cell>
          <cell r="O29">
            <v>215715</v>
          </cell>
          <cell r="P29">
            <v>635529</v>
          </cell>
        </row>
        <row r="30">
          <cell r="A30" t="str">
            <v>זכאים ויתרות זכות</v>
          </cell>
          <cell r="B30">
            <v>303</v>
          </cell>
          <cell r="C30">
            <v>470</v>
          </cell>
          <cell r="E30">
            <v>287</v>
          </cell>
          <cell r="F30">
            <v>310</v>
          </cell>
          <cell r="G30">
            <v>221</v>
          </cell>
          <cell r="H30">
            <v>335</v>
          </cell>
          <cell r="K30">
            <v>134</v>
          </cell>
          <cell r="M30">
            <v>81</v>
          </cell>
          <cell r="N30">
            <v>89</v>
          </cell>
          <cell r="O30">
            <v>59590</v>
          </cell>
          <cell r="P30">
            <v>271501</v>
          </cell>
        </row>
        <row r="32">
          <cell r="B32">
            <v>7475</v>
          </cell>
          <cell r="C32">
            <v>2880</v>
          </cell>
          <cell r="E32">
            <v>4830</v>
          </cell>
          <cell r="F32">
            <v>2394</v>
          </cell>
          <cell r="G32">
            <v>1567</v>
          </cell>
          <cell r="H32">
            <v>1586</v>
          </cell>
          <cell r="K32">
            <v>821</v>
          </cell>
          <cell r="M32">
            <v>1365</v>
          </cell>
          <cell r="N32">
            <v>688</v>
          </cell>
          <cell r="O32">
            <v>422080</v>
          </cell>
          <cell r="P32">
            <v>1283997</v>
          </cell>
        </row>
        <row r="33">
          <cell r="A33" t="str">
            <v>התחיבויות לז"א</v>
          </cell>
        </row>
        <row r="34">
          <cell r="A34" t="str">
            <v>הלוואות בעלים</v>
          </cell>
          <cell r="B34">
            <v>9118</v>
          </cell>
          <cell r="C34">
            <v>3059</v>
          </cell>
          <cell r="E34">
            <v>8846</v>
          </cell>
          <cell r="F34">
            <v>3780</v>
          </cell>
          <cell r="G34">
            <v>1113</v>
          </cell>
          <cell r="H34">
            <v>0</v>
          </cell>
          <cell r="K34">
            <v>872</v>
          </cell>
          <cell r="M34">
            <v>2500</v>
          </cell>
          <cell r="N34">
            <v>1086</v>
          </cell>
          <cell r="O34">
            <v>300000</v>
          </cell>
          <cell r="P34">
            <v>0</v>
          </cell>
        </row>
        <row r="35">
          <cell r="A35" t="str">
            <v>התחיבו בשל סיום יחסי עובד - מעביד, נטו</v>
          </cell>
          <cell r="B35">
            <v>860</v>
          </cell>
          <cell r="C35">
            <v>445</v>
          </cell>
          <cell r="E35">
            <v>492</v>
          </cell>
          <cell r="F35">
            <v>240</v>
          </cell>
          <cell r="G35">
            <v>114</v>
          </cell>
          <cell r="H35">
            <v>54</v>
          </cell>
          <cell r="K35">
            <v>127</v>
          </cell>
          <cell r="M35">
            <v>139</v>
          </cell>
          <cell r="N35">
            <v>69</v>
          </cell>
          <cell r="O35">
            <v>30651</v>
          </cell>
          <cell r="P35">
            <v>43752</v>
          </cell>
        </row>
        <row r="37">
          <cell r="B37">
            <v>9978</v>
          </cell>
          <cell r="C37">
            <v>3504</v>
          </cell>
          <cell r="E37">
            <v>9338</v>
          </cell>
          <cell r="F37">
            <v>4020</v>
          </cell>
          <cell r="G37">
            <v>1227</v>
          </cell>
          <cell r="H37">
            <v>54</v>
          </cell>
          <cell r="K37">
            <v>999</v>
          </cell>
          <cell r="M37">
            <v>2639</v>
          </cell>
          <cell r="N37">
            <v>1155</v>
          </cell>
          <cell r="O37">
            <v>330651</v>
          </cell>
          <cell r="P37">
            <v>43752</v>
          </cell>
        </row>
        <row r="38">
          <cell r="A38" t="str">
            <v>הון עצמי (גרעון בהון)</v>
          </cell>
        </row>
        <row r="39">
          <cell r="A39" t="str">
            <v>הון מניות</v>
          </cell>
          <cell r="B39">
            <v>90</v>
          </cell>
          <cell r="C39">
            <v>88</v>
          </cell>
          <cell r="E39">
            <v>90</v>
          </cell>
          <cell r="F39">
            <v>86</v>
          </cell>
          <cell r="G39">
            <v>61</v>
          </cell>
          <cell r="H39">
            <v>45</v>
          </cell>
          <cell r="K39">
            <v>23</v>
          </cell>
          <cell r="M39">
            <v>23</v>
          </cell>
          <cell r="N39">
            <v>22</v>
          </cell>
          <cell r="O39">
            <v>14884</v>
          </cell>
          <cell r="P39">
            <v>33354</v>
          </cell>
        </row>
        <row r="40">
          <cell r="A40" t="str">
            <v>פרחיה על מניות</v>
          </cell>
          <cell r="B40">
            <v>35558</v>
          </cell>
          <cell r="C40">
            <v>34393</v>
          </cell>
          <cell r="E40">
            <v>35558</v>
          </cell>
          <cell r="F40">
            <v>33646</v>
          </cell>
          <cell r="G40">
            <v>13458</v>
          </cell>
          <cell r="H40">
            <v>8784</v>
          </cell>
          <cell r="K40">
            <v>9238</v>
          </cell>
          <cell r="M40">
            <v>9569</v>
          </cell>
          <cell r="N40">
            <v>9026</v>
          </cell>
          <cell r="O40">
            <v>3321655</v>
          </cell>
          <cell r="P40">
            <v>6516815</v>
          </cell>
        </row>
        <row r="41">
          <cell r="A41" t="str">
            <v>קרן הון</v>
          </cell>
          <cell r="B41">
            <v>-999</v>
          </cell>
          <cell r="C41">
            <v>-2239</v>
          </cell>
          <cell r="E41">
            <v>-1260</v>
          </cell>
          <cell r="F41">
            <v>-2555</v>
          </cell>
          <cell r="G41">
            <v>0</v>
          </cell>
          <cell r="H41">
            <v>0</v>
          </cell>
          <cell r="K41">
            <v>-644</v>
          </cell>
          <cell r="M41">
            <v>-362</v>
          </cell>
          <cell r="N41">
            <v>-734</v>
          </cell>
          <cell r="O41">
            <v>0</v>
          </cell>
          <cell r="P41">
            <v>0</v>
          </cell>
        </row>
        <row r="42">
          <cell r="A42" t="str">
            <v>יתרת הפסד</v>
          </cell>
          <cell r="B42">
            <v>-40639</v>
          </cell>
          <cell r="C42">
            <v>-23758</v>
          </cell>
          <cell r="E42">
            <v>-35513</v>
          </cell>
          <cell r="F42">
            <v>-20583</v>
          </cell>
          <cell r="G42">
            <v>-9859</v>
          </cell>
          <cell r="H42">
            <v>-4684</v>
          </cell>
          <cell r="K42">
            <v>-6253</v>
          </cell>
          <cell r="M42">
            <v>-9584</v>
          </cell>
          <cell r="N42">
            <v>-5324</v>
          </cell>
          <cell r="O42">
            <v>-2386595</v>
          </cell>
          <cell r="P42">
            <v>-3268901</v>
          </cell>
        </row>
        <row r="44">
          <cell r="B44">
            <v>-5990</v>
          </cell>
          <cell r="C44">
            <v>8484</v>
          </cell>
          <cell r="E44">
            <v>-1125</v>
          </cell>
          <cell r="F44">
            <v>10594</v>
          </cell>
          <cell r="G44">
            <v>3660</v>
          </cell>
          <cell r="H44">
            <v>4145</v>
          </cell>
          <cell r="K44">
            <v>2364</v>
          </cell>
          <cell r="M44">
            <v>-354</v>
          </cell>
          <cell r="N44">
            <v>2990</v>
          </cell>
          <cell r="O44">
            <v>949944</v>
          </cell>
          <cell r="P44">
            <v>3281268</v>
          </cell>
        </row>
        <row r="46">
          <cell r="B46">
            <v>11463</v>
          </cell>
          <cell r="C46">
            <v>14868</v>
          </cell>
          <cell r="E46">
            <v>13043</v>
          </cell>
          <cell r="F46">
            <v>17008</v>
          </cell>
          <cell r="G46">
            <v>6454</v>
          </cell>
          <cell r="H46">
            <v>5785</v>
          </cell>
          <cell r="K46">
            <v>4184</v>
          </cell>
          <cell r="M46">
            <v>3650</v>
          </cell>
          <cell r="N46">
            <v>4833</v>
          </cell>
          <cell r="O46">
            <v>1702675</v>
          </cell>
          <cell r="P46">
            <v>4609017</v>
          </cell>
        </row>
        <row r="48">
          <cell r="B48">
            <v>0</v>
          </cell>
          <cell r="C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K48">
            <v>0</v>
          </cell>
          <cell r="M48">
            <v>0</v>
          </cell>
          <cell r="N48">
            <v>0</v>
          </cell>
          <cell r="O48">
            <v>0.48325358843430877</v>
          </cell>
          <cell r="P48">
            <v>0</v>
          </cell>
        </row>
        <row r="49">
          <cell r="K49">
            <v>1.1473684210526315E-3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A2" t="str">
            <v>טלגייט בע"מ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A2" t="str">
            <v>טלגייט בע"מ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2">
          <cell r="A2" t="str">
            <v>טלגייט בע"מ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2">
          <cell r="A2" t="str">
            <v>טלגייט בע"מ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2">
          <cell r="A2" t="str">
            <v>טלגייט בע"מ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 refreshError="1"/>
      <sheetData sheetId="113"/>
      <sheetData sheetId="114">
        <row r="2">
          <cell r="A2" t="str">
            <v>טלגייט בע"מ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ורוו&quot;ה"/>
      <sheetName val="???? ????&quot;?"/>
      <sheetName val="Company"/>
      <sheetName val="ASP Projections"/>
      <sheetName val="Annual"/>
      <sheetName val="מאזן_ורוו&quot;ה"/>
      <sheetName val="????_????&quot;?"/>
      <sheetName val="ASP_Projec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שולב"/>
      <sheetName val="c.b.t"/>
      <sheetName val="שע&quot;ח"/>
      <sheetName val="#REF"/>
      <sheetName val="תזרים מזומנים"/>
      <sheetName val="General assumptions"/>
      <sheetName val="מדדים ושע&quot;ח"/>
      <sheetName val="c_b_t"/>
      <sheetName val="תזרים_מזומנים"/>
      <sheetName val="General_assumptions"/>
      <sheetName val="c_b_t4"/>
      <sheetName val="General_assumptions4"/>
      <sheetName val="תזרים_מזומנים4"/>
      <sheetName val="c_b_t1"/>
      <sheetName val="תזרים_מזומנים1"/>
      <sheetName val="General_assumptions1"/>
      <sheetName val="c_b_t2"/>
      <sheetName val="General_assumptions2"/>
      <sheetName val="תזרים_מזומנים2"/>
      <sheetName val="c_b_t3"/>
      <sheetName val="General_assumptions3"/>
      <sheetName val="תזרים_מזומנים3"/>
      <sheetName val="c_b_t6"/>
      <sheetName val="General_assumptions6"/>
      <sheetName val="תזרים_מזומנים6"/>
      <sheetName val="c_b_t5"/>
      <sheetName val="תזרים_מזומנים5"/>
      <sheetName val="General_assumptions5"/>
      <sheetName val="c_b_t7"/>
      <sheetName val="תזרים_מזומנים7"/>
      <sheetName val="General_assumptions7"/>
      <sheetName val="c_b_t8"/>
      <sheetName val="תזרים_מזומנים8"/>
      <sheetName val="General_assumptions8"/>
      <sheetName val="Conversion Rates"/>
      <sheetName val="c_b_t9"/>
      <sheetName val="תזרים_מזומנים9"/>
      <sheetName val="General_assumptions9"/>
    </sheetNames>
    <sheetDataSet>
      <sheetData sheetId="0" refreshError="1">
        <row r="5">
          <cell r="C5">
            <v>57</v>
          </cell>
          <cell r="D5">
            <v>0</v>
          </cell>
          <cell r="E5" t="str">
            <v xml:space="preserve"> </v>
          </cell>
          <cell r="F5">
            <v>57</v>
          </cell>
          <cell r="G5">
            <v>57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</row>
        <row r="11">
          <cell r="C11">
            <v>935</v>
          </cell>
          <cell r="D11">
            <v>172</v>
          </cell>
          <cell r="F11">
            <v>1107</v>
          </cell>
          <cell r="G11">
            <v>2874</v>
          </cell>
        </row>
        <row r="13">
          <cell r="C13">
            <v>1873</v>
          </cell>
          <cell r="D13">
            <v>-27</v>
          </cell>
          <cell r="F13">
            <v>1846</v>
          </cell>
        </row>
        <row r="15">
          <cell r="C15">
            <v>-79</v>
          </cell>
          <cell r="D15">
            <v>0</v>
          </cell>
          <cell r="F15">
            <v>-79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</row>
        <row r="19">
          <cell r="C19">
            <v>-29</v>
          </cell>
          <cell r="D19">
            <v>-4</v>
          </cell>
          <cell r="E19">
            <v>758</v>
          </cell>
          <cell r="F19">
            <v>-33</v>
          </cell>
          <cell r="G19">
            <v>14</v>
          </cell>
        </row>
        <row r="21">
          <cell r="C21">
            <v>95</v>
          </cell>
          <cell r="D21">
            <v>0</v>
          </cell>
          <cell r="F21">
            <v>95</v>
          </cell>
        </row>
        <row r="23">
          <cell r="C23">
            <v>517</v>
          </cell>
          <cell r="D23">
            <v>40</v>
          </cell>
          <cell r="F23">
            <v>557</v>
          </cell>
          <cell r="G23">
            <v>25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</row>
        <row r="26">
          <cell r="G26">
            <v>222</v>
          </cell>
        </row>
        <row r="27">
          <cell r="C27">
            <v>31</v>
          </cell>
          <cell r="D27">
            <v>-30</v>
          </cell>
          <cell r="F27">
            <v>1</v>
          </cell>
        </row>
        <row r="29">
          <cell r="C29">
            <v>0</v>
          </cell>
          <cell r="D29">
            <v>0</v>
          </cell>
          <cell r="F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</row>
        <row r="37">
          <cell r="C37">
            <v>51</v>
          </cell>
          <cell r="D37">
            <v>12</v>
          </cell>
          <cell r="F37">
            <v>63</v>
          </cell>
          <cell r="G37">
            <v>216</v>
          </cell>
        </row>
        <row r="39">
          <cell r="C39">
            <v>24</v>
          </cell>
          <cell r="D39">
            <v>7</v>
          </cell>
          <cell r="F39">
            <v>31</v>
          </cell>
        </row>
        <row r="41">
          <cell r="C41">
            <v>56</v>
          </cell>
          <cell r="D41">
            <v>1</v>
          </cell>
          <cell r="F41">
            <v>57</v>
          </cell>
        </row>
        <row r="43">
          <cell r="C43">
            <v>30</v>
          </cell>
          <cell r="D43">
            <v>0</v>
          </cell>
          <cell r="F43">
            <v>30</v>
          </cell>
        </row>
        <row r="45">
          <cell r="C45">
            <v>0</v>
          </cell>
          <cell r="D45">
            <v>0</v>
          </cell>
          <cell r="F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</row>
        <row r="49">
          <cell r="C49">
            <v>27</v>
          </cell>
          <cell r="D49">
            <v>7</v>
          </cell>
          <cell r="F49">
            <v>34</v>
          </cell>
          <cell r="G49">
            <v>34</v>
          </cell>
        </row>
        <row r="51">
          <cell r="C51">
            <v>0</v>
          </cell>
          <cell r="D51">
            <v>0</v>
          </cell>
          <cell r="F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</row>
        <row r="71">
          <cell r="C71">
            <v>2980</v>
          </cell>
          <cell r="D71">
            <v>230</v>
          </cell>
          <cell r="F71">
            <v>3210</v>
          </cell>
          <cell r="G71">
            <v>2018</v>
          </cell>
        </row>
        <row r="73">
          <cell r="C73">
            <v>-1134</v>
          </cell>
          <cell r="D73">
            <v>-58</v>
          </cell>
          <cell r="E73">
            <v>10</v>
          </cell>
          <cell r="F73">
            <v>-1192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</row>
        <row r="79">
          <cell r="C79">
            <v>-600</v>
          </cell>
          <cell r="D79">
            <v>-1</v>
          </cell>
          <cell r="E79">
            <v>52</v>
          </cell>
          <cell r="F79">
            <v>-601</v>
          </cell>
          <cell r="G79">
            <v>-601</v>
          </cell>
        </row>
        <row r="81">
          <cell r="C81">
            <v>-362</v>
          </cell>
          <cell r="D81">
            <v>-35</v>
          </cell>
          <cell r="F81">
            <v>-397</v>
          </cell>
          <cell r="G81">
            <v>-755</v>
          </cell>
        </row>
        <row r="83">
          <cell r="C83">
            <v>-339</v>
          </cell>
          <cell r="D83">
            <v>-19</v>
          </cell>
          <cell r="F83">
            <v>-358</v>
          </cell>
          <cell r="G83">
            <v>52</v>
          </cell>
        </row>
        <row r="85">
          <cell r="C85">
            <v>-1</v>
          </cell>
          <cell r="D85">
            <v>1</v>
          </cell>
          <cell r="F85">
            <v>0</v>
          </cell>
        </row>
        <row r="87">
          <cell r="C87">
            <v>6</v>
          </cell>
          <cell r="D87">
            <v>0</v>
          </cell>
          <cell r="F87">
            <v>6</v>
          </cell>
        </row>
        <row r="89">
          <cell r="C89">
            <v>-467</v>
          </cell>
          <cell r="D89">
            <v>-43</v>
          </cell>
          <cell r="F89">
            <v>-510</v>
          </cell>
          <cell r="G89">
            <v>-2762</v>
          </cell>
        </row>
        <row r="91">
          <cell r="C91">
            <v>-75</v>
          </cell>
          <cell r="D91">
            <v>-21</v>
          </cell>
          <cell r="F91">
            <v>-96</v>
          </cell>
        </row>
        <row r="93">
          <cell r="C93">
            <v>-40</v>
          </cell>
          <cell r="D93">
            <v>-15</v>
          </cell>
          <cell r="F93">
            <v>-55</v>
          </cell>
        </row>
        <row r="95">
          <cell r="C95">
            <v>-112</v>
          </cell>
          <cell r="D95">
            <v>-1</v>
          </cell>
          <cell r="F95">
            <v>-113</v>
          </cell>
        </row>
        <row r="97">
          <cell r="C97">
            <v>-1959</v>
          </cell>
          <cell r="D97">
            <v>-21</v>
          </cell>
          <cell r="F97">
            <v>-1980</v>
          </cell>
        </row>
        <row r="99">
          <cell r="C99">
            <v>-8</v>
          </cell>
          <cell r="D99">
            <v>0</v>
          </cell>
          <cell r="F99">
            <v>-8</v>
          </cell>
        </row>
        <row r="101">
          <cell r="C101">
            <v>-556</v>
          </cell>
          <cell r="D101">
            <v>-25</v>
          </cell>
          <cell r="F101">
            <v>-581</v>
          </cell>
          <cell r="G101">
            <v>-556</v>
          </cell>
        </row>
        <row r="103">
          <cell r="C103">
            <v>0</v>
          </cell>
          <cell r="D103">
            <v>25</v>
          </cell>
          <cell r="F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730.44927536231887</v>
          </cell>
        </row>
        <row r="111">
          <cell r="C111">
            <v>0</v>
          </cell>
          <cell r="D111">
            <v>-148</v>
          </cell>
          <cell r="E111">
            <v>222</v>
          </cell>
          <cell r="F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</row>
        <row r="115">
          <cell r="C115">
            <v>0</v>
          </cell>
          <cell r="D115">
            <v>0</v>
          </cell>
          <cell r="F115">
            <v>0</v>
          </cell>
        </row>
        <row r="116">
          <cell r="D116" t="str">
            <v xml:space="preserve"> </v>
          </cell>
        </row>
        <row r="117">
          <cell r="C117">
            <v>575</v>
          </cell>
          <cell r="D117">
            <v>345</v>
          </cell>
          <cell r="F117">
            <v>920</v>
          </cell>
        </row>
        <row r="119">
          <cell r="C119">
            <v>-109.55072463768116</v>
          </cell>
          <cell r="D119">
            <v>-116</v>
          </cell>
          <cell r="F119">
            <v>-225.55072463768116</v>
          </cell>
        </row>
        <row r="121">
          <cell r="C121">
            <v>0.44927536231884346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</row>
        <row r="126">
          <cell r="C126">
            <v>-11231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</row>
        <row r="128">
          <cell r="C128">
            <v>6654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</row>
        <row r="130">
          <cell r="C130">
            <v>485</v>
          </cell>
          <cell r="D130">
            <v>46</v>
          </cell>
          <cell r="F130">
            <v>531</v>
          </cell>
          <cell r="G130">
            <v>10</v>
          </cell>
        </row>
        <row r="132">
          <cell r="C132">
            <v>0</v>
          </cell>
          <cell r="D132">
            <v>0</v>
          </cell>
          <cell r="F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</row>
        <row r="138">
          <cell r="C138">
            <v>1674</v>
          </cell>
          <cell r="D138">
            <v>156</v>
          </cell>
          <cell r="F138">
            <v>1830</v>
          </cell>
          <cell r="G138">
            <v>1830</v>
          </cell>
        </row>
        <row r="140">
          <cell r="C140">
            <v>0</v>
          </cell>
          <cell r="D140">
            <v>0</v>
          </cell>
          <cell r="F140">
            <v>0</v>
          </cell>
        </row>
        <row r="142">
          <cell r="C142">
            <v>2051</v>
          </cell>
          <cell r="D142">
            <v>232</v>
          </cell>
          <cell r="E142">
            <v>25</v>
          </cell>
          <cell r="F142">
            <v>2283</v>
          </cell>
          <cell r="G142">
            <v>2461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</row>
        <row r="146">
          <cell r="C146">
            <v>-13</v>
          </cell>
          <cell r="D146">
            <v>0</v>
          </cell>
          <cell r="F146">
            <v>-13</v>
          </cell>
        </row>
        <row r="148">
          <cell r="C148">
            <v>86.449275362318843</v>
          </cell>
          <cell r="D148">
            <v>26</v>
          </cell>
          <cell r="E148">
            <v>14</v>
          </cell>
          <cell r="F148">
            <v>112.44927536231884</v>
          </cell>
        </row>
        <row r="150">
          <cell r="C150">
            <v>6</v>
          </cell>
          <cell r="D150">
            <v>1</v>
          </cell>
          <cell r="E150">
            <v>2</v>
          </cell>
          <cell r="F150">
            <v>7</v>
          </cell>
          <cell r="G150">
            <v>7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</row>
        <row r="162">
          <cell r="C162">
            <v>-109.55072463768116</v>
          </cell>
          <cell r="D162">
            <v>-116</v>
          </cell>
          <cell r="E162">
            <v>0</v>
          </cell>
          <cell r="F162">
            <v>-225.55072463768116</v>
          </cell>
        </row>
      </sheetData>
      <sheetData sheetId="1" refreshError="1">
        <row r="5">
          <cell r="C5">
            <v>0</v>
          </cell>
          <cell r="D5">
            <v>0</v>
          </cell>
          <cell r="E5" t="str">
            <v xml:space="preserve"> </v>
          </cell>
          <cell r="F5">
            <v>57</v>
          </cell>
          <cell r="G5" t="str">
            <v xml:space="preserve"> </v>
          </cell>
          <cell r="H5">
            <v>0</v>
          </cell>
          <cell r="I5">
            <v>0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1">
          <cell r="C11">
            <v>608</v>
          </cell>
          <cell r="D11">
            <v>172</v>
          </cell>
          <cell r="F11">
            <v>1107</v>
          </cell>
          <cell r="G11">
            <v>2874</v>
          </cell>
          <cell r="H11">
            <v>608</v>
          </cell>
          <cell r="I11">
            <v>172</v>
          </cell>
        </row>
        <row r="13">
          <cell r="C13">
            <v>-95</v>
          </cell>
          <cell r="D13">
            <v>-27</v>
          </cell>
          <cell r="F13">
            <v>1846</v>
          </cell>
          <cell r="H13">
            <v>-95</v>
          </cell>
          <cell r="I13">
            <v>-27</v>
          </cell>
        </row>
        <row r="15">
          <cell r="C15">
            <v>-79</v>
          </cell>
          <cell r="D15">
            <v>0</v>
          </cell>
          <cell r="F15">
            <v>-79</v>
          </cell>
          <cell r="H15">
            <v>0</v>
          </cell>
          <cell r="I15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  <cell r="H17">
            <v>0</v>
          </cell>
          <cell r="I17">
            <v>0</v>
          </cell>
        </row>
        <row r="19">
          <cell r="C19">
            <v>-758</v>
          </cell>
          <cell r="D19">
            <v>-4</v>
          </cell>
          <cell r="E19">
            <v>758</v>
          </cell>
          <cell r="F19">
            <v>2</v>
          </cell>
          <cell r="G19">
            <v>14</v>
          </cell>
          <cell r="H19">
            <v>-14</v>
          </cell>
          <cell r="I19">
            <v>-4</v>
          </cell>
        </row>
        <row r="21">
          <cell r="C21">
            <v>95</v>
          </cell>
          <cell r="D21">
            <v>0</v>
          </cell>
          <cell r="F21">
            <v>95</v>
          </cell>
          <cell r="H21">
            <v>0</v>
          </cell>
          <cell r="I21">
            <v>0</v>
          </cell>
        </row>
        <row r="23">
          <cell r="C23">
            <v>167</v>
          </cell>
          <cell r="D23">
            <v>40</v>
          </cell>
          <cell r="F23">
            <v>5</v>
          </cell>
          <cell r="G23">
            <v>25</v>
          </cell>
          <cell r="H23">
            <v>142</v>
          </cell>
          <cell r="I23">
            <v>40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  <cell r="H25">
            <v>-980</v>
          </cell>
          <cell r="I25">
            <v>-280.36651583710409</v>
          </cell>
        </row>
        <row r="26">
          <cell r="G26">
            <v>222</v>
          </cell>
        </row>
        <row r="27">
          <cell r="C27">
            <v>-107</v>
          </cell>
          <cell r="D27">
            <v>-30</v>
          </cell>
          <cell r="F27">
            <v>1</v>
          </cell>
          <cell r="H27">
            <v>-107</v>
          </cell>
          <cell r="I27">
            <v>-30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  <cell r="H35">
            <v>0</v>
          </cell>
          <cell r="I35">
            <v>0</v>
          </cell>
        </row>
        <row r="37">
          <cell r="C37">
            <v>43</v>
          </cell>
          <cell r="D37">
            <v>12</v>
          </cell>
          <cell r="F37">
            <v>63</v>
          </cell>
          <cell r="G37">
            <v>216</v>
          </cell>
          <cell r="H37">
            <v>43</v>
          </cell>
          <cell r="I37">
            <v>12</v>
          </cell>
        </row>
        <row r="39">
          <cell r="C39">
            <v>24</v>
          </cell>
          <cell r="D39">
            <v>7</v>
          </cell>
          <cell r="F39">
            <v>31</v>
          </cell>
          <cell r="H39">
            <v>24</v>
          </cell>
          <cell r="I39">
            <v>7</v>
          </cell>
        </row>
        <row r="41">
          <cell r="C41">
            <v>4</v>
          </cell>
          <cell r="D41">
            <v>1</v>
          </cell>
          <cell r="F41">
            <v>57</v>
          </cell>
          <cell r="H41">
            <v>4</v>
          </cell>
          <cell r="I41">
            <v>1</v>
          </cell>
        </row>
        <row r="43">
          <cell r="C43">
            <v>30</v>
          </cell>
          <cell r="D43">
            <v>0</v>
          </cell>
          <cell r="F43">
            <v>30</v>
          </cell>
          <cell r="H43">
            <v>0</v>
          </cell>
          <cell r="I43">
            <v>0</v>
          </cell>
        </row>
        <row r="45">
          <cell r="C45">
            <v>0</v>
          </cell>
          <cell r="D45">
            <v>0</v>
          </cell>
          <cell r="F45">
            <v>0</v>
          </cell>
          <cell r="H45">
            <v>0</v>
          </cell>
          <cell r="I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  <cell r="H47">
            <v>0</v>
          </cell>
          <cell r="I47">
            <v>0</v>
          </cell>
        </row>
        <row r="49">
          <cell r="C49">
            <v>24</v>
          </cell>
          <cell r="D49">
            <v>7</v>
          </cell>
          <cell r="F49">
            <v>34</v>
          </cell>
          <cell r="G49">
            <v>34</v>
          </cell>
          <cell r="H49">
            <v>24</v>
          </cell>
          <cell r="I49">
            <v>7</v>
          </cell>
        </row>
        <row r="51">
          <cell r="C51">
            <v>0</v>
          </cell>
          <cell r="D51">
            <v>0</v>
          </cell>
          <cell r="F51">
            <v>0</v>
          </cell>
          <cell r="H51">
            <v>0</v>
          </cell>
          <cell r="I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  <cell r="H53">
            <v>0</v>
          </cell>
          <cell r="I53">
            <v>0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H65">
            <v>0</v>
          </cell>
          <cell r="I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H67">
            <v>0</v>
          </cell>
          <cell r="I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H69">
            <v>0</v>
          </cell>
          <cell r="I69">
            <v>0</v>
          </cell>
        </row>
        <row r="71">
          <cell r="C71">
            <v>818</v>
          </cell>
          <cell r="D71">
            <v>230</v>
          </cell>
          <cell r="F71">
            <v>3</v>
          </cell>
          <cell r="G71">
            <v>3</v>
          </cell>
          <cell r="H71">
            <v>815</v>
          </cell>
          <cell r="I71">
            <v>230</v>
          </cell>
        </row>
        <row r="73">
          <cell r="C73">
            <v>-215</v>
          </cell>
          <cell r="D73">
            <v>4</v>
          </cell>
          <cell r="E73">
            <v>10</v>
          </cell>
          <cell r="F73">
            <v>-1192</v>
          </cell>
          <cell r="H73">
            <v>-204</v>
          </cell>
          <cell r="I73">
            <v>-58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  <cell r="H75">
            <v>0</v>
          </cell>
          <cell r="I75">
            <v>0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9">
          <cell r="C79">
            <v>-57</v>
          </cell>
          <cell r="D79">
            <v>1</v>
          </cell>
          <cell r="E79">
            <v>52</v>
          </cell>
          <cell r="F79">
            <v>-601</v>
          </cell>
          <cell r="G79">
            <v>-601</v>
          </cell>
          <cell r="H79">
            <v>-5</v>
          </cell>
          <cell r="I79">
            <v>-1</v>
          </cell>
        </row>
        <row r="81">
          <cell r="C81">
            <v>-122</v>
          </cell>
          <cell r="D81">
            <v>-35</v>
          </cell>
          <cell r="F81">
            <v>-397</v>
          </cell>
          <cell r="G81">
            <v>-755</v>
          </cell>
          <cell r="H81">
            <v>-122</v>
          </cell>
          <cell r="I81">
            <v>-35</v>
          </cell>
        </row>
        <row r="83">
          <cell r="C83">
            <v>-15</v>
          </cell>
          <cell r="D83">
            <v>-19</v>
          </cell>
          <cell r="F83">
            <v>1</v>
          </cell>
          <cell r="G83">
            <v>52</v>
          </cell>
          <cell r="H83">
            <v>-67</v>
          </cell>
          <cell r="I83">
            <v>-19</v>
          </cell>
        </row>
        <row r="85">
          <cell r="C85">
            <v>3</v>
          </cell>
          <cell r="D85">
            <v>1</v>
          </cell>
          <cell r="F85">
            <v>0</v>
          </cell>
          <cell r="H85">
            <v>3</v>
          </cell>
          <cell r="I85">
            <v>1</v>
          </cell>
        </row>
        <row r="87">
          <cell r="C87">
            <v>6</v>
          </cell>
          <cell r="D87">
            <v>0</v>
          </cell>
          <cell r="F87">
            <v>6</v>
          </cell>
          <cell r="H87">
            <v>0</v>
          </cell>
          <cell r="I87">
            <v>0</v>
          </cell>
        </row>
        <row r="89">
          <cell r="C89">
            <v>-152</v>
          </cell>
          <cell r="D89">
            <v>-43</v>
          </cell>
          <cell r="F89">
            <v>-510</v>
          </cell>
          <cell r="G89">
            <v>-2762</v>
          </cell>
          <cell r="H89">
            <v>-152</v>
          </cell>
          <cell r="I89">
            <v>-43</v>
          </cell>
        </row>
        <row r="91">
          <cell r="C91">
            <v>-74</v>
          </cell>
          <cell r="D91">
            <v>-21</v>
          </cell>
          <cell r="F91">
            <v>-96</v>
          </cell>
          <cell r="H91">
            <v>-74</v>
          </cell>
          <cell r="I91">
            <v>-21</v>
          </cell>
        </row>
        <row r="93">
          <cell r="C93">
            <v>-52</v>
          </cell>
          <cell r="D93">
            <v>-15</v>
          </cell>
          <cell r="F93">
            <v>-55</v>
          </cell>
          <cell r="H93">
            <v>-52</v>
          </cell>
          <cell r="I93">
            <v>-15</v>
          </cell>
        </row>
        <row r="95">
          <cell r="C95">
            <v>-2</v>
          </cell>
          <cell r="D95">
            <v>-1</v>
          </cell>
          <cell r="F95">
            <v>-113</v>
          </cell>
          <cell r="H95">
            <v>-2</v>
          </cell>
          <cell r="I95">
            <v>-1</v>
          </cell>
        </row>
        <row r="97">
          <cell r="C97">
            <v>-76</v>
          </cell>
          <cell r="D97">
            <v>-21</v>
          </cell>
          <cell r="F97">
            <v>-1980</v>
          </cell>
          <cell r="H97">
            <v>-76</v>
          </cell>
          <cell r="I97">
            <v>-21</v>
          </cell>
        </row>
        <row r="99">
          <cell r="C99">
            <v>-8</v>
          </cell>
          <cell r="D99">
            <v>0</v>
          </cell>
          <cell r="F99">
            <v>-8</v>
          </cell>
          <cell r="H99">
            <v>0</v>
          </cell>
          <cell r="I99">
            <v>0</v>
          </cell>
        </row>
        <row r="101">
          <cell r="C101">
            <v>-89</v>
          </cell>
          <cell r="D101">
            <v>-25</v>
          </cell>
          <cell r="F101">
            <v>-581</v>
          </cell>
          <cell r="G101">
            <v>-556</v>
          </cell>
          <cell r="H101">
            <v>-89</v>
          </cell>
          <cell r="I101">
            <v>-25</v>
          </cell>
        </row>
        <row r="103">
          <cell r="C103">
            <v>88</v>
          </cell>
          <cell r="D103">
            <v>25</v>
          </cell>
          <cell r="F103">
            <v>25</v>
          </cell>
          <cell r="H103">
            <v>88</v>
          </cell>
          <cell r="I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9">
          <cell r="C109">
            <v>-1</v>
          </cell>
          <cell r="D109">
            <v>0</v>
          </cell>
          <cell r="F109">
            <v>0</v>
          </cell>
          <cell r="G109">
            <v>730.44927536231887</v>
          </cell>
          <cell r="H109">
            <v>-1</v>
          </cell>
          <cell r="I109">
            <v>0</v>
          </cell>
        </row>
        <row r="111">
          <cell r="C111">
            <v>-705</v>
          </cell>
          <cell r="D111">
            <v>-148</v>
          </cell>
          <cell r="E111">
            <v>222</v>
          </cell>
          <cell r="F111">
            <v>-148</v>
          </cell>
          <cell r="H111">
            <v>-483</v>
          </cell>
          <cell r="I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  <cell r="I113">
            <v>4</v>
          </cell>
        </row>
        <row r="115">
          <cell r="C115">
            <v>0</v>
          </cell>
          <cell r="D115" t="str">
            <v xml:space="preserve"> </v>
          </cell>
          <cell r="F115">
            <v>0</v>
          </cell>
          <cell r="H115">
            <v>0</v>
          </cell>
          <cell r="I115">
            <v>0</v>
          </cell>
        </row>
        <row r="116">
          <cell r="D116" t="str">
            <v xml:space="preserve"> </v>
          </cell>
        </row>
        <row r="117">
          <cell r="C117">
            <v>1114</v>
          </cell>
          <cell r="D117">
            <v>345</v>
          </cell>
          <cell r="F117">
            <v>920</v>
          </cell>
          <cell r="H117">
            <v>1114</v>
          </cell>
          <cell r="I117">
            <v>345</v>
          </cell>
        </row>
        <row r="119">
          <cell r="C119">
            <v>-373</v>
          </cell>
          <cell r="D119">
            <v>-116</v>
          </cell>
          <cell r="F119">
            <v>-225.55072463768116</v>
          </cell>
          <cell r="H119">
            <v>-342</v>
          </cell>
          <cell r="I119">
            <v>-116</v>
          </cell>
        </row>
        <row r="121">
          <cell r="C121">
            <v>0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  <cell r="H121">
            <v>0</v>
          </cell>
          <cell r="I121">
            <v>-0.36651583710408886</v>
          </cell>
        </row>
        <row r="126">
          <cell r="C126">
            <v>-3756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  <cell r="H126">
            <v>-3756</v>
          </cell>
          <cell r="I126">
            <v>-1089</v>
          </cell>
        </row>
        <row r="128">
          <cell r="C128">
            <v>1765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  <cell r="H128">
            <v>1765</v>
          </cell>
          <cell r="I128">
            <v>512</v>
          </cell>
        </row>
        <row r="130">
          <cell r="C130">
            <v>170</v>
          </cell>
          <cell r="D130">
            <v>46</v>
          </cell>
          <cell r="F130">
            <v>4</v>
          </cell>
          <cell r="G130">
            <v>10</v>
          </cell>
          <cell r="H130">
            <v>160</v>
          </cell>
          <cell r="I130">
            <v>46</v>
          </cell>
        </row>
        <row r="132">
          <cell r="C132">
            <v>0</v>
          </cell>
          <cell r="D132">
            <v>0</v>
          </cell>
          <cell r="F132">
            <v>0</v>
          </cell>
          <cell r="H132">
            <v>0</v>
          </cell>
          <cell r="I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  <cell r="H136">
            <v>0</v>
          </cell>
          <cell r="I136">
            <v>0</v>
          </cell>
        </row>
        <row r="138">
          <cell r="C138">
            <v>539</v>
          </cell>
          <cell r="D138">
            <v>156</v>
          </cell>
          <cell r="F138">
            <v>1830</v>
          </cell>
          <cell r="G138">
            <v>1830</v>
          </cell>
          <cell r="H138">
            <v>539</v>
          </cell>
          <cell r="I138">
            <v>156</v>
          </cell>
        </row>
        <row r="140">
          <cell r="C140">
            <v>0</v>
          </cell>
          <cell r="D140">
            <v>0</v>
          </cell>
          <cell r="F140">
            <v>0</v>
          </cell>
          <cell r="H140">
            <v>0</v>
          </cell>
          <cell r="I140">
            <v>0</v>
          </cell>
        </row>
        <row r="142">
          <cell r="C142">
            <v>775</v>
          </cell>
          <cell r="D142">
            <v>5</v>
          </cell>
          <cell r="E142">
            <v>25</v>
          </cell>
          <cell r="F142">
            <v>2283</v>
          </cell>
          <cell r="G142">
            <v>2461</v>
          </cell>
          <cell r="H142">
            <v>800</v>
          </cell>
          <cell r="I142">
            <v>232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  <cell r="H144">
            <v>0</v>
          </cell>
          <cell r="I144">
            <v>0</v>
          </cell>
        </row>
        <row r="146">
          <cell r="C146">
            <v>-13</v>
          </cell>
          <cell r="D146">
            <v>0</v>
          </cell>
          <cell r="F146">
            <v>-13</v>
          </cell>
          <cell r="H146">
            <v>0</v>
          </cell>
          <cell r="I146">
            <v>0</v>
          </cell>
        </row>
        <row r="148">
          <cell r="C148">
            <v>134</v>
          </cell>
          <cell r="D148">
            <v>2</v>
          </cell>
          <cell r="E148">
            <v>14</v>
          </cell>
          <cell r="F148">
            <v>112.44927536231884</v>
          </cell>
          <cell r="H148">
            <v>148</v>
          </cell>
          <cell r="I148">
            <v>26</v>
          </cell>
        </row>
        <row r="150">
          <cell r="C150">
            <v>6</v>
          </cell>
          <cell r="D150">
            <v>3</v>
          </cell>
          <cell r="E150">
            <v>2</v>
          </cell>
          <cell r="F150">
            <v>7</v>
          </cell>
          <cell r="G150">
            <v>7</v>
          </cell>
          <cell r="H150">
            <v>2</v>
          </cell>
          <cell r="I150">
            <v>1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  <cell r="H152">
            <v>0</v>
          </cell>
          <cell r="I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  <cell r="H154">
            <v>0</v>
          </cell>
          <cell r="I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  <cell r="H156">
            <v>0</v>
          </cell>
          <cell r="I156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2">
          <cell r="C162">
            <v>-373</v>
          </cell>
          <cell r="D162">
            <v>-116</v>
          </cell>
          <cell r="E162">
            <v>0</v>
          </cell>
          <cell r="F162">
            <v>-225.55072463768116</v>
          </cell>
          <cell r="H162">
            <v>-342</v>
          </cell>
          <cell r="I162">
            <v>-116</v>
          </cell>
        </row>
      </sheetData>
      <sheetData sheetId="2" refreshError="1">
        <row r="18">
          <cell r="D18">
            <v>3.4489999999999998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C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5">
          <cell r="C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C5">
            <v>0</v>
          </cell>
        </row>
      </sheetData>
      <sheetData sheetId="29"/>
      <sheetData sheetId="30"/>
      <sheetData sheetId="31">
        <row r="5">
          <cell r="C5">
            <v>0</v>
          </cell>
        </row>
      </sheetData>
      <sheetData sheetId="32"/>
      <sheetData sheetId="33"/>
      <sheetData sheetId="34" refreshError="1"/>
      <sheetData sheetId="35">
        <row r="5">
          <cell r="C5">
            <v>0</v>
          </cell>
        </row>
      </sheetData>
      <sheetData sheetId="36"/>
      <sheetData sheetId="37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1"/>
      <sheetName val="Sheet2"/>
      <sheetName val="data merged files"/>
      <sheetName val="job dis"/>
      <sheetName val="all jobs"/>
      <sheetName val="Sheet1"/>
      <sheetName val="eyal - NET"/>
      <sheetName val="Vacation Quota"/>
      <sheetName val="Sheet1 (2)"/>
      <sheetName val="פרמטרים PPA"/>
      <sheetName val="check"/>
      <sheetName val="Exacct-data_for loading_all_11"/>
      <sheetName val="אלפון"/>
      <sheetName val="מאזן ורוו&quot;ה"/>
      <sheetName val="master"/>
      <sheetName val="Menu"/>
      <sheetName val="data"/>
      <sheetName val="data_merged_files"/>
      <sheetName val="job_dis"/>
      <sheetName val="all_jobs"/>
      <sheetName val="eyal_-_NET"/>
      <sheetName val="Vacation_Quota"/>
      <sheetName val="Sheet1_(2)"/>
      <sheetName val="מאזן_ורוו&quot;ה"/>
      <sheetName val="Exacct-data_for_loading_all_11"/>
      <sheetName val="Parameters "/>
      <sheetName val="assumptions-co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empno</v>
          </cell>
          <cell r="B1" t="str">
            <v>Name</v>
          </cell>
          <cell r="C1" t="str">
            <v>Annual Vaction</v>
          </cell>
          <cell r="D1" t="str">
            <v>Balance</v>
          </cell>
        </row>
        <row r="2">
          <cell r="A2">
            <v>33045</v>
          </cell>
          <cell r="B2" t="str">
            <v>Yuval Tal</v>
          </cell>
          <cell r="C2">
            <v>22</v>
          </cell>
          <cell r="D2">
            <v>37.696849315068491</v>
          </cell>
        </row>
        <row r="3">
          <cell r="A3">
            <v>33046</v>
          </cell>
          <cell r="B3" t="str">
            <v>Gadi Shamir</v>
          </cell>
          <cell r="C3">
            <v>23</v>
          </cell>
          <cell r="D3">
            <v>27.719178082191789</v>
          </cell>
        </row>
        <row r="4">
          <cell r="A4">
            <v>33047</v>
          </cell>
          <cell r="B4" t="str">
            <v>Nir Pedhatzur</v>
          </cell>
          <cell r="C4">
            <v>18</v>
          </cell>
          <cell r="D4">
            <v>43.57123287671233</v>
          </cell>
        </row>
        <row r="5">
          <cell r="A5">
            <v>33054</v>
          </cell>
          <cell r="B5" t="str">
            <v>Gur Brosh</v>
          </cell>
          <cell r="C5">
            <v>18</v>
          </cell>
          <cell r="D5">
            <v>38.619452054794522</v>
          </cell>
        </row>
        <row r="6">
          <cell r="A6">
            <v>33048</v>
          </cell>
          <cell r="B6" t="str">
            <v>Nir Baroz</v>
          </cell>
          <cell r="C6">
            <v>22</v>
          </cell>
          <cell r="D6">
            <v>11.80821917808219</v>
          </cell>
        </row>
        <row r="7">
          <cell r="A7">
            <v>33049</v>
          </cell>
          <cell r="B7" t="str">
            <v>Adi Gavish</v>
          </cell>
          <cell r="C7">
            <v>20</v>
          </cell>
          <cell r="D7">
            <v>52.869863013698634</v>
          </cell>
        </row>
        <row r="8">
          <cell r="A8">
            <v>33050</v>
          </cell>
          <cell r="B8" t="str">
            <v>Tachi Zigdon</v>
          </cell>
          <cell r="C8">
            <v>18</v>
          </cell>
          <cell r="D8">
            <v>27.986301369863014</v>
          </cell>
        </row>
        <row r="9">
          <cell r="A9">
            <v>6325</v>
          </cell>
          <cell r="B9" t="str">
            <v>Pazit Lustman</v>
          </cell>
          <cell r="C9">
            <v>18</v>
          </cell>
          <cell r="D9">
            <v>10.07260273972603</v>
          </cell>
        </row>
        <row r="10">
          <cell r="A10">
            <v>33055</v>
          </cell>
          <cell r="B10" t="str">
            <v>Boris Potiomkin</v>
          </cell>
          <cell r="C10">
            <v>18</v>
          </cell>
          <cell r="D10">
            <v>17.541095890410958</v>
          </cell>
        </row>
        <row r="11">
          <cell r="A11">
            <v>33053</v>
          </cell>
          <cell r="B11" t="str">
            <v>Ronen Erez</v>
          </cell>
          <cell r="C11">
            <v>16</v>
          </cell>
          <cell r="D11">
            <v>8.3150684931506831</v>
          </cell>
        </row>
        <row r="12">
          <cell r="A12">
            <v>33052</v>
          </cell>
          <cell r="B12" t="str">
            <v>Moshe Hason</v>
          </cell>
          <cell r="C12">
            <v>22</v>
          </cell>
          <cell r="D12">
            <v>36.252054794520546</v>
          </cell>
        </row>
        <row r="13">
          <cell r="A13">
            <v>33056</v>
          </cell>
          <cell r="B13" t="str">
            <v>Moshe Recanati</v>
          </cell>
          <cell r="C13">
            <v>16</v>
          </cell>
          <cell r="D13">
            <v>5.7109589041095887</v>
          </cell>
        </row>
        <row r="14">
          <cell r="A14">
            <v>33051</v>
          </cell>
          <cell r="B14" t="str">
            <v>Chris Spinner</v>
          </cell>
          <cell r="C14">
            <v>22</v>
          </cell>
          <cell r="D14">
            <v>45.206849315068496</v>
          </cell>
        </row>
        <row r="15">
          <cell r="A15">
            <v>8586</v>
          </cell>
          <cell r="B15" t="str">
            <v>Roy Grosberg</v>
          </cell>
          <cell r="C15">
            <v>16</v>
          </cell>
          <cell r="D15">
            <v>6.2986301369863007</v>
          </cell>
        </row>
        <row r="16">
          <cell r="A16">
            <v>33057</v>
          </cell>
          <cell r="B16" t="str">
            <v>Avi Bar</v>
          </cell>
          <cell r="C16">
            <v>20</v>
          </cell>
          <cell r="D16">
            <v>16.965753424657542</v>
          </cell>
        </row>
        <row r="17">
          <cell r="A17">
            <v>33059</v>
          </cell>
          <cell r="B17" t="str">
            <v>Etti Taub</v>
          </cell>
          <cell r="C17">
            <v>21</v>
          </cell>
          <cell r="D17">
            <v>30.219178082191775</v>
          </cell>
        </row>
        <row r="18">
          <cell r="A18">
            <v>33058</v>
          </cell>
          <cell r="B18" t="str">
            <v>Anat Mor</v>
          </cell>
          <cell r="C18">
            <v>18</v>
          </cell>
          <cell r="D18">
            <v>7.6191780821917803</v>
          </cell>
        </row>
        <row r="19">
          <cell r="A19">
            <v>33060</v>
          </cell>
          <cell r="B19" t="str">
            <v>Eyal Zamir</v>
          </cell>
          <cell r="C19">
            <v>16</v>
          </cell>
          <cell r="D19">
            <v>5.6740684931506848</v>
          </cell>
        </row>
        <row r="20">
          <cell r="A20">
            <v>33061</v>
          </cell>
          <cell r="B20" t="str">
            <v>Miron Aloni</v>
          </cell>
          <cell r="C20">
            <v>16</v>
          </cell>
          <cell r="D20">
            <v>27.608219178082187</v>
          </cell>
        </row>
        <row r="21">
          <cell r="A21">
            <v>33062</v>
          </cell>
          <cell r="B21" t="str">
            <v>Gil Hirsch</v>
          </cell>
          <cell r="C21">
            <v>20</v>
          </cell>
          <cell r="D21">
            <v>47.486301369863</v>
          </cell>
        </row>
        <row r="22">
          <cell r="A22">
            <v>3745</v>
          </cell>
          <cell r="B22" t="str">
            <v>Yaniv Shuker</v>
          </cell>
          <cell r="C22">
            <v>16</v>
          </cell>
          <cell r="D22">
            <v>21.715068493150696</v>
          </cell>
        </row>
        <row r="23">
          <cell r="A23">
            <v>33070</v>
          </cell>
          <cell r="B23" t="str">
            <v>Yuval Cohen</v>
          </cell>
          <cell r="C23">
            <v>19</v>
          </cell>
          <cell r="D23">
            <v>38.534246575342465</v>
          </cell>
        </row>
        <row r="24">
          <cell r="A24">
            <v>33063</v>
          </cell>
          <cell r="B24" t="str">
            <v>Eitan Elkin</v>
          </cell>
          <cell r="C24">
            <v>22</v>
          </cell>
          <cell r="D24">
            <v>49.206849315068496</v>
          </cell>
        </row>
        <row r="25">
          <cell r="A25">
            <v>33065</v>
          </cell>
          <cell r="B25" t="str">
            <v>Savely Vasilevsky</v>
          </cell>
          <cell r="C25">
            <v>20</v>
          </cell>
          <cell r="D25">
            <v>41.205479452054789</v>
          </cell>
        </row>
        <row r="26">
          <cell r="A26">
            <v>33069</v>
          </cell>
          <cell r="B26" t="str">
            <v>Shachar Baryamun</v>
          </cell>
          <cell r="C26">
            <v>16</v>
          </cell>
          <cell r="D26">
            <v>-0.33698630136986285</v>
          </cell>
        </row>
        <row r="27">
          <cell r="A27">
            <v>33066</v>
          </cell>
          <cell r="B27" t="str">
            <v>Yuval Yifrach</v>
          </cell>
          <cell r="C27">
            <v>16</v>
          </cell>
          <cell r="D27">
            <v>15.673968493150682</v>
          </cell>
        </row>
        <row r="28">
          <cell r="A28">
            <v>33067</v>
          </cell>
          <cell r="B28" t="str">
            <v>Rafi Asael</v>
          </cell>
          <cell r="C28">
            <v>22</v>
          </cell>
          <cell r="D28">
            <v>24.383561643835613</v>
          </cell>
        </row>
        <row r="29">
          <cell r="A29">
            <v>33068</v>
          </cell>
          <cell r="B29" t="str">
            <v>Ronen Siboni</v>
          </cell>
          <cell r="C29">
            <v>22</v>
          </cell>
          <cell r="D29">
            <v>48.416438356164392</v>
          </cell>
        </row>
        <row r="30">
          <cell r="A30">
            <v>33043</v>
          </cell>
          <cell r="B30" t="str">
            <v>Dror Sofer</v>
          </cell>
          <cell r="C30">
            <v>22</v>
          </cell>
          <cell r="D30">
            <v>46.839726027397262</v>
          </cell>
        </row>
        <row r="31">
          <cell r="A31">
            <v>33044</v>
          </cell>
          <cell r="B31" t="str">
            <v>Moshe Benoliel</v>
          </cell>
          <cell r="C31">
            <v>22</v>
          </cell>
          <cell r="D31">
            <v>17.109589041095887</v>
          </cell>
        </row>
        <row r="32">
          <cell r="A32">
            <v>33036</v>
          </cell>
          <cell r="B32" t="str">
            <v>Natascha Gutmans</v>
          </cell>
          <cell r="C32">
            <v>18</v>
          </cell>
          <cell r="D32">
            <v>31.293150684931504</v>
          </cell>
        </row>
        <row r="33">
          <cell r="A33">
            <v>33039</v>
          </cell>
          <cell r="B33" t="str">
            <v>Ygal Ben-Haim</v>
          </cell>
          <cell r="C33">
            <v>20</v>
          </cell>
          <cell r="D33">
            <v>48.232876712328761</v>
          </cell>
        </row>
        <row r="34">
          <cell r="A34">
            <v>33040</v>
          </cell>
          <cell r="B34" t="str">
            <v>Shlomy Kadosh</v>
          </cell>
          <cell r="C34">
            <v>16</v>
          </cell>
          <cell r="D34">
            <v>36.212328767123289</v>
          </cell>
        </row>
        <row r="35">
          <cell r="A35">
            <v>33041</v>
          </cell>
          <cell r="B35" t="str">
            <v>Moti Farjian</v>
          </cell>
          <cell r="C35">
            <v>18</v>
          </cell>
          <cell r="D35">
            <v>30.986301369863014</v>
          </cell>
        </row>
        <row r="36">
          <cell r="A36">
            <v>33042</v>
          </cell>
          <cell r="B36" t="str">
            <v>Ori Keren</v>
          </cell>
          <cell r="C36">
            <v>18</v>
          </cell>
          <cell r="D36">
            <v>36.397260273972606</v>
          </cell>
        </row>
        <row r="37">
          <cell r="A37">
            <v>33037</v>
          </cell>
          <cell r="B37" t="str">
            <v>Udi Keidar</v>
          </cell>
          <cell r="C37">
            <v>21</v>
          </cell>
          <cell r="D37">
            <v>45.617808219178073</v>
          </cell>
        </row>
        <row r="38">
          <cell r="A38">
            <v>31556</v>
          </cell>
          <cell r="B38" t="str">
            <v>Moshe Shukrun</v>
          </cell>
          <cell r="C38">
            <v>20</v>
          </cell>
          <cell r="D38">
            <v>7.0136986301369859</v>
          </cell>
        </row>
        <row r="39">
          <cell r="A39">
            <v>33038</v>
          </cell>
          <cell r="B39" t="str">
            <v>Tomer Bar David</v>
          </cell>
          <cell r="C39">
            <v>20</v>
          </cell>
          <cell r="D39">
            <v>48.630136986301366</v>
          </cell>
        </row>
        <row r="40">
          <cell r="A40">
            <v>33029</v>
          </cell>
          <cell r="B40" t="str">
            <v>Adi Uziel</v>
          </cell>
          <cell r="C40">
            <v>20</v>
          </cell>
          <cell r="D40">
            <v>39.68493150684931</v>
          </cell>
        </row>
        <row r="41">
          <cell r="A41">
            <v>33031</v>
          </cell>
          <cell r="B41" t="str">
            <v>Yaniv Otick</v>
          </cell>
          <cell r="C41">
            <v>16</v>
          </cell>
          <cell r="D41">
            <v>14.521917808219179</v>
          </cell>
        </row>
        <row r="42">
          <cell r="A42">
            <v>33032</v>
          </cell>
          <cell r="B42" t="str">
            <v>David Goldstein</v>
          </cell>
          <cell r="C42">
            <v>24</v>
          </cell>
          <cell r="D42">
            <v>24.172602739726031</v>
          </cell>
        </row>
        <row r="43">
          <cell r="A43">
            <v>33034</v>
          </cell>
          <cell r="B43" t="str">
            <v>Sharon Lerer</v>
          </cell>
          <cell r="C43">
            <v>18</v>
          </cell>
          <cell r="D43">
            <v>5.9561643835616422</v>
          </cell>
        </row>
        <row r="44">
          <cell r="A44">
            <v>33035</v>
          </cell>
          <cell r="B44" t="str">
            <v>Nir Arbel</v>
          </cell>
          <cell r="C44">
            <v>16</v>
          </cell>
          <cell r="D44">
            <v>27.183561643835617</v>
          </cell>
        </row>
        <row r="45">
          <cell r="A45">
            <v>33077</v>
          </cell>
          <cell r="B45" t="str">
            <v>Doug McCullen</v>
          </cell>
          <cell r="C45">
            <v>28</v>
          </cell>
          <cell r="D45">
            <v>20.105479452054809</v>
          </cell>
        </row>
        <row r="46">
          <cell r="A46">
            <v>33078</v>
          </cell>
          <cell r="B46" t="str">
            <v>Gareth Williams</v>
          </cell>
          <cell r="C46">
            <v>22</v>
          </cell>
          <cell r="D46">
            <v>6.8082191780821972</v>
          </cell>
        </row>
        <row r="47">
          <cell r="A47">
            <v>33075</v>
          </cell>
          <cell r="B47" t="str">
            <v>Girish Radhakrishnan</v>
          </cell>
          <cell r="C47">
            <v>22</v>
          </cell>
          <cell r="D47">
            <v>11.508219178082189</v>
          </cell>
        </row>
        <row r="48">
          <cell r="A48">
            <v>33076</v>
          </cell>
          <cell r="B48" t="str">
            <v>Dan Morris</v>
          </cell>
          <cell r="C48">
            <v>22</v>
          </cell>
          <cell r="D48">
            <v>1.706849315068494</v>
          </cell>
        </row>
        <row r="49">
          <cell r="A49">
            <v>33073</v>
          </cell>
          <cell r="B49" t="str">
            <v>Bruno Legala</v>
          </cell>
          <cell r="C49">
            <v>30</v>
          </cell>
          <cell r="D49">
            <v>14.191780821917817</v>
          </cell>
        </row>
        <row r="50">
          <cell r="A50">
            <v>33071</v>
          </cell>
          <cell r="B50" t="str">
            <v>Alberto Suggi</v>
          </cell>
          <cell r="C50">
            <v>20</v>
          </cell>
          <cell r="D50">
            <v>-9.3561643835616408</v>
          </cell>
        </row>
        <row r="51">
          <cell r="A51">
            <v>33072</v>
          </cell>
          <cell r="B51" t="str">
            <v>Cristoforo Capriglione</v>
          </cell>
          <cell r="C51">
            <v>20</v>
          </cell>
          <cell r="D51">
            <v>21.12328767123288</v>
          </cell>
        </row>
        <row r="52">
          <cell r="A52">
            <v>33026</v>
          </cell>
          <cell r="B52" t="str">
            <v>Richard Sevenier</v>
          </cell>
          <cell r="C52">
            <v>25</v>
          </cell>
          <cell r="D52">
            <v>21.054794520547944</v>
          </cell>
        </row>
        <row r="53">
          <cell r="A53">
            <v>33024</v>
          </cell>
          <cell r="B53" t="str">
            <v>Christophe Graffin</v>
          </cell>
          <cell r="C53">
            <v>28</v>
          </cell>
          <cell r="D53">
            <v>32.660273972602752</v>
          </cell>
        </row>
        <row r="54">
          <cell r="A54">
            <v>33025</v>
          </cell>
          <cell r="B54" t="str">
            <v>Franck Chretien</v>
          </cell>
          <cell r="C54">
            <v>28</v>
          </cell>
          <cell r="D54">
            <v>15.480821917808228</v>
          </cell>
        </row>
        <row r="55">
          <cell r="A55">
            <v>33028</v>
          </cell>
          <cell r="B55" t="str">
            <v>Gil Itkin</v>
          </cell>
          <cell r="C55">
            <v>20</v>
          </cell>
          <cell r="D55">
            <v>40.671232876712324</v>
          </cell>
        </row>
        <row r="56">
          <cell r="A56">
            <v>33027</v>
          </cell>
          <cell r="B56" t="str">
            <v>Alan Tam</v>
          </cell>
          <cell r="C56">
            <v>20</v>
          </cell>
          <cell r="D56">
            <v>49.643835616438359</v>
          </cell>
        </row>
        <row r="57">
          <cell r="A57">
            <v>4954</v>
          </cell>
          <cell r="B57" t="str">
            <v>Bando Harutada</v>
          </cell>
          <cell r="C57">
            <v>20</v>
          </cell>
          <cell r="D57">
            <v>36.534246575342472</v>
          </cell>
        </row>
        <row r="58">
          <cell r="A58">
            <v>33074</v>
          </cell>
          <cell r="B58" t="str">
            <v>Kenji Takahashi</v>
          </cell>
          <cell r="C58">
            <v>20</v>
          </cell>
          <cell r="D58">
            <v>19.543835616438354</v>
          </cell>
        </row>
        <row r="59">
          <cell r="A59">
            <v>7469</v>
          </cell>
          <cell r="B59" t="str">
            <v>Shozo Matsumoto</v>
          </cell>
          <cell r="C59">
            <v>20</v>
          </cell>
          <cell r="D59">
            <v>37.232876712328768</v>
          </cell>
        </row>
        <row r="60">
          <cell r="A60">
            <v>33023</v>
          </cell>
          <cell r="B60" t="str">
            <v>Udi Herskovits</v>
          </cell>
          <cell r="C60">
            <v>20</v>
          </cell>
          <cell r="D60">
            <v>18.643835616438356</v>
          </cell>
        </row>
        <row r="61">
          <cell r="A61">
            <v>4681</v>
          </cell>
          <cell r="B61" t="str">
            <v>Alexander (Sasha) Higer</v>
          </cell>
          <cell r="C61">
            <v>20</v>
          </cell>
          <cell r="D61">
            <v>0.26027397260273943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>
        <row r="1">
          <cell r="A1" t="str">
            <v>empno</v>
          </cell>
        </row>
      </sheetData>
      <sheetData sheetId="23"/>
      <sheetData sheetId="24"/>
      <sheetData sheetId="25" refreshError="1"/>
      <sheetData sheetId="2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מתכונת הגשה מאוחד"/>
      <sheetName val="דוח מתכונת הגשה סולו ישראל"/>
      <sheetName val="מאזן הצמדה"/>
      <sheetName val="תז&quot;מ מאוחד"/>
    </sheetNames>
    <sheetDataSet>
      <sheetData sheetId="0">
        <row r="2">
          <cell r="A2" t="str">
            <v>Consolidated Balance Sheet as at December 31, 2001</v>
          </cell>
          <cell r="M2" t="str">
            <v>Internal and unaudited statement</v>
          </cell>
        </row>
        <row r="4">
          <cell r="E4" t="str">
            <v>December 31, 2001</v>
          </cell>
          <cell r="M4" t="str">
            <v>December 31, 2001</v>
          </cell>
        </row>
        <row r="5">
          <cell r="E5" t="str">
            <v>U.S. $</v>
          </cell>
          <cell r="M5" t="str">
            <v>U.S. $</v>
          </cell>
        </row>
        <row r="8">
          <cell r="A8" t="str">
            <v>Current Assets</v>
          </cell>
          <cell r="I8" t="str">
            <v>Current Liabilities</v>
          </cell>
        </row>
        <row r="9">
          <cell r="I9" t="str">
            <v>Short-Term Debts</v>
          </cell>
          <cell r="M9">
            <v>0</v>
          </cell>
        </row>
        <row r="10">
          <cell r="A10" t="str">
            <v xml:space="preserve">Cash and Cash Equivalents </v>
          </cell>
          <cell r="E10">
            <v>728707.74</v>
          </cell>
          <cell r="I10" t="str">
            <v>Accrued expenses &amp; accounts payable</v>
          </cell>
          <cell r="M10">
            <v>90122.222668342758</v>
          </cell>
        </row>
        <row r="11">
          <cell r="A11" t="str">
            <v>Trade Accounts Receivable, Net</v>
          </cell>
          <cell r="E11">
            <v>0</v>
          </cell>
          <cell r="I11" t="str">
            <v>Accrued payroll</v>
          </cell>
          <cell r="M11">
            <v>29232.57</v>
          </cell>
        </row>
        <row r="12">
          <cell r="A12" t="str">
            <v>Intercompany Receivable</v>
          </cell>
          <cell r="E12">
            <v>0</v>
          </cell>
          <cell r="I12" t="str">
            <v>Payroll institutions</v>
          </cell>
          <cell r="M12">
            <v>53376.807898550724</v>
          </cell>
        </row>
        <row r="13">
          <cell r="A13" t="str">
            <v>Prepaid Expenses &amp; income receivable</v>
          </cell>
          <cell r="E13">
            <v>5331</v>
          </cell>
          <cell r="I13" t="str">
            <v>Intercompany Payable - Short Term</v>
          </cell>
          <cell r="M13">
            <v>-2.0000000018626451E-2</v>
          </cell>
        </row>
        <row r="14">
          <cell r="A14" t="str">
            <v>Other Current Assets (mainly VAT to be received)</v>
          </cell>
          <cell r="E14">
            <v>44176.076559600289</v>
          </cell>
          <cell r="I14" t="str">
            <v xml:space="preserve">Accrued vacation </v>
          </cell>
          <cell r="M14">
            <v>55207.452663652613</v>
          </cell>
        </row>
        <row r="15">
          <cell r="E15">
            <v>778214.81655960029</v>
          </cell>
          <cell r="M15">
            <v>0</v>
          </cell>
        </row>
        <row r="16">
          <cell r="M16">
            <v>227939.03323054611</v>
          </cell>
        </row>
        <row r="17">
          <cell r="A17" t="str">
            <v>Fixed Assets</v>
          </cell>
          <cell r="I17" t="str">
            <v>Long-Term Debt</v>
          </cell>
        </row>
        <row r="18">
          <cell r="A18" t="str">
            <v>Fixed assets, gross</v>
          </cell>
          <cell r="E18">
            <v>48177.350000000006</v>
          </cell>
          <cell r="I18" t="str">
            <v>Accrued severance pay</v>
          </cell>
          <cell r="M18">
            <v>25115</v>
          </cell>
        </row>
        <row r="19">
          <cell r="A19" t="str">
            <v>Accumulated depreciation ( 33% for a year )</v>
          </cell>
          <cell r="E19">
            <v>-10301</v>
          </cell>
          <cell r="I19" t="str">
            <v>Bride loans</v>
          </cell>
          <cell r="M19">
            <v>510000</v>
          </cell>
        </row>
        <row r="20">
          <cell r="E20">
            <v>37876.350000000006</v>
          </cell>
          <cell r="I20" t="str">
            <v>Intercompany Payable - Long Term</v>
          </cell>
          <cell r="M20">
            <v>0</v>
          </cell>
        </row>
        <row r="21">
          <cell r="M21">
            <v>535115</v>
          </cell>
        </row>
        <row r="23">
          <cell r="A23" t="str">
            <v>Long term deposits ( rent &amp; cars lease )</v>
          </cell>
          <cell r="E23">
            <v>14270.38</v>
          </cell>
          <cell r="I23" t="str">
            <v>Total Liabilities</v>
          </cell>
          <cell r="M23">
            <v>763054.03323054616</v>
          </cell>
        </row>
        <row r="25">
          <cell r="A25" t="str">
            <v>Other Assets</v>
          </cell>
          <cell r="E25">
            <v>0</v>
          </cell>
          <cell r="I25" t="str">
            <v>Shareholders' Equity</v>
          </cell>
        </row>
        <row r="26">
          <cell r="I26" t="str">
            <v>Share capital</v>
          </cell>
          <cell r="M26">
            <v>13815</v>
          </cell>
        </row>
        <row r="27">
          <cell r="I27" t="str">
            <v>Additional paid-in capital</v>
          </cell>
          <cell r="M27">
            <v>1604187</v>
          </cell>
        </row>
        <row r="28">
          <cell r="I28" t="str">
            <v>Accumulated deficit</v>
          </cell>
          <cell r="M28">
            <v>-49200</v>
          </cell>
        </row>
        <row r="29">
          <cell r="I29" t="str">
            <v>Net Income/(loss)</v>
          </cell>
          <cell r="M29">
            <v>-1501494</v>
          </cell>
        </row>
        <row r="30">
          <cell r="I30" t="str">
            <v>Total Shareholder's (deficiency) Equity</v>
          </cell>
          <cell r="M30">
            <v>67308</v>
          </cell>
        </row>
        <row r="32">
          <cell r="E32">
            <v>830361.54655960028</v>
          </cell>
          <cell r="M32">
            <v>830362.03323054616</v>
          </cell>
        </row>
        <row r="34">
          <cell r="M34">
            <v>0.48667094588745385</v>
          </cell>
        </row>
        <row r="37">
          <cell r="A37" t="str">
            <v>Page 2</v>
          </cell>
          <cell r="I37" t="str">
            <v>page 3</v>
          </cell>
        </row>
        <row r="45">
          <cell r="I45" t="str">
            <v>Consolidated statements of profit and loss</v>
          </cell>
        </row>
        <row r="48">
          <cell r="K48" t="str">
            <v>December 31, 2001</v>
          </cell>
          <cell r="M48" t="str">
            <v>December 31, 2000</v>
          </cell>
        </row>
        <row r="49">
          <cell r="K49" t="str">
            <v>U.S. $</v>
          </cell>
        </row>
        <row r="51">
          <cell r="I51" t="str">
            <v>Revenues</v>
          </cell>
          <cell r="K51">
            <v>0</v>
          </cell>
          <cell r="M51">
            <v>0</v>
          </cell>
        </row>
        <row r="52">
          <cell r="I52" t="str">
            <v>Cost of Sales</v>
          </cell>
          <cell r="K52">
            <v>0</v>
          </cell>
        </row>
        <row r="54">
          <cell r="I54" t="str">
            <v>Gross Profit</v>
          </cell>
          <cell r="K54">
            <v>0</v>
          </cell>
          <cell r="M54">
            <v>0</v>
          </cell>
        </row>
        <row r="56">
          <cell r="I56" t="str">
            <v>Operating Expenses</v>
          </cell>
        </row>
        <row r="57">
          <cell r="I57" t="str">
            <v>R&amp;D (Note 1)</v>
          </cell>
          <cell r="K57">
            <v>1057359.2678430958</v>
          </cell>
          <cell r="M57" t="e">
            <v>#REF!</v>
          </cell>
        </row>
        <row r="58">
          <cell r="I58" t="str">
            <v>Engineering (Note 2)</v>
          </cell>
        </row>
        <row r="59">
          <cell r="I59" t="str">
            <v>Operation (Note 2)</v>
          </cell>
          <cell r="K59">
            <v>647.9</v>
          </cell>
          <cell r="M59">
            <v>0</v>
          </cell>
        </row>
        <row r="60">
          <cell r="I60" t="str">
            <v>Marketing (Note 3)</v>
          </cell>
          <cell r="K60">
            <v>0</v>
          </cell>
          <cell r="M60">
            <v>0</v>
          </cell>
        </row>
        <row r="61">
          <cell r="I61" t="str">
            <v>G&amp;A (Mote 4)</v>
          </cell>
          <cell r="K61">
            <v>448248.83616419759</v>
          </cell>
          <cell r="M61" t="e">
            <v>#REF!</v>
          </cell>
        </row>
        <row r="63">
          <cell r="I63" t="str">
            <v>Total Expenses</v>
          </cell>
          <cell r="K63">
            <v>1506256.0040072934</v>
          </cell>
          <cell r="M63" t="e">
            <v>#REF!</v>
          </cell>
        </row>
        <row r="65">
          <cell r="I65" t="str">
            <v>Net Ordinary Income (loss)</v>
          </cell>
          <cell r="K65">
            <v>-1506256.0040072934</v>
          </cell>
          <cell r="M65" t="e">
            <v>#REF!</v>
          </cell>
        </row>
        <row r="67">
          <cell r="I67" t="str">
            <v>Other Expenses</v>
          </cell>
        </row>
        <row r="68">
          <cell r="I68" t="str">
            <v>Interest Expenses (income)</v>
          </cell>
          <cell r="K68">
            <v>-4761.88</v>
          </cell>
          <cell r="M68" t="e">
            <v>#REF!</v>
          </cell>
        </row>
        <row r="70">
          <cell r="I70" t="str">
            <v>Net Income (loss)</v>
          </cell>
          <cell r="K70">
            <v>-1501494.1240072935</v>
          </cell>
          <cell r="M70" t="e">
            <v>#REF!</v>
          </cell>
        </row>
        <row r="72">
          <cell r="I72" t="str">
            <v>Retained Earnings at the beginning of the period</v>
          </cell>
          <cell r="K72">
            <v>-49200</v>
          </cell>
        </row>
        <row r="74">
          <cell r="I74" t="str">
            <v>Retained Earnings at the end of the period</v>
          </cell>
          <cell r="K74">
            <v>-1550694.1240072935</v>
          </cell>
        </row>
        <row r="78">
          <cell r="I78" t="str">
            <v>page 4</v>
          </cell>
        </row>
        <row r="80">
          <cell r="H80" t="str">
            <v>Notes to the consolidated statements of profit and loss</v>
          </cell>
        </row>
        <row r="82">
          <cell r="K82" t="str">
            <v>December 31, 2001</v>
          </cell>
        </row>
        <row r="83">
          <cell r="K83" t="str">
            <v>U.S. $</v>
          </cell>
        </row>
        <row r="85">
          <cell r="H85" t="str">
            <v xml:space="preserve">Note 1 - </v>
          </cell>
          <cell r="I85" t="str">
            <v>R&amp;D</v>
          </cell>
        </row>
        <row r="86">
          <cell r="I86" t="str">
            <v>Salaries and Employees related costs - R&amp;D</v>
          </cell>
          <cell r="K86">
            <v>724153.07000000018</v>
          </cell>
        </row>
        <row r="87">
          <cell r="I87" t="str">
            <v>Rent and maintenance - R&amp;D</v>
          </cell>
          <cell r="K87">
            <v>35403.356747850332</v>
          </cell>
        </row>
        <row r="88">
          <cell r="I88" t="str">
            <v>Communication - R&amp;D</v>
          </cell>
          <cell r="K88">
            <v>5163.4630755018716</v>
          </cell>
        </row>
        <row r="89">
          <cell r="I89" t="str">
            <v>Travel abroad - R&amp;D</v>
          </cell>
          <cell r="K89">
            <v>50236.349999999991</v>
          </cell>
        </row>
        <row r="90">
          <cell r="I90" t="str">
            <v>Maintenance and commputing - R&amp;D</v>
          </cell>
          <cell r="K90">
            <v>0</v>
          </cell>
        </row>
        <row r="91">
          <cell r="I91" t="str">
            <v>prototype - R&amp;D</v>
          </cell>
          <cell r="K91">
            <v>4910.3225006151479</v>
          </cell>
        </row>
        <row r="92">
          <cell r="I92" t="str">
            <v>Office expenses and maintenance - R&amp;D</v>
          </cell>
          <cell r="K92">
            <v>5274.3063662433669</v>
          </cell>
        </row>
        <row r="93">
          <cell r="I93" t="str">
            <v>Employee meals &amp; Entertainment - R&amp;D</v>
          </cell>
          <cell r="K93">
            <v>0</v>
          </cell>
        </row>
        <row r="94">
          <cell r="I94" t="str">
            <v>Consulting  - R&amp;D</v>
          </cell>
          <cell r="K94">
            <v>206115.46737718399</v>
          </cell>
        </row>
        <row r="95">
          <cell r="I95" t="str">
            <v>Sub. contractors  - R&amp;D</v>
          </cell>
          <cell r="K95">
            <v>8350.51</v>
          </cell>
        </row>
        <row r="96">
          <cell r="I96" t="str">
            <v>Depreciation - R&amp;D</v>
          </cell>
          <cell r="K96">
            <v>8429.8317757009336</v>
          </cell>
        </row>
        <row r="97">
          <cell r="I97" t="str">
            <v>Other - R&amp;D</v>
          </cell>
          <cell r="K97">
            <v>9322.59</v>
          </cell>
        </row>
        <row r="98">
          <cell r="I98" t="str">
            <v xml:space="preserve">Total R&amp;D </v>
          </cell>
          <cell r="K98">
            <v>1057359.2678430958</v>
          </cell>
        </row>
        <row r="100">
          <cell r="H100" t="str">
            <v xml:space="preserve">Note 2 - </v>
          </cell>
          <cell r="I100" t="str">
            <v>Engineering</v>
          </cell>
        </row>
        <row r="101">
          <cell r="I101" t="str">
            <v>Salaries and Employees related costs</v>
          </cell>
        </row>
        <row r="102">
          <cell r="I102" t="str">
            <v>Rent and maintenance</v>
          </cell>
        </row>
        <row r="103">
          <cell r="I103" t="str">
            <v>Communication</v>
          </cell>
        </row>
        <row r="104">
          <cell r="I104" t="str">
            <v>Travel abroad</v>
          </cell>
        </row>
        <row r="105">
          <cell r="I105" t="str">
            <v>Car maintenance and commuting</v>
          </cell>
        </row>
        <row r="106">
          <cell r="I106" t="str">
            <v>Office expenses and maintenance</v>
          </cell>
        </row>
        <row r="107">
          <cell r="I107" t="str">
            <v>Employee meals &amp; Entertainment</v>
          </cell>
        </row>
        <row r="108">
          <cell r="I108" t="str">
            <v>Engineering</v>
          </cell>
        </row>
        <row r="109">
          <cell r="I109" t="str">
            <v>Depreciation</v>
          </cell>
        </row>
        <row r="110">
          <cell r="I110">
            <v>0</v>
          </cell>
        </row>
        <row r="111">
          <cell r="H111" t="str">
            <v xml:space="preserve">Note 2 - </v>
          </cell>
          <cell r="I111" t="str">
            <v>Total Engineering</v>
          </cell>
          <cell r="K111">
            <v>0</v>
          </cell>
        </row>
        <row r="112">
          <cell r="H112" t="str">
            <v xml:space="preserve">Note 2 - </v>
          </cell>
          <cell r="I112" t="str">
            <v>Operation</v>
          </cell>
        </row>
        <row r="113">
          <cell r="I113" t="str">
            <v>Salaries and Employees related costs - Operation</v>
          </cell>
          <cell r="K113">
            <v>647.9</v>
          </cell>
        </row>
        <row r="114">
          <cell r="I114" t="str">
            <v>Rent and maintenance - Operation</v>
          </cell>
          <cell r="K114">
            <v>0</v>
          </cell>
        </row>
        <row r="115">
          <cell r="I115" t="str">
            <v>Communication - Operation</v>
          </cell>
          <cell r="K115">
            <v>0</v>
          </cell>
        </row>
        <row r="116">
          <cell r="I116" t="str">
            <v>Travel abroad - Operation</v>
          </cell>
          <cell r="K116">
            <v>0</v>
          </cell>
        </row>
        <row r="117">
          <cell r="I117" t="str">
            <v>Maintenance and commputing - Operation</v>
          </cell>
          <cell r="K117">
            <v>0</v>
          </cell>
        </row>
        <row r="118">
          <cell r="I118" t="str">
            <v>Office expenses and maintenance - Operation</v>
          </cell>
          <cell r="K118">
            <v>0</v>
          </cell>
        </row>
        <row r="119">
          <cell r="I119" t="str">
            <v>Employee meals &amp; Entertainment - Operation</v>
          </cell>
          <cell r="K119">
            <v>0</v>
          </cell>
        </row>
        <row r="120">
          <cell r="I120" t="str">
            <v>Consulting  - Operation</v>
          </cell>
          <cell r="K120">
            <v>0</v>
          </cell>
        </row>
        <row r="121">
          <cell r="I121" t="str">
            <v>Depreciation - Operation</v>
          </cell>
          <cell r="K121">
            <v>0</v>
          </cell>
        </row>
        <row r="122">
          <cell r="I122" t="str">
            <v>Other - Operation</v>
          </cell>
          <cell r="K122">
            <v>0</v>
          </cell>
        </row>
        <row r="124">
          <cell r="I124" t="str">
            <v>Total operation</v>
          </cell>
          <cell r="K124">
            <v>647.9</v>
          </cell>
        </row>
        <row r="126">
          <cell r="H126" t="str">
            <v xml:space="preserve">Note 3 - </v>
          </cell>
          <cell r="I126" t="str">
            <v>Marketing</v>
          </cell>
        </row>
        <row r="127">
          <cell r="I127" t="str">
            <v>Salaries and Employees related costs - Marketing</v>
          </cell>
          <cell r="K127">
            <v>0</v>
          </cell>
        </row>
        <row r="128">
          <cell r="I128" t="str">
            <v>Rent and maintenance - Marketing</v>
          </cell>
          <cell r="K128">
            <v>0</v>
          </cell>
        </row>
        <row r="129">
          <cell r="I129" t="str">
            <v>Communication - Marketing</v>
          </cell>
          <cell r="K129">
            <v>0</v>
          </cell>
        </row>
        <row r="130">
          <cell r="I130" t="str">
            <v>Travel abroad - Marketing</v>
          </cell>
          <cell r="K130">
            <v>0</v>
          </cell>
        </row>
        <row r="131">
          <cell r="I131" t="str">
            <v>Maintenance and commputing - Marketing</v>
          </cell>
          <cell r="K131">
            <v>0</v>
          </cell>
        </row>
        <row r="132">
          <cell r="I132" t="str">
            <v>Office expenses and maintenance - Marketing</v>
          </cell>
          <cell r="K132">
            <v>0</v>
          </cell>
        </row>
        <row r="133">
          <cell r="I133" t="str">
            <v>Employee meals &amp; Entertainment - Marketing</v>
          </cell>
          <cell r="K133">
            <v>0</v>
          </cell>
        </row>
        <row r="134">
          <cell r="I134" t="str">
            <v>Depreciation - Marketing</v>
          </cell>
          <cell r="K134">
            <v>0</v>
          </cell>
        </row>
        <row r="135">
          <cell r="I135" t="str">
            <v>Consulting  - Marketing</v>
          </cell>
          <cell r="K135">
            <v>0</v>
          </cell>
        </row>
        <row r="136">
          <cell r="I136" t="str">
            <v>Marketing - Marketing</v>
          </cell>
          <cell r="K136">
            <v>0</v>
          </cell>
        </row>
        <row r="137">
          <cell r="I137" t="str">
            <v>Other - Marketing</v>
          </cell>
          <cell r="K137">
            <v>0</v>
          </cell>
        </row>
        <row r="138">
          <cell r="I138" t="str">
            <v>Total Marketing</v>
          </cell>
          <cell r="K138">
            <v>0</v>
          </cell>
        </row>
        <row r="140">
          <cell r="H140" t="str">
            <v xml:space="preserve">Note 4 - </v>
          </cell>
          <cell r="I140" t="str">
            <v>General and Administrative (Note 4)</v>
          </cell>
        </row>
        <row r="141">
          <cell r="I141" t="str">
            <v>Salaries and Employees related costs - General and Administrative</v>
          </cell>
          <cell r="K141">
            <v>170481.3695907685</v>
          </cell>
        </row>
        <row r="142">
          <cell r="I142" t="str">
            <v>Rent and maintenance - General and Administrative</v>
          </cell>
          <cell r="K142">
            <v>21417.644470693958</v>
          </cell>
        </row>
        <row r="143">
          <cell r="I143" t="str">
            <v>Communication - General and Administrative</v>
          </cell>
          <cell r="K143">
            <v>17417.230616207868</v>
          </cell>
        </row>
        <row r="144">
          <cell r="I144" t="str">
            <v>Travel abroad - General and Administrative</v>
          </cell>
          <cell r="K144">
            <v>51880.15309778729</v>
          </cell>
        </row>
        <row r="145">
          <cell r="I145" t="str">
            <v>Maintenance and commputing - General and Administrative</v>
          </cell>
          <cell r="K145">
            <v>871.32</v>
          </cell>
        </row>
        <row r="146">
          <cell r="I146" t="str">
            <v>Office expenses and maintenance - General and Administrative</v>
          </cell>
          <cell r="K146">
            <v>11341.247060084756</v>
          </cell>
        </row>
        <row r="147">
          <cell r="I147" t="str">
            <v>Employee meals &amp; Entertainment - General and Administrative</v>
          </cell>
          <cell r="K147">
            <v>0</v>
          </cell>
        </row>
        <row r="148">
          <cell r="I148" t="str">
            <v>Depreciation - General and Administrative</v>
          </cell>
          <cell r="K148">
            <v>1482.1682242990653</v>
          </cell>
        </row>
        <row r="149">
          <cell r="I149" t="str">
            <v>Marketing - General and Administrative</v>
          </cell>
          <cell r="K149">
            <v>0</v>
          </cell>
        </row>
        <row r="150">
          <cell r="I150" t="str">
            <v>Consulting - General and Administrative</v>
          </cell>
          <cell r="K150">
            <v>18974.509999999998</v>
          </cell>
        </row>
        <row r="151">
          <cell r="I151" t="str">
            <v>Professional Services- General and Administrative</v>
          </cell>
          <cell r="K151">
            <v>140578.45176540565</v>
          </cell>
        </row>
        <row r="152">
          <cell r="I152" t="str">
            <v>Other - General and Administrative</v>
          </cell>
          <cell r="K152">
            <v>13804.74133895044</v>
          </cell>
        </row>
        <row r="153">
          <cell r="I153" t="str">
            <v>Total G&amp;A</v>
          </cell>
          <cell r="K153">
            <v>448248.83616419759</v>
          </cell>
        </row>
        <row r="156">
          <cell r="H156" t="str">
            <v xml:space="preserve">Note 5 - </v>
          </cell>
          <cell r="I156" t="str">
            <v>Interest Expenses (income)</v>
          </cell>
          <cell r="K156">
            <v>-4761.88</v>
          </cell>
        </row>
        <row r="157">
          <cell r="I157" t="str">
            <v>Interest Expenses</v>
          </cell>
          <cell r="K157">
            <v>0</v>
          </cell>
        </row>
        <row r="158">
          <cell r="I158" t="str">
            <v>Interest income</v>
          </cell>
          <cell r="K158">
            <v>0</v>
          </cell>
        </row>
        <row r="159">
          <cell r="I159" t="str">
            <v>Diff.&amp; Exchange Loss (Gain)</v>
          </cell>
          <cell r="K159">
            <v>0</v>
          </cell>
        </row>
        <row r="161">
          <cell r="I161" t="str">
            <v>Total Interest Expenses (income)</v>
          </cell>
          <cell r="K161">
            <v>-4761.88</v>
          </cell>
        </row>
        <row r="168">
          <cell r="I168" t="str">
            <v>page 6</v>
          </cell>
        </row>
      </sheetData>
      <sheetData sheetId="1">
        <row r="79">
          <cell r="I79" t="str">
            <v>Notes to the Finaical statements of profit and loss</v>
          </cell>
        </row>
        <row r="81">
          <cell r="L81" t="str">
            <v>Period ended December 31, 2001</v>
          </cell>
        </row>
        <row r="82">
          <cell r="L82" t="str">
            <v>ILS</v>
          </cell>
        </row>
        <row r="84">
          <cell r="I84" t="str">
            <v xml:space="preserve">Nhte 1 - </v>
          </cell>
          <cell r="J84" t="str">
            <v>R&amp;D</v>
          </cell>
        </row>
        <row r="85">
          <cell r="J85" t="str">
            <v>Salaries and Employees related costs - R&amp;D</v>
          </cell>
          <cell r="L85">
            <v>3070401.0000000005</v>
          </cell>
        </row>
        <row r="86">
          <cell r="J86" t="str">
            <v>Rent and maintenance - R&amp;D</v>
          </cell>
          <cell r="L86">
            <v>148800.30841121497</v>
          </cell>
        </row>
        <row r="87">
          <cell r="J87" t="str">
            <v>Communication - R&amp;D</v>
          </cell>
          <cell r="L87">
            <v>21702.035306334372</v>
          </cell>
        </row>
        <row r="88">
          <cell r="J88" t="str">
            <v>Travel abroad - R&amp;D</v>
          </cell>
          <cell r="L88">
            <v>212870.09000000003</v>
          </cell>
        </row>
        <row r="89">
          <cell r="J89" t="str">
            <v>Maintenance and commputing - R&amp;D</v>
          </cell>
          <cell r="L89">
            <v>0</v>
          </cell>
        </row>
        <row r="90">
          <cell r="J90" t="str">
            <v>prototype - R&amp;D</v>
          </cell>
          <cell r="L90">
            <v>20638.085470085469</v>
          </cell>
        </row>
        <row r="91">
          <cell r="J91" t="str">
            <v>Office expenses and maintenance - R&amp;D</v>
          </cell>
          <cell r="L91">
            <v>22167.909657320874</v>
          </cell>
        </row>
        <row r="92">
          <cell r="J92" t="str">
            <v>Employee meals &amp; Entertainment - R&amp;D</v>
          </cell>
          <cell r="L92">
            <v>0</v>
          </cell>
        </row>
        <row r="93">
          <cell r="J93" t="str">
            <v>Consulting  - R&amp;D</v>
          </cell>
          <cell r="L93">
            <v>527317.04</v>
          </cell>
        </row>
        <row r="94">
          <cell r="J94" t="str">
            <v>Sub. contractors  - R&amp;D</v>
          </cell>
          <cell r="L94">
            <v>35414.53</v>
          </cell>
        </row>
        <row r="95">
          <cell r="J95" t="str">
            <v>Depreciation - R&amp;D</v>
          </cell>
          <cell r="L95">
            <v>34722.878504672895</v>
          </cell>
        </row>
        <row r="96">
          <cell r="J96" t="str">
            <v>Other - R&amp;D</v>
          </cell>
          <cell r="L96">
            <v>7683.79</v>
          </cell>
        </row>
        <row r="97">
          <cell r="J97" t="str">
            <v xml:space="preserve">Total R&amp;D </v>
          </cell>
          <cell r="L97">
            <v>4101717.6673496291</v>
          </cell>
        </row>
        <row r="99">
          <cell r="I99" t="str">
            <v xml:space="preserve">Nhte 2 - </v>
          </cell>
          <cell r="J99" t="str">
            <v>Engineering</v>
          </cell>
        </row>
        <row r="100">
          <cell r="J100" t="str">
            <v>Salaries and Employees related costs</v>
          </cell>
        </row>
        <row r="101">
          <cell r="J101" t="str">
            <v>Rent and maintenance</v>
          </cell>
        </row>
        <row r="102">
          <cell r="J102" t="str">
            <v>Communication</v>
          </cell>
        </row>
        <row r="103">
          <cell r="J103" t="str">
            <v>Travel abroad</v>
          </cell>
        </row>
        <row r="104">
          <cell r="J104" t="str">
            <v>Car maintenance and commuting</v>
          </cell>
        </row>
        <row r="105">
          <cell r="J105" t="str">
            <v>Office expenses and maintenance</v>
          </cell>
        </row>
        <row r="106">
          <cell r="J106" t="str">
            <v>Employee meals &amp; Entertainment</v>
          </cell>
        </row>
        <row r="107">
          <cell r="J107" t="str">
            <v>Engineering</v>
          </cell>
        </row>
        <row r="108">
          <cell r="J108" t="str">
            <v>Depreciation</v>
          </cell>
        </row>
        <row r="109">
          <cell r="J109">
            <v>0</v>
          </cell>
        </row>
        <row r="110">
          <cell r="I110" t="str">
            <v xml:space="preserve">Nhte 2 - </v>
          </cell>
          <cell r="J110" t="str">
            <v>Total Engineering</v>
          </cell>
          <cell r="L110">
            <v>0</v>
          </cell>
        </row>
        <row r="111">
          <cell r="I111" t="str">
            <v xml:space="preserve">Nhte 2 - </v>
          </cell>
          <cell r="J111" t="str">
            <v>Operation</v>
          </cell>
        </row>
        <row r="112">
          <cell r="J112" t="str">
            <v>Salaries and Employees related costs - Operation</v>
          </cell>
          <cell r="L112">
            <v>2680.34</v>
          </cell>
        </row>
        <row r="113">
          <cell r="J113" t="str">
            <v>Rent and maintenance - Operation</v>
          </cell>
          <cell r="L113">
            <v>0</v>
          </cell>
        </row>
        <row r="114">
          <cell r="J114" t="str">
            <v>Communication - Operation</v>
          </cell>
          <cell r="L114">
            <v>0</v>
          </cell>
        </row>
        <row r="115">
          <cell r="J115" t="str">
            <v>Travel abroad - Operation</v>
          </cell>
          <cell r="L115">
            <v>0</v>
          </cell>
        </row>
        <row r="116">
          <cell r="J116" t="str">
            <v>Maintenance and commputing - Operation</v>
          </cell>
          <cell r="L116">
            <v>0</v>
          </cell>
        </row>
        <row r="117">
          <cell r="J117" t="str">
            <v>Office expenses and maintenance - Operation</v>
          </cell>
          <cell r="L117">
            <v>0</v>
          </cell>
        </row>
        <row r="118">
          <cell r="J118" t="str">
            <v>Employee meals &amp; Entertainment - Operation</v>
          </cell>
          <cell r="L118">
            <v>0</v>
          </cell>
        </row>
        <row r="119">
          <cell r="J119" t="str">
            <v>Consulting  - Operation</v>
          </cell>
          <cell r="L119">
            <v>0</v>
          </cell>
        </row>
        <row r="120">
          <cell r="J120" t="str">
            <v>Depreciation - Operation</v>
          </cell>
          <cell r="L120">
            <v>0</v>
          </cell>
        </row>
        <row r="121">
          <cell r="J121" t="str">
            <v>Other - Operation</v>
          </cell>
          <cell r="L121">
            <v>0</v>
          </cell>
        </row>
        <row r="123">
          <cell r="J123" t="str">
            <v>Total operation</v>
          </cell>
          <cell r="L123">
            <v>2680.34</v>
          </cell>
        </row>
        <row r="125">
          <cell r="I125" t="str">
            <v xml:space="preserve">Nhte 3 - </v>
          </cell>
          <cell r="J125" t="str">
            <v>Marketing</v>
          </cell>
        </row>
        <row r="126">
          <cell r="J126" t="str">
            <v>Salaries and Employees related costs - Marketing</v>
          </cell>
          <cell r="L126">
            <v>0</v>
          </cell>
        </row>
        <row r="127">
          <cell r="J127" t="str">
            <v>Rent and maintenance - Marketing</v>
          </cell>
          <cell r="L127">
            <v>0</v>
          </cell>
        </row>
        <row r="128">
          <cell r="J128" t="str">
            <v>Communication - Marketing</v>
          </cell>
          <cell r="L128">
            <v>0</v>
          </cell>
        </row>
        <row r="129">
          <cell r="J129" t="str">
            <v>Travel abroad - Marketing</v>
          </cell>
          <cell r="L129">
            <v>0</v>
          </cell>
        </row>
        <row r="130">
          <cell r="J130" t="str">
            <v>Maintenance and commputing - Marketing</v>
          </cell>
          <cell r="L130">
            <v>0</v>
          </cell>
        </row>
        <row r="131">
          <cell r="J131" t="str">
            <v>Office expenses and maintenance - Marketing</v>
          </cell>
          <cell r="L131">
            <v>0</v>
          </cell>
        </row>
        <row r="132">
          <cell r="J132" t="str">
            <v>Employee meals &amp; Entertainment - Marketing</v>
          </cell>
          <cell r="L132">
            <v>0</v>
          </cell>
        </row>
        <row r="133">
          <cell r="J133" t="str">
            <v>Depreciation - Marketing</v>
          </cell>
          <cell r="L133">
            <v>0</v>
          </cell>
        </row>
        <row r="134">
          <cell r="J134" t="str">
            <v>Marketing - Marketing</v>
          </cell>
          <cell r="L134">
            <v>0</v>
          </cell>
        </row>
        <row r="135">
          <cell r="J135" t="str">
            <v>Other - Marketing</v>
          </cell>
          <cell r="L135">
            <v>0</v>
          </cell>
        </row>
        <row r="136">
          <cell r="L136">
            <v>0</v>
          </cell>
        </row>
        <row r="137">
          <cell r="J137" t="str">
            <v>Total Marketing</v>
          </cell>
          <cell r="L137">
            <v>0</v>
          </cell>
        </row>
        <row r="139">
          <cell r="I139" t="str">
            <v xml:space="preserve">Nhte 4 - </v>
          </cell>
          <cell r="J139" t="str">
            <v>General and Administrative (Note 4)</v>
          </cell>
        </row>
        <row r="140">
          <cell r="J140" t="str">
            <v>Salaries and Employees related costs - General and Administrative</v>
          </cell>
          <cell r="L140">
            <v>727787.36</v>
          </cell>
        </row>
        <row r="141">
          <cell r="J141" t="str">
            <v>Rent and maintenance - General and Administrative</v>
          </cell>
          <cell r="L141">
            <v>91749.031907500583</v>
          </cell>
        </row>
        <row r="142">
          <cell r="J142" t="str">
            <v>Communication - General and Administrative</v>
          </cell>
          <cell r="L142">
            <v>40922.662471443407</v>
          </cell>
        </row>
        <row r="143">
          <cell r="J143" t="str">
            <v>Travel abroad - General and Administrative</v>
          </cell>
          <cell r="L143">
            <v>192364.258</v>
          </cell>
        </row>
        <row r="144">
          <cell r="J144" t="str">
            <v>Maintenance and commputing - General and Administrative</v>
          </cell>
          <cell r="L144">
            <v>3638.46</v>
          </cell>
        </row>
        <row r="145">
          <cell r="J145" t="str">
            <v>Office expenses and maintenance - General and Administrative</v>
          </cell>
          <cell r="L145">
            <v>47689.182673536227</v>
          </cell>
        </row>
        <row r="146">
          <cell r="J146" t="str">
            <v>Employee meals &amp; Entertainment - General and Administrative</v>
          </cell>
          <cell r="L146">
            <v>0</v>
          </cell>
        </row>
        <row r="147">
          <cell r="J147" t="str">
            <v>Depreciation - General and Administrative</v>
          </cell>
          <cell r="L147">
            <v>6105.1214953271019</v>
          </cell>
        </row>
        <row r="148">
          <cell r="J148" t="str">
            <v>Marketing - General and Administrative</v>
          </cell>
          <cell r="L148">
            <v>0</v>
          </cell>
        </row>
        <row r="149">
          <cell r="J149" t="str">
            <v>Consulting - General and Administrative</v>
          </cell>
          <cell r="L149">
            <v>79799.58</v>
          </cell>
        </row>
        <row r="150">
          <cell r="J150" t="str">
            <v>Professional Services- General and Administrative</v>
          </cell>
          <cell r="L150">
            <v>271882.82999999996</v>
          </cell>
        </row>
        <row r="151">
          <cell r="J151" t="str">
            <v>Other - General and Administrative</v>
          </cell>
          <cell r="L151">
            <v>55373.759999999995</v>
          </cell>
        </row>
        <row r="152">
          <cell r="J152" t="str">
            <v>Total G&amp;A</v>
          </cell>
          <cell r="L152">
            <v>1517312.2465478072</v>
          </cell>
        </row>
        <row r="155">
          <cell r="I155" t="str">
            <v xml:space="preserve">Nhte 5 - </v>
          </cell>
          <cell r="J155" t="str">
            <v>Interest Expenses (income)</v>
          </cell>
          <cell r="L155">
            <v>290783.06</v>
          </cell>
        </row>
        <row r="156">
          <cell r="J156" t="str">
            <v>Interest Expenses</v>
          </cell>
          <cell r="L156">
            <v>0</v>
          </cell>
        </row>
        <row r="157">
          <cell r="J157" t="str">
            <v>Interest income</v>
          </cell>
          <cell r="L157">
            <v>0</v>
          </cell>
        </row>
        <row r="158">
          <cell r="J158" t="str">
            <v>Diff.&amp; Exchange Loss (Gain)</v>
          </cell>
          <cell r="L158">
            <v>0</v>
          </cell>
        </row>
        <row r="160">
          <cell r="J160" t="str">
            <v>Total Interest Expenses (income)</v>
          </cell>
          <cell r="L160">
            <v>290783.06</v>
          </cell>
        </row>
        <row r="167">
          <cell r="J167" t="str">
            <v>page 6</v>
          </cell>
        </row>
      </sheetData>
      <sheetData sheetId="2" refreshError="1"/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Actual Monthly I &amp; E"/>
      <sheetName val="Actual Balance Sheet"/>
      <sheetName val="Actual Cash Flow"/>
      <sheetName val="forcast"/>
    </sheetNames>
    <sheetDataSet>
      <sheetData sheetId="0" refreshError="1">
        <row r="2">
          <cell r="D2">
            <v>37257</v>
          </cell>
        </row>
        <row r="3">
          <cell r="D3">
            <v>37288</v>
          </cell>
        </row>
        <row r="4">
          <cell r="D4">
            <v>37316</v>
          </cell>
        </row>
        <row r="5">
          <cell r="D5">
            <v>37347</v>
          </cell>
        </row>
        <row r="6">
          <cell r="D6">
            <v>37377</v>
          </cell>
        </row>
        <row r="7">
          <cell r="D7">
            <v>37408</v>
          </cell>
        </row>
        <row r="8">
          <cell r="D8">
            <v>37438</v>
          </cell>
        </row>
        <row r="9">
          <cell r="D9">
            <v>37469</v>
          </cell>
        </row>
        <row r="10">
          <cell r="D10">
            <v>37500</v>
          </cell>
        </row>
        <row r="11">
          <cell r="D11">
            <v>37530</v>
          </cell>
        </row>
        <row r="12">
          <cell r="D12">
            <v>37561</v>
          </cell>
        </row>
        <row r="13">
          <cell r="D13">
            <v>37591</v>
          </cell>
        </row>
      </sheetData>
      <sheetData sheetId="1" refreshError="1">
        <row r="3">
          <cell r="E3">
            <v>100000</v>
          </cell>
          <cell r="R3">
            <v>6608.06</v>
          </cell>
          <cell r="S3">
            <v>44152.1</v>
          </cell>
        </row>
        <row r="4">
          <cell r="E4">
            <v>100000</v>
          </cell>
        </row>
        <row r="5">
          <cell r="E5">
            <v>100000</v>
          </cell>
          <cell r="R5">
            <v>-7227.03</v>
          </cell>
          <cell r="S5">
            <v>-6698.8</v>
          </cell>
        </row>
        <row r="6">
          <cell r="E6">
            <v>100000</v>
          </cell>
          <cell r="R6">
            <v>238.45</v>
          </cell>
          <cell r="S6">
            <v>251.64</v>
          </cell>
        </row>
        <row r="7">
          <cell r="E7">
            <v>100000</v>
          </cell>
          <cell r="R7">
            <v>7.0000000000000007E-2</v>
          </cell>
        </row>
        <row r="8">
          <cell r="E8">
            <v>100000</v>
          </cell>
          <cell r="R8">
            <v>0.02</v>
          </cell>
        </row>
        <row r="9">
          <cell r="E9">
            <v>100000</v>
          </cell>
          <cell r="R9">
            <v>25270.06</v>
          </cell>
          <cell r="S9">
            <v>2863.81</v>
          </cell>
        </row>
        <row r="10">
          <cell r="E10">
            <v>100000</v>
          </cell>
          <cell r="R10">
            <v>1195536.81</v>
          </cell>
          <cell r="S10">
            <v>1115746.42</v>
          </cell>
        </row>
        <row r="11">
          <cell r="E11">
            <v>100000</v>
          </cell>
          <cell r="R11">
            <v>375643.97</v>
          </cell>
          <cell r="S11">
            <v>375946.22</v>
          </cell>
        </row>
        <row r="12">
          <cell r="E12">
            <v>450000</v>
          </cell>
          <cell r="R12">
            <v>3558.04</v>
          </cell>
          <cell r="S12">
            <v>3487.44</v>
          </cell>
        </row>
        <row r="13">
          <cell r="E13">
            <v>450000</v>
          </cell>
          <cell r="R13">
            <v>3608.87</v>
          </cell>
          <cell r="S13">
            <v>3537.26</v>
          </cell>
        </row>
        <row r="14">
          <cell r="E14">
            <v>450000</v>
          </cell>
          <cell r="R14">
            <v>1687.49</v>
          </cell>
          <cell r="S14">
            <v>1654</v>
          </cell>
        </row>
        <row r="15">
          <cell r="E15">
            <v>450000</v>
          </cell>
          <cell r="R15">
            <v>1676.93</v>
          </cell>
          <cell r="S15">
            <v>1643.66</v>
          </cell>
        </row>
        <row r="16">
          <cell r="E16">
            <v>450000</v>
          </cell>
          <cell r="R16">
            <v>1836.53</v>
          </cell>
          <cell r="S16">
            <v>1800.08</v>
          </cell>
        </row>
        <row r="17">
          <cell r="E17">
            <v>450000</v>
          </cell>
          <cell r="S17">
            <v>1886.85</v>
          </cell>
        </row>
        <row r="18">
          <cell r="E18">
            <v>450000</v>
          </cell>
          <cell r="S18">
            <v>1754.06</v>
          </cell>
        </row>
        <row r="19">
          <cell r="E19">
            <v>140000</v>
          </cell>
          <cell r="R19">
            <v>430.76</v>
          </cell>
          <cell r="S19">
            <v>422.21</v>
          </cell>
        </row>
        <row r="20">
          <cell r="E20">
            <v>100000</v>
          </cell>
          <cell r="R20">
            <v>50144.320000000007</v>
          </cell>
          <cell r="S20">
            <v>0</v>
          </cell>
        </row>
        <row r="21">
          <cell r="E21">
            <v>130000</v>
          </cell>
          <cell r="R21">
            <v>8812.74</v>
          </cell>
          <cell r="S21">
            <v>4150.1099999999997</v>
          </cell>
        </row>
        <row r="22">
          <cell r="E22">
            <v>520000</v>
          </cell>
          <cell r="S22">
            <v>-455.77</v>
          </cell>
        </row>
        <row r="23">
          <cell r="E23">
            <v>520000</v>
          </cell>
          <cell r="R23">
            <v>0</v>
          </cell>
          <cell r="S23">
            <v>-2666.46</v>
          </cell>
        </row>
        <row r="24">
          <cell r="E24">
            <v>520000</v>
          </cell>
          <cell r="R24">
            <v>-222.79</v>
          </cell>
          <cell r="S24">
            <v>-218.37</v>
          </cell>
        </row>
        <row r="25">
          <cell r="E25">
            <v>520000</v>
          </cell>
          <cell r="R25">
            <v>0</v>
          </cell>
        </row>
        <row r="26">
          <cell r="E26">
            <v>520000</v>
          </cell>
          <cell r="R26">
            <v>-2.42</v>
          </cell>
        </row>
        <row r="27">
          <cell r="E27">
            <v>520000</v>
          </cell>
          <cell r="S27">
            <v>-232.68</v>
          </cell>
        </row>
        <row r="28">
          <cell r="E28">
            <v>520000</v>
          </cell>
          <cell r="S28">
            <v>-162.13</v>
          </cell>
        </row>
        <row r="29">
          <cell r="E29">
            <v>520000</v>
          </cell>
          <cell r="S29">
            <v>-55.94</v>
          </cell>
        </row>
        <row r="30">
          <cell r="E30">
            <v>520000</v>
          </cell>
          <cell r="R30">
            <v>0</v>
          </cell>
          <cell r="S30">
            <v>-721.65</v>
          </cell>
        </row>
        <row r="31">
          <cell r="E31">
            <v>520000</v>
          </cell>
          <cell r="R31">
            <v>2.59</v>
          </cell>
        </row>
        <row r="32">
          <cell r="E32">
            <v>520000</v>
          </cell>
          <cell r="R32">
            <v>-0.13</v>
          </cell>
        </row>
        <row r="33">
          <cell r="E33">
            <v>520000</v>
          </cell>
          <cell r="R33">
            <v>3.91</v>
          </cell>
        </row>
        <row r="34">
          <cell r="E34">
            <v>520000</v>
          </cell>
          <cell r="R34">
            <v>-123.01</v>
          </cell>
        </row>
        <row r="35">
          <cell r="E35">
            <v>520000</v>
          </cell>
          <cell r="S35">
            <v>-19.63</v>
          </cell>
        </row>
        <row r="36">
          <cell r="E36">
            <v>520000</v>
          </cell>
          <cell r="S36">
            <v>-10</v>
          </cell>
        </row>
        <row r="37">
          <cell r="E37">
            <v>520000</v>
          </cell>
          <cell r="R37">
            <v>0</v>
          </cell>
        </row>
        <row r="38">
          <cell r="E38">
            <v>520000</v>
          </cell>
          <cell r="R38">
            <v>0</v>
          </cell>
        </row>
        <row r="39">
          <cell r="E39">
            <v>520000</v>
          </cell>
          <cell r="R39">
            <v>-10</v>
          </cell>
        </row>
        <row r="40">
          <cell r="E40">
            <v>520000</v>
          </cell>
          <cell r="R40">
            <v>0</v>
          </cell>
        </row>
        <row r="41">
          <cell r="E41">
            <v>520000</v>
          </cell>
          <cell r="R41">
            <v>3021.25</v>
          </cell>
          <cell r="S41">
            <v>3312.58</v>
          </cell>
        </row>
        <row r="42">
          <cell r="E42">
            <v>520000</v>
          </cell>
          <cell r="R42">
            <v>0</v>
          </cell>
        </row>
        <row r="43">
          <cell r="E43">
            <v>520000</v>
          </cell>
          <cell r="R43">
            <v>8566.6</v>
          </cell>
          <cell r="S43">
            <v>8312.5499999999993</v>
          </cell>
        </row>
        <row r="44">
          <cell r="E44">
            <v>520000</v>
          </cell>
          <cell r="R44">
            <v>0</v>
          </cell>
        </row>
        <row r="45">
          <cell r="E45">
            <v>520000</v>
          </cell>
          <cell r="R45">
            <v>0</v>
          </cell>
        </row>
        <row r="46">
          <cell r="E46">
            <v>520000</v>
          </cell>
          <cell r="R46">
            <v>-856.99</v>
          </cell>
        </row>
        <row r="47">
          <cell r="E47">
            <v>530000</v>
          </cell>
          <cell r="R47">
            <v>-7786.71</v>
          </cell>
          <cell r="S47">
            <v>-19612.34633312223</v>
          </cell>
        </row>
        <row r="48">
          <cell r="E48">
            <v>140000</v>
          </cell>
          <cell r="R48">
            <v>0</v>
          </cell>
        </row>
        <row r="49">
          <cell r="E49">
            <v>140000</v>
          </cell>
          <cell r="R49">
            <v>5547.08</v>
          </cell>
          <cell r="S49">
            <v>8502.7999999999993</v>
          </cell>
        </row>
        <row r="50">
          <cell r="E50">
            <v>140000</v>
          </cell>
          <cell r="R50">
            <v>1172.52</v>
          </cell>
          <cell r="S50">
            <v>3125.75</v>
          </cell>
        </row>
        <row r="51">
          <cell r="E51">
            <v>550000</v>
          </cell>
          <cell r="R51">
            <v>-15994.18</v>
          </cell>
          <cell r="S51">
            <v>-13095.63</v>
          </cell>
        </row>
        <row r="52">
          <cell r="E52">
            <v>550000</v>
          </cell>
          <cell r="R52">
            <v>-6702.78</v>
          </cell>
          <cell r="S52">
            <v>-6089.09</v>
          </cell>
        </row>
        <row r="53">
          <cell r="E53">
            <v>550000</v>
          </cell>
          <cell r="R53">
            <v>-8858.7099999999991</v>
          </cell>
          <cell r="S53">
            <v>-4420.7299999999996</v>
          </cell>
        </row>
        <row r="54">
          <cell r="E54">
            <v>550000</v>
          </cell>
          <cell r="R54">
            <v>-517.77</v>
          </cell>
          <cell r="S54">
            <v>-817.82</v>
          </cell>
        </row>
        <row r="55">
          <cell r="E55">
            <v>550000</v>
          </cell>
          <cell r="R55">
            <v>-4012.49</v>
          </cell>
          <cell r="S55">
            <v>-1254.5899999999999</v>
          </cell>
        </row>
        <row r="56">
          <cell r="E56">
            <v>550000</v>
          </cell>
          <cell r="R56">
            <v>-1129.01</v>
          </cell>
        </row>
        <row r="57">
          <cell r="E57">
            <v>550000</v>
          </cell>
          <cell r="R57">
            <v>-112.64</v>
          </cell>
          <cell r="S57">
            <v>-352.75</v>
          </cell>
        </row>
        <row r="58">
          <cell r="E58">
            <v>550000</v>
          </cell>
          <cell r="R58">
            <v>-9682.75</v>
          </cell>
          <cell r="S58">
            <v>-4702.7700000000004</v>
          </cell>
        </row>
        <row r="59">
          <cell r="E59">
            <v>560000</v>
          </cell>
          <cell r="R59">
            <v>-11761.25</v>
          </cell>
          <cell r="S59">
            <v>-15031.4</v>
          </cell>
        </row>
        <row r="60">
          <cell r="E60">
            <v>140000</v>
          </cell>
          <cell r="R60">
            <v>2754.57</v>
          </cell>
          <cell r="S60">
            <v>3126.35</v>
          </cell>
        </row>
        <row r="61">
          <cell r="E61">
            <v>140000</v>
          </cell>
          <cell r="R61">
            <v>484.6</v>
          </cell>
          <cell r="S61">
            <v>949.97</v>
          </cell>
        </row>
        <row r="62">
          <cell r="E62">
            <v>540000</v>
          </cell>
          <cell r="R62">
            <v>-3450.57</v>
          </cell>
          <cell r="S62">
            <v>-3398.99</v>
          </cell>
        </row>
        <row r="63">
          <cell r="E63">
            <v>540000</v>
          </cell>
          <cell r="R63">
            <v>-3364.85</v>
          </cell>
          <cell r="S63">
            <v>-3743.51</v>
          </cell>
        </row>
        <row r="64">
          <cell r="E64">
            <v>540000</v>
          </cell>
          <cell r="R64">
            <v>-1650.23</v>
          </cell>
          <cell r="S64">
            <v>-1628.46</v>
          </cell>
        </row>
        <row r="65">
          <cell r="E65">
            <v>540000</v>
          </cell>
          <cell r="R65">
            <v>-1467.37</v>
          </cell>
          <cell r="S65">
            <v>-1279.92</v>
          </cell>
        </row>
        <row r="66">
          <cell r="E66">
            <v>540000</v>
          </cell>
          <cell r="R66">
            <v>-1491.92</v>
          </cell>
          <cell r="S66">
            <v>-1631.62</v>
          </cell>
        </row>
        <row r="67">
          <cell r="E67">
            <v>540000</v>
          </cell>
          <cell r="R67">
            <v>-2591.64</v>
          </cell>
          <cell r="S67">
            <v>-2808.53</v>
          </cell>
        </row>
        <row r="68">
          <cell r="E68">
            <v>540000</v>
          </cell>
          <cell r="R68">
            <v>-1197.29</v>
          </cell>
          <cell r="S68">
            <v>-1244.46</v>
          </cell>
        </row>
        <row r="69">
          <cell r="E69">
            <v>540000</v>
          </cell>
          <cell r="R69">
            <v>-202.89</v>
          </cell>
          <cell r="S69">
            <v>-212.58</v>
          </cell>
        </row>
        <row r="70">
          <cell r="E70">
            <v>540000</v>
          </cell>
          <cell r="R70">
            <v>-4751.88</v>
          </cell>
          <cell r="S70">
            <v>-38</v>
          </cell>
        </row>
        <row r="71">
          <cell r="E71">
            <v>540000</v>
          </cell>
          <cell r="R71">
            <v>-1160.24</v>
          </cell>
          <cell r="S71">
            <v>-2075.79</v>
          </cell>
        </row>
        <row r="72">
          <cell r="E72">
            <v>540000</v>
          </cell>
          <cell r="S72">
            <v>-1641.12</v>
          </cell>
        </row>
        <row r="73">
          <cell r="E73">
            <v>540000</v>
          </cell>
          <cell r="S73">
            <v>-1513.83</v>
          </cell>
        </row>
        <row r="74">
          <cell r="E74">
            <v>310000</v>
          </cell>
          <cell r="R74">
            <v>-2485</v>
          </cell>
          <cell r="S74">
            <v>-4321</v>
          </cell>
        </row>
        <row r="75">
          <cell r="E75">
            <v>300001</v>
          </cell>
          <cell r="R75">
            <v>4009.71</v>
          </cell>
          <cell r="S75">
            <v>5089.28</v>
          </cell>
        </row>
        <row r="76">
          <cell r="E76">
            <v>300000</v>
          </cell>
          <cell r="R76">
            <v>5871.91</v>
          </cell>
          <cell r="S76">
            <v>5871.91</v>
          </cell>
        </row>
        <row r="77">
          <cell r="E77">
            <v>300000</v>
          </cell>
          <cell r="S77">
            <v>2109.64</v>
          </cell>
        </row>
        <row r="78">
          <cell r="E78">
            <v>300003</v>
          </cell>
          <cell r="R78">
            <v>2143.7399999999998</v>
          </cell>
          <cell r="S78">
            <v>2143.7399999999998</v>
          </cell>
        </row>
        <row r="79">
          <cell r="E79">
            <v>300000</v>
          </cell>
          <cell r="R79">
            <v>8951.99</v>
          </cell>
          <cell r="S79">
            <v>12316.06</v>
          </cell>
        </row>
        <row r="80">
          <cell r="E80">
            <v>300003</v>
          </cell>
          <cell r="R80">
            <v>14290.96</v>
          </cell>
          <cell r="S80">
            <v>19556.12</v>
          </cell>
        </row>
        <row r="81">
          <cell r="E81">
            <v>710000</v>
          </cell>
          <cell r="R81">
            <v>20276.009999999998</v>
          </cell>
          <cell r="S81">
            <v>20276.009999999998</v>
          </cell>
        </row>
        <row r="82">
          <cell r="E82">
            <v>700000</v>
          </cell>
          <cell r="R82">
            <v>-1999981</v>
          </cell>
          <cell r="S82">
            <v>-1999981</v>
          </cell>
        </row>
        <row r="83">
          <cell r="E83">
            <v>850001</v>
          </cell>
          <cell r="R83">
            <v>51145.94</v>
          </cell>
          <cell r="S83">
            <v>60294.77</v>
          </cell>
        </row>
        <row r="84">
          <cell r="E84">
            <v>850001</v>
          </cell>
          <cell r="R84">
            <v>-2292.79</v>
          </cell>
          <cell r="S84">
            <v>-2824.77</v>
          </cell>
        </row>
        <row r="85">
          <cell r="E85">
            <v>850001</v>
          </cell>
          <cell r="R85">
            <v>3022.25</v>
          </cell>
          <cell r="S85">
            <v>3596.24</v>
          </cell>
        </row>
        <row r="86">
          <cell r="E86">
            <v>850001</v>
          </cell>
          <cell r="R86">
            <v>5805.17</v>
          </cell>
          <cell r="S86">
            <v>6838.31</v>
          </cell>
        </row>
        <row r="87">
          <cell r="E87">
            <v>850001</v>
          </cell>
          <cell r="R87">
            <v>1867.85</v>
          </cell>
          <cell r="S87">
            <v>2215.54</v>
          </cell>
        </row>
        <row r="88">
          <cell r="E88">
            <v>850001</v>
          </cell>
          <cell r="R88">
            <v>2251.7399999999998</v>
          </cell>
          <cell r="S88">
            <v>2779.5</v>
          </cell>
        </row>
        <row r="89">
          <cell r="E89">
            <v>850001</v>
          </cell>
          <cell r="R89">
            <v>41.06</v>
          </cell>
          <cell r="S89">
            <v>41.06</v>
          </cell>
        </row>
        <row r="90">
          <cell r="E90">
            <v>850001</v>
          </cell>
          <cell r="S90">
            <v>4.22</v>
          </cell>
        </row>
        <row r="91">
          <cell r="E91">
            <v>850010</v>
          </cell>
          <cell r="R91">
            <v>1926.4</v>
          </cell>
          <cell r="S91">
            <v>2006.44</v>
          </cell>
        </row>
        <row r="92">
          <cell r="E92">
            <v>850010</v>
          </cell>
          <cell r="R92">
            <v>137.62</v>
          </cell>
          <cell r="S92">
            <v>137.62</v>
          </cell>
        </row>
        <row r="93">
          <cell r="E93">
            <v>850010</v>
          </cell>
          <cell r="R93">
            <v>1046.3599999999999</v>
          </cell>
          <cell r="S93">
            <v>1310.5999999999999</v>
          </cell>
        </row>
        <row r="94">
          <cell r="E94">
            <v>850003</v>
          </cell>
          <cell r="R94">
            <v>101.75</v>
          </cell>
          <cell r="S94">
            <v>126.94</v>
          </cell>
        </row>
        <row r="95">
          <cell r="E95">
            <v>850004</v>
          </cell>
          <cell r="R95">
            <v>1468.92</v>
          </cell>
          <cell r="S95">
            <v>1468.92</v>
          </cell>
        </row>
        <row r="96">
          <cell r="E96">
            <v>850001</v>
          </cell>
          <cell r="S96">
            <v>54.54</v>
          </cell>
        </row>
        <row r="97">
          <cell r="E97">
            <v>850010</v>
          </cell>
          <cell r="R97">
            <v>30.19</v>
          </cell>
          <cell r="S97">
            <v>42.59</v>
          </cell>
        </row>
        <row r="98">
          <cell r="E98">
            <v>850010</v>
          </cell>
          <cell r="R98">
            <v>541.36</v>
          </cell>
          <cell r="S98">
            <v>730.77</v>
          </cell>
        </row>
        <row r="99">
          <cell r="E99">
            <v>850008</v>
          </cell>
          <cell r="R99">
            <v>9349.4</v>
          </cell>
          <cell r="S99">
            <v>10926.71</v>
          </cell>
        </row>
        <row r="100">
          <cell r="E100">
            <v>850001</v>
          </cell>
          <cell r="R100">
            <v>4663.55</v>
          </cell>
          <cell r="S100">
            <v>5397.88</v>
          </cell>
        </row>
        <row r="101">
          <cell r="E101">
            <v>850010</v>
          </cell>
          <cell r="R101">
            <v>1946.69</v>
          </cell>
          <cell r="S101">
            <v>2456.0300000000002</v>
          </cell>
        </row>
        <row r="102">
          <cell r="E102">
            <v>850001</v>
          </cell>
          <cell r="R102">
            <v>45.07</v>
          </cell>
          <cell r="S102">
            <v>64.34</v>
          </cell>
        </row>
        <row r="103">
          <cell r="E103">
            <v>850003</v>
          </cell>
          <cell r="R103">
            <v>1478.88</v>
          </cell>
          <cell r="S103">
            <v>3051.99</v>
          </cell>
        </row>
        <row r="104">
          <cell r="E104">
            <v>850009</v>
          </cell>
          <cell r="R104">
            <v>-82.11</v>
          </cell>
          <cell r="S104">
            <v>-82.11</v>
          </cell>
        </row>
        <row r="105">
          <cell r="E105">
            <v>850010</v>
          </cell>
          <cell r="R105">
            <v>439.17</v>
          </cell>
          <cell r="S105">
            <v>655.48</v>
          </cell>
        </row>
        <row r="106">
          <cell r="E106">
            <v>850004</v>
          </cell>
          <cell r="S106">
            <v>995</v>
          </cell>
        </row>
        <row r="107">
          <cell r="E107">
            <v>850009</v>
          </cell>
          <cell r="R107">
            <v>45645.81</v>
          </cell>
          <cell r="S107">
            <v>48375.861515727251</v>
          </cell>
        </row>
        <row r="108">
          <cell r="E108">
            <v>850010</v>
          </cell>
          <cell r="R108">
            <v>1339.4</v>
          </cell>
          <cell r="S108">
            <v>1769.51</v>
          </cell>
        </row>
        <row r="109">
          <cell r="E109">
            <v>850010</v>
          </cell>
          <cell r="R109">
            <v>150.44999999999999</v>
          </cell>
          <cell r="S109">
            <v>155.79</v>
          </cell>
        </row>
        <row r="110">
          <cell r="E110">
            <v>850010</v>
          </cell>
          <cell r="R110">
            <v>29.44</v>
          </cell>
          <cell r="S110">
            <v>29.44</v>
          </cell>
        </row>
        <row r="111">
          <cell r="E111">
            <v>850001</v>
          </cell>
          <cell r="R111">
            <v>288.83999999999997</v>
          </cell>
          <cell r="S111">
            <v>288.83999999999997</v>
          </cell>
        </row>
        <row r="112">
          <cell r="E112">
            <v>850004</v>
          </cell>
          <cell r="S112">
            <v>228.5</v>
          </cell>
        </row>
        <row r="113">
          <cell r="E113">
            <v>860000</v>
          </cell>
          <cell r="R113">
            <v>762</v>
          </cell>
          <cell r="S113">
            <v>968</v>
          </cell>
        </row>
        <row r="114">
          <cell r="E114">
            <v>850003</v>
          </cell>
          <cell r="R114">
            <v>357.63</v>
          </cell>
          <cell r="S114">
            <v>539.44000000000005</v>
          </cell>
        </row>
        <row r="115">
          <cell r="E115">
            <v>850010</v>
          </cell>
          <cell r="R115">
            <v>54.82</v>
          </cell>
          <cell r="S115">
            <v>54.82</v>
          </cell>
        </row>
        <row r="116">
          <cell r="E116">
            <v>850002</v>
          </cell>
          <cell r="R116">
            <v>19112.21</v>
          </cell>
          <cell r="S116">
            <v>23774.84</v>
          </cell>
        </row>
        <row r="117">
          <cell r="E117">
            <v>850001</v>
          </cell>
          <cell r="R117">
            <v>3296.32</v>
          </cell>
          <cell r="S117">
            <v>4426.16</v>
          </cell>
        </row>
        <row r="118">
          <cell r="E118">
            <v>850001</v>
          </cell>
          <cell r="R118">
            <v>1328.32</v>
          </cell>
          <cell r="S118">
            <v>1328.32</v>
          </cell>
        </row>
        <row r="119">
          <cell r="E119">
            <v>850001</v>
          </cell>
          <cell r="R119">
            <v>638.49</v>
          </cell>
          <cell r="S119">
            <v>638.49</v>
          </cell>
        </row>
        <row r="120">
          <cell r="E120">
            <v>850001</v>
          </cell>
          <cell r="R120">
            <v>2142.12</v>
          </cell>
          <cell r="S120">
            <v>2855.11</v>
          </cell>
        </row>
        <row r="121">
          <cell r="E121">
            <v>850004</v>
          </cell>
          <cell r="S121">
            <v>3050.75</v>
          </cell>
        </row>
        <row r="122">
          <cell r="E122">
            <v>850010</v>
          </cell>
          <cell r="R122">
            <v>910.74</v>
          </cell>
          <cell r="S122">
            <v>1136.4100000000001</v>
          </cell>
        </row>
        <row r="123">
          <cell r="E123">
            <v>850010</v>
          </cell>
          <cell r="R123">
            <v>-22.99</v>
          </cell>
          <cell r="S123">
            <v>-22.99</v>
          </cell>
        </row>
        <row r="124">
          <cell r="E124">
            <v>850010</v>
          </cell>
          <cell r="R124">
            <v>55.36</v>
          </cell>
          <cell r="S124">
            <v>68.66</v>
          </cell>
        </row>
        <row r="125">
          <cell r="E125">
            <v>850010</v>
          </cell>
          <cell r="R125">
            <v>22.99</v>
          </cell>
          <cell r="S125">
            <v>22.99</v>
          </cell>
        </row>
        <row r="126">
          <cell r="E126">
            <v>830000</v>
          </cell>
          <cell r="R126">
            <v>118235.73</v>
          </cell>
          <cell r="S126">
            <v>147857.22</v>
          </cell>
        </row>
        <row r="127">
          <cell r="E127">
            <v>830000</v>
          </cell>
          <cell r="R127">
            <v>-2891.04</v>
          </cell>
          <cell r="S127">
            <v>-4230.51</v>
          </cell>
        </row>
        <row r="128">
          <cell r="E128">
            <v>830000</v>
          </cell>
          <cell r="R128">
            <v>7003.38</v>
          </cell>
          <cell r="S128">
            <v>8839.35</v>
          </cell>
        </row>
        <row r="129">
          <cell r="E129">
            <v>830000</v>
          </cell>
          <cell r="R129">
            <v>13684.78</v>
          </cell>
          <cell r="S129">
            <v>16491.2</v>
          </cell>
        </row>
        <row r="130">
          <cell r="E130">
            <v>830000</v>
          </cell>
          <cell r="R130">
            <v>5262.11</v>
          </cell>
          <cell r="S130">
            <v>6760.74</v>
          </cell>
        </row>
        <row r="131">
          <cell r="E131">
            <v>830000</v>
          </cell>
          <cell r="R131">
            <v>2776.07</v>
          </cell>
          <cell r="S131">
            <v>4056.42</v>
          </cell>
        </row>
        <row r="132">
          <cell r="E132">
            <v>830000</v>
          </cell>
          <cell r="R132">
            <v>114.97</v>
          </cell>
          <cell r="S132">
            <v>114.97</v>
          </cell>
        </row>
        <row r="133">
          <cell r="E133">
            <v>830000</v>
          </cell>
          <cell r="S133">
            <v>59.11</v>
          </cell>
        </row>
        <row r="134">
          <cell r="E134">
            <v>830003</v>
          </cell>
          <cell r="R134">
            <v>453.16</v>
          </cell>
          <cell r="S134">
            <v>453.16</v>
          </cell>
        </row>
        <row r="135">
          <cell r="E135">
            <v>830003</v>
          </cell>
          <cell r="S135">
            <v>26.24</v>
          </cell>
        </row>
        <row r="136">
          <cell r="E136">
            <v>830000</v>
          </cell>
          <cell r="R136">
            <v>6880.65</v>
          </cell>
          <cell r="S136">
            <v>9632.39</v>
          </cell>
        </row>
        <row r="137">
          <cell r="E137">
            <v>830001</v>
          </cell>
          <cell r="R137">
            <v>465.85</v>
          </cell>
          <cell r="S137">
            <v>1323.71</v>
          </cell>
        </row>
        <row r="138">
          <cell r="E138">
            <v>830000</v>
          </cell>
          <cell r="R138">
            <v>168.44</v>
          </cell>
          <cell r="S138">
            <v>172.29</v>
          </cell>
        </row>
        <row r="139">
          <cell r="E139">
            <v>830003</v>
          </cell>
          <cell r="R139">
            <v>316.02999999999997</v>
          </cell>
          <cell r="S139">
            <v>4716.03</v>
          </cell>
        </row>
        <row r="140">
          <cell r="E140">
            <v>830003</v>
          </cell>
          <cell r="R140">
            <v>1886.04</v>
          </cell>
          <cell r="S140">
            <v>1886.04</v>
          </cell>
        </row>
        <row r="141">
          <cell r="E141">
            <v>850010</v>
          </cell>
          <cell r="R141">
            <v>3.08</v>
          </cell>
          <cell r="S141">
            <v>3.08</v>
          </cell>
        </row>
        <row r="142">
          <cell r="E142">
            <v>830000</v>
          </cell>
          <cell r="R142">
            <v>5.0999999999999996</v>
          </cell>
          <cell r="S142">
            <v>5.0999999999999996</v>
          </cell>
        </row>
        <row r="143">
          <cell r="E143">
            <v>830000</v>
          </cell>
          <cell r="R143">
            <v>97.42</v>
          </cell>
          <cell r="S143">
            <v>97.42</v>
          </cell>
        </row>
        <row r="144">
          <cell r="E144">
            <v>830000</v>
          </cell>
          <cell r="R144">
            <v>14.42</v>
          </cell>
          <cell r="S144">
            <v>14.42</v>
          </cell>
        </row>
        <row r="145">
          <cell r="E145">
            <v>830007</v>
          </cell>
          <cell r="R145">
            <v>27154.149999999998</v>
          </cell>
          <cell r="S145">
            <v>43114.41</v>
          </cell>
        </row>
        <row r="146">
          <cell r="E146">
            <v>860000</v>
          </cell>
          <cell r="R146">
            <v>1723</v>
          </cell>
          <cell r="S146">
            <v>3353</v>
          </cell>
        </row>
        <row r="147">
          <cell r="E147">
            <v>830005</v>
          </cell>
          <cell r="R147">
            <v>387.68</v>
          </cell>
          <cell r="S147">
            <v>281.67</v>
          </cell>
        </row>
        <row r="148">
          <cell r="E148">
            <v>830000</v>
          </cell>
          <cell r="R148">
            <v>3823.85</v>
          </cell>
          <cell r="S148">
            <v>4758.1099999999997</v>
          </cell>
        </row>
        <row r="149">
          <cell r="E149">
            <v>830000</v>
          </cell>
          <cell r="R149">
            <v>3067.87</v>
          </cell>
          <cell r="S149">
            <v>3787.68</v>
          </cell>
        </row>
        <row r="150">
          <cell r="E150">
            <v>830000</v>
          </cell>
          <cell r="R150">
            <v>1078.8</v>
          </cell>
          <cell r="S150">
            <v>1807.96</v>
          </cell>
        </row>
        <row r="151">
          <cell r="E151">
            <v>830000</v>
          </cell>
          <cell r="R151">
            <v>12.64</v>
          </cell>
          <cell r="S151">
            <v>1213.7</v>
          </cell>
        </row>
        <row r="152">
          <cell r="E152">
            <v>830000</v>
          </cell>
          <cell r="S152">
            <v>1195.05</v>
          </cell>
        </row>
        <row r="153">
          <cell r="E153">
            <v>830000</v>
          </cell>
          <cell r="R153">
            <v>36.99</v>
          </cell>
          <cell r="S153">
            <v>36.99</v>
          </cell>
        </row>
        <row r="154">
          <cell r="E154">
            <v>830000</v>
          </cell>
          <cell r="S154">
            <v>27.64</v>
          </cell>
        </row>
        <row r="155">
          <cell r="E155">
            <v>830000</v>
          </cell>
          <cell r="S155">
            <v>31.14</v>
          </cell>
        </row>
        <row r="156">
          <cell r="E156">
            <v>830000</v>
          </cell>
          <cell r="S156">
            <v>51.18</v>
          </cell>
        </row>
        <row r="157">
          <cell r="E157">
            <v>830002</v>
          </cell>
          <cell r="S157">
            <v>1654.66</v>
          </cell>
        </row>
        <row r="158">
          <cell r="E158">
            <v>850010</v>
          </cell>
          <cell r="R158">
            <v>986.35</v>
          </cell>
          <cell r="S158">
            <v>986.35</v>
          </cell>
        </row>
        <row r="159">
          <cell r="E159">
            <v>850010</v>
          </cell>
          <cell r="R159">
            <v>54.9</v>
          </cell>
          <cell r="S159">
            <v>72.37</v>
          </cell>
        </row>
        <row r="160">
          <cell r="E160">
            <v>850010</v>
          </cell>
          <cell r="R160">
            <v>15.92</v>
          </cell>
          <cell r="S160">
            <v>15.92</v>
          </cell>
        </row>
        <row r="161">
          <cell r="E161">
            <v>880000</v>
          </cell>
          <cell r="R161">
            <v>1130.05</v>
          </cell>
          <cell r="S161">
            <v>1217.77</v>
          </cell>
        </row>
        <row r="162">
          <cell r="E162">
            <v>880000</v>
          </cell>
          <cell r="R162">
            <v>740.2</v>
          </cell>
          <cell r="S162">
            <v>838.55</v>
          </cell>
        </row>
        <row r="163">
          <cell r="E163">
            <v>880000</v>
          </cell>
          <cell r="R163">
            <v>-217.81</v>
          </cell>
          <cell r="S163">
            <v>830.12</v>
          </cell>
        </row>
        <row r="164">
          <cell r="E164">
            <v>880000</v>
          </cell>
          <cell r="R164">
            <v>11</v>
          </cell>
          <cell r="S164">
            <v>11</v>
          </cell>
        </row>
        <row r="165">
          <cell r="E165">
            <v>880000</v>
          </cell>
          <cell r="R165">
            <v>-2902.19</v>
          </cell>
          <cell r="S165">
            <v>-2949.92</v>
          </cell>
        </row>
        <row r="166">
          <cell r="E166">
            <v>880000</v>
          </cell>
          <cell r="R166">
            <v>-5600.3</v>
          </cell>
          <cell r="S166">
            <v>-6266.93</v>
          </cell>
        </row>
        <row r="167">
          <cell r="E167">
            <v>880000</v>
          </cell>
          <cell r="R167">
            <v>-7.08</v>
          </cell>
          <cell r="S167">
            <v>-5.62</v>
          </cell>
        </row>
        <row r="168">
          <cell r="E168">
            <v>880000</v>
          </cell>
          <cell r="R168">
            <v>-373.45</v>
          </cell>
          <cell r="S168">
            <v>-675.7</v>
          </cell>
        </row>
        <row r="169">
          <cell r="E169">
            <v>850006</v>
          </cell>
          <cell r="S169">
            <v>2322.1448173949757</v>
          </cell>
        </row>
        <row r="170">
          <cell r="E170">
            <v>850006</v>
          </cell>
          <cell r="S170">
            <v>183.67</v>
          </cell>
        </row>
        <row r="171">
          <cell r="E171" t="e">
            <v>#N/A</v>
          </cell>
        </row>
        <row r="172">
          <cell r="E172" t="e">
            <v>#N/A</v>
          </cell>
        </row>
        <row r="173">
          <cell r="E173" t="e">
            <v>#N/A</v>
          </cell>
        </row>
        <row r="174">
          <cell r="E174" t="e">
            <v>#N/A</v>
          </cell>
        </row>
        <row r="175">
          <cell r="E175" t="e">
            <v>#N/A</v>
          </cell>
        </row>
        <row r="176">
          <cell r="E176" t="e">
            <v>#N/A</v>
          </cell>
        </row>
        <row r="177">
          <cell r="E177" t="e">
            <v>#N/A</v>
          </cell>
        </row>
        <row r="178">
          <cell r="E178" t="e">
            <v>#N/A</v>
          </cell>
        </row>
        <row r="179">
          <cell r="E179" t="e">
            <v>#N/A</v>
          </cell>
        </row>
        <row r="180">
          <cell r="E180" t="e">
            <v>#N/A</v>
          </cell>
        </row>
        <row r="181">
          <cell r="E181" t="e">
            <v>#N/A</v>
          </cell>
        </row>
        <row r="182">
          <cell r="E182" t="e">
            <v>#N/A</v>
          </cell>
        </row>
        <row r="183">
          <cell r="E183" t="e">
            <v>#N/A</v>
          </cell>
        </row>
        <row r="184">
          <cell r="E184" t="e">
            <v>#N/A</v>
          </cell>
        </row>
        <row r="185">
          <cell r="E185" t="e">
            <v>#N/A</v>
          </cell>
        </row>
        <row r="186">
          <cell r="E186" t="e">
            <v>#N/A</v>
          </cell>
        </row>
        <row r="187">
          <cell r="E187" t="e">
            <v>#N/A</v>
          </cell>
        </row>
        <row r="188">
          <cell r="E188" t="e">
            <v>#N/A</v>
          </cell>
        </row>
        <row r="189">
          <cell r="E189" t="e">
            <v>#N/A</v>
          </cell>
        </row>
        <row r="190">
          <cell r="E190" t="e">
            <v>#N/A</v>
          </cell>
        </row>
        <row r="191">
          <cell r="E191" t="e">
            <v>#N/A</v>
          </cell>
        </row>
        <row r="192">
          <cell r="E192" t="e">
            <v>#N/A</v>
          </cell>
        </row>
        <row r="193">
          <cell r="E193" t="e">
            <v>#N/A</v>
          </cell>
        </row>
        <row r="194">
          <cell r="E194" t="e">
            <v>#N/A</v>
          </cell>
        </row>
        <row r="195">
          <cell r="E195" t="e">
            <v>#N/A</v>
          </cell>
        </row>
        <row r="196">
          <cell r="E196" t="e">
            <v>#N/A</v>
          </cell>
        </row>
        <row r="197">
          <cell r="E197" t="e">
            <v>#N/A</v>
          </cell>
        </row>
        <row r="198">
          <cell r="E198" t="e">
            <v>#N/A</v>
          </cell>
        </row>
        <row r="199">
          <cell r="E199" t="e">
            <v>#N/A</v>
          </cell>
        </row>
        <row r="200">
          <cell r="E200" t="e">
            <v>#N/A</v>
          </cell>
        </row>
        <row r="201">
          <cell r="E201" t="e">
            <v>#N/A</v>
          </cell>
        </row>
        <row r="202">
          <cell r="E202" t="e">
            <v>#N/A</v>
          </cell>
        </row>
        <row r="203">
          <cell r="E203" t="e">
            <v>#N/A</v>
          </cell>
        </row>
        <row r="204">
          <cell r="E204" t="e">
            <v>#N/A</v>
          </cell>
        </row>
        <row r="205">
          <cell r="E205" t="e">
            <v>#N/A</v>
          </cell>
        </row>
        <row r="206">
          <cell r="E206" t="e">
            <v>#N/A</v>
          </cell>
        </row>
        <row r="207">
          <cell r="E207" t="e">
            <v>#N/A</v>
          </cell>
        </row>
        <row r="208">
          <cell r="E208" t="e">
            <v>#N/A</v>
          </cell>
        </row>
        <row r="209">
          <cell r="E209" t="e">
            <v>#N/A</v>
          </cell>
        </row>
        <row r="210">
          <cell r="E210" t="e">
            <v>#N/A</v>
          </cell>
        </row>
        <row r="211">
          <cell r="E211" t="e">
            <v>#N/A</v>
          </cell>
        </row>
        <row r="212">
          <cell r="E212" t="e">
            <v>#N/A</v>
          </cell>
        </row>
        <row r="213">
          <cell r="E213" t="e">
            <v>#N/A</v>
          </cell>
        </row>
        <row r="214">
          <cell r="E214" t="e">
            <v>#N/A</v>
          </cell>
        </row>
        <row r="215">
          <cell r="E215" t="e">
            <v>#N/A</v>
          </cell>
        </row>
        <row r="216">
          <cell r="E216" t="e">
            <v>#N/A</v>
          </cell>
        </row>
        <row r="217">
          <cell r="E217" t="e">
            <v>#N/A</v>
          </cell>
        </row>
        <row r="218">
          <cell r="E218" t="e">
            <v>#N/A</v>
          </cell>
        </row>
        <row r="219">
          <cell r="E219" t="e">
            <v>#N/A</v>
          </cell>
        </row>
        <row r="220">
          <cell r="E220" t="e">
            <v>#N/A</v>
          </cell>
        </row>
        <row r="221">
          <cell r="E221" t="e">
            <v>#N/A</v>
          </cell>
        </row>
        <row r="222">
          <cell r="E222" t="e">
            <v>#N/A</v>
          </cell>
        </row>
        <row r="223">
          <cell r="E223" t="e">
            <v>#N/A</v>
          </cell>
        </row>
        <row r="224">
          <cell r="E224" t="e">
            <v>#N/A</v>
          </cell>
        </row>
        <row r="225">
          <cell r="E225" t="e">
            <v>#N/A</v>
          </cell>
        </row>
        <row r="226">
          <cell r="E226" t="e">
            <v>#N/A</v>
          </cell>
        </row>
        <row r="227">
          <cell r="E227" t="e">
            <v>#N/A</v>
          </cell>
        </row>
        <row r="228">
          <cell r="E228" t="e">
            <v>#N/A</v>
          </cell>
        </row>
        <row r="229">
          <cell r="E229" t="e">
            <v>#N/A</v>
          </cell>
        </row>
        <row r="230">
          <cell r="E230" t="e">
            <v>#N/A</v>
          </cell>
        </row>
        <row r="231">
          <cell r="E231" t="e">
            <v>#N/A</v>
          </cell>
        </row>
        <row r="232">
          <cell r="E232" t="e">
            <v>#N/A</v>
          </cell>
        </row>
        <row r="233">
          <cell r="E233" t="e">
            <v>#N/A</v>
          </cell>
        </row>
        <row r="234">
          <cell r="E234" t="e">
            <v>#N/A</v>
          </cell>
        </row>
        <row r="235">
          <cell r="E235" t="e">
            <v>#N/A</v>
          </cell>
        </row>
        <row r="236">
          <cell r="E236" t="e">
            <v>#N/A</v>
          </cell>
        </row>
        <row r="237">
          <cell r="E237" t="e">
            <v>#N/A</v>
          </cell>
        </row>
        <row r="238">
          <cell r="E238" t="e">
            <v>#N/A</v>
          </cell>
        </row>
        <row r="239">
          <cell r="E239" t="e">
            <v>#N/A</v>
          </cell>
        </row>
        <row r="240">
          <cell r="E240" t="e">
            <v>#N/A</v>
          </cell>
        </row>
        <row r="241">
          <cell r="E241" t="e">
            <v>#N/A</v>
          </cell>
        </row>
        <row r="242">
          <cell r="E242" t="e">
            <v>#N/A</v>
          </cell>
        </row>
        <row r="243">
          <cell r="E243" t="e">
            <v>#N/A</v>
          </cell>
        </row>
        <row r="244">
          <cell r="E244" t="e">
            <v>#N/A</v>
          </cell>
        </row>
        <row r="245">
          <cell r="E245" t="e">
            <v>#N/A</v>
          </cell>
        </row>
        <row r="246">
          <cell r="E246" t="e">
            <v>#N/A</v>
          </cell>
        </row>
        <row r="247">
          <cell r="E247" t="e">
            <v>#N/A</v>
          </cell>
        </row>
        <row r="248">
          <cell r="E248" t="e">
            <v>#N/A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S 1-911"/>
      <sheetName val="P&amp;L 1-911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  <sheetName val="Sheet6"/>
      <sheetName val="TB 9.11"/>
    </sheetNames>
    <sheetDataSet>
      <sheetData sheetId="0" refreshError="1">
        <row r="2">
          <cell r="D2">
            <v>40513</v>
          </cell>
          <cell r="E2" t="str">
            <v>generic_month</v>
          </cell>
          <cell r="F2" t="str">
            <v>bances_bpl_00</v>
          </cell>
          <cell r="I2" t="str">
            <v>bances_bpl_00</v>
          </cell>
          <cell r="J2" t="str">
            <v>general_ledger_bbs</v>
          </cell>
        </row>
        <row r="3">
          <cell r="D3">
            <v>40544</v>
          </cell>
          <cell r="E3" t="str">
            <v>balances_01</v>
          </cell>
          <cell r="F3" t="str">
            <v>balances_bpl_01</v>
          </cell>
          <cell r="G3" t="str">
            <v>balances_bbc_01</v>
          </cell>
          <cell r="H3" t="str">
            <v>balances_bcf_01</v>
          </cell>
          <cell r="I3" t="str">
            <v>bances_bpl_01</v>
          </cell>
          <cell r="J3" t="str">
            <v>balances_bbs_01</v>
          </cell>
        </row>
        <row r="4">
          <cell r="D4">
            <v>40575</v>
          </cell>
          <cell r="E4" t="str">
            <v>balances_02</v>
          </cell>
          <cell r="F4" t="str">
            <v>balances_bpl_02</v>
          </cell>
          <cell r="G4" t="str">
            <v>balances_bbc_02</v>
          </cell>
          <cell r="H4" t="str">
            <v>balances_bcf_02</v>
          </cell>
          <cell r="I4" t="str">
            <v>balances_bplm_02</v>
          </cell>
          <cell r="J4" t="str">
            <v>balances_bbs_02</v>
          </cell>
        </row>
        <row r="5">
          <cell r="D5">
            <v>40603</v>
          </cell>
          <cell r="E5" t="str">
            <v>balances_03</v>
          </cell>
          <cell r="F5" t="str">
            <v>balances_bpl_03</v>
          </cell>
          <cell r="G5" t="str">
            <v>balances_bbc_03</v>
          </cell>
          <cell r="H5" t="str">
            <v>balances_bcf_03</v>
          </cell>
          <cell r="I5" t="str">
            <v>balances_bplm_03</v>
          </cell>
          <cell r="J5" t="str">
            <v>balances_bbs_03</v>
          </cell>
        </row>
        <row r="6">
          <cell r="D6">
            <v>40634</v>
          </cell>
          <cell r="E6" t="str">
            <v>balances_04</v>
          </cell>
          <cell r="F6" t="str">
            <v>balances_bpl_04</v>
          </cell>
          <cell r="G6" t="str">
            <v>balances_bbc_04</v>
          </cell>
          <cell r="H6" t="str">
            <v>balances_bcf_04</v>
          </cell>
          <cell r="I6" t="str">
            <v>balances_bplm_04</v>
          </cell>
          <cell r="J6" t="str">
            <v>balances_bbs_04</v>
          </cell>
        </row>
        <row r="7">
          <cell r="D7">
            <v>40664</v>
          </cell>
          <cell r="E7" t="str">
            <v>balances_05</v>
          </cell>
          <cell r="F7" t="str">
            <v>balances_bpl_05</v>
          </cell>
          <cell r="G7" t="str">
            <v>balances_bbc_05</v>
          </cell>
          <cell r="H7" t="str">
            <v>balances_bcf_05</v>
          </cell>
          <cell r="I7" t="str">
            <v>balances_bplm_05</v>
          </cell>
          <cell r="J7" t="str">
            <v>balances_bbs_05</v>
          </cell>
        </row>
        <row r="8">
          <cell r="D8">
            <v>40695</v>
          </cell>
          <cell r="E8" t="str">
            <v>balances_06</v>
          </cell>
          <cell r="F8" t="str">
            <v>balances_bpl_06</v>
          </cell>
          <cell r="G8" t="str">
            <v>balances_bbc_06</v>
          </cell>
          <cell r="H8" t="str">
            <v>balances_bcf_06</v>
          </cell>
          <cell r="I8" t="str">
            <v>balances_bplm_06</v>
          </cell>
          <cell r="J8" t="str">
            <v>balances_bbs_06</v>
          </cell>
        </row>
        <row r="9">
          <cell r="D9">
            <v>40725</v>
          </cell>
          <cell r="E9" t="str">
            <v>balances_07</v>
          </cell>
          <cell r="F9" t="str">
            <v>balances_bpl_07</v>
          </cell>
          <cell r="G9" t="str">
            <v>balances_bbc_07</v>
          </cell>
          <cell r="H9" t="str">
            <v>balances_bcf_07</v>
          </cell>
          <cell r="I9" t="str">
            <v>balances_bplm_07</v>
          </cell>
          <cell r="J9" t="str">
            <v>balances_bbs_07</v>
          </cell>
        </row>
        <row r="10">
          <cell r="D10">
            <v>40756</v>
          </cell>
          <cell r="E10" t="str">
            <v>balances_08</v>
          </cell>
          <cell r="F10" t="str">
            <v>balances_bpl_08</v>
          </cell>
          <cell r="G10" t="str">
            <v>balances_bbc_08</v>
          </cell>
          <cell r="H10" t="str">
            <v>balances_bcf_08</v>
          </cell>
          <cell r="I10" t="str">
            <v>balances_bplm_08</v>
          </cell>
          <cell r="J10" t="str">
            <v>balances_bbs_08</v>
          </cell>
        </row>
        <row r="11">
          <cell r="D11">
            <v>40787</v>
          </cell>
          <cell r="E11" t="str">
            <v>balances_09</v>
          </cell>
          <cell r="F11" t="str">
            <v>balances_bpl_09</v>
          </cell>
          <cell r="G11" t="str">
            <v>balances_bbc_09</v>
          </cell>
          <cell r="H11" t="str">
            <v>balances_bcf_09</v>
          </cell>
          <cell r="I11" t="str">
            <v>balances_bplm_09</v>
          </cell>
          <cell r="J11" t="str">
            <v>balances_bbs_09</v>
          </cell>
        </row>
        <row r="12">
          <cell r="D12">
            <v>40817</v>
          </cell>
          <cell r="E12" t="str">
            <v>balances_10</v>
          </cell>
          <cell r="F12" t="str">
            <v>balances_bpl_10</v>
          </cell>
          <cell r="G12" t="str">
            <v>balances_bbc_10</v>
          </cell>
          <cell r="H12" t="str">
            <v>balances_bcf_10</v>
          </cell>
          <cell r="I12" t="str">
            <v>balances_bplm_10</v>
          </cell>
          <cell r="J12" t="str">
            <v>balances_bbs_10</v>
          </cell>
        </row>
        <row r="13">
          <cell r="D13">
            <v>40848</v>
          </cell>
          <cell r="E13" t="str">
            <v>balances_11</v>
          </cell>
          <cell r="F13" t="str">
            <v>balances_bpl_11</v>
          </cell>
          <cell r="G13" t="str">
            <v>balances_bbc_11</v>
          </cell>
          <cell r="H13" t="str">
            <v>balances_bcf_11</v>
          </cell>
          <cell r="I13" t="str">
            <v>balances_bplm_11</v>
          </cell>
          <cell r="J13" t="str">
            <v>balances_bbs_11</v>
          </cell>
        </row>
        <row r="14">
          <cell r="D14">
            <v>40878</v>
          </cell>
          <cell r="E14" t="str">
            <v>balances_12</v>
          </cell>
          <cell r="F14" t="str">
            <v>balances_bpl_12</v>
          </cell>
          <cell r="G14" t="str">
            <v>balances_bbc_12</v>
          </cell>
          <cell r="H14" t="str">
            <v>balances_bcf_12</v>
          </cell>
          <cell r="I14" t="str">
            <v>balances_bplm_12</v>
          </cell>
          <cell r="J14" t="str">
            <v>balances_bbs_12</v>
          </cell>
        </row>
      </sheetData>
      <sheetData sheetId="1" refreshError="1"/>
      <sheetData sheetId="2" refreshError="1"/>
      <sheetData sheetId="3" refreshError="1">
        <row r="4">
          <cell r="J4">
            <v>0</v>
          </cell>
          <cell r="M4">
            <v>0</v>
          </cell>
          <cell r="Y4">
            <v>0</v>
          </cell>
          <cell r="AB4">
            <v>0</v>
          </cell>
          <cell r="AE4">
            <v>0</v>
          </cell>
          <cell r="AH4">
            <v>0</v>
          </cell>
        </row>
        <row r="5">
          <cell r="M5">
            <v>0</v>
          </cell>
          <cell r="Y5">
            <v>0</v>
          </cell>
          <cell r="AB5">
            <v>0</v>
          </cell>
          <cell r="AE5">
            <v>0</v>
          </cell>
          <cell r="AH5">
            <v>0</v>
          </cell>
        </row>
        <row r="6">
          <cell r="M6">
            <v>0</v>
          </cell>
          <cell r="Y6">
            <v>0</v>
          </cell>
          <cell r="AB6">
            <v>0</v>
          </cell>
          <cell r="AE6">
            <v>0</v>
          </cell>
          <cell r="AH6">
            <v>0</v>
          </cell>
        </row>
        <row r="7">
          <cell r="M7">
            <v>0</v>
          </cell>
          <cell r="Y7">
            <v>0</v>
          </cell>
          <cell r="AB7">
            <v>0</v>
          </cell>
          <cell r="AE7">
            <v>0</v>
          </cell>
          <cell r="AH7">
            <v>0</v>
          </cell>
        </row>
        <row r="8">
          <cell r="M8">
            <v>0</v>
          </cell>
          <cell r="Y8">
            <v>0</v>
          </cell>
          <cell r="AB8">
            <v>0</v>
          </cell>
          <cell r="AE8">
            <v>0</v>
          </cell>
          <cell r="AH8">
            <v>0</v>
          </cell>
        </row>
        <row r="9">
          <cell r="M9">
            <v>0</v>
          </cell>
          <cell r="Y9">
            <v>0</v>
          </cell>
          <cell r="AB9">
            <v>0</v>
          </cell>
          <cell r="AE9">
            <v>0</v>
          </cell>
          <cell r="AH9">
            <v>0</v>
          </cell>
        </row>
        <row r="10">
          <cell r="M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</row>
        <row r="11">
          <cell r="M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</row>
        <row r="12">
          <cell r="M12">
            <v>-27638.29</v>
          </cell>
          <cell r="Y12">
            <v>-30630.87</v>
          </cell>
          <cell r="AB12">
            <v>-22484.46</v>
          </cell>
          <cell r="AE12">
            <v>-84162.69</v>
          </cell>
          <cell r="AH12">
            <v>40370.94</v>
          </cell>
        </row>
        <row r="13">
          <cell r="M13">
            <v>658200.05000000005</v>
          </cell>
          <cell r="Y13">
            <v>946958.03</v>
          </cell>
          <cell r="AB13">
            <v>835190.94</v>
          </cell>
          <cell r="AE13">
            <v>456862.03</v>
          </cell>
          <cell r="AH13">
            <v>0</v>
          </cell>
        </row>
        <row r="14">
          <cell r="M14">
            <v>0</v>
          </cell>
          <cell r="Y14">
            <v>0</v>
          </cell>
          <cell r="AB14">
            <v>0</v>
          </cell>
          <cell r="AE14">
            <v>0</v>
          </cell>
          <cell r="AH14">
            <v>797481.52</v>
          </cell>
        </row>
        <row r="15">
          <cell r="M15">
            <v>0</v>
          </cell>
          <cell r="Y15">
            <v>0</v>
          </cell>
          <cell r="AB15">
            <v>0</v>
          </cell>
          <cell r="AE15">
            <v>0</v>
          </cell>
          <cell r="AH15">
            <v>99684.64</v>
          </cell>
        </row>
        <row r="16">
          <cell r="M16">
            <v>0</v>
          </cell>
          <cell r="Y16">
            <v>0</v>
          </cell>
          <cell r="AB16">
            <v>0</v>
          </cell>
          <cell r="AE16">
            <v>0</v>
          </cell>
          <cell r="AH16">
            <v>719965.58</v>
          </cell>
        </row>
        <row r="17">
          <cell r="M17">
            <v>0</v>
          </cell>
          <cell r="Y17">
            <v>0</v>
          </cell>
          <cell r="AB17">
            <v>0</v>
          </cell>
          <cell r="AE17">
            <v>6.07</v>
          </cell>
          <cell r="AH17">
            <v>5.82</v>
          </cell>
        </row>
        <row r="18">
          <cell r="M18">
            <v>1516.92</v>
          </cell>
          <cell r="Y18">
            <v>727.92</v>
          </cell>
          <cell r="AB18">
            <v>737.92</v>
          </cell>
          <cell r="AE18">
            <v>412.92</v>
          </cell>
          <cell r="AH18">
            <v>893.92</v>
          </cell>
        </row>
        <row r="19">
          <cell r="M19">
            <v>0</v>
          </cell>
          <cell r="Y19">
            <v>39.799999999999997</v>
          </cell>
          <cell r="AB19">
            <v>64.94</v>
          </cell>
          <cell r="AE19">
            <v>146.91999999999999</v>
          </cell>
          <cell r="AH19">
            <v>49.04</v>
          </cell>
        </row>
        <row r="20">
          <cell r="M20">
            <v>0</v>
          </cell>
          <cell r="Y20">
            <v>0</v>
          </cell>
          <cell r="AB20">
            <v>0</v>
          </cell>
          <cell r="AE20">
            <v>0</v>
          </cell>
          <cell r="AH20">
            <v>0</v>
          </cell>
        </row>
        <row r="21">
          <cell r="M21">
            <v>0</v>
          </cell>
          <cell r="Y21">
            <v>0</v>
          </cell>
          <cell r="AB21">
            <v>0</v>
          </cell>
          <cell r="AE21">
            <v>0</v>
          </cell>
          <cell r="AH21">
            <v>0</v>
          </cell>
        </row>
        <row r="22">
          <cell r="M22">
            <v>-5617.64</v>
          </cell>
          <cell r="Y22">
            <v>302.95999999999998</v>
          </cell>
          <cell r="AB22">
            <v>-5563.52</v>
          </cell>
          <cell r="AE22">
            <v>-5174.04</v>
          </cell>
          <cell r="AH22">
            <v>-13768.17</v>
          </cell>
        </row>
        <row r="23">
          <cell r="M23">
            <v>0</v>
          </cell>
          <cell r="Y23">
            <v>0</v>
          </cell>
          <cell r="AB23">
            <v>0</v>
          </cell>
          <cell r="AE23">
            <v>0</v>
          </cell>
          <cell r="AH23">
            <v>0</v>
          </cell>
        </row>
        <row r="24">
          <cell r="M24">
            <v>0</v>
          </cell>
          <cell r="Y24">
            <v>0</v>
          </cell>
          <cell r="AB24">
            <v>0</v>
          </cell>
          <cell r="AE24">
            <v>0</v>
          </cell>
          <cell r="AH24">
            <v>0</v>
          </cell>
        </row>
        <row r="25">
          <cell r="M25">
            <v>0</v>
          </cell>
          <cell r="Y25">
            <v>1358</v>
          </cell>
          <cell r="AB25">
            <v>1358</v>
          </cell>
          <cell r="AE25">
            <v>1358</v>
          </cell>
          <cell r="AH25">
            <v>0</v>
          </cell>
        </row>
        <row r="26">
          <cell r="M26">
            <v>27747.18</v>
          </cell>
          <cell r="Y26">
            <v>6347.06</v>
          </cell>
          <cell r="AB26">
            <v>398.28</v>
          </cell>
          <cell r="AE26">
            <v>45844.28</v>
          </cell>
          <cell r="AH26">
            <v>43768.49</v>
          </cell>
        </row>
        <row r="27">
          <cell r="M27">
            <v>-112387.5</v>
          </cell>
          <cell r="Y27">
            <v>-225057.85</v>
          </cell>
          <cell r="AB27">
            <v>-224775</v>
          </cell>
          <cell r="AE27">
            <v>-224775</v>
          </cell>
          <cell r="AH27">
            <v>-224775</v>
          </cell>
        </row>
        <row r="28">
          <cell r="M28">
            <v>740.9</v>
          </cell>
          <cell r="Y28">
            <v>2986.1</v>
          </cell>
          <cell r="AB28">
            <v>2986.1</v>
          </cell>
          <cell r="AE28">
            <v>2986.1</v>
          </cell>
          <cell r="AH28">
            <v>2986.1</v>
          </cell>
        </row>
        <row r="29">
          <cell r="M29">
            <v>11417.73</v>
          </cell>
          <cell r="Y29">
            <v>12109.81</v>
          </cell>
          <cell r="AB29">
            <v>12056.85</v>
          </cell>
          <cell r="AE29">
            <v>11623.1</v>
          </cell>
          <cell r="AH29">
            <v>11140.89</v>
          </cell>
        </row>
        <row r="30">
          <cell r="M30">
            <v>3066.26</v>
          </cell>
          <cell r="Y30">
            <v>3252.12</v>
          </cell>
          <cell r="AB30">
            <v>3237.9</v>
          </cell>
          <cell r="AE30">
            <v>3121.42</v>
          </cell>
          <cell r="AH30">
            <v>2991.92</v>
          </cell>
        </row>
        <row r="31">
          <cell r="M31">
            <v>2417.73</v>
          </cell>
          <cell r="Y31">
            <v>2564.2800000000002</v>
          </cell>
          <cell r="AB31">
            <v>2553.06</v>
          </cell>
          <cell r="AE31">
            <v>2461.21</v>
          </cell>
          <cell r="AH31">
            <v>2359.11</v>
          </cell>
        </row>
        <row r="32">
          <cell r="M32">
            <v>0</v>
          </cell>
          <cell r="Y32">
            <v>2048.61</v>
          </cell>
          <cell r="AB32">
            <v>2039.65</v>
          </cell>
          <cell r="AE32">
            <v>1966.27</v>
          </cell>
          <cell r="AH32">
            <v>1884.7</v>
          </cell>
        </row>
        <row r="33">
          <cell r="M33">
            <v>0</v>
          </cell>
          <cell r="Y33">
            <v>0</v>
          </cell>
          <cell r="AB33">
            <v>0</v>
          </cell>
          <cell r="AE33">
            <v>2096.96</v>
          </cell>
          <cell r="AH33">
            <v>2009.97</v>
          </cell>
        </row>
        <row r="34">
          <cell r="M34">
            <v>42.96</v>
          </cell>
          <cell r="Y34">
            <v>42.96</v>
          </cell>
          <cell r="AB34">
            <v>42.96</v>
          </cell>
          <cell r="AE34">
            <v>42.96</v>
          </cell>
          <cell r="AH34">
            <v>42.96</v>
          </cell>
        </row>
        <row r="35">
          <cell r="M35">
            <v>-3032.85</v>
          </cell>
          <cell r="Y35">
            <v>0</v>
          </cell>
          <cell r="AB35">
            <v>0</v>
          </cell>
          <cell r="AE35">
            <v>0</v>
          </cell>
          <cell r="AH35">
            <v>0</v>
          </cell>
        </row>
        <row r="36">
          <cell r="M36">
            <v>39894.29</v>
          </cell>
          <cell r="Y36">
            <v>40937.14</v>
          </cell>
          <cell r="AB36">
            <v>40937.14</v>
          </cell>
          <cell r="AE36">
            <v>47237.9</v>
          </cell>
          <cell r="AH36">
            <v>48465.69</v>
          </cell>
        </row>
        <row r="37">
          <cell r="M37">
            <v>24214.080000000002</v>
          </cell>
          <cell r="Y37">
            <v>61132.33</v>
          </cell>
          <cell r="AB37">
            <v>63371.73</v>
          </cell>
          <cell r="AE37">
            <v>64754.53</v>
          </cell>
          <cell r="AH37">
            <v>72004.3</v>
          </cell>
        </row>
        <row r="38">
          <cell r="M38">
            <v>35348.85</v>
          </cell>
          <cell r="Y38">
            <v>55120.93</v>
          </cell>
          <cell r="AB38">
            <v>58538.21</v>
          </cell>
          <cell r="AE38">
            <v>59354.54</v>
          </cell>
          <cell r="AH38">
            <v>81798.350000000006</v>
          </cell>
        </row>
        <row r="39">
          <cell r="M39">
            <v>0</v>
          </cell>
          <cell r="Y39">
            <v>834.55</v>
          </cell>
          <cell r="AB39">
            <v>830.9</v>
          </cell>
          <cell r="AE39">
            <v>2006.65</v>
          </cell>
          <cell r="AH39">
            <v>4933.43</v>
          </cell>
        </row>
        <row r="40">
          <cell r="M40">
            <v>192637.61</v>
          </cell>
          <cell r="Y40">
            <v>205650.6</v>
          </cell>
          <cell r="AB40">
            <v>206172.21</v>
          </cell>
          <cell r="AE40">
            <v>209130.31</v>
          </cell>
          <cell r="AH40">
            <v>210234.4</v>
          </cell>
        </row>
        <row r="41">
          <cell r="M41">
            <v>-3816.88</v>
          </cell>
          <cell r="Y41">
            <v>-4753.58</v>
          </cell>
          <cell r="AB41">
            <v>-4996.96</v>
          </cell>
          <cell r="AE41">
            <v>-5278.8</v>
          </cell>
          <cell r="AH41">
            <v>-5562.54</v>
          </cell>
        </row>
        <row r="42">
          <cell r="M42">
            <v>-3452.74</v>
          </cell>
          <cell r="Y42">
            <v>-5049.17</v>
          </cell>
          <cell r="AB42">
            <v>-5583.1</v>
          </cell>
          <cell r="AE42">
            <v>-6121.33</v>
          </cell>
          <cell r="AH42">
            <v>-6681.41</v>
          </cell>
        </row>
        <row r="43">
          <cell r="M43">
            <v>-15734.87</v>
          </cell>
          <cell r="Y43">
            <v>-20207.32</v>
          </cell>
          <cell r="AB43">
            <v>-21848</v>
          </cell>
          <cell r="AE43">
            <v>-23511.56</v>
          </cell>
          <cell r="AH43">
            <v>-25532.880000000001</v>
          </cell>
        </row>
        <row r="44">
          <cell r="M44">
            <v>-1437.82</v>
          </cell>
          <cell r="Y44">
            <v>-1473.83</v>
          </cell>
          <cell r="AB44">
            <v>-1483.98</v>
          </cell>
          <cell r="AE44">
            <v>-1501.14</v>
          </cell>
          <cell r="AH44">
            <v>-1534.09</v>
          </cell>
        </row>
        <row r="45">
          <cell r="M45">
            <v>-15229.28</v>
          </cell>
          <cell r="Y45">
            <v>-22751.68</v>
          </cell>
          <cell r="AB45">
            <v>-24688.92</v>
          </cell>
          <cell r="AE45">
            <v>-26636.94</v>
          </cell>
          <cell r="AH45">
            <v>-28540.82</v>
          </cell>
        </row>
        <row r="46">
          <cell r="M46">
            <v>14019.05</v>
          </cell>
          <cell r="Y46">
            <v>27114.68</v>
          </cell>
          <cell r="AB46">
            <v>15776.74</v>
          </cell>
          <cell r="AE46">
            <v>24490.9</v>
          </cell>
          <cell r="AH46">
            <v>36046.660000000003</v>
          </cell>
        </row>
        <row r="47">
          <cell r="M47">
            <v>-5604.64</v>
          </cell>
          <cell r="Y47">
            <v>0</v>
          </cell>
          <cell r="AB47">
            <v>-9469.39</v>
          </cell>
          <cell r="AE47">
            <v>0</v>
          </cell>
          <cell r="AH47">
            <v>0</v>
          </cell>
        </row>
        <row r="48">
          <cell r="M48">
            <v>-4395.3599999999997</v>
          </cell>
          <cell r="Y48">
            <v>2658.86</v>
          </cell>
          <cell r="AB48">
            <v>2647.23</v>
          </cell>
          <cell r="AE48">
            <v>2552</v>
          </cell>
          <cell r="AH48">
            <v>0</v>
          </cell>
        </row>
        <row r="49">
          <cell r="M49">
            <v>-17598.730000000003</v>
          </cell>
          <cell r="Y49">
            <v>-57142.42</v>
          </cell>
          <cell r="AB49">
            <v>72172.22</v>
          </cell>
          <cell r="AE49">
            <v>92801.65</v>
          </cell>
          <cell r="AH49">
            <v>95549.4</v>
          </cell>
        </row>
        <row r="50">
          <cell r="M50">
            <v>0</v>
          </cell>
          <cell r="Y50">
            <v>0</v>
          </cell>
          <cell r="AB50">
            <v>0</v>
          </cell>
          <cell r="AE50">
            <v>0</v>
          </cell>
          <cell r="AH50">
            <v>0</v>
          </cell>
        </row>
        <row r="51">
          <cell r="M51">
            <v>13380.1</v>
          </cell>
          <cell r="Y51">
            <v>2760.86</v>
          </cell>
          <cell r="AB51">
            <v>6991.42</v>
          </cell>
          <cell r="AE51">
            <v>25940.29</v>
          </cell>
          <cell r="AH51">
            <v>12338.8</v>
          </cell>
        </row>
        <row r="52">
          <cell r="M52">
            <v>1464.17</v>
          </cell>
          <cell r="Y52">
            <v>3156.77</v>
          </cell>
          <cell r="AB52">
            <v>3301.22</v>
          </cell>
          <cell r="AE52">
            <v>3274.82</v>
          </cell>
          <cell r="AH52">
            <v>303.08</v>
          </cell>
        </row>
        <row r="53">
          <cell r="M53">
            <v>2642.74</v>
          </cell>
          <cell r="Y53">
            <v>7927.96</v>
          </cell>
          <cell r="AB53">
            <v>7893.29</v>
          </cell>
          <cell r="AE53">
            <v>7600.06</v>
          </cell>
          <cell r="AH53">
            <v>13.47</v>
          </cell>
        </row>
        <row r="54">
          <cell r="M54">
            <v>1607.95</v>
          </cell>
          <cell r="Y54">
            <v>1705.42</v>
          </cell>
          <cell r="AB54">
            <v>1697.96</v>
          </cell>
          <cell r="AE54">
            <v>1636.87</v>
          </cell>
          <cell r="AH54">
            <v>1568.97</v>
          </cell>
        </row>
        <row r="55">
          <cell r="M55">
            <v>0</v>
          </cell>
          <cell r="Y55">
            <v>0</v>
          </cell>
          <cell r="AB55">
            <v>0</v>
          </cell>
          <cell r="AE55">
            <v>0</v>
          </cell>
          <cell r="AH55">
            <v>0</v>
          </cell>
        </row>
        <row r="56">
          <cell r="M56">
            <v>0</v>
          </cell>
          <cell r="Y56">
            <v>0</v>
          </cell>
          <cell r="AB56">
            <v>0</v>
          </cell>
          <cell r="AE56">
            <v>0</v>
          </cell>
          <cell r="AH56">
            <v>0</v>
          </cell>
        </row>
        <row r="57">
          <cell r="M57">
            <v>0</v>
          </cell>
          <cell r="Y57">
            <v>0</v>
          </cell>
          <cell r="AB57">
            <v>0</v>
          </cell>
          <cell r="AE57">
            <v>0</v>
          </cell>
          <cell r="AH57">
            <v>0</v>
          </cell>
        </row>
        <row r="58">
          <cell r="M58">
            <v>-5869.5</v>
          </cell>
          <cell r="Y58">
            <v>-2525.11</v>
          </cell>
          <cell r="AB58">
            <v>-2525.11</v>
          </cell>
          <cell r="AE58">
            <v>-6146.69</v>
          </cell>
          <cell r="AH58">
            <v>-4901.21</v>
          </cell>
        </row>
        <row r="59">
          <cell r="M59">
            <v>3980.82</v>
          </cell>
          <cell r="Y59">
            <v>3980.82</v>
          </cell>
          <cell r="AB59">
            <v>3980.82</v>
          </cell>
          <cell r="AE59">
            <v>3980.82</v>
          </cell>
          <cell r="AH59">
            <v>270.64</v>
          </cell>
        </row>
        <row r="60">
          <cell r="M60">
            <v>0</v>
          </cell>
          <cell r="Y60">
            <v>0</v>
          </cell>
          <cell r="AB60">
            <v>0</v>
          </cell>
          <cell r="AE60">
            <v>5281.88</v>
          </cell>
          <cell r="AH60">
            <v>-1229</v>
          </cell>
        </row>
        <row r="61">
          <cell r="M61">
            <v>2715</v>
          </cell>
          <cell r="Y61">
            <v>0</v>
          </cell>
          <cell r="AB61">
            <v>-2715</v>
          </cell>
          <cell r="AE61">
            <v>-2715</v>
          </cell>
          <cell r="AH61">
            <v>-2715</v>
          </cell>
        </row>
        <row r="62">
          <cell r="M62">
            <v>0</v>
          </cell>
          <cell r="Y62">
            <v>0</v>
          </cell>
          <cell r="AB62">
            <v>0</v>
          </cell>
          <cell r="AE62">
            <v>0</v>
          </cell>
          <cell r="AH62">
            <v>0</v>
          </cell>
        </row>
        <row r="63">
          <cell r="M63">
            <v>3870.63</v>
          </cell>
          <cell r="Y63">
            <v>4105.25</v>
          </cell>
          <cell r="AB63">
            <v>4087.3</v>
          </cell>
          <cell r="AE63">
            <v>3940.26</v>
          </cell>
          <cell r="AH63">
            <v>3776.79</v>
          </cell>
        </row>
        <row r="64">
          <cell r="M64">
            <v>0</v>
          </cell>
          <cell r="Y64">
            <v>0</v>
          </cell>
          <cell r="AB64">
            <v>0</v>
          </cell>
          <cell r="AE64">
            <v>0</v>
          </cell>
          <cell r="AH64">
            <v>0</v>
          </cell>
        </row>
        <row r="65">
          <cell r="M65">
            <v>0</v>
          </cell>
          <cell r="Y65">
            <v>0</v>
          </cell>
          <cell r="AB65">
            <v>-813.41</v>
          </cell>
          <cell r="AE65">
            <v>393.48</v>
          </cell>
          <cell r="AH65">
            <v>377.16</v>
          </cell>
        </row>
        <row r="66">
          <cell r="M66">
            <v>0</v>
          </cell>
          <cell r="Y66">
            <v>863.84</v>
          </cell>
          <cell r="AB66">
            <v>0</v>
          </cell>
          <cell r="AE66">
            <v>0</v>
          </cell>
          <cell r="AH66">
            <v>0</v>
          </cell>
        </row>
        <row r="67">
          <cell r="M67">
            <v>1028.07</v>
          </cell>
          <cell r="Y67">
            <v>686.09</v>
          </cell>
          <cell r="AB67">
            <v>544.29999999999995</v>
          </cell>
          <cell r="AE67">
            <v>898.45</v>
          </cell>
          <cell r="AH67">
            <v>1062.32</v>
          </cell>
        </row>
        <row r="68">
          <cell r="M68">
            <v>0</v>
          </cell>
          <cell r="Y68">
            <v>0</v>
          </cell>
          <cell r="AB68">
            <v>0</v>
          </cell>
          <cell r="AE68">
            <v>0</v>
          </cell>
          <cell r="AH68">
            <v>-1272.82</v>
          </cell>
        </row>
        <row r="69">
          <cell r="M69">
            <v>0</v>
          </cell>
          <cell r="Y69">
            <v>0</v>
          </cell>
          <cell r="AB69">
            <v>0</v>
          </cell>
          <cell r="AE69">
            <v>0</v>
          </cell>
          <cell r="AH69">
            <v>0</v>
          </cell>
        </row>
        <row r="70">
          <cell r="M70">
            <v>-817.28</v>
          </cell>
          <cell r="Y70">
            <v>-15.41</v>
          </cell>
          <cell r="AB70">
            <v>207.2</v>
          </cell>
          <cell r="AE70">
            <v>343.9</v>
          </cell>
          <cell r="AH70">
            <v>-510.05</v>
          </cell>
        </row>
        <row r="71">
          <cell r="M71">
            <v>0</v>
          </cell>
          <cell r="Y71">
            <v>0</v>
          </cell>
          <cell r="AB71">
            <v>0</v>
          </cell>
          <cell r="AE71">
            <v>0</v>
          </cell>
          <cell r="AH71">
            <v>0</v>
          </cell>
        </row>
        <row r="72">
          <cell r="M72">
            <v>0</v>
          </cell>
          <cell r="Y72">
            <v>0</v>
          </cell>
          <cell r="AB72">
            <v>0</v>
          </cell>
          <cell r="AE72">
            <v>0</v>
          </cell>
          <cell r="AH72">
            <v>0</v>
          </cell>
        </row>
        <row r="73">
          <cell r="M73">
            <v>-2155.0500000000002</v>
          </cell>
          <cell r="Y73">
            <v>3383.61</v>
          </cell>
          <cell r="AB73">
            <v>3368.81</v>
          </cell>
          <cell r="AE73">
            <v>3247.62</v>
          </cell>
          <cell r="AH73">
            <v>3112.89</v>
          </cell>
        </row>
        <row r="74">
          <cell r="M74">
            <v>0</v>
          </cell>
          <cell r="Y74">
            <v>0</v>
          </cell>
          <cell r="AB74">
            <v>0</v>
          </cell>
          <cell r="AE74">
            <v>0</v>
          </cell>
          <cell r="AH74">
            <v>0</v>
          </cell>
        </row>
        <row r="75">
          <cell r="M75">
            <v>-585.39</v>
          </cell>
          <cell r="Y75">
            <v>-620.88</v>
          </cell>
          <cell r="AB75">
            <v>-618.16</v>
          </cell>
          <cell r="AE75">
            <v>-595.91999999999996</v>
          </cell>
          <cell r="AH75">
            <v>-571.20000000000005</v>
          </cell>
        </row>
        <row r="76">
          <cell r="M76">
            <v>0</v>
          </cell>
          <cell r="Y76">
            <v>-219.62</v>
          </cell>
          <cell r="AB76">
            <v>-218.66</v>
          </cell>
          <cell r="AE76">
            <v>-210.79</v>
          </cell>
          <cell r="AH76">
            <v>0</v>
          </cell>
        </row>
        <row r="77">
          <cell r="M77">
            <v>-501.54</v>
          </cell>
          <cell r="Y77">
            <v>-136.44999999999999</v>
          </cell>
          <cell r="AB77">
            <v>-1956.34</v>
          </cell>
          <cell r="AE77">
            <v>-1815.54</v>
          </cell>
          <cell r="AH77">
            <v>-2913.03</v>
          </cell>
        </row>
        <row r="78">
          <cell r="M78">
            <v>-15372.72</v>
          </cell>
          <cell r="Y78">
            <v>0</v>
          </cell>
          <cell r="AB78">
            <v>0</v>
          </cell>
          <cell r="AE78">
            <v>0</v>
          </cell>
          <cell r="AH78">
            <v>0</v>
          </cell>
        </row>
        <row r="79">
          <cell r="M79">
            <v>0</v>
          </cell>
          <cell r="Y79">
            <v>1173.06</v>
          </cell>
          <cell r="AB79">
            <v>-252.48</v>
          </cell>
          <cell r="AE79">
            <v>-711.64</v>
          </cell>
          <cell r="AH79">
            <v>-5768.05</v>
          </cell>
        </row>
        <row r="80">
          <cell r="M80">
            <v>0</v>
          </cell>
          <cell r="Y80">
            <v>0</v>
          </cell>
          <cell r="AB80">
            <v>0</v>
          </cell>
          <cell r="AE80">
            <v>0</v>
          </cell>
          <cell r="AH80">
            <v>0</v>
          </cell>
        </row>
        <row r="81">
          <cell r="M81">
            <v>0</v>
          </cell>
          <cell r="Y81">
            <v>-5789.66</v>
          </cell>
          <cell r="AB81">
            <v>0</v>
          </cell>
          <cell r="AE81">
            <v>0</v>
          </cell>
          <cell r="AH81">
            <v>0</v>
          </cell>
        </row>
        <row r="82">
          <cell r="M82">
            <v>0</v>
          </cell>
          <cell r="Y82">
            <v>0</v>
          </cell>
          <cell r="AB82">
            <v>0</v>
          </cell>
          <cell r="AE82">
            <v>0</v>
          </cell>
          <cell r="AH82">
            <v>0</v>
          </cell>
        </row>
        <row r="83">
          <cell r="M83">
            <v>0</v>
          </cell>
          <cell r="Y83">
            <v>0</v>
          </cell>
          <cell r="AB83">
            <v>0</v>
          </cell>
          <cell r="AE83">
            <v>0</v>
          </cell>
          <cell r="AH83">
            <v>0</v>
          </cell>
        </row>
        <row r="84">
          <cell r="M84">
            <v>0</v>
          </cell>
          <cell r="Y84">
            <v>192.6</v>
          </cell>
          <cell r="AB84">
            <v>191.76</v>
          </cell>
          <cell r="AE84">
            <v>184.86</v>
          </cell>
          <cell r="AH84">
            <v>177.19</v>
          </cell>
        </row>
        <row r="85">
          <cell r="M85">
            <v>0</v>
          </cell>
          <cell r="Y85">
            <v>0</v>
          </cell>
          <cell r="AB85">
            <v>0</v>
          </cell>
          <cell r="AE85">
            <v>0</v>
          </cell>
          <cell r="AH85">
            <v>0</v>
          </cell>
        </row>
        <row r="86">
          <cell r="M86">
            <v>0</v>
          </cell>
          <cell r="Y86">
            <v>0</v>
          </cell>
          <cell r="AB86">
            <v>0</v>
          </cell>
          <cell r="AE86">
            <v>0</v>
          </cell>
          <cell r="AH86">
            <v>0</v>
          </cell>
        </row>
        <row r="87">
          <cell r="M87">
            <v>-99.92</v>
          </cell>
          <cell r="Y87">
            <v>0</v>
          </cell>
          <cell r="AB87">
            <v>-459.94</v>
          </cell>
          <cell r="AE87">
            <v>-352.11</v>
          </cell>
          <cell r="AH87">
            <v>0</v>
          </cell>
        </row>
        <row r="88">
          <cell r="M88">
            <v>0</v>
          </cell>
          <cell r="Y88">
            <v>0</v>
          </cell>
          <cell r="AB88">
            <v>0</v>
          </cell>
          <cell r="AE88">
            <v>0</v>
          </cell>
          <cell r="AH88">
            <v>0</v>
          </cell>
        </row>
        <row r="89">
          <cell r="M89">
            <v>-506.9</v>
          </cell>
          <cell r="Y89">
            <v>-30.45</v>
          </cell>
          <cell r="AB89">
            <v>-683.09</v>
          </cell>
          <cell r="AE89">
            <v>-278.25</v>
          </cell>
          <cell r="AH89">
            <v>-232.76</v>
          </cell>
        </row>
        <row r="90">
          <cell r="M90">
            <v>-5573.6</v>
          </cell>
          <cell r="Y90">
            <v>0</v>
          </cell>
          <cell r="AB90">
            <v>0</v>
          </cell>
          <cell r="AE90">
            <v>0</v>
          </cell>
          <cell r="AH90">
            <v>0</v>
          </cell>
        </row>
        <row r="91">
          <cell r="M91">
            <v>0</v>
          </cell>
          <cell r="Y91">
            <v>0</v>
          </cell>
          <cell r="AB91">
            <v>-879.01</v>
          </cell>
          <cell r="AE91">
            <v>0</v>
          </cell>
          <cell r="AH91">
            <v>0</v>
          </cell>
        </row>
        <row r="92">
          <cell r="M92">
            <v>-38.65</v>
          </cell>
          <cell r="Y92">
            <v>696.93</v>
          </cell>
          <cell r="AB92">
            <v>-40.82</v>
          </cell>
          <cell r="AE92">
            <v>-39.35</v>
          </cell>
          <cell r="AH92">
            <v>37.72</v>
          </cell>
        </row>
        <row r="93">
          <cell r="M93">
            <v>-177.46</v>
          </cell>
          <cell r="Y93">
            <v>0</v>
          </cell>
          <cell r="AB93">
            <v>-234.75</v>
          </cell>
          <cell r="AE93">
            <v>-228.02</v>
          </cell>
          <cell r="AH93">
            <v>-188.27</v>
          </cell>
        </row>
        <row r="94">
          <cell r="M94">
            <v>0</v>
          </cell>
          <cell r="Y94">
            <v>0</v>
          </cell>
          <cell r="AB94">
            <v>0</v>
          </cell>
          <cell r="AE94">
            <v>0</v>
          </cell>
          <cell r="AH94">
            <v>0</v>
          </cell>
        </row>
        <row r="95">
          <cell r="M95">
            <v>0</v>
          </cell>
          <cell r="Y95">
            <v>0</v>
          </cell>
          <cell r="AB95">
            <v>0</v>
          </cell>
          <cell r="AE95">
            <v>0</v>
          </cell>
          <cell r="AH95">
            <v>0</v>
          </cell>
        </row>
        <row r="96">
          <cell r="M96">
            <v>0</v>
          </cell>
          <cell r="Y96">
            <v>0</v>
          </cell>
          <cell r="AB96">
            <v>-165.6</v>
          </cell>
          <cell r="AE96">
            <v>0</v>
          </cell>
          <cell r="AH96">
            <v>0</v>
          </cell>
        </row>
        <row r="97">
          <cell r="M97">
            <v>0</v>
          </cell>
          <cell r="Y97">
            <v>565.55999999999995</v>
          </cell>
          <cell r="AB97">
            <v>563.09</v>
          </cell>
          <cell r="AE97">
            <v>542.83000000000004</v>
          </cell>
          <cell r="AH97">
            <v>520.30999999999995</v>
          </cell>
        </row>
        <row r="98">
          <cell r="M98">
            <v>89.18</v>
          </cell>
          <cell r="Y98">
            <v>26.06</v>
          </cell>
          <cell r="AB98">
            <v>25.95</v>
          </cell>
          <cell r="AE98">
            <v>152.61000000000001</v>
          </cell>
          <cell r="AH98">
            <v>664.87</v>
          </cell>
        </row>
        <row r="99">
          <cell r="M99">
            <v>-188.29</v>
          </cell>
          <cell r="Y99">
            <v>0</v>
          </cell>
          <cell r="AB99">
            <v>-904.37</v>
          </cell>
          <cell r="AE99">
            <v>0</v>
          </cell>
          <cell r="AH99">
            <v>0</v>
          </cell>
        </row>
        <row r="100">
          <cell r="M100">
            <v>589.29</v>
          </cell>
          <cell r="Y100">
            <v>625.01</v>
          </cell>
          <cell r="AB100">
            <v>622.27</v>
          </cell>
          <cell r="AE100">
            <v>599.89</v>
          </cell>
          <cell r="AH100">
            <v>-81.25</v>
          </cell>
        </row>
        <row r="101">
          <cell r="M101">
            <v>539.47</v>
          </cell>
          <cell r="Y101">
            <v>286.24</v>
          </cell>
          <cell r="AB101">
            <v>295.33999999999997</v>
          </cell>
          <cell r="AE101">
            <v>549.16999999999996</v>
          </cell>
          <cell r="AH101">
            <v>526.39</v>
          </cell>
        </row>
        <row r="102">
          <cell r="M102">
            <v>0</v>
          </cell>
          <cell r="Y102">
            <v>0</v>
          </cell>
          <cell r="AB102">
            <v>1174.93</v>
          </cell>
          <cell r="AE102">
            <v>1132.6600000000001</v>
          </cell>
          <cell r="AH102">
            <v>1085.67</v>
          </cell>
        </row>
        <row r="103">
          <cell r="M103">
            <v>0</v>
          </cell>
          <cell r="Y103">
            <v>-417.86</v>
          </cell>
          <cell r="AB103">
            <v>0</v>
          </cell>
          <cell r="AE103">
            <v>0</v>
          </cell>
          <cell r="AH103">
            <v>0</v>
          </cell>
        </row>
        <row r="104">
          <cell r="M104">
            <v>0</v>
          </cell>
          <cell r="Y104">
            <v>0</v>
          </cell>
          <cell r="AB104">
            <v>0</v>
          </cell>
          <cell r="AE104">
            <v>0</v>
          </cell>
          <cell r="AH104">
            <v>0</v>
          </cell>
        </row>
        <row r="105">
          <cell r="M105">
            <v>411.49</v>
          </cell>
          <cell r="Y105">
            <v>436.43</v>
          </cell>
          <cell r="AB105">
            <v>434.52</v>
          </cell>
          <cell r="AE105">
            <v>418.89</v>
          </cell>
          <cell r="AH105">
            <v>401.51</v>
          </cell>
        </row>
        <row r="106">
          <cell r="M106">
            <v>96.5</v>
          </cell>
          <cell r="Y106">
            <v>102.35</v>
          </cell>
          <cell r="AB106">
            <v>-82.63</v>
          </cell>
          <cell r="AE106">
            <v>-182.38</v>
          </cell>
          <cell r="AH106">
            <v>50.4</v>
          </cell>
        </row>
        <row r="107">
          <cell r="M107">
            <v>-208.17</v>
          </cell>
          <cell r="Y107">
            <v>0</v>
          </cell>
          <cell r="AB107">
            <v>0</v>
          </cell>
          <cell r="AE107">
            <v>0</v>
          </cell>
          <cell r="AH107">
            <v>0</v>
          </cell>
        </row>
        <row r="108">
          <cell r="M108">
            <v>0</v>
          </cell>
          <cell r="Y108">
            <v>0</v>
          </cell>
          <cell r="AB108">
            <v>0</v>
          </cell>
          <cell r="AE108">
            <v>0</v>
          </cell>
          <cell r="AH108">
            <v>0</v>
          </cell>
        </row>
        <row r="109">
          <cell r="M109">
            <v>0</v>
          </cell>
          <cell r="Y109">
            <v>0</v>
          </cell>
          <cell r="AB109">
            <v>0</v>
          </cell>
          <cell r="AE109">
            <v>0</v>
          </cell>
          <cell r="AH109">
            <v>0</v>
          </cell>
        </row>
        <row r="110">
          <cell r="M110">
            <v>0</v>
          </cell>
          <cell r="Y110">
            <v>0</v>
          </cell>
          <cell r="AB110">
            <v>0</v>
          </cell>
          <cell r="AE110">
            <v>0</v>
          </cell>
          <cell r="AH110">
            <v>0</v>
          </cell>
        </row>
        <row r="111">
          <cell r="M111">
            <v>0</v>
          </cell>
          <cell r="Y111">
            <v>0</v>
          </cell>
          <cell r="AB111">
            <v>-605.25</v>
          </cell>
          <cell r="AE111">
            <v>0</v>
          </cell>
          <cell r="AH111">
            <v>0</v>
          </cell>
        </row>
        <row r="112">
          <cell r="M112">
            <v>-349.81</v>
          </cell>
          <cell r="Y112">
            <v>0</v>
          </cell>
          <cell r="AB112">
            <v>-1132.6500000000001</v>
          </cell>
          <cell r="AE112">
            <v>-887.86</v>
          </cell>
          <cell r="AH112">
            <v>-642.51</v>
          </cell>
        </row>
        <row r="113">
          <cell r="M113">
            <v>-763.39</v>
          </cell>
          <cell r="Y113">
            <v>0</v>
          </cell>
          <cell r="AB113">
            <v>0</v>
          </cell>
          <cell r="AE113">
            <v>-1075.04</v>
          </cell>
          <cell r="AH113">
            <v>0</v>
          </cell>
        </row>
        <row r="114">
          <cell r="M114">
            <v>0</v>
          </cell>
          <cell r="Y114">
            <v>0</v>
          </cell>
          <cell r="AB114">
            <v>0</v>
          </cell>
          <cell r="AE114">
            <v>0</v>
          </cell>
          <cell r="AH114">
            <v>0</v>
          </cell>
        </row>
        <row r="115">
          <cell r="M115">
            <v>54.75</v>
          </cell>
          <cell r="Y115">
            <v>58.07</v>
          </cell>
          <cell r="AB115">
            <v>-461.43</v>
          </cell>
          <cell r="AE115">
            <v>55.73</v>
          </cell>
          <cell r="AH115">
            <v>53.42</v>
          </cell>
        </row>
        <row r="116">
          <cell r="M116">
            <v>-149.63999999999999</v>
          </cell>
          <cell r="Y116">
            <v>0</v>
          </cell>
          <cell r="AB116">
            <v>-167.61</v>
          </cell>
          <cell r="AE116">
            <v>0</v>
          </cell>
          <cell r="AH116">
            <v>0</v>
          </cell>
        </row>
        <row r="117">
          <cell r="M117">
            <v>-180.32</v>
          </cell>
          <cell r="Y117">
            <v>-213</v>
          </cell>
          <cell r="AB117">
            <v>-480.94</v>
          </cell>
          <cell r="AE117">
            <v>865.71</v>
          </cell>
          <cell r="AH117">
            <v>829.8</v>
          </cell>
        </row>
        <row r="118">
          <cell r="M118">
            <v>0</v>
          </cell>
          <cell r="Y118">
            <v>0</v>
          </cell>
          <cell r="AB118">
            <v>0</v>
          </cell>
          <cell r="AE118">
            <v>0</v>
          </cell>
          <cell r="AH118">
            <v>0</v>
          </cell>
        </row>
        <row r="119">
          <cell r="M119">
            <v>128.35</v>
          </cell>
          <cell r="Y119">
            <v>136.13</v>
          </cell>
          <cell r="AB119">
            <v>135.53</v>
          </cell>
          <cell r="AE119">
            <v>130.66</v>
          </cell>
          <cell r="AH119">
            <v>125.24</v>
          </cell>
        </row>
        <row r="120">
          <cell r="M120">
            <v>0</v>
          </cell>
          <cell r="Y120">
            <v>0</v>
          </cell>
          <cell r="AB120">
            <v>0</v>
          </cell>
          <cell r="AE120">
            <v>0</v>
          </cell>
          <cell r="AH120">
            <v>0</v>
          </cell>
        </row>
        <row r="121">
          <cell r="M121">
            <v>-1760.63</v>
          </cell>
          <cell r="Y121">
            <v>-282.87</v>
          </cell>
          <cell r="AB121">
            <v>-2586.59</v>
          </cell>
          <cell r="AE121">
            <v>-1488.48</v>
          </cell>
          <cell r="AH121">
            <v>104.8</v>
          </cell>
        </row>
        <row r="122">
          <cell r="M122">
            <v>64.400000000000006</v>
          </cell>
          <cell r="Y122">
            <v>68.3</v>
          </cell>
          <cell r="AB122">
            <v>83.13</v>
          </cell>
          <cell r="AE122">
            <v>80.14</v>
          </cell>
          <cell r="AH122">
            <v>-144.97999999999999</v>
          </cell>
        </row>
        <row r="123">
          <cell r="M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</row>
        <row r="124">
          <cell r="M124">
            <v>0</v>
          </cell>
          <cell r="Y124">
            <v>0</v>
          </cell>
          <cell r="AB124">
            <v>0</v>
          </cell>
          <cell r="AE124">
            <v>0</v>
          </cell>
          <cell r="AH124">
            <v>0</v>
          </cell>
        </row>
        <row r="125">
          <cell r="M125">
            <v>0</v>
          </cell>
          <cell r="Y125">
            <v>0</v>
          </cell>
          <cell r="AB125">
            <v>0</v>
          </cell>
          <cell r="AE125">
            <v>0</v>
          </cell>
          <cell r="AH125">
            <v>0</v>
          </cell>
        </row>
        <row r="126">
          <cell r="M126">
            <v>3138.87</v>
          </cell>
          <cell r="Y126">
            <v>-286.97000000000003</v>
          </cell>
          <cell r="AB126">
            <v>347.52</v>
          </cell>
          <cell r="AE126">
            <v>989.04</v>
          </cell>
          <cell r="AH126">
            <v>-4513.2</v>
          </cell>
        </row>
        <row r="127">
          <cell r="M127">
            <v>0</v>
          </cell>
          <cell r="Y127">
            <v>0</v>
          </cell>
          <cell r="AB127">
            <v>0</v>
          </cell>
          <cell r="AE127">
            <v>-1944.42</v>
          </cell>
          <cell r="AH127">
            <v>0</v>
          </cell>
        </row>
        <row r="128">
          <cell r="M128">
            <v>0</v>
          </cell>
          <cell r="Y128">
            <v>0</v>
          </cell>
          <cell r="AB128">
            <v>0</v>
          </cell>
          <cell r="AE128">
            <v>0</v>
          </cell>
          <cell r="AH128">
            <v>0</v>
          </cell>
        </row>
        <row r="129">
          <cell r="M129">
            <v>0</v>
          </cell>
          <cell r="Y129">
            <v>0</v>
          </cell>
          <cell r="AB129">
            <v>0</v>
          </cell>
          <cell r="AE129">
            <v>0</v>
          </cell>
          <cell r="AH129">
            <v>-599.95000000000005</v>
          </cell>
        </row>
        <row r="130">
          <cell r="M130">
            <v>327.17</v>
          </cell>
          <cell r="Y130">
            <v>0</v>
          </cell>
          <cell r="AB130">
            <v>0</v>
          </cell>
          <cell r="AE130">
            <v>0</v>
          </cell>
          <cell r="AH130">
            <v>0</v>
          </cell>
        </row>
        <row r="131">
          <cell r="M131">
            <v>0</v>
          </cell>
          <cell r="Y131">
            <v>0</v>
          </cell>
          <cell r="AB131">
            <v>0</v>
          </cell>
          <cell r="AE131">
            <v>26.42</v>
          </cell>
          <cell r="AH131">
            <v>25.32</v>
          </cell>
        </row>
        <row r="132">
          <cell r="M132">
            <v>0</v>
          </cell>
          <cell r="Y132">
            <v>0</v>
          </cell>
          <cell r="AB132">
            <v>0</v>
          </cell>
          <cell r="AE132">
            <v>0</v>
          </cell>
          <cell r="AH132">
            <v>0</v>
          </cell>
        </row>
        <row r="133">
          <cell r="M133">
            <v>0</v>
          </cell>
          <cell r="Y133">
            <v>0</v>
          </cell>
          <cell r="AB133">
            <v>0</v>
          </cell>
          <cell r="AE133">
            <v>0</v>
          </cell>
          <cell r="AH133">
            <v>0</v>
          </cell>
        </row>
        <row r="134">
          <cell r="M134">
            <v>0</v>
          </cell>
          <cell r="Y134">
            <v>0</v>
          </cell>
          <cell r="AB134">
            <v>-1454.23</v>
          </cell>
          <cell r="AE134">
            <v>0</v>
          </cell>
          <cell r="AH134">
            <v>-562.5</v>
          </cell>
        </row>
        <row r="135">
          <cell r="M135">
            <v>0</v>
          </cell>
          <cell r="Y135">
            <v>0</v>
          </cell>
          <cell r="AB135">
            <v>0</v>
          </cell>
          <cell r="AE135">
            <v>0</v>
          </cell>
          <cell r="AH135">
            <v>0</v>
          </cell>
        </row>
        <row r="136">
          <cell r="M136">
            <v>0</v>
          </cell>
          <cell r="Y136">
            <v>0</v>
          </cell>
          <cell r="AB136">
            <v>0</v>
          </cell>
          <cell r="AE136">
            <v>0</v>
          </cell>
          <cell r="AH136">
            <v>0</v>
          </cell>
        </row>
        <row r="137">
          <cell r="M137">
            <v>0</v>
          </cell>
          <cell r="Y137">
            <v>0</v>
          </cell>
          <cell r="AB137">
            <v>0</v>
          </cell>
          <cell r="AE137">
            <v>-4485.25</v>
          </cell>
          <cell r="AH137">
            <v>-4485.25</v>
          </cell>
        </row>
        <row r="138">
          <cell r="M138">
            <v>-112.09</v>
          </cell>
          <cell r="Y138">
            <v>-254.76</v>
          </cell>
          <cell r="AB138">
            <v>-253.64</v>
          </cell>
          <cell r="AE138">
            <v>-244.52</v>
          </cell>
          <cell r="AH138">
            <v>-234.37</v>
          </cell>
        </row>
        <row r="139">
          <cell r="M139">
            <v>1448.37</v>
          </cell>
          <cell r="Y139">
            <v>1809.66</v>
          </cell>
          <cell r="AB139">
            <v>1326.82</v>
          </cell>
          <cell r="AE139">
            <v>1860.03</v>
          </cell>
          <cell r="AH139">
            <v>1782.87</v>
          </cell>
        </row>
        <row r="140">
          <cell r="M140">
            <v>0</v>
          </cell>
          <cell r="Y140">
            <v>-3333.91</v>
          </cell>
          <cell r="AB140">
            <v>-3319.33</v>
          </cell>
          <cell r="AE140">
            <v>-3199.92</v>
          </cell>
          <cell r="AH140">
            <v>-3067.16</v>
          </cell>
        </row>
        <row r="141">
          <cell r="M141">
            <v>0</v>
          </cell>
          <cell r="Y141">
            <v>0</v>
          </cell>
          <cell r="AB141">
            <v>-169.1</v>
          </cell>
          <cell r="AE141">
            <v>0</v>
          </cell>
          <cell r="AH141">
            <v>0</v>
          </cell>
        </row>
        <row r="142">
          <cell r="M142">
            <v>0</v>
          </cell>
          <cell r="Y142">
            <v>-117.13</v>
          </cell>
          <cell r="AB142">
            <v>-116.62</v>
          </cell>
          <cell r="AE142">
            <v>-783.87</v>
          </cell>
          <cell r="AH142">
            <v>-751.35</v>
          </cell>
        </row>
        <row r="143">
          <cell r="M143">
            <v>0</v>
          </cell>
          <cell r="Y143">
            <v>0</v>
          </cell>
          <cell r="AB143">
            <v>0</v>
          </cell>
          <cell r="AE143">
            <v>0</v>
          </cell>
          <cell r="AH143">
            <v>0</v>
          </cell>
        </row>
        <row r="144">
          <cell r="M144">
            <v>0</v>
          </cell>
          <cell r="Y144">
            <v>0</v>
          </cell>
          <cell r="AB144">
            <v>0</v>
          </cell>
          <cell r="AE144">
            <v>0</v>
          </cell>
          <cell r="AH144">
            <v>0</v>
          </cell>
        </row>
        <row r="145">
          <cell r="M145">
            <v>3282.72</v>
          </cell>
          <cell r="Y145">
            <v>3481.7</v>
          </cell>
          <cell r="AB145">
            <v>3466.47</v>
          </cell>
          <cell r="AE145">
            <v>4812.25</v>
          </cell>
          <cell r="AH145">
            <v>4612.6099999999997</v>
          </cell>
        </row>
        <row r="146">
          <cell r="M146">
            <v>0</v>
          </cell>
          <cell r="Y146">
            <v>0</v>
          </cell>
          <cell r="AB146">
            <v>0</v>
          </cell>
          <cell r="AE146">
            <v>0</v>
          </cell>
          <cell r="AH146">
            <v>0</v>
          </cell>
        </row>
        <row r="147">
          <cell r="M147">
            <v>822.88</v>
          </cell>
          <cell r="Y147">
            <v>861.42</v>
          </cell>
          <cell r="AB147">
            <v>849.15</v>
          </cell>
          <cell r="AE147">
            <v>859.59</v>
          </cell>
          <cell r="AH147">
            <v>808.46</v>
          </cell>
        </row>
        <row r="148">
          <cell r="M148">
            <v>0</v>
          </cell>
          <cell r="Y148">
            <v>0</v>
          </cell>
          <cell r="AB148">
            <v>0</v>
          </cell>
          <cell r="AE148">
            <v>0</v>
          </cell>
          <cell r="AH148">
            <v>0</v>
          </cell>
        </row>
        <row r="149">
          <cell r="M149">
            <v>-6487.02</v>
          </cell>
          <cell r="Y149">
            <v>0</v>
          </cell>
          <cell r="AB149">
            <v>0</v>
          </cell>
          <cell r="AE149">
            <v>0</v>
          </cell>
          <cell r="AH149">
            <v>0</v>
          </cell>
        </row>
        <row r="150">
          <cell r="M150">
            <v>-258.7</v>
          </cell>
          <cell r="Y150">
            <v>0</v>
          </cell>
          <cell r="AB150">
            <v>-206.41</v>
          </cell>
          <cell r="AE150">
            <v>-69.98</v>
          </cell>
          <cell r="AH150">
            <v>-80.55</v>
          </cell>
        </row>
        <row r="151">
          <cell r="M151">
            <v>0</v>
          </cell>
          <cell r="Y151">
            <v>0</v>
          </cell>
          <cell r="AB151">
            <v>0</v>
          </cell>
          <cell r="AE151">
            <v>0</v>
          </cell>
          <cell r="AH151">
            <v>0</v>
          </cell>
        </row>
        <row r="152">
          <cell r="M152">
            <v>0</v>
          </cell>
          <cell r="Y152">
            <v>0</v>
          </cell>
          <cell r="AB152">
            <v>-76.09</v>
          </cell>
          <cell r="AE152">
            <v>0</v>
          </cell>
          <cell r="AH152">
            <v>0</v>
          </cell>
        </row>
        <row r="153">
          <cell r="M153">
            <v>0</v>
          </cell>
          <cell r="Y153">
            <v>0</v>
          </cell>
          <cell r="AB153">
            <v>0</v>
          </cell>
          <cell r="AE153">
            <v>0</v>
          </cell>
          <cell r="AH153">
            <v>0</v>
          </cell>
        </row>
        <row r="154">
          <cell r="M154">
            <v>0</v>
          </cell>
          <cell r="Y154">
            <v>0</v>
          </cell>
          <cell r="AB154">
            <v>0</v>
          </cell>
          <cell r="AE154">
            <v>0</v>
          </cell>
          <cell r="AH154">
            <v>0</v>
          </cell>
        </row>
        <row r="155">
          <cell r="M155">
            <v>-510.04</v>
          </cell>
          <cell r="Y155">
            <v>0</v>
          </cell>
          <cell r="AB155">
            <v>0</v>
          </cell>
          <cell r="AE155">
            <v>-567.14</v>
          </cell>
          <cell r="AH155">
            <v>-187.31</v>
          </cell>
        </row>
        <row r="156">
          <cell r="M156">
            <v>-775.53</v>
          </cell>
          <cell r="Y156">
            <v>-235.43</v>
          </cell>
          <cell r="AB156">
            <v>-1840.21</v>
          </cell>
          <cell r="AE156">
            <v>-1080.81</v>
          </cell>
          <cell r="AH156">
            <v>-216.59</v>
          </cell>
        </row>
        <row r="157">
          <cell r="M157">
            <v>0</v>
          </cell>
          <cell r="Y157">
            <v>0</v>
          </cell>
          <cell r="AB157">
            <v>0</v>
          </cell>
          <cell r="AE157">
            <v>0</v>
          </cell>
          <cell r="AH157">
            <v>0</v>
          </cell>
        </row>
        <row r="158">
          <cell r="M158">
            <v>341.31</v>
          </cell>
          <cell r="Y158">
            <v>528.46</v>
          </cell>
          <cell r="AB158">
            <v>526.15</v>
          </cell>
          <cell r="AE158">
            <v>507.22</v>
          </cell>
          <cell r="AH158">
            <v>486.17</v>
          </cell>
        </row>
        <row r="159">
          <cell r="M159">
            <v>-12003.91</v>
          </cell>
          <cell r="Y159">
            <v>-11789.49</v>
          </cell>
          <cell r="AB159">
            <v>-11695.32</v>
          </cell>
          <cell r="AE159">
            <v>-10197.969999999999</v>
          </cell>
          <cell r="AH159">
            <v>-9629.39</v>
          </cell>
        </row>
        <row r="160">
          <cell r="M160">
            <v>0</v>
          </cell>
          <cell r="Y160">
            <v>0</v>
          </cell>
          <cell r="AB160">
            <v>-129.4</v>
          </cell>
          <cell r="AE160">
            <v>-2215.77</v>
          </cell>
          <cell r="AH160">
            <v>-730.37</v>
          </cell>
        </row>
        <row r="161">
          <cell r="M161">
            <v>-156.29</v>
          </cell>
          <cell r="Y161">
            <v>0</v>
          </cell>
          <cell r="AB161">
            <v>0</v>
          </cell>
          <cell r="AE161">
            <v>0</v>
          </cell>
          <cell r="AH161">
            <v>-53.12</v>
          </cell>
        </row>
        <row r="162">
          <cell r="M162">
            <v>0</v>
          </cell>
          <cell r="Y162">
            <v>0</v>
          </cell>
          <cell r="AB162">
            <v>-1917.49</v>
          </cell>
          <cell r="AE162">
            <v>0</v>
          </cell>
          <cell r="AH162">
            <v>-1940.73</v>
          </cell>
        </row>
        <row r="163">
          <cell r="M163">
            <v>0</v>
          </cell>
          <cell r="Y163">
            <v>0</v>
          </cell>
          <cell r="AB163">
            <v>0</v>
          </cell>
          <cell r="AE163">
            <v>0</v>
          </cell>
          <cell r="AH163">
            <v>0</v>
          </cell>
        </row>
        <row r="164">
          <cell r="M164">
            <v>-1309.8800000000001</v>
          </cell>
          <cell r="Y164">
            <v>0</v>
          </cell>
          <cell r="AB164">
            <v>-470.09</v>
          </cell>
          <cell r="AE164">
            <v>-521.64</v>
          </cell>
          <cell r="AH164">
            <v>0</v>
          </cell>
        </row>
        <row r="165">
          <cell r="M165">
            <v>170</v>
          </cell>
          <cell r="Y165">
            <v>170</v>
          </cell>
          <cell r="AB165">
            <v>170</v>
          </cell>
          <cell r="AE165">
            <v>170</v>
          </cell>
          <cell r="AH165">
            <v>170</v>
          </cell>
        </row>
        <row r="166">
          <cell r="M166">
            <v>220.78</v>
          </cell>
          <cell r="Y166">
            <v>2277.14</v>
          </cell>
          <cell r="AB166">
            <v>2267.1799999999998</v>
          </cell>
          <cell r="AE166">
            <v>2185.62</v>
          </cell>
          <cell r="AH166">
            <v>2094.9499999999998</v>
          </cell>
        </row>
        <row r="167">
          <cell r="M167">
            <v>-506.65</v>
          </cell>
          <cell r="Y167">
            <v>-1401.19</v>
          </cell>
          <cell r="AB167">
            <v>-3905.27</v>
          </cell>
          <cell r="AE167">
            <v>-515.76</v>
          </cell>
          <cell r="AH167">
            <v>-494.36</v>
          </cell>
        </row>
        <row r="168">
          <cell r="M168">
            <v>186.69</v>
          </cell>
          <cell r="Y168">
            <v>198.01</v>
          </cell>
          <cell r="AB168">
            <v>197.14</v>
          </cell>
          <cell r="AE168">
            <v>190.05</v>
          </cell>
          <cell r="AH168">
            <v>182.16</v>
          </cell>
        </row>
        <row r="169">
          <cell r="M169">
            <v>0</v>
          </cell>
          <cell r="Y169">
            <v>0</v>
          </cell>
          <cell r="AB169">
            <v>0</v>
          </cell>
          <cell r="AE169">
            <v>0</v>
          </cell>
          <cell r="AH169">
            <v>0</v>
          </cell>
        </row>
        <row r="170">
          <cell r="M170">
            <v>0</v>
          </cell>
          <cell r="Y170">
            <v>0</v>
          </cell>
          <cell r="AB170">
            <v>0</v>
          </cell>
          <cell r="AE170">
            <v>0</v>
          </cell>
          <cell r="AH170">
            <v>0</v>
          </cell>
        </row>
        <row r="171">
          <cell r="M171">
            <v>-251.41</v>
          </cell>
          <cell r="Y171">
            <v>0</v>
          </cell>
          <cell r="AB171">
            <v>-213.06</v>
          </cell>
          <cell r="AE171">
            <v>0</v>
          </cell>
          <cell r="AH171">
            <v>0</v>
          </cell>
        </row>
        <row r="172">
          <cell r="M172">
            <v>0</v>
          </cell>
          <cell r="Y172">
            <v>0</v>
          </cell>
          <cell r="AB172">
            <v>0</v>
          </cell>
          <cell r="AE172">
            <v>0</v>
          </cell>
          <cell r="AH172">
            <v>0</v>
          </cell>
        </row>
        <row r="173">
          <cell r="M173">
            <v>0</v>
          </cell>
          <cell r="Y173">
            <v>0</v>
          </cell>
          <cell r="AB173">
            <v>-83.25</v>
          </cell>
          <cell r="AE173">
            <v>0</v>
          </cell>
          <cell r="AH173">
            <v>0</v>
          </cell>
        </row>
        <row r="174">
          <cell r="M174">
            <v>0</v>
          </cell>
          <cell r="Y174">
            <v>-36.56</v>
          </cell>
          <cell r="AB174">
            <v>0</v>
          </cell>
          <cell r="AE174">
            <v>0</v>
          </cell>
          <cell r="AH174">
            <v>0</v>
          </cell>
        </row>
        <row r="175">
          <cell r="M175">
            <v>-1647.98</v>
          </cell>
          <cell r="Y175">
            <v>-1747.88</v>
          </cell>
          <cell r="AB175">
            <v>-1740.23</v>
          </cell>
          <cell r="AE175">
            <v>-1677.63</v>
          </cell>
          <cell r="AH175">
            <v>-1608.03</v>
          </cell>
        </row>
        <row r="176">
          <cell r="M176">
            <v>-1868.43</v>
          </cell>
          <cell r="Y176">
            <v>-1981.68</v>
          </cell>
          <cell r="AB176">
            <v>-1973.01</v>
          </cell>
          <cell r="AE176">
            <v>-1837.16</v>
          </cell>
          <cell r="AH176">
            <v>-1760.94</v>
          </cell>
        </row>
        <row r="177">
          <cell r="M177">
            <v>-4192.4399999999996</v>
          </cell>
          <cell r="Y177">
            <v>-4446.5600000000004</v>
          </cell>
          <cell r="AB177">
            <v>-4427.1099999999997</v>
          </cell>
          <cell r="AE177">
            <v>249.3</v>
          </cell>
          <cell r="AH177">
            <v>650.59</v>
          </cell>
        </row>
        <row r="178">
          <cell r="M178">
            <v>-4163.45</v>
          </cell>
          <cell r="Y178">
            <v>0</v>
          </cell>
          <cell r="AB178">
            <v>0</v>
          </cell>
          <cell r="AE178">
            <v>0</v>
          </cell>
          <cell r="AH178">
            <v>0</v>
          </cell>
        </row>
        <row r="179">
          <cell r="M179">
            <v>160</v>
          </cell>
          <cell r="Y179">
            <v>500</v>
          </cell>
          <cell r="AB179">
            <v>500</v>
          </cell>
          <cell r="AE179">
            <v>500</v>
          </cell>
          <cell r="AH179">
            <v>0</v>
          </cell>
        </row>
        <row r="180">
          <cell r="M180">
            <v>-72.06</v>
          </cell>
          <cell r="Y180">
            <v>1053</v>
          </cell>
          <cell r="AB180">
            <v>1048.4000000000001</v>
          </cell>
          <cell r="AE180">
            <v>-930.46</v>
          </cell>
          <cell r="AH180">
            <v>-659.26</v>
          </cell>
        </row>
        <row r="181">
          <cell r="M181">
            <v>15.18</v>
          </cell>
          <cell r="Y181">
            <v>16.11</v>
          </cell>
          <cell r="AB181">
            <v>16.03</v>
          </cell>
          <cell r="AE181">
            <v>15.46</v>
          </cell>
          <cell r="AH181">
            <v>14.82</v>
          </cell>
        </row>
        <row r="182">
          <cell r="M182">
            <v>130.04</v>
          </cell>
          <cell r="Y182">
            <v>2002.27</v>
          </cell>
          <cell r="AB182">
            <v>1993.51</v>
          </cell>
          <cell r="AE182">
            <v>1921.8</v>
          </cell>
          <cell r="AH182">
            <v>3277</v>
          </cell>
        </row>
        <row r="183">
          <cell r="M183">
            <v>254</v>
          </cell>
          <cell r="Y183">
            <v>269.39999999999998</v>
          </cell>
          <cell r="AB183">
            <v>268.22000000000003</v>
          </cell>
          <cell r="AE183">
            <v>258.57</v>
          </cell>
          <cell r="AH183">
            <v>247.84</v>
          </cell>
        </row>
        <row r="184">
          <cell r="M184">
            <v>0</v>
          </cell>
          <cell r="Y184">
            <v>-3003</v>
          </cell>
          <cell r="AB184">
            <v>-3003</v>
          </cell>
          <cell r="AE184">
            <v>-3003</v>
          </cell>
          <cell r="AH184">
            <v>-3003</v>
          </cell>
        </row>
        <row r="185">
          <cell r="M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</row>
        <row r="186">
          <cell r="M186">
            <v>0</v>
          </cell>
          <cell r="Y186">
            <v>-305.70999999999998</v>
          </cell>
          <cell r="AB186">
            <v>-304.37</v>
          </cell>
          <cell r="AE186">
            <v>-293.42</v>
          </cell>
          <cell r="AH186">
            <v>-281.25</v>
          </cell>
        </row>
        <row r="187">
          <cell r="M187">
            <v>0</v>
          </cell>
          <cell r="Y187">
            <v>0</v>
          </cell>
          <cell r="AB187">
            <v>0</v>
          </cell>
          <cell r="AE187">
            <v>0</v>
          </cell>
          <cell r="AH187">
            <v>0</v>
          </cell>
        </row>
        <row r="188">
          <cell r="M188">
            <v>0</v>
          </cell>
          <cell r="Y188">
            <v>2338.59</v>
          </cell>
          <cell r="AB188">
            <v>2328.37</v>
          </cell>
          <cell r="AE188">
            <v>2244.6</v>
          </cell>
          <cell r="AH188">
            <v>2151.48</v>
          </cell>
        </row>
        <row r="189">
          <cell r="M189">
            <v>0</v>
          </cell>
          <cell r="Y189">
            <v>305.70999999999998</v>
          </cell>
          <cell r="AB189">
            <v>304.37</v>
          </cell>
          <cell r="AE189">
            <v>293.42</v>
          </cell>
          <cell r="AH189">
            <v>281.25</v>
          </cell>
        </row>
        <row r="190">
          <cell r="M190">
            <v>0</v>
          </cell>
          <cell r="Y190">
            <v>0</v>
          </cell>
          <cell r="AB190">
            <v>0</v>
          </cell>
          <cell r="AE190">
            <v>0</v>
          </cell>
          <cell r="AH190">
            <v>165.68</v>
          </cell>
        </row>
        <row r="191">
          <cell r="M191">
            <v>0</v>
          </cell>
          <cell r="Y191">
            <v>-2594.11</v>
          </cell>
          <cell r="AB191">
            <v>-228.17</v>
          </cell>
          <cell r="AE191">
            <v>-2489.1999999999998</v>
          </cell>
          <cell r="AH191">
            <v>-5180.67</v>
          </cell>
        </row>
        <row r="192">
          <cell r="M192">
            <v>0</v>
          </cell>
          <cell r="Y192">
            <v>0</v>
          </cell>
          <cell r="AB192">
            <v>0</v>
          </cell>
          <cell r="AE192">
            <v>0</v>
          </cell>
          <cell r="AH192">
            <v>0</v>
          </cell>
        </row>
        <row r="193">
          <cell r="M193">
            <v>0</v>
          </cell>
          <cell r="Y193">
            <v>2010.98</v>
          </cell>
          <cell r="AB193">
            <v>2002.19</v>
          </cell>
          <cell r="AE193">
            <v>1930.16</v>
          </cell>
          <cell r="AH193">
            <v>0</v>
          </cell>
        </row>
        <row r="194">
          <cell r="M194">
            <v>0</v>
          </cell>
          <cell r="Y194">
            <v>2591.7399999999998</v>
          </cell>
          <cell r="AB194">
            <v>-2661.57</v>
          </cell>
          <cell r="AE194">
            <v>2487.58</v>
          </cell>
          <cell r="AH194">
            <v>2384.37</v>
          </cell>
        </row>
        <row r="195">
          <cell r="M195">
            <v>0</v>
          </cell>
          <cell r="Y195">
            <v>89.9</v>
          </cell>
          <cell r="AB195">
            <v>89.5</v>
          </cell>
          <cell r="AE195">
            <v>86.28</v>
          </cell>
          <cell r="AH195">
            <v>82.7</v>
          </cell>
        </row>
        <row r="196">
          <cell r="M196">
            <v>0</v>
          </cell>
          <cell r="Y196">
            <v>0</v>
          </cell>
          <cell r="AB196">
            <v>-552.94000000000005</v>
          </cell>
          <cell r="AE196">
            <v>-2577.23</v>
          </cell>
          <cell r="AH196">
            <v>-4070.31</v>
          </cell>
        </row>
        <row r="197">
          <cell r="M197">
            <v>0</v>
          </cell>
          <cell r="Y197">
            <v>1356.37</v>
          </cell>
          <cell r="AB197">
            <v>1350.44</v>
          </cell>
          <cell r="AE197">
            <v>1301.8499999999999</v>
          </cell>
          <cell r="AH197">
            <v>519.94000000000005</v>
          </cell>
        </row>
        <row r="198">
          <cell r="M198">
            <v>0</v>
          </cell>
          <cell r="Y198">
            <v>-2363.98</v>
          </cell>
          <cell r="AB198">
            <v>-2353.64</v>
          </cell>
          <cell r="AE198">
            <v>-2268.9699999999998</v>
          </cell>
          <cell r="AH198">
            <v>-2174.84</v>
          </cell>
        </row>
        <row r="199">
          <cell r="M199">
            <v>0</v>
          </cell>
          <cell r="Y199">
            <v>0</v>
          </cell>
          <cell r="AB199">
            <v>0</v>
          </cell>
          <cell r="AE199">
            <v>0</v>
          </cell>
          <cell r="AH199">
            <v>0</v>
          </cell>
        </row>
        <row r="200">
          <cell r="M200">
            <v>0</v>
          </cell>
          <cell r="Y200">
            <v>0</v>
          </cell>
          <cell r="AB200">
            <v>0</v>
          </cell>
          <cell r="AE200">
            <v>0</v>
          </cell>
          <cell r="AH200">
            <v>1182.92</v>
          </cell>
        </row>
        <row r="201">
          <cell r="M201">
            <v>0</v>
          </cell>
          <cell r="Y201">
            <v>0</v>
          </cell>
          <cell r="AB201">
            <v>0</v>
          </cell>
          <cell r="AE201">
            <v>0</v>
          </cell>
          <cell r="AH201">
            <v>0</v>
          </cell>
        </row>
        <row r="202">
          <cell r="M202">
            <v>0</v>
          </cell>
          <cell r="Y202">
            <v>0</v>
          </cell>
          <cell r="AB202">
            <v>0</v>
          </cell>
          <cell r="AE202">
            <v>0</v>
          </cell>
          <cell r="AH202">
            <v>0</v>
          </cell>
        </row>
        <row r="203">
          <cell r="M203">
            <v>0</v>
          </cell>
          <cell r="Y203">
            <v>995.61</v>
          </cell>
          <cell r="AB203">
            <v>0</v>
          </cell>
          <cell r="AE203">
            <v>0</v>
          </cell>
          <cell r="AH203">
            <v>0</v>
          </cell>
        </row>
        <row r="204">
          <cell r="M204">
            <v>0</v>
          </cell>
          <cell r="Y204">
            <v>-2293.89</v>
          </cell>
          <cell r="AB204">
            <v>-2283.86</v>
          </cell>
          <cell r="AE204">
            <v>0</v>
          </cell>
          <cell r="AH204">
            <v>-221.09</v>
          </cell>
        </row>
        <row r="205">
          <cell r="M205">
            <v>0</v>
          </cell>
          <cell r="Y205">
            <v>0</v>
          </cell>
          <cell r="AB205">
            <v>-5749.56</v>
          </cell>
          <cell r="AE205">
            <v>-3372.96</v>
          </cell>
          <cell r="AH205">
            <v>62.5</v>
          </cell>
        </row>
        <row r="206">
          <cell r="M206">
            <v>0</v>
          </cell>
          <cell r="Y206">
            <v>2315.36</v>
          </cell>
          <cell r="AB206">
            <v>2305.23</v>
          </cell>
          <cell r="AE206">
            <v>2222.3000000000002</v>
          </cell>
          <cell r="AH206">
            <v>5620.89</v>
          </cell>
        </row>
        <row r="207">
          <cell r="M207">
            <v>0</v>
          </cell>
          <cell r="Y207">
            <v>0</v>
          </cell>
          <cell r="AB207">
            <v>2111.66</v>
          </cell>
          <cell r="AE207">
            <v>-146.71</v>
          </cell>
          <cell r="AH207">
            <v>-140.62</v>
          </cell>
        </row>
        <row r="208">
          <cell r="M208">
            <v>0</v>
          </cell>
          <cell r="Y208">
            <v>0</v>
          </cell>
          <cell r="AB208">
            <v>-2486.88</v>
          </cell>
          <cell r="AE208">
            <v>0</v>
          </cell>
          <cell r="AH208">
            <v>-572.74</v>
          </cell>
        </row>
        <row r="209">
          <cell r="M209">
            <v>0</v>
          </cell>
          <cell r="Y209">
            <v>0</v>
          </cell>
          <cell r="AB209">
            <v>-1361.22</v>
          </cell>
          <cell r="AE209">
            <v>0</v>
          </cell>
          <cell r="AH209">
            <v>0</v>
          </cell>
        </row>
        <row r="210">
          <cell r="M210">
            <v>0</v>
          </cell>
          <cell r="Y210">
            <v>0</v>
          </cell>
          <cell r="AB210">
            <v>-1486.36</v>
          </cell>
          <cell r="AE210">
            <v>3295.47</v>
          </cell>
          <cell r="AH210">
            <v>3158.75</v>
          </cell>
        </row>
        <row r="211">
          <cell r="M211">
            <v>0</v>
          </cell>
          <cell r="Y211">
            <v>0</v>
          </cell>
          <cell r="AB211">
            <v>85.09</v>
          </cell>
          <cell r="AE211">
            <v>316.95999999999998</v>
          </cell>
          <cell r="AH211">
            <v>1209.43</v>
          </cell>
        </row>
        <row r="212">
          <cell r="M212">
            <v>0</v>
          </cell>
          <cell r="Y212">
            <v>0</v>
          </cell>
          <cell r="AB212">
            <v>1223.32</v>
          </cell>
          <cell r="AE212">
            <v>1179.31</v>
          </cell>
          <cell r="AH212">
            <v>1130.3900000000001</v>
          </cell>
        </row>
        <row r="213">
          <cell r="M213">
            <v>0</v>
          </cell>
          <cell r="Y213">
            <v>0</v>
          </cell>
          <cell r="AB213">
            <v>0</v>
          </cell>
          <cell r="AE213">
            <v>36</v>
          </cell>
          <cell r="AH213">
            <v>0</v>
          </cell>
        </row>
        <row r="214">
          <cell r="M214">
            <v>0</v>
          </cell>
          <cell r="Y214">
            <v>0</v>
          </cell>
          <cell r="AB214">
            <v>0</v>
          </cell>
          <cell r="AE214">
            <v>3097.25</v>
          </cell>
          <cell r="AH214">
            <v>2484.38</v>
          </cell>
        </row>
        <row r="215">
          <cell r="M215">
            <v>0</v>
          </cell>
          <cell r="Y215">
            <v>0</v>
          </cell>
          <cell r="AB215">
            <v>0</v>
          </cell>
          <cell r="AE215">
            <v>-1075.8900000000001</v>
          </cell>
          <cell r="AH215">
            <v>0</v>
          </cell>
        </row>
        <row r="216">
          <cell r="M216">
            <v>0</v>
          </cell>
          <cell r="Y216">
            <v>0</v>
          </cell>
          <cell r="AB216">
            <v>0</v>
          </cell>
          <cell r="AE216">
            <v>-81.510000000000005</v>
          </cell>
          <cell r="AH216">
            <v>0</v>
          </cell>
        </row>
        <row r="217">
          <cell r="M217">
            <v>0</v>
          </cell>
          <cell r="Y217">
            <v>0</v>
          </cell>
          <cell r="AB217">
            <v>0</v>
          </cell>
          <cell r="AE217">
            <v>-2200.67</v>
          </cell>
          <cell r="AH217">
            <v>0</v>
          </cell>
        </row>
        <row r="218">
          <cell r="M218">
            <v>0</v>
          </cell>
          <cell r="Y218">
            <v>0</v>
          </cell>
          <cell r="AB218">
            <v>0</v>
          </cell>
          <cell r="AE218">
            <v>0</v>
          </cell>
          <cell r="AH218">
            <v>-122.31</v>
          </cell>
        </row>
        <row r="219">
          <cell r="M219">
            <v>0</v>
          </cell>
          <cell r="Y219">
            <v>0</v>
          </cell>
          <cell r="AB219">
            <v>0</v>
          </cell>
          <cell r="AE219">
            <v>0</v>
          </cell>
          <cell r="AH219">
            <v>1562.5</v>
          </cell>
        </row>
        <row r="220">
          <cell r="M220">
            <v>0</v>
          </cell>
          <cell r="Y220">
            <v>0</v>
          </cell>
          <cell r="AB220">
            <v>0</v>
          </cell>
          <cell r="AE220">
            <v>0</v>
          </cell>
          <cell r="AH220">
            <v>-1406.25</v>
          </cell>
        </row>
        <row r="221">
          <cell r="M221">
            <v>0</v>
          </cell>
          <cell r="Y221">
            <v>0</v>
          </cell>
          <cell r="AB221">
            <v>0</v>
          </cell>
          <cell r="AE221">
            <v>0</v>
          </cell>
          <cell r="AH221">
            <v>40.409999999999997</v>
          </cell>
        </row>
        <row r="222">
          <cell r="M222">
            <v>0</v>
          </cell>
          <cell r="Y222">
            <v>0</v>
          </cell>
          <cell r="AB222">
            <v>0</v>
          </cell>
          <cell r="AE222">
            <v>0</v>
          </cell>
          <cell r="AH222">
            <v>418.39</v>
          </cell>
        </row>
        <row r="223">
          <cell r="M223">
            <v>0</v>
          </cell>
          <cell r="Y223">
            <v>0</v>
          </cell>
          <cell r="AB223">
            <v>0</v>
          </cell>
          <cell r="AE223">
            <v>0</v>
          </cell>
          <cell r="AH223">
            <v>646.54999999999995</v>
          </cell>
        </row>
        <row r="224">
          <cell r="M224">
            <v>0</v>
          </cell>
          <cell r="Y224">
            <v>0</v>
          </cell>
          <cell r="AB224">
            <v>0</v>
          </cell>
          <cell r="AE224">
            <v>0</v>
          </cell>
          <cell r="AH224">
            <v>-1518.86</v>
          </cell>
        </row>
        <row r="225">
          <cell r="M225">
            <v>0</v>
          </cell>
          <cell r="Y225">
            <v>0</v>
          </cell>
          <cell r="AB225">
            <v>0</v>
          </cell>
          <cell r="AE225">
            <v>0</v>
          </cell>
          <cell r="AH225">
            <v>759.43</v>
          </cell>
        </row>
        <row r="226">
          <cell r="M226">
            <v>0</v>
          </cell>
          <cell r="Y226">
            <v>0</v>
          </cell>
          <cell r="AB226">
            <v>0</v>
          </cell>
          <cell r="AE226">
            <v>0</v>
          </cell>
          <cell r="AH226">
            <v>-292.19</v>
          </cell>
        </row>
        <row r="227">
          <cell r="M227">
            <v>0</v>
          </cell>
          <cell r="Y227">
            <v>7.72</v>
          </cell>
          <cell r="AB227">
            <v>0</v>
          </cell>
          <cell r="AE227">
            <v>0</v>
          </cell>
          <cell r="AH227">
            <v>0</v>
          </cell>
        </row>
        <row r="228">
          <cell r="M228">
            <v>0</v>
          </cell>
          <cell r="Y228">
            <v>165.82</v>
          </cell>
          <cell r="AB228">
            <v>165.09</v>
          </cell>
          <cell r="AE228">
            <v>159.15</v>
          </cell>
          <cell r="AH228">
            <v>152.55000000000001</v>
          </cell>
        </row>
        <row r="229">
          <cell r="M229">
            <v>0</v>
          </cell>
          <cell r="Y229">
            <v>0</v>
          </cell>
          <cell r="AB229">
            <v>0</v>
          </cell>
          <cell r="AE229">
            <v>240.5</v>
          </cell>
          <cell r="AH229">
            <v>240.5</v>
          </cell>
        </row>
        <row r="230">
          <cell r="M230">
            <v>0</v>
          </cell>
          <cell r="Y230">
            <v>0</v>
          </cell>
          <cell r="AB230">
            <v>0</v>
          </cell>
          <cell r="AE230">
            <v>0</v>
          </cell>
          <cell r="AH230">
            <v>0</v>
          </cell>
        </row>
        <row r="231">
          <cell r="M231">
            <v>0</v>
          </cell>
          <cell r="Y231">
            <v>0</v>
          </cell>
          <cell r="AB231">
            <v>0</v>
          </cell>
          <cell r="AE231">
            <v>0</v>
          </cell>
          <cell r="AH231">
            <v>-850</v>
          </cell>
        </row>
        <row r="232">
          <cell r="M232">
            <v>0</v>
          </cell>
          <cell r="Y232">
            <v>0</v>
          </cell>
          <cell r="AB232">
            <v>0</v>
          </cell>
          <cell r="AE232">
            <v>0</v>
          </cell>
          <cell r="AH232">
            <v>-71.88</v>
          </cell>
        </row>
        <row r="233">
          <cell r="M233">
            <v>0</v>
          </cell>
          <cell r="Y233">
            <v>0</v>
          </cell>
          <cell r="AB233">
            <v>0</v>
          </cell>
          <cell r="AE233">
            <v>0</v>
          </cell>
          <cell r="AH233">
            <v>-16789</v>
          </cell>
        </row>
        <row r="234">
          <cell r="M234">
            <v>0</v>
          </cell>
          <cell r="Y234">
            <v>0</v>
          </cell>
          <cell r="AB234">
            <v>0</v>
          </cell>
          <cell r="AE234">
            <v>0</v>
          </cell>
          <cell r="AH234">
            <v>-772.94</v>
          </cell>
        </row>
        <row r="235">
          <cell r="M235">
            <v>-7437</v>
          </cell>
          <cell r="Y235">
            <v>-89604.42</v>
          </cell>
          <cell r="AB235">
            <v>-63777.5</v>
          </cell>
          <cell r="AE235">
            <v>-54376.03</v>
          </cell>
          <cell r="AH235">
            <v>-105244.74</v>
          </cell>
        </row>
        <row r="236">
          <cell r="M236">
            <v>42465.49</v>
          </cell>
          <cell r="Y236">
            <v>0</v>
          </cell>
          <cell r="AB236">
            <v>0</v>
          </cell>
          <cell r="AE236">
            <v>28689.16</v>
          </cell>
          <cell r="AH236">
            <v>0</v>
          </cell>
        </row>
        <row r="237">
          <cell r="M237">
            <v>0</v>
          </cell>
          <cell r="Y237">
            <v>0</v>
          </cell>
          <cell r="AB237">
            <v>0</v>
          </cell>
          <cell r="AE237">
            <v>0</v>
          </cell>
          <cell r="AH237">
            <v>0</v>
          </cell>
        </row>
        <row r="238">
          <cell r="M238">
            <v>-0.01</v>
          </cell>
          <cell r="Y238">
            <v>26056.240000000002</v>
          </cell>
          <cell r="AB238">
            <v>8812.0300000000007</v>
          </cell>
          <cell r="AE238">
            <v>-0.01</v>
          </cell>
          <cell r="AH238">
            <v>18889</v>
          </cell>
        </row>
        <row r="239">
          <cell r="M239">
            <v>-0.09</v>
          </cell>
          <cell r="Y239">
            <v>5009.18</v>
          </cell>
          <cell r="AB239">
            <v>982.82</v>
          </cell>
          <cell r="AE239">
            <v>-0.01</v>
          </cell>
          <cell r="AH239">
            <v>2882.03</v>
          </cell>
        </row>
        <row r="240">
          <cell r="M240">
            <v>-4147.9799999999996</v>
          </cell>
          <cell r="Y240">
            <v>0</v>
          </cell>
          <cell r="AB240">
            <v>0</v>
          </cell>
          <cell r="AE240">
            <v>0</v>
          </cell>
          <cell r="AH240">
            <v>0</v>
          </cell>
        </row>
        <row r="241">
          <cell r="M241">
            <v>4147.9799999999996</v>
          </cell>
          <cell r="Y241">
            <v>0</v>
          </cell>
          <cell r="AB241">
            <v>0</v>
          </cell>
          <cell r="AE241">
            <v>0</v>
          </cell>
          <cell r="AH241">
            <v>0</v>
          </cell>
        </row>
        <row r="242">
          <cell r="M242">
            <v>-36286.58</v>
          </cell>
          <cell r="Y242">
            <v>-23340.85</v>
          </cell>
          <cell r="AB242">
            <v>-47963.56</v>
          </cell>
          <cell r="AE242">
            <v>-23498.59</v>
          </cell>
          <cell r="AH242">
            <v>-21271.03</v>
          </cell>
        </row>
        <row r="243">
          <cell r="M243">
            <v>-14086.42</v>
          </cell>
          <cell r="Y243">
            <v>-17267.939999999999</v>
          </cell>
          <cell r="AB243">
            <v>-26194.17</v>
          </cell>
          <cell r="AE243">
            <v>-16650.37</v>
          </cell>
          <cell r="AH243">
            <v>-15721.44</v>
          </cell>
        </row>
        <row r="244">
          <cell r="M244">
            <v>0</v>
          </cell>
          <cell r="Y244">
            <v>0</v>
          </cell>
          <cell r="AB244">
            <v>0</v>
          </cell>
          <cell r="AE244">
            <v>0</v>
          </cell>
          <cell r="AH244">
            <v>0</v>
          </cell>
        </row>
        <row r="245">
          <cell r="M245">
            <v>0</v>
          </cell>
          <cell r="Y245">
            <v>0</v>
          </cell>
          <cell r="AB245">
            <v>0</v>
          </cell>
          <cell r="AE245">
            <v>0</v>
          </cell>
          <cell r="AH245">
            <v>0</v>
          </cell>
        </row>
        <row r="246">
          <cell r="M246">
            <v>0</v>
          </cell>
          <cell r="Y246">
            <v>0</v>
          </cell>
          <cell r="AB246">
            <v>0</v>
          </cell>
          <cell r="AE246">
            <v>0</v>
          </cell>
          <cell r="AH246">
            <v>0</v>
          </cell>
        </row>
        <row r="247">
          <cell r="M247">
            <v>1932.63</v>
          </cell>
          <cell r="Y247">
            <v>2049.7800000000002</v>
          </cell>
          <cell r="AB247">
            <v>2040.82</v>
          </cell>
          <cell r="AE247">
            <v>1967.4</v>
          </cell>
          <cell r="AH247">
            <v>1885.78</v>
          </cell>
        </row>
        <row r="248">
          <cell r="M248">
            <v>459.97</v>
          </cell>
          <cell r="Y248">
            <v>487.85</v>
          </cell>
          <cell r="AB248">
            <v>485.71</v>
          </cell>
          <cell r="AE248">
            <v>468.24</v>
          </cell>
          <cell r="AH248">
            <v>448.81</v>
          </cell>
        </row>
        <row r="249">
          <cell r="M249">
            <v>3589.18</v>
          </cell>
          <cell r="Y249">
            <v>3806.73</v>
          </cell>
          <cell r="AB249">
            <v>3790.09</v>
          </cell>
          <cell r="AE249">
            <v>3653.74</v>
          </cell>
          <cell r="AH249">
            <v>3502.16</v>
          </cell>
        </row>
        <row r="250">
          <cell r="M250">
            <v>0</v>
          </cell>
          <cell r="Y250">
            <v>2943.19</v>
          </cell>
          <cell r="AB250">
            <v>2930.32</v>
          </cell>
          <cell r="AE250">
            <v>4827.71</v>
          </cell>
          <cell r="AH250">
            <v>4627.42</v>
          </cell>
        </row>
        <row r="251">
          <cell r="M251">
            <v>0</v>
          </cell>
          <cell r="Y251">
            <v>1260.9100000000001</v>
          </cell>
          <cell r="AB251">
            <v>1255.3900000000001</v>
          </cell>
          <cell r="AE251">
            <v>1210.23</v>
          </cell>
          <cell r="AH251">
            <v>0</v>
          </cell>
        </row>
        <row r="252">
          <cell r="M252">
            <v>-14888.74</v>
          </cell>
          <cell r="Y252">
            <v>-22450.080000000002</v>
          </cell>
          <cell r="AB252">
            <v>0</v>
          </cell>
          <cell r="AE252">
            <v>-25340.63</v>
          </cell>
          <cell r="AH252">
            <v>-17129.04</v>
          </cell>
        </row>
        <row r="253">
          <cell r="M253">
            <v>0</v>
          </cell>
          <cell r="Y253">
            <v>-0.28999999999999998</v>
          </cell>
          <cell r="AB253">
            <v>0</v>
          </cell>
          <cell r="AE253">
            <v>-2783.31</v>
          </cell>
          <cell r="AH253">
            <v>-2667.83</v>
          </cell>
        </row>
        <row r="254">
          <cell r="M254">
            <v>-53867.75</v>
          </cell>
          <cell r="Y254">
            <v>-67436.02</v>
          </cell>
          <cell r="AB254">
            <v>-71879.59</v>
          </cell>
          <cell r="AE254">
            <v>-55640.53</v>
          </cell>
          <cell r="AH254">
            <v>-57852.639999999999</v>
          </cell>
        </row>
        <row r="255">
          <cell r="M255">
            <v>0</v>
          </cell>
          <cell r="Y255">
            <v>2895.41</v>
          </cell>
          <cell r="AB255">
            <v>1294.75</v>
          </cell>
          <cell r="AE255">
            <v>1248.17</v>
          </cell>
          <cell r="AH255">
            <v>0</v>
          </cell>
        </row>
        <row r="256">
          <cell r="M256">
            <v>0</v>
          </cell>
          <cell r="Y256">
            <v>-436.7</v>
          </cell>
          <cell r="AB256">
            <v>0</v>
          </cell>
          <cell r="AE256">
            <v>0</v>
          </cell>
          <cell r="AH256">
            <v>124.15</v>
          </cell>
        </row>
        <row r="257">
          <cell r="M257">
            <v>0</v>
          </cell>
          <cell r="Y257">
            <v>0.04</v>
          </cell>
          <cell r="AB257">
            <v>0</v>
          </cell>
          <cell r="AE257">
            <v>0</v>
          </cell>
          <cell r="AH257">
            <v>0</v>
          </cell>
        </row>
        <row r="258">
          <cell r="M258">
            <v>0</v>
          </cell>
          <cell r="Y258">
            <v>2375.3000000000002</v>
          </cell>
          <cell r="AB258">
            <v>1367.06</v>
          </cell>
          <cell r="AE258">
            <v>1317.88</v>
          </cell>
          <cell r="AH258">
            <v>0</v>
          </cell>
        </row>
        <row r="259">
          <cell r="M259">
            <v>0</v>
          </cell>
          <cell r="Y259">
            <v>3361.42</v>
          </cell>
          <cell r="AB259">
            <v>0</v>
          </cell>
          <cell r="AE259">
            <v>0</v>
          </cell>
          <cell r="AH259">
            <v>0</v>
          </cell>
        </row>
        <row r="260">
          <cell r="M260">
            <v>0</v>
          </cell>
          <cell r="Y260">
            <v>-524.52</v>
          </cell>
          <cell r="AB260">
            <v>-1789.73</v>
          </cell>
          <cell r="AE260">
            <v>0</v>
          </cell>
          <cell r="AH260">
            <v>0</v>
          </cell>
        </row>
        <row r="261">
          <cell r="M261">
            <v>0</v>
          </cell>
          <cell r="Y261">
            <v>-227.17</v>
          </cell>
          <cell r="AB261">
            <v>0</v>
          </cell>
          <cell r="AE261">
            <v>0</v>
          </cell>
          <cell r="AH261">
            <v>0</v>
          </cell>
        </row>
        <row r="262">
          <cell r="M262">
            <v>-156.76</v>
          </cell>
          <cell r="Y262">
            <v>-1164.8599999999999</v>
          </cell>
          <cell r="AB262">
            <v>0</v>
          </cell>
          <cell r="AE262">
            <v>0</v>
          </cell>
          <cell r="AH262">
            <v>0</v>
          </cell>
        </row>
        <row r="263">
          <cell r="M263">
            <v>-18.22</v>
          </cell>
          <cell r="Y263">
            <v>-0.06</v>
          </cell>
          <cell r="AB263">
            <v>0</v>
          </cell>
          <cell r="AE263">
            <v>0</v>
          </cell>
          <cell r="AH263">
            <v>0</v>
          </cell>
        </row>
        <row r="264">
          <cell r="M264">
            <v>-387.63</v>
          </cell>
          <cell r="Y264">
            <v>-11.129999999999995</v>
          </cell>
          <cell r="AB264">
            <v>-80.87</v>
          </cell>
          <cell r="AE264">
            <v>683.53</v>
          </cell>
          <cell r="AH264">
            <v>369.61</v>
          </cell>
        </row>
        <row r="265">
          <cell r="M265">
            <v>-387.99</v>
          </cell>
          <cell r="Y265">
            <v>-1454.57</v>
          </cell>
          <cell r="AB265">
            <v>0</v>
          </cell>
          <cell r="AE265">
            <v>595.84</v>
          </cell>
          <cell r="AH265">
            <v>0</v>
          </cell>
        </row>
        <row r="266">
          <cell r="M266">
            <v>0</v>
          </cell>
          <cell r="Y266">
            <v>33.090000000000003</v>
          </cell>
          <cell r="AB266">
            <v>0</v>
          </cell>
          <cell r="AE266">
            <v>0</v>
          </cell>
          <cell r="AH266">
            <v>0</v>
          </cell>
        </row>
        <row r="267">
          <cell r="M267">
            <v>0</v>
          </cell>
          <cell r="Y267">
            <v>26.65</v>
          </cell>
          <cell r="AB267">
            <v>0</v>
          </cell>
          <cell r="AE267">
            <v>0</v>
          </cell>
          <cell r="AH267">
            <v>0</v>
          </cell>
        </row>
        <row r="268">
          <cell r="M268">
            <v>0</v>
          </cell>
          <cell r="Y268">
            <v>0</v>
          </cell>
          <cell r="AB268">
            <v>0</v>
          </cell>
          <cell r="AE268">
            <v>0</v>
          </cell>
          <cell r="AH268">
            <v>0</v>
          </cell>
        </row>
        <row r="269">
          <cell r="M269">
            <v>0</v>
          </cell>
          <cell r="Y269">
            <v>26.65</v>
          </cell>
          <cell r="AB269">
            <v>0</v>
          </cell>
          <cell r="AE269">
            <v>0</v>
          </cell>
          <cell r="AH269">
            <v>0</v>
          </cell>
        </row>
        <row r="270">
          <cell r="M270">
            <v>0</v>
          </cell>
          <cell r="Y270">
            <v>64.709999999999994</v>
          </cell>
          <cell r="AB270">
            <v>0</v>
          </cell>
          <cell r="AE270">
            <v>0</v>
          </cell>
          <cell r="AH270">
            <v>0</v>
          </cell>
        </row>
        <row r="271">
          <cell r="M271">
            <v>0</v>
          </cell>
          <cell r="Y271">
            <v>0.12</v>
          </cell>
          <cell r="AB271">
            <v>0</v>
          </cell>
          <cell r="AE271">
            <v>0</v>
          </cell>
          <cell r="AH271">
            <v>-23.71</v>
          </cell>
        </row>
        <row r="272">
          <cell r="M272">
            <v>0</v>
          </cell>
          <cell r="Y272">
            <v>0</v>
          </cell>
          <cell r="AB272">
            <v>0</v>
          </cell>
          <cell r="AE272">
            <v>-30455</v>
          </cell>
          <cell r="AH272">
            <v>-30356.95</v>
          </cell>
        </row>
        <row r="273">
          <cell r="M273">
            <v>0</v>
          </cell>
          <cell r="Y273">
            <v>0</v>
          </cell>
          <cell r="AB273">
            <v>0</v>
          </cell>
          <cell r="AE273">
            <v>12159</v>
          </cell>
          <cell r="AH273">
            <v>12119.61</v>
          </cell>
        </row>
        <row r="274">
          <cell r="M274">
            <v>-1815.82</v>
          </cell>
          <cell r="Y274">
            <v>4837.24</v>
          </cell>
          <cell r="AB274">
            <v>0</v>
          </cell>
          <cell r="AE274">
            <v>0</v>
          </cell>
          <cell r="AH274">
            <v>0</v>
          </cell>
        </row>
        <row r="275">
          <cell r="M275">
            <v>0</v>
          </cell>
          <cell r="Y275">
            <v>-0.02</v>
          </cell>
          <cell r="AB275">
            <v>0</v>
          </cell>
          <cell r="AE275">
            <v>0</v>
          </cell>
          <cell r="AH275">
            <v>0</v>
          </cell>
        </row>
        <row r="276">
          <cell r="M276">
            <v>0</v>
          </cell>
          <cell r="Y276">
            <v>0</v>
          </cell>
          <cell r="AB276">
            <v>0</v>
          </cell>
          <cell r="AE276">
            <v>-7991</v>
          </cell>
          <cell r="AH276">
            <v>-7640.09</v>
          </cell>
        </row>
        <row r="277">
          <cell r="M277">
            <v>-72290.87</v>
          </cell>
          <cell r="Y277">
            <v>-118821.39</v>
          </cell>
          <cell r="AB277">
            <v>-116496.73</v>
          </cell>
          <cell r="AE277">
            <v>-104423.5</v>
          </cell>
          <cell r="AH277">
            <v>-103707.92</v>
          </cell>
        </row>
        <row r="278">
          <cell r="M278">
            <v>-67052.773754831593</v>
          </cell>
          <cell r="Y278">
            <v>-90753.82607613469</v>
          </cell>
          <cell r="AB278">
            <v>-200606.26900874634</v>
          </cell>
          <cell r="AE278">
            <v>-340494.61997751542</v>
          </cell>
          <cell r="AH278">
            <v>-344495.02552931092</v>
          </cell>
        </row>
        <row r="279">
          <cell r="M279">
            <v>0.37</v>
          </cell>
          <cell r="Y279">
            <v>0.37</v>
          </cell>
          <cell r="AB279">
            <v>0.37</v>
          </cell>
          <cell r="AE279">
            <v>0.37</v>
          </cell>
          <cell r="AH279">
            <v>0.37</v>
          </cell>
        </row>
        <row r="280">
          <cell r="M280">
            <v>0</v>
          </cell>
          <cell r="Y280">
            <v>0</v>
          </cell>
          <cell r="AB280">
            <v>0</v>
          </cell>
          <cell r="AE280">
            <v>0</v>
          </cell>
          <cell r="AH280">
            <v>0</v>
          </cell>
        </row>
        <row r="281">
          <cell r="M281">
            <v>-30</v>
          </cell>
          <cell r="Y281">
            <v>-30</v>
          </cell>
          <cell r="AB281">
            <v>-30</v>
          </cell>
          <cell r="AE281">
            <v>-30</v>
          </cell>
          <cell r="AH281">
            <v>-30</v>
          </cell>
        </row>
        <row r="282">
          <cell r="M282">
            <v>114080</v>
          </cell>
          <cell r="Y282">
            <v>114080</v>
          </cell>
          <cell r="AB282">
            <v>114080</v>
          </cell>
          <cell r="AE282">
            <v>114080</v>
          </cell>
          <cell r="AH282">
            <v>114080</v>
          </cell>
        </row>
        <row r="283">
          <cell r="M283">
            <v>0</v>
          </cell>
          <cell r="Y283">
            <v>0</v>
          </cell>
          <cell r="AB283">
            <v>0</v>
          </cell>
          <cell r="AE283">
            <v>-114080</v>
          </cell>
          <cell r="AH283">
            <v>-114079.81</v>
          </cell>
        </row>
        <row r="284">
          <cell r="M284">
            <v>-27796</v>
          </cell>
          <cell r="Y284">
            <v>-27796</v>
          </cell>
          <cell r="AB284">
            <v>-47796</v>
          </cell>
          <cell r="AE284">
            <v>-47796</v>
          </cell>
          <cell r="AH284">
            <v>-47796</v>
          </cell>
        </row>
        <row r="285">
          <cell r="M285">
            <v>-150000</v>
          </cell>
          <cell r="Y285">
            <v>-150000</v>
          </cell>
          <cell r="AB285">
            <v>-130000</v>
          </cell>
          <cell r="AE285">
            <v>-130000</v>
          </cell>
          <cell r="AH285">
            <v>-130000</v>
          </cell>
        </row>
        <row r="286">
          <cell r="M286">
            <v>-9900.6</v>
          </cell>
          <cell r="Y286">
            <v>-9900.6</v>
          </cell>
          <cell r="AB286">
            <v>-14143.240000000002</v>
          </cell>
          <cell r="AE286">
            <v>-14143.240000000002</v>
          </cell>
          <cell r="AH286">
            <v>-14143.24</v>
          </cell>
        </row>
        <row r="287">
          <cell r="M287">
            <v>-9544.89</v>
          </cell>
          <cell r="Y287">
            <v>-9544.89</v>
          </cell>
          <cell r="AB287">
            <v>-9544.89</v>
          </cell>
          <cell r="AE287">
            <v>-9544.89</v>
          </cell>
          <cell r="AH287">
            <v>-9544.89</v>
          </cell>
        </row>
        <row r="288">
          <cell r="M288">
            <v>-11.48</v>
          </cell>
          <cell r="Y288">
            <v>-11.48</v>
          </cell>
          <cell r="AB288">
            <v>-11.48</v>
          </cell>
          <cell r="AE288">
            <v>-11.48</v>
          </cell>
          <cell r="AH288">
            <v>-11.48</v>
          </cell>
        </row>
        <row r="289">
          <cell r="M289">
            <v>-999995</v>
          </cell>
          <cell r="Y289">
            <v>-1599995</v>
          </cell>
          <cell r="AB289">
            <v>-1599995</v>
          </cell>
          <cell r="AE289">
            <v>-1599995</v>
          </cell>
          <cell r="AH289">
            <v>-1599995</v>
          </cell>
        </row>
        <row r="290">
          <cell r="M290">
            <v>-86797.42</v>
          </cell>
          <cell r="Y290">
            <v>-86797.42</v>
          </cell>
          <cell r="AB290">
            <v>-86797.42</v>
          </cell>
          <cell r="AE290">
            <v>-86797.42</v>
          </cell>
          <cell r="AH290">
            <v>-86797.42</v>
          </cell>
        </row>
        <row r="291">
          <cell r="M291">
            <v>-116976.29</v>
          </cell>
          <cell r="Y291">
            <v>-116976.29</v>
          </cell>
          <cell r="AB291">
            <v>-116976.29</v>
          </cell>
          <cell r="AE291">
            <v>-116976.29</v>
          </cell>
          <cell r="AH291">
            <v>-116976.29</v>
          </cell>
        </row>
        <row r="292">
          <cell r="M292">
            <v>-130348.7</v>
          </cell>
          <cell r="Y292">
            <v>-130348.7</v>
          </cell>
          <cell r="AB292">
            <v>-130348.7</v>
          </cell>
          <cell r="AE292">
            <v>-130348.7</v>
          </cell>
          <cell r="AH292">
            <v>-130348.7</v>
          </cell>
        </row>
        <row r="293">
          <cell r="M293">
            <v>-30000</v>
          </cell>
          <cell r="Y293">
            <v>-30000</v>
          </cell>
          <cell r="AB293">
            <v>-100000</v>
          </cell>
          <cell r="AE293">
            <v>-100000</v>
          </cell>
          <cell r="AH293">
            <v>-100000</v>
          </cell>
        </row>
        <row r="294">
          <cell r="M294">
            <v>0</v>
          </cell>
          <cell r="Y294">
            <v>0</v>
          </cell>
          <cell r="AB294">
            <v>-7995.01</v>
          </cell>
          <cell r="AE294">
            <v>-7995.01</v>
          </cell>
          <cell r="AH294">
            <v>-7995.01</v>
          </cell>
        </row>
        <row r="295">
          <cell r="M295">
            <v>-1302117</v>
          </cell>
          <cell r="Y295">
            <v>-1302117</v>
          </cell>
          <cell r="AB295">
            <v>-1302117</v>
          </cell>
          <cell r="AE295">
            <v>-1302117</v>
          </cell>
          <cell r="AH295">
            <v>-1302117</v>
          </cell>
        </row>
        <row r="296">
          <cell r="M296">
            <v>-2552322.5</v>
          </cell>
          <cell r="Y296">
            <v>-2552322.5</v>
          </cell>
          <cell r="AB296">
            <v>-2602302.5</v>
          </cell>
          <cell r="AE296">
            <v>-2602302.5</v>
          </cell>
          <cell r="AH296">
            <v>-2602302.5</v>
          </cell>
        </row>
        <row r="297">
          <cell r="M297">
            <v>0</v>
          </cell>
          <cell r="Y297">
            <v>0</v>
          </cell>
          <cell r="AB297">
            <v>0</v>
          </cell>
          <cell r="AE297">
            <v>3545754</v>
          </cell>
          <cell r="AH297">
            <v>3545754</v>
          </cell>
        </row>
        <row r="298">
          <cell r="M298">
            <v>0</v>
          </cell>
          <cell r="Y298">
            <v>0</v>
          </cell>
          <cell r="AB298">
            <v>0</v>
          </cell>
          <cell r="AE298">
            <v>-66697</v>
          </cell>
          <cell r="AH298">
            <v>-66697</v>
          </cell>
        </row>
        <row r="299">
          <cell r="M299">
            <v>4758702.75</v>
          </cell>
          <cell r="Y299">
            <v>4761298.0999999996</v>
          </cell>
          <cell r="AB299">
            <v>4761298.0999999996</v>
          </cell>
          <cell r="AE299">
            <v>4804479.37</v>
          </cell>
          <cell r="AH299">
            <v>4804479.37</v>
          </cell>
        </row>
        <row r="300">
          <cell r="M300">
            <v>-8319.7900000000009</v>
          </cell>
          <cell r="Y300">
            <v>-8319.7900000000009</v>
          </cell>
          <cell r="AB300">
            <v>-8319.7900000000009</v>
          </cell>
          <cell r="AE300">
            <v>-8319.7900000000009</v>
          </cell>
          <cell r="AH300">
            <v>-8319.7900000000009</v>
          </cell>
        </row>
        <row r="301">
          <cell r="M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</row>
        <row r="302">
          <cell r="M302">
            <v>-37207.279999999999</v>
          </cell>
          <cell r="Y302">
            <v>-39949.460000000006</v>
          </cell>
          <cell r="AB302">
            <v>-39949.460000000006</v>
          </cell>
          <cell r="AE302">
            <v>-146.72999999999999</v>
          </cell>
          <cell r="AH302">
            <v>-146.72999999999999</v>
          </cell>
        </row>
        <row r="303">
          <cell r="M303">
            <v>-493236.45</v>
          </cell>
          <cell r="Y303">
            <v>-1067984.29</v>
          </cell>
          <cell r="AB303">
            <v>-1068055.5900000001</v>
          </cell>
          <cell r="AE303">
            <v>-4521342.21</v>
          </cell>
          <cell r="AH303">
            <v>-6028012.21</v>
          </cell>
        </row>
        <row r="304">
          <cell r="M304">
            <v>0</v>
          </cell>
          <cell r="Y304">
            <v>0</v>
          </cell>
          <cell r="AB304">
            <v>0</v>
          </cell>
          <cell r="AE304">
            <v>0</v>
          </cell>
          <cell r="AH304">
            <v>0</v>
          </cell>
        </row>
        <row r="305">
          <cell r="M305">
            <v>0</v>
          </cell>
          <cell r="Y305">
            <v>-100000</v>
          </cell>
          <cell r="AB305">
            <v>-100000</v>
          </cell>
          <cell r="AE305">
            <v>-100000</v>
          </cell>
          <cell r="AH305">
            <v>-100000</v>
          </cell>
        </row>
        <row r="306">
          <cell r="M306">
            <v>0</v>
          </cell>
          <cell r="Y306">
            <v>0</v>
          </cell>
          <cell r="AB306">
            <v>0</v>
          </cell>
          <cell r="AE306">
            <v>0</v>
          </cell>
          <cell r="AH306">
            <v>-50000</v>
          </cell>
        </row>
        <row r="307">
          <cell r="M307">
            <v>0</v>
          </cell>
          <cell r="Y307">
            <v>0</v>
          </cell>
          <cell r="AB307">
            <v>0</v>
          </cell>
          <cell r="AE307">
            <v>0</v>
          </cell>
          <cell r="AH307">
            <v>0</v>
          </cell>
        </row>
        <row r="308">
          <cell r="M308">
            <v>0</v>
          </cell>
          <cell r="Y308">
            <v>5065.8977891654467</v>
          </cell>
          <cell r="AB308">
            <v>7368.38</v>
          </cell>
          <cell r="AE308">
            <v>12222.230477796515</v>
          </cell>
          <cell r="AH308">
            <v>14111.39</v>
          </cell>
        </row>
        <row r="309">
          <cell r="M309">
            <v>0</v>
          </cell>
          <cell r="Y309">
            <v>0</v>
          </cell>
          <cell r="AB309">
            <v>0</v>
          </cell>
          <cell r="AE309">
            <v>0</v>
          </cell>
          <cell r="AH309">
            <v>0</v>
          </cell>
        </row>
        <row r="310">
          <cell r="M310">
            <v>0</v>
          </cell>
          <cell r="Y310">
            <v>0</v>
          </cell>
          <cell r="AB310">
            <v>0</v>
          </cell>
          <cell r="AE310">
            <v>0</v>
          </cell>
          <cell r="AH310">
            <v>0</v>
          </cell>
        </row>
        <row r="311">
          <cell r="M311">
            <v>7497.81</v>
          </cell>
          <cell r="Y311">
            <v>3575.41</v>
          </cell>
          <cell r="AB311">
            <v>12504.87</v>
          </cell>
          <cell r="AE311">
            <v>24266.52</v>
          </cell>
          <cell r="AH311">
            <v>31276.32</v>
          </cell>
        </row>
        <row r="312">
          <cell r="M312">
            <v>2396.44</v>
          </cell>
          <cell r="Y312">
            <v>5715.53</v>
          </cell>
          <cell r="AB312">
            <v>7371.76</v>
          </cell>
          <cell r="AE312">
            <v>7621.83</v>
          </cell>
          <cell r="AH312">
            <v>7969.6</v>
          </cell>
        </row>
        <row r="313">
          <cell r="M313">
            <v>4207.91</v>
          </cell>
          <cell r="Y313">
            <v>12992.71</v>
          </cell>
          <cell r="AB313">
            <v>14467.68</v>
          </cell>
          <cell r="AE313">
            <v>17872.95</v>
          </cell>
          <cell r="AH313">
            <v>20185.82</v>
          </cell>
        </row>
        <row r="314">
          <cell r="M314">
            <v>13043.47</v>
          </cell>
          <cell r="Y314">
            <v>18201.150000000001</v>
          </cell>
          <cell r="AB314">
            <v>18201.150000000001</v>
          </cell>
          <cell r="AE314">
            <v>18201.150000000001</v>
          </cell>
          <cell r="AH314">
            <v>18201.150000000001</v>
          </cell>
        </row>
        <row r="315">
          <cell r="M315">
            <v>12183.38</v>
          </cell>
          <cell r="Y315">
            <v>82585.850000000006</v>
          </cell>
          <cell r="AB315">
            <v>102519.99</v>
          </cell>
          <cell r="AE315">
            <v>126944.50903878584</v>
          </cell>
          <cell r="AH315">
            <v>160667.62229488706</v>
          </cell>
        </row>
        <row r="316">
          <cell r="M316">
            <v>8155.59</v>
          </cell>
          <cell r="Y316">
            <v>38139.31</v>
          </cell>
          <cell r="AB316">
            <v>35345.760000000002</v>
          </cell>
          <cell r="AE316">
            <v>30490.15</v>
          </cell>
          <cell r="AH316">
            <v>32198.799999999999</v>
          </cell>
        </row>
        <row r="317">
          <cell r="M317">
            <v>0</v>
          </cell>
          <cell r="Y317">
            <v>0</v>
          </cell>
          <cell r="AB317">
            <v>147.06</v>
          </cell>
          <cell r="AE317">
            <v>147.06</v>
          </cell>
          <cell r="AH317">
            <v>147.06</v>
          </cell>
        </row>
        <row r="318">
          <cell r="M318">
            <v>284.01</v>
          </cell>
          <cell r="Y318">
            <v>489.99</v>
          </cell>
          <cell r="AB318">
            <v>489.99</v>
          </cell>
          <cell r="AE318">
            <v>489.99</v>
          </cell>
          <cell r="AH318">
            <v>489.99</v>
          </cell>
        </row>
        <row r="319">
          <cell r="M319">
            <v>0</v>
          </cell>
          <cell r="Y319">
            <v>11.72</v>
          </cell>
          <cell r="AB319">
            <v>101.1</v>
          </cell>
          <cell r="AE319">
            <v>189.35</v>
          </cell>
          <cell r="AH319">
            <v>189.35</v>
          </cell>
        </row>
        <row r="320">
          <cell r="M320">
            <v>0</v>
          </cell>
          <cell r="Y320">
            <v>1030.8499999999999</v>
          </cell>
          <cell r="AB320">
            <v>1719.83</v>
          </cell>
          <cell r="AE320">
            <v>3289.98</v>
          </cell>
          <cell r="AH320">
            <v>4116.83</v>
          </cell>
        </row>
        <row r="321">
          <cell r="M321">
            <v>9558.93</v>
          </cell>
          <cell r="Y321">
            <v>14716.52</v>
          </cell>
          <cell r="AB321">
            <v>25951.81</v>
          </cell>
          <cell r="AE321">
            <v>28951.81</v>
          </cell>
          <cell r="AH321">
            <v>33985.536812816194</v>
          </cell>
        </row>
        <row r="322">
          <cell r="M322">
            <v>0</v>
          </cell>
          <cell r="Y322">
            <v>39.630000000000003</v>
          </cell>
          <cell r="AB322">
            <v>39.630000000000003</v>
          </cell>
          <cell r="AE322">
            <v>39.630000000000003</v>
          </cell>
          <cell r="AH322">
            <v>39.630000000000003</v>
          </cell>
        </row>
        <row r="323">
          <cell r="M323">
            <v>4397.13</v>
          </cell>
          <cell r="Y323">
            <v>15475.066383601756</v>
          </cell>
          <cell r="AB323">
            <v>17526.399999999998</v>
          </cell>
          <cell r="AE323">
            <v>18711.64</v>
          </cell>
          <cell r="AH323">
            <v>20477.739999999998</v>
          </cell>
        </row>
        <row r="324">
          <cell r="M324">
            <v>0</v>
          </cell>
          <cell r="Y324">
            <v>0</v>
          </cell>
          <cell r="AB324">
            <v>756.69</v>
          </cell>
          <cell r="AE324">
            <v>756.69</v>
          </cell>
          <cell r="AH324">
            <v>756.69</v>
          </cell>
        </row>
        <row r="325">
          <cell r="M325">
            <v>0</v>
          </cell>
          <cell r="Y325">
            <v>0</v>
          </cell>
          <cell r="AB325">
            <v>0</v>
          </cell>
          <cell r="AE325">
            <v>0</v>
          </cell>
          <cell r="AH325">
            <v>-532.98</v>
          </cell>
        </row>
        <row r="326">
          <cell r="M326">
            <v>0</v>
          </cell>
          <cell r="Y326">
            <v>0</v>
          </cell>
          <cell r="AB326">
            <v>218.99</v>
          </cell>
          <cell r="AE326">
            <v>218.99</v>
          </cell>
          <cell r="AH326">
            <v>218.99</v>
          </cell>
        </row>
        <row r="327">
          <cell r="M327">
            <v>466.88</v>
          </cell>
          <cell r="Y327">
            <v>1232.99</v>
          </cell>
          <cell r="AB327">
            <v>2730.44</v>
          </cell>
          <cell r="AE327">
            <v>2730.44</v>
          </cell>
          <cell r="AH327">
            <v>2730.44</v>
          </cell>
        </row>
        <row r="328">
          <cell r="M328">
            <v>1850.76</v>
          </cell>
          <cell r="Y328">
            <v>3331.03</v>
          </cell>
          <cell r="AB328">
            <v>4202.8100000000004</v>
          </cell>
          <cell r="AE328">
            <v>6017.92</v>
          </cell>
          <cell r="AH328">
            <v>7303.98</v>
          </cell>
        </row>
        <row r="329">
          <cell r="M329">
            <v>0</v>
          </cell>
          <cell r="Y329">
            <v>-882.89</v>
          </cell>
          <cell r="AB329">
            <v>-1322.25</v>
          </cell>
          <cell r="AE329">
            <v>-1037.82</v>
          </cell>
          <cell r="AH329">
            <v>-1033.51</v>
          </cell>
        </row>
        <row r="330">
          <cell r="M330">
            <v>0</v>
          </cell>
          <cell r="Y330">
            <v>0</v>
          </cell>
          <cell r="AB330">
            <v>0</v>
          </cell>
          <cell r="AE330">
            <v>0</v>
          </cell>
          <cell r="AH330">
            <v>1224.33</v>
          </cell>
        </row>
        <row r="331">
          <cell r="M331">
            <v>65446.62</v>
          </cell>
          <cell r="Y331">
            <v>305977.53000000003</v>
          </cell>
          <cell r="AB331">
            <v>278149.53000000003</v>
          </cell>
          <cell r="AE331">
            <v>326340.53000000003</v>
          </cell>
          <cell r="AH331">
            <v>369418.69</v>
          </cell>
        </row>
        <row r="332">
          <cell r="M332">
            <v>37289.599999999999</v>
          </cell>
          <cell r="Y332">
            <v>57659.19</v>
          </cell>
          <cell r="AB332">
            <v>57659.19</v>
          </cell>
          <cell r="AE332">
            <v>57659.19</v>
          </cell>
          <cell r="AH332">
            <v>57518.12</v>
          </cell>
        </row>
        <row r="333">
          <cell r="M333">
            <v>0</v>
          </cell>
          <cell r="Y333">
            <v>0</v>
          </cell>
          <cell r="AB333">
            <v>0</v>
          </cell>
          <cell r="AE333">
            <v>0</v>
          </cell>
          <cell r="AH333">
            <v>0</v>
          </cell>
        </row>
        <row r="334">
          <cell r="M334">
            <v>0</v>
          </cell>
          <cell r="Y334">
            <v>0</v>
          </cell>
          <cell r="AB334">
            <v>0</v>
          </cell>
          <cell r="AE334">
            <v>0</v>
          </cell>
          <cell r="AH334">
            <v>0</v>
          </cell>
        </row>
        <row r="335">
          <cell r="M335">
            <v>0</v>
          </cell>
          <cell r="Y335">
            <v>0</v>
          </cell>
          <cell r="AB335">
            <v>0</v>
          </cell>
          <cell r="AE335">
            <v>0</v>
          </cell>
          <cell r="AH335">
            <v>0</v>
          </cell>
        </row>
        <row r="336">
          <cell r="M336">
            <v>5592.26</v>
          </cell>
          <cell r="Y336">
            <v>5592.26</v>
          </cell>
          <cell r="AB336">
            <v>5592.26</v>
          </cell>
          <cell r="AE336">
            <v>5592.26</v>
          </cell>
          <cell r="AH336">
            <v>5592.26</v>
          </cell>
        </row>
        <row r="337">
          <cell r="M337">
            <v>0</v>
          </cell>
          <cell r="Y337">
            <v>0</v>
          </cell>
          <cell r="AB337">
            <v>0</v>
          </cell>
          <cell r="AE337">
            <v>7000</v>
          </cell>
          <cell r="AH337">
            <v>0</v>
          </cell>
        </row>
        <row r="338">
          <cell r="M338">
            <v>0</v>
          </cell>
          <cell r="Y338">
            <v>0</v>
          </cell>
          <cell r="AB338">
            <v>0</v>
          </cell>
          <cell r="AE338">
            <v>0</v>
          </cell>
          <cell r="AH338">
            <v>0</v>
          </cell>
        </row>
        <row r="339">
          <cell r="M339">
            <v>16031.21</v>
          </cell>
          <cell r="Y339">
            <v>56844.453938506587</v>
          </cell>
          <cell r="AB339">
            <v>60367.65</v>
          </cell>
          <cell r="AE339">
            <v>73781.399999999994</v>
          </cell>
          <cell r="AH339">
            <v>98278.8</v>
          </cell>
        </row>
        <row r="340">
          <cell r="M340">
            <v>115619.94</v>
          </cell>
          <cell r="Y340">
            <v>420038.12</v>
          </cell>
          <cell r="AB340">
            <v>534519.48</v>
          </cell>
          <cell r="AE340">
            <v>616187.29814502527</v>
          </cell>
          <cell r="AH340">
            <v>686224.77724137937</v>
          </cell>
        </row>
        <row r="341">
          <cell r="M341">
            <v>6165.82</v>
          </cell>
          <cell r="Y341">
            <v>22827.79</v>
          </cell>
          <cell r="AB341">
            <v>29037.41</v>
          </cell>
          <cell r="AE341">
            <v>33483.449999999997</v>
          </cell>
          <cell r="AH341">
            <v>37608.99</v>
          </cell>
        </row>
        <row r="342">
          <cell r="M342">
            <v>13658.38</v>
          </cell>
          <cell r="Y342">
            <v>56232.57</v>
          </cell>
          <cell r="AB342">
            <v>66271.05</v>
          </cell>
          <cell r="AE342">
            <v>79101.86</v>
          </cell>
          <cell r="AH342">
            <v>87594.05</v>
          </cell>
        </row>
        <row r="343">
          <cell r="M343">
            <v>5221.57</v>
          </cell>
          <cell r="Y343">
            <v>17788.39</v>
          </cell>
          <cell r="AB343">
            <v>22950.2</v>
          </cell>
          <cell r="AE343">
            <v>27658.18</v>
          </cell>
          <cell r="AH343">
            <v>32294.49</v>
          </cell>
        </row>
        <row r="344">
          <cell r="M344">
            <v>136.41</v>
          </cell>
          <cell r="Y344">
            <v>515.64</v>
          </cell>
          <cell r="AB344">
            <v>617.67999999999995</v>
          </cell>
          <cell r="AE344">
            <v>716.05</v>
          </cell>
          <cell r="AH344">
            <v>810.34</v>
          </cell>
        </row>
        <row r="345">
          <cell r="M345">
            <v>-5848.57</v>
          </cell>
          <cell r="Y345">
            <v>-21910.39</v>
          </cell>
          <cell r="AB345">
            <v>-27547.71</v>
          </cell>
          <cell r="AE345">
            <v>-32714.38</v>
          </cell>
          <cell r="AH345">
            <v>-38635.72</v>
          </cell>
        </row>
        <row r="346">
          <cell r="M346">
            <v>4558.93</v>
          </cell>
          <cell r="Y346">
            <v>17038.05</v>
          </cell>
          <cell r="AB346">
            <v>20114.43</v>
          </cell>
          <cell r="AE346">
            <v>24627.360000000001</v>
          </cell>
          <cell r="AH346">
            <v>27443.9</v>
          </cell>
        </row>
        <row r="347">
          <cell r="M347">
            <v>0</v>
          </cell>
          <cell r="Y347">
            <v>1476.88</v>
          </cell>
          <cell r="AB347">
            <v>1476.88</v>
          </cell>
          <cell r="AE347">
            <v>1476.88</v>
          </cell>
          <cell r="AH347">
            <v>2322.25</v>
          </cell>
        </row>
        <row r="348">
          <cell r="M348">
            <v>434.26</v>
          </cell>
          <cell r="Y348">
            <v>2132.41</v>
          </cell>
          <cell r="AB348">
            <v>2506.17</v>
          </cell>
          <cell r="AE348">
            <v>2866.48</v>
          </cell>
          <cell r="AH348">
            <v>3211.85</v>
          </cell>
        </row>
        <row r="349">
          <cell r="M349">
            <v>0</v>
          </cell>
          <cell r="Y349">
            <v>0</v>
          </cell>
          <cell r="AB349">
            <v>0</v>
          </cell>
          <cell r="AE349">
            <v>0</v>
          </cell>
          <cell r="AH349">
            <v>0</v>
          </cell>
        </row>
        <row r="350">
          <cell r="M350">
            <v>0</v>
          </cell>
          <cell r="Y350">
            <v>0</v>
          </cell>
          <cell r="AB350">
            <v>0</v>
          </cell>
          <cell r="AE350">
            <v>0</v>
          </cell>
          <cell r="AH350">
            <v>0</v>
          </cell>
        </row>
        <row r="351">
          <cell r="M351">
            <v>56.32</v>
          </cell>
          <cell r="Y351">
            <v>-2.95</v>
          </cell>
          <cell r="AB351">
            <v>-3.24</v>
          </cell>
          <cell r="AE351">
            <v>-3.24</v>
          </cell>
          <cell r="AH351">
            <v>-3.24</v>
          </cell>
        </row>
        <row r="352">
          <cell r="M352">
            <v>0</v>
          </cell>
          <cell r="Y352">
            <v>0</v>
          </cell>
          <cell r="AB352">
            <v>0</v>
          </cell>
          <cell r="AE352">
            <v>0</v>
          </cell>
          <cell r="AH352">
            <v>2762.7327586206893</v>
          </cell>
        </row>
        <row r="353">
          <cell r="M353">
            <v>0</v>
          </cell>
          <cell r="Y353">
            <v>0</v>
          </cell>
          <cell r="AB353">
            <v>0</v>
          </cell>
          <cell r="AE353">
            <v>0</v>
          </cell>
          <cell r="AH353">
            <v>6710</v>
          </cell>
        </row>
        <row r="354">
          <cell r="M354">
            <v>0</v>
          </cell>
          <cell r="Y354">
            <v>0</v>
          </cell>
          <cell r="AB354">
            <v>0</v>
          </cell>
          <cell r="AE354">
            <v>1000</v>
          </cell>
          <cell r="AH354">
            <v>2000</v>
          </cell>
        </row>
        <row r="355">
          <cell r="M355">
            <v>0</v>
          </cell>
          <cell r="Y355">
            <v>0</v>
          </cell>
          <cell r="AB355">
            <v>0</v>
          </cell>
          <cell r="AE355">
            <v>0</v>
          </cell>
          <cell r="AH355">
            <v>0</v>
          </cell>
        </row>
        <row r="356">
          <cell r="M356">
            <v>0</v>
          </cell>
          <cell r="Y356">
            <v>0</v>
          </cell>
          <cell r="AB356">
            <v>0</v>
          </cell>
          <cell r="AE356">
            <v>0</v>
          </cell>
          <cell r="AH356">
            <v>0</v>
          </cell>
        </row>
        <row r="357">
          <cell r="M357">
            <v>0</v>
          </cell>
          <cell r="Y357">
            <v>0</v>
          </cell>
          <cell r="AB357">
            <v>0</v>
          </cell>
          <cell r="AE357">
            <v>0</v>
          </cell>
          <cell r="AH357">
            <v>0</v>
          </cell>
        </row>
        <row r="358">
          <cell r="M358">
            <v>1493.23</v>
          </cell>
          <cell r="Y358">
            <v>4921.66</v>
          </cell>
          <cell r="AB358">
            <v>4921.66</v>
          </cell>
          <cell r="AE358">
            <v>5343.25</v>
          </cell>
          <cell r="AH358">
            <v>6070.62</v>
          </cell>
        </row>
        <row r="359">
          <cell r="M359">
            <v>0</v>
          </cell>
          <cell r="Y359">
            <v>0</v>
          </cell>
          <cell r="AB359">
            <v>1281.1300000000001</v>
          </cell>
          <cell r="AE359">
            <v>2836.67</v>
          </cell>
          <cell r="AH359">
            <v>3889.79</v>
          </cell>
        </row>
        <row r="360">
          <cell r="M360">
            <v>0</v>
          </cell>
          <cell r="Y360">
            <v>0</v>
          </cell>
          <cell r="AB360">
            <v>709.43</v>
          </cell>
          <cell r="AE360">
            <v>1930.03</v>
          </cell>
          <cell r="AH360">
            <v>3969.69</v>
          </cell>
        </row>
        <row r="361">
          <cell r="M361">
            <v>0</v>
          </cell>
          <cell r="Y361">
            <v>-22368.7</v>
          </cell>
          <cell r="AB361">
            <v>-56425</v>
          </cell>
          <cell r="AE361">
            <v>-56425</v>
          </cell>
          <cell r="AH361">
            <v>-56425</v>
          </cell>
        </row>
        <row r="362">
          <cell r="M362">
            <v>463</v>
          </cell>
          <cell r="Y362">
            <v>463</v>
          </cell>
          <cell r="AB362">
            <v>463</v>
          </cell>
          <cell r="AE362">
            <v>463</v>
          </cell>
          <cell r="AH362">
            <v>463</v>
          </cell>
        </row>
        <row r="363">
          <cell r="M363">
            <v>735</v>
          </cell>
          <cell r="Y363">
            <v>2920.18</v>
          </cell>
          <cell r="AB363">
            <v>10231.18</v>
          </cell>
          <cell r="AE363">
            <v>10573.51</v>
          </cell>
          <cell r="AH363">
            <v>10573.51</v>
          </cell>
        </row>
        <row r="364">
          <cell r="M364">
            <v>63</v>
          </cell>
          <cell r="Y364">
            <v>369.91</v>
          </cell>
          <cell r="AB364">
            <v>369.91</v>
          </cell>
          <cell r="AE364">
            <v>369.91</v>
          </cell>
          <cell r="AH364">
            <v>369.91</v>
          </cell>
        </row>
        <row r="365">
          <cell r="M365">
            <v>0</v>
          </cell>
          <cell r="Y365">
            <v>1270.78</v>
          </cell>
          <cell r="AB365">
            <v>1270.78</v>
          </cell>
          <cell r="AE365">
            <v>1270.78</v>
          </cell>
          <cell r="AH365">
            <v>1270.78</v>
          </cell>
        </row>
        <row r="366">
          <cell r="M366">
            <v>1499.57</v>
          </cell>
          <cell r="Y366">
            <v>1499.57</v>
          </cell>
          <cell r="AB366">
            <v>1499.57</v>
          </cell>
          <cell r="AE366">
            <v>1499.57</v>
          </cell>
          <cell r="AH366">
            <v>1499.57</v>
          </cell>
        </row>
        <row r="367">
          <cell r="M367">
            <v>704.6</v>
          </cell>
          <cell r="Y367">
            <v>704.6</v>
          </cell>
          <cell r="AB367">
            <v>704.6</v>
          </cell>
          <cell r="AE367">
            <v>704.6</v>
          </cell>
          <cell r="AH367">
            <v>704.6</v>
          </cell>
        </row>
        <row r="368">
          <cell r="M368">
            <v>390</v>
          </cell>
          <cell r="Y368">
            <v>0</v>
          </cell>
          <cell r="AB368">
            <v>0</v>
          </cell>
          <cell r="AE368">
            <v>0</v>
          </cell>
          <cell r="AH368">
            <v>0</v>
          </cell>
        </row>
        <row r="369">
          <cell r="M369">
            <v>7218.6</v>
          </cell>
          <cell r="Y369">
            <v>7218.6</v>
          </cell>
          <cell r="AB369">
            <v>8058.6</v>
          </cell>
          <cell r="AE369">
            <v>8058.6</v>
          </cell>
          <cell r="AH369">
            <v>8058.6</v>
          </cell>
        </row>
        <row r="370">
          <cell r="M370">
            <v>2349.09</v>
          </cell>
          <cell r="Y370">
            <v>2121.09</v>
          </cell>
          <cell r="AB370">
            <v>2121.09</v>
          </cell>
          <cell r="AE370">
            <v>2121.09</v>
          </cell>
          <cell r="AH370">
            <v>2121.09</v>
          </cell>
        </row>
        <row r="371">
          <cell r="M371">
            <v>1615.69</v>
          </cell>
          <cell r="Y371">
            <v>1615.69</v>
          </cell>
          <cell r="AB371">
            <v>1615.69</v>
          </cell>
          <cell r="AE371">
            <v>1615.69</v>
          </cell>
          <cell r="AH371">
            <v>1615.69</v>
          </cell>
        </row>
        <row r="372">
          <cell r="M372">
            <v>3451.03</v>
          </cell>
          <cell r="Y372">
            <v>3227.03</v>
          </cell>
          <cell r="AB372">
            <v>3227.03</v>
          </cell>
          <cell r="AE372">
            <v>3227.03</v>
          </cell>
          <cell r="AH372">
            <v>3227.03</v>
          </cell>
        </row>
        <row r="373">
          <cell r="M373">
            <v>3918.74</v>
          </cell>
          <cell r="Y373">
            <v>9810.23</v>
          </cell>
          <cell r="AB373">
            <v>9810.23</v>
          </cell>
          <cell r="AE373">
            <v>9810.23</v>
          </cell>
          <cell r="AH373">
            <v>9810.23</v>
          </cell>
        </row>
        <row r="374">
          <cell r="M374">
            <v>6012.29</v>
          </cell>
          <cell r="Y374">
            <v>9341.89</v>
          </cell>
          <cell r="AB374">
            <v>9341.89</v>
          </cell>
          <cell r="AE374">
            <v>9341.89</v>
          </cell>
          <cell r="AH374">
            <v>9341.89</v>
          </cell>
        </row>
        <row r="375">
          <cell r="M375">
            <v>144.56</v>
          </cell>
          <cell r="Y375">
            <v>4560.87</v>
          </cell>
          <cell r="AB375">
            <v>3389.15</v>
          </cell>
          <cell r="AE375">
            <v>3389.15</v>
          </cell>
          <cell r="AH375">
            <v>3389.15</v>
          </cell>
        </row>
        <row r="376">
          <cell r="M376">
            <v>174</v>
          </cell>
          <cell r="Y376">
            <v>174</v>
          </cell>
          <cell r="AB376">
            <v>174</v>
          </cell>
          <cell r="AE376">
            <v>174</v>
          </cell>
          <cell r="AH376">
            <v>174</v>
          </cell>
        </row>
        <row r="377">
          <cell r="M377">
            <v>4392.7</v>
          </cell>
          <cell r="Y377">
            <v>4483.7</v>
          </cell>
          <cell r="AB377">
            <v>4483.7</v>
          </cell>
          <cell r="AE377">
            <v>4483.7</v>
          </cell>
          <cell r="AH377">
            <v>4483.7</v>
          </cell>
        </row>
        <row r="378">
          <cell r="M378">
            <v>1458.92</v>
          </cell>
          <cell r="Y378">
            <v>6635.37</v>
          </cell>
          <cell r="AB378">
            <v>6635.37</v>
          </cell>
          <cell r="AE378">
            <v>6635.37</v>
          </cell>
          <cell r="AH378">
            <v>6635.37</v>
          </cell>
        </row>
        <row r="379">
          <cell r="M379">
            <v>8522.67</v>
          </cell>
          <cell r="Y379">
            <v>8522.67</v>
          </cell>
          <cell r="AB379">
            <v>8522.67</v>
          </cell>
          <cell r="AE379">
            <v>8522.67</v>
          </cell>
          <cell r="AH379">
            <v>8522.67</v>
          </cell>
        </row>
        <row r="380">
          <cell r="M380">
            <v>32477.16</v>
          </cell>
          <cell r="Y380">
            <v>21458.560000000001</v>
          </cell>
          <cell r="AB380">
            <v>21458.560000000001</v>
          </cell>
          <cell r="AE380">
            <v>25478.45</v>
          </cell>
          <cell r="AH380">
            <v>25478.45</v>
          </cell>
        </row>
        <row r="381">
          <cell r="M381">
            <v>0</v>
          </cell>
          <cell r="Y381">
            <v>1522.79</v>
          </cell>
          <cell r="AB381">
            <v>1522.79</v>
          </cell>
          <cell r="AE381">
            <v>1522.79</v>
          </cell>
          <cell r="AH381">
            <v>1522.79</v>
          </cell>
        </row>
        <row r="382">
          <cell r="M382">
            <v>0</v>
          </cell>
          <cell r="Y382">
            <v>2797.91</v>
          </cell>
          <cell r="AB382">
            <v>2797.91</v>
          </cell>
          <cell r="AE382">
            <v>2797.91</v>
          </cell>
          <cell r="AH382">
            <v>2797.91</v>
          </cell>
        </row>
        <row r="383">
          <cell r="M383">
            <v>0</v>
          </cell>
          <cell r="Y383">
            <v>1607.3</v>
          </cell>
          <cell r="AB383">
            <v>1607.3</v>
          </cell>
          <cell r="AE383">
            <v>1607.3</v>
          </cell>
          <cell r="AH383">
            <v>1607.3</v>
          </cell>
        </row>
        <row r="384">
          <cell r="M384">
            <v>0</v>
          </cell>
          <cell r="Y384">
            <v>280.75</v>
          </cell>
          <cell r="AB384">
            <v>1810.75</v>
          </cell>
          <cell r="AE384">
            <v>1810.75</v>
          </cell>
          <cell r="AH384">
            <v>3075.75</v>
          </cell>
        </row>
        <row r="385">
          <cell r="M385">
            <v>0</v>
          </cell>
          <cell r="Y385">
            <v>7939.56</v>
          </cell>
          <cell r="AB385">
            <v>6630.88</v>
          </cell>
          <cell r="AE385">
            <v>6630.88</v>
          </cell>
          <cell r="AH385">
            <v>6630.88</v>
          </cell>
        </row>
        <row r="386">
          <cell r="M386">
            <v>0</v>
          </cell>
          <cell r="Y386">
            <v>2140.2199999999998</v>
          </cell>
          <cell r="AB386">
            <v>2344.2199999999998</v>
          </cell>
          <cell r="AE386">
            <v>2344.2199999999998</v>
          </cell>
          <cell r="AH386">
            <v>2344.2199999999998</v>
          </cell>
        </row>
        <row r="387">
          <cell r="M387">
            <v>0</v>
          </cell>
          <cell r="Y387">
            <v>2672.09</v>
          </cell>
          <cell r="AB387">
            <v>2672.09</v>
          </cell>
          <cell r="AE387">
            <v>2672.09</v>
          </cell>
          <cell r="AH387">
            <v>2672.09</v>
          </cell>
        </row>
        <row r="388">
          <cell r="M388">
            <v>0</v>
          </cell>
          <cell r="Y388">
            <v>1001</v>
          </cell>
          <cell r="AB388">
            <v>4352.2700000000004</v>
          </cell>
          <cell r="AE388">
            <v>4352.2700000000004</v>
          </cell>
          <cell r="AH388">
            <v>4352.2700000000004</v>
          </cell>
        </row>
        <row r="389">
          <cell r="M389">
            <v>0</v>
          </cell>
          <cell r="Y389">
            <v>2685.56</v>
          </cell>
          <cell r="AB389">
            <v>2685.56</v>
          </cell>
          <cell r="AE389">
            <v>2685.56</v>
          </cell>
          <cell r="AH389">
            <v>2685.56</v>
          </cell>
        </row>
        <row r="390">
          <cell r="M390">
            <v>0</v>
          </cell>
          <cell r="Y390">
            <v>1782.7</v>
          </cell>
          <cell r="AB390">
            <v>4812.7</v>
          </cell>
          <cell r="AE390">
            <v>19282.43</v>
          </cell>
          <cell r="AH390">
            <v>19282.43</v>
          </cell>
        </row>
        <row r="391">
          <cell r="M391">
            <v>0</v>
          </cell>
          <cell r="Y391">
            <v>4019.89</v>
          </cell>
          <cell r="AB391">
            <v>4019.89</v>
          </cell>
          <cell r="AE391">
            <v>4019.89</v>
          </cell>
          <cell r="AH391">
            <v>4019.89</v>
          </cell>
        </row>
        <row r="392">
          <cell r="M392">
            <v>0</v>
          </cell>
          <cell r="Y392">
            <v>2579.98</v>
          </cell>
          <cell r="AB392">
            <v>2579.98</v>
          </cell>
          <cell r="AE392">
            <v>2579.98</v>
          </cell>
          <cell r="AH392">
            <v>2579.98</v>
          </cell>
        </row>
        <row r="393">
          <cell r="M393">
            <v>0</v>
          </cell>
          <cell r="Y393">
            <v>0</v>
          </cell>
          <cell r="AB393">
            <v>0</v>
          </cell>
          <cell r="AE393">
            <v>0</v>
          </cell>
          <cell r="AH393">
            <v>0</v>
          </cell>
        </row>
        <row r="394">
          <cell r="M394">
            <v>0</v>
          </cell>
          <cell r="Y394">
            <v>554</v>
          </cell>
          <cell r="AB394">
            <v>554</v>
          </cell>
          <cell r="AE394">
            <v>554</v>
          </cell>
          <cell r="AH394">
            <v>554</v>
          </cell>
        </row>
        <row r="395">
          <cell r="M395">
            <v>0</v>
          </cell>
          <cell r="Y395">
            <v>943.87</v>
          </cell>
          <cell r="AB395">
            <v>943.87</v>
          </cell>
          <cell r="AE395">
            <v>943.87</v>
          </cell>
          <cell r="AH395">
            <v>943.87</v>
          </cell>
        </row>
        <row r="396">
          <cell r="M396">
            <v>0</v>
          </cell>
          <cell r="Y396">
            <v>3</v>
          </cell>
          <cell r="AB396">
            <v>3</v>
          </cell>
          <cell r="AE396">
            <v>3996.95</v>
          </cell>
          <cell r="AH396">
            <v>3996.95</v>
          </cell>
        </row>
        <row r="397">
          <cell r="M397">
            <v>0</v>
          </cell>
          <cell r="Y397">
            <v>0</v>
          </cell>
          <cell r="AB397">
            <v>4197.55</v>
          </cell>
          <cell r="AE397">
            <v>4372.55</v>
          </cell>
          <cell r="AH397">
            <v>5712.55</v>
          </cell>
        </row>
        <row r="398">
          <cell r="M398">
            <v>0</v>
          </cell>
          <cell r="Y398">
            <v>0</v>
          </cell>
          <cell r="AB398">
            <v>93</v>
          </cell>
          <cell r="AE398">
            <v>11820.96</v>
          </cell>
          <cell r="AH398">
            <v>11781.17</v>
          </cell>
        </row>
        <row r="399">
          <cell r="M399">
            <v>0</v>
          </cell>
          <cell r="Y399">
            <v>0</v>
          </cell>
          <cell r="AB399">
            <v>0</v>
          </cell>
          <cell r="AE399">
            <v>0</v>
          </cell>
          <cell r="AH399">
            <v>97</v>
          </cell>
        </row>
        <row r="400">
          <cell r="M400">
            <v>0</v>
          </cell>
          <cell r="Y400">
            <v>0</v>
          </cell>
          <cell r="AB400">
            <v>0</v>
          </cell>
          <cell r="AE400">
            <v>329.63</v>
          </cell>
          <cell r="AH400">
            <v>329.63</v>
          </cell>
        </row>
        <row r="401">
          <cell r="M401">
            <v>0</v>
          </cell>
          <cell r="Y401">
            <v>0</v>
          </cell>
          <cell r="AB401">
            <v>0</v>
          </cell>
          <cell r="AE401">
            <v>5281.88</v>
          </cell>
          <cell r="AH401">
            <v>6549.08</v>
          </cell>
        </row>
        <row r="402">
          <cell r="M402">
            <v>0</v>
          </cell>
          <cell r="Y402">
            <v>0</v>
          </cell>
          <cell r="AB402">
            <v>0</v>
          </cell>
          <cell r="AE402">
            <v>0</v>
          </cell>
          <cell r="AH402">
            <v>6816.65</v>
          </cell>
        </row>
        <row r="403">
          <cell r="M403">
            <v>0</v>
          </cell>
          <cell r="Y403">
            <v>0</v>
          </cell>
          <cell r="AB403">
            <v>0</v>
          </cell>
          <cell r="AE403">
            <v>0</v>
          </cell>
          <cell r="AH403">
            <v>880.06</v>
          </cell>
        </row>
        <row r="404">
          <cell r="M404">
            <v>0</v>
          </cell>
          <cell r="Y404">
            <v>0</v>
          </cell>
          <cell r="AB404">
            <v>0</v>
          </cell>
          <cell r="AE404">
            <v>0</v>
          </cell>
          <cell r="AH404">
            <v>3971.62</v>
          </cell>
        </row>
        <row r="405">
          <cell r="M405">
            <v>0</v>
          </cell>
          <cell r="Y405">
            <v>0</v>
          </cell>
          <cell r="AB405">
            <v>0</v>
          </cell>
          <cell r="AE405">
            <v>0</v>
          </cell>
          <cell r="AH405">
            <v>829.29</v>
          </cell>
        </row>
        <row r="406">
          <cell r="M406">
            <v>0</v>
          </cell>
          <cell r="Y406">
            <v>0</v>
          </cell>
          <cell r="AB406">
            <v>0</v>
          </cell>
          <cell r="AE406">
            <v>0</v>
          </cell>
          <cell r="AH406">
            <v>421.32</v>
          </cell>
        </row>
        <row r="407">
          <cell r="M407">
            <v>0</v>
          </cell>
          <cell r="Y407">
            <v>0</v>
          </cell>
          <cell r="AB407">
            <v>0</v>
          </cell>
          <cell r="AE407">
            <v>0</v>
          </cell>
          <cell r="AH407">
            <v>1229</v>
          </cell>
        </row>
        <row r="408">
          <cell r="M408">
            <v>0</v>
          </cell>
          <cell r="Y408">
            <v>0</v>
          </cell>
          <cell r="AB408">
            <v>0</v>
          </cell>
          <cell r="AE408">
            <v>50435.293985385048</v>
          </cell>
          <cell r="AH408">
            <v>49951</v>
          </cell>
        </row>
        <row r="409">
          <cell r="M409">
            <v>0</v>
          </cell>
          <cell r="Y409">
            <v>642.55329428989739</v>
          </cell>
          <cell r="AB409">
            <v>2401.12</v>
          </cell>
          <cell r="AE409">
            <v>2420.84</v>
          </cell>
          <cell r="AH409">
            <v>2269.2399999999998</v>
          </cell>
        </row>
        <row r="410">
          <cell r="M410">
            <v>0</v>
          </cell>
          <cell r="Y410">
            <v>0</v>
          </cell>
          <cell r="AB410">
            <v>0</v>
          </cell>
          <cell r="AE410">
            <v>0</v>
          </cell>
          <cell r="AH410">
            <v>68.72</v>
          </cell>
        </row>
        <row r="411">
          <cell r="M411">
            <v>17167.86</v>
          </cell>
          <cell r="Y411">
            <v>61623.32</v>
          </cell>
          <cell r="AB411">
            <v>72702.039999999994</v>
          </cell>
          <cell r="AE411">
            <v>83382.210000000006</v>
          </cell>
          <cell r="AH411">
            <v>93708.45</v>
          </cell>
        </row>
        <row r="412">
          <cell r="M412">
            <v>970.46</v>
          </cell>
          <cell r="Y412">
            <v>3727.18</v>
          </cell>
          <cell r="AB412">
            <v>4414.0600000000004</v>
          </cell>
          <cell r="AE412">
            <v>5076.2299999999996</v>
          </cell>
          <cell r="AH412">
            <v>5720.36</v>
          </cell>
        </row>
        <row r="413">
          <cell r="M413">
            <v>0</v>
          </cell>
          <cell r="Y413">
            <v>3542.82</v>
          </cell>
          <cell r="AB413">
            <v>4169.6400000000003</v>
          </cell>
          <cell r="AE413">
            <v>4773.91</v>
          </cell>
          <cell r="AH413">
            <v>5353.11</v>
          </cell>
        </row>
        <row r="414">
          <cell r="M414">
            <v>0</v>
          </cell>
          <cell r="Y414">
            <v>5177.2</v>
          </cell>
          <cell r="AB414">
            <v>6099.94</v>
          </cell>
          <cell r="AE414">
            <v>6989.48</v>
          </cell>
          <cell r="AH414">
            <v>7842.12</v>
          </cell>
        </row>
        <row r="415">
          <cell r="M415">
            <v>0</v>
          </cell>
          <cell r="Y415">
            <v>438.78</v>
          </cell>
          <cell r="AB415">
            <v>538.49</v>
          </cell>
          <cell r="AE415">
            <v>634.61</v>
          </cell>
          <cell r="AH415">
            <v>726.74</v>
          </cell>
        </row>
        <row r="416">
          <cell r="M416">
            <v>0</v>
          </cell>
          <cell r="Y416">
            <v>2050.1799999999998</v>
          </cell>
          <cell r="AB416">
            <v>2393.62</v>
          </cell>
          <cell r="AE416">
            <v>2724.7</v>
          </cell>
          <cell r="AH416">
            <v>3042.05</v>
          </cell>
        </row>
        <row r="417">
          <cell r="M417">
            <v>1980.26</v>
          </cell>
          <cell r="Y417">
            <v>5153.3</v>
          </cell>
          <cell r="AB417">
            <v>6431.36</v>
          </cell>
          <cell r="AE417">
            <v>2118.9</v>
          </cell>
          <cell r="AH417">
            <v>3004.54</v>
          </cell>
        </row>
        <row r="418">
          <cell r="M418">
            <v>-1107.1199999999999</v>
          </cell>
          <cell r="Y418">
            <v>-6603.45</v>
          </cell>
          <cell r="AB418">
            <v>-7772.25</v>
          </cell>
          <cell r="AE418">
            <v>-8899.01</v>
          </cell>
          <cell r="AH418">
            <v>-10046.91</v>
          </cell>
        </row>
        <row r="419">
          <cell r="M419">
            <v>1079.51</v>
          </cell>
          <cell r="Y419">
            <v>5637.01</v>
          </cell>
          <cell r="AB419">
            <v>6776.95</v>
          </cell>
          <cell r="AE419">
            <v>7875.88</v>
          </cell>
          <cell r="AH419">
            <v>8929.2199999999993</v>
          </cell>
        </row>
        <row r="420">
          <cell r="M420">
            <v>27.61</v>
          </cell>
          <cell r="Y420">
            <v>144.18</v>
          </cell>
          <cell r="AB420">
            <v>173.33</v>
          </cell>
          <cell r="AE420">
            <v>201.44</v>
          </cell>
          <cell r="AH420">
            <v>228.38</v>
          </cell>
        </row>
        <row r="421">
          <cell r="M421">
            <v>0</v>
          </cell>
          <cell r="Y421">
            <v>338.12</v>
          </cell>
          <cell r="AB421">
            <v>338.12</v>
          </cell>
          <cell r="AE421">
            <v>337.84</v>
          </cell>
          <cell r="AH421">
            <v>337.84</v>
          </cell>
        </row>
        <row r="422">
          <cell r="M422">
            <v>0</v>
          </cell>
          <cell r="Y422">
            <v>-4.26</v>
          </cell>
          <cell r="AB422">
            <v>-4.26</v>
          </cell>
          <cell r="AE422">
            <v>-4.26</v>
          </cell>
          <cell r="AH422">
            <v>-4.26</v>
          </cell>
        </row>
        <row r="423">
          <cell r="M423">
            <v>0</v>
          </cell>
          <cell r="Y423">
            <v>365.28</v>
          </cell>
          <cell r="AB423">
            <v>364.99</v>
          </cell>
          <cell r="AE423">
            <v>364.99</v>
          </cell>
          <cell r="AH423">
            <v>364.99</v>
          </cell>
        </row>
        <row r="424">
          <cell r="M424">
            <v>0</v>
          </cell>
          <cell r="Y424">
            <v>123.12</v>
          </cell>
          <cell r="AB424">
            <v>123.12</v>
          </cell>
          <cell r="AE424">
            <v>123.12</v>
          </cell>
          <cell r="AH424">
            <v>190.74</v>
          </cell>
        </row>
        <row r="425">
          <cell r="M425">
            <v>826.2</v>
          </cell>
          <cell r="Y425">
            <v>6799.76</v>
          </cell>
          <cell r="AB425">
            <v>7905.17</v>
          </cell>
          <cell r="AE425">
            <v>9560.98</v>
          </cell>
          <cell r="AH425">
            <v>10839.69</v>
          </cell>
        </row>
        <row r="426">
          <cell r="M426">
            <v>0</v>
          </cell>
          <cell r="Y426">
            <v>1778.5500000000002</v>
          </cell>
          <cell r="AB426">
            <v>1778.55</v>
          </cell>
          <cell r="AE426">
            <v>1378.55</v>
          </cell>
          <cell r="AH426">
            <v>1378.55</v>
          </cell>
        </row>
        <row r="427">
          <cell r="M427">
            <v>0</v>
          </cell>
          <cell r="Y427">
            <v>2651.02</v>
          </cell>
          <cell r="AB427">
            <v>2651.02</v>
          </cell>
          <cell r="AE427">
            <v>2651.02</v>
          </cell>
          <cell r="AH427">
            <v>2651.02</v>
          </cell>
        </row>
        <row r="428">
          <cell r="M428">
            <v>0</v>
          </cell>
          <cell r="Y428">
            <v>0</v>
          </cell>
          <cell r="AB428">
            <v>0</v>
          </cell>
          <cell r="AE428">
            <v>0</v>
          </cell>
          <cell r="AH428">
            <v>615.16</v>
          </cell>
        </row>
        <row r="429">
          <cell r="M429">
            <v>0</v>
          </cell>
          <cell r="Y429">
            <v>0</v>
          </cell>
          <cell r="AB429">
            <v>0</v>
          </cell>
          <cell r="AE429">
            <v>0</v>
          </cell>
          <cell r="AH429">
            <v>293.79000000000002</v>
          </cell>
        </row>
        <row r="430">
          <cell r="M430">
            <v>1840.1</v>
          </cell>
          <cell r="Y430">
            <v>2857.57</v>
          </cell>
          <cell r="AB430">
            <v>3867.75</v>
          </cell>
          <cell r="AE430">
            <v>4143.04</v>
          </cell>
          <cell r="AH430">
            <v>4260.6400000000003</v>
          </cell>
        </row>
        <row r="431">
          <cell r="M431">
            <v>236.1</v>
          </cell>
          <cell r="Y431">
            <v>236.1</v>
          </cell>
          <cell r="AB431">
            <v>236.1</v>
          </cell>
          <cell r="AE431">
            <v>1701.51</v>
          </cell>
          <cell r="AH431">
            <v>1701.51</v>
          </cell>
        </row>
        <row r="432">
          <cell r="M432">
            <v>290.10000000000002</v>
          </cell>
          <cell r="Y432">
            <v>290.10000000000002</v>
          </cell>
          <cell r="AB432">
            <v>290.10000000000002</v>
          </cell>
          <cell r="AE432">
            <v>290.10000000000002</v>
          </cell>
          <cell r="AH432">
            <v>290.10000000000002</v>
          </cell>
        </row>
        <row r="433">
          <cell r="M433">
            <v>79.989999999999995</v>
          </cell>
          <cell r="Y433">
            <v>208.79</v>
          </cell>
          <cell r="AB433">
            <v>217.27</v>
          </cell>
          <cell r="AE433">
            <v>266.2</v>
          </cell>
          <cell r="AH433">
            <v>268.91000000000003</v>
          </cell>
        </row>
        <row r="434">
          <cell r="M434">
            <v>1459.17</v>
          </cell>
          <cell r="Y434">
            <v>2295.1</v>
          </cell>
          <cell r="AB434">
            <v>6604.21</v>
          </cell>
          <cell r="AE434">
            <v>7004.92</v>
          </cell>
          <cell r="AH434">
            <v>7004.92</v>
          </cell>
        </row>
        <row r="435">
          <cell r="M435">
            <v>1128.17</v>
          </cell>
          <cell r="Y435">
            <v>4197.1753294289902</v>
          </cell>
          <cell r="AB435">
            <v>4992.3999999999996</v>
          </cell>
          <cell r="AE435">
            <v>5945.31</v>
          </cell>
          <cell r="AH435">
            <v>6062.96</v>
          </cell>
        </row>
        <row r="436">
          <cell r="M436">
            <v>1139.31</v>
          </cell>
          <cell r="Y436">
            <v>3703.43</v>
          </cell>
          <cell r="AB436">
            <v>3261.23</v>
          </cell>
          <cell r="AE436">
            <v>4470.76</v>
          </cell>
          <cell r="AH436">
            <v>4946.1499999999996</v>
          </cell>
        </row>
        <row r="437">
          <cell r="M437">
            <v>0</v>
          </cell>
          <cell r="Y437">
            <v>257.01</v>
          </cell>
          <cell r="AB437">
            <v>598.12</v>
          </cell>
          <cell r="AE437">
            <v>598.12</v>
          </cell>
          <cell r="AH437">
            <v>936</v>
          </cell>
        </row>
        <row r="438">
          <cell r="M438">
            <v>3572.89</v>
          </cell>
          <cell r="Y438">
            <v>6973.5448901903374</v>
          </cell>
          <cell r="AB438">
            <v>8401.4599999999991</v>
          </cell>
          <cell r="AE438">
            <v>8243.74</v>
          </cell>
          <cell r="AH438">
            <v>9362.7099999999991</v>
          </cell>
        </row>
        <row r="439">
          <cell r="M439">
            <v>747.09</v>
          </cell>
          <cell r="Y439">
            <v>2210.27</v>
          </cell>
          <cell r="AB439">
            <v>2973.4</v>
          </cell>
          <cell r="AE439">
            <v>3856.06</v>
          </cell>
          <cell r="AH439">
            <v>5759.14</v>
          </cell>
        </row>
        <row r="440">
          <cell r="M440">
            <v>97.62</v>
          </cell>
          <cell r="Y440">
            <v>205.49</v>
          </cell>
          <cell r="AB440">
            <v>205.49</v>
          </cell>
          <cell r="AE440">
            <v>205.49</v>
          </cell>
          <cell r="AH440">
            <v>205.49</v>
          </cell>
        </row>
        <row r="441">
          <cell r="M441">
            <v>-56.81</v>
          </cell>
          <cell r="Y441">
            <v>1683.516017569546</v>
          </cell>
          <cell r="AB441">
            <v>3533.83</v>
          </cell>
          <cell r="AE441">
            <v>4766.18</v>
          </cell>
          <cell r="AH441">
            <v>5776.43</v>
          </cell>
        </row>
        <row r="442">
          <cell r="M442">
            <v>3.99</v>
          </cell>
          <cell r="Y442">
            <v>196.15</v>
          </cell>
          <cell r="AB442">
            <v>196.15</v>
          </cell>
          <cell r="AE442">
            <v>196.15</v>
          </cell>
          <cell r="AH442">
            <v>1133.42</v>
          </cell>
        </row>
        <row r="443">
          <cell r="M443">
            <v>328.05</v>
          </cell>
          <cell r="Y443">
            <v>364.39</v>
          </cell>
          <cell r="AB443">
            <v>404.39</v>
          </cell>
          <cell r="AE443">
            <v>2038.29</v>
          </cell>
          <cell r="AH443">
            <v>2048.2800000000002</v>
          </cell>
        </row>
        <row r="444">
          <cell r="M444">
            <v>3640.0268801766979</v>
          </cell>
          <cell r="Y444">
            <v>11964.858433382138</v>
          </cell>
          <cell r="AB444">
            <v>14862.28</v>
          </cell>
          <cell r="AE444">
            <v>19993.949381675098</v>
          </cell>
          <cell r="AH444">
            <v>20024.981724137931</v>
          </cell>
        </row>
        <row r="445">
          <cell r="M445">
            <v>518.80161789066801</v>
          </cell>
          <cell r="Y445">
            <v>2330.02</v>
          </cell>
          <cell r="AB445">
            <v>2703.679008746356</v>
          </cell>
          <cell r="AE445">
            <v>3443.43</v>
          </cell>
          <cell r="AH445">
            <v>5312.67</v>
          </cell>
        </row>
        <row r="446">
          <cell r="M446">
            <v>7501.58</v>
          </cell>
          <cell r="Y446">
            <v>22146.15</v>
          </cell>
          <cell r="AB446">
            <v>25325.21</v>
          </cell>
          <cell r="AE446">
            <v>29770.63</v>
          </cell>
          <cell r="AH446">
            <v>32145.66</v>
          </cell>
        </row>
        <row r="447">
          <cell r="M447">
            <v>2006.09</v>
          </cell>
          <cell r="Y447">
            <v>10826.59</v>
          </cell>
          <cell r="AB447">
            <v>10537.05</v>
          </cell>
          <cell r="AE447">
            <v>11822.88</v>
          </cell>
          <cell r="AH447">
            <v>12845.24</v>
          </cell>
        </row>
        <row r="448">
          <cell r="M448">
            <v>11774.71</v>
          </cell>
          <cell r="Y448">
            <v>36633.440000000002</v>
          </cell>
          <cell r="AB448">
            <v>47278.06</v>
          </cell>
          <cell r="AE448">
            <v>62350.74</v>
          </cell>
          <cell r="AH448">
            <v>68880.12</v>
          </cell>
        </row>
        <row r="449">
          <cell r="M449">
            <v>321.69</v>
          </cell>
          <cell r="Y449">
            <v>321.69</v>
          </cell>
          <cell r="AB449">
            <v>321.69</v>
          </cell>
          <cell r="AE449">
            <v>15321.69</v>
          </cell>
          <cell r="AH449">
            <v>15607.36</v>
          </cell>
        </row>
        <row r="450">
          <cell r="M450">
            <v>20336.145256764219</v>
          </cell>
          <cell r="Y450">
            <v>61092.69</v>
          </cell>
          <cell r="AB450">
            <v>66092.69</v>
          </cell>
          <cell r="AE450">
            <v>92570.62</v>
          </cell>
          <cell r="AH450">
            <v>106407.11</v>
          </cell>
        </row>
        <row r="451">
          <cell r="M451">
            <v>1857.16</v>
          </cell>
          <cell r="Y451">
            <v>6329.61</v>
          </cell>
          <cell r="AB451">
            <v>7970.29</v>
          </cell>
          <cell r="AE451">
            <v>9633.85</v>
          </cell>
          <cell r="AH451">
            <v>11655.17</v>
          </cell>
        </row>
        <row r="452">
          <cell r="M452">
            <v>434.71</v>
          </cell>
          <cell r="Y452">
            <v>1371.41</v>
          </cell>
          <cell r="AB452">
            <v>1614.79</v>
          </cell>
          <cell r="AE452">
            <v>1896.63</v>
          </cell>
          <cell r="AH452">
            <v>2180.37</v>
          </cell>
        </row>
        <row r="453">
          <cell r="M453">
            <v>0</v>
          </cell>
          <cell r="Y453">
            <v>36.01</v>
          </cell>
          <cell r="AB453">
            <v>46.16</v>
          </cell>
          <cell r="AE453">
            <v>63.32</v>
          </cell>
          <cell r="AH453">
            <v>96.27</v>
          </cell>
        </row>
        <row r="454">
          <cell r="M454">
            <v>391.41</v>
          </cell>
          <cell r="Y454">
            <v>1987.84</v>
          </cell>
          <cell r="AB454">
            <v>2521.77</v>
          </cell>
          <cell r="AE454">
            <v>3060</v>
          </cell>
          <cell r="AH454">
            <v>3620.08</v>
          </cell>
        </row>
        <row r="455">
          <cell r="M455">
            <v>3126.72</v>
          </cell>
          <cell r="Y455">
            <v>10649.12</v>
          </cell>
          <cell r="AB455">
            <v>12586.36</v>
          </cell>
          <cell r="AE455">
            <v>14534.38</v>
          </cell>
          <cell r="AH455">
            <v>16438.259999999998</v>
          </cell>
        </row>
        <row r="456">
          <cell r="M456">
            <v>8883.61</v>
          </cell>
          <cell r="Y456">
            <v>31082.09</v>
          </cell>
          <cell r="AB456">
            <v>36631.699999999997</v>
          </cell>
          <cell r="AE456">
            <v>45800.74</v>
          </cell>
          <cell r="AH456">
            <v>54969.75</v>
          </cell>
        </row>
        <row r="457">
          <cell r="M457">
            <v>1196.28</v>
          </cell>
          <cell r="Y457">
            <v>3848.34</v>
          </cell>
          <cell r="AB457">
            <v>4348.34</v>
          </cell>
          <cell r="AE457">
            <v>7212.68</v>
          </cell>
          <cell r="AH457">
            <v>11909.099141914192</v>
          </cell>
        </row>
        <row r="458">
          <cell r="M458">
            <v>3347.76</v>
          </cell>
          <cell r="Y458">
            <v>3629.21</v>
          </cell>
          <cell r="AB458">
            <v>4491.79</v>
          </cell>
          <cell r="AE458">
            <v>4491.79</v>
          </cell>
          <cell r="AH458">
            <v>4491.79</v>
          </cell>
        </row>
        <row r="459">
          <cell r="M459">
            <v>460.58</v>
          </cell>
          <cell r="Y459">
            <v>3775.27</v>
          </cell>
          <cell r="AB459">
            <v>4863.82</v>
          </cell>
          <cell r="AE459">
            <v>4863.82</v>
          </cell>
          <cell r="AH459">
            <v>6550.16</v>
          </cell>
        </row>
        <row r="460">
          <cell r="M460">
            <v>0</v>
          </cell>
          <cell r="Y460">
            <v>0</v>
          </cell>
          <cell r="AB460">
            <v>0</v>
          </cell>
          <cell r="AE460">
            <v>0</v>
          </cell>
          <cell r="AH460">
            <v>788.55</v>
          </cell>
        </row>
        <row r="461">
          <cell r="M461">
            <v>1778.38</v>
          </cell>
          <cell r="Y461">
            <v>4892.8500000000004</v>
          </cell>
          <cell r="AB461">
            <v>6549.09</v>
          </cell>
          <cell r="AE461">
            <v>6799.16</v>
          </cell>
          <cell r="AH461">
            <v>7146.94</v>
          </cell>
        </row>
        <row r="462">
          <cell r="M462">
            <v>1162.18</v>
          </cell>
          <cell r="Y462">
            <v>1991.74</v>
          </cell>
          <cell r="AB462">
            <v>1991.74</v>
          </cell>
          <cell r="AE462">
            <v>2390.9299999999998</v>
          </cell>
          <cell r="AH462">
            <v>3035.7700000000004</v>
          </cell>
        </row>
        <row r="463">
          <cell r="M463">
            <v>0</v>
          </cell>
          <cell r="Y463">
            <v>18.91</v>
          </cell>
          <cell r="AB463">
            <v>418.08</v>
          </cell>
          <cell r="AE463">
            <v>418.08</v>
          </cell>
          <cell r="AH463">
            <v>486.8</v>
          </cell>
        </row>
        <row r="464">
          <cell r="M464">
            <v>0</v>
          </cell>
          <cell r="Y464">
            <v>220.91</v>
          </cell>
          <cell r="AB464">
            <v>220.91</v>
          </cell>
          <cell r="AE464">
            <v>220.91</v>
          </cell>
          <cell r="AH464">
            <v>2754.83</v>
          </cell>
        </row>
        <row r="465">
          <cell r="M465">
            <v>1486.23</v>
          </cell>
          <cell r="Y465">
            <v>1486.23</v>
          </cell>
          <cell r="AB465">
            <v>1486.23</v>
          </cell>
          <cell r="AE465">
            <v>1879.37</v>
          </cell>
          <cell r="AH465">
            <v>23980.345555555556</v>
          </cell>
        </row>
        <row r="466">
          <cell r="M466">
            <v>222.11</v>
          </cell>
          <cell r="Y466">
            <v>861.08</v>
          </cell>
          <cell r="AB466">
            <v>861.08</v>
          </cell>
          <cell r="AE466">
            <v>1282.04</v>
          </cell>
          <cell r="AH466">
            <v>1282.04</v>
          </cell>
        </row>
        <row r="467">
          <cell r="M467">
            <v>0</v>
          </cell>
          <cell r="Y467">
            <v>1801.77</v>
          </cell>
          <cell r="AB467">
            <v>1801.77</v>
          </cell>
          <cell r="AE467">
            <v>1801.77</v>
          </cell>
          <cell r="AH467">
            <v>137.44999999999999</v>
          </cell>
        </row>
        <row r="468">
          <cell r="M468">
            <v>0</v>
          </cell>
          <cell r="Y468">
            <v>1357</v>
          </cell>
          <cell r="AB468">
            <v>1357</v>
          </cell>
          <cell r="AE468">
            <v>1357</v>
          </cell>
          <cell r="AH468">
            <v>1357</v>
          </cell>
        </row>
        <row r="469">
          <cell r="M469">
            <v>0</v>
          </cell>
          <cell r="Y469">
            <v>-15.23</v>
          </cell>
          <cell r="AB469">
            <v>60.54</v>
          </cell>
          <cell r="AE469">
            <v>189</v>
          </cell>
          <cell r="AH469">
            <v>290.66000000000003</v>
          </cell>
        </row>
        <row r="470">
          <cell r="M470">
            <v>0</v>
          </cell>
          <cell r="Y470">
            <v>0</v>
          </cell>
          <cell r="AB470">
            <v>0</v>
          </cell>
          <cell r="AE470">
            <v>0</v>
          </cell>
          <cell r="AH470">
            <v>807.12</v>
          </cell>
        </row>
        <row r="471">
          <cell r="M471">
            <v>0</v>
          </cell>
          <cell r="Y471">
            <v>0</v>
          </cell>
          <cell r="AB471">
            <v>0</v>
          </cell>
          <cell r="AE471">
            <v>236</v>
          </cell>
          <cell r="AH471">
            <v>0</v>
          </cell>
        </row>
        <row r="472">
          <cell r="M472">
            <v>0</v>
          </cell>
          <cell r="Y472">
            <v>0</v>
          </cell>
          <cell r="AB472">
            <v>0</v>
          </cell>
          <cell r="AE472">
            <v>0</v>
          </cell>
          <cell r="AH472">
            <v>208.4</v>
          </cell>
        </row>
        <row r="473">
          <cell r="M473">
            <v>0</v>
          </cell>
          <cell r="Y473">
            <v>0</v>
          </cell>
          <cell r="AB473">
            <v>0</v>
          </cell>
          <cell r="AE473">
            <v>0</v>
          </cell>
          <cell r="AH473">
            <v>236</v>
          </cell>
        </row>
        <row r="474">
          <cell r="M474">
            <v>0</v>
          </cell>
          <cell r="Y474">
            <v>0</v>
          </cell>
          <cell r="AB474">
            <v>0</v>
          </cell>
          <cell r="AE474">
            <v>0</v>
          </cell>
          <cell r="AH474">
            <v>269.39999999999998</v>
          </cell>
        </row>
        <row r="475">
          <cell r="M475">
            <v>17693.939999999999</v>
          </cell>
          <cell r="Y475">
            <v>66442.63</v>
          </cell>
          <cell r="AB475">
            <v>103942.92</v>
          </cell>
          <cell r="AE475">
            <v>115035.11</v>
          </cell>
          <cell r="AH475">
            <v>125748.47</v>
          </cell>
        </row>
        <row r="476">
          <cell r="M476">
            <v>983.06</v>
          </cell>
          <cell r="Y476">
            <v>3736.24</v>
          </cell>
          <cell r="AB476">
            <v>5680.85</v>
          </cell>
          <cell r="AE476">
            <v>6332.34</v>
          </cell>
          <cell r="AH476">
            <v>6967.58</v>
          </cell>
        </row>
        <row r="477">
          <cell r="M477">
            <v>1290.42</v>
          </cell>
          <cell r="Y477">
            <v>4047.06</v>
          </cell>
          <cell r="AB477">
            <v>4736.5600000000004</v>
          </cell>
          <cell r="AE477">
            <v>5401.26</v>
          </cell>
          <cell r="AH477">
            <v>6038.38</v>
          </cell>
        </row>
        <row r="478">
          <cell r="M478">
            <v>2629.46</v>
          </cell>
          <cell r="Y478">
            <v>8733.11</v>
          </cell>
          <cell r="AB478">
            <v>10299.870000000001</v>
          </cell>
          <cell r="AE478">
            <v>11810.27</v>
          </cell>
          <cell r="AH478">
            <v>13258.01</v>
          </cell>
        </row>
        <row r="479">
          <cell r="M479">
            <v>0</v>
          </cell>
          <cell r="Y479">
            <v>221.5</v>
          </cell>
          <cell r="AB479">
            <v>221.5</v>
          </cell>
          <cell r="AE479">
            <v>221.5</v>
          </cell>
          <cell r="AH479">
            <v>322.79000000000002</v>
          </cell>
        </row>
        <row r="480">
          <cell r="M480">
            <v>81.84</v>
          </cell>
          <cell r="Y480">
            <v>256.67</v>
          </cell>
          <cell r="AB480">
            <v>300.39999999999998</v>
          </cell>
          <cell r="AE480">
            <v>342.56</v>
          </cell>
          <cell r="AH480">
            <v>382.97</v>
          </cell>
        </row>
        <row r="481">
          <cell r="M481">
            <v>689.68</v>
          </cell>
          <cell r="Y481">
            <v>2162.9899999999998</v>
          </cell>
          <cell r="AB481">
            <v>2531.5</v>
          </cell>
          <cell r="AE481">
            <v>2886.76</v>
          </cell>
          <cell r="AH481">
            <v>3227.28</v>
          </cell>
        </row>
        <row r="482">
          <cell r="M482">
            <v>228.15</v>
          </cell>
          <cell r="Y482">
            <v>715.08</v>
          </cell>
          <cell r="AB482">
            <v>836.95</v>
          </cell>
          <cell r="AE482">
            <v>954.43</v>
          </cell>
          <cell r="AH482">
            <v>1067.04</v>
          </cell>
        </row>
        <row r="483">
          <cell r="M483">
            <v>-1600.42</v>
          </cell>
          <cell r="Y483">
            <v>-5240.34</v>
          </cell>
          <cell r="AB483">
            <v>-6095.44</v>
          </cell>
          <cell r="AE483">
            <v>-6919.78</v>
          </cell>
          <cell r="AH483">
            <v>-7811.21</v>
          </cell>
        </row>
        <row r="484">
          <cell r="M484">
            <v>0</v>
          </cell>
          <cell r="Y484">
            <v>0</v>
          </cell>
          <cell r="AB484">
            <v>26742</v>
          </cell>
          <cell r="AE484">
            <v>26742</v>
          </cell>
          <cell r="AH484">
            <v>26742</v>
          </cell>
        </row>
        <row r="485">
          <cell r="M485">
            <v>1421.71</v>
          </cell>
          <cell r="Y485">
            <v>4261.83</v>
          </cell>
          <cell r="AB485">
            <v>4913.2299999999996</v>
          </cell>
          <cell r="AE485">
            <v>5452.43</v>
          </cell>
          <cell r="AH485">
            <v>6390.11</v>
          </cell>
        </row>
        <row r="486">
          <cell r="M486">
            <v>0</v>
          </cell>
          <cell r="Y486">
            <v>-0.01</v>
          </cell>
          <cell r="AB486">
            <v>-0.01</v>
          </cell>
          <cell r="AE486">
            <v>-0.01</v>
          </cell>
          <cell r="AH486">
            <v>-76.41</v>
          </cell>
        </row>
        <row r="487">
          <cell r="M487">
            <v>8.86</v>
          </cell>
          <cell r="Y487">
            <v>18.260000000000002</v>
          </cell>
          <cell r="AB487">
            <v>26.78</v>
          </cell>
          <cell r="AE487">
            <v>30.97</v>
          </cell>
          <cell r="AH487">
            <v>34.94</v>
          </cell>
        </row>
        <row r="488">
          <cell r="M488">
            <v>0</v>
          </cell>
          <cell r="Y488">
            <v>426.1</v>
          </cell>
          <cell r="AB488">
            <v>426.1</v>
          </cell>
          <cell r="AE488">
            <v>426.1</v>
          </cell>
          <cell r="AH488">
            <v>426.1</v>
          </cell>
        </row>
        <row r="489">
          <cell r="M489">
            <v>1997.6399999999999</v>
          </cell>
          <cell r="Y489">
            <v>22477.84</v>
          </cell>
          <cell r="AB489">
            <v>23973.27</v>
          </cell>
          <cell r="AE489">
            <v>23186</v>
          </cell>
          <cell r="AH489">
            <v>23265.79</v>
          </cell>
        </row>
        <row r="490">
          <cell r="M490">
            <v>0</v>
          </cell>
          <cell r="Y490">
            <v>361.89</v>
          </cell>
          <cell r="AB490">
            <v>139.47</v>
          </cell>
          <cell r="AE490">
            <v>139.47</v>
          </cell>
          <cell r="AH490">
            <v>139.47</v>
          </cell>
        </row>
        <row r="491">
          <cell r="M491">
            <v>0</v>
          </cell>
          <cell r="Y491">
            <v>5.81</v>
          </cell>
          <cell r="AB491">
            <v>24.32</v>
          </cell>
          <cell r="AE491">
            <v>48.09</v>
          </cell>
          <cell r="AH491">
            <v>62.7</v>
          </cell>
        </row>
        <row r="492">
          <cell r="M492">
            <v>0</v>
          </cell>
          <cell r="Y492">
            <v>32.24</v>
          </cell>
          <cell r="AB492">
            <v>32.24</v>
          </cell>
          <cell r="AE492">
            <v>48.43</v>
          </cell>
          <cell r="AH492">
            <v>53.28</v>
          </cell>
        </row>
        <row r="493">
          <cell r="M493">
            <v>15.9</v>
          </cell>
          <cell r="Y493">
            <v>14.67</v>
          </cell>
          <cell r="AB493">
            <v>15.65</v>
          </cell>
          <cell r="AE493">
            <v>27.23</v>
          </cell>
          <cell r="AH493">
            <v>10.97</v>
          </cell>
        </row>
        <row r="494">
          <cell r="M494">
            <v>0</v>
          </cell>
          <cell r="Y494">
            <v>26742</v>
          </cell>
          <cell r="AB494">
            <v>34056</v>
          </cell>
          <cell r="AE494">
            <v>0</v>
          </cell>
          <cell r="AH494">
            <v>0</v>
          </cell>
        </row>
        <row r="495">
          <cell r="M495">
            <v>0</v>
          </cell>
          <cell r="Y495">
            <v>0</v>
          </cell>
          <cell r="AB495">
            <v>0</v>
          </cell>
          <cell r="AE495">
            <v>0</v>
          </cell>
          <cell r="AH495">
            <v>0</v>
          </cell>
        </row>
        <row r="496">
          <cell r="M496">
            <v>0</v>
          </cell>
          <cell r="Y496">
            <v>0</v>
          </cell>
          <cell r="AB496">
            <v>0</v>
          </cell>
          <cell r="AE496">
            <v>485.02</v>
          </cell>
          <cell r="AH496">
            <v>0</v>
          </cell>
        </row>
        <row r="497">
          <cell r="M497">
            <v>0</v>
          </cell>
          <cell r="Y497">
            <v>0</v>
          </cell>
          <cell r="AB497">
            <v>0</v>
          </cell>
          <cell r="AE497">
            <v>1197.3018549747048</v>
          </cell>
          <cell r="AH497">
            <v>0</v>
          </cell>
        </row>
        <row r="498">
          <cell r="M498">
            <v>0</v>
          </cell>
          <cell r="Y498">
            <v>0</v>
          </cell>
          <cell r="AB498">
            <v>1960</v>
          </cell>
          <cell r="AE498">
            <v>0</v>
          </cell>
          <cell r="AH498">
            <v>0</v>
          </cell>
        </row>
        <row r="499">
          <cell r="M499">
            <v>0</v>
          </cell>
          <cell r="Y499">
            <v>0</v>
          </cell>
          <cell r="AB499">
            <v>0</v>
          </cell>
          <cell r="AE499">
            <v>6710</v>
          </cell>
          <cell r="AH499">
            <v>0</v>
          </cell>
        </row>
        <row r="500">
          <cell r="M500">
            <v>0</v>
          </cell>
          <cell r="Y500">
            <v>0</v>
          </cell>
          <cell r="AB500">
            <v>0</v>
          </cell>
          <cell r="AE500">
            <v>1124.2270938729623</v>
          </cell>
          <cell r="AH500">
            <v>0</v>
          </cell>
        </row>
        <row r="501">
          <cell r="M501">
            <v>0</v>
          </cell>
          <cell r="Y501">
            <v>-2715</v>
          </cell>
          <cell r="AB501">
            <v>0</v>
          </cell>
          <cell r="AE501">
            <v>0</v>
          </cell>
          <cell r="AH501">
            <v>0</v>
          </cell>
        </row>
        <row r="502">
          <cell r="M502">
            <v>0</v>
          </cell>
          <cell r="Y502">
            <v>0</v>
          </cell>
          <cell r="AB502">
            <v>0</v>
          </cell>
          <cell r="AE502">
            <v>0</v>
          </cell>
          <cell r="AH502">
            <v>20000</v>
          </cell>
        </row>
        <row r="503">
          <cell r="M503">
            <v>0</v>
          </cell>
          <cell r="Y503">
            <v>0</v>
          </cell>
          <cell r="AB503">
            <v>0</v>
          </cell>
          <cell r="AE503">
            <v>0</v>
          </cell>
          <cell r="AH503">
            <v>0</v>
          </cell>
        </row>
        <row r="504">
          <cell r="M504">
            <v>0</v>
          </cell>
          <cell r="Y504">
            <v>0</v>
          </cell>
          <cell r="AB504">
            <v>0</v>
          </cell>
          <cell r="AE504">
            <v>0</v>
          </cell>
          <cell r="AH504">
            <v>0</v>
          </cell>
        </row>
        <row r="505">
          <cell r="M505">
            <v>0</v>
          </cell>
          <cell r="Y505">
            <v>0</v>
          </cell>
          <cell r="AB505">
            <v>0</v>
          </cell>
          <cell r="AE505">
            <v>0</v>
          </cell>
          <cell r="AH505">
            <v>0</v>
          </cell>
        </row>
        <row r="506">
          <cell r="M506">
            <v>0</v>
          </cell>
          <cell r="Y506">
            <v>0</v>
          </cell>
          <cell r="AB506">
            <v>0</v>
          </cell>
          <cell r="AE506">
            <v>0</v>
          </cell>
          <cell r="AH506">
            <v>0</v>
          </cell>
        </row>
        <row r="507">
          <cell r="M507">
            <v>0</v>
          </cell>
          <cell r="Y507">
            <v>0</v>
          </cell>
          <cell r="AB507">
            <v>0</v>
          </cell>
          <cell r="AE507">
            <v>0</v>
          </cell>
          <cell r="AH507">
            <v>0</v>
          </cell>
        </row>
        <row r="508">
          <cell r="M508">
            <v>0</v>
          </cell>
          <cell r="Y508">
            <v>0</v>
          </cell>
          <cell r="AB508">
            <v>0</v>
          </cell>
          <cell r="AE508">
            <v>0</v>
          </cell>
          <cell r="AH508">
            <v>0</v>
          </cell>
        </row>
        <row r="509">
          <cell r="M509">
            <v>0</v>
          </cell>
          <cell r="Y509">
            <v>0</v>
          </cell>
          <cell r="AB509">
            <v>0</v>
          </cell>
          <cell r="AE509">
            <v>0</v>
          </cell>
          <cell r="AH509">
            <v>0</v>
          </cell>
        </row>
        <row r="510">
          <cell r="M510">
            <v>0</v>
          </cell>
          <cell r="Y510">
            <v>0</v>
          </cell>
          <cell r="AB510">
            <v>0</v>
          </cell>
          <cell r="AE510">
            <v>0</v>
          </cell>
          <cell r="AH510">
            <v>0</v>
          </cell>
        </row>
        <row r="511">
          <cell r="M511">
            <v>0</v>
          </cell>
          <cell r="Y511">
            <v>0</v>
          </cell>
          <cell r="AB511">
            <v>0</v>
          </cell>
          <cell r="AE511">
            <v>0</v>
          </cell>
          <cell r="AH511">
            <v>0</v>
          </cell>
        </row>
        <row r="512">
          <cell r="M512">
            <v>0</v>
          </cell>
          <cell r="Y512">
            <v>0</v>
          </cell>
          <cell r="AB512">
            <v>0</v>
          </cell>
          <cell r="AE512">
            <v>0</v>
          </cell>
          <cell r="AH512">
            <v>0</v>
          </cell>
        </row>
        <row r="513">
          <cell r="M513">
            <v>0</v>
          </cell>
          <cell r="Y513">
            <v>0</v>
          </cell>
          <cell r="AB513">
            <v>0</v>
          </cell>
          <cell r="AE513">
            <v>0</v>
          </cell>
          <cell r="AH513">
            <v>0</v>
          </cell>
        </row>
        <row r="514">
          <cell r="M514">
            <v>0</v>
          </cell>
          <cell r="Y514">
            <v>0</v>
          </cell>
          <cell r="AB514">
            <v>0</v>
          </cell>
          <cell r="AE514">
            <v>0</v>
          </cell>
          <cell r="AH514">
            <v>0</v>
          </cell>
        </row>
        <row r="515">
          <cell r="M515">
            <v>0</v>
          </cell>
          <cell r="Y515">
            <v>0</v>
          </cell>
          <cell r="AB515">
            <v>0</v>
          </cell>
          <cell r="AE515">
            <v>0</v>
          </cell>
          <cell r="AH515">
            <v>0</v>
          </cell>
        </row>
        <row r="516">
          <cell r="M516">
            <v>0</v>
          </cell>
          <cell r="Y516">
            <v>0</v>
          </cell>
          <cell r="AB516">
            <v>0</v>
          </cell>
          <cell r="AE516">
            <v>0</v>
          </cell>
          <cell r="AH516">
            <v>0</v>
          </cell>
        </row>
        <row r="517">
          <cell r="M517">
            <v>0</v>
          </cell>
          <cell r="Y517">
            <v>0</v>
          </cell>
          <cell r="AB517">
            <v>0</v>
          </cell>
          <cell r="AE517">
            <v>0</v>
          </cell>
          <cell r="AH517">
            <v>0</v>
          </cell>
        </row>
        <row r="518">
          <cell r="M518">
            <v>0</v>
          </cell>
          <cell r="Y518">
            <v>0</v>
          </cell>
          <cell r="AB518">
            <v>0</v>
          </cell>
          <cell r="AE518">
            <v>0</v>
          </cell>
          <cell r="AH518">
            <v>0</v>
          </cell>
        </row>
        <row r="519">
          <cell r="M519">
            <v>0</v>
          </cell>
          <cell r="Y519">
            <v>0</v>
          </cell>
          <cell r="AB519">
            <v>0</v>
          </cell>
          <cell r="AE519">
            <v>0</v>
          </cell>
          <cell r="AH519">
            <v>0</v>
          </cell>
        </row>
        <row r="520">
          <cell r="M520">
            <v>0</v>
          </cell>
          <cell r="Y520">
            <v>0</v>
          </cell>
          <cell r="AB520">
            <v>0</v>
          </cell>
          <cell r="AE520">
            <v>0</v>
          </cell>
          <cell r="AH520">
            <v>0</v>
          </cell>
        </row>
        <row r="521">
          <cell r="M521">
            <v>0</v>
          </cell>
          <cell r="Y521">
            <v>0</v>
          </cell>
          <cell r="AB521">
            <v>0</v>
          </cell>
          <cell r="AE521">
            <v>0</v>
          </cell>
          <cell r="AH521">
            <v>0</v>
          </cell>
        </row>
        <row r="522">
          <cell r="M522">
            <v>0</v>
          </cell>
          <cell r="Y522">
            <v>0</v>
          </cell>
          <cell r="AB522">
            <v>0</v>
          </cell>
          <cell r="AE522">
            <v>0</v>
          </cell>
          <cell r="AH5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">
          <cell r="A9">
            <v>900001</v>
          </cell>
        </row>
        <row r="10">
          <cell r="A10">
            <v>900001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84</v>
          </cell>
        </row>
        <row r="18">
          <cell r="A18">
            <v>810000</v>
          </cell>
        </row>
        <row r="19">
          <cell r="A19">
            <v>810001</v>
          </cell>
        </row>
        <row r="20">
          <cell r="A20">
            <v>810002</v>
          </cell>
        </row>
        <row r="21">
          <cell r="A21">
            <v>840000</v>
          </cell>
        </row>
        <row r="22">
          <cell r="A22">
            <v>840001</v>
          </cell>
        </row>
        <row r="23">
          <cell r="A23">
            <v>840002</v>
          </cell>
        </row>
        <row r="24">
          <cell r="A24">
            <v>840003</v>
          </cell>
        </row>
        <row r="25">
          <cell r="A25">
            <v>840004</v>
          </cell>
        </row>
        <row r="26">
          <cell r="A26">
            <v>840005</v>
          </cell>
        </row>
        <row r="27">
          <cell r="A27">
            <v>840006</v>
          </cell>
        </row>
        <row r="28">
          <cell r="A28">
            <v>840007</v>
          </cell>
        </row>
        <row r="29">
          <cell r="A29">
            <v>840008</v>
          </cell>
        </row>
        <row r="30">
          <cell r="A30">
            <v>840009</v>
          </cell>
        </row>
        <row r="31">
          <cell r="A31">
            <v>840010</v>
          </cell>
        </row>
        <row r="32">
          <cell r="A32">
            <v>840011</v>
          </cell>
        </row>
        <row r="33">
          <cell r="A33">
            <v>840012</v>
          </cell>
        </row>
        <row r="34">
          <cell r="A34">
            <v>840013</v>
          </cell>
        </row>
        <row r="35">
          <cell r="A35">
            <v>840014</v>
          </cell>
        </row>
        <row r="36">
          <cell r="A36">
            <v>840015</v>
          </cell>
        </row>
        <row r="37">
          <cell r="A37">
            <v>840016</v>
          </cell>
        </row>
        <row r="38">
          <cell r="A38">
            <v>840017</v>
          </cell>
        </row>
        <row r="39">
          <cell r="A39">
            <v>840018</v>
          </cell>
        </row>
        <row r="40">
          <cell r="A40">
            <v>840019</v>
          </cell>
        </row>
        <row r="41">
          <cell r="A41">
            <v>840020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870000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880000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890001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 Status"/>
      <sheetName val="Projections"/>
      <sheetName val="P&amp;L Short"/>
      <sheetName val="Budget"/>
      <sheetName val="PRS"/>
      <sheetName val="Toshiba"/>
      <sheetName val="Budget New"/>
      <sheetName val="SmartCap"/>
      <sheetName val="DOK 2004 P&amp;L by MSX"/>
      <sheetName val="MSx"/>
      <sheetName val="Travel &amp; Personel"/>
      <sheetName val="Q104 Act and 2004 Bud"/>
      <sheetName val="P&amp;L"/>
      <sheetName val="Analysis"/>
      <sheetName val="KeyComp. Data"/>
      <sheetName val="KeyComp - for delivery"/>
      <sheetName val="Key #2"/>
      <sheetName val="KeyComputing"/>
      <sheetName val="Devision In DOK"/>
      <sheetName val="Info"/>
      <sheetName val="Template"/>
      <sheetName val="Employee Split 30.6.03"/>
      <sheetName val="G&amp;A Split"/>
      <sheetName val="Allocation"/>
      <sheetName val="2004 Marcom"/>
      <sheetName val="2004 Fixed Assets budget"/>
      <sheetName val="DOK Marcom allocations"/>
      <sheetName val="Sheet1"/>
      <sheetName val="P&amp;L Data"/>
      <sheetName val="Number of Employees"/>
      <sheetName val="Graph"/>
      <sheetName val="דוח מתכונת הגשה מאוחד"/>
      <sheetName val="דוח מתכונת הגשה סולו ישראל"/>
      <sheetName val="General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0 General Information"/>
      <sheetName val="1.1 Input_Property"/>
      <sheetName val="1.2 Input_Tenant"/>
      <sheetName val="1.3 Input_MLA"/>
      <sheetName val="Rent Roll &amp; MLAs EN"/>
      <sheetName val="2.1 Engine"/>
      <sheetName val="2.2 Cash Flow"/>
      <sheetName val="2.3 Cash Flow Output"/>
      <sheetName val="2.4 Cash Flow Portfolio"/>
      <sheetName val="3.0 Pricing"/>
      <sheetName val="3.1 Addon"/>
      <sheetName val="3.2 Addon II"/>
      <sheetName val="3.3 Export"/>
      <sheetName val="3.4 Pricing Addon"/>
      <sheetName val="4.0 Information"/>
      <sheetName val="Sheet2"/>
      <sheetName val="Sheet3"/>
    </sheetNames>
    <sheetDataSet>
      <sheetData sheetId="0" refreshError="1"/>
      <sheetData sheetId="1" refreshError="1"/>
      <sheetData sheetId="2"/>
      <sheetData sheetId="3">
        <row r="1">
          <cell r="S1">
            <v>1</v>
          </cell>
          <cell r="T1">
            <v>2</v>
          </cell>
          <cell r="U1">
            <v>3</v>
          </cell>
          <cell r="V1">
            <v>4</v>
          </cell>
          <cell r="W1">
            <v>5</v>
          </cell>
          <cell r="X1">
            <v>6</v>
          </cell>
          <cell r="Y1">
            <v>7</v>
          </cell>
          <cell r="Z1">
            <v>8</v>
          </cell>
          <cell r="AA1">
            <v>9</v>
          </cell>
          <cell r="AB1">
            <v>10</v>
          </cell>
          <cell r="AC1">
            <v>11</v>
          </cell>
          <cell r="AD1">
            <v>12</v>
          </cell>
          <cell r="AE1">
            <v>13</v>
          </cell>
          <cell r="AF1">
            <v>14</v>
          </cell>
          <cell r="AG1">
            <v>15</v>
          </cell>
          <cell r="AH1">
            <v>16</v>
          </cell>
          <cell r="AI1">
            <v>17</v>
          </cell>
          <cell r="AJ1">
            <v>18</v>
          </cell>
          <cell r="AK1">
            <v>19</v>
          </cell>
          <cell r="AL1">
            <v>20</v>
          </cell>
          <cell r="AM1">
            <v>21</v>
          </cell>
          <cell r="AN1">
            <v>22</v>
          </cell>
          <cell r="AO1">
            <v>23</v>
          </cell>
          <cell r="AP1">
            <v>24</v>
          </cell>
          <cell r="AQ1">
            <v>25</v>
          </cell>
          <cell r="AR1">
            <v>26</v>
          </cell>
          <cell r="AS1">
            <v>27</v>
          </cell>
          <cell r="AT1">
            <v>28</v>
          </cell>
          <cell r="AU1">
            <v>29</v>
          </cell>
          <cell r="AV1">
            <v>30</v>
          </cell>
          <cell r="AW1">
            <v>31</v>
          </cell>
          <cell r="AX1">
            <v>32</v>
          </cell>
          <cell r="AY1">
            <v>33</v>
          </cell>
          <cell r="AZ1">
            <v>34</v>
          </cell>
          <cell r="BA1">
            <v>35</v>
          </cell>
          <cell r="BB1">
            <v>36</v>
          </cell>
          <cell r="BC1">
            <v>37</v>
          </cell>
          <cell r="BD1">
            <v>38</v>
          </cell>
          <cell r="BE1">
            <v>39</v>
          </cell>
          <cell r="BF1">
            <v>40</v>
          </cell>
          <cell r="BG1">
            <v>41</v>
          </cell>
          <cell r="BH1">
            <v>42</v>
          </cell>
          <cell r="BI1">
            <v>43</v>
          </cell>
          <cell r="BJ1">
            <v>44</v>
          </cell>
          <cell r="BK1">
            <v>45</v>
          </cell>
          <cell r="BL1">
            <v>46</v>
          </cell>
          <cell r="BM1">
            <v>47</v>
          </cell>
          <cell r="BN1">
            <v>48</v>
          </cell>
          <cell r="BO1">
            <v>49</v>
          </cell>
          <cell r="BP1">
            <v>50</v>
          </cell>
          <cell r="BQ1">
            <v>51</v>
          </cell>
          <cell r="BR1">
            <v>52</v>
          </cell>
          <cell r="BS1">
            <v>53</v>
          </cell>
          <cell r="BT1">
            <v>54</v>
          </cell>
          <cell r="BU1">
            <v>55</v>
          </cell>
          <cell r="BV1">
            <v>56</v>
          </cell>
          <cell r="BW1">
            <v>57</v>
          </cell>
          <cell r="BX1">
            <v>58</v>
          </cell>
          <cell r="BY1">
            <v>59</v>
          </cell>
          <cell r="BZ1">
            <v>60</v>
          </cell>
          <cell r="CA1">
            <v>61</v>
          </cell>
          <cell r="CB1">
            <v>62</v>
          </cell>
          <cell r="CC1">
            <v>63</v>
          </cell>
          <cell r="CD1">
            <v>64</v>
          </cell>
          <cell r="CE1">
            <v>65</v>
          </cell>
          <cell r="CF1">
            <v>66</v>
          </cell>
          <cell r="CG1">
            <v>67</v>
          </cell>
          <cell r="CH1">
            <v>68</v>
          </cell>
          <cell r="CI1">
            <v>69</v>
          </cell>
          <cell r="CJ1">
            <v>70</v>
          </cell>
          <cell r="CK1">
            <v>71</v>
          </cell>
          <cell r="CL1">
            <v>72</v>
          </cell>
          <cell r="CM1">
            <v>73</v>
          </cell>
          <cell r="CN1">
            <v>74</v>
          </cell>
          <cell r="CO1">
            <v>75</v>
          </cell>
          <cell r="CP1">
            <v>76</v>
          </cell>
          <cell r="CQ1">
            <v>77</v>
          </cell>
          <cell r="CR1">
            <v>78</v>
          </cell>
          <cell r="CS1">
            <v>79</v>
          </cell>
          <cell r="CT1">
            <v>80</v>
          </cell>
          <cell r="CU1">
            <v>81</v>
          </cell>
          <cell r="CV1">
            <v>82</v>
          </cell>
          <cell r="CW1">
            <v>83</v>
          </cell>
          <cell r="CX1">
            <v>84</v>
          </cell>
          <cell r="CY1">
            <v>85</v>
          </cell>
          <cell r="CZ1">
            <v>86</v>
          </cell>
          <cell r="DA1">
            <v>87</v>
          </cell>
          <cell r="DB1">
            <v>88</v>
          </cell>
          <cell r="DC1">
            <v>89</v>
          </cell>
          <cell r="DD1">
            <v>90</v>
          </cell>
        </row>
        <row r="2">
          <cell r="R2">
            <v>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"/>
      <sheetName val="שטרי הון"/>
      <sheetName val="השקעה בפיננסים מותאם"/>
      <sheetName val="השקעה בפיננסים נומינלי"/>
      <sheetName val="גיליון4"/>
      <sheetName val="גיליון5"/>
      <sheetName val="גיליון6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</sheetNames>
    <sheetDataSet>
      <sheetData sheetId="0" refreshError="1">
        <row r="1">
          <cell r="A1" t="str">
            <v>מבטח שמיר ניירות ערך בע"מ</v>
          </cell>
        </row>
        <row r="4">
          <cell r="A4" t="str">
            <v xml:space="preserve">הרכבת דוחות כספיים </v>
          </cell>
        </row>
        <row r="6">
          <cell r="A6" t="str">
            <v>ליום 31 בדצמבר  2005</v>
          </cell>
        </row>
        <row r="8">
          <cell r="C8" t="str">
            <v>לדוח המאוחד</v>
          </cell>
          <cell r="G8" t="str">
            <v>לצורך מס הכנסה</v>
          </cell>
        </row>
        <row r="9">
          <cell r="C9" t="str">
            <v>נומינלי</v>
          </cell>
          <cell r="E9" t="str">
            <v>מתואם</v>
          </cell>
          <cell r="G9" t="str">
            <v>נומינלי</v>
          </cell>
          <cell r="I9" t="str">
            <v>מתואם</v>
          </cell>
        </row>
        <row r="10">
          <cell r="C10" t="str">
            <v>שקלים חדשים</v>
          </cell>
        </row>
        <row r="11">
          <cell r="A11" t="str">
            <v>מאזן</v>
          </cell>
          <cell r="C11" t="str">
            <v>מדד 12/03</v>
          </cell>
          <cell r="E11">
            <v>99.4</v>
          </cell>
          <cell r="I11">
            <v>99.4</v>
          </cell>
        </row>
        <row r="13">
          <cell r="A13" t="str">
            <v>מזומנים ושווי מזומנים</v>
          </cell>
          <cell r="C13">
            <v>627</v>
          </cell>
          <cell r="E13">
            <v>627</v>
          </cell>
          <cell r="G13">
            <v>627</v>
          </cell>
          <cell r="I13">
            <v>627</v>
          </cell>
        </row>
        <row r="15">
          <cell r="A15" t="str">
            <v>צדדים קשורים</v>
          </cell>
          <cell r="E15">
            <v>0</v>
          </cell>
          <cell r="G15">
            <v>0</v>
          </cell>
          <cell r="I15">
            <v>0</v>
          </cell>
        </row>
        <row r="17">
          <cell r="A17" t="str">
            <v>שטר הון אחזקות</v>
          </cell>
          <cell r="C17">
            <v>-23175473</v>
          </cell>
          <cell r="E17">
            <v>-23175473</v>
          </cell>
          <cell r="G17">
            <v>-23175473</v>
          </cell>
          <cell r="I17">
            <v>-23175473</v>
          </cell>
        </row>
        <row r="19">
          <cell r="A19" t="str">
            <v>השקעות</v>
          </cell>
        </row>
        <row r="20">
          <cell r="A20" t="str">
            <v>השקעה במבטח פיננסים</v>
          </cell>
          <cell r="C20">
            <v>-2452571.532225966</v>
          </cell>
          <cell r="E20">
            <v>-2492582.8097133199</v>
          </cell>
          <cell r="G20">
            <v>32779020</v>
          </cell>
          <cell r="I20">
            <v>44629327</v>
          </cell>
        </row>
        <row r="22">
          <cell r="C22">
            <v>-25627417.532225966</v>
          </cell>
          <cell r="E22">
            <v>-25667428.809713319</v>
          </cell>
          <cell r="G22">
            <v>9604174</v>
          </cell>
          <cell r="I22">
            <v>21454481</v>
          </cell>
        </row>
        <row r="25">
          <cell r="A25" t="str">
            <v>אשראי לזמן קצר</v>
          </cell>
        </row>
        <row r="27">
          <cell r="A27" t="str">
            <v>הון עצמי</v>
          </cell>
        </row>
        <row r="28">
          <cell r="A28" t="str">
            <v>תקבולים ע"ח הון - אחזקות</v>
          </cell>
        </row>
        <row r="29">
          <cell r="A29" t="str">
            <v>הון מניות</v>
          </cell>
          <cell r="C29">
            <v>2701000</v>
          </cell>
          <cell r="E29">
            <v>5365398</v>
          </cell>
          <cell r="G29">
            <v>2701000</v>
          </cell>
          <cell r="I29">
            <v>5365398</v>
          </cell>
        </row>
        <row r="30">
          <cell r="A30" t="str">
            <v xml:space="preserve">פרמיה </v>
          </cell>
          <cell r="C30">
            <v>6296116</v>
          </cell>
          <cell r="E30">
            <v>12562388</v>
          </cell>
          <cell r="G30">
            <v>6296116</v>
          </cell>
          <cell r="I30">
            <v>12562388</v>
          </cell>
        </row>
        <row r="31">
          <cell r="A31" t="str">
            <v>קרן הון מכירת משנ"ס</v>
          </cell>
          <cell r="C31">
            <v>-23552079</v>
          </cell>
          <cell r="E31">
            <v>-25889556</v>
          </cell>
        </row>
        <row r="32">
          <cell r="A32" t="str">
            <v>י.פ. שחיקת שטרי הון</v>
          </cell>
          <cell r="E32">
            <v>2998351</v>
          </cell>
          <cell r="I32">
            <v>2998351</v>
          </cell>
        </row>
        <row r="33">
          <cell r="A33" t="str">
            <v>תנועה בקרן שחיקת שטר הון</v>
          </cell>
        </row>
        <row r="34">
          <cell r="A34" t="str">
            <v>עודפים ש.ק</v>
          </cell>
          <cell r="C34">
            <v>-11470741</v>
          </cell>
          <cell r="E34">
            <v>-20973169</v>
          </cell>
          <cell r="G34">
            <v>611243</v>
          </cell>
          <cell r="I34">
            <v>532529</v>
          </cell>
        </row>
        <row r="35">
          <cell r="A35" t="str">
            <v>רווח/(הפסד) השנה</v>
          </cell>
          <cell r="C35">
            <v>398286.46777403384</v>
          </cell>
          <cell r="E35">
            <v>269159.19028668106</v>
          </cell>
          <cell r="G35">
            <v>-4185</v>
          </cell>
          <cell r="I35">
            <v>-4185</v>
          </cell>
        </row>
        <row r="36">
          <cell r="A36" t="str">
            <v xml:space="preserve">דיבידנד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</row>
        <row r="37">
          <cell r="C37">
            <v>-25627417.532225966</v>
          </cell>
          <cell r="E37">
            <v>-25667428.809713319</v>
          </cell>
          <cell r="G37">
            <v>9604174</v>
          </cell>
          <cell r="I37">
            <v>21454481</v>
          </cell>
        </row>
        <row r="40">
          <cell r="C40">
            <v>-25627417.532225966</v>
          </cell>
          <cell r="E40">
            <v>-25667428.809713319</v>
          </cell>
          <cell r="G40">
            <v>9604174</v>
          </cell>
          <cell r="I40">
            <v>21454481</v>
          </cell>
        </row>
        <row r="42">
          <cell r="C42">
            <v>0</v>
          </cell>
          <cell r="E42">
            <v>0</v>
          </cell>
          <cell r="G42">
            <v>0</v>
          </cell>
          <cell r="I42">
            <v>0</v>
          </cell>
        </row>
        <row r="45">
          <cell r="A45" t="str">
            <v>רווח והפסד</v>
          </cell>
        </row>
        <row r="47">
          <cell r="A47" t="str">
            <v>הכנסות</v>
          </cell>
        </row>
        <row r="48">
          <cell r="A48" t="str">
            <v>דיבידנד</v>
          </cell>
          <cell r="E48">
            <v>0</v>
          </cell>
        </row>
        <row r="49">
          <cell r="A49" t="str">
            <v>רווח ממימוש אופציות</v>
          </cell>
        </row>
        <row r="50">
          <cell r="A50" t="str">
            <v>רווחי אקוויטי</v>
          </cell>
          <cell r="C50">
            <v>402428.46777403384</v>
          </cell>
          <cell r="E50">
            <v>273417.19028668012</v>
          </cell>
          <cell r="G50">
            <v>0</v>
          </cell>
          <cell r="I50">
            <v>0</v>
          </cell>
        </row>
        <row r="51">
          <cell r="C51">
            <v>402428.46777403384</v>
          </cell>
          <cell r="E51">
            <v>273417.19028668012</v>
          </cell>
          <cell r="G51">
            <v>0</v>
          </cell>
          <cell r="I51">
            <v>0</v>
          </cell>
        </row>
        <row r="52">
          <cell r="A52" t="str">
            <v>(הוצאות)</v>
          </cell>
        </row>
        <row r="53">
          <cell r="A53" t="str">
            <v>אגרות</v>
          </cell>
          <cell r="C53">
            <v>-935</v>
          </cell>
          <cell r="E53">
            <v>-935</v>
          </cell>
          <cell r="G53">
            <v>-935</v>
          </cell>
          <cell r="I53">
            <v>-935</v>
          </cell>
        </row>
        <row r="54">
          <cell r="A54" t="str">
            <v xml:space="preserve">הפרש איזון </v>
          </cell>
          <cell r="C54">
            <v>42</v>
          </cell>
          <cell r="G54">
            <v>-1</v>
          </cell>
        </row>
        <row r="55">
          <cell r="A55" t="str">
            <v>מימון, נטו</v>
          </cell>
          <cell r="C55">
            <v>-3249</v>
          </cell>
          <cell r="E55">
            <v>-3322.9999999990687</v>
          </cell>
          <cell r="G55">
            <v>-3249</v>
          </cell>
          <cell r="I55">
            <v>-3250</v>
          </cell>
        </row>
        <row r="57">
          <cell r="C57">
            <v>-4142</v>
          </cell>
          <cell r="E57">
            <v>-4257.9999999990687</v>
          </cell>
          <cell r="G57">
            <v>-4185</v>
          </cell>
          <cell r="I57">
            <v>-4185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срочки"/>
      <sheetName val="Svetla-Principal"/>
      <sheetName val="Sheet1"/>
      <sheetName val="Дог-Име"/>
      <sheetName val="Sheet3"/>
      <sheetName val="вноски"/>
      <sheetName val="Final"/>
      <sheetName val="pr-vat"/>
      <sheetName val="int"/>
      <sheetName val="int-vat"/>
      <sheetName val="razni"/>
      <sheetName val="overdue-clients"/>
      <sheetName val="exrosure-clients"/>
      <sheetName val="Sheet16"/>
      <sheetName val="Sheet19"/>
      <sheetName val="neplateni"/>
      <sheetName val="справки"/>
    </sheetNames>
    <sheetDataSet>
      <sheetData sheetId="0" refreshError="1">
        <row r="1">
          <cell r="A1" t="str">
            <v xml:space="preserve">Overdue payments as at 30.08.2002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Bank Accounts"/>
      <sheetName val="Acc 9000"/>
      <sheetName val="PL привлекающих"/>
      <sheetName val="צבר"/>
      <sheetName val="סוכנות"/>
      <sheetName val="ליס"/>
      <sheetName val="אינק חדש"/>
      <sheetName val="מגזרים שנת 2014 "/>
      <sheetName val="גודל צי פנורמה "/>
      <sheetName val="תאונות לפי לוחית"/>
      <sheetName val="הוצ' תחזוקה "/>
      <sheetName val="טיפול שוטף לפי לוחית"/>
      <sheetName val="טופס פחת "/>
      <sheetName val="רווח הון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ir Value Calculator"/>
      <sheetName val="Expense Calc"/>
      <sheetName val="גיליון1"/>
      <sheetName val="מחירי מניה"/>
      <sheetName val="חישוב לפי מנות"/>
      <sheetName val="12"/>
      <sheetName val="9"/>
      <sheetName val="6"/>
      <sheetName val="Sheet1"/>
      <sheetName val="אומד1"/>
      <sheetName val="אומד"/>
      <sheetName val="חישוב"/>
      <sheetName val="Volatility Calculator"/>
      <sheetName val="Volcalcs"/>
      <sheetName val="Pricing Models"/>
      <sheetName val="9609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2">
          <cell r="H12">
            <v>1.1548175153520366</v>
          </cell>
        </row>
      </sheetData>
      <sheetData sheetId="12">
        <row r="12">
          <cell r="H12">
            <v>1.1548175153520366</v>
          </cell>
        </row>
      </sheetData>
      <sheetData sheetId="13">
        <row r="12">
          <cell r="H12">
            <v>1.1548175153520366</v>
          </cell>
        </row>
      </sheetData>
      <sheetData sheetId="14">
        <row r="12">
          <cell r="H12">
            <v>1.1548175153520366</v>
          </cell>
          <cell r="M12">
            <v>1.1585090274390855</v>
          </cell>
        </row>
      </sheetData>
      <sheetData sheetId="1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W"/>
      <sheetName val="biolab budget"/>
      <sheetName val="Biolab new building blocks"/>
    </sheetNames>
    <sheetDataSet>
      <sheetData sheetId="0"/>
      <sheetData sheetId="1">
        <row r="1">
          <cell r="A1" t="str">
            <v>ID</v>
          </cell>
          <cell r="B1" t="str">
            <v>Task</v>
          </cell>
          <cell r="C1" t="str">
            <v xml:space="preserve">Technician </v>
          </cell>
          <cell r="D1" t="str">
            <v xml:space="preserve">Biologist \ Agronom </v>
          </cell>
          <cell r="E1" t="str">
            <v xml:space="preserve">Senior \ Researcher </v>
          </cell>
          <cell r="F1" t="str">
            <v>Hourly employees</v>
          </cell>
          <cell r="G1" t="str">
            <v>Outsourcing</v>
          </cell>
          <cell r="H1" t="str">
            <v>Sequencing&amp;Primers</v>
          </cell>
          <cell r="I1" t="str">
            <v>Synthetic genes</v>
          </cell>
          <cell r="J1" t="str">
            <v>Disposale plasticware</v>
          </cell>
          <cell r="K1" t="str">
            <v>Protein, DNA and RNA purification</v>
          </cell>
          <cell r="L1" t="str">
            <v>Lab Enzymes and antibodies</v>
          </cell>
        </row>
        <row r="2">
          <cell r="A2">
            <v>4</v>
          </cell>
          <cell r="B2" t="str">
            <v>3 cycles at yad mordechai- R&amp;D support,  running and sample handling,  selective culturing, data production analysis and integration Calculated as 6 sampling dates -1/month from April to September + 40 samples for 16S NGS</v>
          </cell>
          <cell r="C2">
            <v>4.4130718954248409E-2</v>
          </cell>
          <cell r="D2">
            <v>0.14438398692810483</v>
          </cell>
          <cell r="E2">
            <v>3.2260565210932908E-2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2773.6000000000004</v>
          </cell>
        </row>
        <row r="3">
          <cell r="A3">
            <v>5</v>
          </cell>
          <cell r="B3" t="str">
            <v xml:space="preserve"> 15 aggragates for 15 bioassays in the farm- R&amp;D support,  running and sample handling, selective culturing , data production analysis and integration Calculated as 15 preparations of aggregates + 6 succesful experiment which require culturing + 27 samples for 16S NGS + 10 samples for eukaryotic-prokaryotic seperation (based on complete kits price, although # of samples is low)</v>
          </cell>
          <cell r="C3">
            <v>3.8887867647058816E-2</v>
          </cell>
          <cell r="D3">
            <v>0.14522135695187166</v>
          </cell>
          <cell r="E3">
            <v>3.7624032141265654E-2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3216.9</v>
          </cell>
        </row>
        <row r="4">
          <cell r="A4">
            <v>6</v>
          </cell>
          <cell r="B4" t="str">
            <v xml:space="preserve"> feeding assay of 1300 isolates at IL + R&amp;D support + Data generation- seq 40 positive isolates (40 libraries + 1 lane of 150/250X2) All steps of the assay are done in Biolab exepct for addition of insects (will be in PG budget) + additional activity for re-screening of the 40 intresting bacteria+100 sanger 16S before NGS</v>
          </cell>
          <cell r="C4">
            <v>0.26496621527777803</v>
          </cell>
          <cell r="D4">
            <v>0.46</v>
          </cell>
          <cell r="E4">
            <v>0.1810145212418301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L4">
            <v>6654.802083333333</v>
          </cell>
        </row>
        <row r="5">
          <cell r="A5">
            <v>8</v>
          </cell>
          <cell r="B5" t="str">
            <v>DR2b - 100 bacterial genes from GS Assumptions: 2300bpX0.16$, 60% are cloned into a 2nd backbone during the 1st order. 10% of the genes are cloned into a 2nd vector in a different order (at 120$/subcloning)</v>
          </cell>
          <cell r="C5">
            <v>1.893939393939394E-3</v>
          </cell>
          <cell r="D5">
            <v>1.893939393939394E-2</v>
          </cell>
          <cell r="E5">
            <v>1.1363636363636362E-2</v>
          </cell>
          <cell r="F5">
            <v>0</v>
          </cell>
          <cell r="G5">
            <v>0</v>
          </cell>
          <cell r="H5">
            <v>0</v>
          </cell>
          <cell r="I5">
            <v>41200</v>
          </cell>
          <cell r="J5">
            <v>0</v>
          </cell>
          <cell r="K5">
            <v>0</v>
          </cell>
          <cell r="L5">
            <v>0</v>
          </cell>
        </row>
        <row r="6">
          <cell r="A6">
            <v>13</v>
          </cell>
          <cell r="B6" t="str">
            <v>DR4 - 200 bacterial genes from GS. Assumptions: 2300bpX0.16$, 60% are cloned into a 2nd backbone during the 1st order. 10% of the genes are cloned into a 2nd vector in a different order (at 120$/subcloning)</v>
          </cell>
          <cell r="C6">
            <v>1.893939393939394E-3</v>
          </cell>
          <cell r="D6">
            <v>2.6515151515151516E-2</v>
          </cell>
          <cell r="E6">
            <v>1.1363636363636362E-2</v>
          </cell>
          <cell r="F6">
            <v>0</v>
          </cell>
          <cell r="G6">
            <v>0</v>
          </cell>
          <cell r="H6">
            <v>0</v>
          </cell>
          <cell r="I6">
            <v>82400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14</v>
          </cell>
          <cell r="B7" t="str">
            <v>DR5 - 200 bacterial genes from GS Assumptions: 2300bpX0.16$, 60% are cloned into a 2nd backbone during the 1st order. 10% of the genes are cloned into a 2nd vector in a different order (at 120$/subcloning)</v>
          </cell>
          <cell r="C7">
            <v>1.893939393939394E-3</v>
          </cell>
          <cell r="D7">
            <v>2.6515151515151516E-2</v>
          </cell>
          <cell r="E7">
            <v>1.1363636363636362E-2</v>
          </cell>
          <cell r="F7">
            <v>0</v>
          </cell>
          <cell r="G7">
            <v>0</v>
          </cell>
          <cell r="H7">
            <v>0</v>
          </cell>
          <cell r="I7">
            <v>82400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15</v>
          </cell>
          <cell r="B8" t="str">
            <v>DR6 - 200 bacterial genes from GS Assumptions: 2300bpX0.16$, 60% are cloned into a 2nd backbone during the 1st order. 10% of the genes are cloned into a 2nd vector in a different order (at 120$/subcloning)</v>
          </cell>
          <cell r="C8">
            <v>1.893939393939394E-3</v>
          </cell>
          <cell r="D8">
            <v>2.6515151515151516E-2</v>
          </cell>
          <cell r="E8">
            <v>1.1363636363636362E-2</v>
          </cell>
          <cell r="F8">
            <v>0</v>
          </cell>
          <cell r="G8">
            <v>0</v>
          </cell>
          <cell r="H8">
            <v>0</v>
          </cell>
          <cell r="I8">
            <v>82400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17</v>
          </cell>
          <cell r="B9" t="str">
            <v>30 genes in 4 different vectors 10 IN JAN 10 IN APRIL 10 IN JULY. Assumption: All are synthetic genes, 2300 bp/gene.Total of 120 constructs (4X30): pricing for sucbcloning: 2 plasmid subcloning = 20$, additional 2 plasmids = 49$. Transformation into Agro - 60 plasmids. Protein expression assay for 60 transformations X12 events = 720 samples</v>
          </cell>
          <cell r="C9">
            <v>0.13609090909090921</v>
          </cell>
          <cell r="D9">
            <v>9.8709090909090927E-2</v>
          </cell>
          <cell r="E9">
            <v>2.9245454545454547E-2</v>
          </cell>
          <cell r="F9">
            <v>0</v>
          </cell>
          <cell r="G9">
            <v>0</v>
          </cell>
          <cell r="H9">
            <v>0</v>
          </cell>
          <cell r="I9">
            <v>15180</v>
          </cell>
          <cell r="J9">
            <v>0</v>
          </cell>
          <cell r="K9">
            <v>0</v>
          </cell>
          <cell r="L9">
            <v>10296</v>
          </cell>
        </row>
        <row r="10">
          <cell r="A10">
            <v>24</v>
          </cell>
          <cell r="B10" t="str">
            <v>Development of EG in IL</v>
          </cell>
          <cell r="C10">
            <v>0</v>
          </cell>
          <cell r="D10">
            <v>0</v>
          </cell>
          <cell r="E10">
            <v>0.2</v>
          </cell>
          <cell r="F10">
            <v>0</v>
          </cell>
          <cell r="G10">
            <v>5000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5000</v>
          </cell>
        </row>
        <row r="11">
          <cell r="A11">
            <v>25</v>
          </cell>
          <cell r="B11" t="str">
            <v>100 genes selection and cloning (1 vector) to arabidopsis for phytotoxicity module dev , 5 events for phenotyping , propgation to T2 seeds , phenotype on T1 and T2, collect seeds+  Protein expression analysis (100 X5)
Assumption: All are synthetic genes, 2300 bp/gene. 1 subcloning. 1 transformation to Agro (total of 100 transformations). 500 protein expression tests</v>
          </cell>
          <cell r="C11">
            <v>0.1080681818181819</v>
          </cell>
          <cell r="D11">
            <v>9.3871212121212133E-2</v>
          </cell>
          <cell r="E11">
            <v>1.7056818181818183E-2</v>
          </cell>
          <cell r="F11">
            <v>0</v>
          </cell>
          <cell r="G11">
            <v>0</v>
          </cell>
          <cell r="H11">
            <v>0</v>
          </cell>
          <cell r="I11">
            <v>38800</v>
          </cell>
          <cell r="J11">
            <v>0</v>
          </cell>
          <cell r="K11">
            <v>0</v>
          </cell>
          <cell r="L11">
            <v>8550</v>
          </cell>
        </row>
        <row r="12">
          <cell r="A12">
            <v>34</v>
          </cell>
          <cell r="B12" t="str">
            <v xml:space="preserve">SGF, alergenic, hemolytic, MOA (outsource or inhouse) Arnon will add expenses, add FTE for development </v>
          </cell>
          <cell r="C12">
            <v>0</v>
          </cell>
          <cell r="D12">
            <v>0</v>
          </cell>
          <cell r="E12">
            <v>0.2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?</v>
          </cell>
        </row>
        <row r="13">
          <cell r="A13">
            <v>35</v>
          </cell>
          <cell r="B13" t="str">
            <v>develop tools to optimize efficacy of validated toxins Cloning of 200 constructs (100 per toxin) - 100 simple mutations in the range of 20bp (99$), 100 "new constructs" to cover more complicated mutations which require new synthesis. Requires BI+IMS dev</v>
          </cell>
          <cell r="C13">
            <v>5.6818181818181811E-3</v>
          </cell>
          <cell r="D13">
            <v>2.6515151515151516E-2</v>
          </cell>
          <cell r="E13">
            <v>1.1363636363636362E-2</v>
          </cell>
          <cell r="F13">
            <v>0</v>
          </cell>
          <cell r="G13">
            <v>0</v>
          </cell>
          <cell r="H13">
            <v>0</v>
          </cell>
          <cell r="I13">
            <v>48700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58</v>
          </cell>
          <cell r="B14" t="str">
            <v>transfer 30 events to green house per gene (360 evenets total ) and reach T1 with 20 events per gene
biolab-  including protein expression analysis All work is done in 2017 - 240 protein expression tests+50 copy# tests by Taqman</v>
          </cell>
          <cell r="C14">
            <v>4.3928345959596E-2</v>
          </cell>
          <cell r="D14">
            <v>2.2018886784511794E-2</v>
          </cell>
          <cell r="E14">
            <v>2.6310500841750855E-3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4048.5</v>
          </cell>
        </row>
        <row r="15">
          <cell r="A15">
            <v>59</v>
          </cell>
          <cell r="B15" t="str">
            <v>transfer 15 event per gene to green house  (33 contructs*20= 660) and reach T2 with 10 events per gene
biolab- including protein expression 
All work is done in 2017 - 330 protein expression tests+50 copy# tests by Taqman</v>
          </cell>
          <cell r="C15">
            <v>5.943970959595965E-2</v>
          </cell>
          <cell r="D15">
            <v>2.8666614057239071E-2</v>
          </cell>
          <cell r="E15">
            <v>3.2958228114478134E-3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5155.5</v>
          </cell>
        </row>
        <row r="16">
          <cell r="A16">
            <v>68</v>
          </cell>
          <cell r="B16" t="str">
            <v>from gene synthesis through protein expression to spore assay. Order 200 genes (1500 bp) in 2 vectors. Express all for spores assay (1 periplasmic+0.5 cytosolic prep per protein)</v>
          </cell>
          <cell r="C16">
            <v>0.19128787878787878</v>
          </cell>
          <cell r="D16">
            <v>0.21590909090909091</v>
          </cell>
          <cell r="E16">
            <v>0.10606060606060616</v>
          </cell>
          <cell r="F16">
            <v>0</v>
          </cell>
          <cell r="G16">
            <v>0</v>
          </cell>
          <cell r="H16">
            <v>0</v>
          </cell>
          <cell r="I16">
            <v>56000</v>
          </cell>
          <cell r="J16">
            <v>0</v>
          </cell>
          <cell r="K16">
            <v>0</v>
          </cell>
          <cell r="L16">
            <v>17632</v>
          </cell>
        </row>
        <row r="17">
          <cell r="A17">
            <v>69</v>
          </cell>
          <cell r="B17" t="str">
            <v>cloning left over from 2016- biolab to estimate. 20% of the project is left to 2017. No GA. Calculated as regular genes X 110% due to high rate of RACE</v>
          </cell>
          <cell r="C17">
            <v>2.9107692307692338E-2</v>
          </cell>
          <cell r="D17">
            <v>7.1896000000000002E-2</v>
          </cell>
          <cell r="E17">
            <v>2.037538461538458E-2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3500.2000000000003</v>
          </cell>
        </row>
        <row r="18">
          <cell r="A18">
            <v>72</v>
          </cell>
          <cell r="B18" t="str">
            <v>Cloning of 15 stacking constructs + 5 new genes (all the rest are old genes)</v>
          </cell>
          <cell r="C18">
            <v>5.2884615384615398E-2</v>
          </cell>
          <cell r="D18">
            <v>0.14299999999999999</v>
          </cell>
          <cell r="E18">
            <v>2.5769230769230749E-2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4730</v>
          </cell>
        </row>
        <row r="19">
          <cell r="A19">
            <v>77</v>
          </cell>
          <cell r="B19" t="str">
            <v>RNA seq, 3-4 events with and without the fungus+ WT control =&gt; 30 plant RNA extractions. 30 RNA extractions</v>
          </cell>
          <cell r="C19">
            <v>7.3863636363636302E-3</v>
          </cell>
          <cell r="D19">
            <v>3.0776515151515198E-3</v>
          </cell>
          <cell r="E19">
            <v>4.9242424242424202E-4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810</v>
          </cell>
        </row>
        <row r="20">
          <cell r="A20">
            <v>100</v>
          </cell>
          <cell r="B20" t="str">
            <v>isolating 1000 new bacteria from environmantal sampels- in the Biolab.  6 times along the year. Same processing as aggregate + picking. Isolated bacteria will be used in #101. Was calculated as 6 positive aggregates (~1200 isolates)</v>
          </cell>
          <cell r="C20">
            <v>0</v>
          </cell>
          <cell r="D20">
            <v>0.11764705882352945</v>
          </cell>
          <cell r="E20">
            <v>2.3529411764705892E-2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1183.8000000000002</v>
          </cell>
        </row>
        <row r="21">
          <cell r="A21">
            <v>101</v>
          </cell>
          <cell r="B21" t="str">
            <v>who does the fungul screens=&gt; biolab to define with tidhar the assay set up and quantity Growth of 20 bacteria per batch X 50 batches including isolation sowing, seperation of mixed wells from the bacteria bank, glycerol stock prep and bank update. Activity includes 200 Sanger 16S reactions for positive bacteria.</v>
          </cell>
          <cell r="C21">
            <v>0</v>
          </cell>
          <cell r="D21">
            <v>0.3830167483660129</v>
          </cell>
          <cell r="E21">
            <v>7.6603349673202592E-2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7153.605263157895</v>
          </cell>
        </row>
        <row r="22">
          <cell r="A22">
            <v>102</v>
          </cell>
          <cell r="B22" t="str">
            <v>biolab=&gt; to preapre samples and take out to sub contractor. Positive bacteria from the screen - check by proteomics. Growing 20 bacteria icluding re-isolation and 16S for proteomics. Proteomics OS budget to be defined by Tidhar</v>
          </cell>
          <cell r="C22">
            <v>0</v>
          </cell>
          <cell r="D22">
            <v>9.478145424836602E-3</v>
          </cell>
          <cell r="E22">
            <v>1.8956290849673205E-3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371.34999999999997</v>
          </cell>
        </row>
      </sheetData>
      <sheetData sheetId="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el"/>
      <sheetName val="Summary"/>
      <sheetName val="Returns"/>
      <sheetName val="Trading Multiples"/>
      <sheetName val="Summary Pres."/>
      <sheetName val="Fees"/>
      <sheetName val="Opening BS"/>
      <sheetName val="Plastics"/>
      <sheetName val="Plastics Pres."/>
      <sheetName val="BS"/>
      <sheetName val="IS"/>
      <sheetName val="Metalworking IS"/>
      <sheetName val="CFS"/>
      <sheetName val="Int. Rates"/>
      <sheetName val="Int. Cost"/>
      <sheetName val="Debt"/>
      <sheetName val="Ratios"/>
      <sheetName val="Returns Detail"/>
      <sheetName val="DCF"/>
      <sheetName val="Metals DCF No Synergies"/>
      <sheetName val="Metals DCF"/>
      <sheetName val="Plastics DCF"/>
      <sheetName val="DCF No Synergies"/>
      <sheetName val="WACC"/>
      <sheetName val="Segments"/>
      <sheetName val="ActModel"/>
      <sheetName val="STOP"/>
      <sheetName val="Taxes-Book"/>
      <sheetName val="Taxes-Tax"/>
      <sheetName val="Dep-Book"/>
      <sheetName val="Dep-Tax"/>
      <sheetName val="Module1"/>
      <sheetName val="Module2"/>
      <sheetName val="Module3"/>
    </sheetNames>
    <sheetDataSet>
      <sheetData sheetId="0" refreshError="1">
        <row r="3">
          <cell r="Q3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M"/>
      <sheetName val="Add-on Acquisitions"/>
      <sheetName val="Mgmt. Share ownership"/>
      <sheetName val="Panel"/>
      <sheetName val="Summary"/>
      <sheetName val="Returns"/>
      <sheetName val="Fees"/>
      <sheetName val="Opening BS"/>
      <sheetName val="BS"/>
      <sheetName val="IS"/>
      <sheetName val="CFS"/>
      <sheetName val="Int. Rates"/>
      <sheetName val="Int. Cost"/>
      <sheetName val="Debt"/>
      <sheetName val="Ratios"/>
      <sheetName val="Taxes-Book"/>
      <sheetName val="Taxes-Tax"/>
      <sheetName val="Dep-Book"/>
      <sheetName val="Dep-Tax"/>
      <sheetName val="Returns Detail"/>
      <sheetName val="DCF"/>
      <sheetName val="WACC"/>
      <sheetName val="Module1"/>
      <sheetName val="Module2"/>
      <sheetName val="Module3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M vs Indices"/>
      <sheetName val="Price Perf"/>
      <sheetName val="GENZ Divisions vs Indices"/>
      <sheetName val="Perf with Repor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yalty Rate"/>
      <sheetName val="Comp Analysis"/>
      <sheetName val="Comp Margins"/>
      <sheetName val="Comp Summaries"/>
      <sheetName val="App I-Summary"/>
      <sheetName val="App II-Trade Secrets"/>
      <sheetName val="App III-ASML Non-Comp "/>
      <sheetName val="App V - Trade Name"/>
      <sheetName val="App IV-Backlog"/>
      <sheetName val="App VI - Kincade Non-Comp"/>
      <sheetName val="App VII-Wrkfrce Summary"/>
      <sheetName val="App VII- Inefficiency Costs"/>
      <sheetName val="App VIII-WACC"/>
      <sheetName val="App IX-Tax Ben"/>
      <sheetName val="App X-Capital Charges"/>
      <sheetName val="APP X - Management Projections"/>
      <sheetName val="APP - XI Depreciation Schedule"/>
      <sheetName val=" -- Internal Purposes Only--"/>
      <sheetName val=" NIF Contract"/>
      <sheetName val="Workforce Data"/>
      <sheetName val="BalanceSheet"/>
      <sheetName val="2002 Backlog"/>
      <sheetName val="Assumptions"/>
      <sheetName val="2001 Performance"/>
      <sheetName val="Conside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3"/>
      <sheetName val="Sheet3"/>
      <sheetName val="Chart12"/>
      <sheetName val="Sheet1 (2)"/>
      <sheetName val="Sheet1"/>
      <sheetName val="bond crap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4"/>
      <sheetName val="Chart15"/>
      <sheetName val="Chart17"/>
      <sheetName val="Chart16"/>
      <sheetName val="Chart18"/>
      <sheetName val="graphs"/>
      <sheetName val="valuation"/>
      <sheetName val="ACE-IN"/>
      <sheetName val="interims"/>
      <sheetName val="Op stats"/>
      <sheetName val="Financials"/>
      <sheetName val="circulation"/>
      <sheetName val="dep, interest and other inc "/>
      <sheetName val="employee costs"/>
      <sheetName val="srim request"/>
      <sheetName val="client callin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SHBOARD"/>
      <sheetName val="CONSOLIDATED CF"/>
      <sheetName val="BS Detail"/>
      <sheetName val="CF Detail"/>
      <sheetName val="CONSOLIDATED BS &amp; CF"/>
      <sheetName val="CONSOLIDATED P&amp;L"/>
      <sheetName val="CORPORATE G&amp;A"/>
      <sheetName val="2016 CAPEX FORECAST"/>
      <sheetName val="2016 SALES FORECAST_Re-fcst"/>
      <sheetName val="2016 SALES FORECAST_BOD Nov20"/>
      <sheetName val="2016 LABOR FORECAST"/>
      <sheetName val="2016 SALES FCST_BOD Dec17-UpLoa"/>
      <sheetName val="Rent Re-fcst"/>
      <sheetName val="DBE"/>
      <sheetName val="DBE Summary Distrinution"/>
      <sheetName val="2015 DBE DENVER Distribution"/>
      <sheetName val="DBE ATLC LGA"/>
      <sheetName val="2016 DBE Mgmt Fees"/>
      <sheetName val="Recap2015vs2014"/>
      <sheetName val="Recap2016vs2015"/>
      <sheetName val="All Regions"/>
      <sheetName val="Sales Business review"/>
      <sheetName val="SUMMARY"/>
      <sheetName val="SUMMARY Per AREA"/>
      <sheetName val="Stores Summray"/>
      <sheetName val="START"/>
      <sheetName val="AMS L3"/>
      <sheetName val="AMS-D"/>
      <sheetName val="AMS-L2"/>
      <sheetName val="ATL A"/>
      <sheetName val="ATL C"/>
      <sheetName val="BOS B"/>
      <sheetName val="Century City"/>
      <sheetName val="CHI 1"/>
      <sheetName val="CHI 5"/>
      <sheetName val="CHI MID"/>
      <sheetName val="DCA"/>
      <sheetName val="DEN C"/>
      <sheetName val="DEN-C New"/>
      <sheetName val="DFW A NEW"/>
      <sheetName val="DFW AK"/>
      <sheetName val="DFW B Kiosk"/>
      <sheetName val="DFW D"/>
      <sheetName val="DFW K"/>
      <sheetName val="DFW Temp Kiosk"/>
      <sheetName val="HOU-MOM C2"/>
      <sheetName val="IAD B"/>
      <sheetName val="IAH"/>
      <sheetName val="IAH K"/>
      <sheetName val="JFK 1 D"/>
      <sheetName val="JFK 1 K"/>
      <sheetName val="JFK 4"/>
      <sheetName val="JFK 4A"/>
      <sheetName val="JFK 4-A S"/>
      <sheetName val="JFK4A NEW"/>
      <sheetName val="JFK4B NEW"/>
      <sheetName val="JFK 4-B"/>
      <sheetName val="JFK 4-B R"/>
      <sheetName val="JFK 5 JB"/>
      <sheetName val="JFK 7"/>
      <sheetName val="LAS"/>
      <sheetName val="LAS 3"/>
      <sheetName val="LAS C"/>
      <sheetName val="LAS D50"/>
      <sheetName val="LAS-C MOM"/>
      <sheetName val="LAX"/>
      <sheetName val="TBIT"/>
      <sheetName val="LGA - C"/>
      <sheetName val="LGA Kiosk"/>
      <sheetName val="NEW LGA"/>
      <sheetName val="LGA B"/>
      <sheetName val="MCO AIRSIDE 1"/>
      <sheetName val="MCO AIRSIDE 3"/>
      <sheetName val="MCO AIRSIDE 4"/>
      <sheetName val="PMCO"/>
      <sheetName val="MIA"/>
      <sheetName val="MSP"/>
      <sheetName val="MSP CK"/>
      <sheetName val="MSP K"/>
      <sheetName val="MSP TERMINAL F"/>
      <sheetName val="PHL - C"/>
      <sheetName val="PHL - CK"/>
      <sheetName val="PHL A"/>
      <sheetName val="PHL TERMINAL D"/>
      <sheetName val="PHL D-K"/>
      <sheetName val="PHL F"/>
      <sheetName val="PIT B"/>
      <sheetName val="RDU T1"/>
      <sheetName val="RDU T2"/>
      <sheetName val="SFO TERMNAL A"/>
      <sheetName val="SFO G"/>
      <sheetName val="SFO TERMNAL 2"/>
      <sheetName val="SFO 3"/>
      <sheetName val="SFO 3BAE"/>
      <sheetName val="SFO TERMINAL 3"/>
      <sheetName val="SLC T2"/>
      <sheetName val="SLC TB"/>
      <sheetName val="SLC-Delta Lounge"/>
      <sheetName val="SNA"/>
      <sheetName val="SNA Kiosk"/>
      <sheetName val="STL-E"/>
      <sheetName val="On Line"/>
      <sheetName val="OTHER OLD"/>
      <sheetName val=" START NEW IN 2016"/>
      <sheetName val="ATL D"/>
      <sheetName val="ATL E"/>
      <sheetName val="ATL F"/>
      <sheetName val="HOU"/>
      <sheetName val="DFW D New"/>
      <sheetName val="DFW E New"/>
      <sheetName val="CLT Kiosk"/>
      <sheetName val="CLT AB"/>
      <sheetName val="Dubai-T3"/>
      <sheetName val="OTHER NEW STORES"/>
      <sheetName val=" END NEW IN 2016"/>
      <sheetName val="END"/>
      <sheetName val="NEW IN 2016 fcst Year 2017"/>
      <sheetName val="Prospec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1"/>
      <sheetName val="Sheet1"/>
      <sheetName val="Sheet2"/>
      <sheetName val="Pres2"/>
      <sheetName val="Pres3"/>
      <sheetName val="Pres4"/>
    </sheetNames>
    <sheetDataSet>
      <sheetData sheetId="0" refreshError="1"/>
      <sheetData sheetId="1" refreshError="1">
        <row r="52">
          <cell r="M52">
            <v>62.6</v>
          </cell>
        </row>
        <row r="55">
          <cell r="M55">
            <v>208.95</v>
          </cell>
        </row>
        <row r="56">
          <cell r="M56">
            <v>105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Aggregate"/>
      <sheetName val="IAS adjustments"/>
      <sheetName val="IP"/>
      <sheetName val="FA"/>
      <sheetName val="BS&amp;PL"/>
      <sheetName val="Bank loans"/>
      <sheetName val="consolidated wp"/>
      <sheetName val="Notes to Israel"/>
      <sheetName val="Balance sheet to Israel"/>
      <sheetName val="Code"/>
      <sheetName val="work IC 2"/>
      <sheetName val="work"/>
      <sheetName val="Notes"/>
      <sheetName val="Equity"/>
      <sheetName val="Cash flow"/>
      <sheetName val="CF"/>
      <sheetName val="Note2"/>
      <sheetName val="Notes3"/>
      <sheetName val="2001. FS"/>
    </sheetNames>
    <sheetDataSet>
      <sheetData sheetId="0">
        <row r="2">
          <cell r="A2" t="str">
            <v>Germany</v>
          </cell>
        </row>
      </sheetData>
      <sheetData sheetId="1">
        <row r="2">
          <cell r="D2" t="str">
            <v>Q-ADO</v>
          </cell>
        </row>
      </sheetData>
      <sheetData sheetId="2">
        <row r="12">
          <cell r="A12">
            <v>514000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Support Group"/>
      <sheetName val="Budget New"/>
      <sheetName val="details"/>
    </sheetNames>
    <sheetDataSet>
      <sheetData sheetId="0" refreshError="1">
        <row r="2">
          <cell r="A2" t="str">
            <v>Customer Support Group</v>
          </cell>
        </row>
        <row r="4">
          <cell r="A4" t="str">
            <v>Categories</v>
          </cell>
          <cell r="B4" t="str">
            <v>Q1-03</v>
          </cell>
          <cell r="C4" t="str">
            <v>Q2-03</v>
          </cell>
          <cell r="D4" t="str">
            <v>Q3-03</v>
          </cell>
          <cell r="E4" t="str">
            <v>Q4-03</v>
          </cell>
          <cell r="F4">
            <v>2003</v>
          </cell>
        </row>
        <row r="5">
          <cell r="A5" t="str">
            <v>Travel</v>
          </cell>
        </row>
        <row r="6">
          <cell r="A6" t="str">
            <v>Dima</v>
          </cell>
          <cell r="B6">
            <v>7.5</v>
          </cell>
          <cell r="C6">
            <v>7.5</v>
          </cell>
          <cell r="D6">
            <v>7.5</v>
          </cell>
          <cell r="E6">
            <v>7.5</v>
          </cell>
          <cell r="F6">
            <v>30</v>
          </cell>
        </row>
        <row r="7">
          <cell r="A7" t="str">
            <v>Nir</v>
          </cell>
          <cell r="B7">
            <v>6.59</v>
          </cell>
          <cell r="C7">
            <v>6.59</v>
          </cell>
          <cell r="D7">
            <v>6.59</v>
          </cell>
          <cell r="E7">
            <v>6.59</v>
          </cell>
          <cell r="F7">
            <v>26.36</v>
          </cell>
        </row>
        <row r="8">
          <cell r="A8" t="str">
            <v>Raz</v>
          </cell>
          <cell r="B8">
            <v>14.21</v>
          </cell>
          <cell r="C8">
            <v>14.21</v>
          </cell>
          <cell r="D8">
            <v>14.21</v>
          </cell>
          <cell r="E8">
            <v>14.21</v>
          </cell>
          <cell r="F8">
            <v>56.84</v>
          </cell>
        </row>
        <row r="9">
          <cell r="A9" t="str">
            <v>Total Travel</v>
          </cell>
          <cell r="B9">
            <v>28.3</v>
          </cell>
          <cell r="C9">
            <v>28.3</v>
          </cell>
          <cell r="D9">
            <v>28.3</v>
          </cell>
          <cell r="E9">
            <v>28.3</v>
          </cell>
          <cell r="F9">
            <v>113.2</v>
          </cell>
        </row>
        <row r="10">
          <cell r="A10" t="str">
            <v>Total Travel</v>
          </cell>
          <cell r="B10">
            <v>28.3</v>
          </cell>
          <cell r="C10">
            <v>28.3</v>
          </cell>
          <cell r="D10">
            <v>28.3</v>
          </cell>
          <cell r="E10">
            <v>28.3</v>
          </cell>
          <cell r="F10">
            <v>113.2</v>
          </cell>
        </row>
        <row r="11">
          <cell r="A11" t="str">
            <v>Books</v>
          </cell>
          <cell r="B11">
            <v>0.2</v>
          </cell>
          <cell r="C11">
            <v>0.2</v>
          </cell>
          <cell r="D11">
            <v>0.2</v>
          </cell>
          <cell r="E11">
            <v>0.2</v>
          </cell>
          <cell r="F11">
            <v>0.8</v>
          </cell>
        </row>
        <row r="12">
          <cell r="A12" t="str">
            <v>Books</v>
          </cell>
          <cell r="B12">
            <v>0.2</v>
          </cell>
          <cell r="C12">
            <v>0.2</v>
          </cell>
          <cell r="D12">
            <v>0.2</v>
          </cell>
          <cell r="E12">
            <v>0.2</v>
          </cell>
          <cell r="F12">
            <v>0.8</v>
          </cell>
        </row>
        <row r="13">
          <cell r="A13" t="str">
            <v>Seminars/Training</v>
          </cell>
        </row>
        <row r="14">
          <cell r="A14" t="str">
            <v>Dima</v>
          </cell>
          <cell r="B14">
            <v>1.2</v>
          </cell>
          <cell r="C14">
            <v>1.2</v>
          </cell>
          <cell r="F14">
            <v>2.4</v>
          </cell>
        </row>
        <row r="15">
          <cell r="A15" t="str">
            <v>Nir</v>
          </cell>
          <cell r="B15">
            <v>1.2</v>
          </cell>
          <cell r="C15">
            <v>1.2</v>
          </cell>
          <cell r="D15">
            <v>1.2</v>
          </cell>
          <cell r="F15">
            <v>2.4</v>
          </cell>
        </row>
        <row r="16">
          <cell r="A16" t="str">
            <v>Raz</v>
          </cell>
          <cell r="C16">
            <v>1.2</v>
          </cell>
          <cell r="D16">
            <v>1.2</v>
          </cell>
          <cell r="E16">
            <v>1.2</v>
          </cell>
          <cell r="F16">
            <v>2.4</v>
          </cell>
        </row>
        <row r="17">
          <cell r="A17" t="str">
            <v>Total Training</v>
          </cell>
          <cell r="B17">
            <v>1.4</v>
          </cell>
          <cell r="C17">
            <v>2.5999999999999996</v>
          </cell>
          <cell r="D17">
            <v>2.5999999999999996</v>
          </cell>
          <cell r="E17">
            <v>1.4</v>
          </cell>
          <cell r="F17">
            <v>8</v>
          </cell>
        </row>
        <row r="18">
          <cell r="A18" t="str">
            <v>Total Training</v>
          </cell>
          <cell r="B18">
            <v>1.4</v>
          </cell>
          <cell r="C18">
            <v>2.5999999999999996</v>
          </cell>
          <cell r="D18">
            <v>2.5999999999999996</v>
          </cell>
          <cell r="E18">
            <v>1.4</v>
          </cell>
          <cell r="F18">
            <v>8</v>
          </cell>
        </row>
        <row r="20">
          <cell r="A20" t="str">
            <v>TIOMAP</v>
          </cell>
          <cell r="B20">
            <v>2.5</v>
          </cell>
          <cell r="C20">
            <v>0</v>
          </cell>
          <cell r="D20">
            <v>0</v>
          </cell>
          <cell r="E20">
            <v>0</v>
          </cell>
          <cell r="F20">
            <v>2.5</v>
          </cell>
        </row>
        <row r="21">
          <cell r="A21" t="str">
            <v>PowerPC</v>
          </cell>
          <cell r="B21">
            <v>0</v>
          </cell>
          <cell r="C21">
            <v>2.5</v>
          </cell>
          <cell r="D21">
            <v>0</v>
          </cell>
          <cell r="E21">
            <v>0</v>
          </cell>
          <cell r="F21">
            <v>2.5</v>
          </cell>
        </row>
        <row r="22">
          <cell r="A22" t="str">
            <v>ARM</v>
          </cell>
          <cell r="B22">
            <v>0</v>
          </cell>
          <cell r="C22">
            <v>0</v>
          </cell>
          <cell r="D22">
            <v>2.5</v>
          </cell>
          <cell r="E22">
            <v>0</v>
          </cell>
          <cell r="F22">
            <v>2.5</v>
          </cell>
        </row>
        <row r="23">
          <cell r="A23" t="str">
            <v>MIPS</v>
          </cell>
          <cell r="B23">
            <v>0</v>
          </cell>
          <cell r="C23">
            <v>0</v>
          </cell>
          <cell r="D23">
            <v>0</v>
          </cell>
          <cell r="E23">
            <v>2.5</v>
          </cell>
          <cell r="F23">
            <v>2.5</v>
          </cell>
        </row>
        <row r="24">
          <cell r="A24" t="str">
            <v>MIPS</v>
          </cell>
          <cell r="B24">
            <v>0</v>
          </cell>
          <cell r="C24">
            <v>0</v>
          </cell>
          <cell r="D24">
            <v>0</v>
          </cell>
          <cell r="E24">
            <v>2.5</v>
          </cell>
          <cell r="F24">
            <v>2.5</v>
          </cell>
        </row>
        <row r="25">
          <cell r="A25" t="str">
            <v>Special Adapters</v>
          </cell>
          <cell r="F25">
            <v>20</v>
          </cell>
        </row>
        <row r="26">
          <cell r="A26" t="str">
            <v>PCB layout</v>
          </cell>
          <cell r="B26">
            <v>2</v>
          </cell>
          <cell r="C26">
            <v>1</v>
          </cell>
          <cell r="D26">
            <v>1</v>
          </cell>
          <cell r="E26">
            <v>1</v>
          </cell>
          <cell r="F26">
            <v>5</v>
          </cell>
        </row>
        <row r="27">
          <cell r="A27" t="str">
            <v>PCB manufacturing</v>
          </cell>
          <cell r="B27">
            <v>1</v>
          </cell>
          <cell r="C27">
            <v>2</v>
          </cell>
          <cell r="D27">
            <v>1</v>
          </cell>
          <cell r="E27">
            <v>1</v>
          </cell>
          <cell r="F27">
            <v>5</v>
          </cell>
        </row>
        <row r="28">
          <cell r="A28" t="str">
            <v>PCB assembly</v>
          </cell>
          <cell r="B28">
            <v>1</v>
          </cell>
          <cell r="C28">
            <v>1</v>
          </cell>
          <cell r="D28">
            <v>2</v>
          </cell>
          <cell r="E28">
            <v>1</v>
          </cell>
          <cell r="F28">
            <v>5</v>
          </cell>
        </row>
        <row r="29">
          <cell r="A29" t="str">
            <v>Components</v>
          </cell>
          <cell r="B29">
            <v>1</v>
          </cell>
          <cell r="C29">
            <v>1</v>
          </cell>
          <cell r="D29">
            <v>1</v>
          </cell>
          <cell r="E29">
            <v>2</v>
          </cell>
          <cell r="F29">
            <v>5</v>
          </cell>
        </row>
        <row r="30">
          <cell r="A30" t="str">
            <v>Components</v>
          </cell>
          <cell r="B30">
            <v>1</v>
          </cell>
          <cell r="C30">
            <v>1</v>
          </cell>
          <cell r="D30">
            <v>1</v>
          </cell>
          <cell r="E30">
            <v>2</v>
          </cell>
          <cell r="F30">
            <v>5</v>
          </cell>
        </row>
        <row r="31">
          <cell r="A31" t="str">
            <v>Assorted H/W</v>
          </cell>
          <cell r="F31">
            <v>0.6</v>
          </cell>
        </row>
        <row r="32">
          <cell r="A32" t="str">
            <v>memory, disk drives, cables, power supplies</v>
          </cell>
          <cell r="B32">
            <v>0.15</v>
          </cell>
          <cell r="C32">
            <v>0.15</v>
          </cell>
          <cell r="D32">
            <v>0.15</v>
          </cell>
          <cell r="E32">
            <v>0.15</v>
          </cell>
          <cell r="F32">
            <v>0.6</v>
          </cell>
        </row>
        <row r="33">
          <cell r="A33" t="str">
            <v>memory, disk drives, cables, power supplies</v>
          </cell>
          <cell r="B33">
            <v>0.15</v>
          </cell>
          <cell r="C33">
            <v>0.15</v>
          </cell>
          <cell r="D33">
            <v>0.15</v>
          </cell>
          <cell r="E33">
            <v>0.15</v>
          </cell>
          <cell r="F33">
            <v>0.6</v>
          </cell>
        </row>
        <row r="34">
          <cell r="A34" t="str">
            <v>Development Tools - S/W</v>
          </cell>
          <cell r="F34">
            <v>7.6</v>
          </cell>
        </row>
        <row r="35">
          <cell r="A35" t="str">
            <v>Compilers</v>
          </cell>
          <cell r="B35">
            <v>3</v>
          </cell>
          <cell r="D35">
            <v>3</v>
          </cell>
          <cell r="F35">
            <v>6</v>
          </cell>
        </row>
        <row r="36">
          <cell r="A36" t="str">
            <v>Compiler Maintenance</v>
          </cell>
          <cell r="B36">
            <v>0.5</v>
          </cell>
          <cell r="D36">
            <v>0.5</v>
          </cell>
          <cell r="F36">
            <v>1</v>
          </cell>
        </row>
        <row r="38">
          <cell r="A38" t="str">
            <v>Utilities</v>
          </cell>
          <cell r="B38">
            <v>0.15</v>
          </cell>
          <cell r="C38">
            <v>0.15</v>
          </cell>
          <cell r="D38">
            <v>0.15</v>
          </cell>
          <cell r="E38">
            <v>0.15</v>
          </cell>
          <cell r="F38">
            <v>0.6</v>
          </cell>
        </row>
        <row r="39">
          <cell r="A39" t="str">
            <v>Yuval Sofer Budget</v>
          </cell>
          <cell r="B39">
            <v>12.5</v>
          </cell>
          <cell r="C39">
            <v>12.5</v>
          </cell>
          <cell r="D39">
            <v>12.5</v>
          </cell>
          <cell r="E39">
            <v>12.5</v>
          </cell>
          <cell r="F39">
            <v>50</v>
          </cell>
        </row>
        <row r="40">
          <cell r="A40" t="str">
            <v>Yuval Sofer Budget</v>
          </cell>
          <cell r="B40">
            <v>12.5</v>
          </cell>
          <cell r="C40">
            <v>12.5</v>
          </cell>
          <cell r="D40">
            <v>12.5</v>
          </cell>
          <cell r="E40">
            <v>12.5</v>
          </cell>
          <cell r="F40">
            <v>50</v>
          </cell>
        </row>
        <row r="41">
          <cell r="A41" t="str">
            <v>Development Tools - H/W</v>
          </cell>
          <cell r="F41">
            <v>8</v>
          </cell>
        </row>
        <row r="42">
          <cell r="A42" t="str">
            <v>Test Equipment</v>
          </cell>
          <cell r="B42">
            <v>4</v>
          </cell>
          <cell r="F42">
            <v>4</v>
          </cell>
        </row>
        <row r="43">
          <cell r="A43" t="str">
            <v>JTAG/Programmers</v>
          </cell>
          <cell r="B43">
            <v>2</v>
          </cell>
          <cell r="D43">
            <v>2</v>
          </cell>
          <cell r="F43">
            <v>4</v>
          </cell>
        </row>
        <row r="44">
          <cell r="A44" t="str">
            <v>Total Sub. Cont.</v>
          </cell>
          <cell r="B44">
            <v>29.8</v>
          </cell>
          <cell r="C44">
            <v>20.3</v>
          </cell>
          <cell r="D44">
            <v>25.8</v>
          </cell>
          <cell r="E44">
            <v>20.3</v>
          </cell>
          <cell r="F44">
            <v>96.2</v>
          </cell>
        </row>
        <row r="45">
          <cell r="A45" t="str">
            <v>Cut</v>
          </cell>
          <cell r="B45">
            <v>-10</v>
          </cell>
          <cell r="C45">
            <v>-10</v>
          </cell>
          <cell r="D45">
            <v>-10</v>
          </cell>
          <cell r="E45">
            <v>-10</v>
          </cell>
          <cell r="F45">
            <v>-40</v>
          </cell>
        </row>
        <row r="46">
          <cell r="A46" t="str">
            <v>Total Sub. Cont.</v>
          </cell>
          <cell r="B46">
            <v>19.8</v>
          </cell>
          <cell r="C46">
            <v>10.3</v>
          </cell>
          <cell r="D46">
            <v>15.8</v>
          </cell>
          <cell r="E46">
            <v>10.3</v>
          </cell>
          <cell r="F46">
            <v>56.2</v>
          </cell>
        </row>
      </sheetData>
      <sheetData sheetId="1" refreshError="1"/>
      <sheetData sheetId="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Summary inc Act"/>
      <sheetName val="Summary 2001-2002"/>
      <sheetName val="MSL 2001-2002 summary"/>
      <sheetName val="MSU 2001- 2002 summary"/>
      <sheetName val="DAN's PLAN"/>
      <sheetName val="Jude's Plan"/>
      <sheetName val="DOC MKT Budget inc Sharon &amp;Noam"/>
      <sheetName val="Sharon T. 2002 bud"/>
      <sheetName val="Noam CD Budget not inc. mkt "/>
      <sheetName val="MSU PR "/>
      <sheetName val="MSU Advertising "/>
      <sheetName val="MSU Shows"/>
      <sheetName val="MSU Travel"/>
      <sheetName val="MSL 2002 Salaries"/>
      <sheetName val="MSU 2002 Salaries - Y"/>
      <sheetName val="MSU 2002 Salaries - Q"/>
      <sheetName val="MSU 2001 Salaries"/>
      <sheetName val="2002 budget formating "/>
      <sheetName val="PR "/>
      <sheetName val="Advertising "/>
      <sheetName val="Shows"/>
      <sheetName val="Recruiting"/>
      <sheetName val="Travel"/>
      <sheetName val="Salaries - Y"/>
      <sheetName val="Salaries - Q"/>
      <sheetName val="Customer Support Group"/>
      <sheetName val="data bizua"/>
      <sheetName val="data takziv"/>
      <sheetName val="תוכן+ציוד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ה&quot;פ-אנליטי"/>
      <sheetName val="1Q'02 vs 1Q'01"/>
      <sheetName val="1Q'02 budget vs Actual Board"/>
      <sheetName val="1Q'02 budget vs Actual "/>
      <sheetName val="Balance Sheet Q4"/>
      <sheetName val=" Q1'02 P&amp;L analysis "/>
      <sheetName val=" Q4'01 P&amp;L analysis "/>
      <sheetName val="2002 P&amp;L analysis"/>
      <sheetName val="Sales Idit Q1"/>
      <sheetName val="Sales BreakDown-1Q02"/>
      <sheetName val="1Q02 Sales analisys"/>
      <sheetName val="Sales By Area  "/>
      <sheetName val="MSA March budget"/>
      <sheetName val="MSC Mar"/>
      <sheetName val="Q1 Travel"/>
      <sheetName val="Q1 Austria"/>
      <sheetName val="DOCT Q1_02"/>
      <sheetName val="MobMKTg Q1_02"/>
      <sheetName val="MKT Accrual"/>
      <sheetName val="DOK Accrual"/>
      <sheetName val="Q4 Act vs Bud "/>
      <sheetName val="Q1 R&amp;D NPK FFD &amp; PCC"/>
      <sheetName val="Q1 Travel DOC"/>
      <sheetName val="Q1-02 DOC-Proj "/>
      <sheetName val="MobR&amp;D Q1_02"/>
      <sheetName val="R&amp;D Q1_02"/>
      <sheetName val="Q4 DOC R&amp;D accrual"/>
      <sheetName val="Patents Q1_02"/>
      <sheetName val="Q1 R&amp;D NPK DOC"/>
      <sheetName val="Q1 R&amp;D NPK DOK"/>
      <sheetName val="Q1'02 NPK Sales"/>
      <sheetName val="Jan-Feb budget vs Actual BU"/>
      <sheetName val="Q1-Jan -Feb DOC-Proj"/>
      <sheetName val="Travel"/>
      <sheetName val="NPX"/>
      <sheetName val="MSU"/>
      <sheetName val="DOC TRAVEL"/>
      <sheetName val=" travel"/>
      <sheetName val="February travel"/>
      <sheetName val="MSJ"/>
      <sheetName val="MSU Sal. to MSL"/>
      <sheetName val="2002 budget vs Actual ariel"/>
      <sheetName val="PATENTS"/>
      <sheetName val="Q1-Jan DOC-Projects "/>
      <sheetName val="MSJ Jan 02"/>
      <sheetName val=" MSU Jan 02"/>
      <sheetName val="MSU Salaries"/>
      <sheetName val="Summary"/>
      <sheetName val="Summary 2001-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P&amp;L IL"/>
      <sheetName val="P&amp;L US"/>
      <sheetName val="P&amp;L IL DE"/>
      <sheetName val="OPEX IL"/>
      <sheetName val="Assumption US"/>
      <sheetName val="Assumptions IL DE"/>
      <sheetName val="salary IL"/>
      <sheetName val="salary US"/>
      <sheetName val="Rev &amp; related cost"/>
      <sheetName val="General data"/>
      <sheetName val="salary IL DE"/>
      <sheetName val="2002 budget vs Actual ariel"/>
      <sheetName val="General assumptions"/>
      <sheetName val="Basis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C2" t="str">
            <v>2007 Budget</v>
          </cell>
        </row>
        <row r="5">
          <cell r="D5" t="str">
            <v>Tradency BVI</v>
          </cell>
        </row>
      </sheetData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Expense Input"/>
      <sheetName val="Comp Input"/>
      <sheetName val="Asset Input"/>
      <sheetName val="Allocations"/>
      <sheetName val="By Project"/>
      <sheetName val="By Account"/>
      <sheetName val="By Proj &amp; Acct"/>
      <sheetName val="AP8 YTD"/>
      <sheetName val="Seasonalization"/>
      <sheetName val="GL Up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6" t="str">
            <v>Full Yr based on wks</v>
          </cell>
        </row>
        <row r="7">
          <cell r="A7" t="str">
            <v>Equal amt each month</v>
          </cell>
        </row>
        <row r="8">
          <cell r="A8" t="str">
            <v>1st Half based on wks</v>
          </cell>
        </row>
        <row r="9">
          <cell r="A9" t="str">
            <v>2nd Half based on wks</v>
          </cell>
        </row>
        <row r="10">
          <cell r="A10" t="str">
            <v>Middle Half (AP 4-9)</v>
          </cell>
        </row>
        <row r="11">
          <cell r="A11" t="str">
            <v>Qtr1 based on wks</v>
          </cell>
        </row>
        <row r="12">
          <cell r="A12" t="str">
            <v>Qtr2 based on wks</v>
          </cell>
        </row>
        <row r="13">
          <cell r="A13" t="str">
            <v>Qtr3 based on wks</v>
          </cell>
        </row>
        <row r="14">
          <cell r="A14" t="str">
            <v>Qtr4 based on wks</v>
          </cell>
        </row>
        <row r="15">
          <cell r="A15" t="str">
            <v>End of Qtr (last mo.)</v>
          </cell>
        </row>
        <row r="16">
          <cell r="A16" t="str">
            <v>Beg of Qtr (first mo.)</v>
          </cell>
        </row>
        <row r="17">
          <cell r="A17" t="str">
            <v>Middle of Qtr (2nd mo)</v>
          </cell>
        </row>
        <row r="18">
          <cell r="A18" t="str">
            <v>All in AP 1</v>
          </cell>
        </row>
        <row r="19">
          <cell r="A19" t="str">
            <v>All in AP 2</v>
          </cell>
        </row>
        <row r="20">
          <cell r="A20" t="str">
            <v>All in AP 3</v>
          </cell>
        </row>
        <row r="21">
          <cell r="A21" t="str">
            <v>All in AP 4</v>
          </cell>
        </row>
        <row r="22">
          <cell r="A22" t="str">
            <v>All in AP 5</v>
          </cell>
        </row>
        <row r="23">
          <cell r="A23" t="str">
            <v>All in AP 6</v>
          </cell>
        </row>
        <row r="24">
          <cell r="A24" t="str">
            <v>All in AP 7</v>
          </cell>
        </row>
        <row r="25">
          <cell r="A25" t="str">
            <v>All in AP 8</v>
          </cell>
        </row>
        <row r="26">
          <cell r="A26" t="str">
            <v>All in AP 9</v>
          </cell>
        </row>
        <row r="27">
          <cell r="A27" t="str">
            <v>All in AP 10</v>
          </cell>
        </row>
        <row r="28">
          <cell r="A28" t="str">
            <v>All in AP 11</v>
          </cell>
        </row>
        <row r="29">
          <cell r="A29" t="str">
            <v>All in AP 12</v>
          </cell>
        </row>
        <row r="37">
          <cell r="A37" t="str">
            <v>Erectile Restoration</v>
          </cell>
        </row>
        <row r="38">
          <cell r="A38" t="str">
            <v>Male Continence</v>
          </cell>
        </row>
        <row r="39">
          <cell r="A39" t="str">
            <v>Prostate-Endourology</v>
          </cell>
        </row>
        <row r="40">
          <cell r="A40" t="str">
            <v>Women's Continence</v>
          </cell>
        </row>
        <row r="41">
          <cell r="A41" t="str">
            <v>Prolapse</v>
          </cell>
        </row>
        <row r="42">
          <cell r="A42" t="str">
            <v>Her Option</v>
          </cell>
        </row>
        <row r="43">
          <cell r="A43" t="str">
            <v>Other - no Bus. Line</v>
          </cell>
        </row>
      </sheetData>
      <sheetData sheetId="10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xpected Term"/>
      <sheetName val="Price of Common-Options "/>
      <sheetName val="Updated Volatility"/>
      <sheetName val="Liquidation Preference"/>
      <sheetName val="Cap Table"/>
      <sheetName val="Price of Common"/>
      <sheetName val="100 million"/>
      <sheetName val="Presentation"/>
      <sheetName val="Presentation (2)"/>
    </sheetNames>
    <definedNames>
      <definedName name="BUY_ASSETS" refersTo="#REF!" sheetId="1"/>
      <definedName name="BUY_STOCK" refersTo="#REF!" sheetId="1"/>
      <definedName name="STOCK" refersTo="#REF!" sheetId="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s"/>
      <sheetName val="DBData"/>
      <sheetName val="Sheet2"/>
      <sheetName val="שערים ומדדים"/>
      <sheetName val="דוחות להפצה"/>
      <sheetName val="ביצוע מרוכז"/>
      <sheetName val="מכירות"/>
      <sheetName val="הזמנות"/>
      <sheetName val="משרות"/>
      <sheetName val="מכירות למשרה"/>
      <sheetName val="consulting"/>
      <sheetName val="strategic projects"/>
      <sheetName val="SUE"/>
      <sheetName val="מוסדות"/>
      <sheetName val="פיננסים"/>
      <sheetName val="ETTM"/>
      <sheetName val="Billing"/>
    </sheetNames>
    <sheetDataSet>
      <sheetData sheetId="0" refreshError="1">
        <row r="5">
          <cell r="A5" t="str">
            <v>אגף</v>
          </cell>
          <cell r="B5" t="str">
            <v>סעיף</v>
          </cell>
        </row>
        <row r="6">
          <cell r="A6" t="str">
            <v>Billing</v>
          </cell>
          <cell r="B6" t="str">
            <v>כח אדם</v>
          </cell>
        </row>
        <row r="23">
          <cell r="A23" t="str">
            <v>אגף</v>
          </cell>
          <cell r="B23" t="str">
            <v>סעיף</v>
          </cell>
        </row>
        <row r="24">
          <cell r="A24" t="str">
            <v>CONS</v>
          </cell>
          <cell r="B24" t="str">
            <v>כח אדם</v>
          </cell>
        </row>
        <row r="59">
          <cell r="A59" t="str">
            <v>אגף</v>
          </cell>
          <cell r="B59" t="str">
            <v>סעיף</v>
          </cell>
        </row>
        <row r="60">
          <cell r="A60" t="str">
            <v>EB1</v>
          </cell>
          <cell r="B60" t="str">
            <v>כח אדם</v>
          </cell>
        </row>
        <row r="77">
          <cell r="A77" t="str">
            <v>אגף</v>
          </cell>
          <cell r="B77" t="str">
            <v>סעיף</v>
          </cell>
        </row>
        <row r="78">
          <cell r="A78" t="str">
            <v>ETTM</v>
          </cell>
          <cell r="B78" t="str">
            <v>כח אדם</v>
          </cell>
        </row>
        <row r="113">
          <cell r="A113" t="str">
            <v>אגף</v>
          </cell>
          <cell r="B113" t="str">
            <v>סעיף</v>
          </cell>
        </row>
        <row r="114">
          <cell r="A114" t="str">
            <v>SUE</v>
          </cell>
          <cell r="B114" t="str">
            <v>כח אדם</v>
          </cell>
        </row>
        <row r="149">
          <cell r="A149" t="str">
            <v>אגף</v>
          </cell>
          <cell r="B149" t="str">
            <v>סעיף</v>
          </cell>
        </row>
        <row r="150">
          <cell r="A150" t="str">
            <v>בטחון וממשלה</v>
          </cell>
          <cell r="B150" t="str">
            <v>כח אדם</v>
          </cell>
        </row>
      </sheetData>
      <sheetData sheetId="1" refreshError="1">
        <row r="1">
          <cell r="A1" t="str">
            <v>תאריך עדכון</v>
          </cell>
          <cell r="B1" t="str">
            <v>חטיבה</v>
          </cell>
          <cell r="C1" t="str">
            <v>אגף</v>
          </cell>
          <cell r="D1" t="str">
            <v>סעיף</v>
          </cell>
          <cell r="E1" t="str">
            <v>Jan</v>
          </cell>
          <cell r="F1" t="str">
            <v>Feb</v>
          </cell>
          <cell r="G1" t="str">
            <v>Mar</v>
          </cell>
          <cell r="H1" t="str">
            <v>Apr</v>
          </cell>
          <cell r="I1" t="str">
            <v>May</v>
          </cell>
          <cell r="J1" t="str">
            <v>Jun</v>
          </cell>
          <cell r="K1" t="str">
            <v>Jul</v>
          </cell>
          <cell r="L1" t="str">
            <v>Aug</v>
          </cell>
          <cell r="M1" t="str">
            <v>Sep</v>
          </cell>
        </row>
        <row r="2">
          <cell r="A2" t="str">
            <v>11/23/2000  4:52:34 PM</v>
          </cell>
          <cell r="B2" t="str">
            <v>ETTM</v>
          </cell>
          <cell r="C2" t="str">
            <v>ETTM</v>
          </cell>
          <cell r="D2" t="str">
            <v>הזמנות בפועל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</row>
        <row r="3">
          <cell r="A3" t="str">
            <v>11/23/2000  4:52:34 PM</v>
          </cell>
          <cell r="B3" t="str">
            <v>ETTM</v>
          </cell>
          <cell r="C3" t="str">
            <v>ETTM</v>
          </cell>
          <cell r="D3" t="str">
            <v>הזמנות צפויות</v>
          </cell>
          <cell r="E3">
            <v>191.96012569075754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0.11264883815778148</v>
          </cell>
          <cell r="K3">
            <v>-138.19477452891715</v>
          </cell>
          <cell r="L3">
            <v>0</v>
          </cell>
          <cell r="M3">
            <v>0</v>
          </cell>
        </row>
        <row r="4">
          <cell r="A4" t="str">
            <v>11/23/2000  4:52:34 PM</v>
          </cell>
          <cell r="B4" t="str">
            <v>ETTM</v>
          </cell>
          <cell r="C4" t="str">
            <v>ETTM</v>
          </cell>
          <cell r="D4" t="str">
            <v>כח אדם</v>
          </cell>
          <cell r="E4">
            <v>23.5</v>
          </cell>
          <cell r="F4">
            <v>24.5</v>
          </cell>
          <cell r="G4">
            <v>23</v>
          </cell>
          <cell r="H4">
            <v>23</v>
          </cell>
          <cell r="I4">
            <v>23</v>
          </cell>
          <cell r="J4">
            <v>22.25</v>
          </cell>
          <cell r="K4">
            <v>25</v>
          </cell>
          <cell r="L4">
            <v>26</v>
          </cell>
          <cell r="M4">
            <v>23.6</v>
          </cell>
        </row>
        <row r="5">
          <cell r="A5" t="str">
            <v>11/23/2000  4:52:34 PM</v>
          </cell>
          <cell r="B5" t="str">
            <v>ETTM</v>
          </cell>
          <cell r="C5" t="str">
            <v>ETTM</v>
          </cell>
          <cell r="D5" t="str">
            <v>מכירות</v>
          </cell>
          <cell r="E5">
            <v>203.70571026113328</v>
          </cell>
          <cell r="F5">
            <v>212.37403835735179</v>
          </cell>
          <cell r="G5">
            <v>199.37154621302432</v>
          </cell>
          <cell r="H5">
            <v>199.37154621302389</v>
          </cell>
          <cell r="I5">
            <v>199.37154621302432</v>
          </cell>
          <cell r="J5">
            <v>191.31926645047946</v>
          </cell>
          <cell r="K5">
            <v>780.89346747783202</v>
          </cell>
          <cell r="L5">
            <v>231.03512176340337</v>
          </cell>
          <cell r="M5">
            <v>894.03512176340382</v>
          </cell>
        </row>
        <row r="6">
          <cell r="A6" t="str">
            <v>11/23/2000  4:52:34 PM</v>
          </cell>
          <cell r="B6" t="str">
            <v>ETTM</v>
          </cell>
          <cell r="C6" t="str">
            <v>ETTM</v>
          </cell>
          <cell r="D6" t="str">
            <v>מכירות בפועל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11/23/2000  4:52:34 PM</v>
          </cell>
          <cell r="B7" t="str">
            <v>ETTM</v>
          </cell>
          <cell r="C7" t="str">
            <v>ETTM</v>
          </cell>
          <cell r="D7" t="str">
            <v>פריסת צבר</v>
          </cell>
          <cell r="E7">
            <v>203.70571026113328</v>
          </cell>
          <cell r="F7">
            <v>212.37403835735179</v>
          </cell>
          <cell r="G7">
            <v>199.37154621302432</v>
          </cell>
          <cell r="H7">
            <v>199.37154621302389</v>
          </cell>
          <cell r="I7">
            <v>199.37154621302432</v>
          </cell>
          <cell r="J7">
            <v>191.31926645047946</v>
          </cell>
          <cell r="K7">
            <v>780.89346747783202</v>
          </cell>
          <cell r="L7">
            <v>231.03512176340337</v>
          </cell>
          <cell r="M7">
            <v>231.03512176340382</v>
          </cell>
        </row>
        <row r="8">
          <cell r="A8" t="str">
            <v>11/23/2000  4:52:34 PM</v>
          </cell>
          <cell r="B8" t="str">
            <v>ETTM</v>
          </cell>
          <cell r="C8" t="str">
            <v>ETTM</v>
          </cell>
          <cell r="D8" t="str">
            <v>צבר סגירה</v>
          </cell>
          <cell r="E8">
            <v>3588.2544154296243</v>
          </cell>
          <cell r="F8">
            <v>3375.8803770722725</v>
          </cell>
          <cell r="G8">
            <v>3176.5088308592481</v>
          </cell>
          <cell r="H8">
            <v>2977.1372846462241</v>
          </cell>
          <cell r="I8">
            <v>2777.7657384331997</v>
          </cell>
          <cell r="J8">
            <v>2586.5591208208798</v>
          </cell>
          <cell r="K8">
            <v>1667.4708788141306</v>
          </cell>
          <cell r="L8">
            <v>1436.4357570507273</v>
          </cell>
          <cell r="M8">
            <v>1205.4006352873234</v>
          </cell>
        </row>
        <row r="9">
          <cell r="A9" t="str">
            <v>11/23/2000  4:52:34 PM</v>
          </cell>
          <cell r="B9" t="str">
            <v>ETTM</v>
          </cell>
          <cell r="C9" t="str">
            <v>ETTM</v>
          </cell>
          <cell r="D9" t="str">
            <v>צפי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11/23/2000  4:52:34 PM</v>
          </cell>
          <cell r="B10" t="str">
            <v>ETTM</v>
          </cell>
          <cell r="C10" t="str">
            <v>ETTM</v>
          </cell>
          <cell r="D10" t="str">
            <v>תחזית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11/26/2000  7:05:31 PM</v>
          </cell>
          <cell r="B11" t="str">
            <v>STP</v>
          </cell>
          <cell r="C11" t="str">
            <v>STP</v>
          </cell>
          <cell r="D11" t="str">
            <v>הזמנות בפועל</v>
          </cell>
          <cell r="E11">
            <v>0</v>
          </cell>
          <cell r="F11">
            <v>0</v>
          </cell>
          <cell r="G11">
            <v>0</v>
          </cell>
          <cell r="H11">
            <v>2540.88</v>
          </cell>
          <cell r="I11">
            <v>40.700928381962868</v>
          </cell>
          <cell r="J11">
            <v>197.05622676179843</v>
          </cell>
          <cell r="K11">
            <v>53.062477152381092</v>
          </cell>
          <cell r="L11">
            <v>21.657726503492391</v>
          </cell>
          <cell r="M11">
            <v>63.985216331466283</v>
          </cell>
        </row>
        <row r="12">
          <cell r="A12" t="str">
            <v>11/26/2000  7:05:31 PM</v>
          </cell>
          <cell r="B12" t="str">
            <v>STP</v>
          </cell>
          <cell r="C12" t="str">
            <v>STP</v>
          </cell>
          <cell r="D12" t="str">
            <v>הזמנות צפויות</v>
          </cell>
          <cell r="E12">
            <v>400.16945208941951</v>
          </cell>
          <cell r="F12">
            <v>59.830906957157168</v>
          </cell>
          <cell r="G12">
            <v>31.053906249810073</v>
          </cell>
          <cell r="H12">
            <v>81.109172284546887</v>
          </cell>
          <cell r="I12">
            <v>3908.5237469225722</v>
          </cell>
          <cell r="J12">
            <v>-970.31627852028032</v>
          </cell>
          <cell r="K12">
            <v>34.487894651604833</v>
          </cell>
          <cell r="L12">
            <v>15.612400000000003</v>
          </cell>
          <cell r="M12">
            <v>0</v>
          </cell>
        </row>
        <row r="13">
          <cell r="A13" t="str">
            <v>11/26/2000  7:05:31 PM</v>
          </cell>
          <cell r="B13" t="str">
            <v>STP</v>
          </cell>
          <cell r="C13" t="str">
            <v>STP</v>
          </cell>
          <cell r="D13" t="str">
            <v>כח אדם</v>
          </cell>
          <cell r="E13">
            <v>17.8</v>
          </cell>
          <cell r="F13">
            <v>19.8</v>
          </cell>
          <cell r="G13">
            <v>17.8</v>
          </cell>
          <cell r="H13">
            <v>15.926666666666668</v>
          </cell>
          <cell r="I13">
            <v>16.709468114731273</v>
          </cell>
          <cell r="J13">
            <v>16.407843137254901</v>
          </cell>
          <cell r="K13">
            <v>14.986296137645462</v>
          </cell>
          <cell r="L13">
            <v>17.3</v>
          </cell>
          <cell r="M13">
            <v>17.600000000000001</v>
          </cell>
        </row>
        <row r="14">
          <cell r="A14" t="str">
            <v>11/26/2000  7:05:31 PM</v>
          </cell>
          <cell r="B14" t="str">
            <v>STP</v>
          </cell>
          <cell r="C14" t="str">
            <v>STP</v>
          </cell>
          <cell r="D14" t="str">
            <v>מכירות</v>
          </cell>
          <cell r="E14">
            <v>242.10821670680019</v>
          </cell>
          <cell r="F14">
            <v>196.12842956521737</v>
          </cell>
          <cell r="G14">
            <v>99.408488764302092</v>
          </cell>
          <cell r="H14">
            <v>55.077075325912055</v>
          </cell>
          <cell r="I14">
            <v>425.29758455550939</v>
          </cell>
          <cell r="J14">
            <v>132.96069262013719</v>
          </cell>
          <cell r="K14">
            <v>111.47019218344622</v>
          </cell>
          <cell r="L14">
            <v>137.85215037629189</v>
          </cell>
          <cell r="M14">
            <v>152.01872178749628</v>
          </cell>
        </row>
        <row r="15">
          <cell r="A15" t="str">
            <v>11/26/2000  7:05:31 PM</v>
          </cell>
          <cell r="B15" t="str">
            <v>STP</v>
          </cell>
          <cell r="C15" t="str">
            <v>STP</v>
          </cell>
          <cell r="D15" t="str">
            <v>מכירות בפועל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11/26/2000  7:05:31 PM</v>
          </cell>
          <cell r="B16" t="str">
            <v>STP</v>
          </cell>
          <cell r="C16" t="str">
            <v>STP</v>
          </cell>
          <cell r="D16" t="str">
            <v>פריסת צבר</v>
          </cell>
          <cell r="E16">
            <v>242.11360167048053</v>
          </cell>
          <cell r="F16">
            <v>196.12842956521737</v>
          </cell>
          <cell r="G16">
            <v>99.408488764302092</v>
          </cell>
          <cell r="H16">
            <v>54.956681883289114</v>
          </cell>
          <cell r="I16">
            <v>425.29758455550939</v>
          </cell>
          <cell r="J16">
            <v>132.96069262013719</v>
          </cell>
          <cell r="K16">
            <v>111.47019218344622</v>
          </cell>
          <cell r="L16">
            <v>111.86659242065224</v>
          </cell>
          <cell r="M16">
            <v>112.86696246990535</v>
          </cell>
        </row>
        <row r="17">
          <cell r="A17" t="str">
            <v>11/26/2000  7:05:31 PM</v>
          </cell>
          <cell r="B17" t="str">
            <v>STP</v>
          </cell>
          <cell r="C17" t="str">
            <v>STP</v>
          </cell>
          <cell r="D17" t="str">
            <v>צבר סגירה</v>
          </cell>
          <cell r="E17">
            <v>301.24367518019017</v>
          </cell>
          <cell r="F17">
            <v>161.04119389444401</v>
          </cell>
          <cell r="G17">
            <v>92.686611379952026</v>
          </cell>
          <cell r="H17">
            <v>118.83910178120978</v>
          </cell>
          <cell r="I17">
            <v>3592.0587126295113</v>
          </cell>
          <cell r="J17">
            <v>2327.251741489094</v>
          </cell>
          <cell r="K17">
            <v>2250.2694439572529</v>
          </cell>
          <cell r="L17">
            <v>2154.0152515366003</v>
          </cell>
          <cell r="M17">
            <v>2041.148289066695</v>
          </cell>
        </row>
        <row r="18">
          <cell r="A18" t="str">
            <v>11/26/2000  7:05:31 PM</v>
          </cell>
          <cell r="B18" t="str">
            <v>STP</v>
          </cell>
          <cell r="C18" t="str">
            <v>STP</v>
          </cell>
          <cell r="D18" t="str">
            <v>צפי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17.901492934558942</v>
          </cell>
          <cell r="M18">
            <v>38.158093196477509</v>
          </cell>
        </row>
        <row r="19">
          <cell r="A19" t="str">
            <v>11/26/2000  7:05:31 PM</v>
          </cell>
          <cell r="B19" t="str">
            <v>STP</v>
          </cell>
          <cell r="C19" t="str">
            <v>STP</v>
          </cell>
          <cell r="D19" t="str">
            <v>תחזית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0.68406502108070144</v>
          </cell>
          <cell r="M19">
            <v>0.99366612111342278</v>
          </cell>
        </row>
        <row r="20">
          <cell r="A20" t="str">
            <v>11/26/2000  7:07:58 PM</v>
          </cell>
          <cell r="B20" t="str">
            <v>CONS</v>
          </cell>
          <cell r="C20" t="str">
            <v>CONS</v>
          </cell>
          <cell r="D20" t="str">
            <v>הזמנות בפועל</v>
          </cell>
          <cell r="E20">
            <v>0</v>
          </cell>
          <cell r="F20">
            <v>0</v>
          </cell>
          <cell r="G20">
            <v>699.78448520000006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1983.8327099999999</v>
          </cell>
        </row>
        <row r="21">
          <cell r="A21" t="str">
            <v>11/26/2000  7:07:58 PM</v>
          </cell>
          <cell r="B21" t="str">
            <v>CONS</v>
          </cell>
          <cell r="C21" t="str">
            <v>CONS</v>
          </cell>
          <cell r="D21" t="str">
            <v>הזמנות צפויות</v>
          </cell>
          <cell r="E21">
            <v>2253.3000000000002</v>
          </cell>
          <cell r="F21">
            <v>514.60110559999998</v>
          </cell>
          <cell r="G21">
            <v>670.18738360000009</v>
          </cell>
          <cell r="H21">
            <v>843.31217960000015</v>
          </cell>
          <cell r="I21">
            <v>72.092916399999922</v>
          </cell>
          <cell r="J21">
            <v>1965.0058655999999</v>
          </cell>
          <cell r="K21">
            <v>113.4208</v>
          </cell>
          <cell r="L21">
            <v>-59.466812650980245</v>
          </cell>
          <cell r="M21">
            <v>0</v>
          </cell>
        </row>
        <row r="22">
          <cell r="A22" t="str">
            <v>11/26/2000  7:07:58 PM</v>
          </cell>
          <cell r="B22" t="str">
            <v>CONS</v>
          </cell>
          <cell r="C22" t="str">
            <v>CONS</v>
          </cell>
          <cell r="D22" t="str">
            <v>כח אדם</v>
          </cell>
          <cell r="E22">
            <v>94.88</v>
          </cell>
          <cell r="F22">
            <v>94.88</v>
          </cell>
          <cell r="G22">
            <v>92.38</v>
          </cell>
          <cell r="H22">
            <v>93.38</v>
          </cell>
          <cell r="I22">
            <v>91.38000000000001</v>
          </cell>
          <cell r="J22">
            <v>89.38000000000001</v>
          </cell>
          <cell r="K22">
            <v>96.48</v>
          </cell>
          <cell r="L22">
            <v>99.78</v>
          </cell>
          <cell r="M22">
            <v>95.88</v>
          </cell>
        </row>
        <row r="23">
          <cell r="A23" t="str">
            <v>11/26/2000  7:07:58 PM</v>
          </cell>
          <cell r="B23" t="str">
            <v>CONS</v>
          </cell>
          <cell r="C23" t="str">
            <v>CONS</v>
          </cell>
          <cell r="D23" t="str">
            <v>מכירות</v>
          </cell>
          <cell r="E23">
            <v>799.49999999999989</v>
          </cell>
          <cell r="F23">
            <v>779.1999999999997</v>
          </cell>
          <cell r="G23">
            <v>730.6</v>
          </cell>
          <cell r="H23">
            <v>635.69000000000005</v>
          </cell>
          <cell r="I23">
            <v>732.3</v>
          </cell>
          <cell r="J23">
            <v>642.30000000000018</v>
          </cell>
          <cell r="K23">
            <v>794.9</v>
          </cell>
          <cell r="L23">
            <v>711.05000000000007</v>
          </cell>
          <cell r="M23">
            <v>552.54677148235282</v>
          </cell>
        </row>
        <row r="24">
          <cell r="A24" t="str">
            <v>11/26/2000  7:07:58 PM</v>
          </cell>
          <cell r="B24" t="str">
            <v>CONS</v>
          </cell>
          <cell r="C24" t="str">
            <v>CONS</v>
          </cell>
          <cell r="D24" t="str">
            <v>מכירות בפועל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11/26/2000  7:07:58 PM</v>
          </cell>
          <cell r="B25" t="str">
            <v>CONS</v>
          </cell>
          <cell r="C25" t="str">
            <v>CONS</v>
          </cell>
          <cell r="D25" t="str">
            <v>פריסת צבר</v>
          </cell>
          <cell r="E25">
            <v>799.49999999999989</v>
          </cell>
          <cell r="F25">
            <v>779.1999999999997</v>
          </cell>
          <cell r="G25">
            <v>730.6</v>
          </cell>
          <cell r="H25">
            <v>635.69000000000005</v>
          </cell>
          <cell r="I25">
            <v>732.3</v>
          </cell>
          <cell r="J25">
            <v>642.30000000000018</v>
          </cell>
          <cell r="K25">
            <v>794.9</v>
          </cell>
          <cell r="L25">
            <v>715.45</v>
          </cell>
          <cell r="M25">
            <v>552.54677148235282</v>
          </cell>
        </row>
        <row r="26">
          <cell r="A26" t="str">
            <v>11/26/2000  7:07:58 PM</v>
          </cell>
          <cell r="B26" t="str">
            <v>CONS</v>
          </cell>
          <cell r="C26" t="str">
            <v>CONS</v>
          </cell>
          <cell r="D26" t="str">
            <v>צבר סגירה</v>
          </cell>
          <cell r="E26">
            <v>1453.8000000000004</v>
          </cell>
          <cell r="F26">
            <v>1189.2011055999999</v>
          </cell>
          <cell r="G26">
            <v>1128.7884892</v>
          </cell>
          <cell r="H26">
            <v>1336.4106688000002</v>
          </cell>
          <cell r="I26">
            <v>676.20358520000002</v>
          </cell>
          <cell r="J26">
            <v>1998.9094507999998</v>
          </cell>
          <cell r="K26">
            <v>1334.7184860941175</v>
          </cell>
          <cell r="L26">
            <v>559.80167344313713</v>
          </cell>
          <cell r="M26">
            <v>7.2549019607843093</v>
          </cell>
        </row>
        <row r="27">
          <cell r="A27" t="str">
            <v>11/26/2000  7:07:58 PM</v>
          </cell>
          <cell r="B27" t="str">
            <v>CONS</v>
          </cell>
          <cell r="C27" t="str">
            <v>CONS</v>
          </cell>
          <cell r="D27" t="str">
            <v>צפי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11/26/2000  7:07:58 PM</v>
          </cell>
          <cell r="B28" t="str">
            <v>CONS</v>
          </cell>
          <cell r="C28" t="str">
            <v>CONS</v>
          </cell>
          <cell r="D28" t="str">
            <v>תחזית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11/27/2000  9:49:33 AM</v>
          </cell>
          <cell r="B29" t="str">
            <v>YIGAL</v>
          </cell>
          <cell r="C29" t="str">
            <v>YIGAL</v>
          </cell>
          <cell r="D29" t="str">
            <v>הזמנות בפועל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320.23503933586306</v>
          </cell>
          <cell r="K29">
            <v>0</v>
          </cell>
          <cell r="L29">
            <v>0</v>
          </cell>
          <cell r="M29">
            <v>823.40250867637315</v>
          </cell>
        </row>
        <row r="30">
          <cell r="A30" t="str">
            <v>11/27/2000  9:49:33 AM</v>
          </cell>
          <cell r="B30" t="str">
            <v>YIGAL</v>
          </cell>
          <cell r="C30" t="str">
            <v>YIGAL</v>
          </cell>
          <cell r="D30" t="str">
            <v>הזמנות צפויות</v>
          </cell>
          <cell r="E30">
            <v>995.73226671443933</v>
          </cell>
          <cell r="F30">
            <v>237.21432397600827</v>
          </cell>
          <cell r="G30">
            <v>1076.3542154257498</v>
          </cell>
          <cell r="H30">
            <v>519.45698333048335</v>
          </cell>
          <cell r="I30">
            <v>639.73008209282773</v>
          </cell>
          <cell r="J30">
            <v>-75.661294106006068</v>
          </cell>
          <cell r="K30">
            <v>231.27624685708528</v>
          </cell>
          <cell r="L30">
            <v>-11.303915588009541</v>
          </cell>
          <cell r="M30">
            <v>0</v>
          </cell>
        </row>
        <row r="31">
          <cell r="A31" t="str">
            <v>11/27/2000  9:49:33 AM</v>
          </cell>
          <cell r="B31" t="str">
            <v>YIGAL</v>
          </cell>
          <cell r="C31" t="str">
            <v>YIGAL</v>
          </cell>
          <cell r="D31" t="str">
            <v>כח אדם</v>
          </cell>
          <cell r="E31">
            <v>44.42</v>
          </cell>
          <cell r="F31">
            <v>43.72</v>
          </cell>
          <cell r="G31">
            <v>44.27</v>
          </cell>
          <cell r="H31">
            <v>45.67</v>
          </cell>
          <cell r="I31">
            <v>47.118000000000002</v>
          </cell>
          <cell r="J31">
            <v>45.378</v>
          </cell>
          <cell r="K31">
            <v>44.177999999999997</v>
          </cell>
          <cell r="L31">
            <v>43.174999999999997</v>
          </cell>
          <cell r="M31">
            <v>42.504999999999995</v>
          </cell>
        </row>
        <row r="32">
          <cell r="A32" t="str">
            <v>11/27/2000  9:49:33 AM</v>
          </cell>
          <cell r="B32" t="str">
            <v>YIGAL</v>
          </cell>
          <cell r="C32" t="str">
            <v>YIGAL</v>
          </cell>
          <cell r="D32" t="str">
            <v>מכירות</v>
          </cell>
          <cell r="E32">
            <v>350.23878999999999</v>
          </cell>
          <cell r="F32">
            <v>294.56349977389522</v>
          </cell>
          <cell r="G32">
            <v>504.72264130548933</v>
          </cell>
          <cell r="H32">
            <v>328.44053303158739</v>
          </cell>
          <cell r="I32">
            <v>326.93286000000001</v>
          </cell>
          <cell r="J32">
            <v>463.48324138095245</v>
          </cell>
          <cell r="K32">
            <v>398.2791037212985</v>
          </cell>
          <cell r="L32">
            <v>357.22824797507792</v>
          </cell>
          <cell r="M32">
            <v>330.15050882973685</v>
          </cell>
        </row>
        <row r="33">
          <cell r="A33" t="str">
            <v>11/27/2000  9:49:33 AM</v>
          </cell>
          <cell r="B33" t="str">
            <v>YIGAL</v>
          </cell>
          <cell r="C33" t="str">
            <v>YIGAL</v>
          </cell>
          <cell r="D33" t="str">
            <v>מכירות בפועל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11/27/2000  9:49:33 AM</v>
          </cell>
          <cell r="B34" t="str">
            <v>YIGAL</v>
          </cell>
          <cell r="C34" t="str">
            <v>YIGAL</v>
          </cell>
          <cell r="D34" t="str">
            <v>פריסת צבר</v>
          </cell>
          <cell r="E34">
            <v>350.23878999999999</v>
          </cell>
          <cell r="F34">
            <v>294.56349977389522</v>
          </cell>
          <cell r="G34">
            <v>504.72264130548933</v>
          </cell>
          <cell r="H34">
            <v>328.44053303158739</v>
          </cell>
          <cell r="I34">
            <v>326.93286000000001</v>
          </cell>
          <cell r="J34">
            <v>438.88324138095243</v>
          </cell>
          <cell r="K34">
            <v>398.2791037212985</v>
          </cell>
          <cell r="L34">
            <v>357.22824797507792</v>
          </cell>
          <cell r="M34">
            <v>305.55050882973683</v>
          </cell>
        </row>
        <row r="35">
          <cell r="A35" t="str">
            <v>11/27/2000  9:49:33 AM</v>
          </cell>
          <cell r="B35" t="str">
            <v>YIGAL</v>
          </cell>
          <cell r="C35" t="str">
            <v>YIGAL</v>
          </cell>
          <cell r="D35" t="str">
            <v>צבר סגירה</v>
          </cell>
          <cell r="E35">
            <v>645.49347671443923</v>
          </cell>
          <cell r="F35">
            <v>588.14430091655265</v>
          </cell>
          <cell r="G35">
            <v>1159.775875036813</v>
          </cell>
          <cell r="H35">
            <v>1350.7923253357087</v>
          </cell>
          <cell r="I35">
            <v>1663.5895474285364</v>
          </cell>
          <cell r="J35">
            <v>1149.0450119415782</v>
          </cell>
          <cell r="K35">
            <v>982.0421550773649</v>
          </cell>
          <cell r="L35">
            <v>613.50999151427754</v>
          </cell>
          <cell r="M35">
            <v>307.95948268454072</v>
          </cell>
        </row>
        <row r="36">
          <cell r="A36" t="str">
            <v>11/27/2000  9:49:33 AM</v>
          </cell>
          <cell r="B36" t="str">
            <v>YIGAL</v>
          </cell>
          <cell r="C36" t="str">
            <v>YIGAL</v>
          </cell>
          <cell r="D36" t="str">
            <v>צפי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11/27/2000  9:49:33 AM</v>
          </cell>
          <cell r="B37" t="str">
            <v>YIGAL</v>
          </cell>
          <cell r="C37" t="str">
            <v>YIGAL</v>
          </cell>
          <cell r="D37" t="str">
            <v>תחזית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24.6</v>
          </cell>
          <cell r="K37">
            <v>0</v>
          </cell>
          <cell r="L37">
            <v>0</v>
          </cell>
          <cell r="M37">
            <v>24.6</v>
          </cell>
        </row>
        <row r="38">
          <cell r="A38" t="str">
            <v>11/28/2000  9:04:21 AM</v>
          </cell>
          <cell r="B38" t="str">
            <v>בטחון וממשלה</v>
          </cell>
          <cell r="C38" t="str">
            <v>בטחון וממשלה</v>
          </cell>
          <cell r="D38" t="str">
            <v>הזמנות בפועל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125.82127233602998</v>
          </cell>
          <cell r="K38">
            <v>0</v>
          </cell>
          <cell r="L38">
            <v>0</v>
          </cell>
          <cell r="M38">
            <v>350.8540357250555</v>
          </cell>
        </row>
        <row r="39">
          <cell r="A39" t="str">
            <v>11/28/2000  9:04:21 AM</v>
          </cell>
          <cell r="B39" t="str">
            <v>בטחון וממשלה</v>
          </cell>
          <cell r="C39" t="str">
            <v>בטחון וממשלה</v>
          </cell>
          <cell r="D39" t="str">
            <v>הזמנות צפויות</v>
          </cell>
          <cell r="E39">
            <v>479.74393344527107</v>
          </cell>
          <cell r="F39">
            <v>141.58121871363025</v>
          </cell>
          <cell r="G39">
            <v>107.32201787697601</v>
          </cell>
          <cell r="H39">
            <v>164.46067818014461</v>
          </cell>
          <cell r="I39">
            <v>129.64409880808526</v>
          </cell>
          <cell r="J39">
            <v>188.94858877320908</v>
          </cell>
          <cell r="K39">
            <v>-27.329561782569733</v>
          </cell>
          <cell r="L39">
            <v>210.68516292122226</v>
          </cell>
          <cell r="M39">
            <v>0</v>
          </cell>
        </row>
        <row r="40">
          <cell r="A40" t="str">
            <v>11/28/2000  9:04:21 AM</v>
          </cell>
          <cell r="B40" t="str">
            <v>בטחון וממשלה</v>
          </cell>
          <cell r="C40" t="str">
            <v>בטחון וממשלה</v>
          </cell>
          <cell r="D40" t="str">
            <v>כח אדם</v>
          </cell>
          <cell r="E40">
            <v>20.595449735449737</v>
          </cell>
          <cell r="F40">
            <v>19.145</v>
          </cell>
          <cell r="G40">
            <v>20.48820105820106</v>
          </cell>
          <cell r="H40">
            <v>19.830000000000002</v>
          </cell>
          <cell r="I40">
            <v>20.110000000000003</v>
          </cell>
          <cell r="J40">
            <v>20.38</v>
          </cell>
          <cell r="K40">
            <v>19.060000000000002</v>
          </cell>
          <cell r="L40">
            <v>19.29</v>
          </cell>
          <cell r="M40">
            <v>17.059999999999999</v>
          </cell>
        </row>
        <row r="41">
          <cell r="A41" t="str">
            <v>11/28/2000  9:04:21 AM</v>
          </cell>
          <cell r="B41" t="str">
            <v>בטחון וממשלה</v>
          </cell>
          <cell r="C41" t="str">
            <v>בטחון וממשלה</v>
          </cell>
          <cell r="D41" t="str">
            <v>מכירות</v>
          </cell>
          <cell r="E41">
            <v>245.99312025962425</v>
          </cell>
          <cell r="F41">
            <v>169.76221354968371</v>
          </cell>
          <cell r="G41">
            <v>155.37370437083945</v>
          </cell>
          <cell r="H41">
            <v>150.48850855765363</v>
          </cell>
          <cell r="I41">
            <v>177.11244711708301</v>
          </cell>
          <cell r="J41">
            <v>97.102992163019735</v>
          </cell>
          <cell r="K41">
            <v>135.24705813463154</v>
          </cell>
          <cell r="L41">
            <v>135.09429863362095</v>
          </cell>
          <cell r="M41">
            <v>104.45817834052882</v>
          </cell>
        </row>
        <row r="42">
          <cell r="A42" t="str">
            <v>11/28/2000  9:04:21 AM</v>
          </cell>
          <cell r="B42" t="str">
            <v>בטחון וממשלה</v>
          </cell>
          <cell r="C42" t="str">
            <v>בטחון וממשלה</v>
          </cell>
          <cell r="D42" t="str">
            <v>מכירות בפועל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11/28/2000  9:04:21 AM</v>
          </cell>
          <cell r="B43" t="str">
            <v>בטחון וממשלה</v>
          </cell>
          <cell r="C43" t="str">
            <v>בטחון וממשלה</v>
          </cell>
          <cell r="D43" t="str">
            <v>פריסת צבר</v>
          </cell>
          <cell r="E43">
            <v>245.99312025962425</v>
          </cell>
          <cell r="F43">
            <v>169.76221354968371</v>
          </cell>
          <cell r="G43">
            <v>155.37370437083945</v>
          </cell>
          <cell r="H43">
            <v>150.48850855765363</v>
          </cell>
          <cell r="I43">
            <v>148.76971297269631</v>
          </cell>
          <cell r="J43">
            <v>152.8486761252839</v>
          </cell>
          <cell r="K43">
            <v>137.24705813463154</v>
          </cell>
          <cell r="L43">
            <v>135.09429863362095</v>
          </cell>
          <cell r="M43">
            <v>104.45817834052882</v>
          </cell>
        </row>
        <row r="44">
          <cell r="A44" t="str">
            <v>11/28/2000  9:04:21 AM</v>
          </cell>
          <cell r="B44" t="str">
            <v>בטחון וממשלה</v>
          </cell>
          <cell r="C44" t="str">
            <v>בטחון וממשלה</v>
          </cell>
          <cell r="D44" t="str">
            <v>צבר סגירה</v>
          </cell>
          <cell r="E44">
            <v>370.73325125308952</v>
          </cell>
          <cell r="F44">
            <v>342.3177952325222</v>
          </cell>
          <cell r="G44">
            <v>341.00382570724969</v>
          </cell>
          <cell r="H44">
            <v>352.71757191093218</v>
          </cell>
          <cell r="I44">
            <v>298.86002301438634</v>
          </cell>
          <cell r="J44">
            <v>334.95993566231152</v>
          </cell>
          <cell r="K44">
            <v>170.38331574511022</v>
          </cell>
          <cell r="L44">
            <v>245.97418003271147</v>
          </cell>
          <cell r="M44">
            <v>141.51600169218264</v>
          </cell>
        </row>
        <row r="45">
          <cell r="A45" t="str">
            <v>11/28/2000  9:04:21 AM</v>
          </cell>
          <cell r="B45" t="str">
            <v>בטחון וממשלה</v>
          </cell>
          <cell r="C45" t="str">
            <v>בטחון וממשלה</v>
          </cell>
          <cell r="D45" t="str">
            <v>צפי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21.170130209761997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11/28/2000  9:04:21 AM</v>
          </cell>
          <cell r="B46" t="str">
            <v>בטחון וממשלה</v>
          </cell>
          <cell r="C46" t="str">
            <v>בטחון וממשלה</v>
          </cell>
          <cell r="D46" t="str">
            <v>תחזית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11/29/2000  10:29:28 AM</v>
          </cell>
          <cell r="B47" t="str">
            <v>EB</v>
          </cell>
          <cell r="C47" t="str">
            <v>EB</v>
          </cell>
          <cell r="D47" t="str">
            <v>הזמנות בפועל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450</v>
          </cell>
          <cell r="J47">
            <v>28.1952</v>
          </cell>
          <cell r="K47">
            <v>3155</v>
          </cell>
          <cell r="L47">
            <v>460</v>
          </cell>
          <cell r="M47">
            <v>58.924800000000005</v>
          </cell>
        </row>
        <row r="48">
          <cell r="A48" t="str">
            <v>11/29/2000  10:29:28 AM</v>
          </cell>
          <cell r="B48" t="str">
            <v>EB</v>
          </cell>
          <cell r="C48" t="str">
            <v>EB</v>
          </cell>
          <cell r="D48" t="str">
            <v>הזמנות צפויות</v>
          </cell>
          <cell r="E48">
            <v>3586.8229552802923</v>
          </cell>
          <cell r="F48">
            <v>-5.6843418860808015E-14</v>
          </cell>
          <cell r="G48">
            <v>-3.5527136788005009E-14</v>
          </cell>
          <cell r="H48">
            <v>6.8389738316909643E-14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 t="str">
            <v>11/29/2000  10:29:28 AM</v>
          </cell>
          <cell r="B49" t="str">
            <v>EB</v>
          </cell>
          <cell r="C49" t="str">
            <v>EB</v>
          </cell>
          <cell r="D49" t="str">
            <v>כח אדם</v>
          </cell>
          <cell r="E49">
            <v>44</v>
          </cell>
          <cell r="F49">
            <v>45</v>
          </cell>
          <cell r="G49">
            <v>48</v>
          </cell>
          <cell r="H49">
            <v>48.5</v>
          </cell>
          <cell r="I49">
            <v>50</v>
          </cell>
          <cell r="J49">
            <v>49</v>
          </cell>
          <cell r="K49">
            <v>46</v>
          </cell>
          <cell r="L49">
            <v>51</v>
          </cell>
          <cell r="M49">
            <v>50</v>
          </cell>
        </row>
        <row r="50">
          <cell r="A50" t="str">
            <v>11/29/2000  10:29:28 AM</v>
          </cell>
          <cell r="B50" t="str">
            <v>EB</v>
          </cell>
          <cell r="C50" t="str">
            <v>EB</v>
          </cell>
          <cell r="D50" t="str">
            <v>מכירות</v>
          </cell>
          <cell r="E50">
            <v>313.53583086053408</v>
          </cell>
          <cell r="F50">
            <v>262.34679483162813</v>
          </cell>
          <cell r="G50">
            <v>485.30547774480715</v>
          </cell>
          <cell r="H50">
            <v>268.94958760331633</v>
          </cell>
          <cell r="I50">
            <v>316.99704413122834</v>
          </cell>
          <cell r="J50">
            <v>804.61089263555448</v>
          </cell>
          <cell r="K50">
            <v>284.71790206009973</v>
          </cell>
          <cell r="L50">
            <v>315.17226994897806</v>
          </cell>
          <cell r="M50">
            <v>1165.2040326965446</v>
          </cell>
        </row>
        <row r="51">
          <cell r="A51" t="str">
            <v>11/29/2000  10:29:28 AM</v>
          </cell>
          <cell r="B51" t="str">
            <v>EB</v>
          </cell>
          <cell r="C51" t="str">
            <v>EB</v>
          </cell>
          <cell r="D51" t="str">
            <v>מכירות בפועל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>11/29/2000  10:29:28 AM</v>
          </cell>
          <cell r="B52" t="str">
            <v>EB</v>
          </cell>
          <cell r="C52" t="str">
            <v>EB</v>
          </cell>
          <cell r="D52" t="str">
            <v>פריסת צבר</v>
          </cell>
          <cell r="E52">
            <v>313.5178308605341</v>
          </cell>
          <cell r="F52">
            <v>262.34679483162813</v>
          </cell>
          <cell r="G52">
            <v>485.30547774480715</v>
          </cell>
          <cell r="H52">
            <v>268.94958760331633</v>
          </cell>
          <cell r="I52">
            <v>296.5424986766829</v>
          </cell>
          <cell r="J52">
            <v>784.15634718100898</v>
          </cell>
          <cell r="K52">
            <v>226.61193842373606</v>
          </cell>
          <cell r="L52">
            <v>210.24024916975725</v>
          </cell>
          <cell r="M52">
            <v>212.35201191732418</v>
          </cell>
        </row>
        <row r="53">
          <cell r="A53" t="str">
            <v>11/29/2000  10:29:28 AM</v>
          </cell>
          <cell r="B53" t="str">
            <v>EB</v>
          </cell>
          <cell r="C53" t="str">
            <v>EB</v>
          </cell>
          <cell r="D53" t="str">
            <v>צבר סגירה</v>
          </cell>
          <cell r="E53">
            <v>3273.3051244197582</v>
          </cell>
          <cell r="F53">
            <v>2295.9583295881303</v>
          </cell>
          <cell r="G53">
            <v>3240.6528518433229</v>
          </cell>
          <cell r="H53">
            <v>2971.7032642400068</v>
          </cell>
          <cell r="I53">
            <v>2675.1607655633238</v>
          </cell>
          <cell r="J53">
            <v>1891.0044183823147</v>
          </cell>
          <cell r="K53">
            <v>1664.3924799585786</v>
          </cell>
          <cell r="L53">
            <v>1454.1522307888213</v>
          </cell>
          <cell r="M53">
            <v>1241.8002188714972</v>
          </cell>
        </row>
        <row r="54">
          <cell r="A54" t="str">
            <v>11/29/2000  10:29:28 AM</v>
          </cell>
          <cell r="B54" t="str">
            <v>EB</v>
          </cell>
          <cell r="C54" t="str">
            <v>EB</v>
          </cell>
          <cell r="D54" t="str">
            <v>צפי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A55" t="str">
            <v>11/29/2000  10:29:28 AM</v>
          </cell>
          <cell r="B55" t="str">
            <v>EB</v>
          </cell>
          <cell r="C55" t="str">
            <v>EB</v>
          </cell>
          <cell r="D55" t="str">
            <v>תחזית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20.454545454545457</v>
          </cell>
          <cell r="J55">
            <v>20.454545454545457</v>
          </cell>
          <cell r="K55">
            <v>58.105963636363633</v>
          </cell>
          <cell r="L55">
            <v>104.93202077922078</v>
          </cell>
          <cell r="M55">
            <v>952.85202077922077</v>
          </cell>
        </row>
        <row r="56">
          <cell r="A56" t="str">
            <v>11/29/2000  11:49:17 AM</v>
          </cell>
          <cell r="B56" t="str">
            <v>Billing</v>
          </cell>
          <cell r="C56" t="str">
            <v>Billing</v>
          </cell>
          <cell r="D56" t="str">
            <v>הזמנות בפועל</v>
          </cell>
          <cell r="E56">
            <v>0</v>
          </cell>
          <cell r="F56">
            <v>288.8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1355</v>
          </cell>
          <cell r="L56">
            <v>0</v>
          </cell>
          <cell r="M56">
            <v>0</v>
          </cell>
        </row>
        <row r="57">
          <cell r="A57" t="str">
            <v>11/29/2000  11:49:17 AM</v>
          </cell>
          <cell r="B57" t="str">
            <v>Billing</v>
          </cell>
          <cell r="C57" t="str">
            <v>Billing</v>
          </cell>
          <cell r="D57" t="str">
            <v>הזמנות צפויות</v>
          </cell>
          <cell r="E57">
            <v>111.01199999999999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A58" t="str">
            <v>11/29/2000  11:49:17 AM</v>
          </cell>
          <cell r="B58" t="str">
            <v>Billing</v>
          </cell>
          <cell r="C58" t="str">
            <v>Billing</v>
          </cell>
          <cell r="D58" t="str">
            <v>כח אדם</v>
          </cell>
          <cell r="E58">
            <v>12.75</v>
          </cell>
          <cell r="F58">
            <v>10.35</v>
          </cell>
          <cell r="G58">
            <v>8.35</v>
          </cell>
          <cell r="H58">
            <v>6.75</v>
          </cell>
          <cell r="I58">
            <v>4</v>
          </cell>
          <cell r="J58">
            <v>7</v>
          </cell>
          <cell r="K58">
            <v>6.5</v>
          </cell>
          <cell r="L58">
            <v>6.5</v>
          </cell>
          <cell r="M58">
            <v>6.5</v>
          </cell>
        </row>
        <row r="59">
          <cell r="A59" t="str">
            <v>11/29/2000  11:49:17 AM</v>
          </cell>
          <cell r="B59" t="str">
            <v>Billing</v>
          </cell>
          <cell r="C59" t="str">
            <v>Billing</v>
          </cell>
          <cell r="D59" t="str">
            <v>מכירות</v>
          </cell>
          <cell r="E59">
            <v>11.398</v>
          </cell>
          <cell r="F59">
            <v>182.0565517241379</v>
          </cell>
          <cell r="G59">
            <v>132.90144827586209</v>
          </cell>
          <cell r="H59">
            <v>4.7080000000000002</v>
          </cell>
          <cell r="I59">
            <v>-17.102</v>
          </cell>
          <cell r="J59">
            <v>375.31110344827584</v>
          </cell>
          <cell r="K59">
            <v>328.26796551724146</v>
          </cell>
          <cell r="L59">
            <v>328.90596551724127</v>
          </cell>
          <cell r="M59">
            <v>327.62996551724137</v>
          </cell>
        </row>
        <row r="60">
          <cell r="A60" t="str">
            <v>11/29/2000  11:49:17 AM</v>
          </cell>
          <cell r="B60" t="str">
            <v>Billing</v>
          </cell>
          <cell r="C60" t="str">
            <v>Billing</v>
          </cell>
          <cell r="D60" t="str">
            <v>מכירות בפועל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11/29/2000  11:49:17 AM</v>
          </cell>
          <cell r="B61" t="str">
            <v>Billing</v>
          </cell>
          <cell r="C61" t="str">
            <v>Billing</v>
          </cell>
          <cell r="D61" t="str">
            <v>פריסת צבר</v>
          </cell>
          <cell r="E61">
            <v>13.398</v>
          </cell>
          <cell r="F61">
            <v>12.76</v>
          </cell>
          <cell r="G61">
            <v>13.398</v>
          </cell>
          <cell r="H61">
            <v>10.208</v>
          </cell>
          <cell r="I61">
            <v>13.398</v>
          </cell>
          <cell r="J61">
            <v>7.0179999999999998</v>
          </cell>
          <cell r="K61">
            <v>6.6989999999999998</v>
          </cell>
          <cell r="L61">
            <v>7.3369999999999997</v>
          </cell>
          <cell r="M61">
            <v>6.0609999999999999</v>
          </cell>
        </row>
        <row r="62">
          <cell r="A62" t="str">
            <v>11/29/2000  11:49:17 AM</v>
          </cell>
          <cell r="B62" t="str">
            <v>Billing</v>
          </cell>
          <cell r="C62" t="str">
            <v>Billing</v>
          </cell>
          <cell r="D62" t="str">
            <v>צבר סגירה</v>
          </cell>
          <cell r="E62">
            <v>97.61399999999999</v>
          </cell>
          <cell r="F62">
            <v>84.853999999999999</v>
          </cell>
          <cell r="G62">
            <v>71.455999999999989</v>
          </cell>
          <cell r="H62">
            <v>61.247999999999998</v>
          </cell>
          <cell r="I62">
            <v>47.85</v>
          </cell>
          <cell r="J62">
            <v>40.832000000000001</v>
          </cell>
          <cell r="K62">
            <v>34.133000000000003</v>
          </cell>
          <cell r="L62">
            <v>26.795999999999999</v>
          </cell>
          <cell r="M62">
            <v>20.734999999999999</v>
          </cell>
        </row>
        <row r="63">
          <cell r="A63" t="str">
            <v>11/29/2000  11:49:17 AM</v>
          </cell>
          <cell r="B63" t="str">
            <v>Billing</v>
          </cell>
          <cell r="C63" t="str">
            <v>Billing</v>
          </cell>
          <cell r="D63" t="str">
            <v>צפי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11/29/2000  11:49:17 AM</v>
          </cell>
          <cell r="B64" t="str">
            <v>Billing</v>
          </cell>
          <cell r="C64" t="str">
            <v>Billing</v>
          </cell>
          <cell r="D64" t="str">
            <v>תחזית</v>
          </cell>
          <cell r="E64">
            <v>-2</v>
          </cell>
          <cell r="F64">
            <v>169.29655172413791</v>
          </cell>
          <cell r="G64">
            <v>119.5034482758621</v>
          </cell>
          <cell r="H64">
            <v>-5.5</v>
          </cell>
          <cell r="I64">
            <v>-30.5</v>
          </cell>
          <cell r="J64">
            <v>368.29310344827587</v>
          </cell>
          <cell r="K64">
            <v>321.56896551724145</v>
          </cell>
          <cell r="L64">
            <v>321.56896551724128</v>
          </cell>
          <cell r="M64">
            <v>321.56896551724139</v>
          </cell>
        </row>
        <row r="65">
          <cell r="A65" t="str">
            <v>11/29/2000  6:08:26 PM</v>
          </cell>
          <cell r="B65" t="str">
            <v>SUE</v>
          </cell>
          <cell r="C65" t="str">
            <v>SUE</v>
          </cell>
          <cell r="D65" t="str">
            <v>הזמנות בפועל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11/29/2000  6:08:26 PM</v>
          </cell>
          <cell r="B66" t="str">
            <v>SUE</v>
          </cell>
          <cell r="C66" t="str">
            <v>SUE</v>
          </cell>
          <cell r="D66" t="str">
            <v>הזמנות צפויות</v>
          </cell>
          <cell r="E66">
            <v>492.93501502392354</v>
          </cell>
          <cell r="F66">
            <v>10.935</v>
          </cell>
          <cell r="G66">
            <v>174.66104497607654</v>
          </cell>
          <cell r="H66">
            <v>384.71987627392338</v>
          </cell>
          <cell r="I66">
            <v>50.842800000000061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11/29/2000  6:08:26 PM</v>
          </cell>
          <cell r="B67" t="str">
            <v>SUE</v>
          </cell>
          <cell r="C67" t="str">
            <v>SUE</v>
          </cell>
          <cell r="D67" t="str">
            <v>כח אדם</v>
          </cell>
          <cell r="E67">
            <v>32.700000000000003</v>
          </cell>
          <cell r="F67">
            <v>26.900000000000002</v>
          </cell>
          <cell r="G67">
            <v>21.3</v>
          </cell>
          <cell r="H67">
            <v>16.600000000000001</v>
          </cell>
          <cell r="I67">
            <v>16.649999999999999</v>
          </cell>
          <cell r="J67">
            <v>15</v>
          </cell>
          <cell r="K67">
            <v>10.75</v>
          </cell>
          <cell r="L67">
            <v>10.8</v>
          </cell>
          <cell r="M67">
            <v>10.3</v>
          </cell>
        </row>
        <row r="68">
          <cell r="A68" t="str">
            <v>11/29/2000  6:08:26 PM</v>
          </cell>
          <cell r="B68" t="str">
            <v>SUE</v>
          </cell>
          <cell r="C68" t="str">
            <v>SUE</v>
          </cell>
          <cell r="D68" t="str">
            <v>מכירות</v>
          </cell>
          <cell r="E68">
            <v>287.27994694960211</v>
          </cell>
          <cell r="F68">
            <v>149.0884350132626</v>
          </cell>
          <cell r="G68">
            <v>96.007690103382146</v>
          </cell>
          <cell r="H68">
            <v>115.59346451428026</v>
          </cell>
          <cell r="I68">
            <v>144.12095412646863</v>
          </cell>
          <cell r="J68">
            <v>96.342072265302761</v>
          </cell>
          <cell r="K68">
            <v>82.735129362880869</v>
          </cell>
          <cell r="L68">
            <v>100.88434137931036</v>
          </cell>
          <cell r="M68">
            <v>81.304051724137935</v>
          </cell>
        </row>
        <row r="69">
          <cell r="A69" t="str">
            <v>11/29/2000  6:08:26 PM</v>
          </cell>
          <cell r="B69" t="str">
            <v>SUE</v>
          </cell>
          <cell r="C69" t="str">
            <v>SUE</v>
          </cell>
          <cell r="D69" t="str">
            <v>מכירות בפועל</v>
          </cell>
          <cell r="E69">
            <v>0</v>
          </cell>
          <cell r="F69">
            <v>0</v>
          </cell>
          <cell r="G69">
            <v>0</v>
          </cell>
          <cell r="H69">
            <v>10</v>
          </cell>
          <cell r="I69">
            <v>45</v>
          </cell>
          <cell r="J69">
            <v>30</v>
          </cell>
          <cell r="K69">
            <v>0</v>
          </cell>
          <cell r="L69">
            <v>0</v>
          </cell>
          <cell r="M69">
            <v>0</v>
          </cell>
        </row>
        <row r="70">
          <cell r="A70" t="str">
            <v>11/29/2000  6:08:26 PM</v>
          </cell>
          <cell r="B70" t="str">
            <v>SUE</v>
          </cell>
          <cell r="C70" t="str">
            <v>SUE</v>
          </cell>
          <cell r="D70" t="str">
            <v>פריסת צבר</v>
          </cell>
          <cell r="E70">
            <v>273.25235694960213</v>
          </cell>
          <cell r="F70">
            <v>179.72693501326262</v>
          </cell>
          <cell r="G70">
            <v>122.26224010338215</v>
          </cell>
          <cell r="H70">
            <v>83.257289129664869</v>
          </cell>
          <cell r="I70">
            <v>137.63741037646861</v>
          </cell>
          <cell r="J70">
            <v>103.46646499383462</v>
          </cell>
          <cell r="K70">
            <v>93.697129362880872</v>
          </cell>
          <cell r="L70">
            <v>100.88434137931036</v>
          </cell>
          <cell r="M70">
            <v>81.304051724137935</v>
          </cell>
        </row>
        <row r="71">
          <cell r="A71" t="str">
            <v>11/29/2000  6:08:26 PM</v>
          </cell>
          <cell r="B71" t="str">
            <v>SUE</v>
          </cell>
          <cell r="C71" t="str">
            <v>SUE</v>
          </cell>
          <cell r="D71" t="str">
            <v>צבר סגירה</v>
          </cell>
          <cell r="E71">
            <v>299.1826580743213</v>
          </cell>
          <cell r="F71">
            <v>130.39072306105874</v>
          </cell>
          <cell r="G71">
            <v>182.78952793375313</v>
          </cell>
          <cell r="H71">
            <v>484.25211507801168</v>
          </cell>
          <cell r="I71">
            <v>397.45750470154303</v>
          </cell>
          <cell r="J71">
            <v>293.99103970770847</v>
          </cell>
          <cell r="K71">
            <v>200.29391034482759</v>
          </cell>
          <cell r="L71">
            <v>99.409568965517252</v>
          </cell>
          <cell r="M71">
            <v>18.105517241379317</v>
          </cell>
        </row>
        <row r="72">
          <cell r="A72" t="str">
            <v>11/29/2000  6:08:26 PM</v>
          </cell>
          <cell r="B72" t="str">
            <v>SUE</v>
          </cell>
          <cell r="C72" t="str">
            <v>SUE</v>
          </cell>
          <cell r="D72" t="str">
            <v>צפי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A73" t="str">
            <v>11/29/2000  6:08:26 PM</v>
          </cell>
          <cell r="B73" t="str">
            <v>SUE</v>
          </cell>
          <cell r="C73" t="str">
            <v>SUE</v>
          </cell>
          <cell r="D73" t="str">
            <v>תחזית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eting 03192019"/>
      <sheetName val="03192018 meeting"/>
    </sheetNames>
    <definedNames>
      <definedName name="calc" refersTo="#REF!"/>
    </definedNames>
    <sheetDataSet>
      <sheetData sheetId="0"/>
      <sheetData sheetId="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R"/>
      <sheetName val="Parameters"/>
      <sheetName val="WACC"/>
      <sheetName val="multiples"/>
      <sheetName val="Q1 2009"/>
      <sheetName val="YTD &amp; Consolidation"/>
      <sheetName val="WC"/>
      <sheetName val="Proforma "/>
      <sheetName val="Tax Asset"/>
      <sheetName val="Forecast updated"/>
      <sheetName val="B&amp;S -DLOM"/>
      <sheetName val="Additional Optionees List"/>
      <sheetName val="Price of Common-Options "/>
      <sheetName val="Expected Term"/>
      <sheetName val="Price Common"/>
      <sheetName val="scenario"/>
      <sheetName val="Stock+L.P"/>
      <sheetName val="Stock+L.P (2)"/>
      <sheetName val="Cap Table"/>
      <sheetName val="Full Optionees List"/>
      <sheetName val="B&amp;S-Option Fair Value (07)"/>
      <sheetName val="Volatility - options"/>
      <sheetName val="Volatility from IPO Day"/>
      <sheetName val="Option Volatility"/>
      <sheetName val="Capital Distribution workpaper"/>
      <sheetName val="Volatility - IPO"/>
      <sheetName val="Volatility- MERGER SALE"/>
      <sheetName val="Share Price"/>
      <sheetName val="שאל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>
            <v>39629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 Stmt"/>
      <sheetName val="Receipts and Disbursements"/>
      <sheetName val="Bal_Sheet"/>
      <sheetName val="Inc_Stmt"/>
      <sheetName val="Receipts_and_Disbursemen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298-299"/>
      <sheetName val="VBA functions, pp. 199-200, 203"/>
      <sheetName val="Page 300"/>
      <sheetName val="Page 301"/>
      <sheetName val="Page 302"/>
      <sheetName val="Page 304"/>
      <sheetName val="Page 305-306"/>
      <sheetName val="Page 306 chart"/>
    </sheetNames>
    <sheetDataSet>
      <sheetData sheetId="0" refreshError="1">
        <row r="15">
          <cell r="B15">
            <v>2.4706641071103697</v>
          </cell>
        </row>
      </sheetData>
      <sheetData sheetId="1" refreshError="1"/>
      <sheetData sheetId="2" refreshError="1">
        <row r="3">
          <cell r="B3">
            <v>100</v>
          </cell>
        </row>
        <row r="4">
          <cell r="B4">
            <v>100</v>
          </cell>
        </row>
        <row r="5">
          <cell r="B5">
            <v>1</v>
          </cell>
        </row>
        <row r="6">
          <cell r="B6">
            <v>0.1</v>
          </cell>
        </row>
        <row r="7">
          <cell r="B7">
            <v>0.4</v>
          </cell>
        </row>
      </sheetData>
      <sheetData sheetId="3"/>
      <sheetData sheetId="4"/>
      <sheetData sheetId="5" refreshError="1">
        <row r="11">
          <cell r="B11">
            <v>6</v>
          </cell>
        </row>
        <row r="13">
          <cell r="B13">
            <v>0.153533935546875</v>
          </cell>
        </row>
      </sheetData>
      <sheetData sheetId="6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paper"/>
      <sheetName val="נתונים ממוינים"/>
      <sheetName val="נתוני מעלה"/>
      <sheetName val="עזר"/>
    </sheetNames>
    <sheetDataSet>
      <sheetData sheetId="0"/>
      <sheetData sheetId="1"/>
      <sheetData sheetId="2"/>
      <sheetData sheetId="3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Proforma-2008"/>
      <sheetName val="Parameters"/>
      <sheetName val="Operating Beta"/>
      <sheetName val="Multiples"/>
      <sheetName val="Word"/>
      <sheetName val="Historical Prices"/>
      <sheetName val="Working capital"/>
      <sheetName val="Expected Term"/>
      <sheetName val="B&amp;S"/>
      <sheetName val="Competitors comparison"/>
      <sheetName val="Options"/>
      <sheetName val="Cap table"/>
      <sheetName val="Share Price"/>
      <sheetName val="Price of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A10">
            <v>100000</v>
          </cell>
        </row>
        <row r="11">
          <cell r="A11">
            <v>100005</v>
          </cell>
        </row>
        <row r="12">
          <cell r="A12">
            <v>110000</v>
          </cell>
        </row>
        <row r="13">
          <cell r="A13">
            <v>0</v>
          </cell>
        </row>
        <row r="14">
          <cell r="A14">
            <v>130000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300000</v>
          </cell>
        </row>
        <row r="18">
          <cell r="A18">
            <v>300001</v>
          </cell>
        </row>
        <row r="19">
          <cell r="A19">
            <v>300004</v>
          </cell>
        </row>
        <row r="20">
          <cell r="A20">
            <v>300005</v>
          </cell>
        </row>
        <row r="21">
          <cell r="A21">
            <v>300007</v>
          </cell>
        </row>
        <row r="22">
          <cell r="A22">
            <v>300006</v>
          </cell>
        </row>
        <row r="23">
          <cell r="A23">
            <v>310</v>
          </cell>
        </row>
        <row r="24">
          <cell r="A24">
            <v>300010</v>
          </cell>
        </row>
        <row r="25">
          <cell r="A25">
            <v>0</v>
          </cell>
        </row>
        <row r="26">
          <cell r="A26">
            <v>400000</v>
          </cell>
        </row>
        <row r="27">
          <cell r="A27">
            <v>410000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450000</v>
          </cell>
        </row>
        <row r="31">
          <cell r="A31">
            <v>451000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500000</v>
          </cell>
        </row>
        <row r="39">
          <cell r="A39">
            <v>510000</v>
          </cell>
        </row>
        <row r="40">
          <cell r="A40">
            <v>520000</v>
          </cell>
        </row>
        <row r="41">
          <cell r="A41">
            <v>540000</v>
          </cell>
        </row>
        <row r="42">
          <cell r="A42">
            <v>550000</v>
          </cell>
        </row>
        <row r="43">
          <cell r="A43">
            <v>560000</v>
          </cell>
        </row>
        <row r="44">
          <cell r="A44">
            <v>570000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600000</v>
          </cell>
        </row>
        <row r="48">
          <cell r="A48">
            <v>600001</v>
          </cell>
        </row>
        <row r="49">
          <cell r="A49">
            <v>610000</v>
          </cell>
        </row>
        <row r="50">
          <cell r="A50">
            <v>620000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700000</v>
          </cell>
        </row>
        <row r="54">
          <cell r="A54">
            <v>710000</v>
          </cell>
        </row>
        <row r="55">
          <cell r="A55">
            <v>720000</v>
          </cell>
        </row>
        <row r="56">
          <cell r="A56">
            <v>725000</v>
          </cell>
        </row>
        <row r="57">
          <cell r="A57">
            <v>730000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gal"/>
      <sheetName val="Desiree"/>
      <sheetName val="Sheps"/>
      <sheetName val="Shachar"/>
      <sheetName val="Avi"/>
      <sheetName val="Sheet3"/>
      <sheetName val="30.09.03"/>
      <sheetName val="31.08.03"/>
      <sheetName val="31.07.03"/>
      <sheetName val="30.06.03"/>
      <sheetName val="31.05.03"/>
      <sheetName val="30.04.03"/>
      <sheetName val="31.03.03"/>
      <sheetName val="28.02.03"/>
      <sheetName val="31.01.03"/>
      <sheetName val="31.12.02"/>
      <sheetName val="30.11.02"/>
      <sheetName val="31.10.02"/>
      <sheetName val="30.09.02"/>
      <sheetName val="31.08.02"/>
      <sheetName val="31.07.02"/>
      <sheetName val="30.06.02"/>
      <sheetName val="31.05.02"/>
      <sheetName val="30.04.02"/>
      <sheetName val="31.03.02"/>
      <sheetName val="28.02.02"/>
      <sheetName val="31.01.02"/>
      <sheetName val="30.09.03:30.06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6">
          <cell r="A6" t="str">
            <v>Departament</v>
          </cell>
          <cell r="B6" t="str">
            <v xml:space="preserve">Nr. </v>
          </cell>
          <cell r="C6" t="str">
            <v xml:space="preserve">Venit net </v>
          </cell>
          <cell r="D6" t="str">
            <v xml:space="preserve">Venit brut </v>
          </cell>
          <cell r="E6" t="str">
            <v>Cheltuieli</v>
          </cell>
          <cell r="F6" t="str">
            <v>Avg. Cost per employee</v>
          </cell>
        </row>
        <row r="7">
          <cell r="B7" t="str">
            <v>pers.</v>
          </cell>
          <cell r="C7" t="str">
            <v>la 30.09.2003</v>
          </cell>
          <cell r="D7" t="str">
            <v>la 30.09.2003</v>
          </cell>
          <cell r="E7" t="str">
            <v>comp 35.75%</v>
          </cell>
        </row>
        <row r="8">
          <cell r="A8" t="str">
            <v>Marketing</v>
          </cell>
          <cell r="B8">
            <v>16</v>
          </cell>
          <cell r="C8">
            <v>187537753</v>
          </cell>
          <cell r="D8">
            <v>303970302</v>
          </cell>
          <cell r="E8">
            <v>108669382.965</v>
          </cell>
          <cell r="F8">
            <v>25789980</v>
          </cell>
        </row>
        <row r="9">
          <cell r="A9" t="str">
            <v>Planif.vanzari</v>
          </cell>
          <cell r="B9">
            <v>3</v>
          </cell>
          <cell r="C9">
            <v>27500000</v>
          </cell>
          <cell r="D9">
            <v>42748326</v>
          </cell>
          <cell r="E9">
            <v>15282526.545</v>
          </cell>
          <cell r="F9">
            <v>19343618</v>
          </cell>
        </row>
        <row r="10">
          <cell r="A10" t="str">
            <v>Vanz.clienti sp.</v>
          </cell>
          <cell r="B10">
            <v>12</v>
          </cell>
          <cell r="C10">
            <v>167794276</v>
          </cell>
          <cell r="D10">
            <v>279946068</v>
          </cell>
          <cell r="E10">
            <v>100080719.31</v>
          </cell>
          <cell r="F10">
            <v>31668899</v>
          </cell>
        </row>
        <row r="11">
          <cell r="A11" t="str">
            <v>Vanz. Bucuresti</v>
          </cell>
          <cell r="B11">
            <v>37</v>
          </cell>
          <cell r="C11">
            <v>496352734</v>
          </cell>
          <cell r="D11">
            <v>816275890</v>
          </cell>
          <cell r="E11">
            <v>291818630.67500001</v>
          </cell>
          <cell r="F11">
            <v>29948501</v>
          </cell>
        </row>
        <row r="12">
          <cell r="A12" t="str">
            <v>Sales prov.</v>
          </cell>
          <cell r="B12">
            <v>24</v>
          </cell>
          <cell r="C12">
            <v>525540140</v>
          </cell>
          <cell r="D12">
            <v>914878144</v>
          </cell>
          <cell r="E12">
            <v>327068936.48000002</v>
          </cell>
          <cell r="F12">
            <v>51747795</v>
          </cell>
        </row>
        <row r="13">
          <cell r="A13" t="str">
            <v>Dep. Cluj</v>
          </cell>
          <cell r="B13">
            <v>28</v>
          </cell>
          <cell r="C13">
            <v>263264466</v>
          </cell>
          <cell r="D13">
            <v>408479720</v>
          </cell>
          <cell r="E13">
            <v>146031499.90000001</v>
          </cell>
          <cell r="F13">
            <v>19803972</v>
          </cell>
        </row>
        <row r="14">
          <cell r="A14" t="str">
            <v>Dep. Tim.</v>
          </cell>
          <cell r="B14">
            <v>36</v>
          </cell>
          <cell r="C14">
            <v>346881943</v>
          </cell>
          <cell r="D14">
            <v>545012240</v>
          </cell>
          <cell r="E14">
            <v>194841875.80000001</v>
          </cell>
          <cell r="F14">
            <v>20551503</v>
          </cell>
        </row>
        <row r="15">
          <cell r="A15" t="str">
            <v>Dep. Iasi</v>
          </cell>
          <cell r="B15">
            <v>22</v>
          </cell>
          <cell r="C15">
            <v>233018501</v>
          </cell>
          <cell r="D15">
            <v>365413561</v>
          </cell>
          <cell r="E15">
            <v>130635348.0575</v>
          </cell>
          <cell r="F15">
            <v>22547678</v>
          </cell>
        </row>
        <row r="16">
          <cell r="A16" t="str">
            <v>Dep. Craiova</v>
          </cell>
          <cell r="B16">
            <v>18</v>
          </cell>
          <cell r="C16">
            <v>137279265</v>
          </cell>
          <cell r="D16">
            <v>210588930</v>
          </cell>
          <cell r="E16">
            <v>75285542.474999994</v>
          </cell>
          <cell r="F16">
            <v>15881915</v>
          </cell>
        </row>
        <row r="17">
          <cell r="A17" t="str">
            <v>Dep.Constanta</v>
          </cell>
          <cell r="B17">
            <v>53</v>
          </cell>
          <cell r="C17">
            <v>331465506</v>
          </cell>
          <cell r="D17">
            <v>480345639</v>
          </cell>
          <cell r="E17">
            <v>171723565.9425</v>
          </cell>
          <cell r="F17">
            <v>12303193</v>
          </cell>
        </row>
        <row r="18">
          <cell r="A18" t="str">
            <v>Dep.Ploiesti</v>
          </cell>
          <cell r="B18">
            <v>23</v>
          </cell>
          <cell r="C18">
            <v>166409923</v>
          </cell>
          <cell r="D18">
            <v>248892438</v>
          </cell>
          <cell r="E18">
            <v>88979046.584999993</v>
          </cell>
          <cell r="F18">
            <v>14690065</v>
          </cell>
        </row>
        <row r="19">
          <cell r="A19" t="str">
            <v>Distribution</v>
          </cell>
          <cell r="B19">
            <v>107</v>
          </cell>
          <cell r="C19">
            <v>684753244</v>
          </cell>
          <cell r="D19">
            <v>939316488</v>
          </cell>
          <cell r="E19">
            <v>335805644.45999998</v>
          </cell>
          <cell r="F19">
            <v>11917029</v>
          </cell>
        </row>
        <row r="20">
          <cell r="A20" t="str">
            <v>Sales oper.</v>
          </cell>
          <cell r="B20">
            <v>7</v>
          </cell>
          <cell r="C20">
            <v>27166319</v>
          </cell>
          <cell r="D20">
            <v>37010011</v>
          </cell>
          <cell r="E20">
            <v>13231078.932499999</v>
          </cell>
          <cell r="F20">
            <v>7177299</v>
          </cell>
        </row>
        <row r="21">
          <cell r="A21" t="str">
            <v>Dep. Carls.</v>
          </cell>
          <cell r="B21">
            <v>31</v>
          </cell>
          <cell r="C21">
            <v>197339817</v>
          </cell>
          <cell r="D21">
            <v>275615004</v>
          </cell>
          <cell r="E21">
            <v>98532363.930000007</v>
          </cell>
          <cell r="F21">
            <v>12069270</v>
          </cell>
        </row>
        <row r="22">
          <cell r="A22" t="str">
            <v>Transportation</v>
          </cell>
          <cell r="B22">
            <v>1</v>
          </cell>
          <cell r="C22">
            <v>9227196</v>
          </cell>
          <cell r="D22">
            <v>13946051</v>
          </cell>
          <cell r="E22">
            <v>4985713.2324999999</v>
          </cell>
          <cell r="F22">
            <v>18931764</v>
          </cell>
        </row>
        <row r="23">
          <cell r="A23" t="str">
            <v>Draft beer</v>
          </cell>
          <cell r="B23">
            <v>27</v>
          </cell>
          <cell r="C23">
            <v>172039661</v>
          </cell>
          <cell r="D23">
            <v>245122149</v>
          </cell>
          <cell r="E23">
            <v>87631168.267499998</v>
          </cell>
          <cell r="F23">
            <v>12324197</v>
          </cell>
        </row>
        <row r="24">
          <cell r="A24" t="str">
            <v>Total</v>
          </cell>
          <cell r="B24">
            <v>445</v>
          </cell>
          <cell r="C24">
            <v>3973570744</v>
          </cell>
          <cell r="D24">
            <v>6127560961</v>
          </cell>
          <cell r="E24">
            <v>2190603043.5575004</v>
          </cell>
          <cell r="F24">
            <v>18692503</v>
          </cell>
        </row>
      </sheetData>
      <sheetData sheetId="7" refreshError="1">
        <row r="6">
          <cell r="A6" t="str">
            <v>Departament</v>
          </cell>
          <cell r="B6" t="str">
            <v xml:space="preserve">Nr. </v>
          </cell>
          <cell r="C6" t="str">
            <v xml:space="preserve">Venit net </v>
          </cell>
          <cell r="D6" t="str">
            <v xml:space="preserve">Venit brut </v>
          </cell>
          <cell r="E6" t="str">
            <v>Cheltuieli</v>
          </cell>
          <cell r="F6" t="str">
            <v>Avg. Cost per employee</v>
          </cell>
        </row>
        <row r="7">
          <cell r="B7" t="str">
            <v>pers.</v>
          </cell>
          <cell r="C7" t="str">
            <v>la 31.08.2003</v>
          </cell>
          <cell r="D7" t="str">
            <v>la 31.08.2003</v>
          </cell>
          <cell r="E7" t="str">
            <v>comp 35.75%</v>
          </cell>
        </row>
        <row r="8">
          <cell r="A8" t="str">
            <v>Marketing</v>
          </cell>
          <cell r="B8">
            <v>17</v>
          </cell>
          <cell r="C8">
            <v>207806773</v>
          </cell>
          <cell r="D8">
            <v>339796322</v>
          </cell>
          <cell r="E8">
            <v>121477185.11499999</v>
          </cell>
          <cell r="F8">
            <v>27133736</v>
          </cell>
        </row>
        <row r="9">
          <cell r="A9" t="str">
            <v>Planif.vanzari</v>
          </cell>
          <cell r="B9">
            <v>3</v>
          </cell>
          <cell r="C9">
            <v>27500000</v>
          </cell>
          <cell r="D9">
            <v>42748326</v>
          </cell>
          <cell r="E9">
            <v>15282526.545</v>
          </cell>
          <cell r="F9">
            <v>19343618</v>
          </cell>
        </row>
        <row r="10">
          <cell r="A10" t="str">
            <v>Vanz.clienti sp.</v>
          </cell>
          <cell r="B10">
            <v>12</v>
          </cell>
          <cell r="C10">
            <v>178524549</v>
          </cell>
          <cell r="D10">
            <v>302594970</v>
          </cell>
          <cell r="E10">
            <v>108177701.77500001</v>
          </cell>
          <cell r="F10">
            <v>34231056</v>
          </cell>
        </row>
        <row r="11">
          <cell r="A11" t="str">
            <v>Vanz. Bucuresti</v>
          </cell>
          <cell r="B11">
            <v>37</v>
          </cell>
          <cell r="C11">
            <v>583228005</v>
          </cell>
          <cell r="D11">
            <v>979930442</v>
          </cell>
          <cell r="E11">
            <v>350325133.01499999</v>
          </cell>
          <cell r="F11">
            <v>35952853</v>
          </cell>
        </row>
        <row r="12">
          <cell r="A12" t="str">
            <v>Sales prov.</v>
          </cell>
          <cell r="B12">
            <v>23</v>
          </cell>
          <cell r="C12">
            <v>551206626</v>
          </cell>
          <cell r="D12">
            <v>961731788</v>
          </cell>
          <cell r="E12">
            <v>343819114.20999998</v>
          </cell>
          <cell r="F12">
            <v>56763083</v>
          </cell>
        </row>
        <row r="13">
          <cell r="A13" t="str">
            <v>Dep. Cluj</v>
          </cell>
          <cell r="B13">
            <v>29</v>
          </cell>
          <cell r="C13">
            <v>319305871</v>
          </cell>
          <cell r="D13">
            <v>501950264</v>
          </cell>
          <cell r="E13">
            <v>179447219.38</v>
          </cell>
          <cell r="F13">
            <v>23496465</v>
          </cell>
        </row>
        <row r="14">
          <cell r="A14" t="str">
            <v>Dep. Tim.</v>
          </cell>
          <cell r="B14">
            <v>36</v>
          </cell>
          <cell r="C14">
            <v>390995627</v>
          </cell>
          <cell r="D14">
            <v>620444453</v>
          </cell>
          <cell r="E14">
            <v>221808891.94749999</v>
          </cell>
          <cell r="F14">
            <v>23395926</v>
          </cell>
        </row>
        <row r="15">
          <cell r="A15" t="str">
            <v>Dep. Iasi</v>
          </cell>
          <cell r="B15">
            <v>22</v>
          </cell>
          <cell r="C15">
            <v>289729328</v>
          </cell>
          <cell r="D15">
            <v>463422670</v>
          </cell>
          <cell r="E15">
            <v>165673604.52500001</v>
          </cell>
          <cell r="F15">
            <v>28595285</v>
          </cell>
        </row>
        <row r="16">
          <cell r="A16" t="str">
            <v>Dep. Craiova</v>
          </cell>
          <cell r="B16">
            <v>18</v>
          </cell>
          <cell r="C16">
            <v>171405873</v>
          </cell>
          <cell r="D16">
            <v>268532433</v>
          </cell>
          <cell r="E16">
            <v>96000344.797499999</v>
          </cell>
          <cell r="F16">
            <v>20251821</v>
          </cell>
        </row>
        <row r="17">
          <cell r="A17" t="str">
            <v>Dep.Constanta</v>
          </cell>
          <cell r="B17">
            <v>65</v>
          </cell>
          <cell r="C17">
            <v>573145933</v>
          </cell>
          <cell r="D17">
            <v>868107575</v>
          </cell>
          <cell r="E17">
            <v>310348458.0625</v>
          </cell>
          <cell r="F17">
            <v>18130093</v>
          </cell>
        </row>
        <row r="18">
          <cell r="A18" t="str">
            <v>Dep.Ploiesti</v>
          </cell>
          <cell r="B18">
            <v>23</v>
          </cell>
          <cell r="C18">
            <v>233827958</v>
          </cell>
          <cell r="D18">
            <v>360143309</v>
          </cell>
          <cell r="E18">
            <v>128751232.9675</v>
          </cell>
          <cell r="F18">
            <v>21256284</v>
          </cell>
        </row>
        <row r="19">
          <cell r="A19" t="str">
            <v>Distribution</v>
          </cell>
          <cell r="B19">
            <v>106</v>
          </cell>
          <cell r="C19">
            <v>949026046</v>
          </cell>
          <cell r="D19">
            <v>1374416028</v>
          </cell>
          <cell r="E19">
            <v>491353730.00999999</v>
          </cell>
          <cell r="F19">
            <v>17601601</v>
          </cell>
        </row>
        <row r="20">
          <cell r="A20" t="str">
            <v>Sales oper.</v>
          </cell>
          <cell r="B20">
            <v>7</v>
          </cell>
          <cell r="C20">
            <v>35042726</v>
          </cell>
          <cell r="D20">
            <v>48334731</v>
          </cell>
          <cell r="E20">
            <v>17279666.3325</v>
          </cell>
          <cell r="F20">
            <v>9373485</v>
          </cell>
        </row>
        <row r="21">
          <cell r="A21" t="str">
            <v>Dep. Carls.</v>
          </cell>
          <cell r="B21">
            <v>31</v>
          </cell>
          <cell r="C21">
            <v>315072558</v>
          </cell>
          <cell r="D21">
            <v>476478116</v>
          </cell>
          <cell r="E21">
            <v>170340926.47</v>
          </cell>
          <cell r="F21">
            <v>20865130</v>
          </cell>
        </row>
        <row r="22">
          <cell r="A22" t="str">
            <v>Transportation</v>
          </cell>
          <cell r="B22">
            <v>1</v>
          </cell>
          <cell r="C22">
            <v>10040696</v>
          </cell>
          <cell r="D22">
            <v>15413402</v>
          </cell>
          <cell r="E22">
            <v>5510291.2149999999</v>
          </cell>
          <cell r="F22">
            <v>20923693</v>
          </cell>
        </row>
        <row r="23">
          <cell r="A23" t="str">
            <v>Draft beer</v>
          </cell>
          <cell r="B23">
            <v>27</v>
          </cell>
          <cell r="C23">
            <v>177897779</v>
          </cell>
          <cell r="D23">
            <v>254292631</v>
          </cell>
          <cell r="E23">
            <v>90909615.582499996</v>
          </cell>
          <cell r="F23">
            <v>12785268</v>
          </cell>
        </row>
        <row r="24">
          <cell r="A24" t="str">
            <v>Total</v>
          </cell>
          <cell r="B24">
            <v>457</v>
          </cell>
          <cell r="C24">
            <v>5013756348</v>
          </cell>
          <cell r="D24">
            <v>7878337460</v>
          </cell>
          <cell r="E24">
            <v>2816505641.9499998</v>
          </cell>
          <cell r="F24">
            <v>23402282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"/>
      <sheetName val="מגזרים"/>
    </sheetNames>
    <sheetDataSet>
      <sheetData sheetId="0"/>
      <sheetData sheetId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סבירות מימון"/>
      <sheetName val="אנליטי רוו&quot;ה"/>
      <sheetName val="אנליטי מאזן"/>
      <sheetName val="Consolidation "/>
      <sheetName val="INC"/>
      <sheetName val="BS"/>
      <sheetName val="P&amp;L"/>
      <sheetName val="cash flow"/>
      <sheetName val="Capital"/>
      <sheetName val="AE"/>
      <sheetName val="COGS Allocation"/>
      <sheetName val="Deferred compensation"/>
      <sheetName val=" E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VA"/>
      <sheetName val="reports"/>
      <sheetName val="FS"/>
      <sheetName val="WP"/>
      <sheetName val="TB"/>
      <sheetName val="Inc"/>
      <sheetName val="GL"/>
      <sheetName val="AJE"/>
      <sheetName val="Accounts"/>
      <sheetName val="MONTHLY P&amp;L"/>
      <sheetName val="הערות"/>
    </sheetNames>
    <sheetDataSet>
      <sheetData sheetId="0" refreshError="1"/>
      <sheetData sheetId="1" refreshError="1"/>
      <sheetData sheetId="2" refreshError="1"/>
      <sheetData sheetId="3">
        <row r="6">
          <cell r="C6">
            <v>3.802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 1"/>
      <sheetName val="DCF"/>
      <sheetName val="P&amp;L 02-05"/>
      <sheetName val="Parameters "/>
      <sheetName val="Template-OpenSO"/>
    </sheetNames>
    <sheetDataSet>
      <sheetData sheetId="0"/>
      <sheetData sheetId="1"/>
      <sheetData sheetId="2"/>
      <sheetData sheetId="3" refreshError="1">
        <row r="2">
          <cell r="M2">
            <v>77.816182572614096</v>
          </cell>
        </row>
        <row r="3">
          <cell r="M3">
            <v>33.515303791685696</v>
          </cell>
        </row>
        <row r="4">
          <cell r="M4">
            <v>108.79968021927822</v>
          </cell>
        </row>
      </sheetData>
      <sheetData sheetId="4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2005 sales data"/>
      <sheetName val="2005 Market share"/>
      <sheetName val="Market share"/>
      <sheetName val="2004 by customer data"/>
      <sheetName val="Overall market"/>
      <sheetName val="2004 sum by q"/>
      <sheetName val="Q4 pivot Region"/>
      <sheetName val="Q1 pivot Region "/>
      <sheetName val="Q2 Pivot Region"/>
      <sheetName val="July -Aug Region-DOK"/>
      <sheetName val="July -Aug Region-DOK (2)"/>
      <sheetName val="Q2 Pivot Region (2)"/>
      <sheetName val="Q1 pivot Region  (2)"/>
      <sheetName val="Data shuki"/>
      <sheetName val="Real Data"/>
      <sheetName val="Graphs"/>
      <sheetName val="Samsung BCP FC"/>
      <sheetName val="Chart of Accounts - Active"/>
      <sheetName val="General data"/>
      <sheetName val="Parameters "/>
      <sheetName val="CON"/>
      <sheetName val="Dec Sandisk Pricing"/>
      <sheetName val="Samsung BSP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01B(운영예산총괄표)"/>
      <sheetName val="0202B(Commitment Item별 편성명세서)"/>
      <sheetName val="BDC File"/>
      <sheetName val="FC_CC Mapping(06)"/>
      <sheetName val="Commitment Item List"/>
      <sheetName val="1. 계정분류체계"/>
      <sheetName val="2. Activity기술서"/>
      <sheetName val="3. Activity Base 계정별편성명세서"/>
      <sheetName val="4. 기존편성방식 유지 계정 계정별편성명세서"/>
      <sheetName val="5. 운영예산총괄표"/>
      <sheetName val="CI List"/>
      <sheetName val="4. 기존편성양식 유지 계정 계정별편성명세서"/>
      <sheetName val="별첨1-3. Commitment Item List(1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 t="str">
            <v>Commitment Item</v>
          </cell>
        </row>
        <row r="5">
          <cell r="C5" t="str">
            <v>해상이관비-변동비</v>
          </cell>
        </row>
        <row r="6">
          <cell r="C6" t="str">
            <v>해상이관비-변동비</v>
          </cell>
        </row>
        <row r="7">
          <cell r="C7" t="str">
            <v>해상이관비-변동비</v>
          </cell>
        </row>
        <row r="8">
          <cell r="C8" t="str">
            <v>해상이관비-변동비</v>
          </cell>
        </row>
        <row r="9">
          <cell r="C9" t="str">
            <v>해상이관비-변동비</v>
          </cell>
        </row>
        <row r="10">
          <cell r="C10" t="str">
            <v>철도이관비-변동비</v>
          </cell>
        </row>
        <row r="11">
          <cell r="C11" t="str">
            <v>철도이관비-변동비</v>
          </cell>
        </row>
        <row r="12">
          <cell r="C12" t="str">
            <v>철도이관비-변동비</v>
          </cell>
        </row>
        <row r="13">
          <cell r="C13" t="str">
            <v>자동차이관비-변동비</v>
          </cell>
        </row>
        <row r="14">
          <cell r="C14" t="str">
            <v>자동차이관비-변동비</v>
          </cell>
        </row>
        <row r="15">
          <cell r="C15" t="str">
            <v>자동차이관비-변동비</v>
          </cell>
        </row>
        <row r="16">
          <cell r="C16" t="str">
            <v>송유관이관비-변동비</v>
          </cell>
        </row>
        <row r="17">
          <cell r="C17" t="str">
            <v>송유관이관비-변동비</v>
          </cell>
        </row>
        <row r="18">
          <cell r="C18" t="str">
            <v>검정료-변동비</v>
          </cell>
        </row>
        <row r="19">
          <cell r="C19" t="str">
            <v>이관보험료-변동비</v>
          </cell>
        </row>
        <row r="20">
          <cell r="C20" t="str">
            <v>이관보험료-변동비</v>
          </cell>
        </row>
        <row r="21">
          <cell r="C21" t="str">
            <v>이관보험료-변동비</v>
          </cell>
        </row>
        <row r="22">
          <cell r="C22" t="str">
            <v>임원급여와상여금</v>
          </cell>
        </row>
        <row r="23">
          <cell r="C23" t="str">
            <v>임원급여와상여금</v>
          </cell>
        </row>
        <row r="24">
          <cell r="C24" t="str">
            <v>기본급</v>
          </cell>
        </row>
        <row r="25">
          <cell r="C25" t="str">
            <v>상여금</v>
          </cell>
        </row>
        <row r="26">
          <cell r="C26" t="str">
            <v>제수당</v>
          </cell>
        </row>
        <row r="27">
          <cell r="C27" t="str">
            <v>기타잡급</v>
          </cell>
        </row>
        <row r="28">
          <cell r="C28" t="str">
            <v>주식보상비용</v>
          </cell>
        </row>
        <row r="29">
          <cell r="C29" t="str">
            <v>퇴충금전입액-임원</v>
          </cell>
        </row>
        <row r="30">
          <cell r="C30" t="str">
            <v>퇴충금전입액-사원</v>
          </cell>
        </row>
        <row r="31">
          <cell r="C31" t="str">
            <v>의료비</v>
          </cell>
        </row>
        <row r="32">
          <cell r="C32" t="str">
            <v>의료비</v>
          </cell>
        </row>
        <row r="33">
          <cell r="C33" t="str">
            <v>의료비</v>
          </cell>
        </row>
        <row r="34">
          <cell r="C34" t="str">
            <v>의료비</v>
          </cell>
        </row>
        <row r="35">
          <cell r="C35" t="str">
            <v>의료비</v>
          </cell>
        </row>
        <row r="36">
          <cell r="C36" t="str">
            <v>산재보험료</v>
          </cell>
        </row>
        <row r="37">
          <cell r="C37" t="str">
            <v>경조금</v>
          </cell>
        </row>
        <row r="38">
          <cell r="C38" t="str">
            <v>경조금</v>
          </cell>
        </row>
        <row r="39">
          <cell r="C39" t="str">
            <v>경조금</v>
          </cell>
        </row>
        <row r="40">
          <cell r="C40" t="str">
            <v>경조금</v>
          </cell>
        </row>
        <row r="41">
          <cell r="C41" t="str">
            <v>경조금</v>
          </cell>
        </row>
        <row r="42">
          <cell r="C42" t="str">
            <v>경조금</v>
          </cell>
        </row>
        <row r="43">
          <cell r="C43" t="str">
            <v>경조금</v>
          </cell>
        </row>
        <row r="44">
          <cell r="C44" t="str">
            <v>경조금</v>
          </cell>
        </row>
        <row r="45">
          <cell r="C45" t="str">
            <v>경조금</v>
          </cell>
        </row>
        <row r="46">
          <cell r="C46" t="str">
            <v>경조금</v>
          </cell>
        </row>
        <row r="47">
          <cell r="C47" t="str">
            <v>경조금</v>
          </cell>
        </row>
        <row r="48">
          <cell r="C48" t="str">
            <v>경조금</v>
          </cell>
        </row>
        <row r="49">
          <cell r="C49" t="str">
            <v>경조금</v>
          </cell>
        </row>
        <row r="50">
          <cell r="C50" t="str">
            <v>경조금</v>
          </cell>
        </row>
        <row r="51">
          <cell r="C51" t="str">
            <v>경조금</v>
          </cell>
        </row>
        <row r="52">
          <cell r="C52" t="str">
            <v>경조금</v>
          </cell>
        </row>
        <row r="53">
          <cell r="C53" t="str">
            <v>기념행사비</v>
          </cell>
        </row>
        <row r="54">
          <cell r="C54" t="str">
            <v>기념행사비</v>
          </cell>
        </row>
        <row r="55">
          <cell r="C55" t="str">
            <v>기념행사비</v>
          </cell>
        </row>
        <row r="56">
          <cell r="C56" t="str">
            <v>기념행사비</v>
          </cell>
        </row>
        <row r="57">
          <cell r="C57" t="str">
            <v>기념행사비</v>
          </cell>
        </row>
        <row r="58">
          <cell r="C58" t="str">
            <v>기념행사비</v>
          </cell>
        </row>
        <row r="59">
          <cell r="C59" t="str">
            <v>기념행사비</v>
          </cell>
        </row>
        <row r="60">
          <cell r="C60" t="str">
            <v>기념행사비</v>
          </cell>
        </row>
        <row r="61">
          <cell r="C61" t="str">
            <v>기념행사비</v>
          </cell>
        </row>
        <row r="62">
          <cell r="C62" t="str">
            <v>기념행사비</v>
          </cell>
        </row>
        <row r="63">
          <cell r="C63" t="str">
            <v>기념행사비</v>
          </cell>
        </row>
        <row r="64">
          <cell r="C64" t="str">
            <v>기념행사비</v>
          </cell>
        </row>
        <row r="65">
          <cell r="C65" t="str">
            <v>기념행사비</v>
          </cell>
        </row>
        <row r="66">
          <cell r="C66" t="str">
            <v>복리비</v>
          </cell>
        </row>
        <row r="67">
          <cell r="C67" t="str">
            <v>복리비</v>
          </cell>
        </row>
        <row r="68">
          <cell r="C68" t="str">
            <v>복리비</v>
          </cell>
        </row>
        <row r="69">
          <cell r="C69" t="str">
            <v>복리비</v>
          </cell>
        </row>
        <row r="70">
          <cell r="C70" t="str">
            <v>복리비</v>
          </cell>
        </row>
        <row r="71">
          <cell r="C71" t="str">
            <v>고용보험료법인부담</v>
          </cell>
        </row>
        <row r="72">
          <cell r="C72" t="str">
            <v>국민연금법인부담</v>
          </cell>
        </row>
        <row r="73">
          <cell r="C73" t="str">
            <v>기타복리후생비</v>
          </cell>
        </row>
        <row r="74">
          <cell r="C74" t="str">
            <v>기타복리후생비</v>
          </cell>
        </row>
        <row r="75">
          <cell r="C75" t="str">
            <v>기타복리후생비</v>
          </cell>
        </row>
        <row r="76">
          <cell r="C76" t="str">
            <v>기타복리후생비</v>
          </cell>
        </row>
        <row r="77">
          <cell r="C77" t="str">
            <v>기타복리후생비</v>
          </cell>
        </row>
        <row r="78">
          <cell r="C78" t="str">
            <v>기타복리후생비</v>
          </cell>
        </row>
        <row r="79">
          <cell r="C79" t="str">
            <v>기타복리후생비</v>
          </cell>
        </row>
        <row r="80">
          <cell r="C80" t="str">
            <v>기타복리후생비</v>
          </cell>
        </row>
        <row r="81">
          <cell r="C81" t="str">
            <v>기타복리후생비</v>
          </cell>
        </row>
        <row r="82">
          <cell r="C82" t="str">
            <v>기타복리후생비</v>
          </cell>
        </row>
        <row r="83">
          <cell r="C83" t="str">
            <v>기타복리후생비</v>
          </cell>
        </row>
        <row r="84">
          <cell r="C84" t="str">
            <v>기타복리후생비</v>
          </cell>
        </row>
        <row r="85">
          <cell r="C85" t="str">
            <v>기타복리후생비</v>
          </cell>
        </row>
        <row r="86">
          <cell r="C86" t="str">
            <v>기타복리후생비</v>
          </cell>
        </row>
        <row r="87">
          <cell r="C87" t="str">
            <v>기타복리후생비</v>
          </cell>
        </row>
        <row r="88">
          <cell r="C88" t="str">
            <v>기타복리후생비</v>
          </cell>
        </row>
        <row r="89">
          <cell r="C89" t="str">
            <v>기타복리후생비</v>
          </cell>
        </row>
        <row r="90">
          <cell r="C90" t="str">
            <v>기타복리후생비</v>
          </cell>
        </row>
        <row r="91">
          <cell r="C91" t="str">
            <v>기타복리후생비</v>
          </cell>
        </row>
        <row r="92">
          <cell r="C92" t="str">
            <v>기타복리후생비</v>
          </cell>
        </row>
        <row r="93">
          <cell r="C93" t="str">
            <v>국내출장비</v>
          </cell>
        </row>
        <row r="94">
          <cell r="C94" t="str">
            <v>이전비</v>
          </cell>
        </row>
        <row r="95">
          <cell r="C95" t="str">
            <v>해외출장비</v>
          </cell>
        </row>
        <row r="96">
          <cell r="C96" t="str">
            <v>차량임차료</v>
          </cell>
        </row>
        <row r="97">
          <cell r="C97" t="str">
            <v>승용차량비</v>
          </cell>
        </row>
        <row r="98">
          <cell r="C98" t="str">
            <v>승용차량비</v>
          </cell>
        </row>
        <row r="99">
          <cell r="C99" t="str">
            <v>승용차량비</v>
          </cell>
        </row>
        <row r="100">
          <cell r="C100" t="str">
            <v>승용차량비</v>
          </cell>
        </row>
        <row r="101">
          <cell r="C101" t="str">
            <v>승용차량비</v>
          </cell>
        </row>
        <row r="102">
          <cell r="C102" t="str">
            <v>승용차량비</v>
          </cell>
        </row>
        <row r="103">
          <cell r="C103" t="str">
            <v>통신비</v>
          </cell>
        </row>
        <row r="104">
          <cell r="C104" t="str">
            <v>통신비</v>
          </cell>
        </row>
        <row r="105">
          <cell r="C105" t="str">
            <v>통신비</v>
          </cell>
        </row>
        <row r="106">
          <cell r="C106" t="str">
            <v>통신비</v>
          </cell>
        </row>
        <row r="107">
          <cell r="C107" t="str">
            <v>통신비</v>
          </cell>
        </row>
        <row r="108">
          <cell r="C108" t="str">
            <v>통신비</v>
          </cell>
        </row>
        <row r="109">
          <cell r="C109" t="str">
            <v>기타연료비</v>
          </cell>
        </row>
        <row r="110">
          <cell r="C110" t="str">
            <v>전기료</v>
          </cell>
        </row>
        <row r="111">
          <cell r="C111" t="str">
            <v>용수료</v>
          </cell>
        </row>
        <row r="112">
          <cell r="C112" t="str">
            <v>증기료</v>
          </cell>
        </row>
        <row r="113">
          <cell r="C113" t="str">
            <v>사무실관리비</v>
          </cell>
        </row>
        <row r="114">
          <cell r="C114" t="str">
            <v>사무실관리비</v>
          </cell>
        </row>
        <row r="115">
          <cell r="C115" t="str">
            <v>종합토지세</v>
          </cell>
        </row>
        <row r="116">
          <cell r="C116" t="str">
            <v>종합토지세</v>
          </cell>
        </row>
        <row r="117">
          <cell r="C117" t="str">
            <v>종합토지세</v>
          </cell>
        </row>
        <row r="118">
          <cell r="C118" t="str">
            <v>재산세</v>
          </cell>
        </row>
        <row r="119">
          <cell r="C119" t="str">
            <v>재산세</v>
          </cell>
        </row>
        <row r="120">
          <cell r="C120" t="str">
            <v>재산세</v>
          </cell>
        </row>
        <row r="121">
          <cell r="C121" t="str">
            <v>재산세</v>
          </cell>
        </row>
        <row r="122">
          <cell r="C122" t="str">
            <v>재산세</v>
          </cell>
        </row>
        <row r="123">
          <cell r="C123" t="str">
            <v>재산세</v>
          </cell>
        </row>
        <row r="124">
          <cell r="C124" t="str">
            <v>재산세</v>
          </cell>
        </row>
        <row r="125">
          <cell r="C125" t="str">
            <v>재산세</v>
          </cell>
        </row>
        <row r="126">
          <cell r="C126" t="str">
            <v>주민세</v>
          </cell>
        </row>
        <row r="127">
          <cell r="C127" t="str">
            <v>사업소세</v>
          </cell>
        </row>
        <row r="128">
          <cell r="C128" t="str">
            <v>사업소세</v>
          </cell>
        </row>
        <row r="129">
          <cell r="C129" t="str">
            <v>자동차세</v>
          </cell>
        </row>
        <row r="130">
          <cell r="C130" t="str">
            <v>면허세</v>
          </cell>
        </row>
        <row r="131">
          <cell r="C131" t="str">
            <v>공과금</v>
          </cell>
        </row>
        <row r="132">
          <cell r="C132" t="str">
            <v>공과금</v>
          </cell>
        </row>
        <row r="133">
          <cell r="C133" t="str">
            <v>기타제세금</v>
          </cell>
        </row>
        <row r="134">
          <cell r="C134" t="str">
            <v>기타제세금</v>
          </cell>
        </row>
        <row r="135">
          <cell r="C135" t="str">
            <v>기타제세금</v>
          </cell>
        </row>
        <row r="136">
          <cell r="C136" t="str">
            <v>기타제세금</v>
          </cell>
        </row>
        <row r="137">
          <cell r="C137" t="str">
            <v>기타제세금</v>
          </cell>
        </row>
        <row r="138">
          <cell r="C138" t="str">
            <v>도서비</v>
          </cell>
        </row>
        <row r="139">
          <cell r="C139" t="str">
            <v>사무용소모품비</v>
          </cell>
        </row>
        <row r="140">
          <cell r="C140" t="str">
            <v>인쇄및제본비</v>
          </cell>
        </row>
        <row r="141">
          <cell r="C141" t="str">
            <v>인쇄및제본비</v>
          </cell>
        </row>
        <row r="142">
          <cell r="C142" t="str">
            <v>기타소모품비</v>
          </cell>
        </row>
        <row r="143">
          <cell r="C143" t="str">
            <v>기타소모품비</v>
          </cell>
        </row>
        <row r="144">
          <cell r="C144" t="str">
            <v>기타소모품비</v>
          </cell>
        </row>
        <row r="145">
          <cell r="C145" t="str">
            <v>기타소모품비</v>
          </cell>
        </row>
        <row r="146">
          <cell r="C146" t="str">
            <v>기타소모품비</v>
          </cell>
        </row>
        <row r="147">
          <cell r="C147" t="str">
            <v>기타소모품비</v>
          </cell>
        </row>
        <row r="148">
          <cell r="C148" t="str">
            <v>임차료</v>
          </cell>
        </row>
        <row r="149">
          <cell r="C149" t="str">
            <v>임차료</v>
          </cell>
        </row>
        <row r="150">
          <cell r="C150" t="str">
            <v>임차료</v>
          </cell>
        </row>
        <row r="151">
          <cell r="C151" t="str">
            <v>감가상각비-건물</v>
          </cell>
        </row>
        <row r="152">
          <cell r="C152" t="str">
            <v>감가상각비-구축물</v>
          </cell>
        </row>
        <row r="153">
          <cell r="C153" t="str">
            <v>감가상각비-탱크</v>
          </cell>
        </row>
        <row r="154">
          <cell r="C154" t="str">
            <v>감가상각비-기계장치</v>
          </cell>
        </row>
        <row r="155">
          <cell r="C155" t="str">
            <v>감가상각비-장거리송</v>
          </cell>
        </row>
        <row r="156">
          <cell r="C156" t="str">
            <v>감가상각비-차량운반</v>
          </cell>
        </row>
        <row r="157">
          <cell r="C157" t="str">
            <v>감가상각비-선박</v>
          </cell>
        </row>
        <row r="158">
          <cell r="C158" t="str">
            <v>감가상각비-공기구비</v>
          </cell>
        </row>
        <row r="159">
          <cell r="C159" t="str">
            <v>감가상각비-촉매</v>
          </cell>
        </row>
        <row r="160">
          <cell r="C160" t="str">
            <v>감가상각비-공기구비</v>
          </cell>
        </row>
        <row r="161">
          <cell r="C161" t="str">
            <v>수선비</v>
          </cell>
        </row>
        <row r="162">
          <cell r="C162" t="str">
            <v>수선비</v>
          </cell>
        </row>
        <row r="163">
          <cell r="C163" t="str">
            <v>수선비</v>
          </cell>
        </row>
        <row r="164">
          <cell r="C164" t="str">
            <v>수선비</v>
          </cell>
        </row>
        <row r="165">
          <cell r="C165" t="str">
            <v>수선비</v>
          </cell>
        </row>
        <row r="166">
          <cell r="C166" t="str">
            <v>수선비</v>
          </cell>
        </row>
        <row r="167">
          <cell r="C167" t="str">
            <v>수선비</v>
          </cell>
        </row>
        <row r="168">
          <cell r="C168" t="str">
            <v>수선비</v>
          </cell>
        </row>
        <row r="169">
          <cell r="C169" t="str">
            <v>화재보험료</v>
          </cell>
        </row>
        <row r="170">
          <cell r="C170" t="str">
            <v>배상책임보험료</v>
          </cell>
        </row>
        <row r="171">
          <cell r="C171" t="str">
            <v>차량보험료</v>
          </cell>
        </row>
        <row r="172">
          <cell r="C172" t="str">
            <v>기타보험료</v>
          </cell>
        </row>
        <row r="173">
          <cell r="C173" t="str">
            <v>기타보험료</v>
          </cell>
        </row>
        <row r="174">
          <cell r="C174" t="str">
            <v>접대비</v>
          </cell>
        </row>
        <row r="175">
          <cell r="C175" t="str">
            <v>접대비</v>
          </cell>
        </row>
        <row r="176">
          <cell r="C176" t="str">
            <v>접대비</v>
          </cell>
        </row>
        <row r="177">
          <cell r="C177" t="str">
            <v>고객관리비-폐쇄</v>
          </cell>
        </row>
        <row r="178">
          <cell r="C178" t="str">
            <v>고객관리비-폐쇄</v>
          </cell>
        </row>
        <row r="179">
          <cell r="C179" t="str">
            <v>포인트적립비</v>
          </cell>
        </row>
        <row r="180">
          <cell r="C180" t="str">
            <v>포인트적립비</v>
          </cell>
        </row>
        <row r="181">
          <cell r="C181" t="str">
            <v>포인트적립비</v>
          </cell>
        </row>
        <row r="182">
          <cell r="C182" t="str">
            <v>전파매체광고비</v>
          </cell>
        </row>
        <row r="183">
          <cell r="C183" t="str">
            <v>활자매체광고비</v>
          </cell>
        </row>
        <row r="184">
          <cell r="C184" t="str">
            <v>옥외광고비</v>
          </cell>
        </row>
        <row r="185">
          <cell r="C185" t="str">
            <v>광고시설유지비</v>
          </cell>
        </row>
        <row r="186">
          <cell r="C186" t="str">
            <v>판촉물광고비</v>
          </cell>
        </row>
        <row r="187">
          <cell r="C187" t="str">
            <v>EVENT광고비</v>
          </cell>
        </row>
        <row r="188">
          <cell r="C188" t="str">
            <v>기타광고선전비</v>
          </cell>
        </row>
        <row r="189">
          <cell r="C189" t="str">
            <v>견본비</v>
          </cell>
        </row>
        <row r="190">
          <cell r="C190" t="str">
            <v>견본비</v>
          </cell>
        </row>
        <row r="191">
          <cell r="C191" t="str">
            <v>연구및경상개발비</v>
          </cell>
        </row>
        <row r="192">
          <cell r="C192" t="str">
            <v>연구및경상개발비</v>
          </cell>
        </row>
        <row r="193">
          <cell r="C193" t="str">
            <v>관리및경비용역비</v>
          </cell>
        </row>
        <row r="194">
          <cell r="C194" t="str">
            <v>관리및경비용역비</v>
          </cell>
        </row>
        <row r="195">
          <cell r="C195" t="str">
            <v>관리및경비용역비</v>
          </cell>
        </row>
        <row r="196">
          <cell r="C196" t="str">
            <v>관리및경비용역비</v>
          </cell>
        </row>
        <row r="197">
          <cell r="C197" t="str">
            <v>관리및경비용역비</v>
          </cell>
        </row>
        <row r="198">
          <cell r="C198" t="str">
            <v>관리및경비용역비</v>
          </cell>
        </row>
        <row r="199">
          <cell r="C199" t="str">
            <v>OCMP분담비용-폐쇄</v>
          </cell>
        </row>
        <row r="200">
          <cell r="C200" t="str">
            <v>교육훈련비</v>
          </cell>
        </row>
        <row r="201">
          <cell r="C201" t="str">
            <v>교육훈련비</v>
          </cell>
        </row>
        <row r="202">
          <cell r="C202" t="str">
            <v>교육훈련비</v>
          </cell>
        </row>
        <row r="203">
          <cell r="C203" t="str">
            <v>교육훈련비</v>
          </cell>
        </row>
        <row r="204">
          <cell r="C204" t="str">
            <v>교육훈련비</v>
          </cell>
        </row>
        <row r="205">
          <cell r="C205" t="str">
            <v>교육훈련비</v>
          </cell>
        </row>
        <row r="206">
          <cell r="C206" t="str">
            <v>모집채용비</v>
          </cell>
        </row>
        <row r="207">
          <cell r="C207" t="str">
            <v>모집채용비</v>
          </cell>
        </row>
        <row r="208">
          <cell r="C208" t="str">
            <v>모집채용비</v>
          </cell>
        </row>
        <row r="209">
          <cell r="C209" t="str">
            <v>모집채용비</v>
          </cell>
        </row>
        <row r="210">
          <cell r="C210" t="str">
            <v>모집채용비</v>
          </cell>
        </row>
        <row r="211">
          <cell r="C211" t="str">
            <v>모집채용비</v>
          </cell>
        </row>
        <row r="212">
          <cell r="C212" t="str">
            <v>해외교육훈련비</v>
          </cell>
        </row>
        <row r="213">
          <cell r="C213" t="str">
            <v>직업훈련비</v>
          </cell>
        </row>
        <row r="214">
          <cell r="C214" t="str">
            <v>직업훈련비</v>
          </cell>
        </row>
        <row r="215">
          <cell r="C215" t="str">
            <v>직업훈련비</v>
          </cell>
        </row>
        <row r="216">
          <cell r="C216" t="str">
            <v>직업훈련비</v>
          </cell>
        </row>
        <row r="217">
          <cell r="C217" t="str">
            <v>직업훈련비</v>
          </cell>
        </row>
        <row r="218">
          <cell r="C218" t="str">
            <v>조사연구비</v>
          </cell>
        </row>
        <row r="219">
          <cell r="C219" t="str">
            <v>조사연구비</v>
          </cell>
        </row>
        <row r="220">
          <cell r="C220" t="str">
            <v>계약금및연봉</v>
          </cell>
        </row>
        <row r="221">
          <cell r="C221" t="str">
            <v>구단운영비</v>
          </cell>
        </row>
        <row r="222">
          <cell r="C222" t="str">
            <v>구단운영비</v>
          </cell>
        </row>
        <row r="223">
          <cell r="C223" t="str">
            <v>구단운영비</v>
          </cell>
        </row>
        <row r="224">
          <cell r="C224" t="str">
            <v>구단운영비</v>
          </cell>
        </row>
        <row r="225">
          <cell r="C225" t="str">
            <v>구단운영비</v>
          </cell>
        </row>
        <row r="226">
          <cell r="C226" t="str">
            <v>구단운영비</v>
          </cell>
        </row>
        <row r="227">
          <cell r="C227" t="str">
            <v>구단운영비</v>
          </cell>
        </row>
        <row r="228">
          <cell r="C228" t="str">
            <v>전문직수수료</v>
          </cell>
        </row>
        <row r="229">
          <cell r="C229" t="str">
            <v>기술용역비</v>
          </cell>
        </row>
        <row r="230">
          <cell r="C230" t="str">
            <v>IT Outsourcing비용</v>
          </cell>
        </row>
        <row r="231">
          <cell r="C231" t="str">
            <v>IT Outsourcing비용</v>
          </cell>
        </row>
        <row r="232">
          <cell r="C232" t="str">
            <v>IT Outsourcing비용</v>
          </cell>
        </row>
        <row r="233">
          <cell r="C233" t="str">
            <v>IT Outsourcing비용</v>
          </cell>
        </row>
        <row r="234">
          <cell r="C234" t="str">
            <v>IT Outsourcing비용</v>
          </cell>
        </row>
        <row r="235">
          <cell r="C235" t="str">
            <v>IT Outsourcing비용</v>
          </cell>
        </row>
        <row r="236">
          <cell r="C236" t="str">
            <v>IT Outsourcing비용</v>
          </cell>
        </row>
        <row r="237">
          <cell r="C237" t="str">
            <v>IT Outsourcing비용</v>
          </cell>
        </row>
        <row r="238">
          <cell r="C238" t="str">
            <v>IT Outsourcing비용</v>
          </cell>
        </row>
        <row r="239">
          <cell r="C239" t="str">
            <v>IT Outsourcing비용</v>
          </cell>
        </row>
        <row r="240">
          <cell r="C240" t="str">
            <v>IT Outsourcing비용</v>
          </cell>
        </row>
        <row r="241">
          <cell r="C241" t="str">
            <v>IT Outsourcing비용</v>
          </cell>
        </row>
        <row r="242">
          <cell r="C242" t="str">
            <v>IT Outsourcing비용</v>
          </cell>
        </row>
        <row r="243">
          <cell r="C243" t="str">
            <v>IT Outsourcing비용</v>
          </cell>
        </row>
        <row r="244">
          <cell r="C244" t="str">
            <v>IT Outsourcing비용</v>
          </cell>
        </row>
        <row r="245">
          <cell r="C245" t="str">
            <v>IT Outsourcing비용</v>
          </cell>
        </row>
        <row r="246">
          <cell r="C246" t="str">
            <v>IT Outsourcing비용</v>
          </cell>
        </row>
        <row r="247">
          <cell r="C247" t="str">
            <v>전산임차료</v>
          </cell>
        </row>
        <row r="248">
          <cell r="C248" t="str">
            <v>Internet사업운영비용</v>
          </cell>
        </row>
        <row r="249">
          <cell r="C249" t="str">
            <v>엔트랙운영비용</v>
          </cell>
        </row>
        <row r="250">
          <cell r="C250" t="str">
            <v>CVO사업운영비용</v>
          </cell>
        </row>
        <row r="251">
          <cell r="C251" t="str">
            <v>Cartizen운영비용</v>
          </cell>
        </row>
        <row r="252">
          <cell r="C252" t="str">
            <v>Cashbag사업운영비용</v>
          </cell>
        </row>
        <row r="253">
          <cell r="C253" t="str">
            <v>특허료</v>
          </cell>
        </row>
        <row r="254">
          <cell r="C254" t="str">
            <v>추심 및 송금수수료</v>
          </cell>
        </row>
        <row r="255">
          <cell r="C255" t="str">
            <v>추심 및 송금수수료</v>
          </cell>
        </row>
        <row r="256">
          <cell r="C256" t="str">
            <v>추심 및 송금수수료</v>
          </cell>
        </row>
        <row r="257">
          <cell r="C257" t="str">
            <v>추심 및 송금수수료</v>
          </cell>
        </row>
        <row r="258">
          <cell r="C258" t="str">
            <v>일반지급수수료</v>
          </cell>
        </row>
        <row r="259">
          <cell r="C259" t="str">
            <v>일반지급수수료</v>
          </cell>
        </row>
        <row r="260">
          <cell r="C260" t="str">
            <v>일반지급수수료</v>
          </cell>
        </row>
        <row r="261">
          <cell r="C261" t="str">
            <v>회의비</v>
          </cell>
        </row>
        <row r="262">
          <cell r="C262" t="str">
            <v>노사협의비</v>
          </cell>
        </row>
        <row r="263">
          <cell r="C263" t="str">
            <v>영업권상각</v>
          </cell>
        </row>
        <row r="264">
          <cell r="C264" t="str">
            <v>개발비상각</v>
          </cell>
        </row>
        <row r="265">
          <cell r="C265" t="str">
            <v>특허권상각</v>
          </cell>
        </row>
        <row r="266">
          <cell r="C266" t="str">
            <v>기타무형자산 상각</v>
          </cell>
        </row>
        <row r="267">
          <cell r="C267" t="str">
            <v>해상수송비-변동비</v>
          </cell>
        </row>
        <row r="268">
          <cell r="C268" t="str">
            <v>해상수송비-변동비</v>
          </cell>
        </row>
        <row r="269">
          <cell r="C269" t="str">
            <v>해상수송비-변동비</v>
          </cell>
        </row>
        <row r="270">
          <cell r="C270" t="str">
            <v>해상수송비-변동비</v>
          </cell>
        </row>
        <row r="271">
          <cell r="C271" t="str">
            <v>철도수송비-변동비</v>
          </cell>
        </row>
        <row r="272">
          <cell r="C272" t="str">
            <v>철도수송비-변동비</v>
          </cell>
        </row>
        <row r="273">
          <cell r="C273" t="str">
            <v>철도수송비-변동비</v>
          </cell>
        </row>
        <row r="274">
          <cell r="C274" t="str">
            <v>자동차수송비-변동비</v>
          </cell>
        </row>
        <row r="275">
          <cell r="C275" t="str">
            <v>자동차수송비-변동비</v>
          </cell>
        </row>
        <row r="276">
          <cell r="C276" t="str">
            <v>자동차수송비-변동비</v>
          </cell>
        </row>
        <row r="277">
          <cell r="C277" t="str">
            <v>자동차수송비-변동비</v>
          </cell>
        </row>
        <row r="278">
          <cell r="C278" t="str">
            <v>수출수송비-변동비</v>
          </cell>
        </row>
        <row r="279">
          <cell r="C279" t="str">
            <v>수출수송비-변동비</v>
          </cell>
        </row>
        <row r="280">
          <cell r="C280" t="str">
            <v>수출수송비-변동비</v>
          </cell>
        </row>
        <row r="281">
          <cell r="C281" t="str">
            <v>수출수송비-변동비</v>
          </cell>
        </row>
        <row r="282">
          <cell r="C282" t="str">
            <v>급유용역비-변동비</v>
          </cell>
        </row>
        <row r="283">
          <cell r="C283" t="str">
            <v>급유용역비-변동비</v>
          </cell>
        </row>
        <row r="284">
          <cell r="C284" t="str">
            <v>급유용역비-변동비</v>
          </cell>
        </row>
        <row r="285">
          <cell r="C285" t="str">
            <v>용역수송비-변동비</v>
          </cell>
        </row>
        <row r="286">
          <cell r="C286" t="str">
            <v>송유관수송용역비-변</v>
          </cell>
        </row>
        <row r="287">
          <cell r="C287" t="str">
            <v>기타수송비-변동비</v>
          </cell>
        </row>
        <row r="288">
          <cell r="C288" t="str">
            <v>기타수송비-변동비</v>
          </cell>
        </row>
        <row r="289">
          <cell r="C289" t="str">
            <v>기타수송비-변동비</v>
          </cell>
        </row>
        <row r="290">
          <cell r="C290" t="str">
            <v>기타개발비</v>
          </cell>
        </row>
        <row r="291">
          <cell r="C291" t="str">
            <v>기타개발비</v>
          </cell>
        </row>
        <row r="292">
          <cell r="C292" t="str">
            <v>기타개발비</v>
          </cell>
        </row>
        <row r="293">
          <cell r="C293" t="str">
            <v>기타손실</v>
          </cell>
        </row>
        <row r="294">
          <cell r="C294" t="str">
            <v>잡비</v>
          </cell>
        </row>
        <row r="295">
          <cell r="C295" t="str">
            <v>잡비</v>
          </cell>
        </row>
        <row r="296">
          <cell r="C296" t="str">
            <v>잡비</v>
          </cell>
        </row>
        <row r="297">
          <cell r="C297" t="str">
            <v>잡비</v>
          </cell>
        </row>
        <row r="298">
          <cell r="C298" t="str">
            <v>잡비</v>
          </cell>
        </row>
        <row r="299">
          <cell r="C299" t="str">
            <v>기부금</v>
          </cell>
        </row>
      </sheetData>
      <sheetData sheetId="5">
        <row r="1">
          <cell r="C1" t="str">
            <v>Commitment item</v>
          </cell>
        </row>
      </sheetData>
      <sheetData sheetId="6"/>
      <sheetData sheetId="7"/>
      <sheetData sheetId="8" refreshError="1"/>
      <sheetData sheetId="9"/>
      <sheetData sheetId="10">
        <row r="1">
          <cell r="C1" t="str">
            <v>Commitment item</v>
          </cell>
        </row>
      </sheetData>
      <sheetData sheetId="11" refreshError="1"/>
      <sheetData sheetId="12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계정분류체계"/>
      <sheetName val="2. Activity기술서"/>
      <sheetName val="3. Activity Base 계정별편성명세서"/>
      <sheetName val="4. 기존편성방식 유지 계정 계정별편성명세서"/>
      <sheetName val="5. 운영예산총괄표"/>
      <sheetName val="CI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감가상각비-건물</v>
          </cell>
        </row>
        <row r="3">
          <cell r="B3" t="str">
            <v>감가상각비-공기구비품</v>
          </cell>
        </row>
        <row r="4">
          <cell r="B4" t="str">
            <v>감가상각비-구축물</v>
          </cell>
        </row>
        <row r="5">
          <cell r="B5" t="str">
            <v>감가상각비-기계장치</v>
          </cell>
        </row>
        <row r="6">
          <cell r="B6" t="str">
            <v>감가상각비-선박</v>
          </cell>
        </row>
        <row r="7">
          <cell r="B7" t="str">
            <v>감가상각비-장거리송유관</v>
          </cell>
        </row>
        <row r="8">
          <cell r="B8" t="str">
            <v>감가상각비-차량운반구</v>
          </cell>
        </row>
        <row r="9">
          <cell r="B9" t="str">
            <v>감가상각비-촉매</v>
          </cell>
        </row>
        <row r="10">
          <cell r="B10" t="str">
            <v>감가상각비-탱크</v>
          </cell>
        </row>
        <row r="11">
          <cell r="B11" t="str">
            <v>개발비상각</v>
          </cell>
        </row>
        <row r="12">
          <cell r="B12" t="str">
            <v>견본비</v>
          </cell>
        </row>
        <row r="13">
          <cell r="B13" t="str">
            <v>경조금</v>
          </cell>
        </row>
        <row r="14">
          <cell r="B14" t="str">
            <v>계약금및연봉</v>
          </cell>
        </row>
        <row r="15">
          <cell r="B15" t="str">
            <v>고객관리비</v>
          </cell>
        </row>
        <row r="16">
          <cell r="B16" t="str">
            <v>고용보험료법인부담</v>
          </cell>
        </row>
        <row r="17">
          <cell r="B17" t="str">
            <v>공과금</v>
          </cell>
        </row>
        <row r="18">
          <cell r="B18" t="str">
            <v>관리및경비용역비</v>
          </cell>
        </row>
        <row r="19">
          <cell r="B19" t="str">
            <v>광고시설유지비</v>
          </cell>
        </row>
        <row r="20">
          <cell r="B20" t="str">
            <v>교육훈련비</v>
          </cell>
        </row>
        <row r="21">
          <cell r="B21" t="str">
            <v>국내출장비</v>
          </cell>
        </row>
        <row r="22">
          <cell r="B22" t="str">
            <v>국민연금법인부담</v>
          </cell>
        </row>
        <row r="23">
          <cell r="B23" t="str">
            <v>기념행사비</v>
          </cell>
        </row>
        <row r="24">
          <cell r="B24" t="str">
            <v>기본급</v>
          </cell>
        </row>
        <row r="25">
          <cell r="B25" t="str">
            <v>기술용역비</v>
          </cell>
        </row>
        <row r="26">
          <cell r="B26" t="str">
            <v>기타개발비</v>
          </cell>
        </row>
        <row r="27">
          <cell r="B27" t="str">
            <v>기타광고선전비</v>
          </cell>
        </row>
        <row r="28">
          <cell r="B28" t="str">
            <v>기타기부금</v>
          </cell>
        </row>
        <row r="29">
          <cell r="B29" t="str">
            <v>기타무형자산 상각</v>
          </cell>
        </row>
        <row r="30">
          <cell r="B30" t="str">
            <v>기타보험료</v>
          </cell>
        </row>
        <row r="31">
          <cell r="B31" t="str">
            <v>기타복리후생비</v>
          </cell>
        </row>
        <row r="32">
          <cell r="B32" t="str">
            <v>기타소모품비</v>
          </cell>
        </row>
        <row r="33">
          <cell r="B33" t="str">
            <v>기타손실</v>
          </cell>
        </row>
        <row r="34">
          <cell r="B34" t="str">
            <v>기타연료비</v>
          </cell>
        </row>
        <row r="35">
          <cell r="B35" t="str">
            <v>기타잡급</v>
          </cell>
        </row>
        <row r="36">
          <cell r="B36" t="str">
            <v>기타제세금</v>
          </cell>
        </row>
        <row r="37">
          <cell r="B37" t="str">
            <v>노사협의회비</v>
          </cell>
        </row>
        <row r="38">
          <cell r="B38" t="str">
            <v>도서비</v>
          </cell>
        </row>
        <row r="39">
          <cell r="B39" t="str">
            <v>면허세</v>
          </cell>
        </row>
        <row r="40">
          <cell r="B40" t="str">
            <v>모집채용비</v>
          </cell>
        </row>
        <row r="41">
          <cell r="B41" t="str">
            <v>방위비및체육진흥비</v>
          </cell>
        </row>
        <row r="42">
          <cell r="B42" t="str">
            <v>배상책임보험료</v>
          </cell>
        </row>
        <row r="43">
          <cell r="B43" t="str">
            <v>법정기부금</v>
          </cell>
        </row>
        <row r="44">
          <cell r="B44" t="str">
            <v>복리비</v>
          </cell>
        </row>
        <row r="45">
          <cell r="B45" t="str">
            <v>사무관리비</v>
          </cell>
        </row>
        <row r="46">
          <cell r="B46" t="str">
            <v>사무용소모품비</v>
          </cell>
        </row>
        <row r="47">
          <cell r="B47" t="str">
            <v>사업소세</v>
          </cell>
        </row>
        <row r="48">
          <cell r="B48" t="str">
            <v>사회공헌활동비</v>
          </cell>
        </row>
        <row r="49">
          <cell r="B49" t="str">
            <v>산재보험료</v>
          </cell>
        </row>
        <row r="50">
          <cell r="B50" t="str">
            <v>상여금</v>
          </cell>
        </row>
        <row r="51">
          <cell r="B51" t="str">
            <v>수선비</v>
          </cell>
        </row>
        <row r="52">
          <cell r="B52" t="str">
            <v>승용차량비</v>
          </cell>
        </row>
        <row r="53">
          <cell r="B53" t="str">
            <v>엔트랙운영비용</v>
          </cell>
        </row>
        <row r="54">
          <cell r="B54" t="str">
            <v>연구및경상개발비</v>
          </cell>
        </row>
        <row r="55">
          <cell r="B55" t="str">
            <v>영업권상각</v>
          </cell>
        </row>
        <row r="56">
          <cell r="B56" t="str">
            <v>옥외광고비</v>
          </cell>
        </row>
        <row r="57">
          <cell r="B57" t="str">
            <v>용수료</v>
          </cell>
        </row>
        <row r="58">
          <cell r="B58" t="str">
            <v>운영비</v>
          </cell>
        </row>
        <row r="59">
          <cell r="B59" t="str">
            <v>의료비</v>
          </cell>
        </row>
        <row r="60">
          <cell r="B60" t="str">
            <v>이전비</v>
          </cell>
        </row>
        <row r="61">
          <cell r="B61" t="str">
            <v>인쇄및제본비</v>
          </cell>
        </row>
        <row r="62">
          <cell r="B62" t="str">
            <v>일반지급수수료</v>
          </cell>
        </row>
        <row r="63">
          <cell r="B63" t="str">
            <v>임원급여와상여금</v>
          </cell>
        </row>
        <row r="64">
          <cell r="B64" t="str">
            <v>임차료</v>
          </cell>
        </row>
        <row r="65">
          <cell r="B65" t="str">
            <v>자동차세</v>
          </cell>
        </row>
        <row r="66">
          <cell r="B66" t="str">
            <v>잡비</v>
          </cell>
        </row>
        <row r="67">
          <cell r="B67" t="str">
            <v>재산세</v>
          </cell>
        </row>
        <row r="68">
          <cell r="B68" t="str">
            <v>전기료</v>
          </cell>
        </row>
        <row r="69">
          <cell r="B69" t="str">
            <v>전문직수수료</v>
          </cell>
        </row>
        <row r="70">
          <cell r="B70" t="str">
            <v>전산임차료</v>
          </cell>
        </row>
        <row r="71">
          <cell r="B71" t="str">
            <v>전파매체광고비</v>
          </cell>
        </row>
        <row r="72">
          <cell r="B72" t="str">
            <v>접대비</v>
          </cell>
        </row>
        <row r="73">
          <cell r="B73" t="str">
            <v>제수당</v>
          </cell>
        </row>
        <row r="74">
          <cell r="B74" t="str">
            <v>조사연구비</v>
          </cell>
        </row>
        <row r="75">
          <cell r="B75" t="str">
            <v>종합토지세</v>
          </cell>
        </row>
        <row r="76">
          <cell r="B76" t="str">
            <v>주민세</v>
          </cell>
        </row>
        <row r="77">
          <cell r="B77" t="str">
            <v>주식보상비용</v>
          </cell>
        </row>
        <row r="78">
          <cell r="B78" t="str">
            <v>증기료</v>
          </cell>
        </row>
        <row r="79">
          <cell r="B79" t="str">
            <v>지정기부금</v>
          </cell>
        </row>
        <row r="80">
          <cell r="B80" t="str">
            <v>직업훈련비</v>
          </cell>
        </row>
        <row r="81">
          <cell r="B81" t="str">
            <v>차량보험료</v>
          </cell>
        </row>
        <row r="82">
          <cell r="B82" t="str">
            <v>차량임차료</v>
          </cell>
        </row>
        <row r="83">
          <cell r="B83" t="str">
            <v>추심 및 송금수수료</v>
          </cell>
        </row>
        <row r="84">
          <cell r="B84" t="str">
            <v>통신비</v>
          </cell>
        </row>
        <row r="85">
          <cell r="B85" t="str">
            <v>퇴충금전입액-사원</v>
          </cell>
        </row>
        <row r="86">
          <cell r="B86" t="str">
            <v>퇴충금전입액-임원</v>
          </cell>
        </row>
        <row r="87">
          <cell r="B87" t="str">
            <v>특허권상각</v>
          </cell>
        </row>
        <row r="88">
          <cell r="B88" t="str">
            <v>특허료</v>
          </cell>
        </row>
        <row r="89">
          <cell r="B89" t="str">
            <v>판촉물광고비</v>
          </cell>
        </row>
        <row r="90">
          <cell r="B90" t="str">
            <v>포인트적립비</v>
          </cell>
        </row>
        <row r="91">
          <cell r="B91" t="str">
            <v>해외교육훈련비</v>
          </cell>
        </row>
        <row r="92">
          <cell r="B92" t="str">
            <v>해외출장비</v>
          </cell>
        </row>
        <row r="93">
          <cell r="B93" t="str">
            <v>화재보험료</v>
          </cell>
        </row>
        <row r="94">
          <cell r="B94" t="str">
            <v>활자매체광고비</v>
          </cell>
        </row>
        <row r="95">
          <cell r="B95" t="str">
            <v>회의비</v>
          </cell>
        </row>
        <row r="96">
          <cell r="B96" t="str">
            <v>Cashbag사업운영비용</v>
          </cell>
        </row>
        <row r="97">
          <cell r="B97" t="str">
            <v>CVO사업운영비용</v>
          </cell>
        </row>
        <row r="98">
          <cell r="B98" t="str">
            <v>EVENT광고비</v>
          </cell>
        </row>
        <row r="99">
          <cell r="B99" t="str">
            <v>Internet사업운영비용</v>
          </cell>
        </row>
        <row r="100">
          <cell r="B100" t="str">
            <v>IT Outsourcing비용</v>
          </cell>
        </row>
        <row r="101">
          <cell r="B101" t="str">
            <v>Roadpark운영비용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nomy"/>
      <sheetName val="Hummingbird"/>
      <sheetName val="Convera"/>
      <sheetName val="Applix"/>
      <sheetName val="SERSolutions"/>
      <sheetName val="Outlooksoft"/>
      <sheetName val="Searchspace"/>
      <sheetName val="Inxight"/>
      <sheetName val="Semagix"/>
      <sheetName val="Intelliseek"/>
      <sheetName val="CompOutput"/>
      <sheetName val="CompInputs"/>
      <sheetName val="NICEFinSummary"/>
      <sheetName val="Screen1"/>
      <sheetName val="Alpha"/>
      <sheetName val="Scansoft"/>
      <sheetName val="Kana"/>
      <sheetName val="Frango"/>
      <sheetName val="Longview"/>
      <sheetName val="GE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0">
          <cell r="Z10">
            <v>1.3334999999999999</v>
          </cell>
        </row>
      </sheetData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3-2005 - printing"/>
      <sheetName val=" Monthly I &amp; E"/>
      <sheetName val="Budget Balance Sheet"/>
      <sheetName val="Budget Cash Flow"/>
      <sheetName val="HR"/>
      <sheetName val="Investments"/>
      <sheetName val="M&amp;S Exp."/>
      <sheetName val="G&amp;A Exp."/>
      <sheetName val="R&amp;D Exp."/>
      <sheetName val="Cost of Sales Exp."/>
      <sheetName val="COG Exp."/>
      <sheetName val="Rev. assumptions"/>
      <sheetName val="Revenue detailed Projection"/>
      <sheetName val="Assumption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ועדת מאזן"/>
      <sheetName val="ניתוח נתונים"/>
      <sheetName val="גיליון איחוד "/>
      <sheetName val="פקודות נוספות 31.12.08"/>
      <sheetName val="תזרים סולו"/>
      <sheetName val="תזרים מאוחד "/>
      <sheetName val="תזרים מאוחד 3 חודשים"/>
      <sheetName val="ני&quot;ע לתזרים מאוחד"/>
      <sheetName val="מגזרים"/>
      <sheetName val="דוח נפרד 12.08"/>
      <sheetName val="תזרים נפרד"/>
      <sheetName val="rabintex"/>
      <sheetName val="tadirgan"/>
      <sheetName val="שמות תדירגן"/>
      <sheetName val="שמות תדירגן השוואת אינדקסים"/>
      <sheetName val="נתונים לדוח דריקטוריון"/>
      <sheetName val="נתוני מוחזק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רבינטקס תעשיות בע"מ. מאזן מאוחד ליום 30.9.08</v>
          </cell>
          <cell r="K1">
            <v>1</v>
          </cell>
          <cell r="U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 t="str">
            <v>מאוחד 10-12/07</v>
          </cell>
          <cell r="O2" t="str">
            <v>סולו 10-12/07</v>
          </cell>
          <cell r="P2" t="str">
            <v>מאוחד 1-9/07</v>
          </cell>
          <cell r="Q2" t="str">
            <v>סולו 1-9/07</v>
          </cell>
          <cell r="U2" t="str">
            <v>DPL</v>
          </cell>
        </row>
        <row r="3">
          <cell r="B3" t="str">
            <v>רבינטקס</v>
          </cell>
          <cell r="C3" t="str">
            <v>גארדלינק</v>
          </cell>
          <cell r="D3" t="str">
            <v>היידיפנס</v>
          </cell>
          <cell r="E3" t="str">
            <v>פילקר</v>
          </cell>
          <cell r="F3" t="str">
            <v>אר.ג'י</v>
          </cell>
          <cell r="G3" t="str">
            <v>שיווק</v>
          </cell>
          <cell r="H3" t="str">
            <v>PRIME ARMOR</v>
          </cell>
          <cell r="I3" t="str">
            <v>מיצרפי</v>
          </cell>
          <cell r="J3" t="str">
            <v>פ.איחוד</v>
          </cell>
          <cell r="K3" t="str">
            <v>מאוחד 1-9/08</v>
          </cell>
          <cell r="U3">
            <v>1</v>
          </cell>
        </row>
        <row r="4">
          <cell r="B4" t="str">
            <v>סולו</v>
          </cell>
        </row>
        <row r="5">
          <cell r="A5" t="str">
            <v>נכסים שוטפים</v>
          </cell>
          <cell r="U5">
            <v>0</v>
          </cell>
        </row>
        <row r="6">
          <cell r="A6" t="str">
            <v>מזומנים ושווי מזומנים</v>
          </cell>
          <cell r="B6">
            <v>17686</v>
          </cell>
          <cell r="C6">
            <v>5948</v>
          </cell>
          <cell r="D6">
            <v>0</v>
          </cell>
          <cell r="E6">
            <v>21</v>
          </cell>
          <cell r="F6">
            <v>4</v>
          </cell>
          <cell r="G6">
            <v>0</v>
          </cell>
          <cell r="H6">
            <v>0</v>
          </cell>
          <cell r="I6">
            <v>23659</v>
          </cell>
          <cell r="J6">
            <v>0</v>
          </cell>
          <cell r="K6">
            <v>23659</v>
          </cell>
        </row>
        <row r="7">
          <cell r="A7" t="str">
            <v xml:space="preserve">מזומן משועבד </v>
          </cell>
          <cell r="I7">
            <v>0</v>
          </cell>
          <cell r="K7">
            <v>0</v>
          </cell>
          <cell r="O7" t="str">
            <v xml:space="preserve"> </v>
          </cell>
          <cell r="U7">
            <v>0</v>
          </cell>
        </row>
        <row r="8">
          <cell r="A8" t="str">
            <v>מכשירים פיננסיים בשווי הוגן דרך רווח והפסד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נכסים פיננסיים זמינים למכירה</v>
          </cell>
          <cell r="I9">
            <v>0</v>
          </cell>
          <cell r="K9">
            <v>0</v>
          </cell>
          <cell r="U9">
            <v>0</v>
          </cell>
        </row>
        <row r="10">
          <cell r="A10" t="str">
            <v>לקוחות</v>
          </cell>
          <cell r="B10">
            <v>20795</v>
          </cell>
          <cell r="C10">
            <v>58049</v>
          </cell>
          <cell r="D10">
            <v>4102</v>
          </cell>
          <cell r="E10">
            <v>1514</v>
          </cell>
          <cell r="F10">
            <v>0</v>
          </cell>
          <cell r="G10">
            <v>0</v>
          </cell>
          <cell r="H10">
            <v>0</v>
          </cell>
          <cell r="I10">
            <v>84460</v>
          </cell>
          <cell r="J10">
            <v>-257</v>
          </cell>
          <cell r="K10">
            <v>84203</v>
          </cell>
          <cell r="U10">
            <v>0</v>
          </cell>
        </row>
        <row r="11">
          <cell r="A11" t="str">
            <v>חייבים ויתרות חובה</v>
          </cell>
          <cell r="B11">
            <v>5658</v>
          </cell>
          <cell r="C11">
            <v>2088</v>
          </cell>
          <cell r="D11">
            <v>419</v>
          </cell>
          <cell r="E11">
            <v>374</v>
          </cell>
          <cell r="F11">
            <v>0</v>
          </cell>
          <cell r="G11">
            <v>0</v>
          </cell>
          <cell r="H11">
            <v>0</v>
          </cell>
          <cell r="I11">
            <v>8539</v>
          </cell>
          <cell r="J11">
            <v>0</v>
          </cell>
          <cell r="K11">
            <v>8539</v>
          </cell>
        </row>
        <row r="12">
          <cell r="A12" t="str">
            <v>הכנסות לקבל מעבודות בחוזי ביצוע</v>
          </cell>
          <cell r="I12">
            <v>0</v>
          </cell>
          <cell r="K12">
            <v>0</v>
          </cell>
        </row>
        <row r="13">
          <cell r="A13" t="str">
            <v>מיסי הכנסה לקבל (לא כולל מע"מ)</v>
          </cell>
          <cell r="B13">
            <v>4507</v>
          </cell>
          <cell r="C13">
            <v>2083</v>
          </cell>
          <cell r="D13">
            <v>4</v>
          </cell>
          <cell r="E13">
            <v>54</v>
          </cell>
          <cell r="F13">
            <v>0</v>
          </cell>
          <cell r="G13">
            <v>0</v>
          </cell>
          <cell r="H13">
            <v>0</v>
          </cell>
          <cell r="I13">
            <v>6648</v>
          </cell>
          <cell r="K13">
            <v>6648</v>
          </cell>
          <cell r="U13">
            <v>0</v>
          </cell>
        </row>
        <row r="14">
          <cell r="A14" t="str">
            <v>מלאי</v>
          </cell>
          <cell r="B14">
            <v>65701</v>
          </cell>
          <cell r="C14">
            <v>28933</v>
          </cell>
          <cell r="D14">
            <v>0</v>
          </cell>
          <cell r="E14">
            <v>326</v>
          </cell>
          <cell r="F14">
            <v>0</v>
          </cell>
          <cell r="G14">
            <v>0</v>
          </cell>
          <cell r="H14">
            <v>0</v>
          </cell>
          <cell r="I14">
            <v>94960</v>
          </cell>
          <cell r="J14">
            <v>0</v>
          </cell>
          <cell r="K14">
            <v>94960</v>
          </cell>
          <cell r="U14">
            <v>0</v>
          </cell>
          <cell r="V14">
            <v>0</v>
          </cell>
        </row>
        <row r="15">
          <cell r="B15">
            <v>114347</v>
          </cell>
          <cell r="C15">
            <v>97101</v>
          </cell>
          <cell r="D15">
            <v>4525</v>
          </cell>
          <cell r="E15">
            <v>2289</v>
          </cell>
          <cell r="F15">
            <v>4</v>
          </cell>
          <cell r="G15">
            <v>0</v>
          </cell>
          <cell r="H15">
            <v>0</v>
          </cell>
          <cell r="I15">
            <v>218266</v>
          </cell>
          <cell r="J15">
            <v>-257</v>
          </cell>
          <cell r="K15">
            <v>218009</v>
          </cell>
        </row>
        <row r="17">
          <cell r="A17" t="str">
            <v>נכסים המיועדים למימוש</v>
          </cell>
          <cell r="I17">
            <v>0</v>
          </cell>
          <cell r="J17">
            <v>0</v>
          </cell>
          <cell r="K17">
            <v>0</v>
          </cell>
        </row>
        <row r="19">
          <cell r="A19" t="str">
            <v>נכסים בלתי שוטפים</v>
          </cell>
        </row>
        <row r="20">
          <cell r="A20" t="str">
            <v>השקעות לפדיון והלוואות ויתרות חובה</v>
          </cell>
          <cell r="E20">
            <v>228</v>
          </cell>
          <cell r="G20">
            <v>0</v>
          </cell>
          <cell r="I20">
            <v>228</v>
          </cell>
          <cell r="K20">
            <v>228</v>
          </cell>
        </row>
        <row r="21">
          <cell r="A21" t="str">
            <v>נכסים פיננסיים זמינים למכירה</v>
          </cell>
          <cell r="B21">
            <v>0</v>
          </cell>
          <cell r="F21" t="str">
            <v xml:space="preserve">  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פקדון בגין שכירות</v>
          </cell>
          <cell r="C22">
            <v>647</v>
          </cell>
          <cell r="I22">
            <v>647</v>
          </cell>
          <cell r="K22">
            <v>647</v>
          </cell>
        </row>
        <row r="23">
          <cell r="A23" t="str">
            <v>הוצאות מראש בגין חכירה תפעולית</v>
          </cell>
          <cell r="B23">
            <v>85</v>
          </cell>
          <cell r="G23">
            <v>0</v>
          </cell>
          <cell r="I23">
            <v>85</v>
          </cell>
          <cell r="K23">
            <v>85</v>
          </cell>
        </row>
        <row r="24">
          <cell r="A24" t="str">
            <v>מלאי בלתי שוטף</v>
          </cell>
          <cell r="B24">
            <v>7450</v>
          </cell>
          <cell r="I24">
            <v>7450</v>
          </cell>
          <cell r="K24">
            <v>7450</v>
          </cell>
        </row>
        <row r="25">
          <cell r="A25" t="str">
            <v>חברה אם</v>
          </cell>
          <cell r="B25">
            <v>0</v>
          </cell>
          <cell r="F25">
            <v>1674</v>
          </cell>
          <cell r="I25">
            <v>1674</v>
          </cell>
          <cell r="J25">
            <v>-1674</v>
          </cell>
          <cell r="K25">
            <v>0</v>
          </cell>
        </row>
        <row r="26">
          <cell r="A26" t="str">
            <v>השקעה בחברות מאוחדות</v>
          </cell>
          <cell r="B26">
            <v>101273</v>
          </cell>
          <cell r="I26">
            <v>101273</v>
          </cell>
          <cell r="J26">
            <v>-101273</v>
          </cell>
          <cell r="K26">
            <v>0</v>
          </cell>
          <cell r="U26">
            <v>0</v>
          </cell>
        </row>
        <row r="27">
          <cell r="A27" t="str">
            <v>רכוש קבוע נטו</v>
          </cell>
          <cell r="B27">
            <v>22770</v>
          </cell>
          <cell r="C27">
            <v>16783</v>
          </cell>
          <cell r="D27">
            <v>152</v>
          </cell>
          <cell r="E27">
            <v>714</v>
          </cell>
          <cell r="F27">
            <v>494</v>
          </cell>
          <cell r="G27">
            <v>0</v>
          </cell>
          <cell r="H27">
            <v>0</v>
          </cell>
          <cell r="I27">
            <v>40913</v>
          </cell>
          <cell r="J27">
            <v>0</v>
          </cell>
          <cell r="K27">
            <v>40913</v>
          </cell>
        </row>
        <row r="28">
          <cell r="A28" t="str">
            <v>נכסים בלתי מוחשיים כולל מוניטין</v>
          </cell>
          <cell r="B28">
            <v>10</v>
          </cell>
          <cell r="C28">
            <v>117621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117631</v>
          </cell>
          <cell r="J28">
            <v>971</v>
          </cell>
          <cell r="K28">
            <v>118602</v>
          </cell>
        </row>
        <row r="29">
          <cell r="A29" t="str">
            <v>נכסים בגין הטבות לעובדים</v>
          </cell>
          <cell r="I29">
            <v>0</v>
          </cell>
          <cell r="K29">
            <v>0</v>
          </cell>
        </row>
        <row r="30">
          <cell r="A30" t="str">
            <v>מיסים נדחים בחובה</v>
          </cell>
          <cell r="B30">
            <v>6973</v>
          </cell>
          <cell r="C30">
            <v>5638</v>
          </cell>
          <cell r="G30">
            <v>0</v>
          </cell>
          <cell r="I30">
            <v>12611</v>
          </cell>
          <cell r="K30">
            <v>12611</v>
          </cell>
          <cell r="U30">
            <v>0</v>
          </cell>
          <cell r="V30">
            <v>0</v>
          </cell>
        </row>
        <row r="31">
          <cell r="B31">
            <v>138561</v>
          </cell>
          <cell r="C31">
            <v>140689</v>
          </cell>
          <cell r="D31">
            <v>152</v>
          </cell>
          <cell r="E31">
            <v>942</v>
          </cell>
          <cell r="F31">
            <v>2168</v>
          </cell>
          <cell r="G31">
            <v>0</v>
          </cell>
          <cell r="H31">
            <v>0</v>
          </cell>
          <cell r="I31">
            <v>282512</v>
          </cell>
          <cell r="J31">
            <v>-101976</v>
          </cell>
          <cell r="K31">
            <v>180536</v>
          </cell>
        </row>
        <row r="33">
          <cell r="U33">
            <v>0</v>
          </cell>
          <cell r="V33">
            <v>0</v>
          </cell>
        </row>
        <row r="34">
          <cell r="A34" t="str">
            <v>סה"כ נכסים</v>
          </cell>
          <cell r="B34">
            <v>252908</v>
          </cell>
          <cell r="C34">
            <v>237790</v>
          </cell>
          <cell r="D34">
            <v>4677</v>
          </cell>
          <cell r="E34">
            <v>3231</v>
          </cell>
          <cell r="F34">
            <v>2172</v>
          </cell>
          <cell r="G34">
            <v>0</v>
          </cell>
          <cell r="H34">
            <v>0</v>
          </cell>
          <cell r="I34">
            <v>500778</v>
          </cell>
          <cell r="J34">
            <v>-102233</v>
          </cell>
          <cell r="K34">
            <v>398545</v>
          </cell>
        </row>
        <row r="36">
          <cell r="A36" t="str">
            <v>התחייבויות שוטפות</v>
          </cell>
          <cell r="U36">
            <v>0</v>
          </cell>
          <cell r="V36">
            <v>0</v>
          </cell>
        </row>
        <row r="37">
          <cell r="A37" t="str">
            <v>אשראי לזמן קצר</v>
          </cell>
          <cell r="B37">
            <v>11209</v>
          </cell>
          <cell r="C37">
            <v>30031</v>
          </cell>
          <cell r="D37">
            <v>4717</v>
          </cell>
          <cell r="E37">
            <v>3459</v>
          </cell>
          <cell r="F37">
            <v>0</v>
          </cell>
          <cell r="G37">
            <v>0</v>
          </cell>
          <cell r="H37">
            <v>0</v>
          </cell>
          <cell r="I37">
            <v>49416</v>
          </cell>
          <cell r="J37">
            <v>0</v>
          </cell>
          <cell r="K37">
            <v>49416</v>
          </cell>
          <cell r="U37">
            <v>0</v>
          </cell>
          <cell r="V37">
            <v>0</v>
          </cell>
        </row>
        <row r="38">
          <cell r="A38" t="str">
            <v>ספקים</v>
          </cell>
          <cell r="B38">
            <v>24410</v>
          </cell>
          <cell r="C38">
            <v>29933</v>
          </cell>
          <cell r="D38">
            <v>9</v>
          </cell>
          <cell r="E38">
            <v>777</v>
          </cell>
          <cell r="F38">
            <v>0</v>
          </cell>
          <cell r="G38">
            <v>0</v>
          </cell>
          <cell r="H38">
            <v>0</v>
          </cell>
          <cell r="I38">
            <v>55129</v>
          </cell>
          <cell r="J38">
            <v>-256</v>
          </cell>
          <cell r="K38">
            <v>54873</v>
          </cell>
          <cell r="U38">
            <v>0</v>
          </cell>
          <cell r="V38">
            <v>0</v>
          </cell>
        </row>
        <row r="39">
          <cell r="A39" t="str">
            <v>זכאים ויתרות זכות</v>
          </cell>
          <cell r="B39">
            <v>9266</v>
          </cell>
          <cell r="C39">
            <v>7491</v>
          </cell>
          <cell r="D39">
            <v>18180</v>
          </cell>
          <cell r="E39">
            <v>555</v>
          </cell>
          <cell r="F39">
            <v>0</v>
          </cell>
          <cell r="G39">
            <v>0</v>
          </cell>
          <cell r="H39">
            <v>0</v>
          </cell>
          <cell r="I39">
            <v>35492</v>
          </cell>
          <cell r="J39">
            <v>-16827</v>
          </cell>
          <cell r="K39">
            <v>18665</v>
          </cell>
        </row>
        <row r="40">
          <cell r="A40" t="str">
            <v>מיסים לשלם</v>
          </cell>
          <cell r="C40">
            <v>0</v>
          </cell>
          <cell r="F40">
            <v>162</v>
          </cell>
          <cell r="I40">
            <v>162</v>
          </cell>
          <cell r="K40">
            <v>162</v>
          </cell>
        </row>
        <row r="41">
          <cell r="A41" t="str">
            <v>SWAP</v>
          </cell>
          <cell r="C41">
            <v>3540</v>
          </cell>
          <cell r="I41">
            <v>3540</v>
          </cell>
          <cell r="K41">
            <v>3540</v>
          </cell>
        </row>
        <row r="42">
          <cell r="A42" t="str">
            <v>אופצית PUT למיעוט</v>
          </cell>
          <cell r="B42">
            <v>1170</v>
          </cell>
          <cell r="I42">
            <v>1170</v>
          </cell>
          <cell r="K42">
            <v>1170</v>
          </cell>
          <cell r="U42">
            <v>0</v>
          </cell>
          <cell r="V42">
            <v>0</v>
          </cell>
        </row>
        <row r="43">
          <cell r="A43" t="str">
            <v>חלויות של אג"ח להמרה+ אג"ח סטרייט</v>
          </cell>
          <cell r="B43">
            <v>28313</v>
          </cell>
          <cell r="H43">
            <v>0</v>
          </cell>
          <cell r="I43">
            <v>28313</v>
          </cell>
          <cell r="J43">
            <v>0</v>
          </cell>
          <cell r="K43">
            <v>28313</v>
          </cell>
          <cell r="U43">
            <v>0</v>
          </cell>
          <cell r="V43">
            <v>0</v>
          </cell>
        </row>
        <row r="44">
          <cell r="B44">
            <v>74368</v>
          </cell>
          <cell r="C44">
            <v>70995</v>
          </cell>
          <cell r="D44">
            <v>22906</v>
          </cell>
          <cell r="E44">
            <v>4791</v>
          </cell>
          <cell r="F44">
            <v>162</v>
          </cell>
          <cell r="G44">
            <v>0</v>
          </cell>
          <cell r="H44">
            <v>0</v>
          </cell>
          <cell r="I44">
            <v>173222</v>
          </cell>
          <cell r="J44">
            <v>-17083</v>
          </cell>
          <cell r="K44">
            <v>156139</v>
          </cell>
        </row>
        <row r="46">
          <cell r="A46" t="str">
            <v>התחייבויות המתייחסות לנכסים המיועדים למימוש</v>
          </cell>
          <cell r="I46">
            <v>0</v>
          </cell>
          <cell r="J46">
            <v>0</v>
          </cell>
          <cell r="K46">
            <v>0</v>
          </cell>
        </row>
        <row r="48">
          <cell r="A48" t="str">
            <v>התחייבויות לזמן ארוך</v>
          </cell>
          <cell r="U48">
            <v>0</v>
          </cell>
        </row>
        <row r="49">
          <cell r="A49" t="str">
            <v>הלוואות לזמן ארוך</v>
          </cell>
          <cell r="B49">
            <v>12870</v>
          </cell>
          <cell r="C49">
            <v>133578.69210399999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146448.69210399999</v>
          </cell>
          <cell r="J49">
            <v>-71032</v>
          </cell>
          <cell r="K49">
            <v>75417</v>
          </cell>
        </row>
        <row r="50">
          <cell r="A50" t="str">
            <v xml:space="preserve">אגרות חוב </v>
          </cell>
          <cell r="B50">
            <v>58273</v>
          </cell>
          <cell r="I50">
            <v>58273</v>
          </cell>
          <cell r="K50">
            <v>58273</v>
          </cell>
        </row>
        <row r="51">
          <cell r="A51" t="str">
            <v>אגרות חוב להמרה</v>
          </cell>
          <cell r="B51">
            <v>2092</v>
          </cell>
          <cell r="I51">
            <v>2092</v>
          </cell>
          <cell r="K51">
            <v>2092</v>
          </cell>
        </row>
        <row r="52">
          <cell r="A52" t="str">
            <v>כתבי אופציה</v>
          </cell>
          <cell r="B52">
            <v>334</v>
          </cell>
          <cell r="I52">
            <v>334</v>
          </cell>
          <cell r="K52">
            <v>334</v>
          </cell>
        </row>
        <row r="53">
          <cell r="A53" t="str">
            <v>מרכיב ההמרה באגרות חוב ניתנות להמרה במניות</v>
          </cell>
          <cell r="I53">
            <v>0</v>
          </cell>
          <cell r="K53">
            <v>0</v>
          </cell>
        </row>
        <row r="54">
          <cell r="A54" t="str">
            <v>חברה בת</v>
          </cell>
          <cell r="B54">
            <v>1674</v>
          </cell>
          <cell r="I54">
            <v>1674</v>
          </cell>
          <cell r="J54">
            <v>-1674</v>
          </cell>
          <cell r="K54">
            <v>0</v>
          </cell>
        </row>
        <row r="55">
          <cell r="A55" t="str">
            <v>התחייבויות בגין מענקים ממשלתיים</v>
          </cell>
          <cell r="B55">
            <v>0</v>
          </cell>
          <cell r="I55">
            <v>0</v>
          </cell>
          <cell r="K55">
            <v>0</v>
          </cell>
        </row>
        <row r="56">
          <cell r="A56" t="str">
            <v>חו"ז חברה אם</v>
          </cell>
          <cell r="C56">
            <v>2376.3078960000098</v>
          </cell>
          <cell r="H56">
            <v>0</v>
          </cell>
          <cell r="I56">
            <v>2376.3078960000098</v>
          </cell>
          <cell r="J56">
            <v>-2376</v>
          </cell>
          <cell r="K56">
            <v>0</v>
          </cell>
        </row>
        <row r="57">
          <cell r="A57" t="str">
            <v>עודף הפסדים על השקעות בחברות מוחזקות</v>
          </cell>
          <cell r="I57">
            <v>0</v>
          </cell>
          <cell r="K57">
            <v>0</v>
          </cell>
          <cell r="U57">
            <v>0</v>
          </cell>
        </row>
        <row r="58">
          <cell r="A58" t="str">
            <v>התחייבויות בשל סיום יחסי עובד-מעביד</v>
          </cell>
          <cell r="B58">
            <v>249</v>
          </cell>
          <cell r="C58">
            <v>0</v>
          </cell>
          <cell r="E58">
            <v>649</v>
          </cell>
          <cell r="F58">
            <v>0</v>
          </cell>
          <cell r="G58">
            <v>0</v>
          </cell>
          <cell r="H58">
            <v>0</v>
          </cell>
          <cell r="I58">
            <v>898</v>
          </cell>
          <cell r="J58">
            <v>0</v>
          </cell>
          <cell r="K58">
            <v>898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U59">
            <v>0</v>
          </cell>
        </row>
        <row r="60">
          <cell r="A60" t="str">
            <v xml:space="preserve">מיסים נדחים </v>
          </cell>
          <cell r="B60">
            <v>3365</v>
          </cell>
          <cell r="C60">
            <v>2205</v>
          </cell>
          <cell r="F60">
            <v>139</v>
          </cell>
          <cell r="G60">
            <v>0</v>
          </cell>
          <cell r="I60">
            <v>5709</v>
          </cell>
          <cell r="J60">
            <v>0</v>
          </cell>
          <cell r="K60">
            <v>5709</v>
          </cell>
          <cell r="U60">
            <v>0</v>
          </cell>
        </row>
        <row r="61">
          <cell r="B61">
            <v>78857</v>
          </cell>
          <cell r="C61">
            <v>138160</v>
          </cell>
          <cell r="D61">
            <v>0</v>
          </cell>
          <cell r="E61">
            <v>649</v>
          </cell>
          <cell r="F61">
            <v>139</v>
          </cell>
          <cell r="G61">
            <v>0</v>
          </cell>
          <cell r="H61">
            <v>0</v>
          </cell>
          <cell r="I61">
            <v>217805</v>
          </cell>
          <cell r="J61">
            <v>-75082</v>
          </cell>
          <cell r="K61">
            <v>142723</v>
          </cell>
        </row>
        <row r="63">
          <cell r="A63" t="str">
            <v>הון עצמי</v>
          </cell>
          <cell r="M63">
            <v>0</v>
          </cell>
        </row>
        <row r="64">
          <cell r="A64" t="str">
            <v>הון מניות</v>
          </cell>
          <cell r="B64">
            <v>18576</v>
          </cell>
          <cell r="G64">
            <v>0</v>
          </cell>
          <cell r="H64">
            <v>2</v>
          </cell>
          <cell r="I64">
            <v>18578</v>
          </cell>
          <cell r="J64">
            <v>-2</v>
          </cell>
          <cell r="K64">
            <v>18576</v>
          </cell>
          <cell r="M64">
            <v>0</v>
          </cell>
        </row>
        <row r="65">
          <cell r="A65" t="str">
            <v xml:space="preserve">פרמיה </v>
          </cell>
          <cell r="B65">
            <v>47374</v>
          </cell>
          <cell r="D65">
            <v>1265</v>
          </cell>
          <cell r="G65">
            <v>0</v>
          </cell>
          <cell r="I65">
            <v>48639</v>
          </cell>
          <cell r="J65">
            <v>-1265</v>
          </cell>
          <cell r="K65">
            <v>47374</v>
          </cell>
          <cell r="M65">
            <v>0</v>
          </cell>
        </row>
        <row r="66">
          <cell r="A66" t="str">
            <v>קרן הון</v>
          </cell>
          <cell r="B66">
            <v>895</v>
          </cell>
          <cell r="H66">
            <v>125</v>
          </cell>
          <cell r="I66">
            <v>1020</v>
          </cell>
          <cell r="J66">
            <v>-125</v>
          </cell>
          <cell r="K66">
            <v>895</v>
          </cell>
          <cell r="M66">
            <v>0</v>
          </cell>
        </row>
        <row r="67">
          <cell r="A67" t="str">
            <v>קרן הון מהפרשי תרגום</v>
          </cell>
          <cell r="B67">
            <v>-5629</v>
          </cell>
          <cell r="C67">
            <v>-168</v>
          </cell>
          <cell r="I67">
            <v>-5797</v>
          </cell>
          <cell r="J67">
            <v>168</v>
          </cell>
          <cell r="K67">
            <v>-5629</v>
          </cell>
          <cell r="M67">
            <v>0</v>
          </cell>
        </row>
        <row r="68">
          <cell r="A68" t="str">
            <v>תקבולים ע"ח אופציות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</row>
        <row r="69">
          <cell r="A69" t="str">
            <v>הפסדים י.פ.</v>
          </cell>
          <cell r="B69">
            <v>65280</v>
          </cell>
          <cell r="C69">
            <v>14873</v>
          </cell>
          <cell r="D69">
            <v>-11777</v>
          </cell>
          <cell r="E69">
            <v>-1520</v>
          </cell>
          <cell r="F69">
            <v>1792</v>
          </cell>
          <cell r="G69">
            <v>0</v>
          </cell>
          <cell r="H69">
            <v>-1300</v>
          </cell>
          <cell r="I69">
            <v>67348</v>
          </cell>
          <cell r="J69">
            <v>-2068</v>
          </cell>
          <cell r="K69">
            <v>65280</v>
          </cell>
          <cell r="L69">
            <v>0</v>
          </cell>
          <cell r="M69">
            <v>0</v>
          </cell>
        </row>
        <row r="70">
          <cell r="A70" t="str">
            <v>רווח / הפסד השנה</v>
          </cell>
          <cell r="B70">
            <v>-28967</v>
          </cell>
          <cell r="C70">
            <v>13930</v>
          </cell>
          <cell r="D70">
            <v>-7717</v>
          </cell>
          <cell r="E70">
            <v>-689</v>
          </cell>
          <cell r="F70">
            <v>79</v>
          </cell>
          <cell r="G70">
            <v>0</v>
          </cell>
          <cell r="H70">
            <v>1173</v>
          </cell>
          <cell r="I70">
            <v>-22191</v>
          </cell>
          <cell r="J70">
            <v>-6776</v>
          </cell>
          <cell r="K70">
            <v>-28967</v>
          </cell>
          <cell r="M70">
            <v>0</v>
          </cell>
        </row>
        <row r="71">
          <cell r="A71" t="str">
            <v>מיון קרן אופציות לעובדים ליתרת רווח</v>
          </cell>
          <cell r="B71">
            <v>2154</v>
          </cell>
          <cell r="G71">
            <v>0</v>
          </cell>
          <cell r="I71">
            <v>2154</v>
          </cell>
          <cell r="J71">
            <v>0</v>
          </cell>
          <cell r="K71">
            <v>2154</v>
          </cell>
        </row>
        <row r="72">
          <cell r="A72" t="str">
            <v>קרן הון מגידור</v>
          </cell>
          <cell r="I72">
            <v>0</v>
          </cell>
          <cell r="K72">
            <v>0</v>
          </cell>
        </row>
        <row r="73">
          <cell r="A73" t="str">
            <v>קרן מהערכה מחדש</v>
          </cell>
          <cell r="I73">
            <v>0</v>
          </cell>
          <cell r="K73">
            <v>0</v>
          </cell>
          <cell r="M73">
            <v>0</v>
          </cell>
          <cell r="U73">
            <v>0</v>
          </cell>
        </row>
        <row r="74">
          <cell r="A74" t="str">
            <v>קרן משיערוך השקעות קבע</v>
          </cell>
          <cell r="G74">
            <v>0</v>
          </cell>
          <cell r="I74">
            <v>0</v>
          </cell>
          <cell r="J74">
            <v>0</v>
          </cell>
          <cell r="K74">
            <v>0</v>
          </cell>
          <cell r="U74">
            <v>0</v>
          </cell>
        </row>
        <row r="75">
          <cell r="A75" t="str">
            <v>הון עצמי המיחוס לבעלי מניות של החברה</v>
          </cell>
          <cell r="B75">
            <v>99683</v>
          </cell>
          <cell r="C75">
            <v>28635</v>
          </cell>
          <cell r="D75">
            <v>-18229</v>
          </cell>
          <cell r="E75">
            <v>-2209</v>
          </cell>
          <cell r="F75">
            <v>1871</v>
          </cell>
          <cell r="G75">
            <v>0</v>
          </cell>
          <cell r="H75">
            <v>0</v>
          </cell>
          <cell r="I75">
            <v>109751</v>
          </cell>
          <cell r="J75">
            <v>-10068</v>
          </cell>
          <cell r="K75">
            <v>99683</v>
          </cell>
        </row>
        <row r="76">
          <cell r="A76" t="str">
            <v>זכויות המיעוט</v>
          </cell>
          <cell r="F76">
            <v>0</v>
          </cell>
          <cell r="I76">
            <v>0</v>
          </cell>
          <cell r="K76">
            <v>0</v>
          </cell>
        </row>
        <row r="77">
          <cell r="A77" t="str">
            <v>סה"כ הון עצמי</v>
          </cell>
          <cell r="B77">
            <v>99683</v>
          </cell>
          <cell r="C77">
            <v>28635</v>
          </cell>
          <cell r="D77">
            <v>-18229</v>
          </cell>
          <cell r="E77">
            <v>-2209</v>
          </cell>
          <cell r="F77">
            <v>1871</v>
          </cell>
          <cell r="G77">
            <v>0</v>
          </cell>
          <cell r="H77">
            <v>0</v>
          </cell>
          <cell r="I77">
            <v>109751</v>
          </cell>
          <cell r="J77">
            <v>-10068</v>
          </cell>
          <cell r="K77">
            <v>99683</v>
          </cell>
        </row>
        <row r="78">
          <cell r="U78">
            <v>0</v>
          </cell>
        </row>
        <row r="79">
          <cell r="B79">
            <v>252908</v>
          </cell>
          <cell r="C79">
            <v>237790</v>
          </cell>
          <cell r="D79">
            <v>4677</v>
          </cell>
          <cell r="E79">
            <v>3231</v>
          </cell>
          <cell r="F79">
            <v>2172</v>
          </cell>
          <cell r="G79">
            <v>0</v>
          </cell>
          <cell r="H79">
            <v>0</v>
          </cell>
          <cell r="I79">
            <v>500778</v>
          </cell>
          <cell r="J79">
            <v>-102233</v>
          </cell>
          <cell r="K79">
            <v>398545</v>
          </cell>
          <cell r="U79">
            <v>0</v>
          </cell>
        </row>
        <row r="80">
          <cell r="A80" t="str">
            <v>בדיקה--סה"כ נכסים בניכוי סה"כ התחייבויות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2">
          <cell r="B82" t="str">
            <v>רבינטקס תעשיות בע"מ - דוח  רווח והפסד מאוחד</v>
          </cell>
          <cell r="G82" t="str">
            <v>לתקופה שנסתיימה ב- 30/6/08</v>
          </cell>
        </row>
        <row r="83">
          <cell r="M83">
            <v>205294</v>
          </cell>
          <cell r="O83">
            <v>52497</v>
          </cell>
          <cell r="Q83">
            <v>0</v>
          </cell>
          <cell r="U83">
            <v>0</v>
          </cell>
          <cell r="V83">
            <v>63835</v>
          </cell>
          <cell r="W83">
            <v>-63835</v>
          </cell>
        </row>
        <row r="84">
          <cell r="A84" t="str">
            <v>מכירות</v>
          </cell>
          <cell r="B84">
            <v>117445</v>
          </cell>
          <cell r="C84">
            <v>281935</v>
          </cell>
          <cell r="E84">
            <v>7411</v>
          </cell>
          <cell r="F84">
            <v>214</v>
          </cell>
          <cell r="G84">
            <v>0</v>
          </cell>
          <cell r="H84">
            <v>0</v>
          </cell>
          <cell r="I84">
            <v>407005</v>
          </cell>
          <cell r="J84">
            <v>-691</v>
          </cell>
          <cell r="K84">
            <v>406314</v>
          </cell>
          <cell r="M84">
            <v>172011</v>
          </cell>
          <cell r="O84">
            <v>54381</v>
          </cell>
          <cell r="Q84">
            <v>0</v>
          </cell>
          <cell r="U84">
            <v>0</v>
          </cell>
          <cell r="V84">
            <v>50545</v>
          </cell>
          <cell r="W84">
            <v>-50545</v>
          </cell>
        </row>
        <row r="85">
          <cell r="A85" t="str">
            <v>עלות המכירות</v>
          </cell>
          <cell r="B85">
            <v>112508.038</v>
          </cell>
          <cell r="C85">
            <v>218454.98485660003</v>
          </cell>
          <cell r="E85">
            <v>6385</v>
          </cell>
          <cell r="F85">
            <v>214</v>
          </cell>
          <cell r="G85">
            <v>0</v>
          </cell>
          <cell r="H85">
            <v>0</v>
          </cell>
          <cell r="I85">
            <v>337562.0228566</v>
          </cell>
          <cell r="J85">
            <v>-691</v>
          </cell>
          <cell r="K85">
            <v>336871</v>
          </cell>
        </row>
        <row r="86">
          <cell r="L86">
            <v>0</v>
          </cell>
          <cell r="M86">
            <v>33283</v>
          </cell>
          <cell r="N86">
            <v>0</v>
          </cell>
          <cell r="O86">
            <v>-1884</v>
          </cell>
          <cell r="P86">
            <v>0</v>
          </cell>
          <cell r="Q86">
            <v>0</v>
          </cell>
          <cell r="R86">
            <v>0</v>
          </cell>
          <cell r="U86">
            <v>0</v>
          </cell>
          <cell r="V86">
            <v>13290</v>
          </cell>
          <cell r="W86">
            <v>-13290</v>
          </cell>
        </row>
        <row r="87">
          <cell r="A87" t="str">
            <v>רווח גולמי</v>
          </cell>
          <cell r="B87">
            <v>4936.9619999999995</v>
          </cell>
          <cell r="C87">
            <v>63480.015143399971</v>
          </cell>
          <cell r="D87">
            <v>0</v>
          </cell>
          <cell r="E87">
            <v>1026</v>
          </cell>
          <cell r="F87">
            <v>0</v>
          </cell>
          <cell r="G87">
            <v>0</v>
          </cell>
          <cell r="H87">
            <v>0</v>
          </cell>
          <cell r="I87">
            <v>69442.977143399999</v>
          </cell>
          <cell r="J87">
            <v>0</v>
          </cell>
          <cell r="K87">
            <v>69443</v>
          </cell>
          <cell r="W87">
            <v>0.20819299757186496</v>
          </cell>
        </row>
        <row r="88">
          <cell r="F88">
            <v>0</v>
          </cell>
          <cell r="G88" t="e">
            <v>#DIV/0!</v>
          </cell>
        </row>
        <row r="89">
          <cell r="M89">
            <v>12098</v>
          </cell>
          <cell r="O89">
            <v>8133</v>
          </cell>
          <cell r="Q89">
            <v>0</v>
          </cell>
          <cell r="U89">
            <v>0</v>
          </cell>
        </row>
        <row r="90">
          <cell r="A90" t="str">
            <v>הוצאות מכירה</v>
          </cell>
          <cell r="B90">
            <v>15108</v>
          </cell>
          <cell r="C90">
            <v>8771.8212153999993</v>
          </cell>
          <cell r="E90">
            <v>87</v>
          </cell>
          <cell r="F90">
            <v>0</v>
          </cell>
          <cell r="G90">
            <v>0</v>
          </cell>
          <cell r="H90">
            <v>0</v>
          </cell>
          <cell r="I90">
            <v>23966.821215399999</v>
          </cell>
          <cell r="J90">
            <v>0</v>
          </cell>
          <cell r="K90">
            <v>23967</v>
          </cell>
          <cell r="M90">
            <v>24669</v>
          </cell>
          <cell r="O90">
            <v>8700</v>
          </cell>
          <cell r="U90">
            <v>0</v>
          </cell>
        </row>
        <row r="91">
          <cell r="A91" t="str">
            <v>הוצאות הנהלה וכלליות</v>
          </cell>
          <cell r="B91">
            <v>16388</v>
          </cell>
          <cell r="C91">
            <v>26408.457101800002</v>
          </cell>
          <cell r="E91">
            <v>1409</v>
          </cell>
          <cell r="F91">
            <v>0</v>
          </cell>
          <cell r="G91">
            <v>0</v>
          </cell>
          <cell r="H91">
            <v>0</v>
          </cell>
          <cell r="I91">
            <v>44205.457101799999</v>
          </cell>
          <cell r="J91">
            <v>0</v>
          </cell>
          <cell r="K91">
            <v>44205</v>
          </cell>
          <cell r="M91">
            <v>281</v>
          </cell>
        </row>
        <row r="92">
          <cell r="A92" t="str">
            <v>הוצאות מחקר ופיתוח</v>
          </cell>
          <cell r="B92">
            <v>825.33400000000006</v>
          </cell>
          <cell r="C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825.33400000000006</v>
          </cell>
          <cell r="J92">
            <v>0</v>
          </cell>
          <cell r="K92">
            <v>825</v>
          </cell>
        </row>
        <row r="93">
          <cell r="M93">
            <v>-205</v>
          </cell>
          <cell r="O93">
            <v>1312</v>
          </cell>
          <cell r="U93">
            <v>0</v>
          </cell>
        </row>
        <row r="94">
          <cell r="A94" t="str">
            <v>הכנסות אחרות כולל רווח ממימוש</v>
          </cell>
          <cell r="B94">
            <v>8328</v>
          </cell>
          <cell r="C94">
            <v>-624</v>
          </cell>
          <cell r="E94">
            <v>0</v>
          </cell>
          <cell r="F94">
            <v>0</v>
          </cell>
          <cell r="G94">
            <v>0</v>
          </cell>
          <cell r="H94">
            <v>-1836</v>
          </cell>
          <cell r="I94">
            <v>5868</v>
          </cell>
          <cell r="J94">
            <v>2459</v>
          </cell>
          <cell r="K94">
            <v>8327</v>
          </cell>
          <cell r="U94">
            <v>0</v>
          </cell>
        </row>
        <row r="95">
          <cell r="B95">
            <v>40649.334000000003</v>
          </cell>
          <cell r="C95">
            <v>34556.278317200005</v>
          </cell>
          <cell r="D95">
            <v>0</v>
          </cell>
          <cell r="E95">
            <v>1496</v>
          </cell>
          <cell r="F95">
            <v>0</v>
          </cell>
          <cell r="G95">
            <v>0</v>
          </cell>
          <cell r="H95">
            <v>-1836</v>
          </cell>
          <cell r="I95">
            <v>74865.612317199993</v>
          </cell>
          <cell r="J95">
            <v>2459</v>
          </cell>
          <cell r="K95">
            <v>77324</v>
          </cell>
          <cell r="U95">
            <v>0</v>
          </cell>
        </row>
        <row r="96">
          <cell r="A96" t="str">
            <v>רווח הפעלה</v>
          </cell>
          <cell r="B96">
            <v>-35712.372000000003</v>
          </cell>
          <cell r="C96">
            <v>28923.736826199965</v>
          </cell>
          <cell r="D96">
            <v>0</v>
          </cell>
          <cell r="E96">
            <v>-470</v>
          </cell>
          <cell r="F96">
            <v>0</v>
          </cell>
          <cell r="G96">
            <v>0</v>
          </cell>
          <cell r="H96">
            <v>1836</v>
          </cell>
          <cell r="I96">
            <v>-5422.6351737999939</v>
          </cell>
          <cell r="J96">
            <v>-2459</v>
          </cell>
          <cell r="K96">
            <v>-7881</v>
          </cell>
        </row>
        <row r="97">
          <cell r="U97">
            <v>0</v>
          </cell>
        </row>
        <row r="98">
          <cell r="A98" t="str">
            <v>הכנסות מימון</v>
          </cell>
          <cell r="B98">
            <v>7352</v>
          </cell>
          <cell r="C98">
            <v>684.01606240000001</v>
          </cell>
          <cell r="E98">
            <v>40</v>
          </cell>
          <cell r="F98">
            <v>115</v>
          </cell>
          <cell r="G98">
            <v>0</v>
          </cell>
          <cell r="H98">
            <v>0</v>
          </cell>
          <cell r="I98">
            <v>8191.0160624</v>
          </cell>
          <cell r="J98">
            <v>-4234</v>
          </cell>
          <cell r="K98">
            <v>3957</v>
          </cell>
          <cell r="U98">
            <v>0</v>
          </cell>
        </row>
        <row r="99">
          <cell r="A99" t="str">
            <v>הוצאות מימון</v>
          </cell>
          <cell r="B99">
            <v>-12344</v>
          </cell>
          <cell r="C99">
            <v>-10698</v>
          </cell>
          <cell r="E99">
            <v>-259</v>
          </cell>
          <cell r="F99">
            <v>0</v>
          </cell>
          <cell r="G99">
            <v>0</v>
          </cell>
          <cell r="H99">
            <v>-79</v>
          </cell>
          <cell r="I99">
            <v>-23380</v>
          </cell>
          <cell r="J99">
            <v>4234</v>
          </cell>
          <cell r="K99">
            <v>-19146</v>
          </cell>
          <cell r="M99">
            <v>0</v>
          </cell>
          <cell r="O99">
            <v>0</v>
          </cell>
          <cell r="Q99">
            <v>0</v>
          </cell>
        </row>
        <row r="100">
          <cell r="A100" t="str">
            <v>רווח ממימוש ושיערוך אחרות</v>
          </cell>
          <cell r="I100">
            <v>0</v>
          </cell>
          <cell r="K100">
            <v>0</v>
          </cell>
        </row>
        <row r="101">
          <cell r="A101" t="str">
            <v>חלק החברה ברווחי מוחזקות נטו</v>
          </cell>
          <cell r="B101">
            <v>4317</v>
          </cell>
          <cell r="I101">
            <v>4317</v>
          </cell>
          <cell r="J101">
            <v>-4317</v>
          </cell>
          <cell r="K101">
            <v>0</v>
          </cell>
          <cell r="U101">
            <v>0</v>
          </cell>
        </row>
        <row r="102">
          <cell r="A102" t="str">
            <v>רווח לפני מס</v>
          </cell>
          <cell r="B102">
            <v>-36387.372000000003</v>
          </cell>
          <cell r="C102">
            <v>18909.752888599964</v>
          </cell>
          <cell r="D102">
            <v>0</v>
          </cell>
          <cell r="E102">
            <v>-689</v>
          </cell>
          <cell r="F102">
            <v>115</v>
          </cell>
          <cell r="G102">
            <v>0</v>
          </cell>
          <cell r="H102">
            <v>1757</v>
          </cell>
          <cell r="I102">
            <v>-16294.619111399996</v>
          </cell>
          <cell r="J102">
            <v>-6776</v>
          </cell>
          <cell r="K102">
            <v>-23070</v>
          </cell>
          <cell r="U102">
            <v>0</v>
          </cell>
        </row>
        <row r="103">
          <cell r="A103" t="str">
            <v>מיסים</v>
          </cell>
          <cell r="B103">
            <v>7420</v>
          </cell>
          <cell r="C103">
            <v>-4980.1659999999993</v>
          </cell>
          <cell r="E103">
            <v>0</v>
          </cell>
          <cell r="F103">
            <v>-36</v>
          </cell>
          <cell r="G103">
            <v>0</v>
          </cell>
          <cell r="H103">
            <v>-584</v>
          </cell>
          <cell r="I103">
            <v>1819.8340000000007</v>
          </cell>
          <cell r="J103">
            <v>0</v>
          </cell>
          <cell r="K103">
            <v>1819.8340000000003</v>
          </cell>
          <cell r="U103">
            <v>0</v>
          </cell>
        </row>
        <row r="104">
          <cell r="A104" t="str">
            <v>רווח מפעילות נמשכת</v>
          </cell>
          <cell r="B104">
            <v>-28967.372000000003</v>
          </cell>
          <cell r="C104">
            <v>13929.586888599964</v>
          </cell>
          <cell r="D104">
            <v>0</v>
          </cell>
          <cell r="E104">
            <v>-689</v>
          </cell>
          <cell r="F104">
            <v>79</v>
          </cell>
          <cell r="G104">
            <v>0</v>
          </cell>
          <cell r="H104">
            <v>1173</v>
          </cell>
          <cell r="I104">
            <v>-14474.785111399995</v>
          </cell>
          <cell r="J104">
            <v>-6776</v>
          </cell>
          <cell r="K104">
            <v>-21250.166000000001</v>
          </cell>
        </row>
        <row r="105">
          <cell r="A105" t="str">
            <v>פעילות מופסקת</v>
          </cell>
          <cell r="D105">
            <v>-7717</v>
          </cell>
          <cell r="G105">
            <v>0</v>
          </cell>
          <cell r="I105">
            <v>-7717</v>
          </cell>
          <cell r="K105">
            <v>-7717</v>
          </cell>
          <cell r="U105">
            <v>0</v>
          </cell>
        </row>
        <row r="106">
          <cell r="A106" t="str">
            <v>רווח נקי</v>
          </cell>
          <cell r="B106">
            <v>-28967.372000000003</v>
          </cell>
          <cell r="C106">
            <v>13929.586888599964</v>
          </cell>
          <cell r="D106">
            <v>-7717</v>
          </cell>
          <cell r="E106">
            <v>-689</v>
          </cell>
          <cell r="F106">
            <v>79</v>
          </cell>
          <cell r="G106">
            <v>0</v>
          </cell>
          <cell r="H106">
            <v>1173</v>
          </cell>
          <cell r="I106">
            <v>-22191.785111399993</v>
          </cell>
          <cell r="J106">
            <v>-6776</v>
          </cell>
          <cell r="K106">
            <v>-28967.166000000001</v>
          </cell>
        </row>
        <row r="107">
          <cell r="A107" t="str">
            <v>מיוחס למיעוט</v>
          </cell>
          <cell r="I107">
            <v>0</v>
          </cell>
          <cell r="J107">
            <v>0</v>
          </cell>
          <cell r="K107">
            <v>0</v>
          </cell>
          <cell r="U107">
            <v>0</v>
          </cell>
        </row>
        <row r="108">
          <cell r="A108" t="str">
            <v>מיוחס לבעלי מניות של החברה</v>
          </cell>
          <cell r="B108">
            <v>-28967.372000000003</v>
          </cell>
          <cell r="C108">
            <v>13929.586888599964</v>
          </cell>
          <cell r="D108">
            <v>-7717</v>
          </cell>
          <cell r="E108">
            <v>-689</v>
          </cell>
          <cell r="F108">
            <v>79</v>
          </cell>
          <cell r="G108">
            <v>0</v>
          </cell>
          <cell r="H108">
            <v>1173</v>
          </cell>
          <cell r="I108">
            <v>-22191.785111399993</v>
          </cell>
          <cell r="J108">
            <v>-6776</v>
          </cell>
          <cell r="K108">
            <v>-28967.166000000001</v>
          </cell>
          <cell r="M108">
            <v>-13837</v>
          </cell>
          <cell r="O108">
            <v>-13838</v>
          </cell>
        </row>
        <row r="109">
          <cell r="G109">
            <v>0</v>
          </cell>
        </row>
        <row r="111">
          <cell r="A111" t="str">
            <v>באור 1 -מזומנים ושווי מזומנים</v>
          </cell>
        </row>
        <row r="112">
          <cell r="A112" t="str">
            <v>מזומנים ופקדונות משיכה מיידית -שקלים</v>
          </cell>
          <cell r="B112">
            <v>8208</v>
          </cell>
          <cell r="D112">
            <v>0</v>
          </cell>
          <cell r="F112">
            <v>4</v>
          </cell>
          <cell r="K112">
            <v>8212</v>
          </cell>
        </row>
        <row r="113">
          <cell r="A113" t="str">
            <v xml:space="preserve">פקדונות לזמן קצר -שקלים </v>
          </cell>
          <cell r="K113">
            <v>0</v>
          </cell>
        </row>
        <row r="114">
          <cell r="A114" t="str">
            <v>מזומנים ופקדונות משיכה מיידית -מט"ח</v>
          </cell>
          <cell r="B114">
            <v>6508</v>
          </cell>
          <cell r="C114">
            <v>5947.7461460000004</v>
          </cell>
          <cell r="E114">
            <v>21.216000000000001</v>
          </cell>
          <cell r="H114">
            <v>0</v>
          </cell>
          <cell r="K114">
            <v>12476.962146000002</v>
          </cell>
        </row>
        <row r="115">
          <cell r="A115" t="str">
            <v xml:space="preserve">פקדונות לזמן קצר -מט"ח </v>
          </cell>
          <cell r="B115">
            <v>2970</v>
          </cell>
          <cell r="K115">
            <v>2970</v>
          </cell>
        </row>
        <row r="116">
          <cell r="A116" t="str">
            <v>אחר P.N</v>
          </cell>
          <cell r="K116">
            <v>0</v>
          </cell>
          <cell r="U116">
            <v>0</v>
          </cell>
        </row>
        <row r="117">
          <cell r="B117">
            <v>17686</v>
          </cell>
          <cell r="C117">
            <v>5947.7461460000004</v>
          </cell>
          <cell r="D117">
            <v>0</v>
          </cell>
          <cell r="E117">
            <v>21.216000000000001</v>
          </cell>
          <cell r="F117">
            <v>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23658.962146000002</v>
          </cell>
        </row>
        <row r="119">
          <cell r="A119" t="str">
            <v>באור 2 -השקעות ז"ק</v>
          </cell>
        </row>
        <row r="120">
          <cell r="A120" t="str">
            <v>אג"ח ואגח להמרה</v>
          </cell>
          <cell r="K120">
            <v>0</v>
          </cell>
        </row>
        <row r="121">
          <cell r="A121" t="str">
            <v>מק"מ</v>
          </cell>
          <cell r="K121">
            <v>0</v>
          </cell>
        </row>
        <row r="122">
          <cell r="A122" t="str">
            <v>מניות ₪+אופציות ₪</v>
          </cell>
          <cell r="K122">
            <v>0</v>
          </cell>
        </row>
        <row r="123">
          <cell r="A123" t="str">
            <v>קרנות בניכוי סכום משועבד</v>
          </cell>
          <cell r="K123">
            <v>0</v>
          </cell>
        </row>
        <row r="124">
          <cell r="A124" t="str">
            <v>ניירות ערך מוחזקים למסחר מטי</v>
          </cell>
          <cell r="K124">
            <v>0</v>
          </cell>
        </row>
        <row r="125">
          <cell r="A125" t="str">
            <v>נגזרים משובצים</v>
          </cell>
          <cell r="K125">
            <v>0</v>
          </cell>
        </row>
        <row r="126">
          <cell r="A126" t="str">
            <v>עסקאות הגנה</v>
          </cell>
          <cell r="K126">
            <v>0</v>
          </cell>
        </row>
        <row r="127">
          <cell r="A127" t="str">
            <v>אחרים P.N</v>
          </cell>
          <cell r="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30">
          <cell r="A130" t="str">
            <v>באור 3 -לקוחות</v>
          </cell>
        </row>
        <row r="131">
          <cell r="A131" t="str">
            <v>חשבונות פתוחים</v>
          </cell>
          <cell r="B131">
            <v>20628</v>
          </cell>
          <cell r="C131">
            <v>38815</v>
          </cell>
          <cell r="D131">
            <v>4197</v>
          </cell>
          <cell r="E131">
            <v>498</v>
          </cell>
          <cell r="J131">
            <v>-256</v>
          </cell>
          <cell r="K131">
            <v>63882</v>
          </cell>
        </row>
        <row r="132">
          <cell r="A132" t="str">
            <v>המחאות לגבייה</v>
          </cell>
          <cell r="B132">
            <v>882</v>
          </cell>
          <cell r="D132">
            <v>1</v>
          </cell>
          <cell r="E132">
            <v>192.55</v>
          </cell>
          <cell r="K132">
            <v>1076</v>
          </cell>
        </row>
        <row r="133">
          <cell r="A133" t="str">
            <v>הכנסות לקבל בגין עבודות בביצוע</v>
          </cell>
          <cell r="C133">
            <v>19258</v>
          </cell>
          <cell r="E133">
            <v>823.21900000000005</v>
          </cell>
          <cell r="K133">
            <v>20081</v>
          </cell>
          <cell r="U133">
            <v>0</v>
          </cell>
        </row>
        <row r="134">
          <cell r="B134">
            <v>21510</v>
          </cell>
          <cell r="C134">
            <v>58073</v>
          </cell>
          <cell r="D134">
            <v>4198</v>
          </cell>
          <cell r="E134">
            <v>1513.769</v>
          </cell>
          <cell r="F134">
            <v>0</v>
          </cell>
          <cell r="G134">
            <v>0</v>
          </cell>
          <cell r="H134">
            <v>0</v>
          </cell>
          <cell r="J134">
            <v>-256</v>
          </cell>
          <cell r="K134">
            <v>85039</v>
          </cell>
        </row>
        <row r="135">
          <cell r="A135" t="str">
            <v xml:space="preserve"> הפרשה לחו"מס</v>
          </cell>
          <cell r="B135">
            <v>-715</v>
          </cell>
          <cell r="C135">
            <v>-24</v>
          </cell>
          <cell r="D135">
            <v>-96</v>
          </cell>
          <cell r="F135">
            <v>0</v>
          </cell>
          <cell r="G135">
            <v>0</v>
          </cell>
          <cell r="K135">
            <v>-835</v>
          </cell>
          <cell r="U135">
            <v>0</v>
          </cell>
        </row>
        <row r="136">
          <cell r="B136">
            <v>20795</v>
          </cell>
          <cell r="C136">
            <v>58049</v>
          </cell>
          <cell r="D136">
            <v>4102</v>
          </cell>
          <cell r="E136">
            <v>1513.769</v>
          </cell>
          <cell r="F136">
            <v>0</v>
          </cell>
          <cell r="G136">
            <v>0</v>
          </cell>
          <cell r="H136">
            <v>0</v>
          </cell>
          <cell r="J136">
            <v>-256</v>
          </cell>
          <cell r="K136">
            <v>84204</v>
          </cell>
        </row>
        <row r="137">
          <cell r="G137">
            <v>0</v>
          </cell>
        </row>
        <row r="138">
          <cell r="A138" t="str">
            <v>באור 4 - חייבים ויתרות חובה</v>
          </cell>
        </row>
        <row r="139">
          <cell r="A139" t="str">
            <v>מקדמות לספקים</v>
          </cell>
          <cell r="B139">
            <v>610</v>
          </cell>
          <cell r="C139">
            <v>132</v>
          </cell>
          <cell r="G139">
            <v>0</v>
          </cell>
          <cell r="K139">
            <v>742</v>
          </cell>
        </row>
        <row r="140">
          <cell r="A140" t="str">
            <v>האוצר-אגף מס  ערך מוסף</v>
          </cell>
          <cell r="B140">
            <v>2659</v>
          </cell>
          <cell r="D140">
            <v>9</v>
          </cell>
          <cell r="E140">
            <v>34</v>
          </cell>
          <cell r="G140">
            <v>0</v>
          </cell>
          <cell r="K140">
            <v>2702</v>
          </cell>
        </row>
        <row r="141">
          <cell r="A141" t="str">
            <v>מע"מ גרמניה</v>
          </cell>
          <cell r="K141">
            <v>0</v>
          </cell>
        </row>
        <row r="142">
          <cell r="A142" t="str">
            <v>מס קניה</v>
          </cell>
          <cell r="K142">
            <v>0</v>
          </cell>
        </row>
        <row r="143">
          <cell r="A143" t="str">
            <v>מס הכנסה</v>
          </cell>
          <cell r="B143">
            <v>4507</v>
          </cell>
          <cell r="C143">
            <v>2083</v>
          </cell>
          <cell r="D143">
            <v>4</v>
          </cell>
          <cell r="E143">
            <v>54</v>
          </cell>
          <cell r="H143">
            <v>0</v>
          </cell>
          <cell r="K143">
            <v>6648</v>
          </cell>
        </row>
        <row r="144">
          <cell r="A144" t="str">
            <v>מענק לקבל מרכז השקעות</v>
          </cell>
          <cell r="B144">
            <v>1105</v>
          </cell>
          <cell r="K144">
            <v>1105</v>
          </cell>
        </row>
        <row r="145">
          <cell r="A145" t="str">
            <v>מענק לקבל מדען</v>
          </cell>
          <cell r="K145">
            <v>0</v>
          </cell>
        </row>
        <row r="146">
          <cell r="A146" t="str">
            <v xml:space="preserve">הכנסות לקבל </v>
          </cell>
          <cell r="B146">
            <v>534</v>
          </cell>
          <cell r="J146">
            <v>0</v>
          </cell>
          <cell r="K146">
            <v>534</v>
          </cell>
        </row>
        <row r="147">
          <cell r="A147" t="str">
            <v>הוצאות מראש</v>
          </cell>
          <cell r="B147">
            <v>528</v>
          </cell>
          <cell r="C147">
            <v>1510</v>
          </cell>
          <cell r="E147">
            <v>79</v>
          </cell>
          <cell r="K147">
            <v>2117</v>
          </cell>
        </row>
        <row r="148">
          <cell r="A148" t="str">
            <v>עובדים</v>
          </cell>
          <cell r="B148">
            <v>222</v>
          </cell>
          <cell r="K148">
            <v>222</v>
          </cell>
        </row>
        <row r="149">
          <cell r="A149" t="str">
            <v>חייבים אחרים</v>
          </cell>
          <cell r="C149">
            <v>446</v>
          </cell>
          <cell r="D149">
            <v>410</v>
          </cell>
          <cell r="E149">
            <v>261</v>
          </cell>
          <cell r="K149">
            <v>1117</v>
          </cell>
        </row>
        <row r="150">
          <cell r="A150" t="str">
            <v>מיצוע נגזרים משובצים</v>
          </cell>
          <cell r="K150">
            <v>0</v>
          </cell>
        </row>
        <row r="151">
          <cell r="A151" t="str">
            <v>בעלי מניות מחברה מאוחדת באיחוד יחסי</v>
          </cell>
          <cell r="K151">
            <v>0</v>
          </cell>
          <cell r="U151">
            <v>0</v>
          </cell>
        </row>
        <row r="152">
          <cell r="B152">
            <v>10165</v>
          </cell>
          <cell r="C152">
            <v>4171</v>
          </cell>
          <cell r="D152">
            <v>423</v>
          </cell>
          <cell r="E152">
            <v>428</v>
          </cell>
          <cell r="F152">
            <v>0</v>
          </cell>
          <cell r="G152">
            <v>0</v>
          </cell>
          <cell r="H152">
            <v>0</v>
          </cell>
          <cell r="J152">
            <v>0</v>
          </cell>
          <cell r="K152">
            <v>15187</v>
          </cell>
        </row>
        <row r="153">
          <cell r="G153">
            <v>0</v>
          </cell>
        </row>
        <row r="154">
          <cell r="A154" t="str">
            <v>באור 5- מלאי</v>
          </cell>
        </row>
        <row r="155">
          <cell r="A155" t="str">
            <v>חומרי גלם ועזר</v>
          </cell>
          <cell r="B155">
            <v>57394</v>
          </cell>
          <cell r="C155">
            <v>18914</v>
          </cell>
          <cell r="D155">
            <v>0</v>
          </cell>
          <cell r="E155">
            <v>104</v>
          </cell>
          <cell r="G155">
            <v>0</v>
          </cell>
          <cell r="K155">
            <v>76412</v>
          </cell>
        </row>
        <row r="156">
          <cell r="A156" t="str">
            <v>תוצרת בעיבוד</v>
          </cell>
          <cell r="B156">
            <v>4665</v>
          </cell>
          <cell r="C156">
            <v>10019</v>
          </cell>
          <cell r="G156">
            <v>0</v>
          </cell>
          <cell r="K156">
            <v>14684</v>
          </cell>
        </row>
        <row r="157">
          <cell r="A157" t="str">
            <v>מוצרים גמורים</v>
          </cell>
          <cell r="B157">
            <v>11092</v>
          </cell>
          <cell r="E157">
            <v>222</v>
          </cell>
          <cell r="G157">
            <v>0</v>
          </cell>
          <cell r="K157">
            <v>11314</v>
          </cell>
        </row>
        <row r="158">
          <cell r="A158" t="str">
            <v>כלי עיבוד</v>
          </cell>
          <cell r="G158">
            <v>0</v>
          </cell>
          <cell r="K158">
            <v>0</v>
          </cell>
        </row>
        <row r="159">
          <cell r="A159" t="str">
            <v>תיאום מלאי/אחרים</v>
          </cell>
          <cell r="K159">
            <v>0</v>
          </cell>
        </row>
        <row r="160">
          <cell r="A160" t="str">
            <v>מלאי עבודות בביצוע</v>
          </cell>
          <cell r="K160">
            <v>0</v>
          </cell>
          <cell r="U160">
            <v>0</v>
          </cell>
        </row>
        <row r="161">
          <cell r="B161">
            <v>73151</v>
          </cell>
          <cell r="C161">
            <v>28933</v>
          </cell>
          <cell r="D161">
            <v>0</v>
          </cell>
          <cell r="E161">
            <v>326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102410</v>
          </cell>
        </row>
        <row r="162">
          <cell r="G162">
            <v>0</v>
          </cell>
        </row>
        <row r="163">
          <cell r="A163" t="str">
            <v>באור 6- נכסים פיננסיים מוחזקים למסחר</v>
          </cell>
        </row>
        <row r="164">
          <cell r="A164" t="str">
            <v>השקעת קבע בני"ע סחירים -</v>
          </cell>
          <cell r="K164">
            <v>0</v>
          </cell>
        </row>
        <row r="165">
          <cell r="A165" t="str">
            <v xml:space="preserve">הלוואה </v>
          </cell>
          <cell r="K165">
            <v>0</v>
          </cell>
        </row>
        <row r="166">
          <cell r="A166" t="str">
            <v>השקעות הון סיכון לא סחירות -</v>
          </cell>
          <cell r="K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J167">
            <v>0</v>
          </cell>
          <cell r="K167">
            <v>0</v>
          </cell>
        </row>
        <row r="169">
          <cell r="A169" t="str">
            <v xml:space="preserve">באור 7- הלוואות </v>
          </cell>
        </row>
        <row r="170">
          <cell r="A170" t="str">
            <v>אר ג'י</v>
          </cell>
          <cell r="F170">
            <v>1674</v>
          </cell>
          <cell r="J170">
            <v>-1674</v>
          </cell>
          <cell r="K170">
            <v>0</v>
          </cell>
        </row>
        <row r="171">
          <cell r="K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1674</v>
          </cell>
          <cell r="G172">
            <v>0</v>
          </cell>
          <cell r="H172">
            <v>0</v>
          </cell>
          <cell r="J172">
            <v>-1674</v>
          </cell>
          <cell r="K172">
            <v>0</v>
          </cell>
        </row>
        <row r="174">
          <cell r="A174" t="str">
            <v>באור 8 השקעה בחברות מאוחדות</v>
          </cell>
        </row>
        <row r="175">
          <cell r="A175" t="str">
            <v>השקעה בחברות בנות אחרות</v>
          </cell>
          <cell r="B175">
            <v>1871</v>
          </cell>
          <cell r="J175">
            <v>-1871</v>
          </cell>
          <cell r="K175">
            <v>0</v>
          </cell>
        </row>
        <row r="176">
          <cell r="A176" t="str">
            <v>השקעה בפילקר</v>
          </cell>
          <cell r="B176">
            <v>-1239</v>
          </cell>
          <cell r="J176">
            <v>1239</v>
          </cell>
          <cell r="K176">
            <v>0</v>
          </cell>
        </row>
        <row r="177">
          <cell r="A177" t="str">
            <v>השקעה בהיידיפנס</v>
          </cell>
          <cell r="B177">
            <v>-1402</v>
          </cell>
          <cell r="J177">
            <v>1402</v>
          </cell>
          <cell r="K177">
            <v>0</v>
          </cell>
        </row>
        <row r="178">
          <cell r="A178" t="str">
            <v>השקעה בPRIMEARMOR</v>
          </cell>
          <cell r="B178">
            <v>0</v>
          </cell>
          <cell r="J178">
            <v>0</v>
          </cell>
          <cell r="K178">
            <v>0</v>
          </cell>
        </row>
        <row r="179">
          <cell r="A179" t="str">
            <v>הלוואה לGuardlink</v>
          </cell>
          <cell r="B179">
            <v>71032</v>
          </cell>
          <cell r="J179">
            <v>-71032</v>
          </cell>
          <cell r="K179">
            <v>0</v>
          </cell>
        </row>
        <row r="180">
          <cell r="A180" t="str">
            <v>השקעה בGuardlink</v>
          </cell>
          <cell r="B180">
            <v>31011</v>
          </cell>
          <cell r="J180">
            <v>-31011</v>
          </cell>
          <cell r="K180">
            <v>0</v>
          </cell>
        </row>
        <row r="181">
          <cell r="B181">
            <v>101273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J181">
            <v>-101273</v>
          </cell>
          <cell r="K181">
            <v>0</v>
          </cell>
        </row>
        <row r="183">
          <cell r="A183" t="str">
            <v>באור 9 - רכוש קבוע</v>
          </cell>
        </row>
        <row r="185">
          <cell r="A185" t="str">
            <v>עלות</v>
          </cell>
          <cell r="B185">
            <v>49562</v>
          </cell>
          <cell r="C185">
            <v>20116.370593999996</v>
          </cell>
          <cell r="D185">
            <v>212</v>
          </cell>
          <cell r="E185">
            <v>1701</v>
          </cell>
          <cell r="F185">
            <v>2145</v>
          </cell>
          <cell r="G185">
            <v>0</v>
          </cell>
          <cell r="J185">
            <v>0</v>
          </cell>
          <cell r="K185">
            <v>73736</v>
          </cell>
          <cell r="U185">
            <v>0</v>
          </cell>
        </row>
        <row r="186">
          <cell r="A186" t="str">
            <v>סך עלות</v>
          </cell>
          <cell r="B186">
            <v>49562</v>
          </cell>
          <cell r="C186">
            <v>20116.370593999996</v>
          </cell>
          <cell r="D186">
            <v>212</v>
          </cell>
          <cell r="E186">
            <v>1701</v>
          </cell>
          <cell r="F186">
            <v>2145</v>
          </cell>
          <cell r="G186">
            <v>0</v>
          </cell>
          <cell r="H186">
            <v>0</v>
          </cell>
          <cell r="J186">
            <v>0</v>
          </cell>
          <cell r="K186">
            <v>73736</v>
          </cell>
        </row>
        <row r="187">
          <cell r="A187" t="str">
            <v>בניכוי- פ"נ</v>
          </cell>
          <cell r="B187">
            <v>-26792</v>
          </cell>
          <cell r="C187">
            <v>-3333.3692820000001</v>
          </cell>
          <cell r="D187">
            <v>-60</v>
          </cell>
          <cell r="E187">
            <v>-987</v>
          </cell>
          <cell r="F187">
            <v>-1651</v>
          </cell>
          <cell r="G187">
            <v>0</v>
          </cell>
          <cell r="K187">
            <v>-32823</v>
          </cell>
          <cell r="U187">
            <v>0</v>
          </cell>
        </row>
        <row r="188">
          <cell r="B188">
            <v>22770</v>
          </cell>
          <cell r="C188">
            <v>16783.001311999997</v>
          </cell>
          <cell r="D188">
            <v>152</v>
          </cell>
          <cell r="E188">
            <v>714</v>
          </cell>
          <cell r="F188">
            <v>494</v>
          </cell>
          <cell r="G188">
            <v>0</v>
          </cell>
          <cell r="H188">
            <v>0</v>
          </cell>
          <cell r="J188">
            <v>0</v>
          </cell>
          <cell r="K188">
            <v>40913</v>
          </cell>
        </row>
        <row r="189">
          <cell r="G189">
            <v>0</v>
          </cell>
        </row>
        <row r="190">
          <cell r="A190" t="str">
            <v>באור 10 - רכוש אחר והוצאות נדחות</v>
          </cell>
        </row>
        <row r="191">
          <cell r="A191" t="str">
            <v>תוכנות מחשב</v>
          </cell>
          <cell r="B191">
            <v>10</v>
          </cell>
          <cell r="C191">
            <v>1055.3781700000002</v>
          </cell>
          <cell r="K191">
            <v>1065</v>
          </cell>
        </row>
        <row r="192">
          <cell r="A192" t="str">
            <v>מותג</v>
          </cell>
          <cell r="K192">
            <v>0</v>
          </cell>
        </row>
        <row r="193">
          <cell r="A193" t="str">
            <v>קשרי לקוחות</v>
          </cell>
          <cell r="C193">
            <v>15117.219646</v>
          </cell>
          <cell r="K193">
            <v>15117</v>
          </cell>
        </row>
        <row r="194">
          <cell r="A194" t="str">
            <v>מוניטין</v>
          </cell>
          <cell r="B194">
            <v>0</v>
          </cell>
          <cell r="C194">
            <v>87847</v>
          </cell>
          <cell r="J194">
            <v>971</v>
          </cell>
          <cell r="K194">
            <v>88818</v>
          </cell>
        </row>
        <row r="195">
          <cell r="A195" t="str">
            <v>שמות מסחריים</v>
          </cell>
          <cell r="K195">
            <v>0</v>
          </cell>
        </row>
        <row r="196">
          <cell r="A196" t="str">
            <v>מפיצים</v>
          </cell>
          <cell r="K196">
            <v>0</v>
          </cell>
        </row>
        <row r="197">
          <cell r="A197" t="str">
            <v>ידע</v>
          </cell>
          <cell r="C197">
            <v>9691.4196640000009</v>
          </cell>
          <cell r="J197">
            <v>0</v>
          </cell>
          <cell r="K197">
            <v>9691</v>
          </cell>
        </row>
        <row r="198">
          <cell r="A198" t="str">
            <v>צבר הזמנות</v>
          </cell>
          <cell r="K198">
            <v>0</v>
          </cell>
        </row>
        <row r="199">
          <cell r="A199" t="str">
            <v>מו"פ</v>
          </cell>
          <cell r="C199">
            <v>3910.357</v>
          </cell>
          <cell r="K199">
            <v>3910</v>
          </cell>
        </row>
        <row r="200">
          <cell r="A200" t="str">
            <v>מותג וקשרי לקוחות</v>
          </cell>
          <cell r="J200">
            <v>0</v>
          </cell>
          <cell r="K200">
            <v>0</v>
          </cell>
        </row>
        <row r="201">
          <cell r="B201">
            <v>10</v>
          </cell>
          <cell r="C201">
            <v>117621.37448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971</v>
          </cell>
          <cell r="K201">
            <v>118601</v>
          </cell>
        </row>
        <row r="203">
          <cell r="A203" t="str">
            <v>באור 11 - אשראי לזמן קצר</v>
          </cell>
        </row>
        <row r="204">
          <cell r="U204">
            <v>0</v>
          </cell>
        </row>
        <row r="205">
          <cell r="A205" t="str">
            <v>משיכת יתר</v>
          </cell>
          <cell r="B205">
            <v>356</v>
          </cell>
          <cell r="D205">
            <v>911</v>
          </cell>
          <cell r="E205">
            <v>3459</v>
          </cell>
          <cell r="G205">
            <v>0</v>
          </cell>
          <cell r="K205">
            <v>4726</v>
          </cell>
        </row>
        <row r="206">
          <cell r="A206" t="str">
            <v>נותני אשראי אחרים -תואם</v>
          </cell>
          <cell r="K206">
            <v>0</v>
          </cell>
        </row>
        <row r="207">
          <cell r="K207">
            <v>0</v>
          </cell>
          <cell r="U207">
            <v>0</v>
          </cell>
        </row>
        <row r="208">
          <cell r="A208" t="str">
            <v>הלוואות לזמן קצר מבנקים</v>
          </cell>
          <cell r="B208">
            <v>7353</v>
          </cell>
          <cell r="C208">
            <v>0</v>
          </cell>
          <cell r="D208">
            <v>3806</v>
          </cell>
          <cell r="G208">
            <v>0</v>
          </cell>
          <cell r="H208">
            <v>0</v>
          </cell>
          <cell r="K208">
            <v>11159</v>
          </cell>
          <cell r="U208">
            <v>0</v>
          </cell>
          <cell r="V208">
            <v>0</v>
          </cell>
        </row>
        <row r="209">
          <cell r="B209">
            <v>7709</v>
          </cell>
          <cell r="C209">
            <v>0</v>
          </cell>
          <cell r="D209">
            <v>4717</v>
          </cell>
          <cell r="E209">
            <v>3459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15885</v>
          </cell>
        </row>
        <row r="210">
          <cell r="A210" t="str">
            <v xml:space="preserve">חלויות שוטפות </v>
          </cell>
          <cell r="B210">
            <v>3500</v>
          </cell>
          <cell r="C210">
            <v>30031</v>
          </cell>
          <cell r="G210">
            <v>0</v>
          </cell>
          <cell r="K210">
            <v>33531</v>
          </cell>
          <cell r="U210">
            <v>0</v>
          </cell>
        </row>
        <row r="211">
          <cell r="B211">
            <v>11209</v>
          </cell>
          <cell r="C211">
            <v>30031</v>
          </cell>
          <cell r="D211">
            <v>4717</v>
          </cell>
          <cell r="E211">
            <v>3459</v>
          </cell>
          <cell r="F211">
            <v>0</v>
          </cell>
          <cell r="G211">
            <v>0</v>
          </cell>
          <cell r="H211">
            <v>0</v>
          </cell>
          <cell r="J211">
            <v>0</v>
          </cell>
          <cell r="K211">
            <v>49416</v>
          </cell>
        </row>
        <row r="213">
          <cell r="A213" t="str">
            <v>באור 12 -ספקים</v>
          </cell>
        </row>
        <row r="214">
          <cell r="A214" t="str">
            <v>ספקים-</v>
          </cell>
        </row>
        <row r="215">
          <cell r="A215" t="str">
            <v>בחשבונות פתוחים</v>
          </cell>
          <cell r="B215">
            <v>20397</v>
          </cell>
          <cell r="C215">
            <v>29933.275267999998</v>
          </cell>
          <cell r="D215">
            <v>9</v>
          </cell>
          <cell r="E215">
            <v>407</v>
          </cell>
          <cell r="G215">
            <v>0</v>
          </cell>
          <cell r="J215">
            <v>-256</v>
          </cell>
          <cell r="K215">
            <v>50490.275267999998</v>
          </cell>
        </row>
        <row r="216">
          <cell r="A216" t="str">
            <v>בהמחאות לפרעון</v>
          </cell>
          <cell r="B216">
            <v>4013</v>
          </cell>
          <cell r="E216">
            <v>370</v>
          </cell>
          <cell r="G216">
            <v>0</v>
          </cell>
          <cell r="K216">
            <v>4383</v>
          </cell>
          <cell r="U216">
            <v>0</v>
          </cell>
        </row>
        <row r="217">
          <cell r="B217">
            <v>24410</v>
          </cell>
          <cell r="C217">
            <v>29933.275267999998</v>
          </cell>
          <cell r="D217">
            <v>9</v>
          </cell>
          <cell r="E217">
            <v>777</v>
          </cell>
          <cell r="F217">
            <v>0</v>
          </cell>
          <cell r="G217">
            <v>0</v>
          </cell>
          <cell r="H217">
            <v>0</v>
          </cell>
          <cell r="J217">
            <v>-256</v>
          </cell>
          <cell r="K217">
            <v>54873.275267999998</v>
          </cell>
        </row>
        <row r="219">
          <cell r="A219" t="str">
            <v>באור 13 -זכאים ויתרות זכות</v>
          </cell>
        </row>
        <row r="220">
          <cell r="A220" t="str">
            <v>מזמיני עבודה- עבודות בביצוע</v>
          </cell>
          <cell r="C220">
            <v>248.31622400000001</v>
          </cell>
          <cell r="K220">
            <v>248</v>
          </cell>
          <cell r="M220" t="str">
            <v>אחרים</v>
          </cell>
          <cell r="O220">
            <v>15696</v>
          </cell>
        </row>
        <row r="221">
          <cell r="A221" t="str">
            <v>שכר ונלוות לשלם (1)</v>
          </cell>
          <cell r="B221">
            <v>3913</v>
          </cell>
          <cell r="C221">
            <v>2731.900486</v>
          </cell>
          <cell r="D221">
            <v>92</v>
          </cell>
          <cell r="E221">
            <v>450</v>
          </cell>
          <cell r="G221">
            <v>0</v>
          </cell>
          <cell r="J221">
            <v>0</v>
          </cell>
          <cell r="K221">
            <v>7187</v>
          </cell>
        </row>
        <row r="222">
          <cell r="A222" t="str">
            <v>הפרשה לחופשה</v>
          </cell>
          <cell r="K222">
            <v>0</v>
          </cell>
          <cell r="M222" t="str">
            <v>צדדים קשורים</v>
          </cell>
          <cell r="O222">
            <v>0</v>
          </cell>
        </row>
        <row r="223">
          <cell r="A223" t="str">
            <v>הוצאות שנצברו לשלם</v>
          </cell>
          <cell r="B223">
            <v>3692</v>
          </cell>
          <cell r="C223">
            <v>1777</v>
          </cell>
          <cell r="D223">
            <v>164</v>
          </cell>
          <cell r="E223">
            <v>105</v>
          </cell>
          <cell r="G223">
            <v>0</v>
          </cell>
          <cell r="J223">
            <v>0</v>
          </cell>
          <cell r="K223">
            <v>5738</v>
          </cell>
          <cell r="M223" t="str">
            <v>בעלי עניין</v>
          </cell>
          <cell r="O223" t="e">
            <v>#REF!</v>
          </cell>
        </row>
        <row r="224">
          <cell r="A224" t="str">
            <v>מקדמות מלקוחות</v>
          </cell>
          <cell r="B224">
            <v>1510</v>
          </cell>
          <cell r="D224">
            <v>1</v>
          </cell>
          <cell r="G224">
            <v>0</v>
          </cell>
          <cell r="K224">
            <v>1511</v>
          </cell>
          <cell r="M224" t="str">
            <v>עתודה</v>
          </cell>
          <cell r="O224" t="e">
            <v>#REF!</v>
          </cell>
        </row>
        <row r="225">
          <cell r="A225" t="str">
            <v>הכנסות מראש</v>
          </cell>
          <cell r="G225">
            <v>0</v>
          </cell>
          <cell r="K225">
            <v>0</v>
          </cell>
          <cell r="O225" t="e">
            <v>#REF!</v>
          </cell>
        </row>
        <row r="226">
          <cell r="A226" t="str">
            <v>בעלי עניין בגין שכר ונלוות</v>
          </cell>
          <cell r="G226">
            <v>0</v>
          </cell>
          <cell r="K226">
            <v>0</v>
          </cell>
          <cell r="M226" t="str">
            <v>חופשה</v>
          </cell>
          <cell r="O226">
            <v>-126</v>
          </cell>
        </row>
        <row r="227">
          <cell r="A227" t="str">
            <v>האוצר-אגף המכס+מע"מ</v>
          </cell>
          <cell r="B227">
            <v>26</v>
          </cell>
          <cell r="G227">
            <v>0</v>
          </cell>
          <cell r="K227">
            <v>26</v>
          </cell>
        </row>
        <row r="228">
          <cell r="A228" t="str">
            <v>זכאים שונים</v>
          </cell>
          <cell r="B228">
            <v>125</v>
          </cell>
          <cell r="C228">
            <v>2472</v>
          </cell>
          <cell r="D228">
            <v>1096</v>
          </cell>
          <cell r="E228">
            <v>0</v>
          </cell>
          <cell r="G228">
            <v>0</v>
          </cell>
          <cell r="K228">
            <v>3693</v>
          </cell>
          <cell r="M228" t="str">
            <v>סוכנים</v>
          </cell>
          <cell r="O228">
            <v>0</v>
          </cell>
        </row>
        <row r="229">
          <cell r="A229" t="str">
            <v>סוכנים בגין עמלות</v>
          </cell>
          <cell r="G229">
            <v>0</v>
          </cell>
          <cell r="K229">
            <v>0</v>
          </cell>
          <cell r="M229" t="str">
            <v>עסקאות עתידיות</v>
          </cell>
          <cell r="O229">
            <v>0</v>
          </cell>
        </row>
        <row r="230">
          <cell r="A230" t="str">
            <v xml:space="preserve">בגין עסקאות פורוורד+פורד </v>
          </cell>
          <cell r="G230">
            <v>0</v>
          </cell>
          <cell r="K230">
            <v>0</v>
          </cell>
          <cell r="M230" t="str">
            <v>מוסדות</v>
          </cell>
          <cell r="O230" t="e">
            <v>#REF!</v>
          </cell>
          <cell r="P230" t="str">
            <v>זכאים פריים ארמור -בעל מניות שני של רבינטקס USA LLC</v>
          </cell>
        </row>
        <row r="231">
          <cell r="A231" t="str">
            <v>קיבוץ נוה אור / פריים ארמור/אורוור</v>
          </cell>
          <cell r="G231">
            <v>0</v>
          </cell>
          <cell r="K231">
            <v>0</v>
          </cell>
        </row>
        <row r="232">
          <cell r="A232" t="str">
            <v>זכאים ר"ק</v>
          </cell>
          <cell r="G232">
            <v>0</v>
          </cell>
          <cell r="K232">
            <v>0</v>
          </cell>
        </row>
        <row r="233">
          <cell r="A233" t="str">
            <v>הפרשה לאחריות</v>
          </cell>
          <cell r="C233">
            <v>261.33800000000002</v>
          </cell>
          <cell r="K233">
            <v>261</v>
          </cell>
        </row>
        <row r="234">
          <cell r="A234" t="str">
            <v>הפרשה למס</v>
          </cell>
          <cell r="C234">
            <v>0</v>
          </cell>
          <cell r="G234">
            <v>0</v>
          </cell>
          <cell r="K234">
            <v>0</v>
          </cell>
          <cell r="R234">
            <v>0</v>
          </cell>
        </row>
        <row r="235">
          <cell r="A235" t="str">
            <v>חברה אם</v>
          </cell>
          <cell r="D235">
            <v>16827</v>
          </cell>
          <cell r="H235">
            <v>0</v>
          </cell>
          <cell r="J235">
            <v>-16827</v>
          </cell>
          <cell r="K235">
            <v>0</v>
          </cell>
        </row>
        <row r="236">
          <cell r="K236">
            <v>0</v>
          </cell>
        </row>
        <row r="237">
          <cell r="K237">
            <v>0</v>
          </cell>
          <cell r="U237">
            <v>0</v>
          </cell>
        </row>
        <row r="238">
          <cell r="B238">
            <v>9266</v>
          </cell>
          <cell r="C238">
            <v>7490.5547100000003</v>
          </cell>
          <cell r="D238">
            <v>18180</v>
          </cell>
          <cell r="E238">
            <v>555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-16827</v>
          </cell>
          <cell r="K238">
            <v>18664</v>
          </cell>
        </row>
        <row r="240">
          <cell r="A240" t="str">
            <v>כולל הפרשה לחופשה</v>
          </cell>
          <cell r="G240">
            <v>0</v>
          </cell>
          <cell r="J240">
            <v>0</v>
          </cell>
          <cell r="K240">
            <v>0</v>
          </cell>
        </row>
        <row r="242">
          <cell r="A242" t="str">
            <v>באור 14 -הפרשות</v>
          </cell>
        </row>
        <row r="243">
          <cell r="A243" t="str">
            <v>הפרשה להפסד</v>
          </cell>
          <cell r="K243">
            <v>0</v>
          </cell>
        </row>
        <row r="244">
          <cell r="A244" t="str">
            <v>הפרשה לאחריות</v>
          </cell>
          <cell r="K244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8">
          <cell r="A248" t="str">
            <v>באור 15-חלויות אג"ח להמרה +אג"ח סטרייט</v>
          </cell>
        </row>
        <row r="249">
          <cell r="A249" t="str">
            <v>אג"ח להמרה</v>
          </cell>
          <cell r="B249">
            <v>437</v>
          </cell>
          <cell r="K249">
            <v>437</v>
          </cell>
        </row>
        <row r="250">
          <cell r="A250" t="str">
            <v>אג"ח סטרייט</v>
          </cell>
          <cell r="B250">
            <v>27876</v>
          </cell>
          <cell r="K250">
            <v>27876</v>
          </cell>
        </row>
        <row r="251">
          <cell r="B251">
            <v>28313</v>
          </cell>
          <cell r="H251">
            <v>0</v>
          </cell>
          <cell r="K251">
            <v>28313</v>
          </cell>
        </row>
        <row r="252">
          <cell r="A252" t="str">
            <v>באור 16- הלוואות לזמן ארוך</v>
          </cell>
        </row>
        <row r="253">
          <cell r="A253" t="str">
            <v>בהצמדה לאירו</v>
          </cell>
          <cell r="G253">
            <v>0</v>
          </cell>
          <cell r="K253">
            <v>0</v>
          </cell>
        </row>
        <row r="254">
          <cell r="A254" t="str">
            <v>בהצמדה לדולר</v>
          </cell>
          <cell r="B254">
            <v>2662</v>
          </cell>
          <cell r="C254">
            <v>163609.53410399999</v>
          </cell>
          <cell r="J254">
            <v>-71032</v>
          </cell>
          <cell r="K254">
            <v>95240</v>
          </cell>
        </row>
        <row r="255">
          <cell r="A255" t="str">
            <v>בהצמדה למדד</v>
          </cell>
          <cell r="K255">
            <v>0</v>
          </cell>
        </row>
        <row r="256">
          <cell r="A256" t="str">
            <v>ללא הצמדה</v>
          </cell>
          <cell r="B256">
            <v>13708</v>
          </cell>
          <cell r="K256">
            <v>13708</v>
          </cell>
        </row>
        <row r="257">
          <cell r="A257" t="str">
            <v>בניכוי-חלויות שוטפות</v>
          </cell>
          <cell r="B257">
            <v>-3500</v>
          </cell>
          <cell r="C257">
            <v>-30030.842000000001</v>
          </cell>
          <cell r="G257">
            <v>0</v>
          </cell>
          <cell r="K257">
            <v>-33531</v>
          </cell>
          <cell r="U257">
            <v>0</v>
          </cell>
        </row>
        <row r="258">
          <cell r="B258">
            <v>12870</v>
          </cell>
          <cell r="C258">
            <v>133578.69210399999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J258">
            <v>-71032</v>
          </cell>
          <cell r="K258">
            <v>75417</v>
          </cell>
        </row>
        <row r="260">
          <cell r="A260" t="str">
            <v>פרעון הלוואות לפי שנים</v>
          </cell>
        </row>
        <row r="261">
          <cell r="A261" t="str">
            <v>חלויות שוטפות</v>
          </cell>
          <cell r="F261">
            <v>9867</v>
          </cell>
          <cell r="G261">
            <v>0</v>
          </cell>
          <cell r="H261">
            <v>2234</v>
          </cell>
          <cell r="K261">
            <v>12101</v>
          </cell>
        </row>
        <row r="262">
          <cell r="A262" t="str">
            <v>שנה שניה</v>
          </cell>
          <cell r="F262">
            <v>11115</v>
          </cell>
          <cell r="G262">
            <v>0</v>
          </cell>
          <cell r="H262">
            <v>14434</v>
          </cell>
          <cell r="K262">
            <v>25549</v>
          </cell>
        </row>
        <row r="263">
          <cell r="A263" t="str">
            <v>שנה שלישית</v>
          </cell>
          <cell r="F263">
            <v>8447</v>
          </cell>
          <cell r="G263">
            <v>0</v>
          </cell>
          <cell r="H263">
            <v>24621</v>
          </cell>
          <cell r="K263">
            <v>33068</v>
          </cell>
        </row>
        <row r="264">
          <cell r="A264" t="str">
            <v>שנה רביעית</v>
          </cell>
          <cell r="F264">
            <v>5334</v>
          </cell>
          <cell r="G264">
            <v>0</v>
          </cell>
          <cell r="H264">
            <v>24860</v>
          </cell>
          <cell r="K264">
            <v>30194</v>
          </cell>
        </row>
        <row r="265">
          <cell r="A265" t="str">
            <v>שנה חמישית ואילך</v>
          </cell>
          <cell r="F265">
            <v>1680</v>
          </cell>
          <cell r="G265">
            <v>0</v>
          </cell>
          <cell r="H265">
            <v>25098</v>
          </cell>
          <cell r="K265">
            <v>26778</v>
          </cell>
        </row>
        <row r="266">
          <cell r="A266" t="str">
            <v>שנה שישית ואילך</v>
          </cell>
          <cell r="F266">
            <v>11553</v>
          </cell>
          <cell r="H266">
            <v>12638</v>
          </cell>
          <cell r="K266">
            <v>24191</v>
          </cell>
        </row>
        <row r="267">
          <cell r="B267">
            <v>0</v>
          </cell>
          <cell r="F267">
            <v>47996</v>
          </cell>
          <cell r="G267">
            <v>0</v>
          </cell>
          <cell r="H267">
            <v>103885</v>
          </cell>
          <cell r="I267">
            <v>0</v>
          </cell>
          <cell r="J267">
            <v>0</v>
          </cell>
          <cell r="K267">
            <v>151881</v>
          </cell>
        </row>
        <row r="269">
          <cell r="A269" t="str">
            <v>באור 17- התחייבוית לסיום יחסי עובד-מעביד, נטו</v>
          </cell>
        </row>
        <row r="270">
          <cell r="A270" t="str">
            <v>עתודה לפיצויים</v>
          </cell>
          <cell r="B270">
            <v>249</v>
          </cell>
          <cell r="D270">
            <v>0</v>
          </cell>
          <cell r="E270">
            <v>649</v>
          </cell>
          <cell r="G270">
            <v>0</v>
          </cell>
          <cell r="K270">
            <v>898</v>
          </cell>
        </row>
        <row r="271">
          <cell r="A271" t="str">
            <v>בניכוי יעודה</v>
          </cell>
          <cell r="G271">
            <v>0</v>
          </cell>
          <cell r="K271">
            <v>0</v>
          </cell>
          <cell r="U271">
            <v>0</v>
          </cell>
        </row>
        <row r="272">
          <cell r="B272">
            <v>249</v>
          </cell>
          <cell r="C272">
            <v>0</v>
          </cell>
          <cell r="D272">
            <v>0</v>
          </cell>
          <cell r="E272">
            <v>649</v>
          </cell>
          <cell r="F272">
            <v>0</v>
          </cell>
          <cell r="G272">
            <v>0</v>
          </cell>
          <cell r="H272">
            <v>0</v>
          </cell>
          <cell r="J272">
            <v>0</v>
          </cell>
          <cell r="K272">
            <v>898</v>
          </cell>
        </row>
        <row r="275">
          <cell r="A275" t="str">
            <v>באור 1- מכירות</v>
          </cell>
          <cell r="M275" t="str">
            <v>בנוסף מכירות לקוחות מעל 10% מהמחזור המאוחד</v>
          </cell>
        </row>
        <row r="276">
          <cell r="A276" t="str">
            <v>יצוא</v>
          </cell>
          <cell r="B276">
            <v>86188</v>
          </cell>
          <cell r="C276">
            <v>281935</v>
          </cell>
          <cell r="E276">
            <v>623</v>
          </cell>
          <cell r="G276">
            <v>0</v>
          </cell>
          <cell r="J276">
            <v>-477</v>
          </cell>
          <cell r="K276">
            <v>368269</v>
          </cell>
        </row>
        <row r="277">
          <cell r="A277" t="str">
            <v>שוק מקומי ותבניות</v>
          </cell>
          <cell r="B277">
            <v>31257</v>
          </cell>
          <cell r="E277">
            <v>6788</v>
          </cell>
          <cell r="F277">
            <v>214</v>
          </cell>
          <cell r="G277">
            <v>0</v>
          </cell>
          <cell r="J277">
            <v>-214</v>
          </cell>
          <cell r="K277">
            <v>38045</v>
          </cell>
          <cell r="U277">
            <v>0</v>
          </cell>
        </row>
        <row r="278">
          <cell r="B278">
            <v>117445</v>
          </cell>
          <cell r="C278">
            <v>281935</v>
          </cell>
          <cell r="E278">
            <v>7411</v>
          </cell>
          <cell r="F278">
            <v>214</v>
          </cell>
          <cell r="G278">
            <v>0</v>
          </cell>
          <cell r="H278">
            <v>0</v>
          </cell>
          <cell r="J278">
            <v>-691</v>
          </cell>
          <cell r="K278">
            <v>406314</v>
          </cell>
        </row>
        <row r="280">
          <cell r="A280" t="str">
            <v>באור 2- עלות המכירות</v>
          </cell>
          <cell r="M280" t="str">
            <v>בנוסף התפלגות עלות המכר לפי ספקי חו"ג עיקריים</v>
          </cell>
        </row>
        <row r="281">
          <cell r="A281" t="str">
            <v>צריכת חומרים</v>
          </cell>
          <cell r="B281">
            <v>77806.195000000007</v>
          </cell>
          <cell r="C281">
            <v>101557.4543618</v>
          </cell>
          <cell r="E281">
            <v>3310</v>
          </cell>
          <cell r="G281">
            <v>0</v>
          </cell>
          <cell r="J281">
            <v>-477</v>
          </cell>
          <cell r="K281">
            <v>182197</v>
          </cell>
          <cell r="U281">
            <v>0</v>
          </cell>
        </row>
        <row r="282">
          <cell r="A282" t="str">
            <v>קבלני משנה</v>
          </cell>
          <cell r="B282">
            <v>3478</v>
          </cell>
          <cell r="C282">
            <v>39559.0899756</v>
          </cell>
          <cell r="E282">
            <v>78</v>
          </cell>
          <cell r="G282">
            <v>0</v>
          </cell>
          <cell r="K282">
            <v>43115</v>
          </cell>
        </row>
        <row r="283">
          <cell r="A283" t="str">
            <v>שכר עבודה ונלוות עלות המכר(1)</v>
          </cell>
          <cell r="B283">
            <v>19459.470999999998</v>
          </cell>
          <cell r="C283">
            <v>61260.669652600001</v>
          </cell>
          <cell r="E283">
            <v>2258</v>
          </cell>
          <cell r="G283">
            <v>0</v>
          </cell>
          <cell r="K283">
            <v>82978</v>
          </cell>
        </row>
        <row r="284">
          <cell r="A284" t="str">
            <v>הוצאות חרושת</v>
          </cell>
          <cell r="B284">
            <v>9092</v>
          </cell>
          <cell r="C284">
            <v>10253.4690952</v>
          </cell>
          <cell r="E284">
            <v>654</v>
          </cell>
          <cell r="G284">
            <v>0</v>
          </cell>
          <cell r="K284">
            <v>19999</v>
          </cell>
        </row>
        <row r="285">
          <cell r="A285" t="str">
            <v xml:space="preserve"> פחת מכונות</v>
          </cell>
          <cell r="B285">
            <v>3029</v>
          </cell>
          <cell r="C285">
            <v>5824.3017714000007</v>
          </cell>
          <cell r="E285">
            <v>85</v>
          </cell>
          <cell r="F285">
            <v>214</v>
          </cell>
          <cell r="G285">
            <v>0</v>
          </cell>
          <cell r="J285">
            <v>-214</v>
          </cell>
          <cell r="K285">
            <v>8938</v>
          </cell>
          <cell r="U285">
            <v>0</v>
          </cell>
        </row>
        <row r="286">
          <cell r="B286">
            <v>112864.666</v>
          </cell>
          <cell r="C286">
            <v>218454.98485660003</v>
          </cell>
          <cell r="E286">
            <v>6385</v>
          </cell>
          <cell r="F286">
            <v>214</v>
          </cell>
          <cell r="G286">
            <v>0</v>
          </cell>
          <cell r="H286">
            <v>0</v>
          </cell>
          <cell r="J286">
            <v>-691</v>
          </cell>
          <cell r="K286">
            <v>337227</v>
          </cell>
        </row>
        <row r="288">
          <cell r="A288" t="str">
            <v xml:space="preserve">קיטון במלאי ת. בעיבוד </v>
          </cell>
          <cell r="B288">
            <v>-7230</v>
          </cell>
          <cell r="G288">
            <v>0</v>
          </cell>
          <cell r="K288">
            <v>-7230</v>
          </cell>
        </row>
        <row r="289">
          <cell r="A289" t="str">
            <v>קיטון במלאי מ. גמורים</v>
          </cell>
          <cell r="B289">
            <v>6873.3720000000003</v>
          </cell>
          <cell r="K289">
            <v>6873</v>
          </cell>
          <cell r="U289">
            <v>0</v>
          </cell>
        </row>
        <row r="290">
          <cell r="B290">
            <v>112508.038</v>
          </cell>
          <cell r="C290">
            <v>218454.98485660003</v>
          </cell>
          <cell r="E290">
            <v>6385</v>
          </cell>
          <cell r="F290">
            <v>214</v>
          </cell>
          <cell r="G290">
            <v>0</v>
          </cell>
          <cell r="H290">
            <v>0</v>
          </cell>
          <cell r="I290">
            <v>0</v>
          </cell>
          <cell r="J290">
            <v>-691</v>
          </cell>
          <cell r="K290">
            <v>336870</v>
          </cell>
        </row>
        <row r="291">
          <cell r="A291" t="str">
            <v>(1)כולל הוצאות בגין הענקת אופציות לעובדים</v>
          </cell>
        </row>
        <row r="293">
          <cell r="A293" t="str">
            <v>באור 3 - מחקר ופיתוח</v>
          </cell>
        </row>
        <row r="294">
          <cell r="A294" t="str">
            <v>עלויות מחקר ופיתוח (1)</v>
          </cell>
          <cell r="B294">
            <v>1388.6680000000001</v>
          </cell>
          <cell r="J294">
            <v>0</v>
          </cell>
          <cell r="K294">
            <v>1389</v>
          </cell>
        </row>
        <row r="295">
          <cell r="A295" t="str">
            <v>בניכוי מענקי השתתפות מהמדען</v>
          </cell>
          <cell r="B295">
            <v>-563.33400000000006</v>
          </cell>
          <cell r="K295">
            <v>-563</v>
          </cell>
        </row>
        <row r="296">
          <cell r="B296">
            <v>825.33400000000006</v>
          </cell>
          <cell r="C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J296">
            <v>0</v>
          </cell>
          <cell r="K296">
            <v>826</v>
          </cell>
        </row>
        <row r="297">
          <cell r="A297" t="str">
            <v>(1)כולל הוצאות בגין הענקת אופציות לעובדים</v>
          </cell>
        </row>
        <row r="299">
          <cell r="A299" t="str">
            <v>באור 4 - הוצאות מכירה</v>
          </cell>
        </row>
        <row r="300">
          <cell r="A300" t="str">
            <v>שכר עבודה ונלוות מכירה(1)</v>
          </cell>
          <cell r="B300">
            <v>3442</v>
          </cell>
          <cell r="C300">
            <v>3276.1296338000002</v>
          </cell>
          <cell r="G300">
            <v>0</v>
          </cell>
          <cell r="K300">
            <v>6718</v>
          </cell>
        </row>
        <row r="301">
          <cell r="A301" t="str">
            <v>עמלות מכירה</v>
          </cell>
          <cell r="B301">
            <v>4537</v>
          </cell>
          <cell r="C301">
            <v>2114.7892441999998</v>
          </cell>
          <cell r="G301">
            <v>0</v>
          </cell>
          <cell r="K301">
            <v>6652</v>
          </cell>
        </row>
        <row r="302">
          <cell r="A302" t="str">
            <v>הוצאות ייצוא והובלות</v>
          </cell>
          <cell r="B302">
            <v>3385</v>
          </cell>
          <cell r="G302">
            <v>0</v>
          </cell>
          <cell r="K302">
            <v>3385</v>
          </cell>
        </row>
        <row r="303">
          <cell r="A303" t="str">
            <v>נסיעות לחו"ל</v>
          </cell>
          <cell r="B303">
            <v>1490</v>
          </cell>
          <cell r="G303">
            <v>0</v>
          </cell>
          <cell r="K303">
            <v>1490</v>
          </cell>
        </row>
        <row r="304">
          <cell r="A304" t="str">
            <v>פחת והפחתת ע"ע</v>
          </cell>
          <cell r="C304">
            <v>3380.9023373999999</v>
          </cell>
          <cell r="G304">
            <v>0</v>
          </cell>
          <cell r="J304">
            <v>0</v>
          </cell>
          <cell r="K304">
            <v>3381</v>
          </cell>
        </row>
        <row r="305">
          <cell r="A305" t="str">
            <v>החזקת רכב</v>
          </cell>
          <cell r="B305">
            <v>360</v>
          </cell>
          <cell r="G305">
            <v>0</v>
          </cell>
          <cell r="K305">
            <v>360</v>
          </cell>
          <cell r="V305" t="str">
            <v>כולל פיתוח שוק ארה"ב 309</v>
          </cell>
        </row>
        <row r="306">
          <cell r="A306" t="str">
            <v>פרסום ושיווק ואחרות</v>
          </cell>
          <cell r="B306">
            <v>1894</v>
          </cell>
          <cell r="E306">
            <v>87</v>
          </cell>
          <cell r="G306">
            <v>0</v>
          </cell>
          <cell r="K306">
            <v>1981</v>
          </cell>
          <cell r="U306">
            <v>0</v>
          </cell>
        </row>
        <row r="307">
          <cell r="B307">
            <v>15108</v>
          </cell>
          <cell r="C307">
            <v>8771.8212153999993</v>
          </cell>
          <cell r="E307">
            <v>87</v>
          </cell>
          <cell r="F307">
            <v>0</v>
          </cell>
          <cell r="G307">
            <v>0</v>
          </cell>
          <cell r="H307">
            <v>0</v>
          </cell>
          <cell r="J307">
            <v>0</v>
          </cell>
          <cell r="K307">
            <v>23967</v>
          </cell>
        </row>
        <row r="308">
          <cell r="A308" t="str">
            <v>(1)כולל הוצאות בגין הענקת אופציות לעובדים</v>
          </cell>
        </row>
        <row r="310">
          <cell r="A310" t="str">
            <v>באור 5- הוצאות הנהלה וכלליות</v>
          </cell>
          <cell r="O310">
            <v>-2917</v>
          </cell>
          <cell r="Q310">
            <v>2917</v>
          </cell>
        </row>
        <row r="311">
          <cell r="A311" t="str">
            <v>שכר עבודה ונלוות הנה"כ (1)</v>
          </cell>
          <cell r="B311">
            <v>8240</v>
          </cell>
          <cell r="C311">
            <v>17024.674284600002</v>
          </cell>
          <cell r="E311">
            <v>835</v>
          </cell>
          <cell r="G311">
            <v>0</v>
          </cell>
          <cell r="J311">
            <v>0</v>
          </cell>
          <cell r="K311">
            <v>26100</v>
          </cell>
          <cell r="O311">
            <v>0</v>
          </cell>
        </row>
        <row r="312">
          <cell r="A312" t="str">
            <v>דמי ניהול אינספייר</v>
          </cell>
          <cell r="B312">
            <v>370</v>
          </cell>
          <cell r="G312">
            <v>0</v>
          </cell>
          <cell r="J312">
            <v>0</v>
          </cell>
          <cell r="K312">
            <v>370</v>
          </cell>
          <cell r="O312">
            <v>-853</v>
          </cell>
          <cell r="Q312">
            <v>853</v>
          </cell>
        </row>
        <row r="313">
          <cell r="A313" t="str">
            <v>שירותים מקצועיים</v>
          </cell>
          <cell r="B313">
            <v>2820</v>
          </cell>
          <cell r="C313">
            <v>4614.7324062000007</v>
          </cell>
          <cell r="E313">
            <v>61</v>
          </cell>
          <cell r="G313">
            <v>0</v>
          </cell>
          <cell r="K313">
            <v>7496</v>
          </cell>
          <cell r="O313">
            <v>-103</v>
          </cell>
          <cell r="Q313">
            <v>103</v>
          </cell>
        </row>
        <row r="314">
          <cell r="A314" t="str">
            <v>תקשורת ועיבוד נתונים</v>
          </cell>
          <cell r="B314">
            <v>730</v>
          </cell>
          <cell r="E314">
            <v>77</v>
          </cell>
          <cell r="G314">
            <v>0</v>
          </cell>
          <cell r="K314">
            <v>807</v>
          </cell>
          <cell r="O314">
            <v>-270</v>
          </cell>
          <cell r="Q314">
            <v>270</v>
          </cell>
        </row>
        <row r="315">
          <cell r="A315" t="str">
            <v>אחזקת משרד</v>
          </cell>
          <cell r="B315">
            <v>1146</v>
          </cell>
          <cell r="C315">
            <v>1742.0132364000001</v>
          </cell>
          <cell r="E315">
            <v>108</v>
          </cell>
          <cell r="G315">
            <v>0</v>
          </cell>
          <cell r="K315">
            <v>2996</v>
          </cell>
          <cell r="O315">
            <v>-357</v>
          </cell>
          <cell r="Q315">
            <v>357</v>
          </cell>
        </row>
        <row r="316">
          <cell r="A316" t="str">
            <v>אחזקת רכב</v>
          </cell>
          <cell r="B316">
            <v>1096</v>
          </cell>
          <cell r="E316">
            <v>189</v>
          </cell>
          <cell r="G316">
            <v>0</v>
          </cell>
          <cell r="K316">
            <v>1285</v>
          </cell>
          <cell r="O316">
            <v>234</v>
          </cell>
          <cell r="Q316">
            <v>54</v>
          </cell>
        </row>
        <row r="317">
          <cell r="A317" t="str">
            <v xml:space="preserve">פחת ריהוט וציוד </v>
          </cell>
          <cell r="B317">
            <v>578</v>
          </cell>
          <cell r="C317">
            <v>679.75535140000034</v>
          </cell>
          <cell r="E317">
            <v>66</v>
          </cell>
          <cell r="G317">
            <v>0</v>
          </cell>
          <cell r="K317">
            <v>1324</v>
          </cell>
          <cell r="O317">
            <v>-103</v>
          </cell>
          <cell r="Q317">
            <v>103</v>
          </cell>
        </row>
        <row r="318">
          <cell r="A318" t="str">
            <v>מיסים ואגרות</v>
          </cell>
          <cell r="B318">
            <v>363</v>
          </cell>
          <cell r="G318">
            <v>0</v>
          </cell>
          <cell r="K318">
            <v>363</v>
          </cell>
          <cell r="O318">
            <v>0</v>
          </cell>
        </row>
        <row r="319">
          <cell r="A319" t="str">
            <v>ארועים והשתלמויות</v>
          </cell>
          <cell r="B319">
            <v>28</v>
          </cell>
          <cell r="G319">
            <v>0</v>
          </cell>
          <cell r="K319">
            <v>28</v>
          </cell>
          <cell r="O319">
            <v>0</v>
          </cell>
        </row>
        <row r="320">
          <cell r="A320" t="str">
            <v>חובות מסופקים</v>
          </cell>
          <cell r="B320">
            <v>715</v>
          </cell>
          <cell r="G320">
            <v>0</v>
          </cell>
          <cell r="K320">
            <v>715</v>
          </cell>
          <cell r="O320">
            <v>8152</v>
          </cell>
          <cell r="Q320">
            <v>260</v>
          </cell>
        </row>
        <row r="321">
          <cell r="A321" t="str">
            <v>אחרות הנהלה</v>
          </cell>
          <cell r="B321">
            <v>302</v>
          </cell>
          <cell r="C321">
            <v>2347.2818232</v>
          </cell>
          <cell r="E321">
            <v>73</v>
          </cell>
          <cell r="G321">
            <v>0</v>
          </cell>
          <cell r="K321">
            <v>2722</v>
          </cell>
          <cell r="O321">
            <v>3783</v>
          </cell>
          <cell r="Q321">
            <v>4917</v>
          </cell>
          <cell r="U321">
            <v>0</v>
          </cell>
        </row>
        <row r="322">
          <cell r="B322">
            <v>16388</v>
          </cell>
          <cell r="C322">
            <v>26408.457101800002</v>
          </cell>
          <cell r="E322">
            <v>1409</v>
          </cell>
          <cell r="F322">
            <v>0</v>
          </cell>
          <cell r="G322">
            <v>0</v>
          </cell>
          <cell r="H322">
            <v>0</v>
          </cell>
          <cell r="J322">
            <v>0</v>
          </cell>
          <cell r="K322">
            <v>44206</v>
          </cell>
          <cell r="Q322">
            <v>-4917</v>
          </cell>
        </row>
        <row r="323">
          <cell r="A323" t="str">
            <v>(1)כולל הוצאות בגין הענקת אופציות לעובדים</v>
          </cell>
        </row>
        <row r="325">
          <cell r="A325" t="str">
            <v>באור 6 - הכנסות (הוצאות) מימון</v>
          </cell>
          <cell r="O325">
            <v>-4404</v>
          </cell>
          <cell r="Q325">
            <v>4404</v>
          </cell>
          <cell r="U325">
            <v>0</v>
          </cell>
        </row>
        <row r="326">
          <cell r="A326" t="str">
            <v>רווח מניירות ערך סחירים</v>
          </cell>
          <cell r="G326">
            <v>0</v>
          </cell>
          <cell r="H326">
            <v>0</v>
          </cell>
          <cell r="K326">
            <v>0</v>
          </cell>
        </row>
        <row r="327">
          <cell r="A327" t="str">
            <v>הפרשי שער</v>
          </cell>
          <cell r="K327">
            <v>0</v>
          </cell>
        </row>
        <row r="328">
          <cell r="A328" t="str">
            <v>הלוואה ברטק</v>
          </cell>
          <cell r="K328">
            <v>0</v>
          </cell>
        </row>
        <row r="329">
          <cell r="A329" t="str">
            <v>שיערוך אופציות  ונגזרים משובצים</v>
          </cell>
          <cell r="K329">
            <v>0</v>
          </cell>
        </row>
        <row r="330">
          <cell r="A330" t="str">
            <v>עסקאות הגנה</v>
          </cell>
          <cell r="K330">
            <v>0</v>
          </cell>
          <cell r="O330">
            <v>-870</v>
          </cell>
          <cell r="Q330">
            <v>870</v>
          </cell>
        </row>
        <row r="331">
          <cell r="A331" t="str">
            <v>הכנסות ריבית ואחרות-כולל דיב'</v>
          </cell>
          <cell r="B331">
            <v>7352</v>
          </cell>
          <cell r="C331">
            <v>684.01606240000001</v>
          </cell>
          <cell r="E331">
            <v>40</v>
          </cell>
          <cell r="F331">
            <v>115</v>
          </cell>
          <cell r="G331">
            <v>0</v>
          </cell>
          <cell r="J331">
            <v>-4234</v>
          </cell>
          <cell r="K331">
            <v>3957</v>
          </cell>
          <cell r="U331">
            <v>0</v>
          </cell>
        </row>
        <row r="332">
          <cell r="A332" t="str">
            <v>הכנסות מימון</v>
          </cell>
          <cell r="B332">
            <v>7352</v>
          </cell>
          <cell r="C332">
            <v>684.01606240000001</v>
          </cell>
          <cell r="E332">
            <v>40</v>
          </cell>
          <cell r="F332">
            <v>115</v>
          </cell>
          <cell r="G332">
            <v>0</v>
          </cell>
          <cell r="H332">
            <v>0</v>
          </cell>
          <cell r="I332">
            <v>0</v>
          </cell>
          <cell r="J332">
            <v>-4234</v>
          </cell>
          <cell r="K332">
            <v>3957</v>
          </cell>
          <cell r="O332">
            <v>7923</v>
          </cell>
          <cell r="Q332">
            <v>-7923</v>
          </cell>
        </row>
        <row r="333">
          <cell r="A333" t="str">
            <v>אג"ח</v>
          </cell>
          <cell r="G333">
            <v>0</v>
          </cell>
          <cell r="K333">
            <v>0</v>
          </cell>
        </row>
        <row r="334">
          <cell r="A334" t="str">
            <v>ריבית בבנקים</v>
          </cell>
          <cell r="K334">
            <v>0</v>
          </cell>
          <cell r="O334">
            <v>3152</v>
          </cell>
          <cell r="Q334">
            <v>-3152</v>
          </cell>
        </row>
        <row r="335">
          <cell r="A335" t="str">
            <v>אשראי לז"א</v>
          </cell>
          <cell r="G335">
            <v>0</v>
          </cell>
          <cell r="J335">
            <v>115</v>
          </cell>
          <cell r="K335">
            <v>115</v>
          </cell>
        </row>
        <row r="336">
          <cell r="A336" t="str">
            <v>אשראי לז"ק</v>
          </cell>
          <cell r="K336">
            <v>0</v>
          </cell>
        </row>
        <row r="337">
          <cell r="A337" t="str">
            <v>עמלות בנקים</v>
          </cell>
          <cell r="K337">
            <v>0</v>
          </cell>
        </row>
        <row r="338">
          <cell r="A338" t="str">
            <v>ריבית בגין חוב לחברה קשורה</v>
          </cell>
          <cell r="K338">
            <v>0</v>
          </cell>
        </row>
        <row r="339">
          <cell r="A339" t="str">
            <v>הפחתת עלות לקיחת הלוואה ברטק</v>
          </cell>
          <cell r="K339">
            <v>0</v>
          </cell>
        </row>
        <row r="340">
          <cell r="A340" t="str">
            <v>הפרשי שער</v>
          </cell>
          <cell r="K340">
            <v>0</v>
          </cell>
        </row>
        <row r="341">
          <cell r="A341" t="str">
            <v>שיערוך אופציות ונגזרים</v>
          </cell>
          <cell r="K341">
            <v>0</v>
          </cell>
          <cell r="O341">
            <v>-4799</v>
          </cell>
          <cell r="Q341">
            <v>-1280</v>
          </cell>
        </row>
        <row r="342">
          <cell r="A342" t="str">
            <v>אחרים</v>
          </cell>
          <cell r="B342">
            <v>-12344</v>
          </cell>
          <cell r="C342">
            <v>-10698</v>
          </cell>
          <cell r="E342">
            <v>-259</v>
          </cell>
          <cell r="G342">
            <v>0</v>
          </cell>
          <cell r="H342">
            <v>-79</v>
          </cell>
          <cell r="J342">
            <v>4119</v>
          </cell>
          <cell r="K342">
            <v>-19261</v>
          </cell>
          <cell r="U342">
            <v>0</v>
          </cell>
        </row>
        <row r="343">
          <cell r="A343" t="str">
            <v>הוצאות מימון</v>
          </cell>
          <cell r="B343">
            <v>-12344</v>
          </cell>
          <cell r="C343">
            <v>-10698</v>
          </cell>
          <cell r="E343">
            <v>-259</v>
          </cell>
          <cell r="F343">
            <v>0</v>
          </cell>
          <cell r="G343">
            <v>0</v>
          </cell>
          <cell r="H343">
            <v>-79</v>
          </cell>
          <cell r="I343">
            <v>0</v>
          </cell>
          <cell r="J343">
            <v>4234</v>
          </cell>
          <cell r="K343">
            <v>-19146</v>
          </cell>
          <cell r="O343">
            <v>1002</v>
          </cell>
          <cell r="Q343">
            <v>-7081</v>
          </cell>
          <cell r="U343">
            <v>0</v>
          </cell>
        </row>
        <row r="344">
          <cell r="A344" t="str">
            <v>הוצ' מימון נטו</v>
          </cell>
          <cell r="B344">
            <v>-4992</v>
          </cell>
          <cell r="C344">
            <v>-10013.9839376</v>
          </cell>
          <cell r="E344">
            <v>-219</v>
          </cell>
          <cell r="F344">
            <v>115</v>
          </cell>
          <cell r="G344">
            <v>0</v>
          </cell>
          <cell r="H344">
            <v>-79</v>
          </cell>
          <cell r="I344">
            <v>0</v>
          </cell>
          <cell r="J344">
            <v>0</v>
          </cell>
          <cell r="K344">
            <v>-15189</v>
          </cell>
          <cell r="O344">
            <v>-1002</v>
          </cell>
          <cell r="Q344">
            <v>7081</v>
          </cell>
        </row>
        <row r="345">
          <cell r="G345">
            <v>0</v>
          </cell>
        </row>
        <row r="347">
          <cell r="A347" t="str">
            <v>באור 7 - הוצאות (הכנסות ) אחרות</v>
          </cell>
        </row>
        <row r="348">
          <cell r="A348" t="str">
            <v>אחרות</v>
          </cell>
          <cell r="C348">
            <v>-624</v>
          </cell>
          <cell r="K348">
            <v>-624</v>
          </cell>
        </row>
        <row r="349">
          <cell r="A349" t="str">
            <v>הפסד ממחילת חוב רבינטקס USA</v>
          </cell>
          <cell r="B349">
            <v>1312</v>
          </cell>
          <cell r="K349">
            <v>1312</v>
          </cell>
          <cell r="O349">
            <v>0</v>
          </cell>
        </row>
        <row r="350">
          <cell r="A350" t="str">
            <v>רווח ממימוש אחזקות בחברה מאוחדת</v>
          </cell>
          <cell r="G350">
            <v>0</v>
          </cell>
          <cell r="H350">
            <v>-1836</v>
          </cell>
          <cell r="J350">
            <v>0</v>
          </cell>
          <cell r="K350">
            <v>-1836</v>
          </cell>
          <cell r="O350">
            <v>0</v>
          </cell>
          <cell r="U350">
            <v>0</v>
          </cell>
        </row>
        <row r="351">
          <cell r="A351" t="str">
            <v>רווח (הפסד) ממימוש ר"ק</v>
          </cell>
          <cell r="B351">
            <v>129</v>
          </cell>
          <cell r="G351">
            <v>0</v>
          </cell>
          <cell r="K351">
            <v>129</v>
          </cell>
          <cell r="O351">
            <v>0</v>
          </cell>
        </row>
        <row r="352">
          <cell r="A352" t="str">
            <v>הפחתת מוניטין פילקר</v>
          </cell>
          <cell r="G352">
            <v>0</v>
          </cell>
          <cell r="J352">
            <v>2459</v>
          </cell>
          <cell r="K352">
            <v>2459</v>
          </cell>
          <cell r="O352">
            <v>1312</v>
          </cell>
        </row>
        <row r="353">
          <cell r="A353" t="str">
            <v>הסדר עם ספק גלאססרקס</v>
          </cell>
          <cell r="B353">
            <v>3137</v>
          </cell>
          <cell r="G353">
            <v>0</v>
          </cell>
          <cell r="K353">
            <v>3137</v>
          </cell>
          <cell r="O353">
            <v>0</v>
          </cell>
          <cell r="V353" t="str">
            <v>הכנסות משכר דירה</v>
          </cell>
        </row>
        <row r="354">
          <cell r="A354" t="str">
            <v>הפחתת רכוש קבוע+מוניטין ריפלקשיין</v>
          </cell>
          <cell r="B354">
            <v>3750</v>
          </cell>
          <cell r="G354">
            <v>0</v>
          </cell>
          <cell r="K354">
            <v>3750</v>
          </cell>
          <cell r="O354">
            <v>1312</v>
          </cell>
          <cell r="U354">
            <v>0</v>
          </cell>
        </row>
        <row r="355">
          <cell r="B355">
            <v>8328</v>
          </cell>
          <cell r="C355">
            <v>-624</v>
          </cell>
          <cell r="E355">
            <v>0</v>
          </cell>
          <cell r="F355">
            <v>0</v>
          </cell>
          <cell r="G355">
            <v>0</v>
          </cell>
          <cell r="H355">
            <v>-1836</v>
          </cell>
          <cell r="I355">
            <v>0</v>
          </cell>
          <cell r="J355">
            <v>2459</v>
          </cell>
          <cell r="K355">
            <v>8327</v>
          </cell>
        </row>
        <row r="356">
          <cell r="G356">
            <v>0</v>
          </cell>
        </row>
        <row r="358">
          <cell r="A358" t="str">
            <v>באור 8 - מיסים</v>
          </cell>
        </row>
        <row r="359">
          <cell r="A359" t="str">
            <v>מיסים שוטפים</v>
          </cell>
          <cell r="C359">
            <v>-2837.9497999999999</v>
          </cell>
          <cell r="F359">
            <v>-79</v>
          </cell>
          <cell r="G359">
            <v>0</v>
          </cell>
          <cell r="J359">
            <v>0</v>
          </cell>
          <cell r="K359">
            <v>-2916.9497999999999</v>
          </cell>
        </row>
        <row r="360">
          <cell r="A360" t="str">
            <v>מיסים בגין שנים קודמות</v>
          </cell>
          <cell r="B360">
            <v>2624</v>
          </cell>
          <cell r="G360">
            <v>0</v>
          </cell>
          <cell r="K360">
            <v>2624</v>
          </cell>
        </row>
        <row r="361">
          <cell r="A361" t="str">
            <v>מיסים נדחים</v>
          </cell>
          <cell r="B361">
            <v>4796</v>
          </cell>
          <cell r="C361">
            <v>-2142.2161999999998</v>
          </cell>
          <cell r="F361">
            <v>43</v>
          </cell>
          <cell r="G361">
            <v>0</v>
          </cell>
          <cell r="H361">
            <v>-584</v>
          </cell>
          <cell r="K361">
            <v>2112.7838000000002</v>
          </cell>
          <cell r="U361">
            <v>0</v>
          </cell>
        </row>
        <row r="362">
          <cell r="A362" t="str">
            <v>הכנסות (הוצאות מיסים)</v>
          </cell>
          <cell r="B362">
            <v>7420</v>
          </cell>
          <cell r="C362">
            <v>-4980.1659999999993</v>
          </cell>
          <cell r="E362">
            <v>0</v>
          </cell>
          <cell r="F362">
            <v>-36</v>
          </cell>
          <cell r="G362">
            <v>0</v>
          </cell>
          <cell r="H362">
            <v>-584</v>
          </cell>
          <cell r="I362">
            <v>0</v>
          </cell>
          <cell r="J362">
            <v>0</v>
          </cell>
          <cell r="K362">
            <v>1819.8340000000003</v>
          </cell>
        </row>
        <row r="363">
          <cell r="G363">
            <v>0</v>
          </cell>
        </row>
        <row r="366">
          <cell r="A366" t="str">
            <v>מעגלי תזרים</v>
          </cell>
        </row>
        <row r="368">
          <cell r="A368" t="str">
            <v>תנועה בבטוחות סחירות</v>
          </cell>
        </row>
        <row r="369">
          <cell r="A369" t="str">
            <v xml:space="preserve">יתרת פתיחה </v>
          </cell>
        </row>
        <row r="370">
          <cell r="A370" t="str">
            <v>רכישות</v>
          </cell>
        </row>
        <row r="371">
          <cell r="A371" t="str">
            <v>תמורה במכירות</v>
          </cell>
        </row>
        <row r="372">
          <cell r="A372" t="str">
            <v xml:space="preserve">רווח/הפסד מני"ע </v>
          </cell>
        </row>
        <row r="373">
          <cell r="A373" t="str">
            <v>יתרת סגירה</v>
          </cell>
          <cell r="B373">
            <v>0</v>
          </cell>
        </row>
        <row r="375">
          <cell r="A375" t="str">
            <v>הלוואות שניתנו</v>
          </cell>
        </row>
        <row r="377">
          <cell r="A377" t="str">
            <v>י.פ.</v>
          </cell>
        </row>
        <row r="378">
          <cell r="A378" t="str">
            <v>כניסה לאיחוד</v>
          </cell>
        </row>
        <row r="379">
          <cell r="A379" t="str">
            <v xml:space="preserve">מתן </v>
          </cell>
        </row>
        <row r="380">
          <cell r="A380" t="str">
            <v>הפרשי תרגום</v>
          </cell>
        </row>
        <row r="381">
          <cell r="A381" t="str">
            <v>שיערוך</v>
          </cell>
        </row>
        <row r="382">
          <cell r="A382" t="str">
            <v>י.ס.</v>
          </cell>
        </row>
        <row r="384">
          <cell r="A384" t="str">
            <v>מעגל רכוש קבוע ללא תוכנות</v>
          </cell>
        </row>
        <row r="386">
          <cell r="A386" t="str">
            <v>י"פ</v>
          </cell>
        </row>
        <row r="387">
          <cell r="A387" t="str">
            <v>רכישות</v>
          </cell>
        </row>
        <row r="388">
          <cell r="A388" t="str">
            <v>היוון הוצ' פיתוח</v>
          </cell>
        </row>
        <row r="389">
          <cell r="A389" t="str">
            <v>היוון עלויות אשראי</v>
          </cell>
        </row>
        <row r="390">
          <cell r="A390" t="str">
            <v>תמורה בגריעה</v>
          </cell>
        </row>
        <row r="391">
          <cell r="A391" t="str">
            <v>פחת</v>
          </cell>
        </row>
        <row r="392">
          <cell r="A392" t="str">
            <v>קבלת מענקי השקעה</v>
          </cell>
        </row>
        <row r="393">
          <cell r="A393" t="str">
            <v xml:space="preserve"> תנועה במענקי השקעה </v>
          </cell>
        </row>
        <row r="394">
          <cell r="A394" t="str">
            <v>רווח הון</v>
          </cell>
        </row>
        <row r="395">
          <cell r="A395" t="str">
            <v>קרן הון מהפרשי תרגום</v>
          </cell>
        </row>
        <row r="396">
          <cell r="A396" t="str">
            <v>רכישה לא במזומן זכאים</v>
          </cell>
        </row>
        <row r="397">
          <cell r="A397" t="str">
            <v xml:space="preserve">רכישה לא במזומן ספקים </v>
          </cell>
        </row>
        <row r="399">
          <cell r="A399" t="str">
            <v>י"ס</v>
          </cell>
          <cell r="B399">
            <v>0</v>
          </cell>
        </row>
        <row r="401">
          <cell r="A401" t="str">
            <v>י.פ. מענק לקבל</v>
          </cell>
        </row>
        <row r="402">
          <cell r="A402" t="str">
            <v>י.ס. מענק לקבל</v>
          </cell>
        </row>
        <row r="403">
          <cell r="A403" t="str">
            <v>שינוי השנה</v>
          </cell>
        </row>
        <row r="405">
          <cell r="A405" t="str">
            <v>י.פ. אשראי זכאים</v>
          </cell>
        </row>
        <row r="406">
          <cell r="A406" t="str">
            <v>קרן הון</v>
          </cell>
        </row>
        <row r="407">
          <cell r="A407" t="str">
            <v>י.ס אשראי זכאים</v>
          </cell>
        </row>
        <row r="408">
          <cell r="A408" t="str">
            <v>שינוי השנה</v>
          </cell>
        </row>
        <row r="410">
          <cell r="A410" t="str">
            <v>י.פ. אשראי ספקים</v>
          </cell>
        </row>
        <row r="411">
          <cell r="A411" t="str">
            <v>קרן הון</v>
          </cell>
        </row>
        <row r="412">
          <cell r="A412" t="str">
            <v>י.ס אשראי ספקים</v>
          </cell>
        </row>
        <row r="413">
          <cell r="A413" t="str">
            <v>שינוי השנה</v>
          </cell>
        </row>
        <row r="417">
          <cell r="A417" t="str">
            <v>רכוש אחר</v>
          </cell>
        </row>
        <row r="418">
          <cell r="A418" t="str">
            <v>י.פ.</v>
          </cell>
        </row>
        <row r="419">
          <cell r="A419" t="str">
            <v>כניסה לאיחוד</v>
          </cell>
        </row>
        <row r="420">
          <cell r="A420" t="str">
            <v>רכישה לא במזומן</v>
          </cell>
        </row>
        <row r="421">
          <cell r="A421" t="str">
            <v>רכישה במזומן</v>
          </cell>
        </row>
        <row r="422">
          <cell r="A422" t="str">
            <v>רכישת תוכנות ומופ</v>
          </cell>
        </row>
        <row r="423">
          <cell r="A423" t="str">
            <v>מיון למס נדחה</v>
          </cell>
        </row>
        <row r="424">
          <cell r="A424" t="str">
            <v>הפרשי תרגום</v>
          </cell>
        </row>
        <row r="425">
          <cell r="A425" t="str">
            <v>מימוש בהנפקה לצד ג'</v>
          </cell>
        </row>
        <row r="426">
          <cell r="A426" t="str">
            <v>הפחתה</v>
          </cell>
        </row>
        <row r="427">
          <cell r="A427" t="str">
            <v>י.ס.</v>
          </cell>
        </row>
        <row r="429">
          <cell r="A429" t="str">
            <v>הלוואות ז"א</v>
          </cell>
        </row>
        <row r="430">
          <cell r="A430" t="str">
            <v>י.פ. כולל חלויות</v>
          </cell>
        </row>
        <row r="431">
          <cell r="A431" t="str">
            <v>כניסה לאיחוד</v>
          </cell>
        </row>
        <row r="432">
          <cell r="A432" t="str">
            <v>הפרשי שער הלוואה לרכישת אורטל</v>
          </cell>
        </row>
        <row r="433">
          <cell r="A433" t="str">
            <v>הפחתת עלויות גיוס</v>
          </cell>
        </row>
        <row r="434">
          <cell r="A434" t="str">
            <v>היוון עלויות לר"ק</v>
          </cell>
        </row>
        <row r="435">
          <cell r="A435" t="str">
            <v>שערוך</v>
          </cell>
        </row>
        <row r="436">
          <cell r="A436" t="str">
            <v>הפרשי תרגום</v>
          </cell>
        </row>
        <row r="437">
          <cell r="A437" t="str">
            <v>פרעון הלוואה</v>
          </cell>
        </row>
        <row r="438">
          <cell r="A438" t="str">
            <v>קבלת הלוואה</v>
          </cell>
        </row>
        <row r="440">
          <cell r="A440" t="str">
            <v>תנועה באג"ח סטרייט + להמרה</v>
          </cell>
        </row>
        <row r="442">
          <cell r="A442" t="str">
            <v>י.פ.</v>
          </cell>
        </row>
        <row r="443">
          <cell r="A443" t="str">
            <v>כניסה לאיחוד</v>
          </cell>
        </row>
        <row r="444">
          <cell r="A444" t="str">
            <v>מימושי אג"ח למניות</v>
          </cell>
        </row>
        <row r="445">
          <cell r="A445" t="str">
            <v>פרעון אג"ח</v>
          </cell>
        </row>
        <row r="446">
          <cell r="A446" t="str">
            <v>הפחתת נכיון מול הון עצמי</v>
          </cell>
        </row>
        <row r="447">
          <cell r="A447" t="str">
            <v>הפחתת ניכיון</v>
          </cell>
        </row>
        <row r="448">
          <cell r="A448" t="str">
            <v>הוצ' מימון- שערוך</v>
          </cell>
        </row>
        <row r="449">
          <cell r="A449" t="str">
            <v>י.ס.</v>
          </cell>
        </row>
        <row r="451">
          <cell r="A451" t="str">
            <v>תנועה בזכויות מיעוט</v>
          </cell>
        </row>
        <row r="452">
          <cell r="A452" t="str">
            <v>י.פ.</v>
          </cell>
        </row>
        <row r="453">
          <cell r="A453" t="str">
            <v>כניסה לאיחוד</v>
          </cell>
        </row>
        <row r="454">
          <cell r="A454" t="str">
            <v>חלק המיעוט ברווח</v>
          </cell>
        </row>
        <row r="455">
          <cell r="A455" t="str">
            <v>חלק המיעוט בקרן הון</v>
          </cell>
        </row>
        <row r="456">
          <cell r="A456" t="str">
            <v>מימוש מרכיב המרה</v>
          </cell>
        </row>
        <row r="457">
          <cell r="A457" t="str">
            <v>הפסד מהנפקה/ ממימוש</v>
          </cell>
        </row>
        <row r="458">
          <cell r="A458" t="str">
            <v>לא במזומן ריבית אגח שלא שולמה</v>
          </cell>
        </row>
        <row r="459">
          <cell r="A459" t="str">
            <v>לא במזומן-מס נדחה</v>
          </cell>
        </row>
        <row r="460">
          <cell r="A460" t="str">
            <v>רכישה מהמיעוט</v>
          </cell>
        </row>
        <row r="461">
          <cell r="A461" t="str">
            <v>מכירה למיעוט</v>
          </cell>
        </row>
        <row r="462">
          <cell r="A462" t="str">
            <v>י.ס.</v>
          </cell>
        </row>
        <row r="464">
          <cell r="A464" t="str">
            <v>מיונים שנעשו בתזרים -לפרט..</v>
          </cell>
        </row>
        <row r="468">
          <cell r="A468" t="str">
            <v>פקודות איחוד מאזן</v>
          </cell>
        </row>
        <row r="469">
          <cell r="B469" t="str">
            <v>סה"כ</v>
          </cell>
          <cell r="C469" t="str">
            <v>שדות ני"ע</v>
          </cell>
          <cell r="D469" t="str">
            <v>וואדה</v>
          </cell>
          <cell r="E469" t="str">
            <v>שדות ניהול</v>
          </cell>
          <cell r="F469" t="str">
            <v>תדירגן</v>
          </cell>
          <cell r="G469" t="str">
            <v>DPL</v>
          </cell>
          <cell r="H469" t="str">
            <v>רבינטקס</v>
          </cell>
        </row>
        <row r="470">
          <cell r="A470" t="str">
            <v>חלקי</v>
          </cell>
          <cell r="C470">
            <v>1</v>
          </cell>
          <cell r="D470">
            <v>1</v>
          </cell>
          <cell r="E470">
            <v>1</v>
          </cell>
          <cell r="H470">
            <v>0</v>
          </cell>
        </row>
        <row r="471">
          <cell r="A471" t="str">
            <v>חלק המיעוט</v>
          </cell>
          <cell r="C471">
            <v>0</v>
          </cell>
          <cell r="D471">
            <v>0</v>
          </cell>
          <cell r="E471">
            <v>0</v>
          </cell>
          <cell r="F471">
            <v>1</v>
          </cell>
          <cell r="H471">
            <v>1</v>
          </cell>
        </row>
        <row r="472">
          <cell r="A472" t="str">
            <v>ח' הון מניות</v>
          </cell>
          <cell r="B472">
            <v>2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2</v>
          </cell>
        </row>
        <row r="473">
          <cell r="A473" t="str">
            <v xml:space="preserve">ח' פרמיה </v>
          </cell>
          <cell r="B473">
            <v>1265</v>
          </cell>
          <cell r="C473">
            <v>0</v>
          </cell>
          <cell r="D473">
            <v>1265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A474" t="str">
            <v>ח' קרן הון</v>
          </cell>
          <cell r="B474">
            <v>125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125</v>
          </cell>
        </row>
        <row r="475">
          <cell r="A475" t="str">
            <v>ח' קרן הון מהפרשי תרגום</v>
          </cell>
          <cell r="B475">
            <v>0</v>
          </cell>
          <cell r="F475">
            <v>0</v>
          </cell>
          <cell r="H475">
            <v>0</v>
          </cell>
        </row>
        <row r="476">
          <cell r="A476" t="str">
            <v>ח' תקבולים ע"ח אופציות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A477" t="str">
            <v>ח' הפסדים י.פ.</v>
          </cell>
          <cell r="B477">
            <v>2068</v>
          </cell>
          <cell r="C477">
            <v>14873</v>
          </cell>
          <cell r="D477">
            <v>-11777</v>
          </cell>
          <cell r="E477">
            <v>-1520</v>
          </cell>
          <cell r="F477">
            <v>1792</v>
          </cell>
          <cell r="G477">
            <v>0</v>
          </cell>
          <cell r="H477">
            <v>-1300</v>
          </cell>
        </row>
        <row r="478">
          <cell r="A478" t="str">
            <v>ח' רווח / הפסד השנה</v>
          </cell>
          <cell r="B478">
            <v>2383</v>
          </cell>
          <cell r="C478">
            <v>8407</v>
          </cell>
          <cell r="D478">
            <v>-6763</v>
          </cell>
          <cell r="E478">
            <v>-522</v>
          </cell>
          <cell r="F478">
            <v>88</v>
          </cell>
          <cell r="G478">
            <v>0</v>
          </cell>
          <cell r="H478">
            <v>1173</v>
          </cell>
        </row>
        <row r="479">
          <cell r="A479" t="str">
            <v>ח' מניות באוצר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A480" t="str">
            <v>ח' דיבידנד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A481" t="str">
            <v>ח' מוניטין</v>
          </cell>
          <cell r="B481">
            <v>1115</v>
          </cell>
          <cell r="E481">
            <v>1115</v>
          </cell>
        </row>
        <row r="482">
          <cell r="A482" t="str">
            <v>ח' ע"ע זכאים</v>
          </cell>
          <cell r="B482">
            <v>0</v>
          </cell>
          <cell r="F482">
            <v>0</v>
          </cell>
        </row>
        <row r="483">
          <cell r="A483" t="str">
            <v>ח' ע"ע מותג וקשרי לקוחות</v>
          </cell>
          <cell r="B483">
            <v>0</v>
          </cell>
        </row>
        <row r="484">
          <cell r="A484" t="str">
            <v>ח' ע"ע ידע ומו"פ</v>
          </cell>
          <cell r="B484">
            <v>0</v>
          </cell>
        </row>
        <row r="485">
          <cell r="A485" t="str">
            <v>ח' ע"ע מסים נדחים</v>
          </cell>
          <cell r="B485">
            <v>0</v>
          </cell>
        </row>
        <row r="486">
          <cell r="A486" t="str">
            <v>ז' ע"ע ר"ק</v>
          </cell>
          <cell r="B486">
            <v>0</v>
          </cell>
        </row>
        <row r="487">
          <cell r="A487" t="str">
            <v>ז' השקעה</v>
          </cell>
          <cell r="B487">
            <v>-86008</v>
          </cell>
          <cell r="C487">
            <v>1254</v>
          </cell>
          <cell r="D487">
            <v>-1880</v>
          </cell>
          <cell r="E487">
            <v>928</v>
          </cell>
          <cell r="F487">
            <v>-23103</v>
          </cell>
          <cell r="G487">
            <v>-63207</v>
          </cell>
          <cell r="H487">
            <v>0</v>
          </cell>
        </row>
        <row r="488">
          <cell r="A488" t="str">
            <v>ז' הפרשה למס</v>
          </cell>
          <cell r="B488">
            <v>0</v>
          </cell>
          <cell r="E488">
            <v>0</v>
          </cell>
          <cell r="G488">
            <v>0</v>
          </cell>
        </row>
        <row r="489">
          <cell r="A489" t="str">
            <v>ח' זכאים דיב' לשלם</v>
          </cell>
          <cell r="B489">
            <v>0</v>
          </cell>
          <cell r="G489">
            <v>0</v>
          </cell>
        </row>
        <row r="490">
          <cell r="A490" t="str">
            <v>ז' חייבים דיב' לקבל נטו</v>
          </cell>
          <cell r="B490">
            <v>0</v>
          </cell>
        </row>
        <row r="491">
          <cell r="A491" t="str">
            <v>ז' חלק המיעוט מאזן</v>
          </cell>
          <cell r="B491">
            <v>-115897</v>
          </cell>
          <cell r="D491">
            <v>0</v>
          </cell>
          <cell r="E491">
            <v>0</v>
          </cell>
          <cell r="H491">
            <v>-115897</v>
          </cell>
        </row>
        <row r="492">
          <cell r="A492" t="str">
            <v>ז' חייבים בגין חו"ז דמי ניהול -הכנסות לקבל</v>
          </cell>
          <cell r="B492">
            <v>0</v>
          </cell>
        </row>
        <row r="493">
          <cell r="A493" t="str">
            <v>ח' זכאים בגין חו"ז דמי ניהול</v>
          </cell>
          <cell r="B493">
            <v>0</v>
          </cell>
          <cell r="H493">
            <v>0</v>
          </cell>
        </row>
        <row r="494">
          <cell r="B494">
            <v>-194947</v>
          </cell>
          <cell r="C494">
            <v>24534</v>
          </cell>
          <cell r="D494">
            <v>-19155</v>
          </cell>
          <cell r="E494">
            <v>1</v>
          </cell>
          <cell r="F494">
            <v>-21223</v>
          </cell>
          <cell r="G494">
            <v>-63207</v>
          </cell>
          <cell r="H494">
            <v>-115897</v>
          </cell>
        </row>
        <row r="496">
          <cell r="A496" t="str">
            <v>פקודות איחוד רוו"ה</v>
          </cell>
          <cell r="E496" t="str">
            <v>שער חליפין ממוצע</v>
          </cell>
          <cell r="F496">
            <v>5.4311650793650781</v>
          </cell>
        </row>
        <row r="497">
          <cell r="B497" t="str">
            <v>סה"כ</v>
          </cell>
          <cell r="C497" t="str">
            <v>שדות ניהול</v>
          </cell>
          <cell r="D497" t="str">
            <v>וואדה</v>
          </cell>
          <cell r="E497" t="str">
            <v>שדות ני"ע</v>
          </cell>
          <cell r="F497" t="str">
            <v>תדירגן</v>
          </cell>
          <cell r="G497" t="str">
            <v>DPL</v>
          </cell>
          <cell r="H497" t="str">
            <v>רבינטקס</v>
          </cell>
        </row>
        <row r="498">
          <cell r="A498" t="str">
            <v>ח' חלקי ברווחי מוחזקת</v>
          </cell>
          <cell r="B498">
            <v>1122</v>
          </cell>
          <cell r="C498">
            <v>8407</v>
          </cell>
          <cell r="D498">
            <v>-6763</v>
          </cell>
          <cell r="E498">
            <v>-522</v>
          </cell>
        </row>
        <row r="499">
          <cell r="A499" t="str">
            <v>ח' הפחתת ע"ע בעלות המכר</v>
          </cell>
          <cell r="B499">
            <v>0</v>
          </cell>
        </row>
        <row r="500">
          <cell r="A500" t="str">
            <v>ח' הפחתת ע"ע בהוצ' מו"פ</v>
          </cell>
          <cell r="B500">
            <v>0</v>
          </cell>
        </row>
        <row r="501">
          <cell r="A501" t="str">
            <v>ח' הפחתת ע"ע בהנה"כ</v>
          </cell>
          <cell r="B501">
            <v>0</v>
          </cell>
        </row>
        <row r="502">
          <cell r="A502" t="str">
            <v>ח' הפחתת ע"ע במכירה</v>
          </cell>
          <cell r="B502">
            <v>0</v>
          </cell>
        </row>
        <row r="503">
          <cell r="A503" t="str">
            <v>ח' הוצ' מס</v>
          </cell>
          <cell r="B503">
            <v>0</v>
          </cell>
        </row>
        <row r="504">
          <cell r="A504" t="str">
            <v>ח' חלק המיעוט ברווח</v>
          </cell>
          <cell r="B504">
            <v>0</v>
          </cell>
        </row>
        <row r="505">
          <cell r="A505" t="str">
            <v>ז' סעיפי רוו"ה</v>
          </cell>
          <cell r="B505">
            <v>-1122</v>
          </cell>
          <cell r="C505">
            <v>-8407</v>
          </cell>
          <cell r="D505">
            <v>6763</v>
          </cell>
          <cell r="E505">
            <v>522</v>
          </cell>
        </row>
        <row r="506">
          <cell r="A506" t="str">
            <v>ח' הפסד מהנפקה לצד ג'</v>
          </cell>
          <cell r="B506">
            <v>0</v>
          </cell>
        </row>
        <row r="507">
          <cell r="A507" t="str">
            <v>ח' דמי ניהול ממאוחדות</v>
          </cell>
          <cell r="B507">
            <v>0</v>
          </cell>
        </row>
        <row r="508">
          <cell r="A508" t="str">
            <v>ז' הוצאות דמי ניהול</v>
          </cell>
          <cell r="B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9">
          <cell r="A519" t="str">
            <v>השוואה למאזן בוחן</v>
          </cell>
          <cell r="B519" t="str">
            <v>בהרכבה</v>
          </cell>
          <cell r="C519" t="str">
            <v>במאזן בוחן</v>
          </cell>
          <cell r="D519" t="str">
            <v>הפרש</v>
          </cell>
        </row>
        <row r="520">
          <cell r="A520" t="str">
            <v>קב' 1**</v>
          </cell>
          <cell r="B520">
            <v>15949</v>
          </cell>
          <cell r="C520">
            <v>-60066</v>
          </cell>
          <cell r="D520">
            <v>-76015</v>
          </cell>
        </row>
        <row r="521">
          <cell r="A521" t="str">
            <v>קב' 2**</v>
          </cell>
          <cell r="B521">
            <v>1930</v>
          </cell>
          <cell r="C521">
            <v>8964</v>
          </cell>
          <cell r="D521">
            <v>7034</v>
          </cell>
        </row>
        <row r="522">
          <cell r="A522" t="str">
            <v>קב' 3**</v>
          </cell>
          <cell r="B522">
            <v>-25423</v>
          </cell>
          <cell r="C522">
            <v>-222</v>
          </cell>
          <cell r="D522">
            <v>25201</v>
          </cell>
        </row>
        <row r="523">
          <cell r="A523" t="str">
            <v>קב' 4**</v>
          </cell>
          <cell r="B523">
            <v>4522</v>
          </cell>
          <cell r="C523">
            <v>-4673</v>
          </cell>
          <cell r="D523">
            <v>-9195</v>
          </cell>
        </row>
        <row r="524">
          <cell r="A524" t="str">
            <v>קב' 5**</v>
          </cell>
          <cell r="B524">
            <v>109817</v>
          </cell>
          <cell r="C524">
            <v>289952</v>
          </cell>
          <cell r="D524">
            <v>180135</v>
          </cell>
        </row>
        <row r="525">
          <cell r="A525" t="str">
            <v>תנועה בהשקעות 08</v>
          </cell>
          <cell r="B525">
            <v>0</v>
          </cell>
        </row>
        <row r="526">
          <cell r="A526" t="str">
            <v>קב'60*</v>
          </cell>
          <cell r="B526">
            <v>-2048</v>
          </cell>
          <cell r="C526">
            <v>-111245</v>
          </cell>
          <cell r="D526">
            <v>-109197</v>
          </cell>
        </row>
        <row r="527">
          <cell r="A527" t="str">
            <v>קב'61*</v>
          </cell>
          <cell r="B527">
            <v>-120557</v>
          </cell>
          <cell r="C527">
            <v>-126802</v>
          </cell>
          <cell r="D527">
            <v>-6245</v>
          </cell>
        </row>
        <row r="528">
          <cell r="A528" t="str">
            <v>תנועה בהפרשי תרגום 08</v>
          </cell>
          <cell r="B528">
            <v>0</v>
          </cell>
        </row>
        <row r="529">
          <cell r="A529" t="str">
            <v>קב' 8**</v>
          </cell>
          <cell r="B529">
            <v>18012</v>
          </cell>
          <cell r="C529">
            <v>1635</v>
          </cell>
          <cell r="D529">
            <v>-16377</v>
          </cell>
        </row>
        <row r="530">
          <cell r="A530" t="str">
            <v>קב'9**</v>
          </cell>
          <cell r="B530">
            <v>7001</v>
          </cell>
          <cell r="C530">
            <v>2457</v>
          </cell>
          <cell r="D530">
            <v>-4544</v>
          </cell>
        </row>
        <row r="531">
          <cell r="A531" t="str">
            <v>תנועה ברווחי אקוויטי</v>
          </cell>
          <cell r="B531">
            <v>1366</v>
          </cell>
        </row>
        <row r="532">
          <cell r="B532">
            <v>10569</v>
          </cell>
          <cell r="C532">
            <v>0</v>
          </cell>
        </row>
      </sheetData>
      <sheetData sheetId="12">
        <row r="1">
          <cell r="L1">
            <v>5.2972999999999999</v>
          </cell>
        </row>
        <row r="2">
          <cell r="L2">
            <v>5.2670000000000003</v>
          </cell>
        </row>
        <row r="3">
          <cell r="B3">
            <v>0</v>
          </cell>
          <cell r="C3">
            <v>-1.9700000137090683</v>
          </cell>
          <cell r="D3">
            <v>0</v>
          </cell>
          <cell r="E3">
            <v>-15027624.69879315</v>
          </cell>
          <cell r="F3">
            <v>-15027626.668793142</v>
          </cell>
          <cell r="G3">
            <v>0</v>
          </cell>
          <cell r="H3">
            <v>0.6812228336930275</v>
          </cell>
          <cell r="I3">
            <v>0</v>
          </cell>
          <cell r="J3">
            <v>828.84275062312372</v>
          </cell>
          <cell r="K3">
            <v>829.44955273717642</v>
          </cell>
          <cell r="L3">
            <v>0</v>
          </cell>
        </row>
        <row r="5">
          <cell r="A5" t="str">
            <v>פירוט</v>
          </cell>
          <cell r="B5" t="str">
            <v>תדירגן</v>
          </cell>
          <cell r="C5" t="str">
            <v>אורטל</v>
          </cell>
          <cell r="D5" t="str">
            <v>טורקיה</v>
          </cell>
          <cell r="E5" t="str">
            <v>פ.נ נומינלי</v>
          </cell>
          <cell r="F5" t="str">
            <v>₪ נומינלי</v>
          </cell>
          <cell r="G5" t="str">
            <v>תדירגן</v>
          </cell>
          <cell r="H5" t="str">
            <v>אורטל</v>
          </cell>
          <cell r="I5" t="str">
            <v>טורקיה</v>
          </cell>
          <cell r="J5" t="str">
            <v>פ.נ. יורו</v>
          </cell>
          <cell r="K5" t="str">
            <v>יורו</v>
          </cell>
          <cell r="L5" t="str">
            <v>₪ מתורגם</v>
          </cell>
        </row>
        <row r="6">
          <cell r="A6" t="str">
            <v xml:space="preserve">מזומן </v>
          </cell>
        </row>
        <row r="7">
          <cell r="A7" t="str">
            <v>עו"ש - שקלי</v>
          </cell>
          <cell r="B7">
            <v>1536305.41</v>
          </cell>
          <cell r="C7">
            <v>954449.58</v>
          </cell>
          <cell r="D7">
            <v>0</v>
          </cell>
          <cell r="E7">
            <v>0</v>
          </cell>
          <cell r="F7">
            <v>2490754.9900000002</v>
          </cell>
          <cell r="G7">
            <v>290016.68963434204</v>
          </cell>
          <cell r="H7">
            <v>180176.61450172731</v>
          </cell>
          <cell r="I7">
            <v>0</v>
          </cell>
          <cell r="J7">
            <v>0</v>
          </cell>
          <cell r="K7">
            <v>470193.30413606938</v>
          </cell>
          <cell r="L7">
            <v>2490754.9900000002</v>
          </cell>
        </row>
        <row r="8">
          <cell r="A8" t="str">
            <v>עוש - צמוד יורו</v>
          </cell>
          <cell r="B8">
            <v>922079.47</v>
          </cell>
          <cell r="C8">
            <v>2647167.08</v>
          </cell>
          <cell r="D8">
            <v>0</v>
          </cell>
          <cell r="E8">
            <v>0</v>
          </cell>
          <cell r="F8">
            <v>3569246.55</v>
          </cell>
          <cell r="G8">
            <v>174065.93358880939</v>
          </cell>
          <cell r="H8">
            <v>499720.06116323412</v>
          </cell>
          <cell r="I8">
            <v>0</v>
          </cell>
          <cell r="J8">
            <v>0</v>
          </cell>
          <cell r="K8">
            <v>673785.99475204351</v>
          </cell>
          <cell r="L8">
            <v>3569246.55</v>
          </cell>
        </row>
        <row r="9">
          <cell r="A9" t="str">
            <v>עוש - צמוד מטח אחר</v>
          </cell>
          <cell r="B9">
            <v>3492148.49</v>
          </cell>
          <cell r="C9">
            <v>736447.66</v>
          </cell>
          <cell r="D9">
            <v>3661.5799999997253</v>
          </cell>
          <cell r="E9">
            <v>0</v>
          </cell>
          <cell r="F9">
            <v>4232257.7300000004</v>
          </cell>
          <cell r="G9">
            <v>659231.77656542009</v>
          </cell>
          <cell r="H9">
            <v>139023.21182489194</v>
          </cell>
          <cell r="I9">
            <v>937</v>
          </cell>
          <cell r="J9">
            <v>0</v>
          </cell>
          <cell r="K9">
            <v>799191.98839031206</v>
          </cell>
          <cell r="L9">
            <v>4233559.7200999996</v>
          </cell>
        </row>
        <row r="10">
          <cell r="A10" t="str">
            <v>קופת מטח</v>
          </cell>
          <cell r="B10">
            <v>8308.2099999999991</v>
          </cell>
          <cell r="C10">
            <v>3838.67</v>
          </cell>
          <cell r="D10">
            <v>0</v>
          </cell>
          <cell r="E10">
            <v>0</v>
          </cell>
          <cell r="F10">
            <v>12146.88</v>
          </cell>
          <cell r="G10">
            <v>1568.3857814358257</v>
          </cell>
          <cell r="H10">
            <v>724.64651803749086</v>
          </cell>
          <cell r="I10">
            <v>0</v>
          </cell>
          <cell r="J10">
            <v>0</v>
          </cell>
          <cell r="K10">
            <v>2293.0322994733165</v>
          </cell>
          <cell r="L10">
            <v>12146.88</v>
          </cell>
        </row>
        <row r="11">
          <cell r="A11" t="str">
            <v>קופת ₪</v>
          </cell>
          <cell r="B11">
            <v>0</v>
          </cell>
          <cell r="C11">
            <v>79</v>
          </cell>
          <cell r="D11">
            <v>0</v>
          </cell>
          <cell r="E11">
            <v>0</v>
          </cell>
          <cell r="F11">
            <v>79</v>
          </cell>
          <cell r="G11">
            <v>0</v>
          </cell>
          <cell r="H11">
            <v>14.913257697317501</v>
          </cell>
          <cell r="I11">
            <v>0</v>
          </cell>
          <cell r="J11">
            <v>0</v>
          </cell>
          <cell r="K11">
            <v>14.913257697317501</v>
          </cell>
          <cell r="L11">
            <v>79</v>
          </cell>
        </row>
        <row r="12">
          <cell r="B12">
            <v>5958841.5799999991</v>
          </cell>
          <cell r="C12">
            <v>4341981.99</v>
          </cell>
          <cell r="D12">
            <v>3661.5799999997253</v>
          </cell>
          <cell r="E12">
            <v>0</v>
          </cell>
          <cell r="F12">
            <v>10304485.15</v>
          </cell>
          <cell r="G12">
            <v>1124882.7855700073</v>
          </cell>
          <cell r="H12">
            <v>819659.44726558833</v>
          </cell>
          <cell r="I12">
            <v>937</v>
          </cell>
          <cell r="J12">
            <v>0</v>
          </cell>
          <cell r="K12">
            <v>1945479.2328355957</v>
          </cell>
          <cell r="L12">
            <v>10305787.1401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נכסים פיננסיים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נגזרים משובצים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עסקאות הגנה - חייבים</v>
          </cell>
          <cell r="B16">
            <v>0</v>
          </cell>
          <cell r="C16">
            <v>442580.11</v>
          </cell>
          <cell r="D16">
            <v>0</v>
          </cell>
          <cell r="E16">
            <v>0</v>
          </cell>
          <cell r="F16">
            <v>442580.11</v>
          </cell>
          <cell r="G16">
            <v>0</v>
          </cell>
          <cell r="H16">
            <v>85821.243444773747</v>
          </cell>
          <cell r="I16">
            <v>0</v>
          </cell>
          <cell r="J16">
            <v>0</v>
          </cell>
          <cell r="K16">
            <v>85821.243444773747</v>
          </cell>
          <cell r="L16">
            <v>454620.87289999996</v>
          </cell>
        </row>
        <row r="17">
          <cell r="B17">
            <v>0</v>
          </cell>
          <cell r="C17">
            <v>442580.11</v>
          </cell>
          <cell r="D17">
            <v>0</v>
          </cell>
          <cell r="E17">
            <v>0</v>
          </cell>
          <cell r="F17">
            <v>442580.11</v>
          </cell>
          <cell r="G17">
            <v>0</v>
          </cell>
          <cell r="H17">
            <v>85821.243444773747</v>
          </cell>
          <cell r="I17">
            <v>0</v>
          </cell>
          <cell r="J17">
            <v>0</v>
          </cell>
          <cell r="K17">
            <v>85821.243444773747</v>
          </cell>
          <cell r="L17">
            <v>454620.87289999996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 xml:space="preserve">לקוחות 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לקוחות בארץ</v>
          </cell>
          <cell r="B20">
            <v>259730.29</v>
          </cell>
          <cell r="C20">
            <v>528732.66</v>
          </cell>
          <cell r="D20">
            <v>0</v>
          </cell>
          <cell r="E20">
            <v>0</v>
          </cell>
          <cell r="F20">
            <v>788462.95</v>
          </cell>
          <cell r="G20">
            <v>49030.692994544392</v>
          </cell>
          <cell r="H20">
            <v>99811.726728710855</v>
          </cell>
          <cell r="I20">
            <v>0</v>
          </cell>
          <cell r="J20">
            <v>0</v>
          </cell>
          <cell r="K20">
            <v>148842.41972325524</v>
          </cell>
          <cell r="L20">
            <v>788462.95</v>
          </cell>
        </row>
        <row r="21">
          <cell r="A21" t="str">
            <v>לקוחות חו"ל</v>
          </cell>
          <cell r="B21">
            <v>20686320.778448999</v>
          </cell>
          <cell r="C21">
            <v>13024326.01</v>
          </cell>
          <cell r="D21">
            <v>0</v>
          </cell>
          <cell r="E21">
            <v>0</v>
          </cell>
          <cell r="F21">
            <v>33710646.788448997</v>
          </cell>
          <cell r="G21">
            <v>3905068.7668149811</v>
          </cell>
          <cell r="H21">
            <v>2458672.5331772789</v>
          </cell>
          <cell r="I21">
            <v>0</v>
          </cell>
          <cell r="J21">
            <v>0</v>
          </cell>
          <cell r="K21">
            <v>6363741.2999922596</v>
          </cell>
          <cell r="L21">
            <v>33710646.788448997</v>
          </cell>
        </row>
        <row r="22">
          <cell r="A22" t="str">
            <v>מקדמות מלקוחות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חובות מסופקים בחו"ל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חובות מסופקים בארץ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 t="str">
            <v>שיקים לקבל</v>
          </cell>
          <cell r="B25">
            <v>1582.35</v>
          </cell>
          <cell r="C25">
            <v>0</v>
          </cell>
          <cell r="D25">
            <v>0</v>
          </cell>
          <cell r="E25">
            <v>0</v>
          </cell>
          <cell r="F25">
            <v>1582.35</v>
          </cell>
          <cell r="G25">
            <v>298.70877616899173</v>
          </cell>
          <cell r="H25">
            <v>0</v>
          </cell>
          <cell r="I25">
            <v>0</v>
          </cell>
          <cell r="J25">
            <v>0</v>
          </cell>
          <cell r="K25">
            <v>298.70877616899173</v>
          </cell>
          <cell r="L25">
            <v>1582.35</v>
          </cell>
        </row>
        <row r="26">
          <cell r="B26">
            <v>20947633.418449</v>
          </cell>
          <cell r="C26">
            <v>13553058.67</v>
          </cell>
          <cell r="D26">
            <v>0</v>
          </cell>
          <cell r="E26">
            <v>0</v>
          </cell>
          <cell r="F26">
            <v>34500692.088449001</v>
          </cell>
          <cell r="G26">
            <v>3954398.1685856944</v>
          </cell>
          <cell r="H26">
            <v>2558484.2599059897</v>
          </cell>
          <cell r="I26">
            <v>0</v>
          </cell>
          <cell r="J26">
            <v>0</v>
          </cell>
          <cell r="K26">
            <v>6512882.4284916846</v>
          </cell>
          <cell r="L26">
            <v>34500692.088449001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 xml:space="preserve">חייבים ויתרות חובה 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A29" t="str">
            <v>מענק לקבל - מדען ראשי</v>
          </cell>
          <cell r="B29">
            <v>0</v>
          </cell>
          <cell r="C29">
            <v>1147686</v>
          </cell>
          <cell r="D29">
            <v>0</v>
          </cell>
          <cell r="E29">
            <v>0</v>
          </cell>
          <cell r="F29">
            <v>1147686</v>
          </cell>
          <cell r="G29">
            <v>0</v>
          </cell>
          <cell r="H29">
            <v>216654.89966586753</v>
          </cell>
          <cell r="I29">
            <v>0</v>
          </cell>
          <cell r="J29">
            <v>0</v>
          </cell>
          <cell r="K29">
            <v>216654.89966586753</v>
          </cell>
          <cell r="L29">
            <v>1147686</v>
          </cell>
        </row>
        <row r="30">
          <cell r="A30" t="str">
            <v>מענק לקבל - מרכז השקעות</v>
          </cell>
          <cell r="B30">
            <v>2718003</v>
          </cell>
          <cell r="C30">
            <v>0</v>
          </cell>
          <cell r="D30">
            <v>0</v>
          </cell>
          <cell r="E30">
            <v>0</v>
          </cell>
          <cell r="F30">
            <v>2718003</v>
          </cell>
          <cell r="G30">
            <v>513092.14127951977</v>
          </cell>
          <cell r="H30">
            <v>0</v>
          </cell>
          <cell r="I30">
            <v>0</v>
          </cell>
          <cell r="J30">
            <v>0</v>
          </cell>
          <cell r="K30">
            <v>513092.14127951977</v>
          </cell>
          <cell r="L30">
            <v>2718003</v>
          </cell>
        </row>
        <row r="31">
          <cell r="A31" t="str">
            <v>חו"ז עם תדירגן - ח</v>
          </cell>
          <cell r="B31">
            <v>0</v>
          </cell>
          <cell r="C31">
            <v>74499.340000000084</v>
          </cell>
          <cell r="D31">
            <v>0</v>
          </cell>
          <cell r="E31">
            <v>0</v>
          </cell>
          <cell r="F31">
            <v>74499.340000000084</v>
          </cell>
          <cell r="G31">
            <v>0</v>
          </cell>
          <cell r="H31">
            <v>14063.643743038934</v>
          </cell>
          <cell r="I31">
            <v>0</v>
          </cell>
          <cell r="J31">
            <v>-14063.643743038934</v>
          </cell>
          <cell r="K31">
            <v>0</v>
          </cell>
          <cell r="L31">
            <v>0</v>
          </cell>
        </row>
        <row r="32">
          <cell r="A32" t="str">
            <v>חו"ז עם אבץ - ח</v>
          </cell>
          <cell r="B32">
            <v>0</v>
          </cell>
          <cell r="C32">
            <v>-2.220000000204891</v>
          </cell>
          <cell r="D32">
            <v>0</v>
          </cell>
          <cell r="E32">
            <v>0</v>
          </cell>
          <cell r="F32">
            <v>-2.220000000204891</v>
          </cell>
          <cell r="G32">
            <v>0</v>
          </cell>
          <cell r="H32">
            <v>-0.41908141889143735</v>
          </cell>
          <cell r="I32">
            <v>0</v>
          </cell>
          <cell r="J32">
            <v>0</v>
          </cell>
          <cell r="K32">
            <v>-0.41908141889143735</v>
          </cell>
          <cell r="L32">
            <v>-2.2200000002936111</v>
          </cell>
        </row>
        <row r="33">
          <cell r="A33" t="str">
            <v>חו"ז עם מגנזיום - ח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חו"ז טורקיה - ח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הכנסות לקבל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מקדמות לספקים</v>
          </cell>
          <cell r="B36">
            <v>971954</v>
          </cell>
          <cell r="C36">
            <v>229800.15</v>
          </cell>
          <cell r="D36">
            <v>0</v>
          </cell>
          <cell r="E36">
            <v>0</v>
          </cell>
          <cell r="F36">
            <v>1201754.1499999999</v>
          </cell>
          <cell r="G36">
            <v>192833</v>
          </cell>
          <cell r="H36">
            <v>43380.618428255912</v>
          </cell>
          <cell r="I36">
            <v>0</v>
          </cell>
          <cell r="J36">
            <v>0</v>
          </cell>
          <cell r="K36">
            <v>236213.6184282559</v>
          </cell>
          <cell r="L36">
            <v>1251294.4009</v>
          </cell>
        </row>
        <row r="37">
          <cell r="A37" t="str">
            <v>הוצאות מראש</v>
          </cell>
          <cell r="B37">
            <v>706622.21</v>
          </cell>
          <cell r="C37">
            <v>406076.79</v>
          </cell>
          <cell r="D37">
            <v>110807.0125717453</v>
          </cell>
          <cell r="E37">
            <v>0</v>
          </cell>
          <cell r="F37">
            <v>1223506.0125717453</v>
          </cell>
          <cell r="G37">
            <v>133392.90015668361</v>
          </cell>
          <cell r="H37">
            <v>76657.314103411176</v>
          </cell>
          <cell r="I37">
            <v>25416.199551569505</v>
          </cell>
          <cell r="J37">
            <v>0</v>
          </cell>
          <cell r="K37">
            <v>235466.4138116643</v>
          </cell>
          <cell r="L37">
            <v>1247336.2338845292</v>
          </cell>
        </row>
        <row r="38">
          <cell r="A38" t="str">
            <v xml:space="preserve">עובדים </v>
          </cell>
          <cell r="B38">
            <v>35019.599999999999</v>
          </cell>
          <cell r="C38">
            <v>41847.85</v>
          </cell>
          <cell r="D38">
            <v>0</v>
          </cell>
          <cell r="E38">
            <v>0</v>
          </cell>
          <cell r="F38">
            <v>76867.45</v>
          </cell>
          <cell r="G38">
            <v>6610.839484265568</v>
          </cell>
          <cell r="H38">
            <v>7899.8452041606097</v>
          </cell>
          <cell r="I38">
            <v>1060</v>
          </cell>
          <cell r="J38">
            <v>0</v>
          </cell>
          <cell r="K38">
            <v>15570.684688426178</v>
          </cell>
          <cell r="L38">
            <v>82482.587999999989</v>
          </cell>
        </row>
        <row r="39">
          <cell r="A39" t="str">
            <v>מיסים נדחים ז"ק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מוסדות מס</v>
          </cell>
          <cell r="B40">
            <v>2341566.35</v>
          </cell>
          <cell r="C40">
            <v>1337868.33</v>
          </cell>
          <cell r="D40">
            <v>0</v>
          </cell>
          <cell r="E40">
            <v>0</v>
          </cell>
          <cell r="F40">
            <v>3679434.68</v>
          </cell>
          <cell r="G40">
            <v>442030.15687236894</v>
          </cell>
          <cell r="H40">
            <v>252556.64772620017</v>
          </cell>
          <cell r="I40">
            <v>242090.65769805684</v>
          </cell>
          <cell r="J40">
            <v>0</v>
          </cell>
          <cell r="K40">
            <v>936677.46229662606</v>
          </cell>
          <cell r="L40">
            <v>4961861.521023917</v>
          </cell>
        </row>
        <row r="41">
          <cell r="A41" t="str">
            <v>ארגוני קניות-חייבים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שונות חייבים</v>
          </cell>
          <cell r="B42">
            <v>174306</v>
          </cell>
          <cell r="C42">
            <v>0</v>
          </cell>
          <cell r="D42">
            <v>0</v>
          </cell>
          <cell r="E42">
            <v>0</v>
          </cell>
          <cell r="F42">
            <v>174306</v>
          </cell>
          <cell r="G42">
            <v>32904.687293526891</v>
          </cell>
          <cell r="H42">
            <v>0</v>
          </cell>
          <cell r="I42">
            <v>0</v>
          </cell>
          <cell r="J42">
            <v>0</v>
          </cell>
          <cell r="K42">
            <v>32904.687293526891</v>
          </cell>
          <cell r="L42">
            <v>174306</v>
          </cell>
        </row>
        <row r="43">
          <cell r="B43">
            <v>6947471.1600000001</v>
          </cell>
          <cell r="C43">
            <v>3237776.24</v>
          </cell>
          <cell r="D43">
            <v>110807.0125717453</v>
          </cell>
          <cell r="E43">
            <v>0</v>
          </cell>
          <cell r="F43">
            <v>10296054.412571745</v>
          </cell>
          <cell r="G43">
            <v>1320863.7250863649</v>
          </cell>
          <cell r="H43">
            <v>611212.54978951544</v>
          </cell>
          <cell r="I43">
            <v>268566.85724962637</v>
          </cell>
          <cell r="J43">
            <v>0</v>
          </cell>
          <cell r="K43">
            <v>2186579.4883824675</v>
          </cell>
          <cell r="L43">
            <v>11582967.523808446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מלאי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מלאי חומרי גלם</v>
          </cell>
          <cell r="B46">
            <v>8657727.3235919885</v>
          </cell>
          <cell r="C46">
            <v>6750343.194472082</v>
          </cell>
          <cell r="D46">
            <v>72446.850000000006</v>
          </cell>
          <cell r="E46">
            <v>0</v>
          </cell>
          <cell r="F46">
            <v>15480517.36806407</v>
          </cell>
          <cell r="G46">
            <v>1534052.2803462406</v>
          </cell>
          <cell r="H46">
            <v>1089789.96936758</v>
          </cell>
          <cell r="I46">
            <v>80932</v>
          </cell>
          <cell r="J46">
            <v>0</v>
          </cell>
          <cell r="K46">
            <v>2704774.2497138204</v>
          </cell>
          <cell r="L46">
            <v>14328000.63300902</v>
          </cell>
        </row>
        <row r="47">
          <cell r="A47" t="str">
            <v xml:space="preserve">מלאי בתהליך </v>
          </cell>
          <cell r="B47">
            <v>2209866.0038221814</v>
          </cell>
          <cell r="C47">
            <v>3528519.5066782846</v>
          </cell>
          <cell r="D47">
            <v>0</v>
          </cell>
          <cell r="E47">
            <v>0</v>
          </cell>
          <cell r="F47">
            <v>5738385.5105004665</v>
          </cell>
          <cell r="G47">
            <v>332741.48263897654</v>
          </cell>
          <cell r="H47">
            <v>613413.71892668784</v>
          </cell>
          <cell r="I47">
            <v>7471</v>
          </cell>
          <cell r="J47">
            <v>0</v>
          </cell>
          <cell r="K47">
            <v>953626.20156566438</v>
          </cell>
          <cell r="L47">
            <v>5051644.0775537938</v>
          </cell>
        </row>
        <row r="48">
          <cell r="A48" t="str">
            <v>מלאי מוצרים גמורים</v>
          </cell>
          <cell r="B48">
            <v>6974430.3256093329</v>
          </cell>
          <cell r="C48">
            <v>9774432.1913337559</v>
          </cell>
          <cell r="D48">
            <v>0</v>
          </cell>
          <cell r="E48">
            <v>0</v>
          </cell>
          <cell r="F48">
            <v>16748862.51694309</v>
          </cell>
          <cell r="G48">
            <v>1534588.8210407384</v>
          </cell>
          <cell r="H48">
            <v>1727893.658807327</v>
          </cell>
          <cell r="I48">
            <v>7347</v>
          </cell>
          <cell r="J48">
            <v>0</v>
          </cell>
          <cell r="K48">
            <v>3269829.4798480654</v>
          </cell>
          <cell r="L48">
            <v>17321267.703599155</v>
          </cell>
        </row>
        <row r="49">
          <cell r="A49" t="str">
            <v>מלאי טכני</v>
          </cell>
          <cell r="B49">
            <v>578420</v>
          </cell>
          <cell r="C49">
            <v>2523886.7580094314</v>
          </cell>
          <cell r="D49">
            <v>0</v>
          </cell>
          <cell r="E49">
            <v>0</v>
          </cell>
          <cell r="F49">
            <v>3102306.7580094314</v>
          </cell>
          <cell r="G49">
            <v>106447.67166833809</v>
          </cell>
          <cell r="H49">
            <v>532528.25105889584</v>
          </cell>
          <cell r="I49">
            <v>0</v>
          </cell>
          <cell r="J49">
            <v>0</v>
          </cell>
          <cell r="K49">
            <v>638975.92272723396</v>
          </cell>
          <cell r="L49">
            <v>3384847.1554629765</v>
          </cell>
        </row>
        <row r="50">
          <cell r="A50" t="str">
            <v>תיאום מלאי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18420443.653023504</v>
          </cell>
          <cell r="C51">
            <v>22577181.650493551</v>
          </cell>
          <cell r="D51">
            <v>72446.850000000006</v>
          </cell>
          <cell r="E51">
            <v>0</v>
          </cell>
          <cell r="F51">
            <v>41070072.15351706</v>
          </cell>
          <cell r="G51">
            <v>3507830.2556942939</v>
          </cell>
          <cell r="H51">
            <v>3963625.5981604904</v>
          </cell>
          <cell r="I51">
            <v>95750</v>
          </cell>
          <cell r="J51">
            <v>0</v>
          </cell>
          <cell r="K51">
            <v>7567205.8538547838</v>
          </cell>
          <cell r="L51">
            <v>40085759.569624946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נכסי מס שוטפים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 xml:space="preserve">מוסדות - מע"מ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 xml:space="preserve">מוסדות - מס הכנסה </v>
          </cell>
          <cell r="B55">
            <v>1779717.02</v>
          </cell>
          <cell r="C55">
            <v>0</v>
          </cell>
          <cell r="D55">
            <v>0</v>
          </cell>
          <cell r="E55">
            <v>0</v>
          </cell>
          <cell r="F55">
            <v>1779717.02</v>
          </cell>
          <cell r="G55">
            <v>335966.8170577464</v>
          </cell>
          <cell r="H55">
            <v>0</v>
          </cell>
          <cell r="I55">
            <v>0</v>
          </cell>
          <cell r="J55">
            <v>0</v>
          </cell>
          <cell r="K55">
            <v>335966.8170577464</v>
          </cell>
          <cell r="L55">
            <v>1779717.02</v>
          </cell>
        </row>
        <row r="56">
          <cell r="A56" t="str">
            <v>מע"מ חו"ל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מס קניה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1779717.02</v>
          </cell>
          <cell r="C58">
            <v>0</v>
          </cell>
          <cell r="D58">
            <v>0</v>
          </cell>
          <cell r="E58">
            <v>0</v>
          </cell>
          <cell r="F58">
            <v>1779717.02</v>
          </cell>
          <cell r="G58">
            <v>335966.8170577464</v>
          </cell>
          <cell r="H58">
            <v>0</v>
          </cell>
          <cell r="I58">
            <v>0</v>
          </cell>
          <cell r="J58">
            <v>0</v>
          </cell>
          <cell r="K58">
            <v>335966.8170577464</v>
          </cell>
          <cell r="L58">
            <v>1779717.02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השקעה בחברות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השקעה במגנזיום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השקעה באורטל</v>
          </cell>
          <cell r="B62">
            <v>35442183.770000003</v>
          </cell>
          <cell r="C62">
            <v>0</v>
          </cell>
          <cell r="D62">
            <v>0</v>
          </cell>
          <cell r="E62">
            <v>0</v>
          </cell>
          <cell r="F62">
            <v>35442183.770000003</v>
          </cell>
          <cell r="G62">
            <v>5920248.1473445818</v>
          </cell>
          <cell r="H62">
            <v>0</v>
          </cell>
          <cell r="I62">
            <v>0</v>
          </cell>
          <cell r="J62">
            <v>-5920248.1473445818</v>
          </cell>
          <cell r="K62">
            <v>0</v>
          </cell>
          <cell r="L62">
            <v>0</v>
          </cell>
        </row>
        <row r="63">
          <cell r="A63" t="str">
            <v>השקעה בטורקיה</v>
          </cell>
          <cell r="B63">
            <v>15833881.020000001</v>
          </cell>
          <cell r="C63">
            <v>0</v>
          </cell>
          <cell r="D63">
            <v>0</v>
          </cell>
          <cell r="E63">
            <v>-15833881.020000001</v>
          </cell>
          <cell r="F63">
            <v>0</v>
          </cell>
          <cell r="G63">
            <v>2927246.7306745225</v>
          </cell>
          <cell r="H63">
            <v>0</v>
          </cell>
          <cell r="I63">
            <v>0</v>
          </cell>
          <cell r="J63">
            <v>-2927246.7306745225</v>
          </cell>
          <cell r="K63">
            <v>0</v>
          </cell>
          <cell r="L63">
            <v>0</v>
          </cell>
        </row>
        <row r="64">
          <cell r="A64" t="str">
            <v>תיאום השקעה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51276064.790000007</v>
          </cell>
          <cell r="C65">
            <v>0</v>
          </cell>
          <cell r="D65">
            <v>0</v>
          </cell>
          <cell r="E65">
            <v>0</v>
          </cell>
          <cell r="F65">
            <v>35442183.770000003</v>
          </cell>
          <cell r="G65">
            <v>8847494.8780191038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רכוש קבוע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עלות</v>
          </cell>
          <cell r="B68">
            <v>155378233.27999997</v>
          </cell>
          <cell r="C68">
            <v>218059833.19</v>
          </cell>
          <cell r="D68">
            <v>4206117.4711926244</v>
          </cell>
          <cell r="E68">
            <v>0</v>
          </cell>
          <cell r="F68">
            <v>377644183.94119257</v>
          </cell>
          <cell r="G68">
            <v>29331590.29694372</v>
          </cell>
          <cell r="H68">
            <v>54099555.263247319</v>
          </cell>
          <cell r="I68">
            <v>3198816.6053026132</v>
          </cell>
          <cell r="J68">
            <v>1162330</v>
          </cell>
          <cell r="K68">
            <v>87792292.165493652</v>
          </cell>
          <cell r="L68">
            <v>465062109.28826952</v>
          </cell>
        </row>
        <row r="69">
          <cell r="A69" t="str">
            <v>מענקים</v>
          </cell>
          <cell r="B69">
            <v>-36704924</v>
          </cell>
          <cell r="C69">
            <v>-54545578</v>
          </cell>
          <cell r="D69">
            <v>0</v>
          </cell>
          <cell r="E69">
            <v>0</v>
          </cell>
          <cell r="F69">
            <v>-91250502</v>
          </cell>
          <cell r="G69">
            <v>-6928987.2199044796</v>
          </cell>
          <cell r="H69">
            <v>-15035887.062824458</v>
          </cell>
          <cell r="I69">
            <v>0</v>
          </cell>
          <cell r="J69">
            <v>0</v>
          </cell>
          <cell r="K69">
            <v>-21964874.282728937</v>
          </cell>
          <cell r="L69">
            <v>-116354528.53789999</v>
          </cell>
        </row>
        <row r="70">
          <cell r="A70" t="str">
            <v>רכוש קבוע - היוון עלויות</v>
          </cell>
          <cell r="B70">
            <v>49146427.07</v>
          </cell>
          <cell r="C70">
            <v>18680881.079999998</v>
          </cell>
          <cell r="D70">
            <v>0</v>
          </cell>
          <cell r="E70">
            <v>0</v>
          </cell>
          <cell r="F70">
            <v>67827308.150000006</v>
          </cell>
          <cell r="G70">
            <v>8978637.1113586165</v>
          </cell>
          <cell r="H70">
            <v>3330666.0577086443</v>
          </cell>
          <cell r="I70">
            <v>0</v>
          </cell>
          <cell r="J70">
            <v>0</v>
          </cell>
          <cell r="K70">
            <v>12309303.16906726</v>
          </cell>
          <cell r="L70">
            <v>65206071.677499995</v>
          </cell>
        </row>
        <row r="71">
          <cell r="A71" t="str">
            <v>מקדמות רכוש קבוע</v>
          </cell>
          <cell r="B71">
            <v>1201507</v>
          </cell>
          <cell r="C71">
            <v>731971</v>
          </cell>
          <cell r="D71">
            <v>0</v>
          </cell>
          <cell r="E71">
            <v>0</v>
          </cell>
          <cell r="F71">
            <v>1933478</v>
          </cell>
          <cell r="G71">
            <v>226815</v>
          </cell>
          <cell r="H71">
            <v>138178.1284805467</v>
          </cell>
          <cell r="I71">
            <v>0</v>
          </cell>
          <cell r="J71">
            <v>0</v>
          </cell>
          <cell r="K71">
            <v>364993.1284805467</v>
          </cell>
          <cell r="L71">
            <v>1933478.0995</v>
          </cell>
        </row>
        <row r="72">
          <cell r="A72" t="str">
            <v>תיאום עלות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1043391</v>
          </cell>
          <cell r="H72">
            <v>0</v>
          </cell>
          <cell r="I72">
            <v>0</v>
          </cell>
          <cell r="J72">
            <v>0</v>
          </cell>
          <cell r="K72">
            <v>1043391</v>
          </cell>
          <cell r="L72">
            <v>5527155.1442999998</v>
          </cell>
        </row>
        <row r="73">
          <cell r="B73">
            <v>169021243.34999996</v>
          </cell>
          <cell r="C73">
            <v>182927107.26999998</v>
          </cell>
          <cell r="D73">
            <v>4206117.4711926244</v>
          </cell>
          <cell r="E73">
            <v>0</v>
          </cell>
          <cell r="F73">
            <v>356154468.0911926</v>
          </cell>
          <cell r="G73">
            <v>32651446.188397858</v>
          </cell>
          <cell r="H73">
            <v>42532512.38661205</v>
          </cell>
          <cell r="I73">
            <v>3198816.6053026132</v>
          </cell>
          <cell r="J73">
            <v>0</v>
          </cell>
          <cell r="K73">
            <v>79545105.180312529</v>
          </cell>
          <cell r="L73">
            <v>421374285.67166954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פחת שנצבר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פחת נצבר</v>
          </cell>
          <cell r="B76">
            <v>-52199207.649999999</v>
          </cell>
          <cell r="C76">
            <v>-103485113.39</v>
          </cell>
          <cell r="D76">
            <v>0</v>
          </cell>
          <cell r="E76">
            <v>0</v>
          </cell>
          <cell r="F76">
            <v>-155684321.03999999</v>
          </cell>
          <cell r="G76">
            <v>-10981475.028863762</v>
          </cell>
          <cell r="H76">
            <v>-27174288.111660659</v>
          </cell>
          <cell r="I76">
            <v>-25348</v>
          </cell>
          <cell r="J76">
            <v>-1686734.2416666667</v>
          </cell>
          <cell r="K76">
            <v>-39867845.382191084</v>
          </cell>
          <cell r="L76">
            <v>-211191937.34308082</v>
          </cell>
        </row>
        <row r="77">
          <cell r="A77" t="str">
            <v>פחשנ"צ - היוון עלויות</v>
          </cell>
          <cell r="B77">
            <v>-29896001.360670295</v>
          </cell>
          <cell r="C77">
            <v>-16996539.510000002</v>
          </cell>
          <cell r="D77">
            <v>0</v>
          </cell>
          <cell r="E77">
            <v>0</v>
          </cell>
          <cell r="F77">
            <v>-46892540.870670296</v>
          </cell>
          <cell r="G77">
            <v>-5385630.0305193765</v>
          </cell>
          <cell r="H77">
            <v>-3015219.7806996014</v>
          </cell>
          <cell r="I77">
            <v>0</v>
          </cell>
          <cell r="J77">
            <v>0</v>
          </cell>
          <cell r="K77">
            <v>-8400849.811218977</v>
          </cell>
          <cell r="L77">
            <v>-44501821.704970285</v>
          </cell>
        </row>
        <row r="78">
          <cell r="A78" t="str">
            <v>תיאום פחשנ"צ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B79">
            <v>-82095209.010670289</v>
          </cell>
          <cell r="C79">
            <v>-120481652.90000001</v>
          </cell>
          <cell r="D79">
            <v>0</v>
          </cell>
          <cell r="E79">
            <v>0</v>
          </cell>
          <cell r="F79">
            <v>-202576861.91067028</v>
          </cell>
          <cell r="G79">
            <v>-16367105.059383139</v>
          </cell>
          <cell r="H79">
            <v>-30189507.892360263</v>
          </cell>
          <cell r="I79">
            <v>-25348</v>
          </cell>
          <cell r="J79">
            <v>0</v>
          </cell>
          <cell r="K79">
            <v>-48268695.193410061</v>
          </cell>
          <cell r="L79">
            <v>-255693759.04805112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רכוש אחר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תוכנות</v>
          </cell>
          <cell r="B82">
            <v>1831637.59</v>
          </cell>
          <cell r="C82">
            <v>2184153.2200000002</v>
          </cell>
          <cell r="D82">
            <v>0</v>
          </cell>
          <cell r="E82">
            <v>0</v>
          </cell>
          <cell r="F82">
            <v>4015790.81</v>
          </cell>
          <cell r="G82">
            <v>342724.14414890605</v>
          </cell>
          <cell r="H82">
            <v>403618.42810488358</v>
          </cell>
          <cell r="I82">
            <v>13081.838527781743</v>
          </cell>
          <cell r="J82">
            <v>0</v>
          </cell>
          <cell r="K82">
            <v>759424.41078157141</v>
          </cell>
          <cell r="L82">
            <v>4022898.9312332179</v>
          </cell>
        </row>
        <row r="83">
          <cell r="A83" t="str">
            <v>מענקים תוכנות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פחת נצבר תוכנות</v>
          </cell>
          <cell r="B84">
            <v>-390372</v>
          </cell>
          <cell r="C84">
            <v>-191302</v>
          </cell>
          <cell r="D84">
            <v>0</v>
          </cell>
          <cell r="E84">
            <v>0</v>
          </cell>
          <cell r="F84">
            <v>-581674</v>
          </cell>
          <cell r="G84">
            <v>-71569.635871104154</v>
          </cell>
          <cell r="H84">
            <v>-35210.114228002945</v>
          </cell>
          <cell r="I84">
            <v>-363</v>
          </cell>
          <cell r="J84">
            <v>0</v>
          </cell>
          <cell r="K84">
            <v>-107142.7500991071</v>
          </cell>
          <cell r="L84">
            <v>-567567.29009999998</v>
          </cell>
        </row>
        <row r="85">
          <cell r="A85" t="str">
            <v>עודף עלות מותג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194658.84276397002</v>
          </cell>
          <cell r="K85">
            <v>194658.84276397002</v>
          </cell>
          <cell r="L85">
            <v>1031166.2877735784</v>
          </cell>
        </row>
        <row r="86">
          <cell r="A86" t="str">
            <v>עודף עלות לקוחות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453693.85118045169</v>
          </cell>
          <cell r="K86">
            <v>453693.85118045169</v>
          </cell>
          <cell r="L86">
            <v>2403352.4378582067</v>
          </cell>
        </row>
        <row r="87">
          <cell r="A87" t="str">
            <v>עודף עלות מלאי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עודף עלות מוניטין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1929155.8435522947</v>
          </cell>
          <cell r="K88">
            <v>1929155.8435522947</v>
          </cell>
          <cell r="L88">
            <v>10219317.250049571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1441265.59</v>
          </cell>
          <cell r="C91">
            <v>1992851.22</v>
          </cell>
          <cell r="D91">
            <v>0</v>
          </cell>
          <cell r="E91">
            <v>0</v>
          </cell>
          <cell r="F91">
            <v>3434116.81</v>
          </cell>
          <cell r="G91">
            <v>271154.50827780191</v>
          </cell>
          <cell r="H91">
            <v>368408.31387688062</v>
          </cell>
          <cell r="I91">
            <v>12718.838527781743</v>
          </cell>
          <cell r="J91">
            <v>0</v>
          </cell>
          <cell r="K91">
            <v>3229790.1981791807</v>
          </cell>
          <cell r="L91">
            <v>17109167.616814576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הוצאות מראש ז"א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26348.41</v>
          </cell>
          <cell r="J93">
            <v>0</v>
          </cell>
          <cell r="K93">
            <v>26348.41</v>
          </cell>
          <cell r="L93">
            <v>139575.43229299999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26348.41</v>
          </cell>
          <cell r="J94">
            <v>0</v>
          </cell>
          <cell r="K94">
            <v>26348.41</v>
          </cell>
          <cell r="L94">
            <v>139575.43229299999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>
            <v>193697471.5508022</v>
          </cell>
          <cell r="C96">
            <v>108590884.25049351</v>
          </cell>
          <cell r="D96">
            <v>4393032.9137643697</v>
          </cell>
          <cell r="E96">
            <v>0</v>
          </cell>
          <cell r="F96">
            <v>290847507.69506013</v>
          </cell>
          <cell r="G96">
            <v>35646932.267305732</v>
          </cell>
          <cell r="H96">
            <v>20750215.906695027</v>
          </cell>
          <cell r="I96">
            <v>3577789.7110800212</v>
          </cell>
          <cell r="J96">
            <v>0</v>
          </cell>
          <cell r="K96">
            <v>53166483.659148693</v>
          </cell>
          <cell r="L96">
            <v>281638813.88760841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אשראי מתאגידים בנקאיים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 xml:space="preserve">משיכת יתר - ₪ </v>
          </cell>
          <cell r="B99">
            <v>-148087.69</v>
          </cell>
          <cell r="C99">
            <v>-10363.24</v>
          </cell>
          <cell r="D99">
            <v>0</v>
          </cell>
          <cell r="E99">
            <v>0</v>
          </cell>
          <cell r="F99">
            <v>-158450.93</v>
          </cell>
          <cell r="G99">
            <v>-27955.314971778076</v>
          </cell>
          <cell r="H99">
            <v>-1956.3249202423876</v>
          </cell>
          <cell r="I99">
            <v>0</v>
          </cell>
          <cell r="J99">
            <v>0</v>
          </cell>
          <cell r="K99">
            <v>-29911.639892020463</v>
          </cell>
          <cell r="L99">
            <v>-158450.93</v>
          </cell>
        </row>
        <row r="100">
          <cell r="A100" t="str">
            <v>משיכת יתר - מטח אחר</v>
          </cell>
          <cell r="B100">
            <v>0</v>
          </cell>
          <cell r="C100">
            <v>-492201.47</v>
          </cell>
          <cell r="D100">
            <v>-791998.85</v>
          </cell>
          <cell r="E100">
            <v>0</v>
          </cell>
          <cell r="F100">
            <v>-1284200.32</v>
          </cell>
          <cell r="G100">
            <v>0</v>
          </cell>
          <cell r="H100">
            <v>-92915.536216563152</v>
          </cell>
          <cell r="I100">
            <v>-589856.39013452921</v>
          </cell>
          <cell r="J100">
            <v>0</v>
          </cell>
          <cell r="K100">
            <v>-682771.92635109241</v>
          </cell>
          <cell r="L100">
            <v>-3616847.7254596418</v>
          </cell>
        </row>
        <row r="101">
          <cell r="A101" t="str">
            <v>משיכת יתר - יורו</v>
          </cell>
          <cell r="B101">
            <v>-5126884.1100000003</v>
          </cell>
          <cell r="C101">
            <v>-13616375.030000001</v>
          </cell>
          <cell r="D101">
            <v>0</v>
          </cell>
          <cell r="E101">
            <v>0</v>
          </cell>
          <cell r="F101">
            <v>-18743259.140000001</v>
          </cell>
          <cell r="G101">
            <v>-967829.66983180121</v>
          </cell>
          <cell r="H101">
            <v>-2570436.8319710041</v>
          </cell>
          <cell r="I101">
            <v>0</v>
          </cell>
          <cell r="J101">
            <v>0</v>
          </cell>
          <cell r="K101">
            <v>-3538266.5018028053</v>
          </cell>
          <cell r="L101">
            <v>-18743259.140000001</v>
          </cell>
        </row>
        <row r="102">
          <cell r="A102" t="str">
            <v>הלוואות ז"ק אירו</v>
          </cell>
          <cell r="B102">
            <v>-23709949.399999999</v>
          </cell>
          <cell r="C102">
            <v>-5297300</v>
          </cell>
          <cell r="D102">
            <v>0</v>
          </cell>
          <cell r="E102">
            <v>0</v>
          </cell>
          <cell r="F102">
            <v>-29007249.399999999</v>
          </cell>
          <cell r="G102">
            <v>-4475855.5112982085</v>
          </cell>
          <cell r="H102">
            <v>-1000000</v>
          </cell>
          <cell r="I102">
            <v>0</v>
          </cell>
          <cell r="J102">
            <v>0</v>
          </cell>
          <cell r="K102">
            <v>-5475855.5112982085</v>
          </cell>
          <cell r="L102">
            <v>-29007249.399999999</v>
          </cell>
        </row>
        <row r="103">
          <cell r="A103" t="str">
            <v>הלוואות ז"ק ₪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 t="str">
            <v>תואם - אשראי</v>
          </cell>
          <cell r="B104">
            <v>0</v>
          </cell>
          <cell r="C104">
            <v>-2718317.47</v>
          </cell>
          <cell r="D104">
            <v>0</v>
          </cell>
          <cell r="E104">
            <v>0</v>
          </cell>
          <cell r="F104">
            <v>-2718317.47</v>
          </cell>
          <cell r="G104">
            <v>0</v>
          </cell>
          <cell r="H104">
            <v>-513151.50548392581</v>
          </cell>
          <cell r="I104">
            <v>0</v>
          </cell>
          <cell r="J104">
            <v>0</v>
          </cell>
          <cell r="K104">
            <v>-513151.50548392581</v>
          </cell>
          <cell r="L104">
            <v>-2718317.47</v>
          </cell>
        </row>
        <row r="105">
          <cell r="A105" t="str">
            <v>הלוואת ז"ק ממי - יורו</v>
          </cell>
          <cell r="B105">
            <v>0</v>
          </cell>
          <cell r="C105">
            <v>-12599628.050000001</v>
          </cell>
          <cell r="D105">
            <v>0</v>
          </cell>
          <cell r="E105">
            <v>0</v>
          </cell>
          <cell r="F105">
            <v>-12599628.050000001</v>
          </cell>
          <cell r="G105">
            <v>0</v>
          </cell>
          <cell r="H105">
            <v>-2378500</v>
          </cell>
          <cell r="I105">
            <v>0</v>
          </cell>
          <cell r="J105">
            <v>0</v>
          </cell>
          <cell r="K105">
            <v>-2378500</v>
          </cell>
          <cell r="L105">
            <v>-12599628.049999999</v>
          </cell>
        </row>
        <row r="106">
          <cell r="A106" t="str">
            <v>הלוואת ז"ק ממי - דולר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str">
            <v>חלויות שוטפות ז"ק</v>
          </cell>
          <cell r="B107">
            <v>-10234013.166825714</v>
          </cell>
          <cell r="C107">
            <v>-4132688.5949999997</v>
          </cell>
          <cell r="D107">
            <v>0</v>
          </cell>
          <cell r="E107">
            <v>0</v>
          </cell>
          <cell r="F107">
            <v>-14366701.761825714</v>
          </cell>
          <cell r="G107">
            <v>-1931930.0713242055</v>
          </cell>
          <cell r="H107">
            <v>-780150</v>
          </cell>
          <cell r="I107">
            <v>0</v>
          </cell>
          <cell r="J107">
            <v>0</v>
          </cell>
          <cell r="K107">
            <v>-2712080.0713242055</v>
          </cell>
          <cell r="L107">
            <v>-14366701.761825714</v>
          </cell>
        </row>
        <row r="108">
          <cell r="B108">
            <v>-39218934.366825715</v>
          </cell>
          <cell r="C108">
            <v>-38866873.855000004</v>
          </cell>
          <cell r="D108">
            <v>-791998.85</v>
          </cell>
          <cell r="E108">
            <v>0</v>
          </cell>
          <cell r="F108">
            <v>-78877807.071825713</v>
          </cell>
          <cell r="G108">
            <v>-7403570.5674259923</v>
          </cell>
          <cell r="H108">
            <v>-7337110.1985917352</v>
          </cell>
          <cell r="I108">
            <v>-589856.39013452921</v>
          </cell>
          <cell r="J108">
            <v>0</v>
          </cell>
          <cell r="K108">
            <v>-15330537.156152258</v>
          </cell>
          <cell r="L108">
            <v>-81210454.477285355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 xml:space="preserve">ספקים ויתרות זכות 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 t="str">
            <v>ספקים בארץ</v>
          </cell>
          <cell r="B111">
            <v>-10149488.51</v>
          </cell>
          <cell r="C111">
            <v>-10525347.09</v>
          </cell>
          <cell r="D111">
            <v>0</v>
          </cell>
          <cell r="E111">
            <v>0</v>
          </cell>
          <cell r="F111">
            <v>-20674835.600000001</v>
          </cell>
          <cell r="G111">
            <v>-1915973.8942480132</v>
          </cell>
          <cell r="H111">
            <v>-1986926.7532516564</v>
          </cell>
          <cell r="I111">
            <v>0</v>
          </cell>
          <cell r="J111">
            <v>0</v>
          </cell>
          <cell r="K111">
            <v>-3902900.6474996693</v>
          </cell>
          <cell r="L111">
            <v>-20674835.599999998</v>
          </cell>
        </row>
        <row r="112">
          <cell r="A112" t="str">
            <v>ספקים בחו"ל</v>
          </cell>
          <cell r="B112">
            <v>-3120033.54</v>
          </cell>
          <cell r="C112">
            <v>-1884130.51</v>
          </cell>
          <cell r="D112">
            <v>0</v>
          </cell>
          <cell r="E112">
            <v>0</v>
          </cell>
          <cell r="F112">
            <v>-5004164.05</v>
          </cell>
          <cell r="G112">
            <v>-588985.62286447815</v>
          </cell>
          <cell r="H112">
            <v>-355677.51684820571</v>
          </cell>
          <cell r="I112">
            <v>-40209.496449925471</v>
          </cell>
          <cell r="J112">
            <v>0</v>
          </cell>
          <cell r="K112">
            <v>-984872.63616260933</v>
          </cell>
          <cell r="L112">
            <v>-5217165.8155441899</v>
          </cell>
        </row>
        <row r="113">
          <cell r="A113" t="str">
            <v>ספקים בחובה שוטף</v>
          </cell>
          <cell r="B113">
            <v>-971954</v>
          </cell>
          <cell r="C113">
            <v>-229800.15</v>
          </cell>
          <cell r="D113">
            <v>0</v>
          </cell>
          <cell r="E113">
            <v>0</v>
          </cell>
          <cell r="F113">
            <v>-1201754.1499999999</v>
          </cell>
          <cell r="G113">
            <v>-192833</v>
          </cell>
          <cell r="H113">
            <v>-43380.618428255912</v>
          </cell>
          <cell r="I113">
            <v>0</v>
          </cell>
          <cell r="J113">
            <v>0</v>
          </cell>
          <cell r="K113">
            <v>-236213.6184282559</v>
          </cell>
          <cell r="L113">
            <v>-1251294.4009</v>
          </cell>
        </row>
        <row r="114">
          <cell r="A114" t="str">
            <v>ספקים בחובה ר"ק</v>
          </cell>
          <cell r="B114">
            <v>-1201507</v>
          </cell>
          <cell r="C114">
            <v>-731971</v>
          </cell>
          <cell r="D114">
            <v>0</v>
          </cell>
          <cell r="E114">
            <v>0</v>
          </cell>
          <cell r="F114">
            <v>-1933478</v>
          </cell>
          <cell r="G114">
            <v>-226815</v>
          </cell>
          <cell r="H114">
            <v>-138178.1284805467</v>
          </cell>
          <cell r="I114">
            <v>0</v>
          </cell>
          <cell r="J114">
            <v>0</v>
          </cell>
          <cell r="K114">
            <v>-364993.1284805467</v>
          </cell>
          <cell r="L114">
            <v>-1933478.0995</v>
          </cell>
        </row>
        <row r="115">
          <cell r="A115" t="str">
            <v>שיקים לשלם</v>
          </cell>
          <cell r="B115">
            <v>-697367.2</v>
          </cell>
          <cell r="C115">
            <v>-2229018.87</v>
          </cell>
          <cell r="D115">
            <v>0</v>
          </cell>
          <cell r="E115">
            <v>0</v>
          </cell>
          <cell r="F115">
            <v>-2926386.07</v>
          </cell>
          <cell r="G115">
            <v>-131645.78181337661</v>
          </cell>
          <cell r="H115">
            <v>-420783.95975308173</v>
          </cell>
          <cell r="I115">
            <v>0</v>
          </cell>
          <cell r="J115">
            <v>0</v>
          </cell>
          <cell r="K115">
            <v>-552429.74156645837</v>
          </cell>
          <cell r="L115">
            <v>-2926386.07</v>
          </cell>
        </row>
        <row r="116">
          <cell r="B116">
            <v>-16140350.25</v>
          </cell>
          <cell r="C116">
            <v>-15600267.619999999</v>
          </cell>
          <cell r="D116">
            <v>0</v>
          </cell>
          <cell r="E116">
            <v>0</v>
          </cell>
          <cell r="F116">
            <v>-31740617.870000001</v>
          </cell>
          <cell r="G116">
            <v>-3056253.2989258678</v>
          </cell>
          <cell r="H116">
            <v>-2944946.9767617462</v>
          </cell>
          <cell r="I116">
            <v>-40209.496449925471</v>
          </cell>
          <cell r="J116">
            <v>0</v>
          </cell>
          <cell r="K116">
            <v>-6041409.7721375404</v>
          </cell>
          <cell r="L116">
            <v>-32003159.985944189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זכאים ויתרות זכות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מס הכנסה</v>
          </cell>
          <cell r="B119">
            <v>-10707.54</v>
          </cell>
          <cell r="C119">
            <v>-324008.63</v>
          </cell>
          <cell r="D119">
            <v>0</v>
          </cell>
          <cell r="E119">
            <v>0</v>
          </cell>
          <cell r="F119">
            <v>-334716.17</v>
          </cell>
          <cell r="G119">
            <v>-2021.3202952447475</v>
          </cell>
          <cell r="H119">
            <v>-61164.86323221268</v>
          </cell>
          <cell r="I119">
            <v>0</v>
          </cell>
          <cell r="J119">
            <v>0</v>
          </cell>
          <cell r="K119">
            <v>-63186.183527457426</v>
          </cell>
          <cell r="L119">
            <v>-334716.17</v>
          </cell>
        </row>
        <row r="120">
          <cell r="A120" t="str">
            <v>קיבוץ נווה אור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 xml:space="preserve">הוצאות לשלם </v>
          </cell>
          <cell r="B121">
            <v>-1865426.55</v>
          </cell>
          <cell r="C121">
            <v>-2838873</v>
          </cell>
          <cell r="D121">
            <v>0</v>
          </cell>
          <cell r="E121">
            <v>0</v>
          </cell>
          <cell r="F121">
            <v>-4704299.55</v>
          </cell>
          <cell r="G121">
            <v>-352146.66905782191</v>
          </cell>
          <cell r="H121">
            <v>-535909.42555641546</v>
          </cell>
          <cell r="I121">
            <v>0</v>
          </cell>
          <cell r="J121">
            <v>0</v>
          </cell>
          <cell r="K121">
            <v>-888056.09461423731</v>
          </cell>
          <cell r="L121">
            <v>-4704299.55</v>
          </cell>
        </row>
        <row r="122">
          <cell r="A122" t="str">
            <v>סוכנים</v>
          </cell>
          <cell r="B122">
            <v>-501805.7</v>
          </cell>
          <cell r="C122">
            <v>0</v>
          </cell>
          <cell r="D122">
            <v>0</v>
          </cell>
          <cell r="E122">
            <v>0</v>
          </cell>
          <cell r="F122">
            <v>-501805.7</v>
          </cell>
          <cell r="G122">
            <v>-94728.578709908819</v>
          </cell>
          <cell r="H122">
            <v>0</v>
          </cell>
          <cell r="I122">
            <v>0</v>
          </cell>
          <cell r="J122">
            <v>0</v>
          </cell>
          <cell r="K122">
            <v>-94728.578709908819</v>
          </cell>
          <cell r="L122">
            <v>-501805.7</v>
          </cell>
        </row>
        <row r="123">
          <cell r="A123" t="str">
            <v>חו"ז עם תדירגן - ז</v>
          </cell>
          <cell r="B123">
            <v>0</v>
          </cell>
          <cell r="C123">
            <v>0</v>
          </cell>
          <cell r="D123">
            <v>-3661636.32120685</v>
          </cell>
          <cell r="E123">
            <v>3661636.32120685</v>
          </cell>
          <cell r="F123">
            <v>0</v>
          </cell>
          <cell r="G123">
            <v>0</v>
          </cell>
          <cell r="H123">
            <v>0</v>
          </cell>
          <cell r="I123">
            <v>-3505746.1042600893</v>
          </cell>
          <cell r="J123">
            <v>3505746.1042600893</v>
          </cell>
          <cell r="K123">
            <v>0</v>
          </cell>
          <cell r="L123">
            <v>0</v>
          </cell>
        </row>
        <row r="124">
          <cell r="A124" t="str">
            <v>חו"ז עם אבץ - ז</v>
          </cell>
          <cell r="B124">
            <v>-186228.88</v>
          </cell>
          <cell r="C124">
            <v>0</v>
          </cell>
          <cell r="D124">
            <v>0</v>
          </cell>
          <cell r="E124">
            <v>0</v>
          </cell>
          <cell r="F124">
            <v>-186228.88</v>
          </cell>
          <cell r="G124">
            <v>-35155.43390028883</v>
          </cell>
          <cell r="H124">
            <v>0</v>
          </cell>
          <cell r="I124">
            <v>0</v>
          </cell>
          <cell r="J124">
            <v>35155.43390028883</v>
          </cell>
          <cell r="K124">
            <v>0</v>
          </cell>
          <cell r="L124">
            <v>0</v>
          </cell>
        </row>
        <row r="125">
          <cell r="A125" t="str">
            <v>חו"ז עם מגנזיום - ז</v>
          </cell>
          <cell r="B125">
            <v>111730.05</v>
          </cell>
          <cell r="C125">
            <v>0</v>
          </cell>
          <cell r="D125">
            <v>0</v>
          </cell>
          <cell r="E125">
            <v>0</v>
          </cell>
          <cell r="F125">
            <v>111730.05</v>
          </cell>
          <cell r="G125">
            <v>21091.886432711006</v>
          </cell>
          <cell r="H125">
            <v>0</v>
          </cell>
          <cell r="I125">
            <v>0</v>
          </cell>
          <cell r="J125">
            <v>-21091.886432711006</v>
          </cell>
          <cell r="K125">
            <v>0</v>
          </cell>
          <cell r="L125">
            <v>0</v>
          </cell>
        </row>
        <row r="126">
          <cell r="A126" t="str">
            <v>חו"ז טורקיה - ז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ארגוני קניות - זכאים</v>
          </cell>
          <cell r="B127">
            <v>0</v>
          </cell>
          <cell r="C127">
            <v>-147384.72</v>
          </cell>
          <cell r="D127">
            <v>0</v>
          </cell>
          <cell r="E127">
            <v>0</v>
          </cell>
          <cell r="F127">
            <v>-147384.72</v>
          </cell>
          <cell r="G127">
            <v>0</v>
          </cell>
          <cell r="H127">
            <v>-27822.611519075755</v>
          </cell>
          <cell r="I127">
            <v>0</v>
          </cell>
          <cell r="J127">
            <v>0</v>
          </cell>
          <cell r="K127">
            <v>-27822.611519075755</v>
          </cell>
          <cell r="L127">
            <v>-147384.72</v>
          </cell>
        </row>
        <row r="128">
          <cell r="A128" t="str">
            <v>עובדים ומוסדות עובדים</v>
          </cell>
          <cell r="B128">
            <v>-3185222.56</v>
          </cell>
          <cell r="C128">
            <v>-1505471.06</v>
          </cell>
          <cell r="D128">
            <v>0</v>
          </cell>
          <cell r="E128">
            <v>0</v>
          </cell>
          <cell r="F128">
            <v>-4690693.62</v>
          </cell>
          <cell r="G128">
            <v>-601291.70709606784</v>
          </cell>
          <cell r="H128">
            <v>-284195.92245105997</v>
          </cell>
          <cell r="I128">
            <v>-19011.794656203285</v>
          </cell>
          <cell r="J128">
            <v>0</v>
          </cell>
          <cell r="K128">
            <v>-904499.424203331</v>
          </cell>
          <cell r="L128">
            <v>-4791404.7998323049</v>
          </cell>
        </row>
        <row r="129">
          <cell r="A129" t="str">
            <v>הפרשה לחופשה  והבראה</v>
          </cell>
          <cell r="B129">
            <v>-783116.21</v>
          </cell>
          <cell r="C129">
            <v>-779580</v>
          </cell>
          <cell r="D129">
            <v>0</v>
          </cell>
          <cell r="E129">
            <v>0</v>
          </cell>
          <cell r="F129">
            <v>-1562696.21</v>
          </cell>
          <cell r="G129">
            <v>-147833.08666679251</v>
          </cell>
          <cell r="H129">
            <v>-147165.53716044023</v>
          </cell>
          <cell r="I129">
            <v>0</v>
          </cell>
          <cell r="J129">
            <v>0</v>
          </cell>
          <cell r="K129">
            <v>-294998.62382723275</v>
          </cell>
          <cell r="L129">
            <v>-1562696.21</v>
          </cell>
        </row>
        <row r="130">
          <cell r="A130" t="str">
            <v>הכנסות מראש</v>
          </cell>
          <cell r="B130">
            <v>-8351585.7019999996</v>
          </cell>
          <cell r="C130">
            <v>-4455171.6367999986</v>
          </cell>
          <cell r="D130">
            <v>0</v>
          </cell>
          <cell r="E130">
            <v>0</v>
          </cell>
          <cell r="F130">
            <v>-12806757.338799998</v>
          </cell>
          <cell r="G130">
            <v>-1786400.047533649</v>
          </cell>
          <cell r="H130">
            <v>-702319.86968833162</v>
          </cell>
          <cell r="I130">
            <v>0</v>
          </cell>
          <cell r="J130">
            <v>0</v>
          </cell>
          <cell r="K130">
            <v>-2488719.9172219806</v>
          </cell>
          <cell r="L130">
            <v>-13183496.017499998</v>
          </cell>
        </row>
        <row r="131">
          <cell r="A131" t="str">
            <v>הפרשה    לאחריות</v>
          </cell>
          <cell r="B131">
            <v>0</v>
          </cell>
          <cell r="C131">
            <v>-369071.28</v>
          </cell>
          <cell r="D131">
            <v>0</v>
          </cell>
          <cell r="E131">
            <v>0</v>
          </cell>
          <cell r="F131">
            <v>-369071.28</v>
          </cell>
          <cell r="G131">
            <v>0</v>
          </cell>
          <cell r="H131">
            <v>-69317.583636947122</v>
          </cell>
          <cell r="I131">
            <v>0</v>
          </cell>
          <cell r="J131">
            <v>0</v>
          </cell>
          <cell r="K131">
            <v>-69317.583636947122</v>
          </cell>
          <cell r="L131">
            <v>-367196.03579999995</v>
          </cell>
        </row>
        <row r="132">
          <cell r="A132" t="str">
            <v>OPP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-14772363.092</v>
          </cell>
          <cell r="C133">
            <v>-10419560.326799998</v>
          </cell>
          <cell r="D133">
            <v>-3661636.32120685</v>
          </cell>
          <cell r="E133">
            <v>0</v>
          </cell>
          <cell r="F133">
            <v>-25191923.4188</v>
          </cell>
          <cell r="G133">
            <v>-2998484.9568270626</v>
          </cell>
          <cell r="H133">
            <v>-1827895.8132444832</v>
          </cell>
          <cell r="I133">
            <v>-3524757.8989162925</v>
          </cell>
          <cell r="J133">
            <v>0</v>
          </cell>
          <cell r="K133">
            <v>-4831329.0172601715</v>
          </cell>
          <cell r="L133">
            <v>-25592999.203132302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התחייבויות פיננסיות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עסקאות הגנה - זכאים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 t="str">
            <v>כתבי אופציה מונפקים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התחייבויות לז"א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הלוואות לז"א - יורו</v>
          </cell>
          <cell r="B141">
            <v>-48221399.060000002</v>
          </cell>
          <cell r="C141">
            <v>-22368167.079999998</v>
          </cell>
          <cell r="D141">
            <v>0</v>
          </cell>
          <cell r="E141">
            <v>0</v>
          </cell>
          <cell r="F141">
            <v>-70589566.140000001</v>
          </cell>
          <cell r="G141">
            <v>-9103014.5659109373</v>
          </cell>
          <cell r="H141">
            <v>-4222559.9984897971</v>
          </cell>
          <cell r="I141">
            <v>0</v>
          </cell>
          <cell r="J141">
            <v>0</v>
          </cell>
          <cell r="K141">
            <v>-13325574.564400734</v>
          </cell>
          <cell r="L141">
            <v>-70589566.140000015</v>
          </cell>
        </row>
        <row r="142">
          <cell r="A142" t="str">
            <v>חלויות שוטפות ז"א</v>
          </cell>
          <cell r="B142">
            <v>10234013.166825714</v>
          </cell>
          <cell r="C142">
            <v>4132688.5949999997</v>
          </cell>
          <cell r="D142">
            <v>0</v>
          </cell>
          <cell r="E142">
            <v>0</v>
          </cell>
          <cell r="F142">
            <v>14366701.761825714</v>
          </cell>
          <cell r="G142">
            <v>1931930.0713242055</v>
          </cell>
          <cell r="H142">
            <v>780150</v>
          </cell>
          <cell r="I142">
            <v>0</v>
          </cell>
          <cell r="J142">
            <v>0</v>
          </cell>
          <cell r="K142">
            <v>2712080.0713242055</v>
          </cell>
          <cell r="L142">
            <v>14366701.761825714</v>
          </cell>
        </row>
        <row r="143">
          <cell r="A143" t="str">
            <v>הכנסות מראש לז"א</v>
          </cell>
          <cell r="B143">
            <v>-13584409.908</v>
          </cell>
          <cell r="C143">
            <v>-9058827.9732000008</v>
          </cell>
          <cell r="D143">
            <v>0</v>
          </cell>
          <cell r="E143">
            <v>0</v>
          </cell>
          <cell r="F143">
            <v>-22643237.881200001</v>
          </cell>
          <cell r="G143">
            <v>-2564402.6028354065</v>
          </cell>
          <cell r="H143">
            <v>-1710084</v>
          </cell>
          <cell r="I143">
            <v>0</v>
          </cell>
          <cell r="J143">
            <v>0</v>
          </cell>
          <cell r="K143">
            <v>-4274486.6028354065</v>
          </cell>
          <cell r="L143">
            <v>-22643237.881199997</v>
          </cell>
        </row>
        <row r="144">
          <cell r="A144" t="str">
            <v xml:space="preserve">הפרשה לפיצויים </v>
          </cell>
          <cell r="B144">
            <v>387464.77</v>
          </cell>
          <cell r="C144">
            <v>-770000</v>
          </cell>
          <cell r="D144">
            <v>0</v>
          </cell>
          <cell r="E144">
            <v>0</v>
          </cell>
          <cell r="F144">
            <v>-382535.23</v>
          </cell>
          <cell r="G144">
            <v>73143.82232458044</v>
          </cell>
          <cell r="H144">
            <v>-145357.06869537313</v>
          </cell>
          <cell r="I144">
            <v>0</v>
          </cell>
          <cell r="J144">
            <v>0</v>
          </cell>
          <cell r="K144">
            <v>-72213.246370792695</v>
          </cell>
          <cell r="L144">
            <v>-382535.23</v>
          </cell>
        </row>
        <row r="145">
          <cell r="A145" t="str">
            <v>מיסים נדחים ז"א</v>
          </cell>
          <cell r="B145">
            <v>175945.90779999993</v>
          </cell>
          <cell r="C145">
            <v>0</v>
          </cell>
          <cell r="D145">
            <v>0</v>
          </cell>
          <cell r="E145">
            <v>0</v>
          </cell>
          <cell r="F145">
            <v>175945.90779999993</v>
          </cell>
          <cell r="G145">
            <v>0.43329733185237274</v>
          </cell>
          <cell r="H145">
            <v>0</v>
          </cell>
          <cell r="I145">
            <v>0</v>
          </cell>
          <cell r="J145">
            <v>0</v>
          </cell>
          <cell r="K145">
            <v>0.43329733185237274</v>
          </cell>
          <cell r="L145">
            <v>2.2953059560215738</v>
          </cell>
        </row>
        <row r="146">
          <cell r="B146">
            <v>-51008385.123374291</v>
          </cell>
          <cell r="C146">
            <v>-28064306.4582</v>
          </cell>
          <cell r="D146">
            <v>0</v>
          </cell>
          <cell r="E146">
            <v>0</v>
          </cell>
          <cell r="F146">
            <v>-79072691.581574291</v>
          </cell>
          <cell r="G146">
            <v>-9662342.8418002259</v>
          </cell>
          <cell r="H146">
            <v>-5297851.06718517</v>
          </cell>
          <cell r="I146">
            <v>0</v>
          </cell>
          <cell r="J146">
            <v>0</v>
          </cell>
          <cell r="K146">
            <v>-14960193.908985395</v>
          </cell>
          <cell r="L146">
            <v>-79248635.194068357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הון עצמי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 xml:space="preserve">הון המניות </v>
          </cell>
          <cell r="B149">
            <v>-20814404.469999999</v>
          </cell>
          <cell r="C149">
            <v>-5000000</v>
          </cell>
          <cell r="D149">
            <v>0</v>
          </cell>
          <cell r="E149">
            <v>0</v>
          </cell>
          <cell r="F149">
            <v>-25814404.469999999</v>
          </cell>
          <cell r="G149">
            <v>-5020652.7593331942</v>
          </cell>
          <cell r="H149">
            <v>-1527000.0016000641</v>
          </cell>
          <cell r="I149">
            <v>-26072</v>
          </cell>
          <cell r="J149">
            <v>1553072.0016000641</v>
          </cell>
          <cell r="K149">
            <v>-5020652.7593331942</v>
          </cell>
          <cell r="L149">
            <v>-20814404.469999999</v>
          </cell>
        </row>
        <row r="150">
          <cell r="A150" t="str">
            <v>מניות באוצר</v>
          </cell>
          <cell r="B150">
            <v>194795</v>
          </cell>
          <cell r="C150">
            <v>0</v>
          </cell>
          <cell r="D150">
            <v>0</v>
          </cell>
          <cell r="E150">
            <v>0</v>
          </cell>
          <cell r="F150">
            <v>194795</v>
          </cell>
          <cell r="G150">
            <v>34679.786353573385</v>
          </cell>
          <cell r="H150">
            <v>0</v>
          </cell>
          <cell r="I150">
            <v>0</v>
          </cell>
          <cell r="J150">
            <v>0</v>
          </cell>
          <cell r="K150">
            <v>34679.786353573385</v>
          </cell>
          <cell r="L150">
            <v>194795</v>
          </cell>
        </row>
        <row r="151">
          <cell r="A151" t="str">
            <v xml:space="preserve">פרמיה על מניות </v>
          </cell>
          <cell r="B151">
            <v>-58019343.549999997</v>
          </cell>
          <cell r="C151">
            <v>-19745852.890000001</v>
          </cell>
          <cell r="D151">
            <v>0</v>
          </cell>
          <cell r="E151">
            <v>0</v>
          </cell>
          <cell r="F151">
            <v>-77765196.439999998</v>
          </cell>
          <cell r="G151">
            <v>-10387063.306817535</v>
          </cell>
          <cell r="H151">
            <v>-6203328.5511420462</v>
          </cell>
          <cell r="I151">
            <v>0</v>
          </cell>
          <cell r="J151">
            <v>6203328.5511420462</v>
          </cell>
          <cell r="K151">
            <v>-10387063.306817535</v>
          </cell>
          <cell r="L151">
            <v>-58019343.549999997</v>
          </cell>
        </row>
        <row r="152">
          <cell r="A152" t="str">
            <v>קרן הון הפרשי תרגום</v>
          </cell>
          <cell r="B152">
            <v>-491955</v>
          </cell>
          <cell r="C152">
            <v>0</v>
          </cell>
          <cell r="D152">
            <v>0</v>
          </cell>
          <cell r="E152">
            <v>0</v>
          </cell>
          <cell r="F152">
            <v>-491955</v>
          </cell>
          <cell r="G152">
            <v>9.2016878275899217E-2</v>
          </cell>
          <cell r="H152">
            <v>0</v>
          </cell>
          <cell r="I152">
            <v>0</v>
          </cell>
          <cell r="J152">
            <v>0</v>
          </cell>
          <cell r="K152">
            <v>9.2016878275899217E-2</v>
          </cell>
          <cell r="L152">
            <v>4740497.3713244982</v>
          </cell>
        </row>
        <row r="153">
          <cell r="A153" t="str">
            <v>קרן הון אופציות לעובדים</v>
          </cell>
          <cell r="B153">
            <v>-2604643.91</v>
          </cell>
          <cell r="C153">
            <v>0</v>
          </cell>
          <cell r="D153">
            <v>0</v>
          </cell>
          <cell r="E153">
            <v>0</v>
          </cell>
          <cell r="F153">
            <v>-2604643.91</v>
          </cell>
          <cell r="G153">
            <v>-468740.88857665524</v>
          </cell>
          <cell r="H153">
            <v>0</v>
          </cell>
          <cell r="I153">
            <v>0</v>
          </cell>
          <cell r="J153">
            <v>0</v>
          </cell>
          <cell r="K153">
            <v>-468740.88857665524</v>
          </cell>
          <cell r="L153">
            <v>-2604643.91</v>
          </cell>
        </row>
        <row r="154">
          <cell r="A154" t="str">
            <v>עודפים י.פ</v>
          </cell>
          <cell r="B154">
            <v>-9366878.1500000004</v>
          </cell>
          <cell r="C154">
            <v>9691965.7699999996</v>
          </cell>
          <cell r="D154">
            <v>0</v>
          </cell>
          <cell r="E154">
            <v>0</v>
          </cell>
          <cell r="F154">
            <v>325087.61999999918</v>
          </cell>
          <cell r="G154">
            <v>-861666.9201498609</v>
          </cell>
          <cell r="H154">
            <v>3796550.6928277132</v>
          </cell>
          <cell r="I154">
            <v>0</v>
          </cell>
          <cell r="J154">
            <v>-3796550.6928277132</v>
          </cell>
          <cell r="K154">
            <v>-861666.9201498609</v>
          </cell>
          <cell r="L154">
            <v>-11842000</v>
          </cell>
        </row>
        <row r="155">
          <cell r="A155" t="str">
            <v>הפסד (רווח) התקופה</v>
          </cell>
          <cell r="B155">
            <v>18544991.361397784</v>
          </cell>
          <cell r="C155">
            <v>-585990.84049353097</v>
          </cell>
          <cell r="D155">
            <v>60602.257442481052</v>
          </cell>
          <cell r="E155">
            <v>0</v>
          </cell>
          <cell r="F155">
            <v>15164222.778346729</v>
          </cell>
          <cell r="G155">
            <v>4177163.3941802131</v>
          </cell>
          <cell r="H155">
            <v>591366.69022533926</v>
          </cell>
          <cell r="I155">
            <v>603106.07442072593</v>
          </cell>
          <cell r="J155">
            <v>0</v>
          </cell>
          <cell r="K155">
            <v>4701259.641446203</v>
          </cell>
          <cell r="L155">
            <v>24761534.531497285</v>
          </cell>
          <cell r="Q155" t="str">
            <v xml:space="preserve">  </v>
          </cell>
        </row>
        <row r="156">
          <cell r="B156">
            <v>-72557438.71860221</v>
          </cell>
          <cell r="C156">
            <v>-15639877.960493531</v>
          </cell>
          <cell r="D156">
            <v>60602.257442481052</v>
          </cell>
          <cell r="E156">
            <v>0</v>
          </cell>
          <cell r="F156">
            <v>-90992094.421653256</v>
          </cell>
          <cell r="G156">
            <v>-12526280.602326579</v>
          </cell>
          <cell r="H156">
            <v>-3342411.1696890583</v>
          </cell>
          <cell r="I156">
            <v>577034.07442072593</v>
          </cell>
          <cell r="J156">
            <v>0</v>
          </cell>
          <cell r="K156">
            <v>-12002184.35506059</v>
          </cell>
          <cell r="L156">
            <v>-63583565.027178213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B158">
            <v>-193697471.5508022</v>
          </cell>
          <cell r="C158">
            <v>-108590886.22049353</v>
          </cell>
          <cell r="D158">
            <v>-4393032.9137643687</v>
          </cell>
          <cell r="E158">
            <v>0</v>
          </cell>
          <cell r="F158">
            <v>-305875134.36385328</v>
          </cell>
          <cell r="G158">
            <v>-35646932.267305732</v>
          </cell>
          <cell r="H158">
            <v>-20750215.225472193</v>
          </cell>
          <cell r="I158">
            <v>-3577789.7110800212</v>
          </cell>
          <cell r="J158">
            <v>0</v>
          </cell>
          <cell r="K158">
            <v>-53165654.209595956</v>
          </cell>
          <cell r="L158">
            <v>-281638813.88760841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הכנסות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הכנסות מוצרים בארץ</v>
          </cell>
          <cell r="B161">
            <v>-2076392.33</v>
          </cell>
          <cell r="C161">
            <v>-2143966.41</v>
          </cell>
          <cell r="D161">
            <v>0</v>
          </cell>
          <cell r="E161">
            <v>0</v>
          </cell>
          <cell r="F161">
            <v>-4220358.74</v>
          </cell>
          <cell r="G161">
            <v>-386640.27651412552</v>
          </cell>
          <cell r="H161">
            <v>-408375.19162142911</v>
          </cell>
          <cell r="I161">
            <v>0</v>
          </cell>
          <cell r="J161">
            <v>0</v>
          </cell>
          <cell r="K161">
            <v>-795015.46813555458</v>
          </cell>
          <cell r="L161">
            <v>-4187346.4706699662</v>
          </cell>
        </row>
        <row r="162">
          <cell r="A162" t="str">
            <v>הכנסות מוצרים חו"ל</v>
          </cell>
          <cell r="B162">
            <v>-111562041.038449</v>
          </cell>
          <cell r="C162">
            <v>-118962761.94</v>
          </cell>
          <cell r="D162">
            <v>0</v>
          </cell>
          <cell r="E162">
            <v>0</v>
          </cell>
          <cell r="F162">
            <v>-230524802.97844899</v>
          </cell>
          <cell r="G162">
            <v>-21082850.311875187</v>
          </cell>
          <cell r="H162">
            <v>-22548193.246700939</v>
          </cell>
          <cell r="I162">
            <v>0</v>
          </cell>
          <cell r="J162">
            <v>0</v>
          </cell>
          <cell r="K162">
            <v>-43631043.558576122</v>
          </cell>
          <cell r="L162">
            <v>-229804706.42302045</v>
          </cell>
        </row>
        <row r="163">
          <cell r="A163" t="str">
            <v>הכנסות מתבניות</v>
          </cell>
          <cell r="B163">
            <v>-6903821.0299999993</v>
          </cell>
          <cell r="C163">
            <v>-3015865.06</v>
          </cell>
          <cell r="D163">
            <v>0</v>
          </cell>
          <cell r="E163">
            <v>0</v>
          </cell>
          <cell r="F163">
            <v>-9919686.0899999999</v>
          </cell>
          <cell r="G163">
            <v>-1291713.3076818995</v>
          </cell>
          <cell r="H163">
            <v>-592681.64845470863</v>
          </cell>
          <cell r="I163">
            <v>0</v>
          </cell>
          <cell r="J163">
            <v>0</v>
          </cell>
          <cell r="K163">
            <v>-1884394.956136608</v>
          </cell>
          <cell r="L163">
            <v>-9925108.2339715157</v>
          </cell>
        </row>
        <row r="164">
          <cell r="B164">
            <v>-120542254.398449</v>
          </cell>
          <cell r="C164">
            <v>-124122593.41</v>
          </cell>
          <cell r="D164">
            <v>0</v>
          </cell>
          <cell r="E164">
            <v>0</v>
          </cell>
          <cell r="F164">
            <v>-244664847.808449</v>
          </cell>
          <cell r="G164">
            <v>-22761203.896071211</v>
          </cell>
          <cell r="H164">
            <v>-23549250.086777076</v>
          </cell>
          <cell r="I164">
            <v>0</v>
          </cell>
          <cell r="J164">
            <v>0</v>
          </cell>
          <cell r="K164">
            <v>-46310453.982848287</v>
          </cell>
          <cell r="L164">
            <v>-243917161.12766191</v>
          </cell>
        </row>
        <row r="165">
          <cell r="A165" t="str">
            <v>עלות המכירות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קניות</v>
          </cell>
          <cell r="B166">
            <v>61661211.649999999</v>
          </cell>
          <cell r="C166">
            <v>43679282.100000001</v>
          </cell>
          <cell r="D166">
            <v>0</v>
          </cell>
          <cell r="E166">
            <v>0</v>
          </cell>
          <cell r="F166">
            <v>105340493.75</v>
          </cell>
          <cell r="G166">
            <v>11659592.181961758</v>
          </cell>
          <cell r="H166">
            <v>8227739.8441159492</v>
          </cell>
          <cell r="I166">
            <v>95750</v>
          </cell>
          <cell r="J166">
            <v>0</v>
          </cell>
          <cell r="K166">
            <v>19983082.026077706</v>
          </cell>
          <cell r="L166">
            <v>105250893.03135128</v>
          </cell>
        </row>
        <row r="167">
          <cell r="A167" t="str">
            <v>שינוי במלאי חו"ג</v>
          </cell>
          <cell r="B167">
            <v>3096001.5829080106</v>
          </cell>
          <cell r="C167">
            <v>-945906.95248151291</v>
          </cell>
          <cell r="D167">
            <v>0</v>
          </cell>
          <cell r="E167">
            <v>0</v>
          </cell>
          <cell r="F167">
            <v>2150094.6304264977</v>
          </cell>
          <cell r="G167">
            <v>424724.110383405</v>
          </cell>
          <cell r="H167">
            <v>-175014.30432736193</v>
          </cell>
          <cell r="I167">
            <v>-95750</v>
          </cell>
          <cell r="J167">
            <v>0</v>
          </cell>
          <cell r="K167">
            <v>153959.80605604307</v>
          </cell>
          <cell r="L167">
            <v>810906.29849717894</v>
          </cell>
        </row>
        <row r="168">
          <cell r="A168" t="str">
            <v>שינוי במלאי תהליך ותוצ"ג</v>
          </cell>
          <cell r="B168">
            <v>-2411610.0459315144</v>
          </cell>
          <cell r="C168">
            <v>5331668.3019879591</v>
          </cell>
          <cell r="D168">
            <v>0</v>
          </cell>
          <cell r="E168">
            <v>0</v>
          </cell>
          <cell r="F168">
            <v>2920058.2560564447</v>
          </cell>
          <cell r="G168">
            <v>-633265.4860255504</v>
          </cell>
          <cell r="H168">
            <v>1029035.0979168327</v>
          </cell>
          <cell r="I168">
            <v>0</v>
          </cell>
          <cell r="J168">
            <v>0</v>
          </cell>
          <cell r="K168">
            <v>395769.61189128226</v>
          </cell>
          <cell r="L168">
            <v>2084518.5458313837</v>
          </cell>
        </row>
        <row r="169">
          <cell r="A169" t="str">
            <v>עבודה ייצור</v>
          </cell>
          <cell r="B169">
            <v>20233313.98</v>
          </cell>
          <cell r="C169">
            <v>20001680.039999999</v>
          </cell>
          <cell r="D169">
            <v>0</v>
          </cell>
          <cell r="E169">
            <v>0</v>
          </cell>
          <cell r="F169">
            <v>40234994.019999996</v>
          </cell>
          <cell r="G169">
            <v>3867543.8105262709</v>
          </cell>
          <cell r="H169">
            <v>3773008.2671895232</v>
          </cell>
          <cell r="I169">
            <v>0</v>
          </cell>
          <cell r="J169">
            <v>0</v>
          </cell>
          <cell r="K169">
            <v>7640552.0777157936</v>
          </cell>
          <cell r="L169">
            <v>40242787.79332909</v>
          </cell>
        </row>
        <row r="170">
          <cell r="A170" t="str">
            <v>קבלני משנה</v>
          </cell>
          <cell r="B170">
            <v>1863228.07</v>
          </cell>
          <cell r="C170">
            <v>7645052.6000000006</v>
          </cell>
          <cell r="D170">
            <v>0</v>
          </cell>
          <cell r="E170">
            <v>0</v>
          </cell>
          <cell r="F170">
            <v>9508280.6699999999</v>
          </cell>
          <cell r="G170">
            <v>359812.24079871882</v>
          </cell>
          <cell r="H170">
            <v>1447529.5550843631</v>
          </cell>
          <cell r="I170">
            <v>0</v>
          </cell>
          <cell r="J170">
            <v>0</v>
          </cell>
          <cell r="K170">
            <v>1807341.7958830819</v>
          </cell>
          <cell r="L170">
            <v>9519269.2389161922</v>
          </cell>
        </row>
        <row r="171">
          <cell r="A171" t="str">
            <v>חשמל</v>
          </cell>
          <cell r="B171">
            <v>4475895.22</v>
          </cell>
          <cell r="C171">
            <v>5357167.37</v>
          </cell>
          <cell r="D171">
            <v>0</v>
          </cell>
          <cell r="E171">
            <v>0</v>
          </cell>
          <cell r="F171">
            <v>9833062.5899999999</v>
          </cell>
          <cell r="G171">
            <v>852562.34631692502</v>
          </cell>
          <cell r="H171">
            <v>1023539.7643206895</v>
          </cell>
          <cell r="I171">
            <v>16469</v>
          </cell>
          <cell r="J171">
            <v>0</v>
          </cell>
          <cell r="K171">
            <v>1892571.1106376145</v>
          </cell>
          <cell r="L171">
            <v>9968172.0397283155</v>
          </cell>
        </row>
        <row r="172">
          <cell r="A172" t="str">
            <v>גז</v>
          </cell>
          <cell r="B172">
            <v>2945750.34</v>
          </cell>
          <cell r="C172">
            <v>1242661.42</v>
          </cell>
          <cell r="D172">
            <v>0</v>
          </cell>
          <cell r="E172">
            <v>0</v>
          </cell>
          <cell r="F172">
            <v>4188411.76</v>
          </cell>
          <cell r="G172">
            <v>557739.46831287292</v>
          </cell>
          <cell r="H172">
            <v>235788.36172438579</v>
          </cell>
          <cell r="I172">
            <v>0</v>
          </cell>
          <cell r="J172">
            <v>0</v>
          </cell>
          <cell r="K172">
            <v>793527.83003725868</v>
          </cell>
          <cell r="L172">
            <v>4179511.0808062418</v>
          </cell>
        </row>
        <row r="173">
          <cell r="A173" t="str">
            <v>אחזקת מכונות</v>
          </cell>
          <cell r="B173">
            <v>4846822.33</v>
          </cell>
          <cell r="C173">
            <v>3573717.48</v>
          </cell>
          <cell r="D173">
            <v>0</v>
          </cell>
          <cell r="E173">
            <v>0</v>
          </cell>
          <cell r="F173">
            <v>8420539.8099999987</v>
          </cell>
          <cell r="G173">
            <v>969137.13586320123</v>
          </cell>
          <cell r="H173">
            <v>677128.25883880456</v>
          </cell>
          <cell r="I173">
            <v>16102</v>
          </cell>
          <cell r="J173">
            <v>0</v>
          </cell>
          <cell r="K173">
            <v>1662367.3947020057</v>
          </cell>
          <cell r="L173">
            <v>8755689.0678954646</v>
          </cell>
        </row>
        <row r="174">
          <cell r="A174" t="str">
            <v>חומרים עקיפים</v>
          </cell>
          <cell r="B174">
            <v>2533601.2000000002</v>
          </cell>
          <cell r="C174">
            <v>1213417.8700000001</v>
          </cell>
          <cell r="D174">
            <v>0</v>
          </cell>
          <cell r="E174">
            <v>0</v>
          </cell>
          <cell r="F174">
            <v>3747019.07</v>
          </cell>
          <cell r="G174">
            <v>423887.4811585141</v>
          </cell>
          <cell r="H174">
            <v>244795.7636553373</v>
          </cell>
          <cell r="I174">
            <v>0</v>
          </cell>
          <cell r="J174">
            <v>0</v>
          </cell>
          <cell r="K174">
            <v>668683.24481385143</v>
          </cell>
          <cell r="L174">
            <v>3521954.6504345555</v>
          </cell>
        </row>
        <row r="175">
          <cell r="A175" t="str">
            <v>כלים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 t="str">
            <v>שכ"ד</v>
          </cell>
          <cell r="B176">
            <v>1447463.92</v>
          </cell>
          <cell r="C176">
            <v>995729.35</v>
          </cell>
          <cell r="D176">
            <v>0</v>
          </cell>
          <cell r="E176">
            <v>0</v>
          </cell>
          <cell r="F176">
            <v>2443193.27</v>
          </cell>
          <cell r="G176">
            <v>274793.9416007651</v>
          </cell>
          <cell r="H176">
            <v>189223.2119152988</v>
          </cell>
          <cell r="I176">
            <v>124951</v>
          </cell>
          <cell r="J176">
            <v>0</v>
          </cell>
          <cell r="K176">
            <v>588968.15351606393</v>
          </cell>
          <cell r="L176">
            <v>3102095.2645691088</v>
          </cell>
        </row>
        <row r="177">
          <cell r="A177" t="str">
            <v>מיון והנצלה</v>
          </cell>
          <cell r="B177">
            <v>1927980.5</v>
          </cell>
          <cell r="C177">
            <v>384828.03</v>
          </cell>
          <cell r="D177">
            <v>0</v>
          </cell>
          <cell r="E177">
            <v>0</v>
          </cell>
          <cell r="F177">
            <v>2312808.5299999998</v>
          </cell>
          <cell r="G177">
            <v>364316.82392652857</v>
          </cell>
          <cell r="H177">
            <v>74604.828202031858</v>
          </cell>
          <cell r="I177">
            <v>0</v>
          </cell>
          <cell r="J177">
            <v>0</v>
          </cell>
          <cell r="K177">
            <v>438921.65212856041</v>
          </cell>
          <cell r="L177">
            <v>2311800.341761128</v>
          </cell>
        </row>
        <row r="178">
          <cell r="A178" t="str">
            <v>ביטוח</v>
          </cell>
          <cell r="B178">
            <v>740606.87</v>
          </cell>
          <cell r="C178">
            <v>419097.65</v>
          </cell>
          <cell r="D178">
            <v>0</v>
          </cell>
          <cell r="E178">
            <v>0</v>
          </cell>
          <cell r="F178">
            <v>1159704.52</v>
          </cell>
          <cell r="G178">
            <v>138884.55660766759</v>
          </cell>
          <cell r="H178">
            <v>79192.099955310405</v>
          </cell>
          <cell r="I178">
            <v>0</v>
          </cell>
          <cell r="J178">
            <v>0</v>
          </cell>
          <cell r="K178">
            <v>218076.65656297799</v>
          </cell>
          <cell r="L178">
            <v>1148609.7501172051</v>
          </cell>
        </row>
        <row r="179">
          <cell r="A179" t="str">
            <v>אחזקת תבניות</v>
          </cell>
          <cell r="B179">
            <v>931227.6</v>
          </cell>
          <cell r="C179">
            <v>488821.66</v>
          </cell>
          <cell r="D179">
            <v>0</v>
          </cell>
          <cell r="E179">
            <v>0</v>
          </cell>
          <cell r="F179">
            <v>1420049.26</v>
          </cell>
          <cell r="G179">
            <v>179297.16209557417</v>
          </cell>
          <cell r="H179">
            <v>93190.789937703841</v>
          </cell>
          <cell r="I179">
            <v>0</v>
          </cell>
          <cell r="J179">
            <v>0</v>
          </cell>
          <cell r="K179">
            <v>272487.95203327801</v>
          </cell>
          <cell r="L179">
            <v>1435194.0433592754</v>
          </cell>
        </row>
        <row r="180">
          <cell r="A180" t="str">
            <v>נקיון</v>
          </cell>
          <cell r="B180">
            <v>498106.29</v>
          </cell>
          <cell r="C180">
            <v>29136.65</v>
          </cell>
          <cell r="D180">
            <v>0</v>
          </cell>
          <cell r="E180">
            <v>0</v>
          </cell>
          <cell r="F180">
            <v>527242.93999999994</v>
          </cell>
          <cell r="G180">
            <v>94761.074187496968</v>
          </cell>
          <cell r="H180">
            <v>5580.5358202804755</v>
          </cell>
          <cell r="I180">
            <v>0</v>
          </cell>
          <cell r="J180">
            <v>0</v>
          </cell>
          <cell r="K180">
            <v>100341.61000777745</v>
          </cell>
          <cell r="L180">
            <v>528499.25991096382</v>
          </cell>
        </row>
        <row r="181">
          <cell r="A181" t="str">
            <v>מיסים עירוניים</v>
          </cell>
          <cell r="B181">
            <v>208269.2</v>
          </cell>
          <cell r="C181">
            <v>488717.66</v>
          </cell>
          <cell r="D181">
            <v>0</v>
          </cell>
          <cell r="E181">
            <v>0</v>
          </cell>
          <cell r="F181">
            <v>696986.86</v>
          </cell>
          <cell r="G181">
            <v>76192.903282064683</v>
          </cell>
          <cell r="H181">
            <v>94296.007412996551</v>
          </cell>
          <cell r="I181">
            <v>0</v>
          </cell>
          <cell r="J181">
            <v>0</v>
          </cell>
          <cell r="K181">
            <v>170488.91069506123</v>
          </cell>
          <cell r="L181">
            <v>897965.09263088752</v>
          </cell>
        </row>
        <row r="182">
          <cell r="A182" t="str">
            <v>שמירה</v>
          </cell>
          <cell r="B182">
            <v>228831.31</v>
          </cell>
          <cell r="C182">
            <v>0</v>
          </cell>
          <cell r="D182">
            <v>0</v>
          </cell>
          <cell r="E182">
            <v>0</v>
          </cell>
          <cell r="F182">
            <v>228831.31</v>
          </cell>
          <cell r="G182">
            <v>43565.239097908066</v>
          </cell>
          <cell r="H182">
            <v>0</v>
          </cell>
          <cell r="I182">
            <v>0</v>
          </cell>
          <cell r="J182">
            <v>0</v>
          </cell>
          <cell r="K182">
            <v>43565.239097908066</v>
          </cell>
          <cell r="L182">
            <v>229458.11432868181</v>
          </cell>
        </row>
        <row r="183">
          <cell r="A183" t="str">
            <v>מים</v>
          </cell>
          <cell r="B183">
            <v>209799.9</v>
          </cell>
          <cell r="C183">
            <v>38073.120000000003</v>
          </cell>
          <cell r="D183">
            <v>0</v>
          </cell>
          <cell r="E183">
            <v>0</v>
          </cell>
          <cell r="F183">
            <v>247873.02</v>
          </cell>
          <cell r="G183">
            <v>39919.611583743274</v>
          </cell>
          <cell r="H183">
            <v>7220.1765302716258</v>
          </cell>
          <cell r="I183">
            <v>0</v>
          </cell>
          <cell r="J183">
            <v>0</v>
          </cell>
          <cell r="K183">
            <v>47139.788114014897</v>
          </cell>
          <cell r="L183">
            <v>248285.26399651647</v>
          </cell>
        </row>
        <row r="184">
          <cell r="A184" t="str">
            <v>שכירות ציוד</v>
          </cell>
          <cell r="B184">
            <v>196285.5</v>
          </cell>
          <cell r="C184">
            <v>0</v>
          </cell>
          <cell r="D184">
            <v>0</v>
          </cell>
          <cell r="E184">
            <v>0</v>
          </cell>
          <cell r="F184">
            <v>196285.5</v>
          </cell>
          <cell r="G184">
            <v>37669.779545181736</v>
          </cell>
          <cell r="H184">
            <v>0</v>
          </cell>
          <cell r="I184">
            <v>0</v>
          </cell>
          <cell r="J184">
            <v>0</v>
          </cell>
          <cell r="K184">
            <v>37669.779545181736</v>
          </cell>
          <cell r="L184">
            <v>198406.72886447221</v>
          </cell>
        </row>
        <row r="185">
          <cell r="A185" t="str">
            <v>פינוי רעלים</v>
          </cell>
          <cell r="B185">
            <v>138618.22</v>
          </cell>
          <cell r="C185">
            <v>0</v>
          </cell>
          <cell r="D185">
            <v>0</v>
          </cell>
          <cell r="E185">
            <v>0</v>
          </cell>
          <cell r="F185">
            <v>138618.22</v>
          </cell>
          <cell r="G185">
            <v>26047.655271328873</v>
          </cell>
          <cell r="H185">
            <v>0</v>
          </cell>
          <cell r="I185">
            <v>0</v>
          </cell>
          <cell r="J185">
            <v>0</v>
          </cell>
          <cell r="K185">
            <v>26047.655271328873</v>
          </cell>
          <cell r="L185">
            <v>137193.00031408918</v>
          </cell>
        </row>
        <row r="186">
          <cell r="A186" t="str">
            <v>מלגזות</v>
          </cell>
          <cell r="B186">
            <v>112379.76</v>
          </cell>
          <cell r="C186">
            <v>90584.89</v>
          </cell>
          <cell r="D186">
            <v>0</v>
          </cell>
          <cell r="E186">
            <v>0</v>
          </cell>
          <cell r="F186">
            <v>202964.65</v>
          </cell>
          <cell r="G186">
            <v>21522.150539444068</v>
          </cell>
          <cell r="H186">
            <v>16992.970902310379</v>
          </cell>
          <cell r="I186">
            <v>0</v>
          </cell>
          <cell r="J186">
            <v>0</v>
          </cell>
          <cell r="K186">
            <v>38515.121441754447</v>
          </cell>
          <cell r="L186">
            <v>202859.14463372069</v>
          </cell>
        </row>
        <row r="187">
          <cell r="A187" t="str">
            <v>אחזקת רכב</v>
          </cell>
          <cell r="B187">
            <v>43227.71</v>
          </cell>
          <cell r="C187">
            <v>99996</v>
          </cell>
          <cell r="D187">
            <v>0</v>
          </cell>
          <cell r="E187">
            <v>0</v>
          </cell>
          <cell r="F187">
            <v>143223.71</v>
          </cell>
          <cell r="G187">
            <v>8553.6104458393911</v>
          </cell>
          <cell r="H187">
            <v>0</v>
          </cell>
          <cell r="I187">
            <v>0</v>
          </cell>
          <cell r="J187">
            <v>0</v>
          </cell>
          <cell r="K187">
            <v>8553.6104458393911</v>
          </cell>
          <cell r="L187">
            <v>45051.866218236079</v>
          </cell>
        </row>
        <row r="188">
          <cell r="A188" t="str">
            <v>כביסת בגדי עבודה</v>
          </cell>
          <cell r="B188">
            <v>41661.410000000003</v>
          </cell>
          <cell r="C188">
            <v>656.32</v>
          </cell>
          <cell r="D188">
            <v>0</v>
          </cell>
          <cell r="E188">
            <v>0</v>
          </cell>
          <cell r="F188">
            <v>42317.73</v>
          </cell>
          <cell r="G188">
            <v>7943.1499105343446</v>
          </cell>
          <cell r="H188">
            <v>126.93361858219455</v>
          </cell>
          <cell r="I188">
            <v>0</v>
          </cell>
          <cell r="J188">
            <v>0</v>
          </cell>
          <cell r="K188">
            <v>8070.0835291165395</v>
          </cell>
          <cell r="L188">
            <v>42505.129947856818</v>
          </cell>
        </row>
        <row r="189">
          <cell r="A189" t="str">
            <v>אחזקת בנינים</v>
          </cell>
          <cell r="B189">
            <v>69197.960000000006</v>
          </cell>
          <cell r="C189">
            <v>2065110.94</v>
          </cell>
          <cell r="D189">
            <v>0</v>
          </cell>
          <cell r="E189">
            <v>0</v>
          </cell>
          <cell r="F189">
            <v>2134308.9</v>
          </cell>
          <cell r="G189">
            <v>13072.453445070218</v>
          </cell>
          <cell r="H189">
            <v>392149.25829338236</v>
          </cell>
          <cell r="I189">
            <v>0</v>
          </cell>
          <cell r="J189">
            <v>0</v>
          </cell>
          <cell r="K189">
            <v>405221.71173845255</v>
          </cell>
          <cell r="L189">
            <v>2134302.7557264296</v>
          </cell>
        </row>
        <row r="190">
          <cell r="A190" t="str">
            <v>פחת ייצור</v>
          </cell>
          <cell r="B190">
            <v>7700944</v>
          </cell>
          <cell r="C190">
            <v>9006851.0600000005</v>
          </cell>
          <cell r="D190">
            <v>0</v>
          </cell>
          <cell r="E190">
            <v>0</v>
          </cell>
          <cell r="F190">
            <v>16707795.060000001</v>
          </cell>
          <cell r="G190">
            <v>1530473.5747295362</v>
          </cell>
          <cell r="H190">
            <v>1821794.638714243</v>
          </cell>
          <cell r="I190">
            <v>25712</v>
          </cell>
          <cell r="J190">
            <v>-4406.7583333333332</v>
          </cell>
          <cell r="K190">
            <v>3373573.4551104461</v>
          </cell>
          <cell r="L190">
            <v>17768611.38806672</v>
          </cell>
        </row>
        <row r="191">
          <cell r="A191" t="str">
            <v>פחת היוון תבניות</v>
          </cell>
          <cell r="B191">
            <v>8343318.760670295</v>
          </cell>
          <cell r="C191">
            <v>1749824.51</v>
          </cell>
          <cell r="D191">
            <v>0</v>
          </cell>
          <cell r="E191">
            <v>0</v>
          </cell>
          <cell r="F191">
            <v>10093143.270670295</v>
          </cell>
          <cell r="G191">
            <v>1549346.3134230827</v>
          </cell>
          <cell r="H191">
            <v>325364.73130252043</v>
          </cell>
          <cell r="I191">
            <v>0</v>
          </cell>
          <cell r="J191">
            <v>0</v>
          </cell>
          <cell r="K191">
            <v>1874711.0447256032</v>
          </cell>
          <cell r="L191">
            <v>9874103.0725697521</v>
          </cell>
        </row>
        <row r="192">
          <cell r="A192" t="str">
            <v>עלויות להיוון</v>
          </cell>
          <cell r="B192">
            <v>0</v>
          </cell>
          <cell r="C192">
            <v>-1334795.75</v>
          </cell>
          <cell r="D192">
            <v>0</v>
          </cell>
          <cell r="E192">
            <v>0</v>
          </cell>
          <cell r="F192">
            <v>-1334795.75</v>
          </cell>
          <cell r="G192">
            <v>0</v>
          </cell>
          <cell r="H192">
            <v>-253743.02431608501</v>
          </cell>
          <cell r="I192">
            <v>0</v>
          </cell>
          <cell r="J192">
            <v>0</v>
          </cell>
          <cell r="K192">
            <v>-253743.02431608501</v>
          </cell>
          <cell r="L192">
            <v>-1336464.5090728197</v>
          </cell>
        </row>
        <row r="193">
          <cell r="A193" t="str">
            <v>שונות עלה"מ</v>
          </cell>
          <cell r="B193">
            <v>49723.72</v>
          </cell>
          <cell r="C193">
            <v>2226905.66</v>
          </cell>
          <cell r="D193">
            <v>0</v>
          </cell>
          <cell r="E193">
            <v>0</v>
          </cell>
          <cell r="F193">
            <v>2276629.38</v>
          </cell>
          <cell r="G193">
            <v>9823.6622143178574</v>
          </cell>
          <cell r="H193">
            <v>425890.03157677891</v>
          </cell>
          <cell r="I193">
            <v>0</v>
          </cell>
          <cell r="J193">
            <v>0</v>
          </cell>
          <cell r="K193">
            <v>435713.6937910968</v>
          </cell>
          <cell r="L193">
            <v>2294904.0251977071</v>
          </cell>
        </row>
        <row r="194">
          <cell r="B194">
            <v>122131856.95764679</v>
          </cell>
          <cell r="C194">
            <v>103848277.97950646</v>
          </cell>
          <cell r="D194">
            <v>0</v>
          </cell>
          <cell r="E194">
            <v>0</v>
          </cell>
          <cell r="F194">
            <v>225980134.93715325</v>
          </cell>
          <cell r="G194">
            <v>22897916.951202191</v>
          </cell>
          <cell r="H194">
            <v>19755433.798384149</v>
          </cell>
          <cell r="I194">
            <v>183234</v>
          </cell>
          <cell r="J194">
            <v>0</v>
          </cell>
          <cell r="K194">
            <v>42832177.991253003</v>
          </cell>
          <cell r="L194">
            <v>225597081.47992969</v>
          </cell>
        </row>
        <row r="195">
          <cell r="A195" t="str">
            <v>הוצאות מחקר ופיתוח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 t="str">
            <v>הוצאות מו"פ פדלים</v>
          </cell>
          <cell r="B196">
            <v>0</v>
          </cell>
          <cell r="C196">
            <v>871691.78</v>
          </cell>
          <cell r="D196">
            <v>0</v>
          </cell>
          <cell r="E196">
            <v>0</v>
          </cell>
          <cell r="F196">
            <v>871691.78</v>
          </cell>
          <cell r="G196">
            <v>0</v>
          </cell>
          <cell r="H196">
            <v>162618.68601374197</v>
          </cell>
          <cell r="I196">
            <v>0</v>
          </cell>
          <cell r="J196">
            <v>0</v>
          </cell>
          <cell r="K196">
            <v>162618.68601374197</v>
          </cell>
          <cell r="L196">
            <v>856512.61923437903</v>
          </cell>
        </row>
        <row r="197">
          <cell r="A197" t="str">
            <v>מענקים פדלים</v>
          </cell>
          <cell r="B197">
            <v>0</v>
          </cell>
          <cell r="C197">
            <v>-254494.19</v>
          </cell>
          <cell r="D197">
            <v>0</v>
          </cell>
          <cell r="E197">
            <v>0</v>
          </cell>
          <cell r="F197">
            <v>-254494.19</v>
          </cell>
          <cell r="G197">
            <v>0</v>
          </cell>
          <cell r="H197">
            <v>-46124.054851477253</v>
          </cell>
          <cell r="I197">
            <v>0</v>
          </cell>
          <cell r="J197">
            <v>0</v>
          </cell>
          <cell r="K197">
            <v>-46124.054851477253</v>
          </cell>
          <cell r="L197">
            <v>-242935.39690273072</v>
          </cell>
        </row>
        <row r="198">
          <cell r="A198" t="str">
            <v>הוצאות מו"פ מאגד</v>
          </cell>
          <cell r="B198">
            <v>0</v>
          </cell>
          <cell r="C198">
            <v>1684802.48</v>
          </cell>
          <cell r="D198">
            <v>0</v>
          </cell>
          <cell r="E198">
            <v>0</v>
          </cell>
          <cell r="F198">
            <v>1684802.48</v>
          </cell>
          <cell r="G198">
            <v>0</v>
          </cell>
          <cell r="H198">
            <v>320042.58171527495</v>
          </cell>
          <cell r="I198">
            <v>0</v>
          </cell>
          <cell r="J198">
            <v>0</v>
          </cell>
          <cell r="K198">
            <v>320042.58171527495</v>
          </cell>
          <cell r="L198">
            <v>1685664.2778943533</v>
          </cell>
        </row>
        <row r="199">
          <cell r="A199" t="str">
            <v>מענקים מאגד</v>
          </cell>
          <cell r="B199">
            <v>0</v>
          </cell>
          <cell r="C199">
            <v>-729782.8</v>
          </cell>
          <cell r="D199">
            <v>0</v>
          </cell>
          <cell r="E199">
            <v>0</v>
          </cell>
          <cell r="F199">
            <v>-729782.8</v>
          </cell>
          <cell r="G199">
            <v>0</v>
          </cell>
          <cell r="H199">
            <v>-142046.49842045797</v>
          </cell>
          <cell r="I199">
            <v>0</v>
          </cell>
          <cell r="J199">
            <v>0</v>
          </cell>
          <cell r="K199">
            <v>-142046.49842045797</v>
          </cell>
          <cell r="L199">
            <v>-748158.90718055214</v>
          </cell>
        </row>
        <row r="200">
          <cell r="A200" t="str">
            <v>הוצאות מו"פ קורת תמך מרכזית</v>
          </cell>
          <cell r="B200">
            <v>0</v>
          </cell>
          <cell r="C200">
            <v>2051147.22</v>
          </cell>
          <cell r="D200">
            <v>0</v>
          </cell>
          <cell r="E200">
            <v>0</v>
          </cell>
          <cell r="F200">
            <v>2051147.22</v>
          </cell>
          <cell r="G200">
            <v>0</v>
          </cell>
          <cell r="H200">
            <v>395607.59471485007</v>
          </cell>
          <cell r="I200">
            <v>0</v>
          </cell>
          <cell r="J200">
            <v>0</v>
          </cell>
          <cell r="K200">
            <v>395607.59471485007</v>
          </cell>
          <cell r="L200">
            <v>2083665.2013631156</v>
          </cell>
        </row>
        <row r="201">
          <cell r="A201" t="str">
            <v>מענקים קורת תמך מרכזית</v>
          </cell>
          <cell r="B201">
            <v>0</v>
          </cell>
          <cell r="C201">
            <v>0.38</v>
          </cell>
          <cell r="D201">
            <v>0</v>
          </cell>
          <cell r="E201">
            <v>0</v>
          </cell>
          <cell r="F201">
            <v>0.38</v>
          </cell>
          <cell r="G201">
            <v>0</v>
          </cell>
          <cell r="H201">
            <v>7.2343747025339356E-2</v>
          </cell>
          <cell r="I201">
            <v>0</v>
          </cell>
          <cell r="J201">
            <v>0</v>
          </cell>
          <cell r="K201">
            <v>7.2343747025339356E-2</v>
          </cell>
          <cell r="L201">
            <v>0.38103451558246243</v>
          </cell>
        </row>
        <row r="202">
          <cell r="B202">
            <v>0</v>
          </cell>
          <cell r="C202">
            <v>3623364.87</v>
          </cell>
          <cell r="D202">
            <v>0</v>
          </cell>
          <cell r="E202">
            <v>0</v>
          </cell>
          <cell r="F202">
            <v>3623364.87</v>
          </cell>
          <cell r="G202">
            <v>0</v>
          </cell>
          <cell r="H202">
            <v>690098.38151567883</v>
          </cell>
          <cell r="I202">
            <v>0</v>
          </cell>
          <cell r="J202">
            <v>0</v>
          </cell>
          <cell r="K202">
            <v>690098.38151567883</v>
          </cell>
          <cell r="L202">
            <v>3634748.1754430812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הוצאות מכירה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עבודה שיווק</v>
          </cell>
          <cell r="B205">
            <v>664487</v>
          </cell>
          <cell r="C205">
            <v>814294.71</v>
          </cell>
          <cell r="D205">
            <v>0</v>
          </cell>
          <cell r="E205">
            <v>0</v>
          </cell>
          <cell r="F205">
            <v>1478781.71</v>
          </cell>
          <cell r="G205">
            <v>127090.91163346614</v>
          </cell>
          <cell r="H205">
            <v>144341.39144023598</v>
          </cell>
          <cell r="I205">
            <v>0</v>
          </cell>
          <cell r="J205">
            <v>0</v>
          </cell>
          <cell r="K205">
            <v>271432.30307370215</v>
          </cell>
          <cell r="L205">
            <v>1429633.9402891893</v>
          </cell>
        </row>
        <row r="206">
          <cell r="A206" t="str">
            <v>עמלות לסוכנים</v>
          </cell>
          <cell r="B206">
            <v>1512836.1</v>
          </cell>
          <cell r="C206">
            <v>1729108.68</v>
          </cell>
          <cell r="D206">
            <v>0</v>
          </cell>
          <cell r="E206">
            <v>0</v>
          </cell>
          <cell r="F206">
            <v>3241944.78</v>
          </cell>
          <cell r="G206">
            <v>292600.60618006514</v>
          </cell>
          <cell r="H206">
            <v>327493.26520843728</v>
          </cell>
          <cell r="I206">
            <v>0</v>
          </cell>
          <cell r="J206">
            <v>0</v>
          </cell>
          <cell r="K206">
            <v>620093.87138850242</v>
          </cell>
          <cell r="L206">
            <v>3266034.4206032422</v>
          </cell>
        </row>
        <row r="207">
          <cell r="A207" t="str">
            <v>הובלה ימית</v>
          </cell>
          <cell r="B207">
            <v>2360428</v>
          </cell>
          <cell r="C207">
            <v>6621114.3100000005</v>
          </cell>
          <cell r="D207">
            <v>0</v>
          </cell>
          <cell r="E207">
            <v>0</v>
          </cell>
          <cell r="F207">
            <v>8981542.3100000005</v>
          </cell>
          <cell r="G207">
            <v>450501.30170188623</v>
          </cell>
          <cell r="H207">
            <v>1258924.7655824055</v>
          </cell>
          <cell r="I207">
            <v>0</v>
          </cell>
          <cell r="J207">
            <v>0</v>
          </cell>
          <cell r="K207">
            <v>1709426.0672842916</v>
          </cell>
          <cell r="L207">
            <v>9003547.0963863637</v>
          </cell>
        </row>
        <row r="208">
          <cell r="A208" t="str">
            <v>הובלה אוורית</v>
          </cell>
          <cell r="B208">
            <v>429655.34</v>
          </cell>
          <cell r="C208">
            <v>406289.13</v>
          </cell>
          <cell r="D208">
            <v>0</v>
          </cell>
          <cell r="E208">
            <v>0</v>
          </cell>
          <cell r="F208">
            <v>835944.47</v>
          </cell>
          <cell r="G208">
            <v>83570.48304485259</v>
          </cell>
          <cell r="H208">
            <v>80396.059249589511</v>
          </cell>
          <cell r="I208">
            <v>0</v>
          </cell>
          <cell r="J208">
            <v>0</v>
          </cell>
          <cell r="K208">
            <v>163966.5422944421</v>
          </cell>
          <cell r="L208">
            <v>863611.77826482663</v>
          </cell>
        </row>
        <row r="209">
          <cell r="A209" t="str">
            <v>אחסנה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 t="str">
            <v>פרסום ותערוכות</v>
          </cell>
          <cell r="B210">
            <v>5670</v>
          </cell>
          <cell r="C210">
            <v>106530.05</v>
          </cell>
          <cell r="D210">
            <v>0</v>
          </cell>
          <cell r="E210">
            <v>0</v>
          </cell>
          <cell r="F210">
            <v>112200.05</v>
          </cell>
          <cell r="G210">
            <v>1040.05</v>
          </cell>
          <cell r="H210">
            <v>19895.819405834693</v>
          </cell>
          <cell r="I210">
            <v>0</v>
          </cell>
          <cell r="J210">
            <v>0</v>
          </cell>
          <cell r="K210">
            <v>20935.869405834692</v>
          </cell>
          <cell r="L210">
            <v>110269.22416053133</v>
          </cell>
        </row>
        <row r="211">
          <cell r="A211" t="str">
            <v>נסיעות לחו"ל</v>
          </cell>
          <cell r="B211">
            <v>256112.06</v>
          </cell>
          <cell r="C211">
            <v>580547.65</v>
          </cell>
          <cell r="D211">
            <v>0</v>
          </cell>
          <cell r="E211">
            <v>0</v>
          </cell>
          <cell r="F211">
            <v>836659.71</v>
          </cell>
          <cell r="G211">
            <v>48443.005410779828</v>
          </cell>
          <cell r="H211">
            <v>111546.64969368438</v>
          </cell>
          <cell r="I211">
            <v>0</v>
          </cell>
          <cell r="J211">
            <v>0</v>
          </cell>
          <cell r="K211">
            <v>159989.65510446421</v>
          </cell>
          <cell r="L211">
            <v>842665.51343521301</v>
          </cell>
        </row>
        <row r="212">
          <cell r="A212" t="str">
            <v>היוון עלויות לתבניות שיווק</v>
          </cell>
          <cell r="B212">
            <v>0</v>
          </cell>
          <cell r="C212">
            <v>-67399.33</v>
          </cell>
          <cell r="D212">
            <v>0</v>
          </cell>
          <cell r="E212">
            <v>0</v>
          </cell>
          <cell r="F212">
            <v>-67399.33</v>
          </cell>
          <cell r="G212">
            <v>0.1</v>
          </cell>
          <cell r="H212">
            <v>-12777.108619645962</v>
          </cell>
          <cell r="I212">
            <v>0</v>
          </cell>
          <cell r="J212">
            <v>0</v>
          </cell>
          <cell r="K212">
            <v>-12777.008619645962</v>
          </cell>
          <cell r="L212">
            <v>-67296.504399675279</v>
          </cell>
        </row>
        <row r="213">
          <cell r="A213" t="str">
            <v>שונות מכירה ושיווק</v>
          </cell>
          <cell r="B213">
            <v>3368.5</v>
          </cell>
          <cell r="C213">
            <v>114817.67</v>
          </cell>
          <cell r="D213">
            <v>0</v>
          </cell>
          <cell r="E213">
            <v>0</v>
          </cell>
          <cell r="F213">
            <v>118186.17</v>
          </cell>
          <cell r="G213">
            <v>662.25059876245018</v>
          </cell>
          <cell r="H213">
            <v>21911.81301041384</v>
          </cell>
          <cell r="I213">
            <v>0</v>
          </cell>
          <cell r="J213">
            <v>218077.98642578308</v>
          </cell>
          <cell r="K213">
            <v>240652.05003495936</v>
          </cell>
          <cell r="L213">
            <v>1267514.347534131</v>
          </cell>
        </row>
        <row r="214">
          <cell r="B214">
            <v>5232557</v>
          </cell>
          <cell r="C214">
            <v>10305302.870000003</v>
          </cell>
          <cell r="D214">
            <v>0</v>
          </cell>
          <cell r="E214">
            <v>0</v>
          </cell>
          <cell r="F214">
            <v>15537859.870000001</v>
          </cell>
          <cell r="G214">
            <v>1003908.7085698125</v>
          </cell>
          <cell r="H214">
            <v>1951732.6549709551</v>
          </cell>
          <cell r="I214">
            <v>0</v>
          </cell>
          <cell r="J214">
            <v>0</v>
          </cell>
          <cell r="K214">
            <v>3173719.3499665507</v>
          </cell>
          <cell r="L214">
            <v>16715979.816273822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הוצאות הנהלה וכלליות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A217" t="str">
            <v>עבודת הנהלה</v>
          </cell>
          <cell r="B217">
            <v>3187676.5</v>
          </cell>
          <cell r="C217">
            <v>1741333.03</v>
          </cell>
          <cell r="D217">
            <v>0</v>
          </cell>
          <cell r="E217">
            <v>0</v>
          </cell>
          <cell r="F217">
            <v>4929009.53</v>
          </cell>
          <cell r="G217">
            <v>629586.37768924306</v>
          </cell>
          <cell r="H217">
            <v>331468.0158241897</v>
          </cell>
          <cell r="I217">
            <v>142118</v>
          </cell>
          <cell r="J217">
            <v>0</v>
          </cell>
          <cell r="K217">
            <v>1103172.3935134327</v>
          </cell>
          <cell r="L217">
            <v>5810408.9966352507</v>
          </cell>
        </row>
        <row r="218">
          <cell r="A218" t="str">
            <v>הטבה בגין אופציות</v>
          </cell>
          <cell r="B218">
            <v>554277.18000000005</v>
          </cell>
          <cell r="C218">
            <v>0</v>
          </cell>
          <cell r="D218">
            <v>0</v>
          </cell>
          <cell r="E218">
            <v>0</v>
          </cell>
          <cell r="F218">
            <v>554277.18000000005</v>
          </cell>
          <cell r="G218">
            <v>101726.58325283899</v>
          </cell>
          <cell r="H218">
            <v>0</v>
          </cell>
          <cell r="I218">
            <v>0</v>
          </cell>
          <cell r="J218">
            <v>0</v>
          </cell>
          <cell r="K218">
            <v>101726.58325283899</v>
          </cell>
          <cell r="L218">
            <v>535793.91399270296</v>
          </cell>
        </row>
        <row r="219">
          <cell r="A219" t="str">
            <v>שכר דירקטורים</v>
          </cell>
          <cell r="B219">
            <v>379124.44</v>
          </cell>
          <cell r="C219">
            <v>26966.19</v>
          </cell>
          <cell r="D219">
            <v>0</v>
          </cell>
          <cell r="E219">
            <v>0</v>
          </cell>
          <cell r="F219">
            <v>406090.63</v>
          </cell>
          <cell r="G219">
            <v>73108.820972161775</v>
          </cell>
          <cell r="H219">
            <v>4719</v>
          </cell>
          <cell r="I219">
            <v>0</v>
          </cell>
          <cell r="J219">
            <v>0</v>
          </cell>
          <cell r="K219">
            <v>77827.820972161775</v>
          </cell>
          <cell r="L219">
            <v>409919.1330603761</v>
          </cell>
        </row>
        <row r="220">
          <cell r="A220" t="str">
            <v>אחזקת רכבים</v>
          </cell>
          <cell r="B220">
            <v>1350488.48</v>
          </cell>
          <cell r="C220">
            <v>1326803.93</v>
          </cell>
          <cell r="D220">
            <v>1146.7848710280375</v>
          </cell>
          <cell r="E220">
            <v>0</v>
          </cell>
          <cell r="F220">
            <v>2678439.194871028</v>
          </cell>
          <cell r="G220">
            <v>256872.30495914718</v>
          </cell>
          <cell r="H220">
            <v>272462.77039233933</v>
          </cell>
          <cell r="I220">
            <v>0</v>
          </cell>
          <cell r="J220">
            <v>0</v>
          </cell>
          <cell r="K220">
            <v>529335.07535148645</v>
          </cell>
          <cell r="L220">
            <v>2788007.8418762791</v>
          </cell>
        </row>
        <row r="221">
          <cell r="A221" t="str">
            <v>ארועים חברתיים</v>
          </cell>
          <cell r="B221">
            <v>35894.949999999997</v>
          </cell>
          <cell r="C221">
            <v>19141.66</v>
          </cell>
          <cell r="D221">
            <v>0</v>
          </cell>
          <cell r="E221">
            <v>0</v>
          </cell>
          <cell r="F221">
            <v>55036.61</v>
          </cell>
          <cell r="G221">
            <v>6833.2020093980118</v>
          </cell>
          <cell r="H221">
            <v>89.477792373446036</v>
          </cell>
          <cell r="I221">
            <v>0</v>
          </cell>
          <cell r="J221">
            <v>0</v>
          </cell>
          <cell r="K221">
            <v>6922.6798017714582</v>
          </cell>
          <cell r="L221">
            <v>36461.754515930275</v>
          </cell>
        </row>
        <row r="222">
          <cell r="A222" t="str">
            <v>מתנות לעובדים</v>
          </cell>
          <cell r="B222">
            <v>130243.75</v>
          </cell>
          <cell r="C222">
            <v>9350</v>
          </cell>
          <cell r="D222">
            <v>0</v>
          </cell>
          <cell r="E222">
            <v>0</v>
          </cell>
          <cell r="F222">
            <v>139593.75</v>
          </cell>
          <cell r="G222">
            <v>24217.011258131184</v>
          </cell>
          <cell r="H222">
            <v>0</v>
          </cell>
          <cell r="I222">
            <v>0</v>
          </cell>
          <cell r="J222">
            <v>0</v>
          </cell>
          <cell r="K222">
            <v>24217.011258131184</v>
          </cell>
          <cell r="L222">
            <v>127550.99829657696</v>
          </cell>
        </row>
        <row r="223">
          <cell r="A223" t="str">
            <v>הדרכות והשתלמויות</v>
          </cell>
          <cell r="B223">
            <v>39593.699999999997</v>
          </cell>
          <cell r="C223">
            <v>29878.57</v>
          </cell>
          <cell r="D223">
            <v>0</v>
          </cell>
          <cell r="E223">
            <v>0</v>
          </cell>
          <cell r="F223">
            <v>69472.27</v>
          </cell>
          <cell r="G223">
            <v>7580.7186897294405</v>
          </cell>
          <cell r="H223">
            <v>5501.8731827691427</v>
          </cell>
          <cell r="I223">
            <v>0</v>
          </cell>
          <cell r="J223">
            <v>0</v>
          </cell>
          <cell r="K223">
            <v>13082.591872498582</v>
          </cell>
          <cell r="L223">
            <v>68906.011392450033</v>
          </cell>
        </row>
        <row r="224">
          <cell r="A224" t="str">
            <v>הסעות ונסיעות</v>
          </cell>
          <cell r="B224">
            <v>893449.7</v>
          </cell>
          <cell r="C224">
            <v>0</v>
          </cell>
          <cell r="D224">
            <v>0</v>
          </cell>
          <cell r="E224">
            <v>0</v>
          </cell>
          <cell r="F224">
            <v>893449.7</v>
          </cell>
          <cell r="G224">
            <v>170590.42677304108</v>
          </cell>
          <cell r="H224">
            <v>0</v>
          </cell>
          <cell r="I224">
            <v>0</v>
          </cell>
          <cell r="J224">
            <v>0</v>
          </cell>
          <cell r="K224">
            <v>170590.42677304108</v>
          </cell>
          <cell r="L224">
            <v>898499.77781360748</v>
          </cell>
        </row>
        <row r="225">
          <cell r="A225" t="str">
            <v>תקשורת ועיבוד נתונים</v>
          </cell>
          <cell r="B225">
            <v>540265.92000000004</v>
          </cell>
          <cell r="C225">
            <v>493524.88</v>
          </cell>
          <cell r="D225">
            <v>622.81753271028049</v>
          </cell>
          <cell r="E225">
            <v>0</v>
          </cell>
          <cell r="F225">
            <v>1034413.6175327103</v>
          </cell>
          <cell r="G225">
            <v>103652.34873778517</v>
          </cell>
          <cell r="H225">
            <v>103727.51135822618</v>
          </cell>
          <cell r="I225">
            <v>0</v>
          </cell>
          <cell r="J225">
            <v>0</v>
          </cell>
          <cell r="K225">
            <v>207379.86009601137</v>
          </cell>
          <cell r="L225">
            <v>1092269.723125692</v>
          </cell>
        </row>
        <row r="226">
          <cell r="A226" t="str">
            <v>אחזקת משרד</v>
          </cell>
          <cell r="B226">
            <v>171978.48</v>
          </cell>
          <cell r="C226">
            <v>129658.75</v>
          </cell>
          <cell r="D226">
            <v>0</v>
          </cell>
          <cell r="E226">
            <v>0</v>
          </cell>
          <cell r="F226">
            <v>301637.23</v>
          </cell>
          <cell r="G226">
            <v>32592.966010052736</v>
          </cell>
          <cell r="H226">
            <v>23986.293063586272</v>
          </cell>
          <cell r="I226">
            <v>0</v>
          </cell>
          <cell r="J226">
            <v>0</v>
          </cell>
          <cell r="K226">
            <v>56579.259073639012</v>
          </cell>
          <cell r="L226">
            <v>298002.95754085667</v>
          </cell>
        </row>
        <row r="227">
          <cell r="A227" t="str">
            <v>יועצים</v>
          </cell>
          <cell r="B227">
            <v>721909.76000000001</v>
          </cell>
          <cell r="C227">
            <v>573192.89</v>
          </cell>
          <cell r="D227">
            <v>0</v>
          </cell>
          <cell r="E227">
            <v>0</v>
          </cell>
          <cell r="F227">
            <v>1295102.6499999999</v>
          </cell>
          <cell r="G227">
            <v>137931.20595651926</v>
          </cell>
          <cell r="H227">
            <v>108865.18034940407</v>
          </cell>
          <cell r="I227">
            <v>161433</v>
          </cell>
          <cell r="J227">
            <v>0</v>
          </cell>
          <cell r="K227">
            <v>408229.38630592334</v>
          </cell>
          <cell r="L227">
            <v>2150144.1776732984</v>
          </cell>
        </row>
        <row r="228">
          <cell r="A228" t="str">
            <v>אגרות ומנויים</v>
          </cell>
          <cell r="B228">
            <v>261028</v>
          </cell>
          <cell r="C228">
            <v>27306.400000000001</v>
          </cell>
          <cell r="D228">
            <v>2143.8271028037389</v>
          </cell>
          <cell r="E228">
            <v>0</v>
          </cell>
          <cell r="F228">
            <v>290478.22710280376</v>
          </cell>
          <cell r="G228">
            <v>48522.315626053671</v>
          </cell>
          <cell r="H228">
            <v>4088.2051792828684</v>
          </cell>
          <cell r="I228">
            <v>0</v>
          </cell>
          <cell r="J228">
            <v>0</v>
          </cell>
          <cell r="K228">
            <v>52610.520805336542</v>
          </cell>
          <cell r="L228">
            <v>277099.61308170756</v>
          </cell>
        </row>
        <row r="229">
          <cell r="A229" t="str">
            <v>דמי ניהול אינספייר</v>
          </cell>
          <cell r="B229">
            <v>229156.4</v>
          </cell>
          <cell r="C229">
            <v>0</v>
          </cell>
          <cell r="D229">
            <v>0</v>
          </cell>
          <cell r="E229">
            <v>0</v>
          </cell>
          <cell r="F229">
            <v>229156.4</v>
          </cell>
          <cell r="G229">
            <v>43130.087799545625</v>
          </cell>
          <cell r="H229">
            <v>0</v>
          </cell>
          <cell r="I229">
            <v>0</v>
          </cell>
          <cell r="J229">
            <v>0</v>
          </cell>
          <cell r="K229">
            <v>43130.087799545625</v>
          </cell>
          <cell r="L229">
            <v>227166.17244020684</v>
          </cell>
        </row>
        <row r="230">
          <cell r="A230" t="str">
            <v>הפרשה לתרומות</v>
          </cell>
          <cell r="B230">
            <v>17773.599999999999</v>
          </cell>
          <cell r="C230">
            <v>12170</v>
          </cell>
          <cell r="D230">
            <v>0</v>
          </cell>
          <cell r="E230">
            <v>0</v>
          </cell>
          <cell r="F230">
            <v>29943.599999999999</v>
          </cell>
          <cell r="G230">
            <v>3180.7632669322707</v>
          </cell>
          <cell r="H230">
            <v>2206.8047808764941</v>
          </cell>
          <cell r="I230">
            <v>0</v>
          </cell>
          <cell r="J230">
            <v>0</v>
          </cell>
          <cell r="K230">
            <v>5387.5680478087652</v>
          </cell>
          <cell r="L230">
            <v>28376.320907808768</v>
          </cell>
        </row>
        <row r="231">
          <cell r="A231" t="str">
            <v>ארוחות וכיבודים</v>
          </cell>
          <cell r="B231">
            <v>618089.87</v>
          </cell>
          <cell r="C231">
            <v>85445.17</v>
          </cell>
          <cell r="D231">
            <v>0</v>
          </cell>
          <cell r="E231">
            <v>0</v>
          </cell>
          <cell r="F231">
            <v>703535.04</v>
          </cell>
          <cell r="G231">
            <v>80790.367652107132</v>
          </cell>
          <cell r="H231">
            <v>19961.793210162381</v>
          </cell>
          <cell r="I231">
            <v>0</v>
          </cell>
          <cell r="J231">
            <v>0</v>
          </cell>
          <cell r="K231">
            <v>100752.16086226952</v>
          </cell>
          <cell r="L231">
            <v>530661.63126157364</v>
          </cell>
        </row>
        <row r="232">
          <cell r="A232" t="str">
            <v>פחת הנהלה</v>
          </cell>
          <cell r="B232">
            <v>569216</v>
          </cell>
          <cell r="C232">
            <v>480492</v>
          </cell>
          <cell r="D232">
            <v>0</v>
          </cell>
          <cell r="E232">
            <v>0</v>
          </cell>
          <cell r="F232">
            <v>1049708</v>
          </cell>
          <cell r="G232">
            <v>102198.24641682935</v>
          </cell>
          <cell r="H232">
            <v>90854.569412566183</v>
          </cell>
          <cell r="I232">
            <v>0</v>
          </cell>
          <cell r="J232">
            <v>0</v>
          </cell>
          <cell r="K232">
            <v>193052.81582939555</v>
          </cell>
          <cell r="L232">
            <v>1016809.1809734264</v>
          </cell>
        </row>
        <row r="233">
          <cell r="A233" t="str">
            <v>שונות הנהלה</v>
          </cell>
          <cell r="B233">
            <v>646618.85</v>
          </cell>
          <cell r="C233">
            <v>513657.85</v>
          </cell>
          <cell r="D233">
            <v>56688.827935938993</v>
          </cell>
          <cell r="E233">
            <v>0</v>
          </cell>
          <cell r="F233">
            <v>1216965.5279359391</v>
          </cell>
          <cell r="G233">
            <v>120708.44484575736</v>
          </cell>
          <cell r="H233">
            <v>100294.52950154187</v>
          </cell>
          <cell r="I233">
            <v>73118</v>
          </cell>
          <cell r="J233">
            <v>0</v>
          </cell>
          <cell r="K233">
            <v>294120.9743472992</v>
          </cell>
          <cell r="L233">
            <v>1549135.171887225</v>
          </cell>
        </row>
        <row r="234">
          <cell r="B234">
            <v>10346785.579999998</v>
          </cell>
          <cell r="C234">
            <v>5468921.3200000003</v>
          </cell>
          <cell r="D234">
            <v>60602.257442481052</v>
          </cell>
          <cell r="E234">
            <v>0</v>
          </cell>
          <cell r="F234">
            <v>15876309.157442478</v>
          </cell>
          <cell r="G234">
            <v>1943222.1919152732</v>
          </cell>
          <cell r="H234">
            <v>1068226.0240473179</v>
          </cell>
          <cell r="I234">
            <v>376669</v>
          </cell>
          <cell r="J234">
            <v>0</v>
          </cell>
          <cell r="K234">
            <v>3388117.2159625916</v>
          </cell>
          <cell r="L234">
            <v>17845213.376474973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הוצאות מימון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ריבית בנקים</v>
          </cell>
          <cell r="B237">
            <v>202482.45</v>
          </cell>
          <cell r="C237">
            <v>329097.46999999997</v>
          </cell>
          <cell r="D237">
            <v>0</v>
          </cell>
          <cell r="E237">
            <v>0</v>
          </cell>
          <cell r="F237">
            <v>531579.92000000004</v>
          </cell>
          <cell r="G237">
            <v>40525.67824178224</v>
          </cell>
          <cell r="H237">
            <v>165846.49033564754</v>
          </cell>
          <cell r="I237">
            <v>55206</v>
          </cell>
          <cell r="J237">
            <v>0</v>
          </cell>
          <cell r="K237">
            <v>261578.16857742978</v>
          </cell>
          <cell r="L237">
            <v>1377732.2138973228</v>
          </cell>
        </row>
        <row r="238">
          <cell r="A238" t="str">
            <v>עמלות בנקים</v>
          </cell>
          <cell r="B238">
            <v>388151.61</v>
          </cell>
          <cell r="C238">
            <v>635046.52</v>
          </cell>
          <cell r="D238">
            <v>0</v>
          </cell>
          <cell r="E238">
            <v>0</v>
          </cell>
          <cell r="F238">
            <v>1023198.13</v>
          </cell>
          <cell r="G238">
            <v>80974.695478697089</v>
          </cell>
          <cell r="H238">
            <v>120711.41674086489</v>
          </cell>
          <cell r="I238">
            <v>0</v>
          </cell>
          <cell r="J238">
            <v>0</v>
          </cell>
          <cell r="K238">
            <v>201686.112219562</v>
          </cell>
          <cell r="L238">
            <v>1062280.7530604331</v>
          </cell>
        </row>
        <row r="239">
          <cell r="A239" t="str">
            <v>ריבית ספקים</v>
          </cell>
          <cell r="B239">
            <v>152914.63</v>
          </cell>
          <cell r="C239">
            <v>437586.12</v>
          </cell>
          <cell r="D239">
            <v>0</v>
          </cell>
          <cell r="E239">
            <v>0</v>
          </cell>
          <cell r="F239">
            <v>590500.75</v>
          </cell>
          <cell r="G239">
            <v>30041.522232505431</v>
          </cell>
          <cell r="H239">
            <v>83327.285870207372</v>
          </cell>
          <cell r="I239">
            <v>0</v>
          </cell>
          <cell r="J239">
            <v>0</v>
          </cell>
          <cell r="K239">
            <v>113368.80810271281</v>
          </cell>
          <cell r="L239">
            <v>597113.51227698836</v>
          </cell>
        </row>
        <row r="240">
          <cell r="A240" t="str">
            <v>הלוואות ז"א</v>
          </cell>
          <cell r="B240">
            <v>2600188.54</v>
          </cell>
          <cell r="C240">
            <v>329904.78000000003</v>
          </cell>
          <cell r="D240">
            <v>0</v>
          </cell>
          <cell r="E240">
            <v>0</v>
          </cell>
          <cell r="F240">
            <v>2930093.32</v>
          </cell>
          <cell r="G240">
            <v>496637.165004279</v>
          </cell>
          <cell r="H240">
            <v>66399.329225220325</v>
          </cell>
          <cell r="I240">
            <v>0</v>
          </cell>
          <cell r="J240">
            <v>0</v>
          </cell>
          <cell r="K240">
            <v>563036.49422949937</v>
          </cell>
          <cell r="L240">
            <v>2965513.2151067732</v>
          </cell>
        </row>
        <row r="241">
          <cell r="A241" t="str">
            <v>הלואות ז"ק</v>
          </cell>
          <cell r="B241">
            <v>957302.43</v>
          </cell>
          <cell r="C241">
            <v>2212960.19</v>
          </cell>
          <cell r="D241">
            <v>0</v>
          </cell>
          <cell r="E241">
            <v>0</v>
          </cell>
          <cell r="F241">
            <v>3170262.62</v>
          </cell>
          <cell r="G241">
            <v>183266.06153562991</v>
          </cell>
          <cell r="H241">
            <v>314756.02227725496</v>
          </cell>
          <cell r="I241">
            <v>0</v>
          </cell>
          <cell r="J241">
            <v>0</v>
          </cell>
          <cell r="K241">
            <v>498022.08381288487</v>
          </cell>
          <cell r="L241">
            <v>2623082.3154424648</v>
          </cell>
        </row>
        <row r="242">
          <cell r="A242" t="str">
            <v>הפרשי שער</v>
          </cell>
          <cell r="B242">
            <v>-1663196.07</v>
          </cell>
          <cell r="C242">
            <v>-2212191.56</v>
          </cell>
          <cell r="D242">
            <v>0</v>
          </cell>
          <cell r="E242">
            <v>0</v>
          </cell>
          <cell r="F242">
            <v>-3875387.63</v>
          </cell>
          <cell r="G242">
            <v>0</v>
          </cell>
          <cell r="H242">
            <v>0</v>
          </cell>
          <cell r="I242">
            <v>-12003</v>
          </cell>
          <cell r="J242">
            <v>0</v>
          </cell>
          <cell r="K242">
            <v>-12003</v>
          </cell>
          <cell r="L242">
            <v>-63219.801000000007</v>
          </cell>
        </row>
        <row r="243">
          <cell r="A243" t="str">
            <v>עסקאות הגנה - מימון</v>
          </cell>
          <cell r="B243">
            <v>-1088244.8500000001</v>
          </cell>
          <cell r="C243">
            <v>-1421171.19</v>
          </cell>
          <cell r="D243">
            <v>0</v>
          </cell>
          <cell r="E243">
            <v>0</v>
          </cell>
          <cell r="F243">
            <v>-2509416.04</v>
          </cell>
          <cell r="G243">
            <v>-207433.51</v>
          </cell>
          <cell r="H243">
            <v>-271710.62748192414</v>
          </cell>
          <cell r="I243">
            <v>0</v>
          </cell>
          <cell r="J243">
            <v>0</v>
          </cell>
          <cell r="K243">
            <v>-479144.13748192415</v>
          </cell>
          <cell r="L243">
            <v>-2523652.1721172947</v>
          </cell>
        </row>
        <row r="244">
          <cell r="A244" t="str">
            <v>ריבית בין חברתית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כתבי אופציה - מימון</v>
          </cell>
          <cell r="B245">
            <v>-408504.74</v>
          </cell>
          <cell r="C245">
            <v>22015.200000000001</v>
          </cell>
          <cell r="D245">
            <v>0</v>
          </cell>
          <cell r="E245">
            <v>0</v>
          </cell>
          <cell r="F245">
            <v>-386489.54</v>
          </cell>
          <cell r="G245">
            <v>-74219.02</v>
          </cell>
          <cell r="H245">
            <v>4385.4980079681281</v>
          </cell>
          <cell r="I245">
            <v>0</v>
          </cell>
          <cell r="J245">
            <v>0</v>
          </cell>
          <cell r="K245">
            <v>-69833.521992031878</v>
          </cell>
          <cell r="L245">
            <v>-367813.1603320319</v>
          </cell>
        </row>
        <row r="246">
          <cell r="A246" t="str">
            <v>הפרשי תיאום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18328.35567642159</v>
          </cell>
          <cell r="H246">
            <v>198979.50310907589</v>
          </cell>
          <cell r="I246">
            <v>0</v>
          </cell>
          <cell r="J246">
            <v>0</v>
          </cell>
          <cell r="K246">
            <v>217307.85878549749</v>
          </cell>
          <cell r="L246">
            <v>1144560.4922232153</v>
          </cell>
        </row>
        <row r="247">
          <cell r="B247">
            <v>1141094</v>
          </cell>
          <cell r="C247">
            <v>333247.53000000003</v>
          </cell>
          <cell r="D247">
            <v>0</v>
          </cell>
          <cell r="E247">
            <v>0</v>
          </cell>
          <cell r="F247">
            <v>1474341.53</v>
          </cell>
          <cell r="G247">
            <v>568120.94816931512</v>
          </cell>
          <cell r="H247">
            <v>682694.91808431491</v>
          </cell>
          <cell r="I247">
            <v>43203</v>
          </cell>
          <cell r="J247">
            <v>0</v>
          </cell>
          <cell r="K247">
            <v>1294018.8662536303</v>
          </cell>
          <cell r="L247">
            <v>6815597.3685578713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הכנסות אחרות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 t="str">
            <v xml:space="preserve">רווח הון </v>
          </cell>
          <cell r="B250">
            <v>-3023554.93</v>
          </cell>
          <cell r="C250">
            <v>-42512</v>
          </cell>
          <cell r="D250">
            <v>0</v>
          </cell>
          <cell r="E250">
            <v>0</v>
          </cell>
          <cell r="F250">
            <v>-3066066.93</v>
          </cell>
          <cell r="G250">
            <v>-528811</v>
          </cell>
          <cell r="H250">
            <v>-7569</v>
          </cell>
          <cell r="I250">
            <v>0</v>
          </cell>
          <cell r="J250">
            <v>528811</v>
          </cell>
          <cell r="K250">
            <v>-7569</v>
          </cell>
          <cell r="L250">
            <v>-39865.923000000003</v>
          </cell>
        </row>
        <row r="251">
          <cell r="A251" t="str">
            <v>ה.אחרות</v>
          </cell>
          <cell r="B251">
            <v>223747.11</v>
          </cell>
          <cell r="C251">
            <v>0</v>
          </cell>
          <cell r="D251">
            <v>0</v>
          </cell>
          <cell r="E251">
            <v>0</v>
          </cell>
          <cell r="F251">
            <v>223747.11</v>
          </cell>
          <cell r="G251">
            <v>41680.096703059658</v>
          </cell>
          <cell r="H251">
            <v>0</v>
          </cell>
          <cell r="I251">
            <v>0</v>
          </cell>
          <cell r="J251">
            <v>0</v>
          </cell>
          <cell r="K251">
            <v>41680.096703059658</v>
          </cell>
          <cell r="L251">
            <v>219529.06933501523</v>
          </cell>
        </row>
        <row r="252">
          <cell r="A252" t="str">
            <v>שנים קודמות</v>
          </cell>
          <cell r="B252">
            <v>-404480</v>
          </cell>
          <cell r="C252">
            <v>0</v>
          </cell>
          <cell r="D252">
            <v>0</v>
          </cell>
          <cell r="E252">
            <v>0</v>
          </cell>
          <cell r="F252">
            <v>-404480</v>
          </cell>
          <cell r="G252">
            <v>-77004.207360024375</v>
          </cell>
          <cell r="H252">
            <v>0</v>
          </cell>
          <cell r="I252">
            <v>0</v>
          </cell>
          <cell r="J252">
            <v>0</v>
          </cell>
          <cell r="K252">
            <v>-77004.207360024375</v>
          </cell>
          <cell r="L252">
            <v>-405581.16016524838</v>
          </cell>
        </row>
        <row r="253">
          <cell r="B253">
            <v>-3204287.82</v>
          </cell>
          <cell r="C253">
            <v>-42512</v>
          </cell>
          <cell r="D253">
            <v>0</v>
          </cell>
          <cell r="E253">
            <v>0</v>
          </cell>
          <cell r="F253">
            <v>-3246799.82</v>
          </cell>
          <cell r="G253">
            <v>-564135.11065696471</v>
          </cell>
          <cell r="H253">
            <v>-7569</v>
          </cell>
          <cell r="I253">
            <v>0</v>
          </cell>
          <cell r="J253">
            <v>0</v>
          </cell>
          <cell r="K253">
            <v>-42893.110656964716</v>
          </cell>
          <cell r="L253">
            <v>-225918.01383023316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מיסים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הוצאות מס</v>
          </cell>
          <cell r="B256">
            <v>-1805046.1277999999</v>
          </cell>
          <cell r="C256">
            <v>0</v>
          </cell>
          <cell r="D256">
            <v>0</v>
          </cell>
          <cell r="E256">
            <v>0</v>
          </cell>
          <cell r="F256">
            <v>-1805046.1277999999</v>
          </cell>
          <cell r="G256">
            <v>-323525.07</v>
          </cell>
          <cell r="H256">
            <v>0</v>
          </cell>
          <cell r="I256">
            <v>0</v>
          </cell>
          <cell r="J256">
            <v>0</v>
          </cell>
          <cell r="K256">
            <v>-323525.07</v>
          </cell>
          <cell r="L256">
            <v>-1704006.5436900002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-1805046.1277999999</v>
          </cell>
          <cell r="C258">
            <v>0</v>
          </cell>
          <cell r="D258">
            <v>0</v>
          </cell>
          <cell r="E258">
            <v>0</v>
          </cell>
          <cell r="F258">
            <v>-1805046.1277999999</v>
          </cell>
          <cell r="G258">
            <v>-323525.07</v>
          </cell>
          <cell r="H258">
            <v>0</v>
          </cell>
          <cell r="I258">
            <v>0</v>
          </cell>
          <cell r="J258">
            <v>0</v>
          </cell>
          <cell r="K258">
            <v>-323525.07</v>
          </cell>
          <cell r="L258">
            <v>-1704006.5436900002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רווחי אקויטי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רווחי אקויטי אורטל</v>
          </cell>
          <cell r="B261">
            <v>2388906.17</v>
          </cell>
          <cell r="C261">
            <v>0</v>
          </cell>
          <cell r="D261">
            <v>0</v>
          </cell>
          <cell r="E261">
            <v>0</v>
          </cell>
          <cell r="F261">
            <v>2388906.17</v>
          </cell>
          <cell r="G261">
            <v>809752.40831204574</v>
          </cell>
          <cell r="H261">
            <v>0</v>
          </cell>
          <cell r="I261">
            <v>0</v>
          </cell>
          <cell r="J261">
            <v>-809752.40831204574</v>
          </cell>
          <cell r="K261">
            <v>0</v>
          </cell>
          <cell r="L261">
            <v>0</v>
          </cell>
        </row>
        <row r="262">
          <cell r="A262" t="str">
            <v>רווחי אקויטי טורקיה</v>
          </cell>
          <cell r="B262">
            <v>2855380</v>
          </cell>
          <cell r="C262">
            <v>0</v>
          </cell>
          <cell r="D262">
            <v>0</v>
          </cell>
          <cell r="E262">
            <v>-2855380</v>
          </cell>
          <cell r="F262">
            <v>0</v>
          </cell>
          <cell r="G262">
            <v>603106.26273975009</v>
          </cell>
          <cell r="H262">
            <v>0</v>
          </cell>
          <cell r="I262">
            <v>0</v>
          </cell>
          <cell r="J262">
            <v>-603106.26273975009</v>
          </cell>
          <cell r="K262">
            <v>0</v>
          </cell>
          <cell r="L262">
            <v>0</v>
          </cell>
        </row>
        <row r="263">
          <cell r="B263">
            <v>5244286.17</v>
          </cell>
          <cell r="C263">
            <v>0</v>
          </cell>
          <cell r="D263">
            <v>0</v>
          </cell>
          <cell r="E263">
            <v>0</v>
          </cell>
          <cell r="F263">
            <v>2388906.17</v>
          </cell>
          <cell r="G263">
            <v>1412858.6710517958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B265">
            <v>18544991.361397784</v>
          </cell>
          <cell r="C265">
            <v>-585990.84049353097</v>
          </cell>
          <cell r="D265">
            <v>60602.257442481052</v>
          </cell>
          <cell r="E265">
            <v>0</v>
          </cell>
          <cell r="F265">
            <v>15164222.778346729</v>
          </cell>
          <cell r="G265">
            <v>4177163.3941802136</v>
          </cell>
          <cell r="H265">
            <v>591366.69022533926</v>
          </cell>
          <cell r="I265">
            <v>603106</v>
          </cell>
          <cell r="J265">
            <v>0</v>
          </cell>
          <cell r="K265">
            <v>4701259.641446203</v>
          </cell>
          <cell r="L265">
            <v>24761534.531497285</v>
          </cell>
        </row>
        <row r="266">
          <cell r="B266">
            <v>0</v>
          </cell>
          <cell r="C266">
            <v>0</v>
          </cell>
          <cell r="H266">
            <v>0</v>
          </cell>
        </row>
        <row r="268">
          <cell r="F268">
            <v>12775316.608346729</v>
          </cell>
          <cell r="K268">
            <v>4701259.641446203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Params"/>
      <sheetName val="Hours"/>
      <sheetName val="Billable"/>
      <sheetName val="Cost"/>
      <sheetName val="ManDays"/>
      <sheetName val="Required"/>
      <sheetName val="RawData"/>
      <sheetName val="Historical IS"/>
    </sheetNames>
    <sheetDataSet>
      <sheetData sheetId="0" refreshError="1"/>
      <sheetData sheetId="1" refreshError="1"/>
      <sheetData sheetId="2" refreshError="1">
        <row r="1">
          <cell r="B1" t="str">
            <v>Labor report for Aug 1998</v>
          </cell>
        </row>
        <row r="3">
          <cell r="B3" t="str">
            <v xml:space="preserve"> Report Run Sep 6 1998 19:16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Setup"/>
      <sheetName val="Quarterly Supplementary info"/>
      <sheetName val="Year End Supplementary Info"/>
      <sheetName val="Historical IS"/>
    </sheetNames>
    <sheetDataSet>
      <sheetData sheetId="0" refreshError="1">
        <row r="5">
          <cell r="A5" t="str">
            <v>Co. No.</v>
          </cell>
          <cell r="B5" t="str">
            <v>Company Name:</v>
          </cell>
        </row>
        <row r="6">
          <cell r="A6">
            <v>1</v>
          </cell>
          <cell r="B6" t="str">
            <v>Aladdin Germany and The German Group</v>
          </cell>
        </row>
        <row r="7">
          <cell r="A7">
            <v>2</v>
          </cell>
          <cell r="B7" t="str">
            <v>Aladdin Japan Co., Ltd</v>
          </cell>
        </row>
        <row r="8">
          <cell r="A8">
            <v>3</v>
          </cell>
          <cell r="B8" t="str">
            <v>Aladdin Knowledge Systems (UK) Ltd</v>
          </cell>
        </row>
        <row r="9">
          <cell r="A9">
            <v>4</v>
          </cell>
          <cell r="B9" t="str">
            <v>Aladdin Knowledge Systems, Inc.</v>
          </cell>
        </row>
        <row r="10">
          <cell r="A10">
            <v>5</v>
          </cell>
          <cell r="B10" t="str">
            <v>Aladdin Holland</v>
          </cell>
        </row>
        <row r="11">
          <cell r="A11">
            <v>6</v>
          </cell>
          <cell r="B11" t="str">
            <v>Athena Smartcard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Shareholders equity"/>
      <sheetName val="CF"/>
      <sheetName val="NotesBS"/>
      <sheetName val="NotesP&amp;L"/>
      <sheetName val="SAP"/>
      <sheetName val="AE"/>
      <sheetName val="Index"/>
    </sheetNames>
    <sheetDataSet>
      <sheetData sheetId="0">
        <row r="13">
          <cell r="A13" t="str">
            <v>SeamBI Ltd.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Pivot"/>
      <sheetName val="SimplePivot"/>
      <sheetName val="Pivot"/>
      <sheetName val="SOW"/>
      <sheetName val="AVG Salary"/>
      <sheetName val="BudgetCenter"/>
      <sheetName val="Projects"/>
      <sheetName val="DepartmentList"/>
      <sheetName val="Nominal"/>
      <sheetName val="DepartmentEmployees"/>
      <sheetName val="Driver"/>
      <sheetName val="Company"/>
      <sheetName val="SOW_Ag-Bi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>
        <row r="2">
          <cell r="A2" t="str">
            <v>Ag-Bio BD</v>
          </cell>
        </row>
        <row r="3">
          <cell r="A3" t="str">
            <v>Ag-Bio Development</v>
          </cell>
        </row>
        <row r="4">
          <cell r="A4" t="str">
            <v>Ag-Bio Exec. MGMT</v>
          </cell>
        </row>
        <row r="5">
          <cell r="A5" t="str">
            <v>Ag-Bio PM</v>
          </cell>
        </row>
        <row r="6">
          <cell r="A6" t="str">
            <v>Ag-Bio RD MNG</v>
          </cell>
        </row>
        <row r="7">
          <cell r="A7" t="str">
            <v>Ag-Bio Research</v>
          </cell>
        </row>
        <row r="8">
          <cell r="A8" t="str">
            <v>Ag-Bio Systems</v>
          </cell>
        </row>
        <row r="9">
          <cell r="A9" t="str">
            <v>Ag-Seed</v>
          </cell>
        </row>
        <row r="10">
          <cell r="A10" t="str">
            <v>Ag-Seed BD</v>
          </cell>
        </row>
        <row r="11">
          <cell r="A11" t="str">
            <v>Ag-Seed Exec. MGMT</v>
          </cell>
        </row>
        <row r="12">
          <cell r="A12" t="str">
            <v>Ag-Seed PM</v>
          </cell>
        </row>
        <row r="13">
          <cell r="A13" t="str">
            <v>Algorithm</v>
          </cell>
        </row>
        <row r="14">
          <cell r="A14" t="str">
            <v>Bioinformatics</v>
          </cell>
        </row>
        <row r="15">
          <cell r="A15" t="str">
            <v>Biomica BD</v>
          </cell>
        </row>
        <row r="16">
          <cell r="A16" t="str">
            <v>Biomica CSO</v>
          </cell>
        </row>
        <row r="17">
          <cell r="A17" t="str">
            <v>Biomica Exec. MGMT</v>
          </cell>
        </row>
        <row r="18">
          <cell r="A18" t="str">
            <v>Biomica Lab</v>
          </cell>
        </row>
        <row r="19">
          <cell r="A19" t="str">
            <v>Biomica RD</v>
          </cell>
        </row>
        <row r="20">
          <cell r="A20" t="str">
            <v>CPB-A Exec. MGMT</v>
          </cell>
        </row>
        <row r="21">
          <cell r="A21" t="str">
            <v>CPB-M Exec. MGMT</v>
          </cell>
        </row>
        <row r="22">
          <cell r="A22" t="str">
            <v>Cannabis BD</v>
          </cell>
        </row>
        <row r="23">
          <cell r="A23" t="str">
            <v>Cannabis RD</v>
          </cell>
        </row>
        <row r="24">
          <cell r="A24" t="str">
            <v>Chemistry Lab</v>
          </cell>
        </row>
        <row r="25">
          <cell r="A25" t="str">
            <v>Corporate BD</v>
          </cell>
        </row>
        <row r="26">
          <cell r="A26" t="str">
            <v>Corporate Exec. MGMT</v>
          </cell>
        </row>
        <row r="27">
          <cell r="A27" t="str">
            <v>Data Generation</v>
          </cell>
        </row>
        <row r="28">
          <cell r="A28" t="str">
            <v>DevOps</v>
          </cell>
        </row>
        <row r="29">
          <cell r="A29" t="str">
            <v>Evofuel BD</v>
          </cell>
        </row>
        <row r="30">
          <cell r="A30" t="str">
            <v>Evofuel RD</v>
          </cell>
        </row>
        <row r="31">
          <cell r="A31" t="str">
            <v>Evogene CSO</v>
          </cell>
        </row>
        <row r="32">
          <cell r="A32" t="str">
            <v>Finance</v>
          </cell>
        </row>
        <row r="33">
          <cell r="A33" t="str">
            <v>HR</v>
          </cell>
        </row>
        <row r="34">
          <cell r="A34" t="str">
            <v>IP</v>
          </cell>
        </row>
        <row r="35">
          <cell r="A35" t="str">
            <v>IR\PR</v>
          </cell>
        </row>
        <row r="36">
          <cell r="A36" t="str">
            <v>IT</v>
          </cell>
        </row>
        <row r="37">
          <cell r="A37" t="str">
            <v>Legal</v>
          </cell>
        </row>
        <row r="38">
          <cell r="A38" t="str">
            <v>Microbiology Lab</v>
          </cell>
        </row>
        <row r="39">
          <cell r="A39" t="str">
            <v>Molecular Lab</v>
          </cell>
        </row>
        <row r="40">
          <cell r="A40" t="str">
            <v>Operations</v>
          </cell>
        </row>
        <row r="41">
          <cell r="A41" t="str">
            <v>PLM</v>
          </cell>
        </row>
        <row r="42">
          <cell r="A42" t="str">
            <v xml:space="preserve">Phytopathology Lab </v>
          </cell>
        </row>
        <row r="43">
          <cell r="A43" t="str">
            <v>Plant Growth</v>
          </cell>
        </row>
        <row r="44">
          <cell r="A44" t="str">
            <v>Platform Directors</v>
          </cell>
        </row>
        <row r="45">
          <cell r="A45" t="str">
            <v>Platform Directors USA</v>
          </cell>
        </row>
        <row r="46">
          <cell r="A46" t="str">
            <v>Product Management</v>
          </cell>
        </row>
        <row r="47">
          <cell r="A47" t="str">
            <v>Project Management</v>
          </cell>
        </row>
        <row r="48">
          <cell r="A48" t="str">
            <v>Purchasing</v>
          </cell>
        </row>
        <row r="49">
          <cell r="A49" t="str">
            <v>QA</v>
          </cell>
        </row>
        <row r="50">
          <cell r="A50" t="str">
            <v>Software Development</v>
          </cell>
        </row>
        <row r="51">
          <cell r="A51" t="str">
            <v>Tissue Culture</v>
          </cell>
        </row>
        <row r="52">
          <cell r="A52" t="str">
            <v>USA Site</v>
          </cell>
        </row>
        <row r="53">
          <cell r="A53" t="str">
            <v>USA Site Hourly</v>
          </cell>
        </row>
        <row r="54">
          <cell r="A54" t="str">
            <v>agPlenus BD</v>
          </cell>
        </row>
        <row r="55">
          <cell r="A55" t="str">
            <v>agPlenus Exec. MGMT</v>
          </cell>
        </row>
        <row r="56">
          <cell r="A56" t="str">
            <v>agPlenus PM</v>
          </cell>
        </row>
        <row r="57">
          <cell r="A57" t="str">
            <v>agPlenus R&amp;D</v>
          </cell>
        </row>
      </sheetData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</sheetNames>
    <sheetDataSet>
      <sheetData sheetId="0">
        <row r="17">
          <cell r="J17">
            <v>38411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ופשה ופיצויים"/>
      <sheetName val="NAND"/>
      <sheetName val="????? ????????"/>
      <sheetName val="Other Sensitivities"/>
      <sheetName val="Inc Stmt Sensitivities"/>
      <sheetName val="2002 VS 2001-final 23-01-02"/>
      <sheetName val="CODS"/>
      <sheetName val="Historical IS"/>
      <sheetName val="חופשה_ופיצויים"/>
      <sheetName val="?????_????????"/>
      <sheetName val="Other_Sensitivities"/>
      <sheetName val="Inc_Stmt_Sensitivities"/>
      <sheetName val="2002_VS_2001-final_23-01-02"/>
      <sheetName val="$"/>
      <sheetName val="חו&quot;ז בינחברתי"/>
      <sheetName val="pldt"/>
      <sheetName val="תזרים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Careinsite Inc"/>
      <sheetName val="Earthweb Inc"/>
      <sheetName val="Internet.com Corp"/>
      <sheetName val="Iturf Inc"/>
      <sheetName val="Mediconsult.com Inc"/>
      <sheetName val="Nettaxi Inc"/>
      <sheetName val="Talk City Inc"/>
      <sheetName val="Theglobe.com"/>
      <sheetName val="Verticalnet Inc"/>
      <sheetName val="Koz.com"/>
      <sheetName val="Summary"/>
      <sheetName val="Mult-LTM (adj)"/>
      <sheetName val="Mult-LTM"/>
      <sheetName val="Mult-3yr"/>
      <sheetName val="Mult-3yr (adj)"/>
      <sheetName val="General Dialog"/>
      <sheetName val="Comps Dialog"/>
      <sheetName val="KeyMultInputs"/>
      <sheetName val="Mar&amp;GrowthAnaly"/>
      <sheetName val="Size_Growth_Adj"/>
      <sheetName val="Proj. Financials"/>
      <sheetName val="Ratio Analy"/>
      <sheetName val="Common_BS"/>
      <sheetName val="Common_IS"/>
      <sheetName val="FSEdit Dialog"/>
      <sheetName val="Mult Dialog"/>
      <sheetName val="Exb&amp;WP Dialog"/>
      <sheetName val="Comp_Mult"/>
      <sheetName val="Std Fin Template"/>
      <sheetName val="Comp_Desc"/>
      <sheetName val="key_inputs"/>
      <sheetName val="CAPM - Cosmetics Indust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URB"/>
      <sheetName val="Data Carlsrom"/>
      <sheetName val="Consolidation"/>
      <sheetName val="Raport"/>
    </sheetNames>
    <sheetDataSet>
      <sheetData sheetId="0" refreshError="1">
        <row r="5">
          <cell r="B5" t="str">
            <v>Budget Code</v>
          </cell>
          <cell r="C5" t="str">
            <v>Budget Name</v>
          </cell>
        </row>
        <row r="6">
          <cell r="B6">
            <v>111112</v>
          </cell>
          <cell r="C6" t="str">
            <v>Local Sales Carlsberg 0.5L RB</v>
          </cell>
        </row>
        <row r="7">
          <cell r="B7">
            <v>111114</v>
          </cell>
          <cell r="C7" t="str">
            <v>Local Sales Carlsberg 0.33L NRB</v>
          </cell>
          <cell r="AA7" t="str">
            <v>Sum of Sum</v>
          </cell>
        </row>
        <row r="8">
          <cell r="B8">
            <v>111122</v>
          </cell>
          <cell r="C8" t="str">
            <v>Local Sales Carlsberg 0.5L Can</v>
          </cell>
          <cell r="AA8" t="str">
            <v>Budget Code</v>
          </cell>
          <cell r="AB8" t="str">
            <v>Total</v>
          </cell>
        </row>
        <row r="9">
          <cell r="B9">
            <v>111124</v>
          </cell>
          <cell r="C9" t="str">
            <v>Local Sales Carlsberg 0.33L Can</v>
          </cell>
          <cell r="AA9">
            <v>111112</v>
          </cell>
          <cell r="AB9">
            <v>-6967902560</v>
          </cell>
        </row>
        <row r="10">
          <cell r="B10">
            <v>111126</v>
          </cell>
          <cell r="C10" t="str">
            <v>Local Sales Carlsberg 5L Keg</v>
          </cell>
          <cell r="AA10">
            <v>111114</v>
          </cell>
          <cell r="AB10">
            <v>-1566243360</v>
          </cell>
        </row>
        <row r="11">
          <cell r="B11">
            <v>111130</v>
          </cell>
          <cell r="C11" t="str">
            <v>Local Sales Carlsberg 30L Keg</v>
          </cell>
          <cell r="AA11">
            <v>111122</v>
          </cell>
          <cell r="AB11">
            <v>-2276442000</v>
          </cell>
        </row>
        <row r="12">
          <cell r="B12">
            <v>111212</v>
          </cell>
          <cell r="C12" t="str">
            <v>Local Discount Carlsberg 0.5L NRB</v>
          </cell>
          <cell r="AA12">
            <v>111124</v>
          </cell>
          <cell r="AB12">
            <v>-121803264</v>
          </cell>
        </row>
        <row r="13">
          <cell r="B13">
            <v>111214</v>
          </cell>
          <cell r="C13" t="str">
            <v>Local Discount Carlsberg 0.33L NRB</v>
          </cell>
          <cell r="AA13">
            <v>111126</v>
          </cell>
          <cell r="AB13">
            <v>-1348243200</v>
          </cell>
        </row>
        <row r="14">
          <cell r="B14">
            <v>111222</v>
          </cell>
          <cell r="C14" t="str">
            <v>Local Discount Carlsberg 0.5L Can</v>
          </cell>
          <cell r="AA14">
            <v>111130</v>
          </cell>
          <cell r="AB14">
            <v>-623712000</v>
          </cell>
        </row>
        <row r="15">
          <cell r="B15">
            <v>111224</v>
          </cell>
          <cell r="C15" t="str">
            <v>Local Discount Carlsberg 0.33L Can</v>
          </cell>
          <cell r="AA15">
            <v>111212</v>
          </cell>
          <cell r="AB15">
            <v>480003032</v>
          </cell>
        </row>
        <row r="16">
          <cell r="B16">
            <v>111226</v>
          </cell>
          <cell r="C16" t="str">
            <v>Local Discount Carlsberg 5L Keg</v>
          </cell>
          <cell r="AA16">
            <v>111214</v>
          </cell>
          <cell r="AB16">
            <v>97276608</v>
          </cell>
        </row>
        <row r="17">
          <cell r="B17">
            <v>111230</v>
          </cell>
          <cell r="C17" t="str">
            <v>Local Discount Carlsberg 30L Keg</v>
          </cell>
          <cell r="AA17">
            <v>111222</v>
          </cell>
          <cell r="AB17">
            <v>126326550</v>
          </cell>
        </row>
        <row r="18">
          <cell r="B18">
            <v>112112</v>
          </cell>
          <cell r="C18" t="str">
            <v>Local Sales Tuborg 0.5L NRB</v>
          </cell>
          <cell r="AA18">
            <v>111224</v>
          </cell>
          <cell r="AB18">
            <v>11655072</v>
          </cell>
        </row>
        <row r="19">
          <cell r="B19">
            <v>112114</v>
          </cell>
          <cell r="C19" t="str">
            <v>Local Sales Tuborg 0.33L NRB</v>
          </cell>
          <cell r="AA19">
            <v>111226</v>
          </cell>
          <cell r="AB19">
            <v>107819520</v>
          </cell>
        </row>
        <row r="20">
          <cell r="B20">
            <v>112122</v>
          </cell>
          <cell r="C20" t="str">
            <v>Local Sales Tuborg 0.5L Can</v>
          </cell>
          <cell r="AA20">
            <v>111230</v>
          </cell>
          <cell r="AB20">
            <v>20822520</v>
          </cell>
        </row>
        <row r="21">
          <cell r="B21">
            <v>112124</v>
          </cell>
          <cell r="C21" t="str">
            <v>Local Sales Tuborg 0.33L Can</v>
          </cell>
          <cell r="AA21">
            <v>112112</v>
          </cell>
          <cell r="AB21">
            <v>-25190682820</v>
          </cell>
        </row>
        <row r="22">
          <cell r="B22">
            <v>112130</v>
          </cell>
          <cell r="C22" t="str">
            <v>Local Sales Tuborg 30L Keg</v>
          </cell>
          <cell r="AA22">
            <v>112114</v>
          </cell>
          <cell r="AB22">
            <v>-1124206320</v>
          </cell>
        </row>
        <row r="23">
          <cell r="B23">
            <v>112116</v>
          </cell>
          <cell r="C23" t="str">
            <v>Local Sales Tuborg "5+1"</v>
          </cell>
          <cell r="AA23">
            <v>112116</v>
          </cell>
          <cell r="AB23">
            <v>-4614525400</v>
          </cell>
        </row>
        <row r="24">
          <cell r="B24">
            <v>112118</v>
          </cell>
          <cell r="C24" t="str">
            <v>Local Sales Tuborg "6+2"</v>
          </cell>
          <cell r="AA24">
            <v>112118</v>
          </cell>
          <cell r="AB24">
            <v>0</v>
          </cell>
        </row>
        <row r="25">
          <cell r="B25">
            <v>112212</v>
          </cell>
          <cell r="C25" t="str">
            <v>Local Discount Tuborg 0.5L NRB</v>
          </cell>
          <cell r="AA25">
            <v>112122</v>
          </cell>
          <cell r="AB25">
            <v>-8953091526</v>
          </cell>
        </row>
        <row r="26">
          <cell r="B26">
            <v>112214</v>
          </cell>
          <cell r="C26" t="str">
            <v>Local Discount Tuborg 0.33L NRB</v>
          </cell>
          <cell r="AA26">
            <v>112124</v>
          </cell>
          <cell r="AB26">
            <v>-696548636.48000002</v>
          </cell>
        </row>
        <row r="27">
          <cell r="B27">
            <v>112222</v>
          </cell>
          <cell r="C27" t="str">
            <v>Local Discount Tuborg 0.5L Can</v>
          </cell>
          <cell r="AA27">
            <v>112130</v>
          </cell>
          <cell r="AB27">
            <v>-3042144600</v>
          </cell>
        </row>
        <row r="28">
          <cell r="B28">
            <v>112224</v>
          </cell>
          <cell r="C28" t="str">
            <v>Local Discount Tuborg 0.33L Can</v>
          </cell>
          <cell r="AA28">
            <v>112212</v>
          </cell>
          <cell r="AB28">
            <v>2023736130</v>
          </cell>
        </row>
        <row r="29">
          <cell r="B29">
            <v>112230</v>
          </cell>
          <cell r="C29" t="str">
            <v>Local Discount Tuborg 30L Keg</v>
          </cell>
          <cell r="AA29">
            <v>112214</v>
          </cell>
          <cell r="AB29">
            <v>55038957</v>
          </cell>
        </row>
        <row r="30">
          <cell r="B30">
            <v>112216</v>
          </cell>
          <cell r="C30" t="str">
            <v>Local Discount Tuborg "5+1"</v>
          </cell>
          <cell r="AA30">
            <v>112216</v>
          </cell>
          <cell r="AB30">
            <v>318286587.5</v>
          </cell>
        </row>
        <row r="31">
          <cell r="B31">
            <v>112218</v>
          </cell>
          <cell r="C31" t="str">
            <v>Local Discount Tuborg "6+2"</v>
          </cell>
          <cell r="AA31">
            <v>112218</v>
          </cell>
          <cell r="AB31">
            <v>0</v>
          </cell>
        </row>
        <row r="32">
          <cell r="B32">
            <v>113112</v>
          </cell>
          <cell r="C32" t="str">
            <v>Local Sales Skol 0.5L NRB</v>
          </cell>
          <cell r="AA32">
            <v>112222</v>
          </cell>
          <cell r="AB32">
            <v>674936435</v>
          </cell>
        </row>
        <row r="33">
          <cell r="B33">
            <v>113114</v>
          </cell>
          <cell r="C33" t="str">
            <v>Local Sales Skol 0.33L NRB</v>
          </cell>
          <cell r="AA33">
            <v>112224</v>
          </cell>
          <cell r="AB33">
            <v>43023600</v>
          </cell>
        </row>
        <row r="34">
          <cell r="B34">
            <v>113122</v>
          </cell>
          <cell r="C34" t="str">
            <v>Local Sales Skol 0.5L Can</v>
          </cell>
          <cell r="AA34">
            <v>112230</v>
          </cell>
          <cell r="AB34">
            <v>296861550</v>
          </cell>
        </row>
        <row r="35">
          <cell r="B35">
            <v>113124</v>
          </cell>
          <cell r="C35" t="str">
            <v>Local Sales Skol 0.33L Can</v>
          </cell>
          <cell r="AA35">
            <v>113112</v>
          </cell>
          <cell r="AB35">
            <v>-18173418200</v>
          </cell>
        </row>
        <row r="36">
          <cell r="B36">
            <v>113130</v>
          </cell>
          <cell r="C36" t="str">
            <v>Local Sales Skol 30L Keg</v>
          </cell>
          <cell r="AA36">
            <v>113114</v>
          </cell>
          <cell r="AB36">
            <v>0</v>
          </cell>
        </row>
        <row r="37">
          <cell r="B37">
            <v>113116</v>
          </cell>
          <cell r="C37" t="str">
            <v>Local Sales Skol "3+1"</v>
          </cell>
          <cell r="AA37">
            <v>113116</v>
          </cell>
          <cell r="AB37">
            <v>-468922624</v>
          </cell>
        </row>
        <row r="38">
          <cell r="B38">
            <v>113212</v>
          </cell>
          <cell r="C38" t="str">
            <v>Local Discount Skol 0.5L NRB</v>
          </cell>
          <cell r="AA38">
            <v>113122</v>
          </cell>
          <cell r="AB38">
            <v>-10670131680</v>
          </cell>
        </row>
        <row r="39">
          <cell r="B39">
            <v>113214</v>
          </cell>
          <cell r="C39" t="str">
            <v>Local Discount Skol 0.33L NRB</v>
          </cell>
          <cell r="AA39">
            <v>113124</v>
          </cell>
          <cell r="AB39">
            <v>-33556360.32</v>
          </cell>
        </row>
        <row r="40">
          <cell r="B40">
            <v>113222</v>
          </cell>
          <cell r="C40" t="str">
            <v>Local Discount Skol 0.5L Can</v>
          </cell>
          <cell r="AA40">
            <v>113130</v>
          </cell>
          <cell r="AB40">
            <v>-5327184000</v>
          </cell>
        </row>
        <row r="41">
          <cell r="B41">
            <v>113224</v>
          </cell>
          <cell r="C41" t="str">
            <v>Local Discount Skol 0.33L Can</v>
          </cell>
          <cell r="AA41">
            <v>113212</v>
          </cell>
          <cell r="AB41">
            <v>1211608583.2</v>
          </cell>
        </row>
        <row r="42">
          <cell r="B42">
            <v>113230</v>
          </cell>
          <cell r="C42" t="str">
            <v>Local Discount Skol 30L Keg</v>
          </cell>
          <cell r="AA42">
            <v>113214</v>
          </cell>
          <cell r="AB42">
            <v>0</v>
          </cell>
        </row>
        <row r="43">
          <cell r="B43">
            <v>113216</v>
          </cell>
          <cell r="C43" t="str">
            <v>Local Discount Skol "3+1"</v>
          </cell>
          <cell r="AA43">
            <v>113216</v>
          </cell>
          <cell r="AB43">
            <v>13052321.5</v>
          </cell>
        </row>
        <row r="44">
          <cell r="B44">
            <v>114100</v>
          </cell>
          <cell r="C44" t="str">
            <v>Brut Sales of Guinness</v>
          </cell>
          <cell r="AA44">
            <v>113222</v>
          </cell>
          <cell r="AB44">
            <v>1049003280</v>
          </cell>
        </row>
        <row r="45">
          <cell r="B45">
            <v>114200</v>
          </cell>
          <cell r="C45" t="str">
            <v>Discount on Sales of Guinness</v>
          </cell>
          <cell r="AA45">
            <v>113224</v>
          </cell>
          <cell r="AB45">
            <v>0</v>
          </cell>
        </row>
        <row r="46">
          <cell r="B46">
            <v>118000</v>
          </cell>
          <cell r="C46" t="str">
            <v>Distributors Special Commissions</v>
          </cell>
          <cell r="AA46">
            <v>113230</v>
          </cell>
          <cell r="AB46">
            <v>305169900</v>
          </cell>
        </row>
        <row r="47">
          <cell r="B47">
            <v>119110</v>
          </cell>
          <cell r="C47" t="str">
            <v>Brut Sales to Tarom</v>
          </cell>
          <cell r="AA47">
            <v>114100</v>
          </cell>
          <cell r="AB47">
            <v>-413423273</v>
          </cell>
        </row>
        <row r="48">
          <cell r="B48">
            <v>119120</v>
          </cell>
          <cell r="C48" t="str">
            <v>Discount on Sales to Tarom</v>
          </cell>
          <cell r="AA48">
            <v>114200</v>
          </cell>
          <cell r="AB48">
            <v>18602850</v>
          </cell>
        </row>
        <row r="49">
          <cell r="B49">
            <v>119210</v>
          </cell>
          <cell r="C49" t="str">
            <v>Brut Sales to …</v>
          </cell>
          <cell r="AA49">
            <v>118000</v>
          </cell>
          <cell r="AB49">
            <v>168540166</v>
          </cell>
        </row>
        <row r="50">
          <cell r="B50">
            <v>119220</v>
          </cell>
          <cell r="C50" t="str">
            <v>Discount on Sales to …</v>
          </cell>
          <cell r="AA50">
            <v>119110</v>
          </cell>
          <cell r="AB50">
            <v>-125914824</v>
          </cell>
        </row>
        <row r="51">
          <cell r="B51">
            <v>151000</v>
          </cell>
          <cell r="C51" t="str">
            <v>Export Sales to Moldova</v>
          </cell>
          <cell r="AA51">
            <v>119120</v>
          </cell>
          <cell r="AB51">
            <v>0</v>
          </cell>
        </row>
        <row r="52">
          <cell r="B52">
            <v>152000</v>
          </cell>
          <cell r="C52" t="str">
            <v>Export Sales to Yugoslavia</v>
          </cell>
          <cell r="AA52">
            <v>119210</v>
          </cell>
          <cell r="AB52">
            <v>0</v>
          </cell>
        </row>
        <row r="53">
          <cell r="B53">
            <v>153000</v>
          </cell>
          <cell r="C53" t="str">
            <v>Export Sales to Bulgaria</v>
          </cell>
          <cell r="AA53">
            <v>119220</v>
          </cell>
          <cell r="AB53">
            <v>0</v>
          </cell>
        </row>
        <row r="54">
          <cell r="B54">
            <v>154000</v>
          </cell>
          <cell r="C54" t="str">
            <v>Export Sales to ……</v>
          </cell>
          <cell r="AA54">
            <v>151000</v>
          </cell>
          <cell r="AB54">
            <v>-1203894964.8800001</v>
          </cell>
        </row>
        <row r="55">
          <cell r="B55">
            <v>155000</v>
          </cell>
          <cell r="C55" t="str">
            <v>Export Sales to ……</v>
          </cell>
          <cell r="AA55">
            <v>152000</v>
          </cell>
          <cell r="AB55">
            <v>0</v>
          </cell>
        </row>
        <row r="56">
          <cell r="B56">
            <v>181000</v>
          </cell>
          <cell r="C56" t="str">
            <v>Acciza</v>
          </cell>
          <cell r="AA56">
            <v>153000</v>
          </cell>
          <cell r="AB56">
            <v>-113919882.22</v>
          </cell>
        </row>
        <row r="57">
          <cell r="B57">
            <v>182000</v>
          </cell>
          <cell r="C57" t="str">
            <v>Alcohol &amp; Pension Tax</v>
          </cell>
          <cell r="AA57">
            <v>154000</v>
          </cell>
          <cell r="AB57">
            <v>0</v>
          </cell>
        </row>
        <row r="58">
          <cell r="B58">
            <v>183000</v>
          </cell>
          <cell r="C58" t="str">
            <v>…</v>
          </cell>
          <cell r="AA58">
            <v>155000</v>
          </cell>
          <cell r="AB58">
            <v>0</v>
          </cell>
        </row>
        <row r="59">
          <cell r="B59">
            <v>191000</v>
          </cell>
          <cell r="C59" t="str">
            <v>Income from Tax Refund</v>
          </cell>
          <cell r="AA59">
            <v>181000</v>
          </cell>
          <cell r="AB59">
            <v>10003838552</v>
          </cell>
        </row>
        <row r="60">
          <cell r="B60">
            <v>192000</v>
          </cell>
          <cell r="C60" t="str">
            <v>Other Income</v>
          </cell>
          <cell r="AA60">
            <v>182000</v>
          </cell>
          <cell r="AB60">
            <v>245034903</v>
          </cell>
        </row>
        <row r="61">
          <cell r="B61">
            <v>193000</v>
          </cell>
          <cell r="C61" t="str">
            <v>Loss (Gain) from fixed assets</v>
          </cell>
          <cell r="AA61">
            <v>183000</v>
          </cell>
          <cell r="AB61">
            <v>0</v>
          </cell>
        </row>
        <row r="62">
          <cell r="B62">
            <v>211000</v>
          </cell>
          <cell r="C62" t="str">
            <v>Brewing Salary Expenses</v>
          </cell>
          <cell r="AA62">
            <v>191000</v>
          </cell>
          <cell r="AB62">
            <v>0</v>
          </cell>
        </row>
        <row r="63">
          <cell r="B63">
            <v>212100</v>
          </cell>
          <cell r="C63" t="str">
            <v>Malt</v>
          </cell>
          <cell r="AA63">
            <v>192000</v>
          </cell>
          <cell r="AB63">
            <v>2368173820.0300002</v>
          </cell>
        </row>
        <row r="64">
          <cell r="B64">
            <v>212200</v>
          </cell>
          <cell r="C64" t="str">
            <v>Maize</v>
          </cell>
          <cell r="AA64">
            <v>193000</v>
          </cell>
          <cell r="AB64">
            <v>0</v>
          </cell>
        </row>
        <row r="65">
          <cell r="B65">
            <v>212800</v>
          </cell>
          <cell r="C65" t="str">
            <v>Raw Materials Transportation</v>
          </cell>
          <cell r="AA65">
            <v>211000</v>
          </cell>
          <cell r="AB65">
            <v>373955262</v>
          </cell>
        </row>
        <row r="66">
          <cell r="B66">
            <v>212900</v>
          </cell>
          <cell r="C66" t="str">
            <v>Other Direct Raw Materials</v>
          </cell>
          <cell r="AA66">
            <v>212100</v>
          </cell>
          <cell r="AB66">
            <v>8413080436</v>
          </cell>
        </row>
        <row r="67">
          <cell r="B67">
            <v>213000</v>
          </cell>
          <cell r="C67" t="str">
            <v>Indirect Raw Materials</v>
          </cell>
          <cell r="AA67">
            <v>212200</v>
          </cell>
          <cell r="AB67">
            <v>2673974944</v>
          </cell>
        </row>
        <row r="68">
          <cell r="B68">
            <v>218000</v>
          </cell>
          <cell r="C68" t="str">
            <v>Depreciation of Brewery Equipment</v>
          </cell>
          <cell r="AA68">
            <v>212800</v>
          </cell>
          <cell r="AB68">
            <v>155333541</v>
          </cell>
        </row>
        <row r="69">
          <cell r="B69">
            <v>219100</v>
          </cell>
          <cell r="C69" t="str">
            <v>Laboratory Expenses</v>
          </cell>
          <cell r="AA69">
            <v>212900</v>
          </cell>
          <cell r="AB69">
            <v>810530875</v>
          </cell>
        </row>
        <row r="70">
          <cell r="B70">
            <v>219200</v>
          </cell>
          <cell r="C70" t="str">
            <v>Waste Water Expenses</v>
          </cell>
          <cell r="AA70">
            <v>213000</v>
          </cell>
          <cell r="AB70">
            <v>959616164</v>
          </cell>
        </row>
        <row r="71">
          <cell r="B71">
            <v>221100</v>
          </cell>
          <cell r="C71" t="str">
            <v>Monthly Salary Expenses</v>
          </cell>
          <cell r="AA71">
            <v>218000</v>
          </cell>
          <cell r="AB71">
            <v>1049932603</v>
          </cell>
        </row>
        <row r="72">
          <cell r="B72">
            <v>221200</v>
          </cell>
          <cell r="C72" t="str">
            <v>Extra Salary Expenses</v>
          </cell>
          <cell r="AA72">
            <v>219100</v>
          </cell>
          <cell r="AB72">
            <v>7824340</v>
          </cell>
        </row>
        <row r="73">
          <cell r="B73">
            <v>222100</v>
          </cell>
          <cell r="C73" t="str">
            <v>Bottles</v>
          </cell>
          <cell r="AA73">
            <v>219200</v>
          </cell>
          <cell r="AB73">
            <v>0</v>
          </cell>
        </row>
        <row r="74">
          <cell r="B74">
            <v>222200</v>
          </cell>
          <cell r="C74" t="str">
            <v>Caps</v>
          </cell>
          <cell r="AA74">
            <v>221100</v>
          </cell>
          <cell r="AB74">
            <v>829057917</v>
          </cell>
        </row>
        <row r="75">
          <cell r="B75">
            <v>222300</v>
          </cell>
          <cell r="C75" t="str">
            <v>Labels</v>
          </cell>
          <cell r="AA75">
            <v>221200</v>
          </cell>
          <cell r="AB75">
            <v>0</v>
          </cell>
        </row>
        <row r="76">
          <cell r="B76">
            <v>222400</v>
          </cell>
          <cell r="C76" t="str">
            <v>Cans</v>
          </cell>
          <cell r="AA76">
            <v>222100</v>
          </cell>
          <cell r="AB76">
            <v>995844950</v>
          </cell>
        </row>
        <row r="77">
          <cell r="B77">
            <v>222500</v>
          </cell>
          <cell r="C77" t="str">
            <v>Cartons</v>
          </cell>
          <cell r="AA77">
            <v>222200</v>
          </cell>
          <cell r="AB77">
            <v>922846910</v>
          </cell>
        </row>
        <row r="78">
          <cell r="B78">
            <v>222600</v>
          </cell>
          <cell r="C78" t="str">
            <v>Crates</v>
          </cell>
          <cell r="AA78">
            <v>222300</v>
          </cell>
          <cell r="AB78">
            <v>1913313682</v>
          </cell>
        </row>
        <row r="79">
          <cell r="B79">
            <v>222700</v>
          </cell>
          <cell r="C79" t="str">
            <v>Kegs 5 L</v>
          </cell>
          <cell r="AA79">
            <v>222400</v>
          </cell>
          <cell r="AB79">
            <v>7689353776</v>
          </cell>
        </row>
        <row r="80">
          <cell r="B80">
            <v>222800</v>
          </cell>
          <cell r="C80" t="str">
            <v>Packaging Materials Transportation</v>
          </cell>
          <cell r="AA80">
            <v>222500</v>
          </cell>
          <cell r="AB80">
            <v>1070182661</v>
          </cell>
        </row>
        <row r="81">
          <cell r="B81">
            <v>222900</v>
          </cell>
          <cell r="C81" t="str">
            <v>Other Packaging Expenses</v>
          </cell>
          <cell r="AA81">
            <v>222600</v>
          </cell>
          <cell r="AB81">
            <v>0</v>
          </cell>
        </row>
        <row r="82">
          <cell r="B82">
            <v>228000</v>
          </cell>
          <cell r="C82" t="str">
            <v>Depreciation of Filling Equipment</v>
          </cell>
          <cell r="AA82">
            <v>222700</v>
          </cell>
          <cell r="AB82">
            <v>468085100</v>
          </cell>
        </row>
        <row r="83">
          <cell r="B83">
            <v>228100</v>
          </cell>
          <cell r="C83" t="str">
            <v>Depreciation of Bottles</v>
          </cell>
          <cell r="AA83">
            <v>222800</v>
          </cell>
          <cell r="AB83">
            <v>67376332</v>
          </cell>
        </row>
        <row r="84">
          <cell r="B84">
            <v>229000</v>
          </cell>
          <cell r="C84" t="str">
            <v>Other Filling Expenses</v>
          </cell>
          <cell r="AA84">
            <v>222900</v>
          </cell>
          <cell r="AB84">
            <v>1095197342</v>
          </cell>
        </row>
        <row r="85">
          <cell r="B85">
            <v>231000</v>
          </cell>
          <cell r="C85" t="str">
            <v>Other Production Salary Expenses</v>
          </cell>
          <cell r="AA85">
            <v>228000</v>
          </cell>
          <cell r="AB85">
            <v>509707311</v>
          </cell>
        </row>
        <row r="86">
          <cell r="B86">
            <v>232100</v>
          </cell>
          <cell r="C86" t="str">
            <v>Canteen</v>
          </cell>
          <cell r="AA86">
            <v>228100</v>
          </cell>
          <cell r="AB86">
            <v>0</v>
          </cell>
        </row>
        <row r="87">
          <cell r="B87">
            <v>232200</v>
          </cell>
          <cell r="C87" t="str">
            <v>Uniforms</v>
          </cell>
          <cell r="AA87">
            <v>229000</v>
          </cell>
          <cell r="AB87">
            <v>1406726238</v>
          </cell>
        </row>
        <row r="88">
          <cell r="B88">
            <v>232300</v>
          </cell>
          <cell r="C88" t="str">
            <v>Employees Transportation</v>
          </cell>
          <cell r="AA88">
            <v>231000</v>
          </cell>
          <cell r="AB88">
            <v>1516249203</v>
          </cell>
        </row>
        <row r="89">
          <cell r="B89">
            <v>232400</v>
          </cell>
          <cell r="C89" t="str">
            <v>Social Help</v>
          </cell>
          <cell r="AA89">
            <v>232100</v>
          </cell>
          <cell r="AB89">
            <v>433014784</v>
          </cell>
        </row>
        <row r="90">
          <cell r="B90">
            <v>232500</v>
          </cell>
          <cell r="C90" t="str">
            <v>Training</v>
          </cell>
          <cell r="AA90">
            <v>232200</v>
          </cell>
          <cell r="AB90">
            <v>0</v>
          </cell>
        </row>
        <row r="91">
          <cell r="B91">
            <v>233100</v>
          </cell>
          <cell r="C91" t="str">
            <v>Electricity</v>
          </cell>
          <cell r="AA91">
            <v>232300</v>
          </cell>
          <cell r="AB91">
            <v>304048826</v>
          </cell>
        </row>
        <row r="92">
          <cell r="B92">
            <v>233200</v>
          </cell>
          <cell r="C92" t="str">
            <v>Gas &amp; Fuel</v>
          </cell>
          <cell r="AA92">
            <v>232400</v>
          </cell>
          <cell r="AB92">
            <v>82602500</v>
          </cell>
        </row>
        <row r="93">
          <cell r="B93">
            <v>233300</v>
          </cell>
          <cell r="C93" t="str">
            <v>Water</v>
          </cell>
          <cell r="AA93">
            <v>232500</v>
          </cell>
          <cell r="AB93">
            <v>0</v>
          </cell>
        </row>
        <row r="94">
          <cell r="B94">
            <v>234100</v>
          </cell>
          <cell r="C94" t="str">
            <v>Building Maintenance</v>
          </cell>
          <cell r="AA94">
            <v>233100</v>
          </cell>
          <cell r="AB94">
            <v>1080502783</v>
          </cell>
        </row>
        <row r="95">
          <cell r="B95">
            <v>234200</v>
          </cell>
          <cell r="C95" t="str">
            <v>Machinery Maintenance</v>
          </cell>
          <cell r="AA95">
            <v>233200</v>
          </cell>
          <cell r="AB95">
            <v>784184524</v>
          </cell>
        </row>
        <row r="96">
          <cell r="B96">
            <v>234300</v>
          </cell>
          <cell r="C96" t="str">
            <v>Lubrication Materials</v>
          </cell>
          <cell r="AA96">
            <v>233300</v>
          </cell>
          <cell r="AB96">
            <v>37076840</v>
          </cell>
        </row>
        <row r="97">
          <cell r="B97">
            <v>234400</v>
          </cell>
          <cell r="C97" t="str">
            <v>Cleaning &amp; Gardening</v>
          </cell>
          <cell r="AA97">
            <v>234100</v>
          </cell>
          <cell r="AB97">
            <v>83343247</v>
          </cell>
        </row>
        <row r="98">
          <cell r="B98">
            <v>234500</v>
          </cell>
          <cell r="C98" t="str">
            <v>Safety &amp; Security</v>
          </cell>
          <cell r="AA98">
            <v>234200</v>
          </cell>
          <cell r="AB98">
            <v>346152820.5</v>
          </cell>
        </row>
        <row r="99">
          <cell r="B99">
            <v>234600</v>
          </cell>
          <cell r="C99" t="str">
            <v>Branches Rental Expenses</v>
          </cell>
          <cell r="AA99">
            <v>234300</v>
          </cell>
          <cell r="AB99">
            <v>51384942</v>
          </cell>
        </row>
        <row r="100">
          <cell r="B100">
            <v>234700</v>
          </cell>
          <cell r="C100" t="str">
            <v>Branches Maintenance</v>
          </cell>
          <cell r="AA100">
            <v>234400</v>
          </cell>
          <cell r="AB100">
            <v>151369506</v>
          </cell>
        </row>
        <row r="101">
          <cell r="B101">
            <v>234800</v>
          </cell>
          <cell r="C101" t="str">
            <v>Local Taxes</v>
          </cell>
          <cell r="AA101">
            <v>234500</v>
          </cell>
          <cell r="AB101">
            <v>28221900</v>
          </cell>
        </row>
        <row r="102">
          <cell r="B102">
            <v>235100</v>
          </cell>
          <cell r="C102" t="str">
            <v>IBN - Management &amp; Advising Fee</v>
          </cell>
          <cell r="AA102">
            <v>234600</v>
          </cell>
          <cell r="AB102">
            <v>0</v>
          </cell>
        </row>
        <row r="103">
          <cell r="B103">
            <v>235200</v>
          </cell>
          <cell r="C103" t="str">
            <v>Royalties To Carlsberg</v>
          </cell>
          <cell r="AA103">
            <v>234700</v>
          </cell>
          <cell r="AB103">
            <v>4244000</v>
          </cell>
        </row>
        <row r="104">
          <cell r="B104">
            <v>236000</v>
          </cell>
          <cell r="C104" t="str">
            <v>Property Insurance</v>
          </cell>
          <cell r="AA104">
            <v>234800</v>
          </cell>
          <cell r="AB104">
            <v>174668543</v>
          </cell>
        </row>
        <row r="105">
          <cell r="B105">
            <v>237000</v>
          </cell>
          <cell r="C105" t="str">
            <v>Computers</v>
          </cell>
          <cell r="AA105">
            <v>235100</v>
          </cell>
          <cell r="AB105">
            <v>5242918478</v>
          </cell>
        </row>
        <row r="106">
          <cell r="B106">
            <v>238100</v>
          </cell>
          <cell r="C106" t="str">
            <v>Depreciation of Buildings</v>
          </cell>
          <cell r="AA106">
            <v>235200</v>
          </cell>
          <cell r="AB106">
            <v>0</v>
          </cell>
        </row>
        <row r="107">
          <cell r="B107">
            <v>238200</v>
          </cell>
          <cell r="C107" t="str">
            <v>Depreciation of Common Utilities</v>
          </cell>
          <cell r="AA107">
            <v>236000</v>
          </cell>
          <cell r="AB107">
            <v>429638195</v>
          </cell>
        </row>
        <row r="108">
          <cell r="B108">
            <v>239000</v>
          </cell>
          <cell r="C108" t="str">
            <v>Other Production Expenses</v>
          </cell>
          <cell r="AA108">
            <v>237000</v>
          </cell>
          <cell r="AB108">
            <v>29837771</v>
          </cell>
        </row>
        <row r="109">
          <cell r="B109">
            <v>239999</v>
          </cell>
          <cell r="C109" t="str">
            <v>Stock Differences</v>
          </cell>
          <cell r="AA109">
            <v>238100</v>
          </cell>
          <cell r="AB109">
            <v>252765221</v>
          </cell>
        </row>
        <row r="110">
          <cell r="B110">
            <v>241100</v>
          </cell>
          <cell r="C110" t="str">
            <v>Cost of Imported Carlsberg</v>
          </cell>
          <cell r="AA110">
            <v>238200</v>
          </cell>
          <cell r="AB110">
            <v>166565647</v>
          </cell>
        </row>
        <row r="111">
          <cell r="B111">
            <v>241200</v>
          </cell>
          <cell r="C111" t="str">
            <v>Transportation &amp; Insurance</v>
          </cell>
          <cell r="AA111">
            <v>239000</v>
          </cell>
          <cell r="AB111">
            <v>12521128</v>
          </cell>
        </row>
        <row r="112">
          <cell r="B112">
            <v>241900</v>
          </cell>
          <cell r="C112" t="str">
            <v>Other Purchase Expenses</v>
          </cell>
          <cell r="AA112">
            <v>239999</v>
          </cell>
          <cell r="AB112">
            <v>-4627496911.8500004</v>
          </cell>
        </row>
        <row r="113">
          <cell r="B113">
            <v>244100</v>
          </cell>
          <cell r="C113" t="str">
            <v>Cost of Imported Guinness</v>
          </cell>
          <cell r="AA113">
            <v>241100</v>
          </cell>
          <cell r="AB113">
            <v>0</v>
          </cell>
        </row>
        <row r="114">
          <cell r="B114">
            <v>244200</v>
          </cell>
          <cell r="C114" t="str">
            <v>Transportation &amp; Insurance Guinness</v>
          </cell>
          <cell r="AA114">
            <v>241200</v>
          </cell>
          <cell r="AB114">
            <v>0</v>
          </cell>
        </row>
        <row r="115">
          <cell r="B115">
            <v>244900</v>
          </cell>
          <cell r="C115" t="str">
            <v xml:space="preserve">Other Guinness Purchase Expenses </v>
          </cell>
          <cell r="AA115">
            <v>241900</v>
          </cell>
          <cell r="AB115">
            <v>0</v>
          </cell>
        </row>
        <row r="116">
          <cell r="B116">
            <v>251000</v>
          </cell>
          <cell r="C116" t="str">
            <v>Cost of Goods Sold to Moldova</v>
          </cell>
          <cell r="AA116">
            <v>244100</v>
          </cell>
          <cell r="AB116">
            <v>60402751</v>
          </cell>
        </row>
        <row r="117">
          <cell r="B117">
            <v>252000</v>
          </cell>
          <cell r="C117" t="str">
            <v>Cost of Goods Sold to Yugoslavia</v>
          </cell>
          <cell r="AA117">
            <v>244200</v>
          </cell>
          <cell r="AB117">
            <v>71775334</v>
          </cell>
        </row>
        <row r="118">
          <cell r="B118">
            <v>253000</v>
          </cell>
          <cell r="C118" t="str">
            <v>Cost of Goods Sold to Bulgaria</v>
          </cell>
          <cell r="AA118">
            <v>244900</v>
          </cell>
          <cell r="AB118">
            <v>0</v>
          </cell>
        </row>
        <row r="119">
          <cell r="B119">
            <v>254000</v>
          </cell>
          <cell r="C119" t="str">
            <v>Cost of Goods Sold to ……</v>
          </cell>
          <cell r="AA119">
            <v>251000</v>
          </cell>
          <cell r="AB119">
            <v>323218058</v>
          </cell>
        </row>
        <row r="120">
          <cell r="B120">
            <v>255000</v>
          </cell>
          <cell r="C120" t="str">
            <v>Sorting Production to Marketing</v>
          </cell>
          <cell r="AA120">
            <v>252000</v>
          </cell>
          <cell r="AB120">
            <v>0</v>
          </cell>
        </row>
        <row r="121">
          <cell r="B121">
            <v>311000</v>
          </cell>
          <cell r="C121" t="str">
            <v>Sales Salary Expenses</v>
          </cell>
          <cell r="AA121">
            <v>253000</v>
          </cell>
          <cell r="AB121">
            <v>13109805</v>
          </cell>
        </row>
        <row r="122">
          <cell r="B122">
            <v>312000</v>
          </cell>
          <cell r="C122" t="str">
            <v>Travel Expenses - Sales</v>
          </cell>
          <cell r="AA122">
            <v>254000</v>
          </cell>
          <cell r="AB122">
            <v>0</v>
          </cell>
        </row>
        <row r="123">
          <cell r="B123">
            <v>313100</v>
          </cell>
          <cell r="C123" t="str">
            <v>Protocol - Bucharest</v>
          </cell>
          <cell r="AA123">
            <v>255000</v>
          </cell>
          <cell r="AB123">
            <v>0</v>
          </cell>
        </row>
        <row r="124">
          <cell r="B124">
            <v>313200</v>
          </cell>
          <cell r="C124" t="str">
            <v>Protocol - Branches</v>
          </cell>
          <cell r="AA124">
            <v>311000</v>
          </cell>
          <cell r="AB124">
            <v>0</v>
          </cell>
        </row>
        <row r="125">
          <cell r="B125">
            <v>313300</v>
          </cell>
          <cell r="C125" t="str">
            <v>Protocol - Reserve</v>
          </cell>
          <cell r="AA125">
            <v>312000</v>
          </cell>
          <cell r="AB125">
            <v>23411491</v>
          </cell>
        </row>
        <row r="126">
          <cell r="B126">
            <v>314000</v>
          </cell>
          <cell r="C126" t="str">
            <v>Dispense Units Maintenance</v>
          </cell>
          <cell r="AA126">
            <v>313100</v>
          </cell>
          <cell r="AB126">
            <v>0</v>
          </cell>
        </row>
        <row r="127">
          <cell r="B127">
            <v>315000</v>
          </cell>
          <cell r="C127" t="str">
            <v>Uniforms</v>
          </cell>
          <cell r="AA127">
            <v>313200</v>
          </cell>
          <cell r="AB127">
            <v>0</v>
          </cell>
        </row>
        <row r="128">
          <cell r="B128">
            <v>316000</v>
          </cell>
          <cell r="C128" t="str">
            <v>Breakages</v>
          </cell>
          <cell r="AA128">
            <v>313300</v>
          </cell>
          <cell r="AB128">
            <v>210176</v>
          </cell>
        </row>
        <row r="129">
          <cell r="B129">
            <v>318000</v>
          </cell>
          <cell r="C129" t="str">
            <v>Depreciation Sales equipment (Draught, Crates…)</v>
          </cell>
          <cell r="AA129">
            <v>314000</v>
          </cell>
          <cell r="AB129">
            <v>153451393</v>
          </cell>
        </row>
        <row r="130">
          <cell r="B130">
            <v>319000</v>
          </cell>
          <cell r="C130" t="str">
            <v>Distributors activity</v>
          </cell>
          <cell r="AA130">
            <v>315000</v>
          </cell>
          <cell r="AB130">
            <v>0</v>
          </cell>
        </row>
        <row r="131">
          <cell r="B131">
            <v>321000</v>
          </cell>
          <cell r="C131" t="str">
            <v>Distribution Salary Expenses</v>
          </cell>
          <cell r="AA131">
            <v>316000</v>
          </cell>
          <cell r="AB131">
            <v>0</v>
          </cell>
        </row>
        <row r="132">
          <cell r="B132">
            <v>322000</v>
          </cell>
          <cell r="C132" t="str">
            <v>Trucks Maintenance</v>
          </cell>
          <cell r="AA132">
            <v>318000</v>
          </cell>
          <cell r="AB132">
            <v>412969381</v>
          </cell>
        </row>
        <row r="133">
          <cell r="B133">
            <v>323000</v>
          </cell>
          <cell r="C133" t="str">
            <v>Fuel Expenses</v>
          </cell>
          <cell r="AA133">
            <v>319000</v>
          </cell>
          <cell r="AB133">
            <v>0</v>
          </cell>
        </row>
        <row r="134">
          <cell r="B134">
            <v>324000</v>
          </cell>
          <cell r="C134" t="str">
            <v>Insurance of Trucks and cars</v>
          </cell>
          <cell r="AA134">
            <v>321000</v>
          </cell>
          <cell r="AB134">
            <v>0</v>
          </cell>
        </row>
        <row r="135">
          <cell r="B135">
            <v>325000</v>
          </cell>
          <cell r="C135" t="str">
            <v>Route Tax</v>
          </cell>
          <cell r="AA135">
            <v>322000</v>
          </cell>
          <cell r="AB135">
            <v>2322926023</v>
          </cell>
        </row>
        <row r="136">
          <cell r="B136">
            <v>326000</v>
          </cell>
          <cell r="C136" t="str">
            <v>Trucks Renting</v>
          </cell>
          <cell r="AA136">
            <v>323000</v>
          </cell>
          <cell r="AB136">
            <v>2317141761</v>
          </cell>
        </row>
        <row r="137">
          <cell r="B137">
            <v>328000</v>
          </cell>
          <cell r="C137" t="str">
            <v>Depreciation of Trucks</v>
          </cell>
          <cell r="AA137">
            <v>324000</v>
          </cell>
          <cell r="AB137">
            <v>392047818</v>
          </cell>
        </row>
        <row r="138">
          <cell r="B138">
            <v>329000</v>
          </cell>
          <cell r="C138" t="str">
            <v>Other distribution expenses</v>
          </cell>
          <cell r="AA138">
            <v>325000</v>
          </cell>
          <cell r="AB138">
            <v>83075108</v>
          </cell>
        </row>
        <row r="139">
          <cell r="B139">
            <v>331000</v>
          </cell>
          <cell r="C139" t="str">
            <v>Marketing birotica</v>
          </cell>
          <cell r="AA139">
            <v>326000</v>
          </cell>
          <cell r="AB139">
            <v>0</v>
          </cell>
        </row>
        <row r="140">
          <cell r="B140">
            <v>332000</v>
          </cell>
          <cell r="C140" t="str">
            <v>Training</v>
          </cell>
          <cell r="AA140">
            <v>328000</v>
          </cell>
          <cell r="AB140">
            <v>748395875</v>
          </cell>
        </row>
        <row r="141">
          <cell r="B141">
            <v>333000</v>
          </cell>
          <cell r="C141" t="str">
            <v>Bad Debts</v>
          </cell>
          <cell r="AA141">
            <v>329000</v>
          </cell>
          <cell r="AB141">
            <v>0</v>
          </cell>
        </row>
        <row r="142">
          <cell r="B142">
            <v>334000</v>
          </cell>
          <cell r="C142" t="str">
            <v>Local taxes</v>
          </cell>
          <cell r="AA142">
            <v>331000</v>
          </cell>
          <cell r="AB142">
            <v>196756</v>
          </cell>
        </row>
        <row r="143">
          <cell r="B143">
            <v>351000</v>
          </cell>
          <cell r="C143" t="str">
            <v>Export Sales Expenses -  Moldova</v>
          </cell>
          <cell r="AA143">
            <v>332000</v>
          </cell>
          <cell r="AB143">
            <v>6633000</v>
          </cell>
        </row>
        <row r="144">
          <cell r="B144">
            <v>352000</v>
          </cell>
          <cell r="C144" t="str">
            <v>Export Sales Expenses -  Yugoslavia</v>
          </cell>
          <cell r="AA144">
            <v>333000</v>
          </cell>
          <cell r="AB144">
            <v>0</v>
          </cell>
        </row>
        <row r="145">
          <cell r="B145">
            <v>353000</v>
          </cell>
          <cell r="C145" t="str">
            <v>Export Sales Expenses -  Bulgaria</v>
          </cell>
          <cell r="AA145">
            <v>334000</v>
          </cell>
          <cell r="AB145">
            <v>0</v>
          </cell>
        </row>
        <row r="146">
          <cell r="B146">
            <v>354000</v>
          </cell>
          <cell r="C146" t="str">
            <v>Export Sales Expenses -  ……</v>
          </cell>
          <cell r="AA146">
            <v>351000</v>
          </cell>
          <cell r="AB146">
            <v>0</v>
          </cell>
        </row>
        <row r="147">
          <cell r="B147">
            <v>355000</v>
          </cell>
          <cell r="C147" t="str">
            <v>Export Sales Expenses -  ……</v>
          </cell>
          <cell r="AA147">
            <v>352000</v>
          </cell>
          <cell r="AB147">
            <v>0</v>
          </cell>
        </row>
        <row r="148">
          <cell r="B148">
            <v>411100</v>
          </cell>
          <cell r="C148" t="str">
            <v>TV Advertising - Carlsberg</v>
          </cell>
          <cell r="AA148">
            <v>353000</v>
          </cell>
          <cell r="AB148">
            <v>0</v>
          </cell>
        </row>
        <row r="149">
          <cell r="B149">
            <v>411200</v>
          </cell>
          <cell r="C149" t="str">
            <v>ATL Agency Fee - Carlsberg</v>
          </cell>
          <cell r="AA149">
            <v>354000</v>
          </cell>
          <cell r="AB149">
            <v>0</v>
          </cell>
        </row>
        <row r="150">
          <cell r="B150">
            <v>411300</v>
          </cell>
          <cell r="C150" t="str">
            <v>Radio Advertising - Carlsberg</v>
          </cell>
          <cell r="AA150">
            <v>355000</v>
          </cell>
          <cell r="AB150">
            <v>0</v>
          </cell>
        </row>
        <row r="151">
          <cell r="B151">
            <v>411400</v>
          </cell>
          <cell r="C151" t="str">
            <v>Press Advertising - Carlsberg</v>
          </cell>
          <cell r="AA151">
            <v>411100</v>
          </cell>
          <cell r="AB151">
            <v>620891053</v>
          </cell>
        </row>
        <row r="152">
          <cell r="B152">
            <v>411500</v>
          </cell>
          <cell r="C152" t="str">
            <v>ATL Campaign Production - Carlsberg</v>
          </cell>
          <cell r="AA152">
            <v>411200</v>
          </cell>
          <cell r="AB152">
            <v>0</v>
          </cell>
        </row>
        <row r="153">
          <cell r="B153">
            <v>411600</v>
          </cell>
          <cell r="C153" t="str">
            <v>Signs &amp; Billbords - Carlsberg</v>
          </cell>
          <cell r="AA153">
            <v>411300</v>
          </cell>
          <cell r="AB153">
            <v>0</v>
          </cell>
        </row>
        <row r="154">
          <cell r="B154">
            <v>411900</v>
          </cell>
          <cell r="C154" t="str">
            <v>Reserve - Carlsberg</v>
          </cell>
          <cell r="AA154">
            <v>411400</v>
          </cell>
          <cell r="AB154">
            <v>56549818</v>
          </cell>
        </row>
        <row r="155">
          <cell r="B155">
            <v>412100</v>
          </cell>
          <cell r="C155" t="str">
            <v>Sponsorship - Carlsberg</v>
          </cell>
          <cell r="AA155">
            <v>411500</v>
          </cell>
          <cell r="AB155">
            <v>117417366</v>
          </cell>
        </row>
        <row r="156">
          <cell r="B156">
            <v>412200</v>
          </cell>
          <cell r="C156" t="str">
            <v>BTL Agency Fee - Carlsberg</v>
          </cell>
          <cell r="AA156">
            <v>411600</v>
          </cell>
          <cell r="AB156">
            <v>154696014</v>
          </cell>
        </row>
        <row r="157">
          <cell r="B157">
            <v>412300</v>
          </cell>
          <cell r="C157" t="str">
            <v>Retailer Promotion - Carlsberg</v>
          </cell>
          <cell r="AA157">
            <v>411900</v>
          </cell>
          <cell r="AB157">
            <v>0</v>
          </cell>
        </row>
        <row r="158">
          <cell r="B158">
            <v>412400</v>
          </cell>
          <cell r="C158" t="str">
            <v>-----</v>
          </cell>
          <cell r="AA158">
            <v>412100</v>
          </cell>
          <cell r="AB158">
            <v>902144640</v>
          </cell>
        </row>
        <row r="159">
          <cell r="B159">
            <v>412500</v>
          </cell>
          <cell r="C159" t="str">
            <v>POS Marketing - Carlsberg</v>
          </cell>
          <cell r="AA159">
            <v>412200</v>
          </cell>
          <cell r="AB159">
            <v>469979765</v>
          </cell>
        </row>
        <row r="160">
          <cell r="B160">
            <v>413100</v>
          </cell>
          <cell r="C160" t="str">
            <v>Consumer Promotion - Carlsberg</v>
          </cell>
          <cell r="AA160">
            <v>412300</v>
          </cell>
          <cell r="AB160">
            <v>0</v>
          </cell>
        </row>
        <row r="161">
          <cell r="B161">
            <v>413200</v>
          </cell>
          <cell r="C161" t="str">
            <v>Special Packs - Carlsberg</v>
          </cell>
          <cell r="AA161">
            <v>412400</v>
          </cell>
          <cell r="AB161">
            <v>0</v>
          </cell>
        </row>
        <row r="162">
          <cell r="B162">
            <v>414100</v>
          </cell>
          <cell r="C162" t="str">
            <v>PR Expenses - Carlsberg</v>
          </cell>
          <cell r="AA162">
            <v>412500</v>
          </cell>
          <cell r="AB162">
            <v>0</v>
          </cell>
        </row>
        <row r="163">
          <cell r="B163">
            <v>414200</v>
          </cell>
          <cell r="C163" t="str">
            <v>PR Agency Fee - Carlsberg</v>
          </cell>
          <cell r="AA163">
            <v>413100</v>
          </cell>
          <cell r="AB163">
            <v>0</v>
          </cell>
        </row>
        <row r="164">
          <cell r="B164">
            <v>415100</v>
          </cell>
          <cell r="C164" t="str">
            <v>Advising - Carlsberg</v>
          </cell>
          <cell r="AA164">
            <v>413200</v>
          </cell>
          <cell r="AB164">
            <v>19259186</v>
          </cell>
        </row>
        <row r="165">
          <cell r="B165">
            <v>415300</v>
          </cell>
          <cell r="C165" t="str">
            <v>Research - Carlsberg</v>
          </cell>
          <cell r="AA165">
            <v>414100</v>
          </cell>
          <cell r="AB165">
            <v>15369014</v>
          </cell>
        </row>
        <row r="166">
          <cell r="B166">
            <v>419100</v>
          </cell>
          <cell r="C166" t="str">
            <v>Key Accounts - Carlsberg - Bucharest</v>
          </cell>
          <cell r="AA166">
            <v>414200</v>
          </cell>
          <cell r="AB166">
            <v>0</v>
          </cell>
        </row>
        <row r="167">
          <cell r="B167">
            <v>419200</v>
          </cell>
          <cell r="C167" t="str">
            <v>Key Accounts - Carlsberg - Branches</v>
          </cell>
          <cell r="AA167">
            <v>415100</v>
          </cell>
          <cell r="AB167">
            <v>0</v>
          </cell>
        </row>
        <row r="168">
          <cell r="B168">
            <v>419300</v>
          </cell>
          <cell r="C168" t="str">
            <v>Key Accounts - Carlsberg - Reserve</v>
          </cell>
          <cell r="AA168">
            <v>415300</v>
          </cell>
          <cell r="AB168">
            <v>0</v>
          </cell>
        </row>
        <row r="169">
          <cell r="B169">
            <v>421100</v>
          </cell>
          <cell r="C169" t="str">
            <v>TV Advertising - Tuborg</v>
          </cell>
          <cell r="AA169">
            <v>419100</v>
          </cell>
          <cell r="AB169">
            <v>-1137480</v>
          </cell>
        </row>
        <row r="170">
          <cell r="B170">
            <v>421200</v>
          </cell>
          <cell r="C170" t="str">
            <v>ATL Agency Fee - Tuborg</v>
          </cell>
          <cell r="AA170">
            <v>419200</v>
          </cell>
          <cell r="AB170">
            <v>115703000</v>
          </cell>
        </row>
        <row r="171">
          <cell r="B171">
            <v>421300</v>
          </cell>
          <cell r="C171" t="str">
            <v>Radio Advertising - Tuborg</v>
          </cell>
          <cell r="AA171">
            <v>419300</v>
          </cell>
          <cell r="AB171">
            <v>0</v>
          </cell>
        </row>
        <row r="172">
          <cell r="B172">
            <v>421400</v>
          </cell>
          <cell r="C172" t="str">
            <v>Press Advertising - Tuborg</v>
          </cell>
          <cell r="AA172">
            <v>421100</v>
          </cell>
          <cell r="AB172">
            <v>1120509275</v>
          </cell>
        </row>
        <row r="173">
          <cell r="B173">
            <v>421500</v>
          </cell>
          <cell r="C173" t="str">
            <v>ATL Campaign Production - Tuborg</v>
          </cell>
          <cell r="AA173">
            <v>421200</v>
          </cell>
          <cell r="AB173">
            <v>149357421</v>
          </cell>
        </row>
        <row r="174">
          <cell r="B174">
            <v>421600</v>
          </cell>
          <cell r="C174" t="str">
            <v>Signs &amp; Billbords - Tuborg</v>
          </cell>
          <cell r="AA174">
            <v>421300</v>
          </cell>
          <cell r="AB174">
            <v>492134889</v>
          </cell>
        </row>
        <row r="175">
          <cell r="B175">
            <v>421900</v>
          </cell>
          <cell r="C175" t="str">
            <v>Reserve - Tuborg</v>
          </cell>
          <cell r="AA175">
            <v>421400</v>
          </cell>
          <cell r="AB175">
            <v>141766121</v>
          </cell>
        </row>
        <row r="176">
          <cell r="B176">
            <v>422100</v>
          </cell>
          <cell r="C176" t="str">
            <v>Sponsorship - Tuborg</v>
          </cell>
          <cell r="AA176">
            <v>421500</v>
          </cell>
          <cell r="AB176">
            <v>26452800</v>
          </cell>
        </row>
        <row r="177">
          <cell r="B177">
            <v>422200</v>
          </cell>
          <cell r="C177" t="str">
            <v>BTL Agency Fee - Tuborg</v>
          </cell>
          <cell r="AA177">
            <v>421600</v>
          </cell>
          <cell r="AB177">
            <v>1213208378</v>
          </cell>
        </row>
        <row r="178">
          <cell r="B178">
            <v>422300</v>
          </cell>
          <cell r="C178" t="str">
            <v>Retailer Promotion - Tuborg</v>
          </cell>
          <cell r="AA178">
            <v>421900</v>
          </cell>
          <cell r="AB178">
            <v>99678000</v>
          </cell>
        </row>
        <row r="179">
          <cell r="B179">
            <v>422400</v>
          </cell>
          <cell r="C179" t="str">
            <v>-------</v>
          </cell>
          <cell r="AA179">
            <v>422100</v>
          </cell>
          <cell r="AB179">
            <v>0</v>
          </cell>
        </row>
        <row r="180">
          <cell r="B180">
            <v>422500</v>
          </cell>
          <cell r="C180" t="str">
            <v>POS Marketing - Tuborg</v>
          </cell>
          <cell r="AA180">
            <v>422200</v>
          </cell>
          <cell r="AB180">
            <v>1257749518</v>
          </cell>
        </row>
        <row r="181">
          <cell r="B181">
            <v>423100</v>
          </cell>
          <cell r="C181" t="str">
            <v>Consumer Promotion - Tuborg</v>
          </cell>
          <cell r="AA181">
            <v>422300</v>
          </cell>
          <cell r="AB181">
            <v>0</v>
          </cell>
        </row>
        <row r="182">
          <cell r="B182">
            <v>423200</v>
          </cell>
          <cell r="C182" t="str">
            <v>Special Packs - Tuborg</v>
          </cell>
          <cell r="AA182">
            <v>422400</v>
          </cell>
          <cell r="AB182">
            <v>0</v>
          </cell>
        </row>
        <row r="183">
          <cell r="B183">
            <v>424100</v>
          </cell>
          <cell r="C183" t="str">
            <v>PR Expenses - Tuborg</v>
          </cell>
          <cell r="AA183">
            <v>422500</v>
          </cell>
          <cell r="AB183">
            <v>0</v>
          </cell>
        </row>
        <row r="184">
          <cell r="B184">
            <v>424200</v>
          </cell>
          <cell r="C184" t="str">
            <v>PR Agency Fee - Tuborg</v>
          </cell>
          <cell r="AA184">
            <v>423100</v>
          </cell>
          <cell r="AB184">
            <v>2130343088</v>
          </cell>
        </row>
        <row r="185">
          <cell r="B185">
            <v>425100</v>
          </cell>
          <cell r="C185" t="str">
            <v>Advising - Tuborg</v>
          </cell>
          <cell r="AA185">
            <v>423200</v>
          </cell>
          <cell r="AB185">
            <v>807093779</v>
          </cell>
        </row>
        <row r="186">
          <cell r="B186">
            <v>425300</v>
          </cell>
          <cell r="C186" t="str">
            <v>Research - Tuborg</v>
          </cell>
          <cell r="AA186">
            <v>424100</v>
          </cell>
          <cell r="AB186">
            <v>65620683</v>
          </cell>
        </row>
        <row r="187">
          <cell r="B187">
            <v>429100</v>
          </cell>
          <cell r="C187" t="str">
            <v>Key Accounts - Tuborg - Bucharest</v>
          </cell>
          <cell r="AA187">
            <v>424200</v>
          </cell>
          <cell r="AB187">
            <v>0</v>
          </cell>
        </row>
        <row r="188">
          <cell r="B188">
            <v>429200</v>
          </cell>
          <cell r="C188" t="str">
            <v>Key Accounts - Tuborg - Branches</v>
          </cell>
          <cell r="AA188">
            <v>425100</v>
          </cell>
          <cell r="AB188">
            <v>0</v>
          </cell>
        </row>
        <row r="189">
          <cell r="B189">
            <v>429300</v>
          </cell>
          <cell r="C189" t="str">
            <v>Key Accounts - Tuborg - Reserve</v>
          </cell>
          <cell r="AA189">
            <v>425300</v>
          </cell>
          <cell r="AB189">
            <v>395260490</v>
          </cell>
        </row>
        <row r="190">
          <cell r="B190">
            <v>431100</v>
          </cell>
          <cell r="C190" t="str">
            <v>TV Advertising - Skol</v>
          </cell>
          <cell r="AA190">
            <v>429100</v>
          </cell>
          <cell r="AB190">
            <v>199116725</v>
          </cell>
        </row>
        <row r="191">
          <cell r="B191">
            <v>431200</v>
          </cell>
          <cell r="C191" t="str">
            <v>ATL Agency Fee - Skol</v>
          </cell>
          <cell r="AA191">
            <v>429200</v>
          </cell>
          <cell r="AB191">
            <v>0</v>
          </cell>
        </row>
        <row r="192">
          <cell r="B192">
            <v>431300</v>
          </cell>
          <cell r="C192" t="str">
            <v>Radio Advertising - Skol</v>
          </cell>
          <cell r="AA192">
            <v>429300</v>
          </cell>
          <cell r="AB192">
            <v>0</v>
          </cell>
        </row>
        <row r="193">
          <cell r="B193">
            <v>431400</v>
          </cell>
          <cell r="C193" t="str">
            <v>Press Advertising - Skol</v>
          </cell>
          <cell r="AA193">
            <v>431100</v>
          </cell>
          <cell r="AB193">
            <v>2926075500</v>
          </cell>
        </row>
        <row r="194">
          <cell r="B194">
            <v>431500</v>
          </cell>
          <cell r="C194" t="str">
            <v>ATL Campaign Production - Skol</v>
          </cell>
          <cell r="AA194">
            <v>431200</v>
          </cell>
          <cell r="AB194">
            <v>224782668</v>
          </cell>
        </row>
        <row r="195">
          <cell r="B195">
            <v>431600</v>
          </cell>
          <cell r="C195" t="str">
            <v>Signs &amp; Billbords - Skol</v>
          </cell>
          <cell r="AA195">
            <v>431300</v>
          </cell>
          <cell r="AB195">
            <v>0</v>
          </cell>
        </row>
        <row r="196">
          <cell r="B196">
            <v>431900</v>
          </cell>
          <cell r="C196" t="str">
            <v>Reserve - Skol</v>
          </cell>
          <cell r="AA196">
            <v>431400</v>
          </cell>
          <cell r="AB196">
            <v>75804494</v>
          </cell>
        </row>
        <row r="197">
          <cell r="B197">
            <v>432100</v>
          </cell>
          <cell r="C197" t="str">
            <v>Sponsorship - Skol</v>
          </cell>
          <cell r="AA197">
            <v>431500</v>
          </cell>
          <cell r="AB197">
            <v>131241840</v>
          </cell>
        </row>
        <row r="198">
          <cell r="B198">
            <v>432200</v>
          </cell>
          <cell r="C198" t="str">
            <v>BTL Agency Fee - Skol</v>
          </cell>
          <cell r="AA198">
            <v>431600</v>
          </cell>
          <cell r="AB198">
            <v>27276048</v>
          </cell>
        </row>
        <row r="199">
          <cell r="B199">
            <v>432300</v>
          </cell>
          <cell r="C199" t="str">
            <v>Retailer Promotion - Skol</v>
          </cell>
          <cell r="AA199">
            <v>431900</v>
          </cell>
          <cell r="AB199">
            <v>0</v>
          </cell>
        </row>
        <row r="200">
          <cell r="B200">
            <v>432400</v>
          </cell>
          <cell r="C200" t="str">
            <v>-------</v>
          </cell>
          <cell r="AA200">
            <v>432100</v>
          </cell>
          <cell r="AB200">
            <v>0</v>
          </cell>
        </row>
        <row r="201">
          <cell r="B201">
            <v>432500</v>
          </cell>
          <cell r="C201" t="str">
            <v>POS Marketing - Skol</v>
          </cell>
          <cell r="AA201">
            <v>432200</v>
          </cell>
          <cell r="AB201">
            <v>435448170</v>
          </cell>
        </row>
        <row r="202">
          <cell r="B202">
            <v>433100</v>
          </cell>
          <cell r="C202" t="str">
            <v>Consumer Promotion - Skol</v>
          </cell>
          <cell r="AA202">
            <v>432300</v>
          </cell>
          <cell r="AB202">
            <v>0</v>
          </cell>
        </row>
        <row r="203">
          <cell r="B203">
            <v>433200</v>
          </cell>
          <cell r="C203" t="str">
            <v>Special Packs - Skol</v>
          </cell>
          <cell r="AA203">
            <v>432400</v>
          </cell>
          <cell r="AB203">
            <v>0</v>
          </cell>
        </row>
        <row r="204">
          <cell r="B204">
            <v>434100</v>
          </cell>
          <cell r="C204" t="str">
            <v>PR Expenses - Skol</v>
          </cell>
          <cell r="AA204">
            <v>432500</v>
          </cell>
          <cell r="AB204">
            <v>61373561</v>
          </cell>
        </row>
        <row r="205">
          <cell r="B205">
            <v>434200</v>
          </cell>
          <cell r="C205" t="str">
            <v>PR Agency Fee - Skol</v>
          </cell>
          <cell r="AA205">
            <v>433100</v>
          </cell>
          <cell r="AB205">
            <v>1610257049</v>
          </cell>
        </row>
        <row r="206">
          <cell r="B206">
            <v>435100</v>
          </cell>
          <cell r="C206" t="str">
            <v>Advising - Skol</v>
          </cell>
          <cell r="AA206">
            <v>433200</v>
          </cell>
          <cell r="AB206">
            <v>279038983</v>
          </cell>
        </row>
        <row r="207">
          <cell r="B207">
            <v>435300</v>
          </cell>
          <cell r="C207" t="str">
            <v>Research - Skol</v>
          </cell>
          <cell r="AA207">
            <v>434100</v>
          </cell>
          <cell r="AB207">
            <v>56278303</v>
          </cell>
        </row>
        <row r="208">
          <cell r="B208">
            <v>439100</v>
          </cell>
          <cell r="C208" t="str">
            <v>Key Accounts - Skol - Bucharest</v>
          </cell>
          <cell r="AA208">
            <v>434200</v>
          </cell>
          <cell r="AB208">
            <v>0</v>
          </cell>
        </row>
        <row r="209">
          <cell r="B209">
            <v>439200</v>
          </cell>
          <cell r="C209" t="str">
            <v>Key Accounts - Skol - Branches</v>
          </cell>
          <cell r="AA209">
            <v>435100</v>
          </cell>
          <cell r="AB209">
            <v>0</v>
          </cell>
        </row>
        <row r="210">
          <cell r="B210">
            <v>439300</v>
          </cell>
          <cell r="C210" t="str">
            <v>Key Accounts - Skol - Reserve</v>
          </cell>
          <cell r="AA210">
            <v>435300</v>
          </cell>
          <cell r="AB210">
            <v>0</v>
          </cell>
        </row>
        <row r="211">
          <cell r="B211">
            <v>441000</v>
          </cell>
          <cell r="C211" t="str">
            <v>A.T.L Activities - Guinness</v>
          </cell>
          <cell r="AA211">
            <v>439100</v>
          </cell>
          <cell r="AB211">
            <v>16717612</v>
          </cell>
        </row>
        <row r="212">
          <cell r="B212">
            <v>442000</v>
          </cell>
          <cell r="C212" t="str">
            <v>B.T.L Activities - Guinness</v>
          </cell>
          <cell r="AA212">
            <v>439200</v>
          </cell>
          <cell r="AB212">
            <v>0</v>
          </cell>
        </row>
        <row r="213">
          <cell r="B213">
            <v>443000</v>
          </cell>
          <cell r="C213" t="str">
            <v>Consumer Promotion - Guinness</v>
          </cell>
          <cell r="AA213">
            <v>439300</v>
          </cell>
          <cell r="AB213">
            <v>0</v>
          </cell>
        </row>
        <row r="214">
          <cell r="B214">
            <v>444000</v>
          </cell>
          <cell r="C214" t="str">
            <v>Public Relations - Guinness</v>
          </cell>
          <cell r="AA214">
            <v>441000</v>
          </cell>
          <cell r="AB214">
            <v>0</v>
          </cell>
        </row>
        <row r="215">
          <cell r="B215">
            <v>445000</v>
          </cell>
          <cell r="C215" t="str">
            <v>Advising &amp; Research - Guinness</v>
          </cell>
          <cell r="AA215">
            <v>442000</v>
          </cell>
          <cell r="AB215">
            <v>0</v>
          </cell>
        </row>
        <row r="216">
          <cell r="B216">
            <v>451000</v>
          </cell>
          <cell r="C216" t="str">
            <v>Export Marketing Expenses - Moldova</v>
          </cell>
          <cell r="AA216">
            <v>443000</v>
          </cell>
          <cell r="AB216">
            <v>865194</v>
          </cell>
        </row>
        <row r="217">
          <cell r="B217">
            <v>452000</v>
          </cell>
          <cell r="C217" t="str">
            <v>Export Marketing Expenses - Yugoslavia</v>
          </cell>
          <cell r="AA217">
            <v>444000</v>
          </cell>
          <cell r="AB217">
            <v>0</v>
          </cell>
        </row>
        <row r="218">
          <cell r="B218">
            <v>453000</v>
          </cell>
          <cell r="C218" t="str">
            <v>Export Marketing Expenses - Bulgaria</v>
          </cell>
          <cell r="AA218">
            <v>445000</v>
          </cell>
          <cell r="AB218">
            <v>0</v>
          </cell>
        </row>
        <row r="219">
          <cell r="B219">
            <v>454000</v>
          </cell>
          <cell r="C219" t="str">
            <v>Export Marketing Expenses -  ……</v>
          </cell>
          <cell r="AA219">
            <v>451000</v>
          </cell>
          <cell r="AB219">
            <v>4996053</v>
          </cell>
        </row>
        <row r="220">
          <cell r="B220">
            <v>455000</v>
          </cell>
          <cell r="C220" t="str">
            <v>Export Marketing Expenses -  ……</v>
          </cell>
          <cell r="AA220">
            <v>452000</v>
          </cell>
          <cell r="AB220">
            <v>0</v>
          </cell>
        </row>
        <row r="221">
          <cell r="B221">
            <v>491000</v>
          </cell>
          <cell r="C221" t="str">
            <v>Marketing Salary Expenses</v>
          </cell>
          <cell r="AA221">
            <v>453000</v>
          </cell>
          <cell r="AB221">
            <v>0</v>
          </cell>
        </row>
        <row r="222">
          <cell r="B222">
            <v>492100</v>
          </cell>
          <cell r="C222" t="str">
            <v>POS Sales - Bucharest</v>
          </cell>
          <cell r="AA222">
            <v>454000</v>
          </cell>
          <cell r="AB222">
            <v>0</v>
          </cell>
        </row>
        <row r="223">
          <cell r="B223">
            <v>492200</v>
          </cell>
          <cell r="C223" t="str">
            <v>POS Sales - Branches</v>
          </cell>
          <cell r="AA223">
            <v>455000</v>
          </cell>
          <cell r="AB223">
            <v>0</v>
          </cell>
        </row>
        <row r="224">
          <cell r="B224">
            <v>492300</v>
          </cell>
          <cell r="C224" t="str">
            <v>POS Sales - Reserve</v>
          </cell>
          <cell r="AA224">
            <v>491000</v>
          </cell>
          <cell r="AB224">
            <v>0</v>
          </cell>
        </row>
        <row r="225">
          <cell r="B225">
            <v>498000</v>
          </cell>
          <cell r="C225" t="str">
            <v>Depreciation of Marketing Equipment</v>
          </cell>
          <cell r="AA225">
            <v>492100</v>
          </cell>
          <cell r="AB225">
            <v>356809</v>
          </cell>
        </row>
        <row r="226">
          <cell r="B226">
            <v>499000</v>
          </cell>
          <cell r="C226" t="str">
            <v>Local taxes</v>
          </cell>
          <cell r="AA226">
            <v>492200</v>
          </cell>
          <cell r="AB226">
            <v>18487395</v>
          </cell>
        </row>
        <row r="227">
          <cell r="B227">
            <v>501000</v>
          </cell>
          <cell r="C227" t="str">
            <v>General &amp; Management Salary</v>
          </cell>
          <cell r="AA227">
            <v>492300</v>
          </cell>
          <cell r="AB227">
            <v>27731092</v>
          </cell>
        </row>
        <row r="228">
          <cell r="B228">
            <v>502100</v>
          </cell>
          <cell r="C228" t="str">
            <v>Travel Expenses - G &amp; M</v>
          </cell>
          <cell r="AA228">
            <v>498000</v>
          </cell>
          <cell r="AB228">
            <v>48421514</v>
          </cell>
        </row>
        <row r="229">
          <cell r="B229">
            <v>502200</v>
          </cell>
          <cell r="C229" t="str">
            <v>Protocol</v>
          </cell>
          <cell r="AA229">
            <v>499000</v>
          </cell>
          <cell r="AB229">
            <v>0</v>
          </cell>
        </row>
        <row r="230">
          <cell r="B230">
            <v>503100</v>
          </cell>
          <cell r="C230" t="str">
            <v>Telephone</v>
          </cell>
          <cell r="AA230">
            <v>501000</v>
          </cell>
          <cell r="AB230">
            <v>1479894647</v>
          </cell>
        </row>
        <row r="231">
          <cell r="B231">
            <v>503200</v>
          </cell>
          <cell r="C231" t="str">
            <v>Post</v>
          </cell>
          <cell r="AA231">
            <v>502100</v>
          </cell>
          <cell r="AB231">
            <v>389386247</v>
          </cell>
        </row>
        <row r="232">
          <cell r="B232">
            <v>503300</v>
          </cell>
          <cell r="C232" t="str">
            <v>Press (Advertizements)</v>
          </cell>
          <cell r="AA232">
            <v>502200</v>
          </cell>
          <cell r="AB232">
            <v>180015485</v>
          </cell>
        </row>
        <row r="233">
          <cell r="B233">
            <v>504100</v>
          </cell>
          <cell r="C233" t="str">
            <v>Social Activities</v>
          </cell>
          <cell r="AA233">
            <v>503100</v>
          </cell>
          <cell r="AB233">
            <v>545454337</v>
          </cell>
        </row>
        <row r="234">
          <cell r="B234">
            <v>504200</v>
          </cell>
          <cell r="C234" t="str">
            <v xml:space="preserve">Presents </v>
          </cell>
          <cell r="AA234">
            <v>503200</v>
          </cell>
          <cell r="AB234">
            <v>108299082</v>
          </cell>
        </row>
        <row r="235">
          <cell r="B235">
            <v>504300</v>
          </cell>
          <cell r="C235" t="str">
            <v>Courses And Training</v>
          </cell>
          <cell r="AA235">
            <v>503300</v>
          </cell>
          <cell r="AB235">
            <v>9750893</v>
          </cell>
        </row>
        <row r="236">
          <cell r="B236">
            <v>505100</v>
          </cell>
          <cell r="C236" t="str">
            <v>Audit and Accountancy</v>
          </cell>
          <cell r="AA236">
            <v>504100</v>
          </cell>
          <cell r="AB236">
            <v>523172962</v>
          </cell>
        </row>
        <row r="237">
          <cell r="B237">
            <v>505200</v>
          </cell>
          <cell r="C237" t="str">
            <v>Legal Consultation</v>
          </cell>
          <cell r="AA237">
            <v>504200</v>
          </cell>
          <cell r="AB237">
            <v>0</v>
          </cell>
        </row>
        <row r="238">
          <cell r="B238">
            <v>505300</v>
          </cell>
          <cell r="C238" t="str">
            <v>Advising</v>
          </cell>
          <cell r="AA238">
            <v>504300</v>
          </cell>
          <cell r="AB238">
            <v>54557674</v>
          </cell>
        </row>
        <row r="239">
          <cell r="B239">
            <v>505400</v>
          </cell>
          <cell r="C239" t="str">
            <v>Profesional Books and Subscriptions</v>
          </cell>
          <cell r="AA239">
            <v>505100</v>
          </cell>
          <cell r="AB239">
            <v>133930000</v>
          </cell>
        </row>
        <row r="240">
          <cell r="B240">
            <v>506100</v>
          </cell>
          <cell r="C240" t="str">
            <v>Fuel Expenses</v>
          </cell>
          <cell r="AA240">
            <v>505200</v>
          </cell>
          <cell r="AB240">
            <v>34913000</v>
          </cell>
        </row>
        <row r="241">
          <cell r="B241">
            <v>506200</v>
          </cell>
          <cell r="C241" t="str">
            <v>Car Repairs and Renovations</v>
          </cell>
          <cell r="AA241">
            <v>505300</v>
          </cell>
          <cell r="AB241">
            <v>0</v>
          </cell>
        </row>
        <row r="242">
          <cell r="B242">
            <v>506300</v>
          </cell>
          <cell r="C242" t="str">
            <v>Insurance of Vehicles</v>
          </cell>
          <cell r="AA242">
            <v>505400</v>
          </cell>
          <cell r="AB242">
            <v>154043011</v>
          </cell>
        </row>
        <row r="243">
          <cell r="B243">
            <v>506400</v>
          </cell>
          <cell r="C243" t="str">
            <v>Route Tax</v>
          </cell>
          <cell r="AA243">
            <v>506100</v>
          </cell>
          <cell r="AB243">
            <v>167341372</v>
          </cell>
        </row>
        <row r="244">
          <cell r="B244">
            <v>507100</v>
          </cell>
          <cell r="C244" t="str">
            <v>Local Taxes</v>
          </cell>
          <cell r="AA244">
            <v>506200</v>
          </cell>
          <cell r="AB244">
            <v>47423214</v>
          </cell>
        </row>
        <row r="245">
          <cell r="B245">
            <v>507200</v>
          </cell>
          <cell r="C245" t="str">
            <v>Cleaning Materials</v>
          </cell>
          <cell r="AA245">
            <v>506300</v>
          </cell>
          <cell r="AB245">
            <v>0</v>
          </cell>
        </row>
        <row r="246">
          <cell r="B246">
            <v>507300</v>
          </cell>
          <cell r="C246" t="str">
            <v>Birotica</v>
          </cell>
          <cell r="AA246">
            <v>506400</v>
          </cell>
          <cell r="AB246">
            <v>0</v>
          </cell>
        </row>
        <row r="247">
          <cell r="B247">
            <v>507800</v>
          </cell>
          <cell r="C247" t="str">
            <v>Other General Expenses</v>
          </cell>
          <cell r="AA247">
            <v>507100</v>
          </cell>
          <cell r="AB247">
            <v>60000000</v>
          </cell>
        </row>
        <row r="248">
          <cell r="B248">
            <v>507900</v>
          </cell>
          <cell r="C248" t="str">
            <v>Future Activities</v>
          </cell>
          <cell r="AA248">
            <v>507200</v>
          </cell>
          <cell r="AB248">
            <v>58723498</v>
          </cell>
        </row>
        <row r="249">
          <cell r="B249">
            <v>509000</v>
          </cell>
          <cell r="C249" t="str">
            <v>Depreciation of Office Equipment &amp; Computers</v>
          </cell>
          <cell r="AA249">
            <v>507300</v>
          </cell>
          <cell r="AB249">
            <v>100434171</v>
          </cell>
        </row>
        <row r="250">
          <cell r="B250">
            <v>551000</v>
          </cell>
          <cell r="C250" t="str">
            <v>Export General Expenses -  Moldova</v>
          </cell>
          <cell r="AA250">
            <v>507800</v>
          </cell>
          <cell r="AB250">
            <v>129190385</v>
          </cell>
        </row>
        <row r="251">
          <cell r="B251">
            <v>552000</v>
          </cell>
          <cell r="C251" t="str">
            <v>Export General Expenses -  Yugoslavia</v>
          </cell>
          <cell r="AA251">
            <v>507900</v>
          </cell>
          <cell r="AB251">
            <v>8000000</v>
          </cell>
        </row>
        <row r="252">
          <cell r="B252">
            <v>553000</v>
          </cell>
          <cell r="C252" t="str">
            <v>Export General Expenses -  Bulgaria</v>
          </cell>
          <cell r="AA252">
            <v>509000</v>
          </cell>
          <cell r="AB252">
            <v>726046319</v>
          </cell>
        </row>
        <row r="253">
          <cell r="B253">
            <v>554000</v>
          </cell>
          <cell r="C253" t="str">
            <v>Export General Expenses -  ……</v>
          </cell>
          <cell r="AA253">
            <v>551000</v>
          </cell>
          <cell r="AB253">
            <v>80882970</v>
          </cell>
        </row>
        <row r="254">
          <cell r="B254">
            <v>555000</v>
          </cell>
          <cell r="C254" t="str">
            <v>Export General Expenses -  ……</v>
          </cell>
          <cell r="AA254">
            <v>552000</v>
          </cell>
          <cell r="AB254">
            <v>0</v>
          </cell>
        </row>
        <row r="255">
          <cell r="B255">
            <v>611100</v>
          </cell>
          <cell r="C255" t="str">
            <v>Interest On EBRD's Loan</v>
          </cell>
          <cell r="AA255">
            <v>553000</v>
          </cell>
          <cell r="AB255">
            <v>301345</v>
          </cell>
        </row>
        <row r="256">
          <cell r="B256">
            <v>612100</v>
          </cell>
          <cell r="C256" t="str">
            <v>Interest To Banks</v>
          </cell>
          <cell r="AA256">
            <v>554000</v>
          </cell>
          <cell r="AB256">
            <v>0</v>
          </cell>
        </row>
        <row r="257">
          <cell r="B257">
            <v>612200</v>
          </cell>
          <cell r="C257" t="str">
            <v>Interest From Banks</v>
          </cell>
          <cell r="AA257">
            <v>555000</v>
          </cell>
          <cell r="AB257">
            <v>0</v>
          </cell>
        </row>
        <row r="258">
          <cell r="B258">
            <v>613100</v>
          </cell>
          <cell r="C258" t="str">
            <v>Commision To Banks</v>
          </cell>
          <cell r="AA258">
            <v>611100</v>
          </cell>
          <cell r="AB258">
            <v>4326312033.9099998</v>
          </cell>
        </row>
        <row r="259">
          <cell r="B259">
            <v>621100</v>
          </cell>
          <cell r="C259" t="str">
            <v>Foreign Currency Exchange Differences</v>
          </cell>
          <cell r="AA259">
            <v>612100</v>
          </cell>
          <cell r="AB259">
            <v>668766398.10000002</v>
          </cell>
        </row>
        <row r="260">
          <cell r="B260" t="str">
            <v>--No Data--</v>
          </cell>
          <cell r="C260" t="str">
            <v>--No Data--</v>
          </cell>
          <cell r="AA260">
            <v>612200</v>
          </cell>
          <cell r="AB260">
            <v>-59180806.530000001</v>
          </cell>
        </row>
        <row r="261">
          <cell r="AA261">
            <v>613100</v>
          </cell>
          <cell r="AB261">
            <v>123526418.72</v>
          </cell>
        </row>
        <row r="262">
          <cell r="AA262">
            <v>621100</v>
          </cell>
          <cell r="AB262">
            <v>1454250437.8899999</v>
          </cell>
        </row>
        <row r="263">
          <cell r="AA263" t="str">
            <v>--No Data--</v>
          </cell>
          <cell r="AB263">
            <v>0</v>
          </cell>
        </row>
        <row r="264">
          <cell r="AA264" t="str">
            <v>Grand Total</v>
          </cell>
          <cell r="AB264">
            <v>-472630574.93002748</v>
          </cell>
        </row>
      </sheetData>
      <sheetData sheetId="1" refreshError="1">
        <row r="5">
          <cell r="B5" t="str">
            <v>Budget Code</v>
          </cell>
          <cell r="C5" t="str">
            <v>Budget Name</v>
          </cell>
        </row>
        <row r="6">
          <cell r="B6">
            <v>111112</v>
          </cell>
          <cell r="C6" t="str">
            <v>Local Sales Carlsberg 0.5L RB</v>
          </cell>
        </row>
        <row r="7">
          <cell r="B7">
            <v>111114</v>
          </cell>
          <cell r="C7" t="str">
            <v>Local Sales Carlsberg 0.33L NRB</v>
          </cell>
          <cell r="AA7" t="str">
            <v>Sum of Sum</v>
          </cell>
        </row>
        <row r="8">
          <cell r="B8">
            <v>111122</v>
          </cell>
          <cell r="C8" t="str">
            <v>Local Sales Carlsberg 0.5L Can</v>
          </cell>
          <cell r="AA8" t="str">
            <v>Budget Code</v>
          </cell>
          <cell r="AB8" t="str">
            <v>Total</v>
          </cell>
        </row>
        <row r="9">
          <cell r="B9">
            <v>111124</v>
          </cell>
          <cell r="C9" t="str">
            <v>Local Sales Carlsberg 0.33L Can</v>
          </cell>
          <cell r="AA9">
            <v>111112</v>
          </cell>
          <cell r="AB9">
            <v>-874851564</v>
          </cell>
        </row>
        <row r="10">
          <cell r="B10">
            <v>111126</v>
          </cell>
          <cell r="C10" t="str">
            <v>Local Sales Carlsberg 5L Keg</v>
          </cell>
          <cell r="AA10">
            <v>111114</v>
          </cell>
          <cell r="AB10">
            <v>-182945664</v>
          </cell>
        </row>
        <row r="11">
          <cell r="B11">
            <v>111130</v>
          </cell>
          <cell r="C11" t="str">
            <v>Local Sales Carlsberg 30L Keg</v>
          </cell>
          <cell r="AA11">
            <v>111122</v>
          </cell>
          <cell r="AB11">
            <v>-269078250</v>
          </cell>
        </row>
        <row r="12">
          <cell r="B12">
            <v>111212</v>
          </cell>
          <cell r="C12" t="str">
            <v>Local Discount Carlsberg 0.5L NRB</v>
          </cell>
          <cell r="AA12">
            <v>111124</v>
          </cell>
          <cell r="AB12">
            <v>-28011246</v>
          </cell>
        </row>
        <row r="13">
          <cell r="B13">
            <v>111214</v>
          </cell>
          <cell r="C13" t="str">
            <v>Local Discount Carlsberg 0.33L NRB</v>
          </cell>
          <cell r="AA13">
            <v>111126</v>
          </cell>
          <cell r="AB13">
            <v>-153644160</v>
          </cell>
        </row>
        <row r="14">
          <cell r="B14">
            <v>111222</v>
          </cell>
          <cell r="C14" t="str">
            <v>Local Discount Carlsberg 0.5L Can</v>
          </cell>
          <cell r="AA14">
            <v>111130</v>
          </cell>
          <cell r="AB14">
            <v>-66006600</v>
          </cell>
        </row>
        <row r="15">
          <cell r="B15">
            <v>111224</v>
          </cell>
          <cell r="C15" t="str">
            <v>Local Discount Carlsberg 0.33L Can</v>
          </cell>
          <cell r="AA15">
            <v>111212</v>
          </cell>
          <cell r="AB15">
            <v>0</v>
          </cell>
        </row>
        <row r="16">
          <cell r="B16">
            <v>111226</v>
          </cell>
          <cell r="C16" t="str">
            <v>Local Discount Carlsberg 5L Keg</v>
          </cell>
          <cell r="AA16">
            <v>111214</v>
          </cell>
          <cell r="AB16">
            <v>0</v>
          </cell>
        </row>
        <row r="17">
          <cell r="B17">
            <v>111230</v>
          </cell>
          <cell r="C17" t="str">
            <v>Local Discount Carlsberg 30L Keg</v>
          </cell>
          <cell r="AA17">
            <v>111222</v>
          </cell>
          <cell r="AB17">
            <v>0</v>
          </cell>
        </row>
        <row r="18">
          <cell r="B18">
            <v>112112</v>
          </cell>
          <cell r="C18" t="str">
            <v>Local Sales Tuborg 0.5L NRB</v>
          </cell>
          <cell r="AA18">
            <v>111224</v>
          </cell>
          <cell r="AB18">
            <v>0</v>
          </cell>
        </row>
        <row r="19">
          <cell r="B19">
            <v>112114</v>
          </cell>
          <cell r="C19" t="str">
            <v>Local Sales Tuborg 0.33L NRB</v>
          </cell>
          <cell r="AA19">
            <v>111226</v>
          </cell>
          <cell r="AB19">
            <v>0</v>
          </cell>
        </row>
        <row r="20">
          <cell r="B20">
            <v>112122</v>
          </cell>
          <cell r="C20" t="str">
            <v>Local Sales Tuborg 0.5L Can</v>
          </cell>
          <cell r="AA20">
            <v>111230</v>
          </cell>
          <cell r="AB20">
            <v>0</v>
          </cell>
        </row>
        <row r="21">
          <cell r="B21">
            <v>112124</v>
          </cell>
          <cell r="C21" t="str">
            <v>Local Sales Tuborg 0.33L Can</v>
          </cell>
          <cell r="AA21">
            <v>112112</v>
          </cell>
          <cell r="AB21">
            <v>-3095576255</v>
          </cell>
        </row>
        <row r="22">
          <cell r="B22">
            <v>112130</v>
          </cell>
          <cell r="C22" t="str">
            <v>Local Sales Tuborg 30L Keg</v>
          </cell>
          <cell r="AA22">
            <v>112114</v>
          </cell>
          <cell r="AB22">
            <v>-101286530</v>
          </cell>
        </row>
        <row r="23">
          <cell r="B23">
            <v>112116</v>
          </cell>
          <cell r="C23" t="str">
            <v>Local Sales Tuborg "5+1"</v>
          </cell>
          <cell r="AA23">
            <v>112116</v>
          </cell>
          <cell r="AB23">
            <v>-561692312</v>
          </cell>
        </row>
        <row r="24">
          <cell r="B24">
            <v>112118</v>
          </cell>
          <cell r="C24" t="str">
            <v>Local Sales Tuborg "6+2"</v>
          </cell>
          <cell r="AA24">
            <v>112118</v>
          </cell>
          <cell r="AB24">
            <v>0</v>
          </cell>
        </row>
        <row r="25">
          <cell r="B25">
            <v>112212</v>
          </cell>
          <cell r="C25" t="str">
            <v>Local Discount Tuborg 0.5L NRB</v>
          </cell>
          <cell r="AA25">
            <v>112122</v>
          </cell>
          <cell r="AB25">
            <v>-1016773091.5100002</v>
          </cell>
        </row>
        <row r="26">
          <cell r="B26">
            <v>112214</v>
          </cell>
          <cell r="C26" t="str">
            <v>Local Discount Tuborg 0.33L NRB</v>
          </cell>
          <cell r="AA26">
            <v>112124</v>
          </cell>
          <cell r="AB26">
            <v>-70644840</v>
          </cell>
        </row>
        <row r="27">
          <cell r="B27">
            <v>112222</v>
          </cell>
          <cell r="C27" t="str">
            <v>Local Discount Tuborg 0.5L Can</v>
          </cell>
          <cell r="AA27">
            <v>112130</v>
          </cell>
          <cell r="AB27">
            <v>-341402450</v>
          </cell>
        </row>
        <row r="28">
          <cell r="B28">
            <v>112224</v>
          </cell>
          <cell r="C28" t="str">
            <v>Local Discount Tuborg 0.33L Can</v>
          </cell>
          <cell r="AA28">
            <v>112212</v>
          </cell>
          <cell r="AB28">
            <v>0</v>
          </cell>
        </row>
        <row r="29">
          <cell r="B29">
            <v>112230</v>
          </cell>
          <cell r="C29" t="str">
            <v>Local Discount Tuborg 30L Keg</v>
          </cell>
          <cell r="AA29">
            <v>112214</v>
          </cell>
          <cell r="AB29">
            <v>0</v>
          </cell>
        </row>
        <row r="30">
          <cell r="B30">
            <v>112216</v>
          </cell>
          <cell r="C30" t="str">
            <v>Local Discount Tuborg "5+1"</v>
          </cell>
          <cell r="AA30">
            <v>112216</v>
          </cell>
          <cell r="AB30">
            <v>0</v>
          </cell>
        </row>
        <row r="31">
          <cell r="B31">
            <v>112218</v>
          </cell>
          <cell r="C31" t="str">
            <v>Local Discount Tuborg "6+2"</v>
          </cell>
          <cell r="AA31">
            <v>112218</v>
          </cell>
          <cell r="AB31">
            <v>0</v>
          </cell>
        </row>
        <row r="32">
          <cell r="B32">
            <v>113112</v>
          </cell>
          <cell r="C32" t="str">
            <v>Local Sales Skol 0.5L NRB</v>
          </cell>
          <cell r="AA32">
            <v>112222</v>
          </cell>
          <cell r="AB32">
            <v>0</v>
          </cell>
        </row>
        <row r="33">
          <cell r="B33">
            <v>113114</v>
          </cell>
          <cell r="C33" t="str">
            <v>Local Sales Skol 0.33L NRB</v>
          </cell>
          <cell r="AA33">
            <v>112224</v>
          </cell>
          <cell r="AB33">
            <v>0</v>
          </cell>
        </row>
        <row r="34">
          <cell r="B34">
            <v>113122</v>
          </cell>
          <cell r="C34" t="str">
            <v>Local Sales Skol 0.5L Can</v>
          </cell>
          <cell r="AA34">
            <v>112230</v>
          </cell>
          <cell r="AB34">
            <v>0</v>
          </cell>
        </row>
        <row r="35">
          <cell r="B35">
            <v>113124</v>
          </cell>
          <cell r="C35" t="str">
            <v>Local Sales Skol 0.33L Can</v>
          </cell>
          <cell r="AA35">
            <v>113112</v>
          </cell>
          <cell r="AB35">
            <v>-2177528018</v>
          </cell>
        </row>
        <row r="36">
          <cell r="B36">
            <v>113130</v>
          </cell>
          <cell r="C36" t="str">
            <v>Local Sales Skol 30L Keg</v>
          </cell>
          <cell r="AA36">
            <v>113114</v>
          </cell>
          <cell r="AB36">
            <v>0</v>
          </cell>
        </row>
        <row r="37">
          <cell r="B37">
            <v>113116</v>
          </cell>
          <cell r="C37" t="str">
            <v>Local Sales Skol "3+1"</v>
          </cell>
          <cell r="AA37">
            <v>113116</v>
          </cell>
          <cell r="AB37">
            <v>-73105928</v>
          </cell>
        </row>
        <row r="38">
          <cell r="B38">
            <v>113212</v>
          </cell>
          <cell r="C38" t="str">
            <v>Local Discount Skol 0.5L NRB</v>
          </cell>
          <cell r="AA38">
            <v>113122</v>
          </cell>
          <cell r="AB38">
            <v>-1317196727</v>
          </cell>
        </row>
        <row r="39">
          <cell r="B39">
            <v>113214</v>
          </cell>
          <cell r="C39" t="str">
            <v>Local Discount Skol 0.33L NRB</v>
          </cell>
          <cell r="AA39">
            <v>113124</v>
          </cell>
          <cell r="AB39">
            <v>-155400</v>
          </cell>
        </row>
        <row r="40">
          <cell r="B40">
            <v>113222</v>
          </cell>
          <cell r="C40" t="str">
            <v>Local Discount Skol 0.5L Can</v>
          </cell>
          <cell r="AA40">
            <v>113130</v>
          </cell>
          <cell r="AB40">
            <v>-643821750</v>
          </cell>
        </row>
        <row r="41">
          <cell r="B41">
            <v>113224</v>
          </cell>
          <cell r="C41" t="str">
            <v>Local Discount Skol 0.33L Can</v>
          </cell>
          <cell r="AA41">
            <v>113212</v>
          </cell>
          <cell r="AB41">
            <v>0</v>
          </cell>
        </row>
        <row r="42">
          <cell r="B42">
            <v>113230</v>
          </cell>
          <cell r="C42" t="str">
            <v>Local Discount Skol 30L Keg</v>
          </cell>
          <cell r="AA42">
            <v>113214</v>
          </cell>
          <cell r="AB42">
            <v>0</v>
          </cell>
        </row>
        <row r="43">
          <cell r="B43">
            <v>113216</v>
          </cell>
          <cell r="C43" t="str">
            <v>Local Discount Skol "3+1"</v>
          </cell>
          <cell r="AA43">
            <v>113216</v>
          </cell>
          <cell r="AB43">
            <v>0</v>
          </cell>
        </row>
        <row r="44">
          <cell r="B44">
            <v>114100</v>
          </cell>
          <cell r="C44" t="str">
            <v>Brut Sales of Guinness</v>
          </cell>
          <cell r="AA44">
            <v>113222</v>
          </cell>
          <cell r="AB44">
            <v>0</v>
          </cell>
        </row>
        <row r="45">
          <cell r="B45">
            <v>114200</v>
          </cell>
          <cell r="C45" t="str">
            <v>Discount on Sales of Guinness</v>
          </cell>
          <cell r="AA45">
            <v>113224</v>
          </cell>
          <cell r="AB45">
            <v>0</v>
          </cell>
        </row>
        <row r="46">
          <cell r="B46">
            <v>118000</v>
          </cell>
          <cell r="C46" t="str">
            <v>Distributors Special Commissions</v>
          </cell>
          <cell r="AA46">
            <v>113230</v>
          </cell>
          <cell r="AB46">
            <v>0</v>
          </cell>
        </row>
        <row r="47">
          <cell r="B47">
            <v>119110</v>
          </cell>
          <cell r="C47" t="str">
            <v>Brut Sales to Tarom</v>
          </cell>
          <cell r="AA47">
            <v>114100</v>
          </cell>
          <cell r="AB47">
            <v>-50635477</v>
          </cell>
        </row>
        <row r="48">
          <cell r="B48">
            <v>119120</v>
          </cell>
          <cell r="C48" t="str">
            <v>Discount on Sales to Tarom</v>
          </cell>
          <cell r="AA48">
            <v>114200</v>
          </cell>
          <cell r="AB48">
            <v>0</v>
          </cell>
        </row>
        <row r="49">
          <cell r="B49">
            <v>119210</v>
          </cell>
          <cell r="C49" t="str">
            <v>Brut Sales to …</v>
          </cell>
          <cell r="AA49">
            <v>118000</v>
          </cell>
          <cell r="AB49">
            <v>1940532655</v>
          </cell>
        </row>
        <row r="50">
          <cell r="B50">
            <v>119220</v>
          </cell>
          <cell r="C50" t="str">
            <v>Discount on Sales to …</v>
          </cell>
          <cell r="AA50">
            <v>119110</v>
          </cell>
          <cell r="AB50">
            <v>0</v>
          </cell>
        </row>
        <row r="51">
          <cell r="B51">
            <v>151000</v>
          </cell>
          <cell r="C51" t="str">
            <v>Export Sales to Moldova</v>
          </cell>
          <cell r="AA51">
            <v>119120</v>
          </cell>
          <cell r="AB51">
            <v>0</v>
          </cell>
        </row>
        <row r="52">
          <cell r="B52">
            <v>152000</v>
          </cell>
          <cell r="C52" t="str">
            <v>Export Sales to Yugoslavia</v>
          </cell>
          <cell r="AA52">
            <v>119210</v>
          </cell>
          <cell r="AB52">
            <v>0</v>
          </cell>
        </row>
        <row r="53">
          <cell r="B53">
            <v>153000</v>
          </cell>
          <cell r="C53" t="str">
            <v>Export Sales to Bulgaria</v>
          </cell>
          <cell r="AA53">
            <v>119220</v>
          </cell>
          <cell r="AB53">
            <v>0</v>
          </cell>
        </row>
        <row r="54">
          <cell r="B54">
            <v>154000</v>
          </cell>
          <cell r="C54" t="str">
            <v>Export Sales to ……</v>
          </cell>
          <cell r="AA54">
            <v>151000</v>
          </cell>
          <cell r="AB54">
            <v>0</v>
          </cell>
        </row>
        <row r="55">
          <cell r="B55">
            <v>155000</v>
          </cell>
          <cell r="C55" t="str">
            <v>Export Sales to ……</v>
          </cell>
          <cell r="AA55">
            <v>152000</v>
          </cell>
          <cell r="AB55">
            <v>0</v>
          </cell>
        </row>
        <row r="56">
          <cell r="B56">
            <v>181000</v>
          </cell>
          <cell r="C56" t="str">
            <v>Acciza</v>
          </cell>
          <cell r="AA56">
            <v>153000</v>
          </cell>
          <cell r="AB56">
            <v>0</v>
          </cell>
        </row>
        <row r="57">
          <cell r="B57">
            <v>182000</v>
          </cell>
          <cell r="C57" t="str">
            <v>Alcohol &amp; Pension Tax</v>
          </cell>
          <cell r="AA57">
            <v>154000</v>
          </cell>
          <cell r="AB57">
            <v>0</v>
          </cell>
        </row>
        <row r="58">
          <cell r="B58">
            <v>183000</v>
          </cell>
          <cell r="C58" t="str">
            <v>…</v>
          </cell>
          <cell r="AA58">
            <v>155000</v>
          </cell>
          <cell r="AB58">
            <v>0</v>
          </cell>
        </row>
        <row r="59">
          <cell r="B59">
            <v>191000</v>
          </cell>
          <cell r="C59" t="str">
            <v>Income from Tax Refund</v>
          </cell>
          <cell r="AA59">
            <v>181000</v>
          </cell>
          <cell r="AB59">
            <v>0</v>
          </cell>
        </row>
        <row r="60">
          <cell r="B60">
            <v>192000</v>
          </cell>
          <cell r="C60" t="str">
            <v>Other Income</v>
          </cell>
          <cell r="AA60">
            <v>182000</v>
          </cell>
          <cell r="AB60">
            <v>0</v>
          </cell>
        </row>
        <row r="61">
          <cell r="B61">
            <v>193000</v>
          </cell>
          <cell r="C61" t="str">
            <v>Loss (Gain) from fixed assets</v>
          </cell>
          <cell r="AA61">
            <v>183000</v>
          </cell>
          <cell r="AB61">
            <v>0</v>
          </cell>
        </row>
        <row r="62">
          <cell r="B62">
            <v>211000</v>
          </cell>
          <cell r="C62" t="str">
            <v>Brewing Salary Expenses</v>
          </cell>
          <cell r="AA62">
            <v>191000</v>
          </cell>
          <cell r="AB62">
            <v>0</v>
          </cell>
        </row>
        <row r="63">
          <cell r="B63">
            <v>212100</v>
          </cell>
          <cell r="C63" t="str">
            <v>Malt</v>
          </cell>
          <cell r="AA63">
            <v>192000</v>
          </cell>
          <cell r="AB63">
            <v>-17876658.5</v>
          </cell>
        </row>
        <row r="64">
          <cell r="B64">
            <v>212200</v>
          </cell>
          <cell r="C64" t="str">
            <v>Maize</v>
          </cell>
          <cell r="AA64">
            <v>193000</v>
          </cell>
          <cell r="AB64">
            <v>0</v>
          </cell>
        </row>
        <row r="65">
          <cell r="B65">
            <v>212800</v>
          </cell>
          <cell r="C65" t="str">
            <v>Raw Materials Transportation</v>
          </cell>
          <cell r="AA65">
            <v>211000</v>
          </cell>
          <cell r="AB65">
            <v>0</v>
          </cell>
        </row>
        <row r="66">
          <cell r="B66">
            <v>212900</v>
          </cell>
          <cell r="C66" t="str">
            <v>Other Direct Raw Materials</v>
          </cell>
          <cell r="AA66">
            <v>212100</v>
          </cell>
          <cell r="AB66">
            <v>0</v>
          </cell>
        </row>
        <row r="67">
          <cell r="B67">
            <v>213000</v>
          </cell>
          <cell r="C67" t="str">
            <v>Indirect Raw Materials</v>
          </cell>
          <cell r="AA67">
            <v>212200</v>
          </cell>
          <cell r="AB67">
            <v>0</v>
          </cell>
        </row>
        <row r="68">
          <cell r="B68">
            <v>218000</v>
          </cell>
          <cell r="C68" t="str">
            <v>Depreciation of Brewery Equipment</v>
          </cell>
          <cell r="AA68">
            <v>212800</v>
          </cell>
          <cell r="AB68">
            <v>0</v>
          </cell>
        </row>
        <row r="69">
          <cell r="B69">
            <v>219100</v>
          </cell>
          <cell r="C69" t="str">
            <v>Laboratory Expenses</v>
          </cell>
          <cell r="AA69">
            <v>212900</v>
          </cell>
          <cell r="AB69">
            <v>0</v>
          </cell>
        </row>
        <row r="70">
          <cell r="B70">
            <v>219200</v>
          </cell>
          <cell r="C70" t="str">
            <v>Waste Water Expenses</v>
          </cell>
          <cell r="AA70">
            <v>213000</v>
          </cell>
          <cell r="AB70">
            <v>0</v>
          </cell>
        </row>
        <row r="71">
          <cell r="B71">
            <v>221100</v>
          </cell>
          <cell r="C71" t="str">
            <v>Monthly Salary Expenses</v>
          </cell>
          <cell r="AA71">
            <v>218000</v>
          </cell>
          <cell r="AB71">
            <v>0</v>
          </cell>
        </row>
        <row r="72">
          <cell r="B72">
            <v>221200</v>
          </cell>
          <cell r="C72" t="str">
            <v>Extra Salary Expenses</v>
          </cell>
          <cell r="AA72">
            <v>219100</v>
          </cell>
          <cell r="AB72">
            <v>0</v>
          </cell>
        </row>
        <row r="73">
          <cell r="B73">
            <v>222100</v>
          </cell>
          <cell r="C73" t="str">
            <v>Bottles</v>
          </cell>
          <cell r="AA73">
            <v>219200</v>
          </cell>
          <cell r="AB73">
            <v>0</v>
          </cell>
        </row>
        <row r="74">
          <cell r="B74">
            <v>222200</v>
          </cell>
          <cell r="C74" t="str">
            <v>Caps</v>
          </cell>
          <cell r="AA74">
            <v>221100</v>
          </cell>
          <cell r="AB74">
            <v>0</v>
          </cell>
        </row>
        <row r="75">
          <cell r="B75">
            <v>222300</v>
          </cell>
          <cell r="C75" t="str">
            <v>Labels</v>
          </cell>
          <cell r="AA75">
            <v>221200</v>
          </cell>
          <cell r="AB75">
            <v>0</v>
          </cell>
        </row>
        <row r="76">
          <cell r="B76">
            <v>222400</v>
          </cell>
          <cell r="C76" t="str">
            <v>Cans</v>
          </cell>
          <cell r="AA76">
            <v>222100</v>
          </cell>
          <cell r="AB76">
            <v>0</v>
          </cell>
        </row>
        <row r="77">
          <cell r="B77">
            <v>222500</v>
          </cell>
          <cell r="C77" t="str">
            <v>Cartons</v>
          </cell>
          <cell r="AA77">
            <v>222200</v>
          </cell>
          <cell r="AB77">
            <v>0</v>
          </cell>
        </row>
        <row r="78">
          <cell r="B78">
            <v>222600</v>
          </cell>
          <cell r="C78" t="str">
            <v>Crates</v>
          </cell>
          <cell r="AA78">
            <v>222300</v>
          </cell>
          <cell r="AB78">
            <v>0</v>
          </cell>
        </row>
        <row r="79">
          <cell r="B79">
            <v>222700</v>
          </cell>
          <cell r="C79" t="str">
            <v>Kegs 5 L</v>
          </cell>
          <cell r="AA79">
            <v>222400</v>
          </cell>
          <cell r="AB79">
            <v>0</v>
          </cell>
        </row>
        <row r="80">
          <cell r="B80">
            <v>222800</v>
          </cell>
          <cell r="C80" t="str">
            <v>Packaging Materials Transportation</v>
          </cell>
          <cell r="AA80">
            <v>222500</v>
          </cell>
          <cell r="AB80">
            <v>0</v>
          </cell>
        </row>
        <row r="81">
          <cell r="B81">
            <v>222900</v>
          </cell>
          <cell r="C81" t="str">
            <v>Other Packaging Expenses</v>
          </cell>
          <cell r="AA81">
            <v>222600</v>
          </cell>
          <cell r="AB81">
            <v>0</v>
          </cell>
        </row>
        <row r="82">
          <cell r="B82">
            <v>228000</v>
          </cell>
          <cell r="C82" t="str">
            <v>Depreciation of Filling Equipment</v>
          </cell>
          <cell r="AA82">
            <v>222700</v>
          </cell>
          <cell r="AB82">
            <v>0</v>
          </cell>
        </row>
        <row r="83">
          <cell r="B83">
            <v>228100</v>
          </cell>
          <cell r="C83" t="str">
            <v>Depreciation of Bottles</v>
          </cell>
          <cell r="AA83">
            <v>222800</v>
          </cell>
          <cell r="AB83">
            <v>0</v>
          </cell>
        </row>
        <row r="84">
          <cell r="B84">
            <v>229000</v>
          </cell>
          <cell r="C84" t="str">
            <v>Other Filling Expenses</v>
          </cell>
          <cell r="AA84">
            <v>222900</v>
          </cell>
          <cell r="AB84">
            <v>0</v>
          </cell>
        </row>
        <row r="85">
          <cell r="B85">
            <v>231000</v>
          </cell>
          <cell r="C85" t="str">
            <v>Other Production Salary Expenses</v>
          </cell>
          <cell r="AA85">
            <v>228000</v>
          </cell>
          <cell r="AB85">
            <v>0</v>
          </cell>
        </row>
        <row r="86">
          <cell r="B86">
            <v>232100</v>
          </cell>
          <cell r="C86" t="str">
            <v>Canteen</v>
          </cell>
          <cell r="AA86">
            <v>228100</v>
          </cell>
          <cell r="AB86">
            <v>0</v>
          </cell>
        </row>
        <row r="87">
          <cell r="B87">
            <v>232200</v>
          </cell>
          <cell r="C87" t="str">
            <v>Uniforms</v>
          </cell>
          <cell r="AA87">
            <v>229000</v>
          </cell>
          <cell r="AB87">
            <v>222927604</v>
          </cell>
        </row>
        <row r="88">
          <cell r="B88">
            <v>232300</v>
          </cell>
          <cell r="C88" t="str">
            <v>Employees Transportation</v>
          </cell>
          <cell r="AA88">
            <v>231000</v>
          </cell>
          <cell r="AB88">
            <v>0</v>
          </cell>
        </row>
        <row r="89">
          <cell r="B89">
            <v>232400</v>
          </cell>
          <cell r="C89" t="str">
            <v>Social Help</v>
          </cell>
          <cell r="AA89">
            <v>232100</v>
          </cell>
          <cell r="AB89">
            <v>417146193.73000002</v>
          </cell>
        </row>
        <row r="90">
          <cell r="B90">
            <v>232500</v>
          </cell>
          <cell r="C90" t="str">
            <v>Training</v>
          </cell>
          <cell r="AA90">
            <v>232200</v>
          </cell>
          <cell r="AB90">
            <v>0</v>
          </cell>
        </row>
        <row r="91">
          <cell r="B91">
            <v>233100</v>
          </cell>
          <cell r="C91" t="str">
            <v>Electricity</v>
          </cell>
          <cell r="AA91">
            <v>232300</v>
          </cell>
          <cell r="AB91">
            <v>7373580</v>
          </cell>
        </row>
        <row r="92">
          <cell r="B92">
            <v>233200</v>
          </cell>
          <cell r="C92" t="str">
            <v>Gas &amp; Fuel</v>
          </cell>
          <cell r="AA92">
            <v>232400</v>
          </cell>
          <cell r="AB92">
            <v>0</v>
          </cell>
        </row>
        <row r="93">
          <cell r="B93">
            <v>233300</v>
          </cell>
          <cell r="C93" t="str">
            <v>Water</v>
          </cell>
          <cell r="AA93">
            <v>232500</v>
          </cell>
          <cell r="AB93">
            <v>0</v>
          </cell>
        </row>
        <row r="94">
          <cell r="B94">
            <v>234100</v>
          </cell>
          <cell r="C94" t="str">
            <v>Building Maintenance</v>
          </cell>
          <cell r="AA94">
            <v>233100</v>
          </cell>
          <cell r="AB94">
            <v>0</v>
          </cell>
        </row>
        <row r="95">
          <cell r="B95">
            <v>234200</v>
          </cell>
          <cell r="C95" t="str">
            <v>Machinery Maintenance</v>
          </cell>
          <cell r="AA95">
            <v>233200</v>
          </cell>
          <cell r="AB95">
            <v>0</v>
          </cell>
        </row>
        <row r="96">
          <cell r="B96">
            <v>234300</v>
          </cell>
          <cell r="C96" t="str">
            <v>Lubrication Materials</v>
          </cell>
          <cell r="AA96">
            <v>233300</v>
          </cell>
          <cell r="AB96">
            <v>0</v>
          </cell>
        </row>
        <row r="97">
          <cell r="B97">
            <v>234400</v>
          </cell>
          <cell r="C97" t="str">
            <v>Cleaning &amp; Gardening</v>
          </cell>
          <cell r="AA97">
            <v>234100</v>
          </cell>
          <cell r="AB97">
            <v>0</v>
          </cell>
        </row>
        <row r="98">
          <cell r="B98">
            <v>234500</v>
          </cell>
          <cell r="C98" t="str">
            <v>Safety &amp; Security</v>
          </cell>
          <cell r="AA98">
            <v>234200</v>
          </cell>
          <cell r="AB98">
            <v>666140</v>
          </cell>
        </row>
        <row r="99">
          <cell r="B99">
            <v>234600</v>
          </cell>
          <cell r="C99" t="str">
            <v>Branches Rental Expenses</v>
          </cell>
          <cell r="AA99">
            <v>234300</v>
          </cell>
          <cell r="AB99">
            <v>0</v>
          </cell>
        </row>
        <row r="100">
          <cell r="B100">
            <v>234700</v>
          </cell>
          <cell r="C100" t="str">
            <v>Branches Maintenance</v>
          </cell>
          <cell r="AA100">
            <v>234400</v>
          </cell>
          <cell r="AB100">
            <v>0</v>
          </cell>
        </row>
        <row r="101">
          <cell r="B101">
            <v>234800</v>
          </cell>
          <cell r="C101" t="str">
            <v>Local Taxes</v>
          </cell>
          <cell r="AA101">
            <v>234500</v>
          </cell>
          <cell r="AB101">
            <v>0</v>
          </cell>
        </row>
        <row r="102">
          <cell r="B102">
            <v>235100</v>
          </cell>
          <cell r="C102" t="str">
            <v>IBN - Management &amp; Advising Fee</v>
          </cell>
          <cell r="AA102">
            <v>234600</v>
          </cell>
          <cell r="AB102">
            <v>278265380</v>
          </cell>
        </row>
        <row r="103">
          <cell r="B103">
            <v>235200</v>
          </cell>
          <cell r="C103" t="str">
            <v>Royalties To Carlsberg</v>
          </cell>
          <cell r="AA103">
            <v>234700</v>
          </cell>
          <cell r="AB103">
            <v>22008707</v>
          </cell>
        </row>
        <row r="104">
          <cell r="B104">
            <v>236000</v>
          </cell>
          <cell r="C104" t="str">
            <v>Property Insurance</v>
          </cell>
          <cell r="AA104">
            <v>234800</v>
          </cell>
          <cell r="AB104">
            <v>0</v>
          </cell>
        </row>
        <row r="105">
          <cell r="B105">
            <v>237000</v>
          </cell>
          <cell r="C105" t="str">
            <v>Computers</v>
          </cell>
          <cell r="AA105">
            <v>235100</v>
          </cell>
          <cell r="AB105">
            <v>0</v>
          </cell>
        </row>
        <row r="106">
          <cell r="B106">
            <v>238100</v>
          </cell>
          <cell r="C106" t="str">
            <v>Depreciation of Buildings</v>
          </cell>
          <cell r="AA106">
            <v>235200</v>
          </cell>
          <cell r="AB106">
            <v>0</v>
          </cell>
        </row>
        <row r="107">
          <cell r="B107">
            <v>238200</v>
          </cell>
          <cell r="C107" t="str">
            <v>Depreciation of Common Utilities</v>
          </cell>
          <cell r="AA107">
            <v>236000</v>
          </cell>
          <cell r="AB107">
            <v>0</v>
          </cell>
        </row>
        <row r="108">
          <cell r="B108">
            <v>239000</v>
          </cell>
          <cell r="C108" t="str">
            <v>Other Production Expenses</v>
          </cell>
          <cell r="AA108">
            <v>237000</v>
          </cell>
          <cell r="AB108">
            <v>2670750</v>
          </cell>
        </row>
        <row r="109">
          <cell r="B109">
            <v>239999</v>
          </cell>
          <cell r="C109" t="str">
            <v>Stock Differences</v>
          </cell>
          <cell r="AA109">
            <v>238100</v>
          </cell>
          <cell r="AB109">
            <v>0</v>
          </cell>
        </row>
        <row r="110">
          <cell r="B110">
            <v>241100</v>
          </cell>
          <cell r="C110" t="str">
            <v>Cost of Imported Carlsberg</v>
          </cell>
          <cell r="AA110">
            <v>238200</v>
          </cell>
          <cell r="AB110">
            <v>3120621289</v>
          </cell>
        </row>
        <row r="111">
          <cell r="B111">
            <v>241200</v>
          </cell>
          <cell r="C111" t="str">
            <v>Transportation &amp; Insurance</v>
          </cell>
          <cell r="AA111">
            <v>239000</v>
          </cell>
          <cell r="AB111">
            <v>0</v>
          </cell>
        </row>
        <row r="112">
          <cell r="B112">
            <v>241900</v>
          </cell>
          <cell r="C112" t="str">
            <v>Other Purchase Expenses</v>
          </cell>
          <cell r="AA112">
            <v>239999</v>
          </cell>
          <cell r="AB112">
            <v>0</v>
          </cell>
        </row>
        <row r="113">
          <cell r="B113">
            <v>244100</v>
          </cell>
          <cell r="C113" t="str">
            <v>Cost of Imported Guinness</v>
          </cell>
          <cell r="AA113">
            <v>241100</v>
          </cell>
          <cell r="AB113">
            <v>0</v>
          </cell>
        </row>
        <row r="114">
          <cell r="B114">
            <v>244200</v>
          </cell>
          <cell r="C114" t="str">
            <v>Transportation &amp; Insurance Guinness</v>
          </cell>
          <cell r="AA114">
            <v>241200</v>
          </cell>
          <cell r="AB114">
            <v>0</v>
          </cell>
        </row>
        <row r="115">
          <cell r="B115">
            <v>244900</v>
          </cell>
          <cell r="C115" t="str">
            <v xml:space="preserve">Other Guinness Purchase Expenses </v>
          </cell>
          <cell r="AA115">
            <v>241900</v>
          </cell>
          <cell r="AB115">
            <v>0</v>
          </cell>
        </row>
        <row r="116">
          <cell r="B116">
            <v>251000</v>
          </cell>
          <cell r="C116" t="str">
            <v>Cost of Goods Sold to Moldova</v>
          </cell>
          <cell r="AA116">
            <v>244100</v>
          </cell>
          <cell r="AB116">
            <v>0</v>
          </cell>
        </row>
        <row r="117">
          <cell r="B117">
            <v>252000</v>
          </cell>
          <cell r="C117" t="str">
            <v>Cost of Goods Sold to Yugoslavia</v>
          </cell>
          <cell r="AA117">
            <v>244200</v>
          </cell>
          <cell r="AB117">
            <v>0</v>
          </cell>
        </row>
        <row r="118">
          <cell r="B118">
            <v>253000</v>
          </cell>
          <cell r="C118" t="str">
            <v>Cost of Goods Sold to Bulgaria</v>
          </cell>
          <cell r="AA118">
            <v>244900</v>
          </cell>
          <cell r="AB118">
            <v>0</v>
          </cell>
        </row>
        <row r="119">
          <cell r="B119">
            <v>254000</v>
          </cell>
          <cell r="C119" t="str">
            <v>Cost of Goods Sold to ……</v>
          </cell>
          <cell r="AA119">
            <v>251000</v>
          </cell>
          <cell r="AB119">
            <v>0</v>
          </cell>
        </row>
        <row r="120">
          <cell r="B120">
            <v>255000</v>
          </cell>
          <cell r="C120" t="str">
            <v>Sorting Production to Marketing</v>
          </cell>
          <cell r="AA120">
            <v>252000</v>
          </cell>
          <cell r="AB120">
            <v>0</v>
          </cell>
        </row>
        <row r="121">
          <cell r="B121">
            <v>311000</v>
          </cell>
          <cell r="C121" t="str">
            <v>Sales Salary Expenses</v>
          </cell>
          <cell r="AA121">
            <v>253000</v>
          </cell>
          <cell r="AB121">
            <v>0</v>
          </cell>
        </row>
        <row r="122">
          <cell r="B122">
            <v>312000</v>
          </cell>
          <cell r="C122" t="str">
            <v>Travel Expenses - Sales</v>
          </cell>
          <cell r="AA122">
            <v>254000</v>
          </cell>
          <cell r="AB122">
            <v>0</v>
          </cell>
        </row>
        <row r="123">
          <cell r="B123">
            <v>313100</v>
          </cell>
          <cell r="C123" t="str">
            <v>Protocol - Bucharest</v>
          </cell>
          <cell r="AA123">
            <v>255000</v>
          </cell>
          <cell r="AB123">
            <v>0</v>
          </cell>
        </row>
        <row r="124">
          <cell r="B124">
            <v>313200</v>
          </cell>
          <cell r="C124" t="str">
            <v>Protocol - Branches</v>
          </cell>
          <cell r="AA124">
            <v>311000</v>
          </cell>
          <cell r="AB124">
            <v>3894317172</v>
          </cell>
        </row>
        <row r="125">
          <cell r="B125">
            <v>313300</v>
          </cell>
          <cell r="C125" t="str">
            <v>Protocol - Reserve</v>
          </cell>
          <cell r="AA125">
            <v>312000</v>
          </cell>
          <cell r="AB125">
            <v>142026335</v>
          </cell>
        </row>
        <row r="126">
          <cell r="B126">
            <v>314000</v>
          </cell>
          <cell r="C126" t="str">
            <v>Dispense Units Maintenance</v>
          </cell>
          <cell r="AA126">
            <v>313100</v>
          </cell>
          <cell r="AB126">
            <v>389829651</v>
          </cell>
        </row>
        <row r="127">
          <cell r="B127">
            <v>315000</v>
          </cell>
          <cell r="C127" t="str">
            <v>Uniforms</v>
          </cell>
          <cell r="AA127">
            <v>313200</v>
          </cell>
          <cell r="AB127">
            <v>359482518</v>
          </cell>
        </row>
        <row r="128">
          <cell r="B128">
            <v>316000</v>
          </cell>
          <cell r="C128" t="str">
            <v>Breakages</v>
          </cell>
          <cell r="AA128">
            <v>313300</v>
          </cell>
          <cell r="AB128">
            <v>72447069</v>
          </cell>
        </row>
        <row r="129">
          <cell r="B129">
            <v>318000</v>
          </cell>
          <cell r="C129" t="str">
            <v>Depreciation Sales equipment (Draught, Crates…)</v>
          </cell>
          <cell r="AA129">
            <v>314000</v>
          </cell>
          <cell r="AB129">
            <v>0</v>
          </cell>
        </row>
        <row r="130">
          <cell r="B130">
            <v>319000</v>
          </cell>
          <cell r="C130" t="str">
            <v>Distributors activity</v>
          </cell>
          <cell r="AA130">
            <v>315000</v>
          </cell>
          <cell r="AB130">
            <v>0</v>
          </cell>
        </row>
        <row r="131">
          <cell r="B131">
            <v>321000</v>
          </cell>
          <cell r="C131" t="str">
            <v>Distribution Salary Expenses</v>
          </cell>
          <cell r="AA131">
            <v>316000</v>
          </cell>
          <cell r="AB131">
            <v>117272754</v>
          </cell>
        </row>
        <row r="132">
          <cell r="B132">
            <v>322000</v>
          </cell>
          <cell r="C132" t="str">
            <v>Trucks Maintenance</v>
          </cell>
          <cell r="AA132">
            <v>318000</v>
          </cell>
          <cell r="AB132">
            <v>15942724</v>
          </cell>
        </row>
        <row r="133">
          <cell r="B133">
            <v>323000</v>
          </cell>
          <cell r="C133" t="str">
            <v>Fuel Expenses</v>
          </cell>
          <cell r="AA133">
            <v>319000</v>
          </cell>
          <cell r="AB133">
            <v>73387500</v>
          </cell>
        </row>
        <row r="134">
          <cell r="B134">
            <v>324000</v>
          </cell>
          <cell r="C134" t="str">
            <v>Insurance of Trucks and cars</v>
          </cell>
          <cell r="AA134">
            <v>321000</v>
          </cell>
          <cell r="AB134">
            <v>1204027749</v>
          </cell>
        </row>
        <row r="135">
          <cell r="B135">
            <v>325000</v>
          </cell>
          <cell r="C135" t="str">
            <v>Route Tax</v>
          </cell>
          <cell r="AA135">
            <v>322000</v>
          </cell>
          <cell r="AB135">
            <v>169828900</v>
          </cell>
        </row>
        <row r="136">
          <cell r="B136">
            <v>326000</v>
          </cell>
          <cell r="C136" t="str">
            <v>Trucks Renting</v>
          </cell>
          <cell r="AA136">
            <v>323000</v>
          </cell>
          <cell r="AB136">
            <v>64915833</v>
          </cell>
        </row>
        <row r="137">
          <cell r="B137">
            <v>328000</v>
          </cell>
          <cell r="C137" t="str">
            <v>Depreciation of Trucks</v>
          </cell>
          <cell r="AA137">
            <v>324000</v>
          </cell>
          <cell r="AB137">
            <v>111201923</v>
          </cell>
        </row>
        <row r="138">
          <cell r="B138">
            <v>329000</v>
          </cell>
          <cell r="C138" t="str">
            <v>Other distribution expenses</v>
          </cell>
          <cell r="AA138">
            <v>325000</v>
          </cell>
          <cell r="AB138">
            <v>57723830</v>
          </cell>
        </row>
        <row r="139">
          <cell r="B139">
            <v>331000</v>
          </cell>
          <cell r="C139" t="str">
            <v>Marketing birotica</v>
          </cell>
          <cell r="AA139">
            <v>326000</v>
          </cell>
          <cell r="AB139">
            <v>3728213000</v>
          </cell>
        </row>
        <row r="140">
          <cell r="B140">
            <v>332000</v>
          </cell>
          <cell r="C140" t="str">
            <v>Training</v>
          </cell>
          <cell r="AA140">
            <v>328000</v>
          </cell>
          <cell r="AB140">
            <v>92834855</v>
          </cell>
        </row>
        <row r="141">
          <cell r="B141">
            <v>333000</v>
          </cell>
          <cell r="C141" t="str">
            <v>Bad Debts</v>
          </cell>
          <cell r="AA141">
            <v>329000</v>
          </cell>
          <cell r="AB141">
            <v>83000</v>
          </cell>
        </row>
        <row r="142">
          <cell r="B142">
            <v>334000</v>
          </cell>
          <cell r="C142" t="str">
            <v>Local taxes</v>
          </cell>
          <cell r="AA142">
            <v>331000</v>
          </cell>
          <cell r="AB142">
            <v>37346197</v>
          </cell>
        </row>
        <row r="143">
          <cell r="B143">
            <v>351000</v>
          </cell>
          <cell r="C143" t="str">
            <v>Export Sales Expenses -  Moldova</v>
          </cell>
          <cell r="AA143">
            <v>332000</v>
          </cell>
          <cell r="AB143">
            <v>2713525</v>
          </cell>
        </row>
        <row r="144">
          <cell r="B144">
            <v>352000</v>
          </cell>
          <cell r="C144" t="str">
            <v>Export Sales Expenses -  Yugoslavia</v>
          </cell>
          <cell r="AA144">
            <v>333000</v>
          </cell>
          <cell r="AB144">
            <v>4038942.31</v>
          </cell>
        </row>
        <row r="145">
          <cell r="B145">
            <v>353000</v>
          </cell>
          <cell r="C145" t="str">
            <v>Export Sales Expenses -  Bulgaria</v>
          </cell>
          <cell r="AA145">
            <v>334000</v>
          </cell>
          <cell r="AB145">
            <v>0</v>
          </cell>
        </row>
        <row r="146">
          <cell r="B146">
            <v>354000</v>
          </cell>
          <cell r="C146" t="str">
            <v>Export Sales Expenses -  ……</v>
          </cell>
          <cell r="AA146">
            <v>351000</v>
          </cell>
          <cell r="AB146">
            <v>0</v>
          </cell>
        </row>
        <row r="147">
          <cell r="B147">
            <v>355000</v>
          </cell>
          <cell r="C147" t="str">
            <v>Export Sales Expenses -  ……</v>
          </cell>
          <cell r="AA147">
            <v>352000</v>
          </cell>
          <cell r="AB147">
            <v>0</v>
          </cell>
        </row>
        <row r="148">
          <cell r="B148">
            <v>411100</v>
          </cell>
          <cell r="C148" t="str">
            <v>TV Advertising - Carlsberg</v>
          </cell>
          <cell r="AA148">
            <v>353000</v>
          </cell>
          <cell r="AB148">
            <v>0</v>
          </cell>
        </row>
        <row r="149">
          <cell r="B149">
            <v>411200</v>
          </cell>
          <cell r="C149" t="str">
            <v>ATL Agency Fee - Carlsberg</v>
          </cell>
          <cell r="AA149">
            <v>354000</v>
          </cell>
          <cell r="AB149">
            <v>0</v>
          </cell>
        </row>
        <row r="150">
          <cell r="B150">
            <v>411300</v>
          </cell>
          <cell r="C150" t="str">
            <v>Radio Advertising - Carlsberg</v>
          </cell>
          <cell r="AA150">
            <v>355000</v>
          </cell>
          <cell r="AB150">
            <v>0</v>
          </cell>
        </row>
        <row r="151">
          <cell r="B151">
            <v>411400</v>
          </cell>
          <cell r="C151" t="str">
            <v>Press Advertising - Carlsberg</v>
          </cell>
          <cell r="AA151">
            <v>411100</v>
          </cell>
          <cell r="AB151">
            <v>0</v>
          </cell>
        </row>
        <row r="152">
          <cell r="B152">
            <v>411500</v>
          </cell>
          <cell r="C152" t="str">
            <v>ATL Campaign Production - Carlsberg</v>
          </cell>
          <cell r="AA152">
            <v>411200</v>
          </cell>
          <cell r="AB152">
            <v>0</v>
          </cell>
        </row>
        <row r="153">
          <cell r="B153">
            <v>411600</v>
          </cell>
          <cell r="C153" t="str">
            <v>Signs &amp; Billbords - Carlsberg</v>
          </cell>
          <cell r="AA153">
            <v>411300</v>
          </cell>
          <cell r="AB153">
            <v>0</v>
          </cell>
        </row>
        <row r="154">
          <cell r="B154">
            <v>411900</v>
          </cell>
          <cell r="C154" t="str">
            <v>Reserve - Carlsberg</v>
          </cell>
          <cell r="AA154">
            <v>411400</v>
          </cell>
          <cell r="AB154">
            <v>0</v>
          </cell>
        </row>
        <row r="155">
          <cell r="B155">
            <v>412100</v>
          </cell>
          <cell r="C155" t="str">
            <v>Sponsorship - Carlsberg</v>
          </cell>
          <cell r="AA155">
            <v>411500</v>
          </cell>
          <cell r="AB155">
            <v>0</v>
          </cell>
        </row>
        <row r="156">
          <cell r="B156">
            <v>412200</v>
          </cell>
          <cell r="C156" t="str">
            <v>BTL Agency Fee - Carlsberg</v>
          </cell>
          <cell r="AA156">
            <v>411600</v>
          </cell>
          <cell r="AB156">
            <v>0</v>
          </cell>
        </row>
        <row r="157">
          <cell r="B157">
            <v>412300</v>
          </cell>
          <cell r="C157" t="str">
            <v>Retailer Promotion - Carlsberg</v>
          </cell>
          <cell r="AA157">
            <v>411900</v>
          </cell>
          <cell r="AB157">
            <v>0</v>
          </cell>
        </row>
        <row r="158">
          <cell r="B158">
            <v>412400</v>
          </cell>
          <cell r="C158" t="str">
            <v>-----</v>
          </cell>
          <cell r="AA158">
            <v>412100</v>
          </cell>
          <cell r="AB158">
            <v>9546403</v>
          </cell>
        </row>
        <row r="159">
          <cell r="B159">
            <v>412500</v>
          </cell>
          <cell r="C159" t="str">
            <v>POS Marketing - Carlsberg</v>
          </cell>
          <cell r="AA159">
            <v>412200</v>
          </cell>
          <cell r="AB159">
            <v>0</v>
          </cell>
        </row>
        <row r="160">
          <cell r="B160">
            <v>413100</v>
          </cell>
          <cell r="C160" t="str">
            <v>Consumer Promotion - Carlsberg</v>
          </cell>
          <cell r="AA160">
            <v>412300</v>
          </cell>
          <cell r="AB160">
            <v>-70828</v>
          </cell>
        </row>
        <row r="161">
          <cell r="B161">
            <v>413200</v>
          </cell>
          <cell r="C161" t="str">
            <v>Special Packs - Carlsberg</v>
          </cell>
          <cell r="AA161">
            <v>412400</v>
          </cell>
          <cell r="AB161">
            <v>0</v>
          </cell>
        </row>
        <row r="162">
          <cell r="B162">
            <v>414100</v>
          </cell>
          <cell r="C162" t="str">
            <v>PR Expenses - Carlsberg</v>
          </cell>
          <cell r="AA162">
            <v>412500</v>
          </cell>
          <cell r="AB162">
            <v>1412742</v>
          </cell>
        </row>
        <row r="163">
          <cell r="B163">
            <v>414200</v>
          </cell>
          <cell r="C163" t="str">
            <v>PR Agency Fee - Carlsberg</v>
          </cell>
          <cell r="AA163">
            <v>413100</v>
          </cell>
          <cell r="AB163">
            <v>0</v>
          </cell>
        </row>
        <row r="164">
          <cell r="B164">
            <v>415100</v>
          </cell>
          <cell r="C164" t="str">
            <v>Advising - Carlsberg</v>
          </cell>
          <cell r="AA164">
            <v>413200</v>
          </cell>
          <cell r="AB164">
            <v>0</v>
          </cell>
        </row>
        <row r="165">
          <cell r="B165">
            <v>415300</v>
          </cell>
          <cell r="C165" t="str">
            <v>Research - Carlsberg</v>
          </cell>
          <cell r="AA165">
            <v>414100</v>
          </cell>
          <cell r="AB165">
            <v>12717664</v>
          </cell>
        </row>
        <row r="166">
          <cell r="B166">
            <v>419100</v>
          </cell>
          <cell r="C166" t="str">
            <v>Key Accounts - Carlsberg - Bucharest</v>
          </cell>
          <cell r="AA166">
            <v>414200</v>
          </cell>
          <cell r="AB166">
            <v>0</v>
          </cell>
        </row>
        <row r="167">
          <cell r="B167">
            <v>419200</v>
          </cell>
          <cell r="C167" t="str">
            <v>Key Accounts - Carlsberg - Branches</v>
          </cell>
          <cell r="AA167">
            <v>415100</v>
          </cell>
          <cell r="AB167">
            <v>0</v>
          </cell>
        </row>
        <row r="168">
          <cell r="B168">
            <v>419300</v>
          </cell>
          <cell r="C168" t="str">
            <v>Key Accounts - Carlsberg - Reserve</v>
          </cell>
          <cell r="AA168">
            <v>415300</v>
          </cell>
          <cell r="AB168">
            <v>0</v>
          </cell>
        </row>
        <row r="169">
          <cell r="B169">
            <v>421100</v>
          </cell>
          <cell r="C169" t="str">
            <v>TV Advertising - Tuborg</v>
          </cell>
          <cell r="AA169">
            <v>419100</v>
          </cell>
          <cell r="AB169">
            <v>2943419</v>
          </cell>
        </row>
        <row r="170">
          <cell r="B170">
            <v>421200</v>
          </cell>
          <cell r="C170" t="str">
            <v>ATL Agency Fee - Tuborg</v>
          </cell>
          <cell r="AA170">
            <v>419200</v>
          </cell>
          <cell r="AB170">
            <v>0</v>
          </cell>
        </row>
        <row r="171">
          <cell r="B171">
            <v>421300</v>
          </cell>
          <cell r="C171" t="str">
            <v>Radio Advertising - Tuborg</v>
          </cell>
          <cell r="AA171">
            <v>419300</v>
          </cell>
          <cell r="AB171">
            <v>0</v>
          </cell>
        </row>
        <row r="172">
          <cell r="B172">
            <v>421400</v>
          </cell>
          <cell r="C172" t="str">
            <v>Press Advertising - Tuborg</v>
          </cell>
          <cell r="AA172">
            <v>421100</v>
          </cell>
          <cell r="AB172">
            <v>0</v>
          </cell>
        </row>
        <row r="173">
          <cell r="B173">
            <v>421500</v>
          </cell>
          <cell r="C173" t="str">
            <v>ATL Campaign Production - Tuborg</v>
          </cell>
          <cell r="AA173">
            <v>421200</v>
          </cell>
          <cell r="AB173">
            <v>0</v>
          </cell>
        </row>
        <row r="174">
          <cell r="B174">
            <v>421600</v>
          </cell>
          <cell r="C174" t="str">
            <v>Signs &amp; Billbords - Tuborg</v>
          </cell>
          <cell r="AA174">
            <v>421300</v>
          </cell>
          <cell r="AB174">
            <v>1030197</v>
          </cell>
        </row>
        <row r="175">
          <cell r="B175">
            <v>421900</v>
          </cell>
          <cell r="C175" t="str">
            <v>Reserve - Tuborg</v>
          </cell>
          <cell r="AA175">
            <v>421400</v>
          </cell>
          <cell r="AB175">
            <v>0</v>
          </cell>
        </row>
        <row r="176">
          <cell r="B176">
            <v>422100</v>
          </cell>
          <cell r="C176" t="str">
            <v>Sponsorship - Tuborg</v>
          </cell>
          <cell r="AA176">
            <v>421500</v>
          </cell>
          <cell r="AB176">
            <v>0</v>
          </cell>
        </row>
        <row r="177">
          <cell r="B177">
            <v>422200</v>
          </cell>
          <cell r="C177" t="str">
            <v>BTL Agency Fee - Tuborg</v>
          </cell>
          <cell r="AA177">
            <v>421600</v>
          </cell>
          <cell r="AB177">
            <v>0</v>
          </cell>
        </row>
        <row r="178">
          <cell r="B178">
            <v>422300</v>
          </cell>
          <cell r="C178" t="str">
            <v>Retailer Promotion - Tuborg</v>
          </cell>
          <cell r="AA178">
            <v>421900</v>
          </cell>
          <cell r="AB178">
            <v>0</v>
          </cell>
        </row>
        <row r="179">
          <cell r="B179">
            <v>422400</v>
          </cell>
          <cell r="C179" t="str">
            <v>-------</v>
          </cell>
          <cell r="AA179">
            <v>422100</v>
          </cell>
          <cell r="AB179">
            <v>24891815</v>
          </cell>
        </row>
        <row r="180">
          <cell r="B180">
            <v>422500</v>
          </cell>
          <cell r="C180" t="str">
            <v>POS Marketing - Tuborg</v>
          </cell>
          <cell r="AA180">
            <v>422200</v>
          </cell>
          <cell r="AB180">
            <v>8255711</v>
          </cell>
        </row>
        <row r="181">
          <cell r="B181">
            <v>423100</v>
          </cell>
          <cell r="C181" t="str">
            <v>Consumer Promotion - Tuborg</v>
          </cell>
          <cell r="AA181">
            <v>422300</v>
          </cell>
          <cell r="AB181">
            <v>0</v>
          </cell>
        </row>
        <row r="182">
          <cell r="B182">
            <v>423200</v>
          </cell>
          <cell r="C182" t="str">
            <v>Special Packs - Tuborg</v>
          </cell>
          <cell r="AA182">
            <v>422400</v>
          </cell>
          <cell r="AB182">
            <v>0</v>
          </cell>
        </row>
        <row r="183">
          <cell r="B183">
            <v>424100</v>
          </cell>
          <cell r="C183" t="str">
            <v>PR Expenses - Tuborg</v>
          </cell>
          <cell r="AA183">
            <v>422500</v>
          </cell>
          <cell r="AB183">
            <v>18770447</v>
          </cell>
        </row>
        <row r="184">
          <cell r="B184">
            <v>424200</v>
          </cell>
          <cell r="C184" t="str">
            <v>PR Agency Fee - Tuborg</v>
          </cell>
          <cell r="AA184">
            <v>423100</v>
          </cell>
          <cell r="AB184">
            <v>8711914</v>
          </cell>
        </row>
        <row r="185">
          <cell r="B185">
            <v>425100</v>
          </cell>
          <cell r="C185" t="str">
            <v>Advising - Tuborg</v>
          </cell>
          <cell r="AA185">
            <v>423200</v>
          </cell>
          <cell r="AB185">
            <v>0</v>
          </cell>
        </row>
        <row r="186">
          <cell r="B186">
            <v>425300</v>
          </cell>
          <cell r="C186" t="str">
            <v>Research - Tuborg</v>
          </cell>
          <cell r="AA186">
            <v>424100</v>
          </cell>
          <cell r="AB186">
            <v>13200715</v>
          </cell>
        </row>
        <row r="187">
          <cell r="B187">
            <v>429100</v>
          </cell>
          <cell r="C187" t="str">
            <v>Key Accounts - Tuborg - Bucharest</v>
          </cell>
          <cell r="AA187">
            <v>424200</v>
          </cell>
          <cell r="AB187">
            <v>0</v>
          </cell>
        </row>
        <row r="188">
          <cell r="B188">
            <v>429200</v>
          </cell>
          <cell r="C188" t="str">
            <v>Key Accounts - Tuborg - Branches</v>
          </cell>
          <cell r="AA188">
            <v>425100</v>
          </cell>
          <cell r="AB188">
            <v>0</v>
          </cell>
        </row>
        <row r="189">
          <cell r="B189">
            <v>429300</v>
          </cell>
          <cell r="C189" t="str">
            <v>Key Accounts - Tuborg - Reserve</v>
          </cell>
          <cell r="AA189">
            <v>425300</v>
          </cell>
          <cell r="AB189">
            <v>18010869</v>
          </cell>
        </row>
        <row r="190">
          <cell r="B190">
            <v>431100</v>
          </cell>
          <cell r="C190" t="str">
            <v>TV Advertising - Skol</v>
          </cell>
          <cell r="AA190">
            <v>429100</v>
          </cell>
          <cell r="AB190">
            <v>0</v>
          </cell>
        </row>
        <row r="191">
          <cell r="B191">
            <v>431200</v>
          </cell>
          <cell r="C191" t="str">
            <v>ATL Agency Fee - Skol</v>
          </cell>
          <cell r="AA191">
            <v>429200</v>
          </cell>
          <cell r="AB191">
            <v>0</v>
          </cell>
        </row>
        <row r="192">
          <cell r="B192">
            <v>431300</v>
          </cell>
          <cell r="C192" t="str">
            <v>Radio Advertising - Skol</v>
          </cell>
          <cell r="AA192">
            <v>429300</v>
          </cell>
          <cell r="AB192">
            <v>0</v>
          </cell>
        </row>
        <row r="193">
          <cell r="B193">
            <v>431400</v>
          </cell>
          <cell r="C193" t="str">
            <v>Press Advertising - Skol</v>
          </cell>
          <cell r="AA193">
            <v>431100</v>
          </cell>
          <cell r="AB193">
            <v>0</v>
          </cell>
        </row>
        <row r="194">
          <cell r="B194">
            <v>431500</v>
          </cell>
          <cell r="C194" t="str">
            <v>ATL Campaign Production - Skol</v>
          </cell>
          <cell r="AA194">
            <v>431200</v>
          </cell>
          <cell r="AB194">
            <v>0</v>
          </cell>
        </row>
        <row r="195">
          <cell r="B195">
            <v>431600</v>
          </cell>
          <cell r="C195" t="str">
            <v>Signs &amp; Billbords - Skol</v>
          </cell>
          <cell r="AA195">
            <v>431300</v>
          </cell>
          <cell r="AB195">
            <v>0</v>
          </cell>
        </row>
        <row r="196">
          <cell r="B196">
            <v>431900</v>
          </cell>
          <cell r="C196" t="str">
            <v>Reserve - Skol</v>
          </cell>
          <cell r="AA196">
            <v>431400</v>
          </cell>
          <cell r="AB196">
            <v>0</v>
          </cell>
        </row>
        <row r="197">
          <cell r="B197">
            <v>432100</v>
          </cell>
          <cell r="C197" t="str">
            <v>Sponsorship - Skol</v>
          </cell>
          <cell r="AA197">
            <v>431500</v>
          </cell>
          <cell r="AB197">
            <v>0</v>
          </cell>
        </row>
        <row r="198">
          <cell r="B198">
            <v>432200</v>
          </cell>
          <cell r="C198" t="str">
            <v>BTL Agency Fee - Skol</v>
          </cell>
          <cell r="AA198">
            <v>431600</v>
          </cell>
          <cell r="AB198">
            <v>57838270</v>
          </cell>
        </row>
        <row r="199">
          <cell r="B199">
            <v>432300</v>
          </cell>
          <cell r="C199" t="str">
            <v>Retailer Promotion - Skol</v>
          </cell>
          <cell r="AA199">
            <v>431900</v>
          </cell>
          <cell r="AB199">
            <v>0</v>
          </cell>
        </row>
        <row r="200">
          <cell r="B200">
            <v>432400</v>
          </cell>
          <cell r="C200" t="str">
            <v>-------</v>
          </cell>
          <cell r="AA200">
            <v>432100</v>
          </cell>
          <cell r="AB200">
            <v>0</v>
          </cell>
        </row>
        <row r="201">
          <cell r="B201">
            <v>432500</v>
          </cell>
          <cell r="C201" t="str">
            <v>POS Marketing - Skol</v>
          </cell>
          <cell r="AA201">
            <v>432200</v>
          </cell>
          <cell r="AB201">
            <v>32205129</v>
          </cell>
        </row>
        <row r="202">
          <cell r="B202">
            <v>433100</v>
          </cell>
          <cell r="C202" t="str">
            <v>Consumer Promotion - Skol</v>
          </cell>
          <cell r="AA202">
            <v>432300</v>
          </cell>
          <cell r="AB202">
            <v>0</v>
          </cell>
        </row>
        <row r="203">
          <cell r="B203">
            <v>433200</v>
          </cell>
          <cell r="C203" t="str">
            <v>Special Packs - Skol</v>
          </cell>
          <cell r="AA203">
            <v>432400</v>
          </cell>
          <cell r="AB203">
            <v>0</v>
          </cell>
        </row>
        <row r="204">
          <cell r="B204">
            <v>434100</v>
          </cell>
          <cell r="C204" t="str">
            <v>PR Expenses - Skol</v>
          </cell>
          <cell r="AA204">
            <v>432500</v>
          </cell>
          <cell r="AB204">
            <v>9359103</v>
          </cell>
        </row>
        <row r="205">
          <cell r="B205">
            <v>434200</v>
          </cell>
          <cell r="C205" t="str">
            <v>PR Agency Fee - Skol</v>
          </cell>
          <cell r="AA205">
            <v>433100</v>
          </cell>
          <cell r="AB205">
            <v>5162284</v>
          </cell>
        </row>
        <row r="206">
          <cell r="B206">
            <v>435100</v>
          </cell>
          <cell r="C206" t="str">
            <v>Advising - Skol</v>
          </cell>
          <cell r="AA206">
            <v>433200</v>
          </cell>
          <cell r="AB206">
            <v>0</v>
          </cell>
        </row>
        <row r="207">
          <cell r="B207">
            <v>435300</v>
          </cell>
          <cell r="C207" t="str">
            <v>Research - Skol</v>
          </cell>
          <cell r="AA207">
            <v>434100</v>
          </cell>
          <cell r="AB207">
            <v>5993509</v>
          </cell>
        </row>
        <row r="208">
          <cell r="B208">
            <v>439100</v>
          </cell>
          <cell r="C208" t="str">
            <v>Key Accounts - Skol - Bucharest</v>
          </cell>
          <cell r="AA208">
            <v>434200</v>
          </cell>
          <cell r="AB208">
            <v>0</v>
          </cell>
        </row>
        <row r="209">
          <cell r="B209">
            <v>439200</v>
          </cell>
          <cell r="C209" t="str">
            <v>Key Accounts - Skol - Branches</v>
          </cell>
          <cell r="AA209">
            <v>435100</v>
          </cell>
          <cell r="AB209">
            <v>0</v>
          </cell>
        </row>
        <row r="210">
          <cell r="B210">
            <v>439300</v>
          </cell>
          <cell r="C210" t="str">
            <v>Key Accounts - Skol - Reserve</v>
          </cell>
          <cell r="AA210">
            <v>435300</v>
          </cell>
          <cell r="AB210">
            <v>14393931</v>
          </cell>
        </row>
        <row r="211">
          <cell r="B211">
            <v>441000</v>
          </cell>
          <cell r="C211" t="str">
            <v>A.T.L Activities - Guinness</v>
          </cell>
          <cell r="AA211">
            <v>439100</v>
          </cell>
          <cell r="AB211">
            <v>0</v>
          </cell>
        </row>
        <row r="212">
          <cell r="B212">
            <v>442000</v>
          </cell>
          <cell r="C212" t="str">
            <v>B.T.L Activities - Guinness</v>
          </cell>
          <cell r="AA212">
            <v>439200</v>
          </cell>
          <cell r="AB212">
            <v>0</v>
          </cell>
        </row>
        <row r="213">
          <cell r="B213">
            <v>443000</v>
          </cell>
          <cell r="C213" t="str">
            <v>Consumer Promotion - Guinness</v>
          </cell>
          <cell r="AA213">
            <v>439300</v>
          </cell>
          <cell r="AB213">
            <v>0</v>
          </cell>
        </row>
        <row r="214">
          <cell r="B214">
            <v>444000</v>
          </cell>
          <cell r="C214" t="str">
            <v>Public Relations - Guinness</v>
          </cell>
          <cell r="AA214">
            <v>441000</v>
          </cell>
          <cell r="AB214">
            <v>0</v>
          </cell>
        </row>
        <row r="215">
          <cell r="B215">
            <v>445000</v>
          </cell>
          <cell r="C215" t="str">
            <v>Advising &amp; Research - Guinness</v>
          </cell>
          <cell r="AA215">
            <v>442000</v>
          </cell>
          <cell r="AB215">
            <v>650102</v>
          </cell>
        </row>
        <row r="216">
          <cell r="B216">
            <v>451000</v>
          </cell>
          <cell r="C216" t="str">
            <v>Export Marketing Expenses - Moldova</v>
          </cell>
          <cell r="AA216">
            <v>443000</v>
          </cell>
          <cell r="AB216">
            <v>0</v>
          </cell>
        </row>
        <row r="217">
          <cell r="B217">
            <v>452000</v>
          </cell>
          <cell r="C217" t="str">
            <v>Export Marketing Expenses - Yugoslavia</v>
          </cell>
          <cell r="AA217">
            <v>444000</v>
          </cell>
          <cell r="AB217">
            <v>0</v>
          </cell>
        </row>
        <row r="218">
          <cell r="B218">
            <v>453000</v>
          </cell>
          <cell r="C218" t="str">
            <v>Export Marketing Expenses - Bulgaria</v>
          </cell>
          <cell r="AA218">
            <v>445000</v>
          </cell>
          <cell r="AB218">
            <v>0</v>
          </cell>
        </row>
        <row r="219">
          <cell r="B219">
            <v>454000</v>
          </cell>
          <cell r="C219" t="str">
            <v>Export Marketing Expenses -  ……</v>
          </cell>
          <cell r="AA219">
            <v>451000</v>
          </cell>
          <cell r="AB219">
            <v>32578862</v>
          </cell>
        </row>
        <row r="220">
          <cell r="B220">
            <v>455000</v>
          </cell>
          <cell r="C220" t="str">
            <v>Export Marketing Expenses -  ……</v>
          </cell>
          <cell r="AA220">
            <v>452000</v>
          </cell>
          <cell r="AB220">
            <v>0</v>
          </cell>
        </row>
        <row r="221">
          <cell r="B221">
            <v>491000</v>
          </cell>
          <cell r="C221" t="str">
            <v>Marketing Salary Expenses</v>
          </cell>
          <cell r="AA221">
            <v>453000</v>
          </cell>
          <cell r="AB221">
            <v>75650</v>
          </cell>
        </row>
        <row r="222">
          <cell r="B222">
            <v>492100</v>
          </cell>
          <cell r="C222" t="str">
            <v>POS Sales - Bucharest</v>
          </cell>
          <cell r="AA222">
            <v>454000</v>
          </cell>
          <cell r="AB222">
            <v>0</v>
          </cell>
        </row>
        <row r="223">
          <cell r="B223">
            <v>492200</v>
          </cell>
          <cell r="C223" t="str">
            <v>POS Sales - Branches</v>
          </cell>
          <cell r="AA223">
            <v>455000</v>
          </cell>
          <cell r="AB223">
            <v>0</v>
          </cell>
        </row>
        <row r="224">
          <cell r="B224">
            <v>492300</v>
          </cell>
          <cell r="C224" t="str">
            <v>POS Sales - Reserve</v>
          </cell>
          <cell r="AA224">
            <v>491000</v>
          </cell>
          <cell r="AB224">
            <v>0</v>
          </cell>
        </row>
        <row r="225">
          <cell r="B225">
            <v>498000</v>
          </cell>
          <cell r="C225" t="str">
            <v>Depreciation of Marketing Equipment</v>
          </cell>
          <cell r="AA225">
            <v>492100</v>
          </cell>
          <cell r="AB225">
            <v>857487513</v>
          </cell>
        </row>
        <row r="226">
          <cell r="B226">
            <v>499000</v>
          </cell>
          <cell r="C226" t="str">
            <v>Local taxes</v>
          </cell>
          <cell r="AA226">
            <v>492200</v>
          </cell>
          <cell r="AB226">
            <v>1274615364</v>
          </cell>
        </row>
        <row r="227">
          <cell r="B227">
            <v>501000</v>
          </cell>
          <cell r="C227" t="str">
            <v>General &amp; Management Salary</v>
          </cell>
          <cell r="AA227">
            <v>492300</v>
          </cell>
          <cell r="AB227">
            <v>0</v>
          </cell>
        </row>
        <row r="228">
          <cell r="B228">
            <v>502100</v>
          </cell>
          <cell r="C228" t="str">
            <v>Travel Expenses - G &amp; M</v>
          </cell>
          <cell r="AA228">
            <v>498000</v>
          </cell>
          <cell r="AB228">
            <v>0</v>
          </cell>
        </row>
        <row r="229">
          <cell r="B229">
            <v>502200</v>
          </cell>
          <cell r="C229" t="str">
            <v>Protocol</v>
          </cell>
          <cell r="AA229">
            <v>499000</v>
          </cell>
          <cell r="AB229">
            <v>0</v>
          </cell>
        </row>
        <row r="230">
          <cell r="B230">
            <v>503100</v>
          </cell>
          <cell r="C230" t="str">
            <v>Telephone</v>
          </cell>
          <cell r="AA230">
            <v>501000</v>
          </cell>
          <cell r="AB230">
            <v>54099657</v>
          </cell>
        </row>
        <row r="231">
          <cell r="B231">
            <v>503200</v>
          </cell>
          <cell r="C231" t="str">
            <v>Post</v>
          </cell>
          <cell r="AA231">
            <v>502100</v>
          </cell>
          <cell r="AB231">
            <v>600000</v>
          </cell>
        </row>
        <row r="232">
          <cell r="B232">
            <v>503300</v>
          </cell>
          <cell r="C232" t="str">
            <v>Press (Advertizements)</v>
          </cell>
          <cell r="AA232">
            <v>502200</v>
          </cell>
          <cell r="AB232">
            <v>94395760</v>
          </cell>
        </row>
        <row r="233">
          <cell r="B233">
            <v>504100</v>
          </cell>
          <cell r="C233" t="str">
            <v>Social Activities</v>
          </cell>
          <cell r="AA233">
            <v>503100</v>
          </cell>
          <cell r="AB233">
            <v>29757059</v>
          </cell>
        </row>
        <row r="234">
          <cell r="B234">
            <v>504200</v>
          </cell>
          <cell r="C234" t="str">
            <v xml:space="preserve">Presents </v>
          </cell>
          <cell r="AA234">
            <v>503200</v>
          </cell>
          <cell r="AB234">
            <v>117000</v>
          </cell>
        </row>
        <row r="235">
          <cell r="B235">
            <v>504300</v>
          </cell>
          <cell r="C235" t="str">
            <v>Courses And Training</v>
          </cell>
          <cell r="AA235">
            <v>503300</v>
          </cell>
          <cell r="AB235">
            <v>0</v>
          </cell>
        </row>
        <row r="236">
          <cell r="B236">
            <v>505100</v>
          </cell>
          <cell r="C236" t="str">
            <v>Audit and Accountancy</v>
          </cell>
          <cell r="AA236">
            <v>504100</v>
          </cell>
          <cell r="AB236">
            <v>152850330</v>
          </cell>
        </row>
        <row r="237">
          <cell r="B237">
            <v>505200</v>
          </cell>
          <cell r="C237" t="str">
            <v>Legal Consultation</v>
          </cell>
          <cell r="AA237">
            <v>504200</v>
          </cell>
          <cell r="AB237">
            <v>0</v>
          </cell>
        </row>
        <row r="238">
          <cell r="B238">
            <v>505300</v>
          </cell>
          <cell r="C238" t="str">
            <v>Advising</v>
          </cell>
          <cell r="AA238">
            <v>504300</v>
          </cell>
          <cell r="AB238">
            <v>0</v>
          </cell>
        </row>
        <row r="239">
          <cell r="B239">
            <v>505400</v>
          </cell>
          <cell r="C239" t="str">
            <v>Profesional Books and Subscriptions</v>
          </cell>
          <cell r="AA239">
            <v>505100</v>
          </cell>
          <cell r="AB239">
            <v>0</v>
          </cell>
        </row>
        <row r="240">
          <cell r="B240">
            <v>506100</v>
          </cell>
          <cell r="C240" t="str">
            <v>Fuel Expenses</v>
          </cell>
          <cell r="AA240">
            <v>505200</v>
          </cell>
          <cell r="AB240">
            <v>10000000</v>
          </cell>
        </row>
        <row r="241">
          <cell r="B241">
            <v>506200</v>
          </cell>
          <cell r="C241" t="str">
            <v>Car Repairs and Renovations</v>
          </cell>
          <cell r="AA241">
            <v>505300</v>
          </cell>
          <cell r="AB241">
            <v>0</v>
          </cell>
        </row>
        <row r="242">
          <cell r="B242">
            <v>506300</v>
          </cell>
          <cell r="C242" t="str">
            <v>Insurance of Vehicles</v>
          </cell>
          <cell r="AA242">
            <v>505400</v>
          </cell>
          <cell r="AB242">
            <v>0</v>
          </cell>
        </row>
        <row r="243">
          <cell r="B243">
            <v>506400</v>
          </cell>
          <cell r="C243" t="str">
            <v>Route Tax</v>
          </cell>
          <cell r="AA243">
            <v>506100</v>
          </cell>
          <cell r="AB243">
            <v>17096132</v>
          </cell>
        </row>
        <row r="244">
          <cell r="B244">
            <v>507100</v>
          </cell>
          <cell r="C244" t="str">
            <v>Local Taxes</v>
          </cell>
          <cell r="AA244">
            <v>506200</v>
          </cell>
          <cell r="AB244">
            <v>0</v>
          </cell>
        </row>
        <row r="245">
          <cell r="B245">
            <v>507200</v>
          </cell>
          <cell r="C245" t="str">
            <v>Cleaning Materials</v>
          </cell>
          <cell r="AA245">
            <v>506300</v>
          </cell>
          <cell r="AB245">
            <v>0</v>
          </cell>
        </row>
        <row r="246">
          <cell r="B246">
            <v>507300</v>
          </cell>
          <cell r="C246" t="str">
            <v>Birotica</v>
          </cell>
          <cell r="AA246">
            <v>506400</v>
          </cell>
          <cell r="AB246">
            <v>25620000</v>
          </cell>
        </row>
        <row r="247">
          <cell r="B247">
            <v>507800</v>
          </cell>
          <cell r="C247" t="str">
            <v>Other General Expenses</v>
          </cell>
          <cell r="AA247">
            <v>507100</v>
          </cell>
          <cell r="AB247">
            <v>0</v>
          </cell>
        </row>
        <row r="248">
          <cell r="B248">
            <v>507900</v>
          </cell>
          <cell r="C248" t="str">
            <v>Future Activities</v>
          </cell>
          <cell r="AA248">
            <v>507200</v>
          </cell>
          <cell r="AB248">
            <v>0</v>
          </cell>
        </row>
        <row r="249">
          <cell r="B249">
            <v>509000</v>
          </cell>
          <cell r="C249" t="str">
            <v>Depreciation of Office Equipment &amp; Computers</v>
          </cell>
          <cell r="AA249">
            <v>507300</v>
          </cell>
          <cell r="AB249">
            <v>6927225</v>
          </cell>
        </row>
        <row r="250">
          <cell r="B250">
            <v>551000</v>
          </cell>
          <cell r="C250" t="str">
            <v>Export General Expenses -  Moldova</v>
          </cell>
          <cell r="AA250">
            <v>507800</v>
          </cell>
          <cell r="AB250">
            <v>0</v>
          </cell>
        </row>
        <row r="251">
          <cell r="B251">
            <v>552000</v>
          </cell>
          <cell r="C251" t="str">
            <v>Export General Expenses -  Yugoslavia</v>
          </cell>
          <cell r="AA251">
            <v>507900</v>
          </cell>
          <cell r="AB251">
            <v>0</v>
          </cell>
        </row>
        <row r="252">
          <cell r="B252">
            <v>553000</v>
          </cell>
          <cell r="C252" t="str">
            <v>Export General Expenses -  Bulgaria</v>
          </cell>
          <cell r="AA252">
            <v>509000</v>
          </cell>
          <cell r="AB252">
            <v>7983651</v>
          </cell>
        </row>
        <row r="253">
          <cell r="B253">
            <v>554000</v>
          </cell>
          <cell r="C253" t="str">
            <v>Export General Expenses -  ……</v>
          </cell>
          <cell r="AA253">
            <v>551000</v>
          </cell>
          <cell r="AB253">
            <v>2934063</v>
          </cell>
        </row>
        <row r="254">
          <cell r="B254">
            <v>555000</v>
          </cell>
          <cell r="C254" t="str">
            <v>Export General Expenses -  ……</v>
          </cell>
          <cell r="AA254">
            <v>552000</v>
          </cell>
          <cell r="AB254">
            <v>0</v>
          </cell>
        </row>
        <row r="255">
          <cell r="B255">
            <v>611100</v>
          </cell>
          <cell r="C255" t="str">
            <v>Interest On EBRD's Loan</v>
          </cell>
          <cell r="AA255">
            <v>553000</v>
          </cell>
          <cell r="AB255">
            <v>592740</v>
          </cell>
        </row>
        <row r="256">
          <cell r="B256">
            <v>612100</v>
          </cell>
          <cell r="C256" t="str">
            <v>Interest To Banks</v>
          </cell>
          <cell r="AA256">
            <v>554000</v>
          </cell>
          <cell r="AB256">
            <v>0</v>
          </cell>
        </row>
        <row r="257">
          <cell r="B257">
            <v>612200</v>
          </cell>
          <cell r="C257" t="str">
            <v>Interest From Banks</v>
          </cell>
          <cell r="AA257">
            <v>555000</v>
          </cell>
          <cell r="AB257">
            <v>0</v>
          </cell>
        </row>
        <row r="258">
          <cell r="B258">
            <v>613100</v>
          </cell>
          <cell r="C258" t="str">
            <v>Commision To Banks</v>
          </cell>
          <cell r="AA258">
            <v>611100</v>
          </cell>
          <cell r="AB258">
            <v>0</v>
          </cell>
        </row>
        <row r="259">
          <cell r="B259">
            <v>621100</v>
          </cell>
          <cell r="C259" t="str">
            <v>Foreign Currency Exchange Differences</v>
          </cell>
          <cell r="AA259">
            <v>612100</v>
          </cell>
          <cell r="AB259">
            <v>1821.2</v>
          </cell>
        </row>
        <row r="260">
          <cell r="B260" t="str">
            <v>--No Data--</v>
          </cell>
          <cell r="C260" t="str">
            <v>--No Data--</v>
          </cell>
          <cell r="AA260">
            <v>612200</v>
          </cell>
          <cell r="AB260">
            <v>-19565300.34</v>
          </cell>
        </row>
        <row r="261">
          <cell r="AA261">
            <v>613100</v>
          </cell>
          <cell r="AB261">
            <v>168725792.52000001</v>
          </cell>
        </row>
        <row r="262">
          <cell r="AA262">
            <v>621100</v>
          </cell>
          <cell r="AB262">
            <v>67247961.209999993</v>
          </cell>
        </row>
        <row r="263">
          <cell r="AA263" t="str">
            <v>--No Data--</v>
          </cell>
          <cell r="AB263">
            <v>0</v>
          </cell>
        </row>
        <row r="264">
          <cell r="AA264" t="str">
            <v>Grand Total</v>
          </cell>
          <cell r="AB264">
            <v>8536777531.6199999</v>
          </cell>
        </row>
      </sheetData>
      <sheetData sheetId="2" refreshError="1">
        <row r="2">
          <cell r="D2">
            <v>33120</v>
          </cell>
        </row>
        <row r="6">
          <cell r="B6">
            <v>111112</v>
          </cell>
          <cell r="C6" t="str">
            <v>Local Sales Carlsberg 0.5L RB</v>
          </cell>
          <cell r="D6">
            <v>-6967902560</v>
          </cell>
          <cell r="E6">
            <v>-210384</v>
          </cell>
          <cell r="F6">
            <v>-874851564</v>
          </cell>
          <cell r="G6">
            <v>-26415</v>
          </cell>
          <cell r="H6">
            <v>-7842754124</v>
          </cell>
          <cell r="I6">
            <v>-236799</v>
          </cell>
          <cell r="J6">
            <v>-162853802</v>
          </cell>
          <cell r="K6">
            <v>-4917</v>
          </cell>
          <cell r="L6">
            <v>-8005607926</v>
          </cell>
          <cell r="M6">
            <v>-241716</v>
          </cell>
        </row>
        <row r="7">
          <cell r="B7">
            <v>111114</v>
          </cell>
          <cell r="C7" t="str">
            <v>Local Sales Carlsberg 0.33L NRB</v>
          </cell>
          <cell r="D7">
            <v>-1566243360</v>
          </cell>
          <cell r="E7">
            <v>-47290</v>
          </cell>
          <cell r="F7">
            <v>-182945664</v>
          </cell>
          <cell r="G7">
            <v>-5524</v>
          </cell>
          <cell r="H7">
            <v>-1749189024</v>
          </cell>
          <cell r="I7">
            <v>-52814</v>
          </cell>
          <cell r="J7">
            <v>48721306</v>
          </cell>
          <cell r="K7">
            <v>1471</v>
          </cell>
          <cell r="L7">
            <v>-1700467718</v>
          </cell>
          <cell r="M7">
            <v>-51343</v>
          </cell>
        </row>
        <row r="8">
          <cell r="B8">
            <v>111122</v>
          </cell>
          <cell r="C8" t="str">
            <v>Local Sales Carlsberg 0.5L Can</v>
          </cell>
          <cell r="D8">
            <v>-2276442000</v>
          </cell>
          <cell r="E8">
            <v>-68733</v>
          </cell>
          <cell r="F8">
            <v>-269078250</v>
          </cell>
          <cell r="G8">
            <v>-8124</v>
          </cell>
          <cell r="H8">
            <v>-2545520250</v>
          </cell>
          <cell r="I8">
            <v>-76857</v>
          </cell>
          <cell r="J8">
            <v>26330846</v>
          </cell>
          <cell r="K8">
            <v>795</v>
          </cell>
          <cell r="L8">
            <v>-2519189404</v>
          </cell>
          <cell r="M8">
            <v>-76062</v>
          </cell>
        </row>
        <row r="9">
          <cell r="B9">
            <v>111124</v>
          </cell>
          <cell r="C9" t="str">
            <v>Local Sales Carlsberg 0.33L Can</v>
          </cell>
          <cell r="D9">
            <v>-121803264</v>
          </cell>
          <cell r="E9">
            <v>-3678</v>
          </cell>
          <cell r="F9">
            <v>-28011246</v>
          </cell>
          <cell r="G9">
            <v>-846</v>
          </cell>
          <cell r="H9">
            <v>-149814510</v>
          </cell>
          <cell r="I9">
            <v>-4524</v>
          </cell>
          <cell r="J9">
            <v>-119407548</v>
          </cell>
          <cell r="K9">
            <v>-3605</v>
          </cell>
          <cell r="L9">
            <v>-269222058</v>
          </cell>
          <cell r="M9">
            <v>-8129</v>
          </cell>
        </row>
        <row r="10">
          <cell r="B10">
            <v>111126</v>
          </cell>
          <cell r="C10" t="str">
            <v>Local Sales Carlsberg 5L Keg</v>
          </cell>
          <cell r="D10">
            <v>-1348243200</v>
          </cell>
          <cell r="E10">
            <v>-40708</v>
          </cell>
          <cell r="F10">
            <v>-153644160</v>
          </cell>
          <cell r="G10">
            <v>-4639</v>
          </cell>
          <cell r="H10">
            <v>-1501887360</v>
          </cell>
          <cell r="I10">
            <v>-45347</v>
          </cell>
          <cell r="J10">
            <v>54339840</v>
          </cell>
          <cell r="K10">
            <v>1641</v>
          </cell>
          <cell r="L10">
            <v>-1447547520</v>
          </cell>
          <cell r="M10">
            <v>-43706</v>
          </cell>
        </row>
        <row r="11">
          <cell r="B11">
            <v>111130</v>
          </cell>
          <cell r="C11" t="str">
            <v>Local Sales Carlsberg 30L Keg</v>
          </cell>
          <cell r="D11">
            <v>-623712000</v>
          </cell>
          <cell r="E11">
            <v>-18832</v>
          </cell>
          <cell r="F11">
            <v>-66006600</v>
          </cell>
          <cell r="G11">
            <v>-1993</v>
          </cell>
          <cell r="H11">
            <v>-689718600</v>
          </cell>
          <cell r="I11">
            <v>-20825</v>
          </cell>
          <cell r="J11">
            <v>89658600</v>
          </cell>
          <cell r="K11">
            <v>2707</v>
          </cell>
          <cell r="L11">
            <v>-600060000</v>
          </cell>
          <cell r="M11">
            <v>-18118</v>
          </cell>
        </row>
        <row r="12">
          <cell r="B12">
            <v>111212</v>
          </cell>
          <cell r="C12" t="str">
            <v>Local Discount Carlsberg 0.5L NRB</v>
          </cell>
          <cell r="D12">
            <v>480003032</v>
          </cell>
          <cell r="E12">
            <v>14493</v>
          </cell>
          <cell r="F12">
            <v>0</v>
          </cell>
          <cell r="G12">
            <v>0</v>
          </cell>
          <cell r="H12">
            <v>480003032</v>
          </cell>
          <cell r="I12">
            <v>14493</v>
          </cell>
          <cell r="K12">
            <v>0</v>
          </cell>
          <cell r="L12">
            <v>480003032</v>
          </cell>
          <cell r="M12">
            <v>14493</v>
          </cell>
        </row>
        <row r="13">
          <cell r="B13">
            <v>111214</v>
          </cell>
          <cell r="C13" t="str">
            <v>Local Discount Carlsberg 0.33L NRB</v>
          </cell>
          <cell r="D13">
            <v>97276608</v>
          </cell>
          <cell r="E13">
            <v>2937</v>
          </cell>
          <cell r="F13">
            <v>0</v>
          </cell>
          <cell r="G13">
            <v>0</v>
          </cell>
          <cell r="H13">
            <v>97276608</v>
          </cell>
          <cell r="I13">
            <v>2937</v>
          </cell>
          <cell r="K13">
            <v>0</v>
          </cell>
          <cell r="L13">
            <v>97276608</v>
          </cell>
          <cell r="M13">
            <v>2937</v>
          </cell>
        </row>
        <row r="14">
          <cell r="B14">
            <v>111222</v>
          </cell>
          <cell r="C14" t="str">
            <v>Local Discount Carlsberg 0.5L Can</v>
          </cell>
          <cell r="D14">
            <v>126326550</v>
          </cell>
          <cell r="E14">
            <v>3814</v>
          </cell>
          <cell r="F14">
            <v>0</v>
          </cell>
          <cell r="G14">
            <v>0</v>
          </cell>
          <cell r="H14">
            <v>126326550</v>
          </cell>
          <cell r="I14">
            <v>3814</v>
          </cell>
          <cell r="K14">
            <v>0</v>
          </cell>
          <cell r="L14">
            <v>126326550</v>
          </cell>
          <cell r="M14">
            <v>3814</v>
          </cell>
        </row>
        <row r="15">
          <cell r="B15">
            <v>111224</v>
          </cell>
          <cell r="C15" t="str">
            <v>Local Discount Carlsberg 0.33L Can</v>
          </cell>
          <cell r="D15">
            <v>11655072</v>
          </cell>
          <cell r="E15">
            <v>352</v>
          </cell>
          <cell r="F15">
            <v>0</v>
          </cell>
          <cell r="G15">
            <v>0</v>
          </cell>
          <cell r="H15">
            <v>11655072</v>
          </cell>
          <cell r="I15">
            <v>352</v>
          </cell>
          <cell r="K15">
            <v>0</v>
          </cell>
          <cell r="L15">
            <v>11655072</v>
          </cell>
          <cell r="M15">
            <v>352</v>
          </cell>
        </row>
        <row r="16">
          <cell r="B16">
            <v>111226</v>
          </cell>
          <cell r="C16" t="str">
            <v>Local Discount Carlsberg 5L Keg</v>
          </cell>
          <cell r="D16">
            <v>107819520</v>
          </cell>
          <cell r="E16">
            <v>3255</v>
          </cell>
          <cell r="F16">
            <v>0</v>
          </cell>
          <cell r="G16">
            <v>0</v>
          </cell>
          <cell r="H16">
            <v>107819520</v>
          </cell>
          <cell r="I16">
            <v>3255</v>
          </cell>
          <cell r="K16">
            <v>0</v>
          </cell>
          <cell r="L16">
            <v>107819520</v>
          </cell>
          <cell r="M16">
            <v>3255</v>
          </cell>
        </row>
        <row r="17">
          <cell r="B17">
            <v>111230</v>
          </cell>
          <cell r="C17" t="str">
            <v>Local Discount Carlsberg 30L Keg</v>
          </cell>
          <cell r="D17">
            <v>20822520</v>
          </cell>
          <cell r="E17">
            <v>629</v>
          </cell>
          <cell r="F17">
            <v>0</v>
          </cell>
          <cell r="G17">
            <v>0</v>
          </cell>
          <cell r="H17">
            <v>20822520</v>
          </cell>
          <cell r="I17">
            <v>629</v>
          </cell>
          <cell r="K17">
            <v>0</v>
          </cell>
          <cell r="L17">
            <v>20822520</v>
          </cell>
          <cell r="M17">
            <v>629</v>
          </cell>
        </row>
        <row r="18">
          <cell r="B18">
            <v>112112</v>
          </cell>
          <cell r="C18" t="str">
            <v>Local Sales Tuborg 0.5L NRB</v>
          </cell>
          <cell r="D18">
            <v>-25190682820</v>
          </cell>
          <cell r="E18">
            <v>-760588</v>
          </cell>
          <cell r="F18">
            <v>-3095576255</v>
          </cell>
          <cell r="G18">
            <v>-93465</v>
          </cell>
          <cell r="H18">
            <v>-28286259075</v>
          </cell>
          <cell r="I18">
            <v>-854053</v>
          </cell>
          <cell r="J18">
            <v>-485973140</v>
          </cell>
          <cell r="K18">
            <v>-14673</v>
          </cell>
          <cell r="L18">
            <v>-28772232215</v>
          </cell>
          <cell r="M18">
            <v>-868726</v>
          </cell>
        </row>
        <row r="19">
          <cell r="B19">
            <v>112114</v>
          </cell>
          <cell r="C19" t="str">
            <v>Local Sales Tuborg 0.33L NRB</v>
          </cell>
          <cell r="D19">
            <v>-1124206320</v>
          </cell>
          <cell r="E19">
            <v>-33943</v>
          </cell>
          <cell r="F19">
            <v>-101286530</v>
          </cell>
          <cell r="G19">
            <v>-3058</v>
          </cell>
          <cell r="H19">
            <v>-1225492850</v>
          </cell>
          <cell r="I19">
            <v>-37001</v>
          </cell>
          <cell r="J19">
            <v>48282565</v>
          </cell>
          <cell r="K19">
            <v>1458</v>
          </cell>
          <cell r="L19">
            <v>-1177210285</v>
          </cell>
          <cell r="M19">
            <v>-35543</v>
          </cell>
        </row>
        <row r="20">
          <cell r="B20">
            <v>112122</v>
          </cell>
          <cell r="C20" t="str">
            <v>Local Sales Tuborg 0.5L Can</v>
          </cell>
          <cell r="D20">
            <v>-8953091526</v>
          </cell>
          <cell r="E20">
            <v>-270323</v>
          </cell>
          <cell r="F20">
            <v>-1016773091.5100002</v>
          </cell>
          <cell r="G20">
            <v>-30700</v>
          </cell>
          <cell r="H20">
            <v>-9969864617.5100002</v>
          </cell>
          <cell r="I20">
            <v>-301023</v>
          </cell>
          <cell r="J20">
            <v>-161753545</v>
          </cell>
          <cell r="K20">
            <v>-4884</v>
          </cell>
          <cell r="L20">
            <v>-10131618162.51</v>
          </cell>
          <cell r="M20">
            <v>-305907</v>
          </cell>
        </row>
        <row r="21">
          <cell r="B21">
            <v>112124</v>
          </cell>
          <cell r="C21" t="str">
            <v>Local Sales Tuborg 0.33L Can</v>
          </cell>
          <cell r="D21">
            <v>-696548636.48000002</v>
          </cell>
          <cell r="E21">
            <v>-21031</v>
          </cell>
          <cell r="F21">
            <v>-70644840</v>
          </cell>
          <cell r="G21">
            <v>-2133</v>
          </cell>
          <cell r="H21">
            <v>-767193476.48000002</v>
          </cell>
          <cell r="I21">
            <v>-23164</v>
          </cell>
          <cell r="J21">
            <v>12142945</v>
          </cell>
          <cell r="K21">
            <v>367</v>
          </cell>
          <cell r="L21">
            <v>-755050531.48000002</v>
          </cell>
          <cell r="M21">
            <v>-22797</v>
          </cell>
        </row>
        <row r="22">
          <cell r="B22">
            <v>112130</v>
          </cell>
          <cell r="C22" t="str">
            <v>Local Sales Tuborg 30L Keg</v>
          </cell>
          <cell r="D22">
            <v>-3042144600</v>
          </cell>
          <cell r="E22">
            <v>-91852</v>
          </cell>
          <cell r="F22">
            <v>-341402450</v>
          </cell>
          <cell r="G22">
            <v>-10308</v>
          </cell>
          <cell r="H22">
            <v>-3383547050</v>
          </cell>
          <cell r="I22">
            <v>-102160</v>
          </cell>
          <cell r="J22">
            <v>-25752150</v>
          </cell>
          <cell r="K22">
            <v>-778</v>
          </cell>
          <cell r="L22">
            <v>-3409299200</v>
          </cell>
          <cell r="M22">
            <v>-102938</v>
          </cell>
        </row>
        <row r="23">
          <cell r="B23">
            <v>112116</v>
          </cell>
          <cell r="C23" t="str">
            <v>Local Sales Tuborg "5+1"</v>
          </cell>
          <cell r="D23">
            <v>-4614525400</v>
          </cell>
          <cell r="E23">
            <v>-139327</v>
          </cell>
          <cell r="F23">
            <v>-561692312</v>
          </cell>
          <cell r="G23">
            <v>-16959</v>
          </cell>
          <cell r="H23">
            <v>-5176217712</v>
          </cell>
          <cell r="I23">
            <v>-156286</v>
          </cell>
          <cell r="J23">
            <v>64494251</v>
          </cell>
          <cell r="K23">
            <v>1947</v>
          </cell>
          <cell r="L23">
            <v>-5111723461</v>
          </cell>
          <cell r="M23">
            <v>-154339</v>
          </cell>
        </row>
        <row r="24">
          <cell r="B24">
            <v>112118</v>
          </cell>
          <cell r="C24" t="str">
            <v>Local Sales Tuborg "6+2"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-104490</v>
          </cell>
          <cell r="K24">
            <v>-3</v>
          </cell>
          <cell r="L24">
            <v>-104490</v>
          </cell>
          <cell r="M24">
            <v>-3</v>
          </cell>
        </row>
        <row r="25">
          <cell r="B25">
            <v>112212</v>
          </cell>
          <cell r="C25" t="str">
            <v>Local Discount Tuborg 0.5L NRB</v>
          </cell>
          <cell r="D25">
            <v>2023736130</v>
          </cell>
          <cell r="E25">
            <v>61103</v>
          </cell>
          <cell r="F25">
            <v>0</v>
          </cell>
          <cell r="G25">
            <v>0</v>
          </cell>
          <cell r="H25">
            <v>2023736130</v>
          </cell>
          <cell r="I25">
            <v>61103</v>
          </cell>
          <cell r="K25">
            <v>0</v>
          </cell>
          <cell r="L25">
            <v>2023736130</v>
          </cell>
          <cell r="M25">
            <v>61103</v>
          </cell>
        </row>
        <row r="26">
          <cell r="B26">
            <v>112214</v>
          </cell>
          <cell r="C26" t="str">
            <v>Local Discount Tuborg 0.33L NRB</v>
          </cell>
          <cell r="D26">
            <v>55038957</v>
          </cell>
          <cell r="E26">
            <v>1662</v>
          </cell>
          <cell r="F26">
            <v>0</v>
          </cell>
          <cell r="G26">
            <v>0</v>
          </cell>
          <cell r="H26">
            <v>55038957</v>
          </cell>
          <cell r="I26">
            <v>1662</v>
          </cell>
          <cell r="K26">
            <v>0</v>
          </cell>
          <cell r="L26">
            <v>55038957</v>
          </cell>
          <cell r="M26">
            <v>1662</v>
          </cell>
        </row>
        <row r="27">
          <cell r="B27">
            <v>112222</v>
          </cell>
          <cell r="C27" t="str">
            <v>Local Discount Tuborg 0.5L Can</v>
          </cell>
          <cell r="D27">
            <v>674936435</v>
          </cell>
          <cell r="E27">
            <v>20379</v>
          </cell>
          <cell r="F27">
            <v>0</v>
          </cell>
          <cell r="G27">
            <v>0</v>
          </cell>
          <cell r="H27">
            <v>674936435</v>
          </cell>
          <cell r="I27">
            <v>20379</v>
          </cell>
          <cell r="K27">
            <v>0</v>
          </cell>
          <cell r="L27">
            <v>674936435</v>
          </cell>
          <cell r="M27">
            <v>20379</v>
          </cell>
        </row>
        <row r="28">
          <cell r="B28">
            <v>112224</v>
          </cell>
          <cell r="C28" t="str">
            <v>Local Discount Tuborg 0.33L Can</v>
          </cell>
          <cell r="D28">
            <v>43023600</v>
          </cell>
          <cell r="E28">
            <v>1299</v>
          </cell>
          <cell r="F28">
            <v>0</v>
          </cell>
          <cell r="G28">
            <v>0</v>
          </cell>
          <cell r="H28">
            <v>43023600</v>
          </cell>
          <cell r="I28">
            <v>1299</v>
          </cell>
          <cell r="K28">
            <v>0</v>
          </cell>
          <cell r="L28">
            <v>43023600</v>
          </cell>
          <cell r="M28">
            <v>1299</v>
          </cell>
        </row>
        <row r="29">
          <cell r="B29">
            <v>112230</v>
          </cell>
          <cell r="C29" t="str">
            <v>Local Discount Tuborg 30L Keg</v>
          </cell>
          <cell r="D29">
            <v>296861550</v>
          </cell>
          <cell r="E29">
            <v>8963</v>
          </cell>
          <cell r="F29">
            <v>0</v>
          </cell>
          <cell r="G29">
            <v>0</v>
          </cell>
          <cell r="H29">
            <v>296861550</v>
          </cell>
          <cell r="I29">
            <v>8963</v>
          </cell>
          <cell r="K29">
            <v>0</v>
          </cell>
          <cell r="L29">
            <v>296861550</v>
          </cell>
          <cell r="M29">
            <v>8963</v>
          </cell>
        </row>
        <row r="30">
          <cell r="B30">
            <v>112216</v>
          </cell>
          <cell r="C30" t="str">
            <v>Local Discount Tuborg "5+1"</v>
          </cell>
          <cell r="D30">
            <v>318286587.5</v>
          </cell>
          <cell r="E30">
            <v>9610</v>
          </cell>
          <cell r="F30">
            <v>0</v>
          </cell>
          <cell r="G30">
            <v>0</v>
          </cell>
          <cell r="H30">
            <v>318286587.5</v>
          </cell>
          <cell r="I30">
            <v>9610</v>
          </cell>
          <cell r="K30">
            <v>0</v>
          </cell>
          <cell r="L30">
            <v>318286587.5</v>
          </cell>
          <cell r="M30">
            <v>9610</v>
          </cell>
        </row>
        <row r="31">
          <cell r="B31">
            <v>112218</v>
          </cell>
          <cell r="C31" t="str">
            <v>Local Discount Tuborg "6+2"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113112</v>
          </cell>
          <cell r="C32" t="str">
            <v>Local Sales Skol 0.5L NRB</v>
          </cell>
          <cell r="D32">
            <v>-18173418200</v>
          </cell>
          <cell r="E32">
            <v>-548714</v>
          </cell>
          <cell r="F32">
            <v>-2177528018</v>
          </cell>
          <cell r="G32">
            <v>-65747</v>
          </cell>
          <cell r="H32">
            <v>-20350946218</v>
          </cell>
          <cell r="I32">
            <v>-614461</v>
          </cell>
          <cell r="J32">
            <v>223536482</v>
          </cell>
          <cell r="K32">
            <v>6749</v>
          </cell>
          <cell r="L32">
            <v>-20127409736</v>
          </cell>
          <cell r="M32">
            <v>-607712</v>
          </cell>
        </row>
        <row r="33">
          <cell r="B33">
            <v>113114</v>
          </cell>
          <cell r="C33" t="str">
            <v>Local Sales Skol 0.33L NRB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B34">
            <v>113122</v>
          </cell>
          <cell r="C34" t="str">
            <v>Local Sales Skol 0.5L Can</v>
          </cell>
          <cell r="D34">
            <v>-10670131680</v>
          </cell>
          <cell r="E34">
            <v>-322166</v>
          </cell>
          <cell r="F34">
            <v>-1317196727</v>
          </cell>
          <cell r="G34">
            <v>-39770</v>
          </cell>
          <cell r="H34">
            <v>-11987328407</v>
          </cell>
          <cell r="I34">
            <v>-361936</v>
          </cell>
          <cell r="J34">
            <v>-122499918</v>
          </cell>
          <cell r="K34">
            <v>-3699</v>
          </cell>
          <cell r="L34">
            <v>-12109828325</v>
          </cell>
          <cell r="M34">
            <v>-365635</v>
          </cell>
        </row>
        <row r="35">
          <cell r="B35">
            <v>113124</v>
          </cell>
          <cell r="C35" t="str">
            <v>Local Sales Skol 0.33L Can</v>
          </cell>
          <cell r="D35">
            <v>-33556360.32</v>
          </cell>
          <cell r="E35">
            <v>-1013</v>
          </cell>
          <cell r="F35">
            <v>-155400</v>
          </cell>
          <cell r="G35">
            <v>-5</v>
          </cell>
          <cell r="H35">
            <v>-33711760.32</v>
          </cell>
          <cell r="I35">
            <v>-1018</v>
          </cell>
          <cell r="J35">
            <v>2796640</v>
          </cell>
          <cell r="K35">
            <v>84</v>
          </cell>
          <cell r="L35">
            <v>-30915120.32</v>
          </cell>
          <cell r="M35">
            <v>-934</v>
          </cell>
        </row>
        <row r="36">
          <cell r="B36">
            <v>113130</v>
          </cell>
          <cell r="C36" t="str">
            <v>Local Sales Skol 30L Keg</v>
          </cell>
          <cell r="D36">
            <v>-5327184000</v>
          </cell>
          <cell r="E36">
            <v>-160845</v>
          </cell>
          <cell r="F36">
            <v>-643821750</v>
          </cell>
          <cell r="G36">
            <v>-19439</v>
          </cell>
          <cell r="H36">
            <v>-5971005750</v>
          </cell>
          <cell r="I36">
            <v>-180284</v>
          </cell>
          <cell r="J36">
            <v>-43360800</v>
          </cell>
          <cell r="K36">
            <v>-1309</v>
          </cell>
          <cell r="L36">
            <v>-6014366550</v>
          </cell>
          <cell r="M36">
            <v>-181593</v>
          </cell>
        </row>
        <row r="37">
          <cell r="B37">
            <v>113116</v>
          </cell>
          <cell r="C37" t="str">
            <v>Local Sales Skol "3+1"</v>
          </cell>
          <cell r="D37">
            <v>-468922624</v>
          </cell>
          <cell r="E37">
            <v>-14158</v>
          </cell>
          <cell r="F37">
            <v>-73105928</v>
          </cell>
          <cell r="G37">
            <v>-2207</v>
          </cell>
          <cell r="H37">
            <v>-542028552</v>
          </cell>
          <cell r="I37">
            <v>-16365</v>
          </cell>
          <cell r="K37">
            <v>0</v>
          </cell>
          <cell r="L37">
            <v>-542028552</v>
          </cell>
          <cell r="M37">
            <v>-16365</v>
          </cell>
        </row>
        <row r="38">
          <cell r="B38">
            <v>113212</v>
          </cell>
          <cell r="C38" t="str">
            <v>Local Discount Skol 0.5L NRB</v>
          </cell>
          <cell r="D38">
            <v>1211608583.2</v>
          </cell>
          <cell r="E38">
            <v>36582</v>
          </cell>
          <cell r="F38">
            <v>0</v>
          </cell>
          <cell r="G38">
            <v>0</v>
          </cell>
          <cell r="H38">
            <v>1211608583.2</v>
          </cell>
          <cell r="I38">
            <v>36582</v>
          </cell>
          <cell r="K38">
            <v>0</v>
          </cell>
          <cell r="L38">
            <v>1211608583.2</v>
          </cell>
          <cell r="M38">
            <v>36582</v>
          </cell>
        </row>
        <row r="39">
          <cell r="B39">
            <v>113214</v>
          </cell>
          <cell r="C39" t="str">
            <v>Local Discount Skol 0.33L NRB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>
            <v>113222</v>
          </cell>
          <cell r="C40" t="str">
            <v>Local Discount Skol 0.5L Can</v>
          </cell>
          <cell r="D40">
            <v>1049003280</v>
          </cell>
          <cell r="E40">
            <v>31673</v>
          </cell>
          <cell r="F40">
            <v>0</v>
          </cell>
          <cell r="G40">
            <v>0</v>
          </cell>
          <cell r="H40">
            <v>1049003280</v>
          </cell>
          <cell r="I40">
            <v>31673</v>
          </cell>
          <cell r="K40">
            <v>0</v>
          </cell>
          <cell r="L40">
            <v>1049003280</v>
          </cell>
          <cell r="M40">
            <v>31673</v>
          </cell>
        </row>
        <row r="41">
          <cell r="B41">
            <v>113224</v>
          </cell>
          <cell r="C41" t="str">
            <v>Local Discount Skol 0.33L Can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B42">
            <v>113230</v>
          </cell>
          <cell r="C42" t="str">
            <v>Local Discount Skol 30L Keg</v>
          </cell>
          <cell r="D42">
            <v>305169900</v>
          </cell>
          <cell r="E42">
            <v>9214</v>
          </cell>
          <cell r="F42">
            <v>0</v>
          </cell>
          <cell r="G42">
            <v>0</v>
          </cell>
          <cell r="H42">
            <v>305169900</v>
          </cell>
          <cell r="I42">
            <v>9214</v>
          </cell>
          <cell r="K42">
            <v>0</v>
          </cell>
          <cell r="L42">
            <v>305169900</v>
          </cell>
          <cell r="M42">
            <v>9214</v>
          </cell>
        </row>
        <row r="43">
          <cell r="B43">
            <v>113216</v>
          </cell>
          <cell r="C43" t="str">
            <v>Local Discount Skol "3+1"</v>
          </cell>
          <cell r="D43">
            <v>13052321.5</v>
          </cell>
          <cell r="E43">
            <v>394</v>
          </cell>
          <cell r="F43">
            <v>0</v>
          </cell>
          <cell r="G43">
            <v>0</v>
          </cell>
          <cell r="H43">
            <v>13052321.5</v>
          </cell>
          <cell r="I43">
            <v>394</v>
          </cell>
          <cell r="K43">
            <v>0</v>
          </cell>
          <cell r="L43">
            <v>13052321.5</v>
          </cell>
          <cell r="M43">
            <v>394</v>
          </cell>
        </row>
        <row r="44">
          <cell r="B44">
            <v>114100</v>
          </cell>
          <cell r="C44" t="str">
            <v>Brut Sales of Guinness</v>
          </cell>
          <cell r="D44">
            <v>-413423273</v>
          </cell>
          <cell r="E44">
            <v>-12483</v>
          </cell>
          <cell r="F44">
            <v>-50635477</v>
          </cell>
          <cell r="G44">
            <v>-1529</v>
          </cell>
          <cell r="H44">
            <v>-464058750</v>
          </cell>
          <cell r="I44">
            <v>-14012</v>
          </cell>
          <cell r="J44">
            <v>419375033</v>
          </cell>
          <cell r="K44">
            <v>12662</v>
          </cell>
          <cell r="L44">
            <v>-44683717</v>
          </cell>
          <cell r="M44">
            <v>-1350</v>
          </cell>
        </row>
        <row r="45">
          <cell r="B45">
            <v>114200</v>
          </cell>
          <cell r="C45" t="str">
            <v>Discount on Sales of Guinness</v>
          </cell>
          <cell r="D45">
            <v>18602850</v>
          </cell>
          <cell r="E45">
            <v>562</v>
          </cell>
          <cell r="F45">
            <v>0</v>
          </cell>
          <cell r="G45">
            <v>0</v>
          </cell>
          <cell r="H45">
            <v>18602850</v>
          </cell>
          <cell r="I45">
            <v>562</v>
          </cell>
          <cell r="K45">
            <v>0</v>
          </cell>
          <cell r="L45">
            <v>18602850</v>
          </cell>
          <cell r="M45">
            <v>562</v>
          </cell>
        </row>
        <row r="46">
          <cell r="B46">
            <v>118000</v>
          </cell>
          <cell r="C46" t="str">
            <v>Distributors Special Commissions</v>
          </cell>
          <cell r="D46">
            <v>168540166</v>
          </cell>
          <cell r="E46">
            <v>5089</v>
          </cell>
          <cell r="F46">
            <v>1940532655</v>
          </cell>
          <cell r="G46">
            <v>58591</v>
          </cell>
          <cell r="H46">
            <v>2109072821</v>
          </cell>
          <cell r="I46">
            <v>63680</v>
          </cell>
          <cell r="K46">
            <v>0</v>
          </cell>
          <cell r="L46">
            <v>2109072821</v>
          </cell>
          <cell r="M46">
            <v>63680</v>
          </cell>
        </row>
        <row r="47">
          <cell r="B47">
            <v>119110</v>
          </cell>
          <cell r="C47" t="str">
            <v>Brut Sales to Tarom</v>
          </cell>
          <cell r="D47">
            <v>-125914824</v>
          </cell>
          <cell r="E47">
            <v>-3802</v>
          </cell>
          <cell r="F47">
            <v>0</v>
          </cell>
          <cell r="G47">
            <v>0</v>
          </cell>
          <cell r="H47">
            <v>-125914824</v>
          </cell>
          <cell r="I47">
            <v>-3802</v>
          </cell>
          <cell r="K47">
            <v>0</v>
          </cell>
          <cell r="L47">
            <v>-125914824</v>
          </cell>
          <cell r="M47">
            <v>-3802</v>
          </cell>
        </row>
        <row r="48">
          <cell r="B48">
            <v>119120</v>
          </cell>
          <cell r="C48" t="str">
            <v>Discount on Sales to Tarom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119210</v>
          </cell>
          <cell r="C49" t="str">
            <v>Brut Sales to …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119220</v>
          </cell>
          <cell r="C50" t="str">
            <v>Discount on Sales to …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151000</v>
          </cell>
          <cell r="C51" t="str">
            <v>Export Sales to Moldova</v>
          </cell>
          <cell r="D51">
            <v>-1203894964.8800001</v>
          </cell>
          <cell r="E51">
            <v>-36349</v>
          </cell>
          <cell r="F51">
            <v>0</v>
          </cell>
          <cell r="G51">
            <v>0</v>
          </cell>
          <cell r="H51">
            <v>-1203894964.8800001</v>
          </cell>
          <cell r="I51">
            <v>-36349</v>
          </cell>
          <cell r="K51">
            <v>0</v>
          </cell>
          <cell r="L51">
            <v>-1203894964.8800001</v>
          </cell>
          <cell r="M51">
            <v>-36349</v>
          </cell>
        </row>
        <row r="52">
          <cell r="B52">
            <v>152000</v>
          </cell>
          <cell r="C52" t="str">
            <v>Export Sales to Yugoslavia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>
            <v>153000</v>
          </cell>
          <cell r="C53" t="str">
            <v>Export Sales to Bulgaria</v>
          </cell>
          <cell r="D53">
            <v>-113919882.22</v>
          </cell>
          <cell r="E53">
            <v>-3440</v>
          </cell>
          <cell r="F53">
            <v>0</v>
          </cell>
          <cell r="G53">
            <v>0</v>
          </cell>
          <cell r="H53">
            <v>-113919882.22</v>
          </cell>
          <cell r="I53">
            <v>-3440</v>
          </cell>
          <cell r="K53">
            <v>0</v>
          </cell>
          <cell r="L53">
            <v>-113919882.22</v>
          </cell>
          <cell r="M53">
            <v>-3440</v>
          </cell>
        </row>
        <row r="54">
          <cell r="B54">
            <v>154000</v>
          </cell>
          <cell r="C54" t="str">
            <v>Export Sales to ……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155000</v>
          </cell>
          <cell r="C55" t="str">
            <v>Export Sales to ……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>
            <v>181000</v>
          </cell>
          <cell r="C56" t="str">
            <v>Acciza</v>
          </cell>
          <cell r="D56">
            <v>10003838552</v>
          </cell>
          <cell r="E56">
            <v>302048</v>
          </cell>
          <cell r="F56">
            <v>0</v>
          </cell>
          <cell r="G56">
            <v>0</v>
          </cell>
          <cell r="H56">
            <v>10003838552</v>
          </cell>
          <cell r="I56">
            <v>302048</v>
          </cell>
          <cell r="K56">
            <v>0</v>
          </cell>
          <cell r="L56">
            <v>10003838552</v>
          </cell>
          <cell r="M56">
            <v>302048</v>
          </cell>
        </row>
        <row r="57">
          <cell r="B57">
            <v>182000</v>
          </cell>
          <cell r="C57" t="str">
            <v>Alcohol &amp; Pension Tax</v>
          </cell>
          <cell r="D57">
            <v>245034903</v>
          </cell>
          <cell r="E57">
            <v>7398</v>
          </cell>
          <cell r="F57">
            <v>0</v>
          </cell>
          <cell r="G57">
            <v>0</v>
          </cell>
          <cell r="H57">
            <v>245034903</v>
          </cell>
          <cell r="I57">
            <v>7398</v>
          </cell>
          <cell r="K57">
            <v>0</v>
          </cell>
          <cell r="L57">
            <v>245034903</v>
          </cell>
          <cell r="M57">
            <v>7398</v>
          </cell>
        </row>
        <row r="58">
          <cell r="B58">
            <v>183000</v>
          </cell>
          <cell r="C58" t="str">
            <v>…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191000</v>
          </cell>
          <cell r="C59" t="str">
            <v>Income from Tax Refund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192000</v>
          </cell>
          <cell r="C60" t="str">
            <v>Other Income</v>
          </cell>
          <cell r="D60">
            <v>2368173820.0300002</v>
          </cell>
          <cell r="E60">
            <v>71503</v>
          </cell>
          <cell r="F60">
            <v>-17876658.5</v>
          </cell>
          <cell r="G60">
            <v>-540</v>
          </cell>
          <cell r="H60">
            <v>2350297161.5300002</v>
          </cell>
          <cell r="I60">
            <v>70963</v>
          </cell>
          <cell r="J60">
            <v>-2483943699</v>
          </cell>
          <cell r="K60">
            <v>-74998</v>
          </cell>
          <cell r="L60">
            <v>-133646537.46999979</v>
          </cell>
          <cell r="M60">
            <v>-4035</v>
          </cell>
        </row>
        <row r="61">
          <cell r="B61">
            <v>193000</v>
          </cell>
          <cell r="C61" t="str">
            <v>Loss (Gain) from fixed assets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211000</v>
          </cell>
          <cell r="C62" t="str">
            <v>Brewing Salary Expenses</v>
          </cell>
          <cell r="D62">
            <v>373955262</v>
          </cell>
          <cell r="E62">
            <v>11291</v>
          </cell>
          <cell r="F62">
            <v>0</v>
          </cell>
          <cell r="G62">
            <v>0</v>
          </cell>
          <cell r="H62">
            <v>373955262</v>
          </cell>
          <cell r="I62">
            <v>11291</v>
          </cell>
          <cell r="K62">
            <v>0</v>
          </cell>
          <cell r="L62">
            <v>373955262</v>
          </cell>
          <cell r="M62">
            <v>11291</v>
          </cell>
        </row>
        <row r="63">
          <cell r="B63">
            <v>212100</v>
          </cell>
          <cell r="C63" t="str">
            <v>Malt</v>
          </cell>
          <cell r="D63">
            <v>8413080436</v>
          </cell>
          <cell r="E63">
            <v>254018</v>
          </cell>
          <cell r="F63">
            <v>0</v>
          </cell>
          <cell r="G63">
            <v>0</v>
          </cell>
          <cell r="H63">
            <v>8413080436</v>
          </cell>
          <cell r="I63">
            <v>254018</v>
          </cell>
          <cell r="K63">
            <v>0</v>
          </cell>
          <cell r="L63">
            <v>8413080436</v>
          </cell>
          <cell r="M63">
            <v>254018</v>
          </cell>
        </row>
        <row r="64">
          <cell r="B64">
            <v>212200</v>
          </cell>
          <cell r="C64" t="str">
            <v>Maize</v>
          </cell>
          <cell r="D64">
            <v>2673974944</v>
          </cell>
          <cell r="E64">
            <v>80736</v>
          </cell>
          <cell r="F64">
            <v>0</v>
          </cell>
          <cell r="G64">
            <v>0</v>
          </cell>
          <cell r="H64">
            <v>2673974944</v>
          </cell>
          <cell r="I64">
            <v>80736</v>
          </cell>
          <cell r="K64">
            <v>0</v>
          </cell>
          <cell r="L64">
            <v>2673974944</v>
          </cell>
          <cell r="M64">
            <v>80736</v>
          </cell>
        </row>
        <row r="65">
          <cell r="B65">
            <v>212800</v>
          </cell>
          <cell r="C65" t="str">
            <v>Raw Materials Transportation</v>
          </cell>
          <cell r="D65">
            <v>155333541</v>
          </cell>
          <cell r="E65">
            <v>4690</v>
          </cell>
          <cell r="F65">
            <v>0</v>
          </cell>
          <cell r="G65">
            <v>0</v>
          </cell>
          <cell r="H65">
            <v>155333541</v>
          </cell>
          <cell r="I65">
            <v>4690</v>
          </cell>
          <cell r="K65">
            <v>0</v>
          </cell>
          <cell r="L65">
            <v>155333541</v>
          </cell>
          <cell r="M65">
            <v>4690</v>
          </cell>
        </row>
        <row r="66">
          <cell r="B66">
            <v>212900</v>
          </cell>
          <cell r="C66" t="str">
            <v>Other Direct Raw Materials</v>
          </cell>
          <cell r="D66">
            <v>810530875</v>
          </cell>
          <cell r="E66">
            <v>24473</v>
          </cell>
          <cell r="F66">
            <v>0</v>
          </cell>
          <cell r="G66">
            <v>0</v>
          </cell>
          <cell r="H66">
            <v>810530875</v>
          </cell>
          <cell r="I66">
            <v>24473</v>
          </cell>
          <cell r="K66">
            <v>0</v>
          </cell>
          <cell r="L66">
            <v>810530875</v>
          </cell>
          <cell r="M66">
            <v>24473</v>
          </cell>
        </row>
        <row r="67">
          <cell r="B67">
            <v>213000</v>
          </cell>
          <cell r="C67" t="str">
            <v>Indirect Raw Materials</v>
          </cell>
          <cell r="D67">
            <v>959616164</v>
          </cell>
          <cell r="E67">
            <v>28974</v>
          </cell>
          <cell r="F67">
            <v>0</v>
          </cell>
          <cell r="G67">
            <v>0</v>
          </cell>
          <cell r="H67">
            <v>959616164</v>
          </cell>
          <cell r="I67">
            <v>28974</v>
          </cell>
          <cell r="K67">
            <v>0</v>
          </cell>
          <cell r="L67">
            <v>959616164</v>
          </cell>
          <cell r="M67">
            <v>28974</v>
          </cell>
        </row>
        <row r="68">
          <cell r="B68">
            <v>218000</v>
          </cell>
          <cell r="C68" t="str">
            <v>Depreciation of Brewery Equipment</v>
          </cell>
          <cell r="D68">
            <v>1049932603</v>
          </cell>
          <cell r="E68">
            <v>31701</v>
          </cell>
          <cell r="F68">
            <v>0</v>
          </cell>
          <cell r="G68">
            <v>0</v>
          </cell>
          <cell r="H68">
            <v>1049932603</v>
          </cell>
          <cell r="I68">
            <v>31701</v>
          </cell>
          <cell r="J68">
            <v>-1049932603</v>
          </cell>
          <cell r="K68">
            <v>45086</v>
          </cell>
          <cell r="L68">
            <v>0</v>
          </cell>
          <cell r="M68">
            <v>76787</v>
          </cell>
        </row>
        <row r="69">
          <cell r="B69">
            <v>219100</v>
          </cell>
          <cell r="C69" t="str">
            <v>Laboratory Expenses</v>
          </cell>
          <cell r="D69">
            <v>7824340</v>
          </cell>
          <cell r="E69">
            <v>236</v>
          </cell>
          <cell r="F69">
            <v>0</v>
          </cell>
          <cell r="G69">
            <v>0</v>
          </cell>
          <cell r="H69">
            <v>7824340</v>
          </cell>
          <cell r="I69">
            <v>236</v>
          </cell>
          <cell r="K69">
            <v>0</v>
          </cell>
          <cell r="L69">
            <v>7824340</v>
          </cell>
          <cell r="M69">
            <v>236</v>
          </cell>
        </row>
        <row r="70">
          <cell r="B70">
            <v>219200</v>
          </cell>
          <cell r="C70" t="str">
            <v>Waste Water Expenses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221100</v>
          </cell>
          <cell r="C71" t="str">
            <v>Monthly Salary Expenses</v>
          </cell>
          <cell r="D71">
            <v>829057917</v>
          </cell>
          <cell r="E71">
            <v>25032</v>
          </cell>
          <cell r="F71">
            <v>0</v>
          </cell>
          <cell r="G71">
            <v>0</v>
          </cell>
          <cell r="H71">
            <v>829057917</v>
          </cell>
          <cell r="I71">
            <v>25032</v>
          </cell>
          <cell r="K71">
            <v>0</v>
          </cell>
          <cell r="L71">
            <v>829057917</v>
          </cell>
          <cell r="M71">
            <v>25032</v>
          </cell>
        </row>
        <row r="72">
          <cell r="B72">
            <v>221200</v>
          </cell>
          <cell r="C72" t="str">
            <v>Extra Salary Expenses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222100</v>
          </cell>
          <cell r="C73" t="str">
            <v>Bottles</v>
          </cell>
          <cell r="D73">
            <v>995844950</v>
          </cell>
          <cell r="E73">
            <v>30068</v>
          </cell>
          <cell r="F73">
            <v>0</v>
          </cell>
          <cell r="G73">
            <v>0</v>
          </cell>
          <cell r="H73">
            <v>995844950</v>
          </cell>
          <cell r="I73">
            <v>30068</v>
          </cell>
          <cell r="J73">
            <v>-501040358</v>
          </cell>
          <cell r="K73">
            <v>-15128</v>
          </cell>
          <cell r="L73">
            <v>494804592</v>
          </cell>
          <cell r="M73">
            <v>14940</v>
          </cell>
        </row>
        <row r="74">
          <cell r="B74">
            <v>222200</v>
          </cell>
          <cell r="C74" t="str">
            <v>Caps</v>
          </cell>
          <cell r="D74">
            <v>922846910</v>
          </cell>
          <cell r="E74">
            <v>27864</v>
          </cell>
          <cell r="F74">
            <v>0</v>
          </cell>
          <cell r="G74">
            <v>0</v>
          </cell>
          <cell r="H74">
            <v>922846910</v>
          </cell>
          <cell r="I74">
            <v>27864</v>
          </cell>
          <cell r="K74">
            <v>0</v>
          </cell>
          <cell r="L74">
            <v>922846910</v>
          </cell>
          <cell r="M74">
            <v>27864</v>
          </cell>
        </row>
        <row r="75">
          <cell r="B75">
            <v>222300</v>
          </cell>
          <cell r="C75" t="str">
            <v>Labels</v>
          </cell>
          <cell r="D75">
            <v>1913313682</v>
          </cell>
          <cell r="E75">
            <v>57769</v>
          </cell>
          <cell r="F75">
            <v>0</v>
          </cell>
          <cell r="G75">
            <v>0</v>
          </cell>
          <cell r="H75">
            <v>1913313682</v>
          </cell>
          <cell r="I75">
            <v>57769</v>
          </cell>
          <cell r="K75">
            <v>0</v>
          </cell>
          <cell r="L75">
            <v>1913313682</v>
          </cell>
          <cell r="M75">
            <v>57769</v>
          </cell>
        </row>
        <row r="76">
          <cell r="B76">
            <v>222400</v>
          </cell>
          <cell r="C76" t="str">
            <v>Cans</v>
          </cell>
          <cell r="D76">
            <v>7689353776</v>
          </cell>
          <cell r="E76">
            <v>232166</v>
          </cell>
          <cell r="F76">
            <v>0</v>
          </cell>
          <cell r="G76">
            <v>0</v>
          </cell>
          <cell r="H76">
            <v>7689353776</v>
          </cell>
          <cell r="I76">
            <v>232166</v>
          </cell>
          <cell r="K76">
            <v>0</v>
          </cell>
          <cell r="L76">
            <v>7689353776</v>
          </cell>
          <cell r="M76">
            <v>232166</v>
          </cell>
        </row>
        <row r="77">
          <cell r="B77">
            <v>222500</v>
          </cell>
          <cell r="C77" t="str">
            <v>Cartons</v>
          </cell>
          <cell r="D77">
            <v>1070182661</v>
          </cell>
          <cell r="E77">
            <v>32312</v>
          </cell>
          <cell r="F77">
            <v>0</v>
          </cell>
          <cell r="G77">
            <v>0</v>
          </cell>
          <cell r="H77">
            <v>1070182661</v>
          </cell>
          <cell r="I77">
            <v>32312</v>
          </cell>
          <cell r="K77">
            <v>0</v>
          </cell>
          <cell r="L77">
            <v>1070182661</v>
          </cell>
          <cell r="M77">
            <v>32312</v>
          </cell>
        </row>
        <row r="78">
          <cell r="B78">
            <v>222600</v>
          </cell>
          <cell r="C78" t="str">
            <v>Crates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B79">
            <v>222700</v>
          </cell>
          <cell r="C79" t="str">
            <v>Kegs 5 L</v>
          </cell>
          <cell r="D79">
            <v>468085100</v>
          </cell>
          <cell r="E79">
            <v>14133</v>
          </cell>
          <cell r="F79">
            <v>0</v>
          </cell>
          <cell r="G79">
            <v>0</v>
          </cell>
          <cell r="H79">
            <v>468085100</v>
          </cell>
          <cell r="I79">
            <v>14133</v>
          </cell>
          <cell r="K79">
            <v>0</v>
          </cell>
          <cell r="L79">
            <v>468085100</v>
          </cell>
          <cell r="M79">
            <v>14133</v>
          </cell>
        </row>
        <row r="80">
          <cell r="B80">
            <v>222800</v>
          </cell>
          <cell r="C80" t="str">
            <v>Packaging Materials Transportation</v>
          </cell>
          <cell r="D80">
            <v>67376332</v>
          </cell>
          <cell r="E80">
            <v>2034</v>
          </cell>
          <cell r="F80">
            <v>0</v>
          </cell>
          <cell r="G80">
            <v>0</v>
          </cell>
          <cell r="H80">
            <v>67376332</v>
          </cell>
          <cell r="I80">
            <v>2034</v>
          </cell>
          <cell r="K80">
            <v>0</v>
          </cell>
          <cell r="L80">
            <v>67376332</v>
          </cell>
          <cell r="M80">
            <v>2034</v>
          </cell>
        </row>
        <row r="81">
          <cell r="B81">
            <v>222900</v>
          </cell>
          <cell r="C81" t="str">
            <v>Other Packaging Expenses</v>
          </cell>
          <cell r="D81">
            <v>1095197342</v>
          </cell>
          <cell r="E81">
            <v>33068</v>
          </cell>
          <cell r="F81">
            <v>0</v>
          </cell>
          <cell r="G81">
            <v>0</v>
          </cell>
          <cell r="H81">
            <v>1095197342</v>
          </cell>
          <cell r="I81">
            <v>33068</v>
          </cell>
          <cell r="J81">
            <v>2345355328</v>
          </cell>
          <cell r="K81">
            <v>71248</v>
          </cell>
          <cell r="L81">
            <v>3440552670</v>
          </cell>
          <cell r="M81">
            <v>104316</v>
          </cell>
        </row>
        <row r="82">
          <cell r="B82">
            <v>228000</v>
          </cell>
          <cell r="C82" t="str">
            <v>Depreciation of Filling Equipment</v>
          </cell>
          <cell r="D82">
            <v>509707311</v>
          </cell>
          <cell r="E82">
            <v>15390</v>
          </cell>
          <cell r="F82">
            <v>0</v>
          </cell>
          <cell r="G82">
            <v>0</v>
          </cell>
          <cell r="H82">
            <v>509707311</v>
          </cell>
          <cell r="I82">
            <v>15390</v>
          </cell>
          <cell r="J82">
            <v>-509707311</v>
          </cell>
          <cell r="K82">
            <v>34441</v>
          </cell>
          <cell r="L82">
            <v>0</v>
          </cell>
          <cell r="M82">
            <v>49831</v>
          </cell>
        </row>
        <row r="83">
          <cell r="B83">
            <v>228100</v>
          </cell>
          <cell r="C83" t="str">
            <v>Depreciation of Bottles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K83">
            <v>11295</v>
          </cell>
          <cell r="L83">
            <v>0</v>
          </cell>
          <cell r="M83">
            <v>11295</v>
          </cell>
        </row>
        <row r="84">
          <cell r="B84">
            <v>229000</v>
          </cell>
          <cell r="C84" t="str">
            <v>Other Filling Expenses</v>
          </cell>
          <cell r="D84">
            <v>1406726238</v>
          </cell>
          <cell r="E84">
            <v>42474</v>
          </cell>
          <cell r="F84">
            <v>222927604</v>
          </cell>
          <cell r="G84">
            <v>6731</v>
          </cell>
          <cell r="H84">
            <v>1629653842</v>
          </cell>
          <cell r="I84">
            <v>49205</v>
          </cell>
          <cell r="J84">
            <v>-111159090</v>
          </cell>
          <cell r="K84">
            <v>-5060</v>
          </cell>
          <cell r="L84">
            <v>1518494752</v>
          </cell>
          <cell r="M84">
            <v>44145</v>
          </cell>
        </row>
        <row r="85">
          <cell r="B85">
            <v>231000</v>
          </cell>
          <cell r="C85" t="str">
            <v>Other Production Salary Expenses</v>
          </cell>
          <cell r="D85">
            <v>1516249203</v>
          </cell>
          <cell r="E85">
            <v>45780</v>
          </cell>
          <cell r="F85">
            <v>0</v>
          </cell>
          <cell r="G85">
            <v>0</v>
          </cell>
          <cell r="H85">
            <v>1516249203</v>
          </cell>
          <cell r="I85">
            <v>45780</v>
          </cell>
          <cell r="K85">
            <v>0</v>
          </cell>
          <cell r="L85">
            <v>1516249203</v>
          </cell>
          <cell r="M85">
            <v>45780</v>
          </cell>
        </row>
        <row r="86">
          <cell r="B86">
            <v>232100</v>
          </cell>
          <cell r="C86" t="str">
            <v>Canteen</v>
          </cell>
          <cell r="D86">
            <v>433014784</v>
          </cell>
          <cell r="E86">
            <v>13074</v>
          </cell>
          <cell r="F86">
            <v>417146193.73000002</v>
          </cell>
          <cell r="G86">
            <v>12595</v>
          </cell>
          <cell r="H86">
            <v>850160977.73000002</v>
          </cell>
          <cell r="I86">
            <v>25669</v>
          </cell>
          <cell r="K86">
            <v>0</v>
          </cell>
          <cell r="L86">
            <v>850160977.73000002</v>
          </cell>
          <cell r="M86">
            <v>25669</v>
          </cell>
        </row>
        <row r="87">
          <cell r="B87">
            <v>232200</v>
          </cell>
          <cell r="C87" t="str">
            <v>Uniforms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>
            <v>232300</v>
          </cell>
          <cell r="C88" t="str">
            <v>Employees Transportation</v>
          </cell>
          <cell r="D88">
            <v>304048826</v>
          </cell>
          <cell r="E88">
            <v>9180</v>
          </cell>
          <cell r="F88">
            <v>7373580</v>
          </cell>
          <cell r="G88">
            <v>223</v>
          </cell>
          <cell r="H88">
            <v>311422406</v>
          </cell>
          <cell r="I88">
            <v>9403</v>
          </cell>
          <cell r="K88">
            <v>0</v>
          </cell>
          <cell r="L88">
            <v>311422406</v>
          </cell>
          <cell r="M88">
            <v>9403</v>
          </cell>
        </row>
        <row r="89">
          <cell r="B89">
            <v>232400</v>
          </cell>
          <cell r="C89" t="str">
            <v>Social Help</v>
          </cell>
          <cell r="D89">
            <v>82602500</v>
          </cell>
          <cell r="E89">
            <v>2494</v>
          </cell>
          <cell r="F89">
            <v>0</v>
          </cell>
          <cell r="G89">
            <v>0</v>
          </cell>
          <cell r="H89">
            <v>82602500</v>
          </cell>
          <cell r="I89">
            <v>2494</v>
          </cell>
          <cell r="K89">
            <v>0</v>
          </cell>
          <cell r="L89">
            <v>82602500</v>
          </cell>
          <cell r="M89">
            <v>2494</v>
          </cell>
        </row>
        <row r="90">
          <cell r="B90">
            <v>232500</v>
          </cell>
          <cell r="C90" t="str">
            <v>Training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233100</v>
          </cell>
          <cell r="C91" t="str">
            <v>Electricity</v>
          </cell>
          <cell r="D91">
            <v>1080502783</v>
          </cell>
          <cell r="E91">
            <v>32624</v>
          </cell>
          <cell r="F91">
            <v>0</v>
          </cell>
          <cell r="G91">
            <v>0</v>
          </cell>
          <cell r="H91">
            <v>1080502783</v>
          </cell>
          <cell r="I91">
            <v>32624</v>
          </cell>
          <cell r="K91">
            <v>32624</v>
          </cell>
          <cell r="L91">
            <v>1080502783</v>
          </cell>
          <cell r="M91">
            <v>65248</v>
          </cell>
        </row>
        <row r="92">
          <cell r="B92">
            <v>233200</v>
          </cell>
          <cell r="C92" t="str">
            <v>Gas &amp; Fuel</v>
          </cell>
          <cell r="D92">
            <v>784184524</v>
          </cell>
          <cell r="E92">
            <v>23677</v>
          </cell>
          <cell r="F92">
            <v>0</v>
          </cell>
          <cell r="G92">
            <v>0</v>
          </cell>
          <cell r="H92">
            <v>784184524</v>
          </cell>
          <cell r="I92">
            <v>23677</v>
          </cell>
          <cell r="K92">
            <v>23677</v>
          </cell>
          <cell r="L92">
            <v>784184524</v>
          </cell>
          <cell r="M92">
            <v>47354</v>
          </cell>
        </row>
        <row r="93">
          <cell r="B93">
            <v>233300</v>
          </cell>
          <cell r="C93" t="str">
            <v>Water</v>
          </cell>
          <cell r="D93">
            <v>37076840</v>
          </cell>
          <cell r="E93">
            <v>1119</v>
          </cell>
          <cell r="F93">
            <v>0</v>
          </cell>
          <cell r="G93">
            <v>0</v>
          </cell>
          <cell r="H93">
            <v>37076840</v>
          </cell>
          <cell r="I93">
            <v>1119</v>
          </cell>
          <cell r="K93">
            <v>0</v>
          </cell>
          <cell r="L93">
            <v>37076840</v>
          </cell>
          <cell r="M93">
            <v>1119</v>
          </cell>
        </row>
        <row r="94">
          <cell r="B94">
            <v>234100</v>
          </cell>
          <cell r="C94" t="str">
            <v>Building Maintenance</v>
          </cell>
          <cell r="D94">
            <v>83343247</v>
          </cell>
          <cell r="E94">
            <v>2516</v>
          </cell>
          <cell r="F94">
            <v>0</v>
          </cell>
          <cell r="G94">
            <v>0</v>
          </cell>
          <cell r="H94">
            <v>83343247</v>
          </cell>
          <cell r="I94">
            <v>2516</v>
          </cell>
          <cell r="K94">
            <v>0</v>
          </cell>
          <cell r="L94">
            <v>83343247</v>
          </cell>
          <cell r="M94">
            <v>2516</v>
          </cell>
        </row>
        <row r="95">
          <cell r="B95">
            <v>234200</v>
          </cell>
          <cell r="C95" t="str">
            <v>Machinery Maintenance</v>
          </cell>
          <cell r="D95">
            <v>346152820.5</v>
          </cell>
          <cell r="E95">
            <v>10451</v>
          </cell>
          <cell r="F95">
            <v>666140</v>
          </cell>
          <cell r="G95">
            <v>20</v>
          </cell>
          <cell r="H95">
            <v>346818960.5</v>
          </cell>
          <cell r="I95">
            <v>10471</v>
          </cell>
          <cell r="K95">
            <v>0</v>
          </cell>
          <cell r="L95">
            <v>346818960.5</v>
          </cell>
          <cell r="M95">
            <v>10471</v>
          </cell>
        </row>
        <row r="96">
          <cell r="B96">
            <v>234300</v>
          </cell>
          <cell r="C96" t="str">
            <v>Lubrication Materials</v>
          </cell>
          <cell r="D96">
            <v>51384942</v>
          </cell>
          <cell r="E96">
            <v>1551</v>
          </cell>
          <cell r="F96">
            <v>0</v>
          </cell>
          <cell r="G96">
            <v>0</v>
          </cell>
          <cell r="H96">
            <v>51384942</v>
          </cell>
          <cell r="I96">
            <v>1551</v>
          </cell>
          <cell r="K96">
            <v>0</v>
          </cell>
          <cell r="L96">
            <v>51384942</v>
          </cell>
          <cell r="M96">
            <v>1551</v>
          </cell>
        </row>
        <row r="97">
          <cell r="B97">
            <v>234400</v>
          </cell>
          <cell r="C97" t="str">
            <v>Cleaning &amp; Gardening</v>
          </cell>
          <cell r="D97">
            <v>151369506</v>
          </cell>
          <cell r="E97">
            <v>4570</v>
          </cell>
          <cell r="F97">
            <v>0</v>
          </cell>
          <cell r="G97">
            <v>0</v>
          </cell>
          <cell r="H97">
            <v>151369506</v>
          </cell>
          <cell r="I97">
            <v>4570</v>
          </cell>
          <cell r="K97">
            <v>1195</v>
          </cell>
          <cell r="L97">
            <v>151369506</v>
          </cell>
          <cell r="M97">
            <v>5765</v>
          </cell>
        </row>
        <row r="98">
          <cell r="B98">
            <v>234500</v>
          </cell>
          <cell r="C98" t="str">
            <v>Safety &amp; Security</v>
          </cell>
          <cell r="D98">
            <v>28221900</v>
          </cell>
          <cell r="E98">
            <v>852</v>
          </cell>
          <cell r="F98">
            <v>0</v>
          </cell>
          <cell r="G98">
            <v>0</v>
          </cell>
          <cell r="H98">
            <v>28221900</v>
          </cell>
          <cell r="I98">
            <v>852</v>
          </cell>
          <cell r="K98">
            <v>0</v>
          </cell>
          <cell r="L98">
            <v>28221900</v>
          </cell>
          <cell r="M98">
            <v>852</v>
          </cell>
        </row>
        <row r="99">
          <cell r="B99">
            <v>234600</v>
          </cell>
          <cell r="C99" t="str">
            <v>Branches Rental Expenses</v>
          </cell>
          <cell r="D99">
            <v>0</v>
          </cell>
          <cell r="E99">
            <v>0</v>
          </cell>
          <cell r="F99">
            <v>278265380</v>
          </cell>
          <cell r="G99">
            <v>8402</v>
          </cell>
          <cell r="H99">
            <v>278265380</v>
          </cell>
          <cell r="I99">
            <v>8402</v>
          </cell>
          <cell r="K99">
            <v>0</v>
          </cell>
          <cell r="L99">
            <v>278265380</v>
          </cell>
          <cell r="M99">
            <v>8402</v>
          </cell>
        </row>
        <row r="100">
          <cell r="B100">
            <v>234700</v>
          </cell>
          <cell r="C100" t="str">
            <v>Branches Maintenance</v>
          </cell>
          <cell r="D100">
            <v>4244000</v>
          </cell>
          <cell r="E100">
            <v>128</v>
          </cell>
          <cell r="F100">
            <v>22008707</v>
          </cell>
          <cell r="G100">
            <v>665</v>
          </cell>
          <cell r="H100">
            <v>26252707</v>
          </cell>
          <cell r="I100">
            <v>793</v>
          </cell>
          <cell r="K100">
            <v>0</v>
          </cell>
          <cell r="L100">
            <v>26252707</v>
          </cell>
          <cell r="M100">
            <v>793</v>
          </cell>
        </row>
        <row r="101">
          <cell r="B101">
            <v>234800</v>
          </cell>
          <cell r="C101" t="str">
            <v>Local Taxes</v>
          </cell>
          <cell r="D101">
            <v>174668543</v>
          </cell>
          <cell r="E101">
            <v>5274</v>
          </cell>
          <cell r="F101">
            <v>0</v>
          </cell>
          <cell r="G101">
            <v>0</v>
          </cell>
          <cell r="H101">
            <v>174668543</v>
          </cell>
          <cell r="I101">
            <v>5274</v>
          </cell>
          <cell r="K101">
            <v>0</v>
          </cell>
          <cell r="L101">
            <v>174668543</v>
          </cell>
          <cell r="M101">
            <v>5274</v>
          </cell>
        </row>
        <row r="102">
          <cell r="B102">
            <v>235100</v>
          </cell>
          <cell r="C102" t="str">
            <v>IBN - Management &amp; Advising Fee</v>
          </cell>
          <cell r="D102">
            <v>5242918478</v>
          </cell>
          <cell r="E102">
            <v>158301</v>
          </cell>
          <cell r="F102">
            <v>0</v>
          </cell>
          <cell r="G102">
            <v>0</v>
          </cell>
          <cell r="H102">
            <v>5242918478</v>
          </cell>
          <cell r="I102">
            <v>158301</v>
          </cell>
          <cell r="J102">
            <v>-5242918478</v>
          </cell>
          <cell r="K102">
            <v>-93354</v>
          </cell>
          <cell r="L102">
            <v>0</v>
          </cell>
          <cell r="M102">
            <v>64947</v>
          </cell>
        </row>
        <row r="103">
          <cell r="B103">
            <v>235200</v>
          </cell>
          <cell r="C103" t="str">
            <v>Royalties To Carlsberg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K103">
            <v>51702</v>
          </cell>
          <cell r="L103">
            <v>0</v>
          </cell>
          <cell r="M103">
            <v>51702</v>
          </cell>
        </row>
        <row r="104">
          <cell r="B104">
            <v>236000</v>
          </cell>
          <cell r="C104" t="str">
            <v>Property Insurance</v>
          </cell>
          <cell r="D104">
            <v>429638195</v>
          </cell>
          <cell r="E104">
            <v>12972</v>
          </cell>
          <cell r="F104">
            <v>0</v>
          </cell>
          <cell r="G104">
            <v>0</v>
          </cell>
          <cell r="H104">
            <v>429638195</v>
          </cell>
          <cell r="I104">
            <v>12972</v>
          </cell>
          <cell r="K104">
            <v>0</v>
          </cell>
          <cell r="L104">
            <v>429638195</v>
          </cell>
          <cell r="M104">
            <v>12972</v>
          </cell>
        </row>
        <row r="105">
          <cell r="B105">
            <v>237000</v>
          </cell>
          <cell r="C105" t="str">
            <v>Computers</v>
          </cell>
          <cell r="D105">
            <v>29837771</v>
          </cell>
          <cell r="E105">
            <v>901</v>
          </cell>
          <cell r="F105">
            <v>2670750</v>
          </cell>
          <cell r="G105">
            <v>81</v>
          </cell>
          <cell r="H105">
            <v>32508521</v>
          </cell>
          <cell r="I105">
            <v>982</v>
          </cell>
          <cell r="K105">
            <v>0</v>
          </cell>
          <cell r="L105">
            <v>32508521</v>
          </cell>
          <cell r="M105">
            <v>982</v>
          </cell>
        </row>
        <row r="106">
          <cell r="B106">
            <v>238100</v>
          </cell>
          <cell r="C106" t="str">
            <v>Depreciation of Buildings</v>
          </cell>
          <cell r="D106">
            <v>252765221</v>
          </cell>
          <cell r="E106">
            <v>7632</v>
          </cell>
          <cell r="F106">
            <v>0</v>
          </cell>
          <cell r="G106">
            <v>0</v>
          </cell>
          <cell r="H106">
            <v>252765221</v>
          </cell>
          <cell r="I106">
            <v>7632</v>
          </cell>
          <cell r="J106">
            <v>-252765221</v>
          </cell>
          <cell r="K106">
            <v>20309</v>
          </cell>
          <cell r="L106">
            <v>0</v>
          </cell>
          <cell r="M106">
            <v>27941</v>
          </cell>
        </row>
        <row r="107">
          <cell r="B107">
            <v>238200</v>
          </cell>
          <cell r="C107" t="str">
            <v>Depreciation of Common Utilities</v>
          </cell>
          <cell r="D107">
            <v>166565647</v>
          </cell>
          <cell r="E107">
            <v>5029</v>
          </cell>
          <cell r="F107">
            <v>3120621289</v>
          </cell>
          <cell r="G107">
            <v>94222</v>
          </cell>
          <cell r="H107">
            <v>3287186936</v>
          </cell>
          <cell r="I107">
            <v>99251</v>
          </cell>
          <cell r="J107">
            <v>-166565647</v>
          </cell>
          <cell r="K107">
            <v>36809</v>
          </cell>
          <cell r="L107">
            <v>3120621289</v>
          </cell>
          <cell r="M107">
            <v>136060</v>
          </cell>
        </row>
        <row r="108">
          <cell r="B108">
            <v>239000</v>
          </cell>
          <cell r="C108" t="str">
            <v>Other Production Expenses</v>
          </cell>
          <cell r="D108">
            <v>12521128</v>
          </cell>
          <cell r="E108">
            <v>378</v>
          </cell>
          <cell r="F108">
            <v>0</v>
          </cell>
          <cell r="G108">
            <v>0</v>
          </cell>
          <cell r="H108">
            <v>12521128</v>
          </cell>
          <cell r="I108">
            <v>378</v>
          </cell>
          <cell r="K108">
            <v>24523</v>
          </cell>
          <cell r="L108">
            <v>12521128</v>
          </cell>
          <cell r="M108">
            <v>24901</v>
          </cell>
        </row>
        <row r="109">
          <cell r="B109">
            <v>239999</v>
          </cell>
          <cell r="C109" t="str">
            <v>Stock Differences</v>
          </cell>
          <cell r="D109">
            <v>-4627496911.8500004</v>
          </cell>
          <cell r="E109">
            <v>-139719</v>
          </cell>
          <cell r="F109">
            <v>0</v>
          </cell>
          <cell r="G109">
            <v>0</v>
          </cell>
          <cell r="H109">
            <v>-4627496911.8500004</v>
          </cell>
          <cell r="I109">
            <v>-139719</v>
          </cell>
          <cell r="K109">
            <v>-4591</v>
          </cell>
          <cell r="L109">
            <v>-4627496911.8500004</v>
          </cell>
          <cell r="M109">
            <v>-144310</v>
          </cell>
        </row>
        <row r="110">
          <cell r="B110">
            <v>241100</v>
          </cell>
          <cell r="C110" t="str">
            <v>Cost of Imported Carlsberg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>
            <v>241200</v>
          </cell>
          <cell r="C111" t="str">
            <v>Transportation &amp; Insurance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241900</v>
          </cell>
          <cell r="C112" t="str">
            <v>Other Purchase Expenses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B113">
            <v>244100</v>
          </cell>
          <cell r="C113" t="str">
            <v>Cost of Imported Guinness</v>
          </cell>
          <cell r="D113">
            <v>60402751</v>
          </cell>
          <cell r="E113">
            <v>1824</v>
          </cell>
          <cell r="F113">
            <v>0</v>
          </cell>
          <cell r="G113">
            <v>0</v>
          </cell>
          <cell r="H113">
            <v>60402751</v>
          </cell>
          <cell r="I113">
            <v>1824</v>
          </cell>
          <cell r="K113">
            <v>0</v>
          </cell>
          <cell r="L113">
            <v>60402751</v>
          </cell>
          <cell r="M113">
            <v>1824</v>
          </cell>
        </row>
        <row r="114">
          <cell r="B114">
            <v>244200</v>
          </cell>
          <cell r="C114" t="str">
            <v>Transportation &amp; Insurance Guinness</v>
          </cell>
          <cell r="D114">
            <v>71775334</v>
          </cell>
          <cell r="E114">
            <v>2167</v>
          </cell>
          <cell r="F114">
            <v>0</v>
          </cell>
          <cell r="G114">
            <v>0</v>
          </cell>
          <cell r="H114">
            <v>71775334</v>
          </cell>
          <cell r="I114">
            <v>2167</v>
          </cell>
          <cell r="K114">
            <v>0</v>
          </cell>
          <cell r="L114">
            <v>71775334</v>
          </cell>
          <cell r="M114">
            <v>2167</v>
          </cell>
        </row>
        <row r="115">
          <cell r="B115">
            <v>244900</v>
          </cell>
          <cell r="C115" t="str">
            <v xml:space="preserve">Other Guinness Purchase Expenses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>
            <v>251000</v>
          </cell>
          <cell r="C116" t="str">
            <v>Cost of Goods Sold to Moldova</v>
          </cell>
          <cell r="D116">
            <v>323218058</v>
          </cell>
          <cell r="E116">
            <v>9759</v>
          </cell>
          <cell r="F116">
            <v>0</v>
          </cell>
          <cell r="G116">
            <v>0</v>
          </cell>
          <cell r="H116">
            <v>323218058</v>
          </cell>
          <cell r="I116">
            <v>9759</v>
          </cell>
          <cell r="K116">
            <v>49890</v>
          </cell>
          <cell r="L116">
            <v>323218058</v>
          </cell>
          <cell r="M116">
            <v>59649</v>
          </cell>
        </row>
        <row r="117">
          <cell r="B117">
            <v>252000</v>
          </cell>
          <cell r="C117" t="str">
            <v>Cost of Goods Sold to Yugoslavia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K117">
            <v>725</v>
          </cell>
          <cell r="L117">
            <v>0</v>
          </cell>
          <cell r="M117">
            <v>725</v>
          </cell>
        </row>
        <row r="118">
          <cell r="B118">
            <v>253000</v>
          </cell>
          <cell r="C118" t="str">
            <v>Cost of Goods Sold to Bulgaria</v>
          </cell>
          <cell r="D118">
            <v>13109805</v>
          </cell>
          <cell r="E118">
            <v>396</v>
          </cell>
          <cell r="F118">
            <v>0</v>
          </cell>
          <cell r="G118">
            <v>0</v>
          </cell>
          <cell r="H118">
            <v>13109805</v>
          </cell>
          <cell r="I118">
            <v>396</v>
          </cell>
          <cell r="K118">
            <v>858</v>
          </cell>
          <cell r="L118">
            <v>13109805</v>
          </cell>
          <cell r="M118">
            <v>1254</v>
          </cell>
        </row>
        <row r="119">
          <cell r="B119">
            <v>254000</v>
          </cell>
          <cell r="C119" t="str">
            <v>Cost of Goods Sold to ……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B120">
            <v>255000</v>
          </cell>
          <cell r="C120" t="str">
            <v>Sorting Production to Marketing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>
            <v>311000</v>
          </cell>
          <cell r="C121" t="str">
            <v>Sales Salary Expenses</v>
          </cell>
          <cell r="D121">
            <v>0</v>
          </cell>
          <cell r="E121">
            <v>0</v>
          </cell>
          <cell r="F121">
            <v>3894317172</v>
          </cell>
          <cell r="G121">
            <v>117582</v>
          </cell>
          <cell r="H121">
            <v>3894317172</v>
          </cell>
          <cell r="I121">
            <v>117582</v>
          </cell>
          <cell r="K121">
            <v>0</v>
          </cell>
          <cell r="L121">
            <v>3894317172</v>
          </cell>
          <cell r="M121">
            <v>117582</v>
          </cell>
        </row>
        <row r="122">
          <cell r="B122">
            <v>312000</v>
          </cell>
          <cell r="C122" t="str">
            <v>Travel Expenses - Sales</v>
          </cell>
          <cell r="D122">
            <v>23411491</v>
          </cell>
          <cell r="E122">
            <v>707</v>
          </cell>
          <cell r="F122">
            <v>142026335</v>
          </cell>
          <cell r="G122">
            <v>4288</v>
          </cell>
          <cell r="H122">
            <v>165437826</v>
          </cell>
          <cell r="I122">
            <v>4995</v>
          </cell>
          <cell r="K122">
            <v>0</v>
          </cell>
          <cell r="L122">
            <v>165437826</v>
          </cell>
          <cell r="M122">
            <v>4995</v>
          </cell>
        </row>
        <row r="123">
          <cell r="B123">
            <v>313100</v>
          </cell>
          <cell r="C123" t="str">
            <v>Protocol - Bucharest</v>
          </cell>
          <cell r="D123">
            <v>0</v>
          </cell>
          <cell r="E123">
            <v>0</v>
          </cell>
          <cell r="F123">
            <v>389829651</v>
          </cell>
          <cell r="G123">
            <v>11770</v>
          </cell>
          <cell r="H123">
            <v>389829651</v>
          </cell>
          <cell r="I123">
            <v>11770</v>
          </cell>
          <cell r="K123">
            <v>-5980</v>
          </cell>
          <cell r="L123">
            <v>389829651</v>
          </cell>
          <cell r="M123">
            <v>5790</v>
          </cell>
        </row>
        <row r="124">
          <cell r="B124">
            <v>313200</v>
          </cell>
          <cell r="C124" t="str">
            <v>Protocol - Branches</v>
          </cell>
          <cell r="D124">
            <v>0</v>
          </cell>
          <cell r="E124">
            <v>0</v>
          </cell>
          <cell r="F124">
            <v>359482518</v>
          </cell>
          <cell r="G124">
            <v>10854</v>
          </cell>
          <cell r="H124">
            <v>359482518</v>
          </cell>
          <cell r="I124">
            <v>10854</v>
          </cell>
          <cell r="K124">
            <v>-5516</v>
          </cell>
          <cell r="L124">
            <v>359482518</v>
          </cell>
          <cell r="M124">
            <v>5338</v>
          </cell>
        </row>
        <row r="125">
          <cell r="B125">
            <v>313300</v>
          </cell>
          <cell r="C125" t="str">
            <v>Protocol - Reserve</v>
          </cell>
          <cell r="D125">
            <v>210176</v>
          </cell>
          <cell r="E125">
            <v>6</v>
          </cell>
          <cell r="F125">
            <v>72447069</v>
          </cell>
          <cell r="G125">
            <v>2187</v>
          </cell>
          <cell r="H125">
            <v>72657245</v>
          </cell>
          <cell r="I125">
            <v>2193</v>
          </cell>
          <cell r="K125">
            <v>-1037</v>
          </cell>
          <cell r="L125">
            <v>72657245</v>
          </cell>
          <cell r="M125">
            <v>1156</v>
          </cell>
        </row>
        <row r="126">
          <cell r="B126">
            <v>314000</v>
          </cell>
          <cell r="C126" t="str">
            <v>Dispense Units Maintenance</v>
          </cell>
          <cell r="D126">
            <v>153451393</v>
          </cell>
          <cell r="E126">
            <v>4633</v>
          </cell>
          <cell r="F126">
            <v>0</v>
          </cell>
          <cell r="G126">
            <v>0</v>
          </cell>
          <cell r="H126">
            <v>153451393</v>
          </cell>
          <cell r="I126">
            <v>4633</v>
          </cell>
          <cell r="K126">
            <v>0</v>
          </cell>
          <cell r="L126">
            <v>153451393</v>
          </cell>
          <cell r="M126">
            <v>4633</v>
          </cell>
        </row>
        <row r="127">
          <cell r="B127">
            <v>315000</v>
          </cell>
          <cell r="C127" t="str">
            <v>Uniforms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B128">
            <v>316000</v>
          </cell>
          <cell r="C128" t="str">
            <v>Breakages</v>
          </cell>
          <cell r="D128">
            <v>0</v>
          </cell>
          <cell r="E128">
            <v>0</v>
          </cell>
          <cell r="F128">
            <v>117272754</v>
          </cell>
          <cell r="G128">
            <v>3541</v>
          </cell>
          <cell r="H128">
            <v>117272754</v>
          </cell>
          <cell r="I128">
            <v>3541</v>
          </cell>
          <cell r="J128">
            <v>-16089990</v>
          </cell>
          <cell r="K128">
            <v>-2039</v>
          </cell>
          <cell r="L128">
            <v>101182764</v>
          </cell>
          <cell r="M128">
            <v>1502</v>
          </cell>
        </row>
        <row r="129">
          <cell r="B129">
            <v>318000</v>
          </cell>
          <cell r="C129" t="str">
            <v>Depreciation Sales equipment (Draught, Crates…)</v>
          </cell>
          <cell r="D129">
            <v>412969381</v>
          </cell>
          <cell r="E129">
            <v>12469</v>
          </cell>
          <cell r="F129">
            <v>15942724</v>
          </cell>
          <cell r="G129">
            <v>481</v>
          </cell>
          <cell r="H129">
            <v>428912105</v>
          </cell>
          <cell r="I129">
            <v>12950</v>
          </cell>
          <cell r="J129">
            <v>-428912105</v>
          </cell>
          <cell r="K129">
            <v>7510</v>
          </cell>
          <cell r="L129">
            <v>0</v>
          </cell>
          <cell r="M129">
            <v>20460</v>
          </cell>
        </row>
        <row r="130">
          <cell r="B130">
            <v>319000</v>
          </cell>
          <cell r="C130" t="str">
            <v>Distributors activity</v>
          </cell>
          <cell r="D130">
            <v>0</v>
          </cell>
          <cell r="E130">
            <v>0</v>
          </cell>
          <cell r="F130">
            <v>73387500</v>
          </cell>
          <cell r="G130">
            <v>2216</v>
          </cell>
          <cell r="H130">
            <v>73387500</v>
          </cell>
          <cell r="I130">
            <v>2216</v>
          </cell>
          <cell r="K130">
            <v>0</v>
          </cell>
          <cell r="L130">
            <v>73387500</v>
          </cell>
          <cell r="M130">
            <v>2216</v>
          </cell>
        </row>
        <row r="131">
          <cell r="B131">
            <v>321000</v>
          </cell>
          <cell r="C131" t="str">
            <v>Distribution Salary Expenses</v>
          </cell>
          <cell r="D131">
            <v>0</v>
          </cell>
          <cell r="E131">
            <v>0</v>
          </cell>
          <cell r="F131">
            <v>1204027749</v>
          </cell>
          <cell r="G131">
            <v>36353</v>
          </cell>
          <cell r="H131">
            <v>1204027749</v>
          </cell>
          <cell r="I131">
            <v>36353</v>
          </cell>
          <cell r="K131">
            <v>0</v>
          </cell>
          <cell r="L131">
            <v>1204027749</v>
          </cell>
          <cell r="M131">
            <v>36353</v>
          </cell>
        </row>
        <row r="132">
          <cell r="B132">
            <v>322000</v>
          </cell>
          <cell r="C132" t="str">
            <v>Trucks Maintenance</v>
          </cell>
          <cell r="D132">
            <v>2322926023</v>
          </cell>
          <cell r="E132">
            <v>70137</v>
          </cell>
          <cell r="F132">
            <v>169828900</v>
          </cell>
          <cell r="G132">
            <v>5128</v>
          </cell>
          <cell r="H132">
            <v>2492754923</v>
          </cell>
          <cell r="I132">
            <v>75265</v>
          </cell>
          <cell r="K132">
            <v>59</v>
          </cell>
          <cell r="L132">
            <v>2492754923</v>
          </cell>
          <cell r="M132">
            <v>75324</v>
          </cell>
        </row>
        <row r="133">
          <cell r="B133">
            <v>323000</v>
          </cell>
          <cell r="C133" t="str">
            <v>Fuel Expenses</v>
          </cell>
          <cell r="D133">
            <v>2317141761</v>
          </cell>
          <cell r="E133">
            <v>69962</v>
          </cell>
          <cell r="F133">
            <v>64915833</v>
          </cell>
          <cell r="G133">
            <v>1960</v>
          </cell>
          <cell r="H133">
            <v>2382057594</v>
          </cell>
          <cell r="I133">
            <v>71922</v>
          </cell>
          <cell r="K133">
            <v>0</v>
          </cell>
          <cell r="L133">
            <v>2382057594</v>
          </cell>
          <cell r="M133">
            <v>71922</v>
          </cell>
        </row>
        <row r="134">
          <cell r="B134">
            <v>324000</v>
          </cell>
          <cell r="C134" t="str">
            <v>Insurance of Trucks and cars</v>
          </cell>
          <cell r="D134">
            <v>392047818</v>
          </cell>
          <cell r="E134">
            <v>11837</v>
          </cell>
          <cell r="F134">
            <v>111201923</v>
          </cell>
          <cell r="G134">
            <v>3358</v>
          </cell>
          <cell r="H134">
            <v>503249741</v>
          </cell>
          <cell r="I134">
            <v>15195</v>
          </cell>
          <cell r="K134">
            <v>0</v>
          </cell>
          <cell r="L134">
            <v>503249741</v>
          </cell>
          <cell r="M134">
            <v>15195</v>
          </cell>
        </row>
        <row r="135">
          <cell r="B135">
            <v>325000</v>
          </cell>
          <cell r="C135" t="str">
            <v>Route Tax</v>
          </cell>
          <cell r="D135">
            <v>83075108</v>
          </cell>
          <cell r="E135">
            <v>2508</v>
          </cell>
          <cell r="F135">
            <v>57723830</v>
          </cell>
          <cell r="G135">
            <v>1743</v>
          </cell>
          <cell r="H135">
            <v>140798938</v>
          </cell>
          <cell r="I135">
            <v>4251</v>
          </cell>
          <cell r="K135">
            <v>0</v>
          </cell>
          <cell r="L135">
            <v>140798938</v>
          </cell>
          <cell r="M135">
            <v>4251</v>
          </cell>
        </row>
        <row r="136">
          <cell r="B136">
            <v>326000</v>
          </cell>
          <cell r="C136" t="str">
            <v>Trucks Renting</v>
          </cell>
          <cell r="D136">
            <v>0</v>
          </cell>
          <cell r="E136">
            <v>0</v>
          </cell>
          <cell r="F136">
            <v>3728213000</v>
          </cell>
          <cell r="G136">
            <v>112567</v>
          </cell>
          <cell r="H136">
            <v>3728213000</v>
          </cell>
          <cell r="I136">
            <v>112567</v>
          </cell>
          <cell r="K136">
            <v>-75544</v>
          </cell>
          <cell r="L136">
            <v>3728213000</v>
          </cell>
          <cell r="M136">
            <v>37023</v>
          </cell>
        </row>
        <row r="137">
          <cell r="B137">
            <v>328000</v>
          </cell>
          <cell r="C137" t="str">
            <v>Depreciation of Trucks</v>
          </cell>
          <cell r="D137">
            <v>748395875</v>
          </cell>
          <cell r="E137">
            <v>22596</v>
          </cell>
          <cell r="F137">
            <v>92834855</v>
          </cell>
          <cell r="G137">
            <v>2803</v>
          </cell>
          <cell r="H137">
            <v>841230730</v>
          </cell>
          <cell r="I137">
            <v>25399</v>
          </cell>
          <cell r="J137">
            <v>-841230730</v>
          </cell>
          <cell r="K137">
            <v>29496</v>
          </cell>
          <cell r="L137">
            <v>0</v>
          </cell>
          <cell r="M137">
            <v>54895</v>
          </cell>
        </row>
        <row r="138">
          <cell r="B138">
            <v>329000</v>
          </cell>
          <cell r="C138" t="str">
            <v>Other distribution expenses</v>
          </cell>
          <cell r="D138">
            <v>0</v>
          </cell>
          <cell r="E138">
            <v>0</v>
          </cell>
          <cell r="F138">
            <v>83000</v>
          </cell>
          <cell r="G138">
            <v>3</v>
          </cell>
          <cell r="H138">
            <v>83000</v>
          </cell>
          <cell r="I138">
            <v>3</v>
          </cell>
          <cell r="K138">
            <v>0</v>
          </cell>
          <cell r="L138">
            <v>83000</v>
          </cell>
          <cell r="M138">
            <v>3</v>
          </cell>
        </row>
        <row r="139">
          <cell r="B139">
            <v>331000</v>
          </cell>
          <cell r="C139" t="str">
            <v>Marketing birotica</v>
          </cell>
          <cell r="D139">
            <v>196756</v>
          </cell>
          <cell r="E139">
            <v>6</v>
          </cell>
          <cell r="F139">
            <v>37346197</v>
          </cell>
          <cell r="G139">
            <v>1128</v>
          </cell>
          <cell r="H139">
            <v>37542953</v>
          </cell>
          <cell r="I139">
            <v>1134</v>
          </cell>
          <cell r="K139">
            <v>0</v>
          </cell>
          <cell r="L139">
            <v>37542953</v>
          </cell>
          <cell r="M139">
            <v>1134</v>
          </cell>
        </row>
        <row r="140">
          <cell r="B140">
            <v>332000</v>
          </cell>
          <cell r="C140" t="str">
            <v>Training</v>
          </cell>
          <cell r="D140">
            <v>6633000</v>
          </cell>
          <cell r="E140">
            <v>200</v>
          </cell>
          <cell r="F140">
            <v>2713525</v>
          </cell>
          <cell r="G140">
            <v>82</v>
          </cell>
          <cell r="H140">
            <v>9346525</v>
          </cell>
          <cell r="I140">
            <v>282</v>
          </cell>
          <cell r="K140">
            <v>0</v>
          </cell>
          <cell r="L140">
            <v>9346525</v>
          </cell>
          <cell r="M140">
            <v>282</v>
          </cell>
        </row>
        <row r="141">
          <cell r="B141">
            <v>333000</v>
          </cell>
          <cell r="C141" t="str">
            <v>Bad Debts</v>
          </cell>
          <cell r="D141">
            <v>0</v>
          </cell>
          <cell r="E141">
            <v>0</v>
          </cell>
          <cell r="F141">
            <v>4038942.31</v>
          </cell>
          <cell r="G141">
            <v>122</v>
          </cell>
          <cell r="H141">
            <v>4038942.31</v>
          </cell>
          <cell r="I141">
            <v>122</v>
          </cell>
          <cell r="J141">
            <v>310110066</v>
          </cell>
          <cell r="K141">
            <v>21021</v>
          </cell>
          <cell r="L141">
            <v>314149008.31</v>
          </cell>
          <cell r="M141">
            <v>21143</v>
          </cell>
        </row>
        <row r="142">
          <cell r="B142">
            <v>334000</v>
          </cell>
          <cell r="C142" t="str">
            <v>Local taxes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B143">
            <v>351000</v>
          </cell>
          <cell r="C143" t="str">
            <v>Export Sales Expenses -  Moldova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K143">
            <v>-22182</v>
          </cell>
          <cell r="L143">
            <v>0</v>
          </cell>
          <cell r="M143">
            <v>-22182</v>
          </cell>
        </row>
        <row r="144">
          <cell r="B144">
            <v>352000</v>
          </cell>
          <cell r="C144" t="str">
            <v>Export Sales Expenses -  Yugoslavia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B145">
            <v>353000</v>
          </cell>
          <cell r="C145" t="str">
            <v>Export Sales Expenses -  Bulgaria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B146">
            <v>354000</v>
          </cell>
          <cell r="C146" t="str">
            <v>Export Sales Expenses -  ……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B147">
            <v>355000</v>
          </cell>
          <cell r="C147" t="str">
            <v>Export Sales Expenses -  ……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B148">
            <v>411100</v>
          </cell>
          <cell r="C148" t="str">
            <v>TV Advertising - Carlsberg</v>
          </cell>
          <cell r="D148">
            <v>620891053</v>
          </cell>
          <cell r="E148">
            <v>18747</v>
          </cell>
          <cell r="F148">
            <v>0</v>
          </cell>
          <cell r="G148">
            <v>0</v>
          </cell>
          <cell r="H148">
            <v>620891053</v>
          </cell>
          <cell r="I148">
            <v>18747</v>
          </cell>
          <cell r="K148">
            <v>0</v>
          </cell>
          <cell r="L148">
            <v>620891053</v>
          </cell>
          <cell r="M148">
            <v>18747</v>
          </cell>
        </row>
        <row r="149">
          <cell r="B149">
            <v>411200</v>
          </cell>
          <cell r="C149" t="str">
            <v>ATL Agency Fee - Carlsberg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B150">
            <v>411300</v>
          </cell>
          <cell r="C150" t="str">
            <v>Radio Advertising - Carlsberg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B151">
            <v>411400</v>
          </cell>
          <cell r="C151" t="str">
            <v>Press Advertising - Carlsberg</v>
          </cell>
          <cell r="D151">
            <v>56549818</v>
          </cell>
          <cell r="E151">
            <v>1707</v>
          </cell>
          <cell r="F151">
            <v>0</v>
          </cell>
          <cell r="G151">
            <v>0</v>
          </cell>
          <cell r="H151">
            <v>56549818</v>
          </cell>
          <cell r="I151">
            <v>1707</v>
          </cell>
          <cell r="K151">
            <v>1896</v>
          </cell>
          <cell r="L151">
            <v>56549818</v>
          </cell>
          <cell r="M151">
            <v>3603</v>
          </cell>
        </row>
        <row r="152">
          <cell r="B152">
            <v>411500</v>
          </cell>
          <cell r="C152" t="str">
            <v>ATL Campaign Production - Carlsberg</v>
          </cell>
          <cell r="D152">
            <v>117417366</v>
          </cell>
          <cell r="E152">
            <v>3545</v>
          </cell>
          <cell r="F152">
            <v>0</v>
          </cell>
          <cell r="G152">
            <v>0</v>
          </cell>
          <cell r="H152">
            <v>117417366</v>
          </cell>
          <cell r="I152">
            <v>3545</v>
          </cell>
          <cell r="K152">
            <v>0</v>
          </cell>
          <cell r="L152">
            <v>117417366</v>
          </cell>
          <cell r="M152">
            <v>3545</v>
          </cell>
        </row>
        <row r="153">
          <cell r="B153">
            <v>411600</v>
          </cell>
          <cell r="C153" t="str">
            <v>Signs &amp; Billbords - Carlsberg</v>
          </cell>
          <cell r="D153">
            <v>154696014</v>
          </cell>
          <cell r="E153">
            <v>4671</v>
          </cell>
          <cell r="F153">
            <v>0</v>
          </cell>
          <cell r="G153">
            <v>0</v>
          </cell>
          <cell r="H153">
            <v>154696014</v>
          </cell>
          <cell r="I153">
            <v>4671</v>
          </cell>
          <cell r="K153">
            <v>0</v>
          </cell>
          <cell r="L153">
            <v>154696014</v>
          </cell>
          <cell r="M153">
            <v>4671</v>
          </cell>
        </row>
        <row r="154">
          <cell r="B154">
            <v>411900</v>
          </cell>
          <cell r="C154" t="str">
            <v>Reserve - Carlsberg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B155">
            <v>412100</v>
          </cell>
          <cell r="C155" t="str">
            <v>Sponsorship - Carlsberg</v>
          </cell>
          <cell r="D155">
            <v>902144640</v>
          </cell>
          <cell r="E155">
            <v>27239</v>
          </cell>
          <cell r="F155">
            <v>9546403</v>
          </cell>
          <cell r="G155">
            <v>288</v>
          </cell>
          <cell r="H155">
            <v>911691043</v>
          </cell>
          <cell r="I155">
            <v>27527</v>
          </cell>
          <cell r="K155">
            <v>-172</v>
          </cell>
          <cell r="L155">
            <v>911691043</v>
          </cell>
          <cell r="M155">
            <v>27355</v>
          </cell>
        </row>
        <row r="156">
          <cell r="B156">
            <v>412200</v>
          </cell>
          <cell r="C156" t="str">
            <v>BTL Agency Fee - Carlsberg</v>
          </cell>
          <cell r="D156">
            <v>469979765</v>
          </cell>
          <cell r="E156">
            <v>14190</v>
          </cell>
          <cell r="F156">
            <v>0</v>
          </cell>
          <cell r="G156">
            <v>0</v>
          </cell>
          <cell r="H156">
            <v>469979765</v>
          </cell>
          <cell r="I156">
            <v>14190</v>
          </cell>
          <cell r="K156">
            <v>0</v>
          </cell>
          <cell r="L156">
            <v>469979765</v>
          </cell>
          <cell r="M156">
            <v>14190</v>
          </cell>
        </row>
        <row r="157">
          <cell r="B157">
            <v>412300</v>
          </cell>
          <cell r="C157" t="str">
            <v>Retailer Promotion - Carlsberg</v>
          </cell>
          <cell r="D157">
            <v>0</v>
          </cell>
          <cell r="E157">
            <v>0</v>
          </cell>
          <cell r="F157">
            <v>-70828</v>
          </cell>
          <cell r="G157">
            <v>-2</v>
          </cell>
          <cell r="H157">
            <v>-70828</v>
          </cell>
          <cell r="I157">
            <v>-2</v>
          </cell>
          <cell r="K157">
            <v>0</v>
          </cell>
          <cell r="L157">
            <v>-70828</v>
          </cell>
          <cell r="M157">
            <v>-2</v>
          </cell>
        </row>
        <row r="158">
          <cell r="B158">
            <v>412400</v>
          </cell>
          <cell r="C158" t="str">
            <v>-----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B159">
            <v>412500</v>
          </cell>
          <cell r="C159" t="str">
            <v>POS Marketing - Carlsberg</v>
          </cell>
          <cell r="D159">
            <v>0</v>
          </cell>
          <cell r="E159">
            <v>0</v>
          </cell>
          <cell r="F159">
            <v>1412742</v>
          </cell>
          <cell r="G159">
            <v>43</v>
          </cell>
          <cell r="H159">
            <v>1412742</v>
          </cell>
          <cell r="I159">
            <v>43</v>
          </cell>
          <cell r="K159">
            <v>0</v>
          </cell>
          <cell r="L159">
            <v>1412742</v>
          </cell>
          <cell r="M159">
            <v>43</v>
          </cell>
        </row>
        <row r="160">
          <cell r="B160">
            <v>413100</v>
          </cell>
          <cell r="C160" t="str">
            <v>Consumer Promotion - Carlsberg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B161">
            <v>413200</v>
          </cell>
          <cell r="C161" t="str">
            <v>Special Packs - Carlsberg</v>
          </cell>
          <cell r="D161">
            <v>19259186</v>
          </cell>
          <cell r="E161">
            <v>581</v>
          </cell>
          <cell r="F161">
            <v>0</v>
          </cell>
          <cell r="G161">
            <v>0</v>
          </cell>
          <cell r="H161">
            <v>19259186</v>
          </cell>
          <cell r="I161">
            <v>581</v>
          </cell>
          <cell r="K161">
            <v>0</v>
          </cell>
          <cell r="L161">
            <v>19259186</v>
          </cell>
          <cell r="M161">
            <v>581</v>
          </cell>
        </row>
        <row r="162">
          <cell r="B162">
            <v>414100</v>
          </cell>
          <cell r="C162" t="str">
            <v>PR Expenses - Carlsberg</v>
          </cell>
          <cell r="D162">
            <v>15369014</v>
          </cell>
          <cell r="E162">
            <v>464</v>
          </cell>
          <cell r="F162">
            <v>12717664</v>
          </cell>
          <cell r="G162">
            <v>384</v>
          </cell>
          <cell r="H162">
            <v>28086678</v>
          </cell>
          <cell r="I162">
            <v>848</v>
          </cell>
          <cell r="K162">
            <v>-158</v>
          </cell>
          <cell r="L162">
            <v>28086678</v>
          </cell>
          <cell r="M162">
            <v>690</v>
          </cell>
        </row>
        <row r="163">
          <cell r="B163">
            <v>414200</v>
          </cell>
          <cell r="C163" t="str">
            <v>PR Agency Fee - Carlsberg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B164">
            <v>415100</v>
          </cell>
          <cell r="C164" t="str">
            <v>Advising - Carlsberg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B165">
            <v>415300</v>
          </cell>
          <cell r="C165" t="str">
            <v>Research - Carlsberg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>
            <v>419100</v>
          </cell>
          <cell r="C166" t="str">
            <v>Key Accounts - Carlsberg - Bucharest</v>
          </cell>
          <cell r="D166">
            <v>-1137480</v>
          </cell>
          <cell r="E166">
            <v>-34</v>
          </cell>
          <cell r="F166">
            <v>2943419</v>
          </cell>
          <cell r="G166">
            <v>89</v>
          </cell>
          <cell r="H166">
            <v>1805939</v>
          </cell>
          <cell r="I166">
            <v>55</v>
          </cell>
          <cell r="K166">
            <v>0</v>
          </cell>
          <cell r="L166">
            <v>1805939</v>
          </cell>
          <cell r="M166">
            <v>55</v>
          </cell>
        </row>
        <row r="167">
          <cell r="B167">
            <v>419200</v>
          </cell>
          <cell r="C167" t="str">
            <v>Key Accounts - Carlsberg - Branches</v>
          </cell>
          <cell r="D167">
            <v>115703000</v>
          </cell>
          <cell r="E167">
            <v>3493</v>
          </cell>
          <cell r="F167">
            <v>0</v>
          </cell>
          <cell r="G167">
            <v>0</v>
          </cell>
          <cell r="H167">
            <v>115703000</v>
          </cell>
          <cell r="I167">
            <v>3493</v>
          </cell>
          <cell r="K167">
            <v>0</v>
          </cell>
          <cell r="L167">
            <v>115703000</v>
          </cell>
          <cell r="M167">
            <v>3493</v>
          </cell>
        </row>
        <row r="168">
          <cell r="B168">
            <v>419300</v>
          </cell>
          <cell r="C168" t="str">
            <v>Key Accounts - Carlsberg - Reserve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>
            <v>421100</v>
          </cell>
          <cell r="C169" t="str">
            <v>TV Advertising - Tuborg</v>
          </cell>
          <cell r="D169">
            <v>1120509275</v>
          </cell>
          <cell r="E169">
            <v>33832</v>
          </cell>
          <cell r="F169">
            <v>0</v>
          </cell>
          <cell r="G169">
            <v>0</v>
          </cell>
          <cell r="H169">
            <v>1120509275</v>
          </cell>
          <cell r="I169">
            <v>33832</v>
          </cell>
          <cell r="K169">
            <v>0</v>
          </cell>
          <cell r="L169">
            <v>1120509275</v>
          </cell>
          <cell r="M169">
            <v>33832</v>
          </cell>
        </row>
        <row r="170">
          <cell r="B170">
            <v>421200</v>
          </cell>
          <cell r="C170" t="str">
            <v>ATL Agency Fee - Tuborg</v>
          </cell>
          <cell r="D170">
            <v>149357421</v>
          </cell>
          <cell r="E170">
            <v>4510</v>
          </cell>
          <cell r="F170">
            <v>0</v>
          </cell>
          <cell r="G170">
            <v>0</v>
          </cell>
          <cell r="H170">
            <v>149357421</v>
          </cell>
          <cell r="I170">
            <v>4510</v>
          </cell>
          <cell r="K170">
            <v>0</v>
          </cell>
          <cell r="L170">
            <v>149357421</v>
          </cell>
          <cell r="M170">
            <v>4510</v>
          </cell>
        </row>
        <row r="171">
          <cell r="B171">
            <v>421300</v>
          </cell>
          <cell r="C171" t="str">
            <v>Radio Advertising - Tuborg</v>
          </cell>
          <cell r="D171">
            <v>492134889</v>
          </cell>
          <cell r="E171">
            <v>14859</v>
          </cell>
          <cell r="F171">
            <v>1030197</v>
          </cell>
          <cell r="G171">
            <v>31</v>
          </cell>
          <cell r="H171">
            <v>493165086</v>
          </cell>
          <cell r="I171">
            <v>14890</v>
          </cell>
          <cell r="K171">
            <v>889</v>
          </cell>
          <cell r="L171">
            <v>493165086</v>
          </cell>
          <cell r="M171">
            <v>15779</v>
          </cell>
        </row>
        <row r="172">
          <cell r="B172">
            <v>421400</v>
          </cell>
          <cell r="C172" t="str">
            <v>Press Advertising - Tuborg</v>
          </cell>
          <cell r="D172">
            <v>141766121</v>
          </cell>
          <cell r="E172">
            <v>4280</v>
          </cell>
          <cell r="F172">
            <v>0</v>
          </cell>
          <cell r="G172">
            <v>0</v>
          </cell>
          <cell r="H172">
            <v>141766121</v>
          </cell>
          <cell r="I172">
            <v>4280</v>
          </cell>
          <cell r="K172">
            <v>0</v>
          </cell>
          <cell r="L172">
            <v>141766121</v>
          </cell>
          <cell r="M172">
            <v>4280</v>
          </cell>
        </row>
        <row r="173">
          <cell r="B173">
            <v>421500</v>
          </cell>
          <cell r="C173" t="str">
            <v>ATL Campaign Production - Tuborg</v>
          </cell>
          <cell r="D173">
            <v>26452800</v>
          </cell>
          <cell r="E173">
            <v>799</v>
          </cell>
          <cell r="F173">
            <v>0</v>
          </cell>
          <cell r="G173">
            <v>0</v>
          </cell>
          <cell r="H173">
            <v>26452800</v>
          </cell>
          <cell r="I173">
            <v>799</v>
          </cell>
          <cell r="K173">
            <v>0</v>
          </cell>
          <cell r="L173">
            <v>26452800</v>
          </cell>
          <cell r="M173">
            <v>799</v>
          </cell>
        </row>
        <row r="174">
          <cell r="B174">
            <v>421600</v>
          </cell>
          <cell r="C174" t="str">
            <v>Signs &amp; Billbords - Tuborg</v>
          </cell>
          <cell r="D174">
            <v>1213208378</v>
          </cell>
          <cell r="E174">
            <v>36631</v>
          </cell>
          <cell r="F174">
            <v>0</v>
          </cell>
          <cell r="G174">
            <v>0</v>
          </cell>
          <cell r="H174">
            <v>1213208378</v>
          </cell>
          <cell r="I174">
            <v>36631</v>
          </cell>
          <cell r="K174">
            <v>0</v>
          </cell>
          <cell r="L174">
            <v>1213208378</v>
          </cell>
          <cell r="M174">
            <v>36631</v>
          </cell>
        </row>
        <row r="175">
          <cell r="B175">
            <v>421900</v>
          </cell>
          <cell r="C175" t="str">
            <v>Reserve - Tuborg</v>
          </cell>
          <cell r="D175">
            <v>99678000</v>
          </cell>
          <cell r="E175">
            <v>3010</v>
          </cell>
          <cell r="F175">
            <v>0</v>
          </cell>
          <cell r="G175">
            <v>0</v>
          </cell>
          <cell r="H175">
            <v>99678000</v>
          </cell>
          <cell r="I175">
            <v>3010</v>
          </cell>
          <cell r="K175">
            <v>0</v>
          </cell>
          <cell r="L175">
            <v>99678000</v>
          </cell>
          <cell r="M175">
            <v>3010</v>
          </cell>
        </row>
        <row r="176">
          <cell r="B176">
            <v>422100</v>
          </cell>
          <cell r="C176" t="str">
            <v>Sponsorship - Tuborg</v>
          </cell>
          <cell r="D176">
            <v>0</v>
          </cell>
          <cell r="E176">
            <v>0</v>
          </cell>
          <cell r="F176">
            <v>24891815</v>
          </cell>
          <cell r="G176">
            <v>752</v>
          </cell>
          <cell r="H176">
            <v>24891815</v>
          </cell>
          <cell r="I176">
            <v>752</v>
          </cell>
          <cell r="K176">
            <v>-382</v>
          </cell>
          <cell r="L176">
            <v>24891815</v>
          </cell>
          <cell r="M176">
            <v>370</v>
          </cell>
        </row>
        <row r="177">
          <cell r="B177">
            <v>422200</v>
          </cell>
          <cell r="C177" t="str">
            <v>BTL Agency Fee - Tuborg</v>
          </cell>
          <cell r="D177">
            <v>1257749518</v>
          </cell>
          <cell r="E177">
            <v>37976</v>
          </cell>
          <cell r="F177">
            <v>8255711</v>
          </cell>
          <cell r="G177">
            <v>249</v>
          </cell>
          <cell r="H177">
            <v>1266005229</v>
          </cell>
          <cell r="I177">
            <v>38225</v>
          </cell>
          <cell r="K177">
            <v>238</v>
          </cell>
          <cell r="L177">
            <v>1266005229</v>
          </cell>
          <cell r="M177">
            <v>38463</v>
          </cell>
        </row>
        <row r="178">
          <cell r="B178">
            <v>422300</v>
          </cell>
          <cell r="C178" t="str">
            <v>Retailer Promotion - Tuborg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B179">
            <v>422400</v>
          </cell>
          <cell r="C179" t="str">
            <v>-------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B180">
            <v>422500</v>
          </cell>
          <cell r="C180" t="str">
            <v>POS Marketing - Tuborg</v>
          </cell>
          <cell r="D180">
            <v>0</v>
          </cell>
          <cell r="E180">
            <v>0</v>
          </cell>
          <cell r="F180">
            <v>18770447</v>
          </cell>
          <cell r="G180">
            <v>567</v>
          </cell>
          <cell r="H180">
            <v>18770447</v>
          </cell>
          <cell r="I180">
            <v>567</v>
          </cell>
          <cell r="K180">
            <v>0</v>
          </cell>
          <cell r="L180">
            <v>18770447</v>
          </cell>
          <cell r="M180">
            <v>567</v>
          </cell>
        </row>
        <row r="181">
          <cell r="B181">
            <v>423100</v>
          </cell>
          <cell r="C181" t="str">
            <v>Consumer Promotion - Tuborg</v>
          </cell>
          <cell r="D181">
            <v>2130343088</v>
          </cell>
          <cell r="E181">
            <v>64322</v>
          </cell>
          <cell r="F181">
            <v>8711914</v>
          </cell>
          <cell r="G181">
            <v>263</v>
          </cell>
          <cell r="H181">
            <v>2139055002</v>
          </cell>
          <cell r="I181">
            <v>64585</v>
          </cell>
          <cell r="J181">
            <v>-2345355328</v>
          </cell>
          <cell r="K181">
            <v>-70935</v>
          </cell>
          <cell r="L181">
            <v>-206300326</v>
          </cell>
          <cell r="M181">
            <v>-6350</v>
          </cell>
        </row>
        <row r="182">
          <cell r="B182">
            <v>423200</v>
          </cell>
          <cell r="C182" t="str">
            <v>Special Packs - Tuborg</v>
          </cell>
          <cell r="D182">
            <v>807093779</v>
          </cell>
          <cell r="E182">
            <v>24369</v>
          </cell>
          <cell r="F182">
            <v>0</v>
          </cell>
          <cell r="G182">
            <v>0</v>
          </cell>
          <cell r="H182">
            <v>807093779</v>
          </cell>
          <cell r="I182">
            <v>24369</v>
          </cell>
          <cell r="K182">
            <v>0</v>
          </cell>
          <cell r="L182">
            <v>807093779</v>
          </cell>
          <cell r="M182">
            <v>24369</v>
          </cell>
        </row>
        <row r="183">
          <cell r="B183">
            <v>424100</v>
          </cell>
          <cell r="C183" t="str">
            <v>PR Expenses - Tuborg</v>
          </cell>
          <cell r="D183">
            <v>65620683</v>
          </cell>
          <cell r="E183">
            <v>1981</v>
          </cell>
          <cell r="F183">
            <v>13200715</v>
          </cell>
          <cell r="G183">
            <v>399</v>
          </cell>
          <cell r="H183">
            <v>78821398</v>
          </cell>
          <cell r="I183">
            <v>2380</v>
          </cell>
          <cell r="K183">
            <v>-173</v>
          </cell>
          <cell r="L183">
            <v>78821398</v>
          </cell>
          <cell r="M183">
            <v>2207</v>
          </cell>
        </row>
        <row r="184">
          <cell r="B184">
            <v>424200</v>
          </cell>
          <cell r="C184" t="str">
            <v>PR Agency Fee - Tuborg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B185">
            <v>425100</v>
          </cell>
          <cell r="C185" t="str">
            <v>Advising - Tuborg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B186">
            <v>425300</v>
          </cell>
          <cell r="C186" t="str">
            <v>Research - Tuborg</v>
          </cell>
          <cell r="D186">
            <v>395260490</v>
          </cell>
          <cell r="E186">
            <v>11934</v>
          </cell>
          <cell r="F186">
            <v>18010869</v>
          </cell>
          <cell r="G186">
            <v>544</v>
          </cell>
          <cell r="H186">
            <v>413271359</v>
          </cell>
          <cell r="I186">
            <v>12478</v>
          </cell>
          <cell r="K186">
            <v>-276</v>
          </cell>
          <cell r="L186">
            <v>413271359</v>
          </cell>
          <cell r="M186">
            <v>12202</v>
          </cell>
        </row>
        <row r="187">
          <cell r="B187">
            <v>429100</v>
          </cell>
          <cell r="C187" t="str">
            <v>Key Accounts - Tuborg - Bucharest</v>
          </cell>
          <cell r="D187">
            <v>199116725</v>
          </cell>
          <cell r="E187">
            <v>6012</v>
          </cell>
          <cell r="F187">
            <v>0</v>
          </cell>
          <cell r="G187">
            <v>0</v>
          </cell>
          <cell r="H187">
            <v>199116725</v>
          </cell>
          <cell r="I187">
            <v>6012</v>
          </cell>
          <cell r="K187">
            <v>0</v>
          </cell>
          <cell r="L187">
            <v>199116725</v>
          </cell>
          <cell r="M187">
            <v>6012</v>
          </cell>
        </row>
        <row r="188">
          <cell r="B188">
            <v>429200</v>
          </cell>
          <cell r="C188" t="str">
            <v>Key Accounts - Tuborg - Branches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B189">
            <v>429300</v>
          </cell>
          <cell r="C189" t="str">
            <v>Key Accounts - Tuborg - Reserve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B190">
            <v>431100</v>
          </cell>
          <cell r="C190" t="str">
            <v>TV Advertising - Skol</v>
          </cell>
          <cell r="D190">
            <v>2926075500</v>
          </cell>
          <cell r="E190">
            <v>88348</v>
          </cell>
          <cell r="F190">
            <v>0</v>
          </cell>
          <cell r="G190">
            <v>0</v>
          </cell>
          <cell r="H190">
            <v>2926075500</v>
          </cell>
          <cell r="I190">
            <v>88348</v>
          </cell>
          <cell r="K190">
            <v>0</v>
          </cell>
          <cell r="L190">
            <v>2926075500</v>
          </cell>
          <cell r="M190">
            <v>88348</v>
          </cell>
        </row>
        <row r="191">
          <cell r="B191">
            <v>431200</v>
          </cell>
          <cell r="C191" t="str">
            <v>ATL Agency Fee - Skol</v>
          </cell>
          <cell r="D191">
            <v>224782668</v>
          </cell>
          <cell r="E191">
            <v>6787</v>
          </cell>
          <cell r="F191">
            <v>0</v>
          </cell>
          <cell r="G191">
            <v>0</v>
          </cell>
          <cell r="H191">
            <v>224782668</v>
          </cell>
          <cell r="I191">
            <v>6787</v>
          </cell>
          <cell r="K191">
            <v>0</v>
          </cell>
          <cell r="L191">
            <v>224782668</v>
          </cell>
          <cell r="M191">
            <v>6787</v>
          </cell>
        </row>
        <row r="192">
          <cell r="B192">
            <v>431300</v>
          </cell>
          <cell r="C192" t="str">
            <v>Radio Advertising - Skol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>
            <v>431400</v>
          </cell>
          <cell r="C193" t="str">
            <v>Press Advertising - Skol</v>
          </cell>
          <cell r="D193">
            <v>75804494</v>
          </cell>
          <cell r="E193">
            <v>2289</v>
          </cell>
          <cell r="F193">
            <v>0</v>
          </cell>
          <cell r="G193">
            <v>0</v>
          </cell>
          <cell r="H193">
            <v>75804494</v>
          </cell>
          <cell r="I193">
            <v>2289</v>
          </cell>
          <cell r="K193">
            <v>0</v>
          </cell>
          <cell r="L193">
            <v>75804494</v>
          </cell>
          <cell r="M193">
            <v>2289</v>
          </cell>
        </row>
        <row r="194">
          <cell r="B194">
            <v>431500</v>
          </cell>
          <cell r="C194" t="str">
            <v>ATL Campaign Production - Skol</v>
          </cell>
          <cell r="D194">
            <v>131241840</v>
          </cell>
          <cell r="E194">
            <v>3963</v>
          </cell>
          <cell r="F194">
            <v>0</v>
          </cell>
          <cell r="G194">
            <v>0</v>
          </cell>
          <cell r="H194">
            <v>131241840</v>
          </cell>
          <cell r="I194">
            <v>3963</v>
          </cell>
          <cell r="K194">
            <v>0</v>
          </cell>
          <cell r="L194">
            <v>131241840</v>
          </cell>
          <cell r="M194">
            <v>3963</v>
          </cell>
        </row>
        <row r="195">
          <cell r="B195">
            <v>431600</v>
          </cell>
          <cell r="C195" t="str">
            <v>Signs &amp; Billbords - Skol</v>
          </cell>
          <cell r="D195">
            <v>27276048</v>
          </cell>
          <cell r="E195">
            <v>824</v>
          </cell>
          <cell r="F195">
            <v>57838270</v>
          </cell>
          <cell r="G195">
            <v>1746</v>
          </cell>
          <cell r="H195">
            <v>85114318</v>
          </cell>
          <cell r="I195">
            <v>2570</v>
          </cell>
          <cell r="K195">
            <v>0</v>
          </cell>
          <cell r="L195">
            <v>85114318</v>
          </cell>
          <cell r="M195">
            <v>2570</v>
          </cell>
        </row>
        <row r="196">
          <cell r="B196">
            <v>431900</v>
          </cell>
          <cell r="C196" t="str">
            <v>Reserve - Skol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B197">
            <v>432100</v>
          </cell>
          <cell r="C197" t="str">
            <v>Sponsorship - Skol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B198">
            <v>432200</v>
          </cell>
          <cell r="C198" t="str">
            <v>BTL Agency Fee - Skol</v>
          </cell>
          <cell r="D198">
            <v>435448170</v>
          </cell>
          <cell r="E198">
            <v>13148</v>
          </cell>
          <cell r="F198">
            <v>32205129</v>
          </cell>
          <cell r="G198">
            <v>972</v>
          </cell>
          <cell r="H198">
            <v>467653299</v>
          </cell>
          <cell r="I198">
            <v>14120</v>
          </cell>
          <cell r="K198">
            <v>-126</v>
          </cell>
          <cell r="L198">
            <v>467653299</v>
          </cell>
          <cell r="M198">
            <v>13994</v>
          </cell>
        </row>
        <row r="199">
          <cell r="B199">
            <v>432300</v>
          </cell>
          <cell r="C199" t="str">
            <v>Retailer Promotion - Skol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>
            <v>432400</v>
          </cell>
          <cell r="C200" t="str">
            <v>-------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>
            <v>432500</v>
          </cell>
          <cell r="C201" t="str">
            <v>POS Marketing - Skol</v>
          </cell>
          <cell r="D201">
            <v>61373561</v>
          </cell>
          <cell r="E201">
            <v>1853</v>
          </cell>
          <cell r="F201">
            <v>9359103</v>
          </cell>
          <cell r="G201">
            <v>283</v>
          </cell>
          <cell r="H201">
            <v>70732664</v>
          </cell>
          <cell r="I201">
            <v>2136</v>
          </cell>
          <cell r="K201">
            <v>0</v>
          </cell>
          <cell r="L201">
            <v>70732664</v>
          </cell>
          <cell r="M201">
            <v>2136</v>
          </cell>
        </row>
        <row r="202">
          <cell r="B202">
            <v>433100</v>
          </cell>
          <cell r="C202" t="str">
            <v>Consumer Promotion - Skol</v>
          </cell>
          <cell r="D202">
            <v>1610257049</v>
          </cell>
          <cell r="E202">
            <v>48619</v>
          </cell>
          <cell r="F202">
            <v>5162284</v>
          </cell>
          <cell r="G202">
            <v>156</v>
          </cell>
          <cell r="H202">
            <v>1615419333</v>
          </cell>
          <cell r="I202">
            <v>48775</v>
          </cell>
          <cell r="K202">
            <v>-59</v>
          </cell>
          <cell r="L202">
            <v>1615419333</v>
          </cell>
          <cell r="M202">
            <v>48716</v>
          </cell>
        </row>
        <row r="203">
          <cell r="B203">
            <v>433200</v>
          </cell>
          <cell r="C203" t="str">
            <v>Special Packs - Skol</v>
          </cell>
          <cell r="D203">
            <v>279038983</v>
          </cell>
          <cell r="E203">
            <v>8425</v>
          </cell>
          <cell r="F203">
            <v>0</v>
          </cell>
          <cell r="G203">
            <v>0</v>
          </cell>
          <cell r="H203">
            <v>279038983</v>
          </cell>
          <cell r="I203">
            <v>8425</v>
          </cell>
          <cell r="K203">
            <v>0</v>
          </cell>
          <cell r="L203">
            <v>279038983</v>
          </cell>
          <cell r="M203">
            <v>8425</v>
          </cell>
        </row>
        <row r="204">
          <cell r="B204">
            <v>434100</v>
          </cell>
          <cell r="C204" t="str">
            <v>PR Expenses - Skol</v>
          </cell>
          <cell r="D204">
            <v>56278303</v>
          </cell>
          <cell r="E204">
            <v>1699</v>
          </cell>
          <cell r="F204">
            <v>5993509</v>
          </cell>
          <cell r="G204">
            <v>181</v>
          </cell>
          <cell r="H204">
            <v>62271812</v>
          </cell>
          <cell r="I204">
            <v>1880</v>
          </cell>
          <cell r="K204">
            <v>1323</v>
          </cell>
          <cell r="L204">
            <v>62271812</v>
          </cell>
          <cell r="M204">
            <v>3203</v>
          </cell>
        </row>
        <row r="205">
          <cell r="B205">
            <v>434200</v>
          </cell>
          <cell r="C205" t="str">
            <v>PR Agency Fee - Skol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>
            <v>435100</v>
          </cell>
          <cell r="C206" t="str">
            <v>Advising - Skol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B207">
            <v>435300</v>
          </cell>
          <cell r="C207" t="str">
            <v>Research - Skol</v>
          </cell>
          <cell r="D207">
            <v>0</v>
          </cell>
          <cell r="E207">
            <v>0</v>
          </cell>
          <cell r="F207">
            <v>14393931</v>
          </cell>
          <cell r="G207">
            <v>435</v>
          </cell>
          <cell r="H207">
            <v>14393931</v>
          </cell>
          <cell r="I207">
            <v>435</v>
          </cell>
          <cell r="K207">
            <v>-221</v>
          </cell>
          <cell r="L207">
            <v>14393931</v>
          </cell>
          <cell r="M207">
            <v>214</v>
          </cell>
        </row>
        <row r="208">
          <cell r="B208">
            <v>439100</v>
          </cell>
          <cell r="C208" t="str">
            <v>Key Accounts - Skol - Bucharest</v>
          </cell>
          <cell r="D208">
            <v>16717612</v>
          </cell>
          <cell r="E208">
            <v>505</v>
          </cell>
          <cell r="F208">
            <v>0</v>
          </cell>
          <cell r="G208">
            <v>0</v>
          </cell>
          <cell r="H208">
            <v>16717612</v>
          </cell>
          <cell r="I208">
            <v>505</v>
          </cell>
          <cell r="K208">
            <v>0</v>
          </cell>
          <cell r="L208">
            <v>16717612</v>
          </cell>
          <cell r="M208">
            <v>505</v>
          </cell>
        </row>
        <row r="209">
          <cell r="B209">
            <v>439200</v>
          </cell>
          <cell r="C209" t="str">
            <v>Key Accounts - Skol - Branches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>
            <v>439300</v>
          </cell>
          <cell r="C210" t="str">
            <v>Key Accounts - Skol - Reserve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B211">
            <v>441000</v>
          </cell>
          <cell r="C211" t="str">
            <v>A.T.L Activities - Guinness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B212">
            <v>442000</v>
          </cell>
          <cell r="C212" t="str">
            <v>B.T.L Activities - Guinness</v>
          </cell>
          <cell r="D212">
            <v>0</v>
          </cell>
          <cell r="E212">
            <v>0</v>
          </cell>
          <cell r="F212">
            <v>650102</v>
          </cell>
          <cell r="G212">
            <v>20</v>
          </cell>
          <cell r="H212">
            <v>650102</v>
          </cell>
          <cell r="I212">
            <v>20</v>
          </cell>
          <cell r="K212">
            <v>0</v>
          </cell>
          <cell r="L212">
            <v>650102</v>
          </cell>
          <cell r="M212">
            <v>20</v>
          </cell>
        </row>
        <row r="213">
          <cell r="B213">
            <v>443000</v>
          </cell>
          <cell r="C213" t="str">
            <v>Consumer Promotion - Guinness</v>
          </cell>
          <cell r="D213">
            <v>865194</v>
          </cell>
          <cell r="E213">
            <v>26</v>
          </cell>
          <cell r="F213">
            <v>0</v>
          </cell>
          <cell r="G213">
            <v>0</v>
          </cell>
          <cell r="H213">
            <v>865194</v>
          </cell>
          <cell r="I213">
            <v>26</v>
          </cell>
          <cell r="K213">
            <v>0</v>
          </cell>
          <cell r="L213">
            <v>865194</v>
          </cell>
          <cell r="M213">
            <v>26</v>
          </cell>
        </row>
        <row r="214">
          <cell r="B214">
            <v>444000</v>
          </cell>
          <cell r="C214" t="str">
            <v>Public Relations - Guinness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B215">
            <v>445000</v>
          </cell>
          <cell r="C215" t="str">
            <v>Advising &amp; Research - Guinness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B216">
            <v>451000</v>
          </cell>
          <cell r="C216" t="str">
            <v>Export Marketing Expenses - Moldova</v>
          </cell>
          <cell r="D216">
            <v>4996053</v>
          </cell>
          <cell r="E216">
            <v>151</v>
          </cell>
          <cell r="F216">
            <v>32578862</v>
          </cell>
          <cell r="G216">
            <v>984</v>
          </cell>
          <cell r="H216">
            <v>37574915</v>
          </cell>
          <cell r="I216">
            <v>1135</v>
          </cell>
          <cell r="K216">
            <v>-16318</v>
          </cell>
          <cell r="L216">
            <v>37574915</v>
          </cell>
          <cell r="M216">
            <v>-15183</v>
          </cell>
        </row>
        <row r="217">
          <cell r="B217">
            <v>452000</v>
          </cell>
          <cell r="C217" t="str">
            <v>Export Marketing Expenses - Yugoslavia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K217">
            <v>-672</v>
          </cell>
          <cell r="L217">
            <v>0</v>
          </cell>
          <cell r="M217">
            <v>-672</v>
          </cell>
        </row>
        <row r="218">
          <cell r="B218">
            <v>453000</v>
          </cell>
          <cell r="C218" t="str">
            <v>Export Marketing Expenses - Bulgaria</v>
          </cell>
          <cell r="D218">
            <v>0</v>
          </cell>
          <cell r="E218">
            <v>0</v>
          </cell>
          <cell r="F218">
            <v>75650</v>
          </cell>
          <cell r="G218">
            <v>2</v>
          </cell>
          <cell r="H218">
            <v>75650</v>
          </cell>
          <cell r="I218">
            <v>2</v>
          </cell>
          <cell r="K218">
            <v>-267</v>
          </cell>
          <cell r="L218">
            <v>75650</v>
          </cell>
          <cell r="M218">
            <v>-265</v>
          </cell>
        </row>
        <row r="219">
          <cell r="B219">
            <v>454000</v>
          </cell>
          <cell r="C219" t="str">
            <v>Export Marketing Expenses -  ……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B220">
            <v>455000</v>
          </cell>
          <cell r="C220" t="str">
            <v>Export Marketing Expenses -  ……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B221">
            <v>491000</v>
          </cell>
          <cell r="C221" t="str">
            <v>Marketing Salary Expenses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B222">
            <v>492100</v>
          </cell>
          <cell r="C222" t="str">
            <v>POS Sales - Bucharest</v>
          </cell>
          <cell r="D222">
            <v>356809</v>
          </cell>
          <cell r="E222">
            <v>11</v>
          </cell>
          <cell r="F222">
            <v>857487513</v>
          </cell>
          <cell r="G222">
            <v>25890</v>
          </cell>
          <cell r="H222">
            <v>857844322</v>
          </cell>
          <cell r="I222">
            <v>25901</v>
          </cell>
          <cell r="K222">
            <v>0</v>
          </cell>
          <cell r="L222">
            <v>857844322</v>
          </cell>
          <cell r="M222">
            <v>25901</v>
          </cell>
        </row>
        <row r="223">
          <cell r="B223">
            <v>492200</v>
          </cell>
          <cell r="C223" t="str">
            <v>POS Sales - Branches</v>
          </cell>
          <cell r="D223">
            <v>18487395</v>
          </cell>
          <cell r="E223">
            <v>558</v>
          </cell>
          <cell r="F223">
            <v>1274615364</v>
          </cell>
          <cell r="G223">
            <v>38485</v>
          </cell>
          <cell r="H223">
            <v>1293102759</v>
          </cell>
          <cell r="I223">
            <v>39043</v>
          </cell>
          <cell r="K223">
            <v>0</v>
          </cell>
          <cell r="L223">
            <v>1293102759</v>
          </cell>
          <cell r="M223">
            <v>39043</v>
          </cell>
        </row>
        <row r="224">
          <cell r="B224">
            <v>492300</v>
          </cell>
          <cell r="C224" t="str">
            <v>POS Sales - Reserve</v>
          </cell>
          <cell r="D224">
            <v>27731092</v>
          </cell>
          <cell r="E224">
            <v>837</v>
          </cell>
          <cell r="F224">
            <v>0</v>
          </cell>
          <cell r="G224">
            <v>0</v>
          </cell>
          <cell r="H224">
            <v>27731092</v>
          </cell>
          <cell r="I224">
            <v>837</v>
          </cell>
          <cell r="K224">
            <v>0</v>
          </cell>
          <cell r="L224">
            <v>27731092</v>
          </cell>
          <cell r="M224">
            <v>837</v>
          </cell>
        </row>
        <row r="225">
          <cell r="B225">
            <v>498000</v>
          </cell>
          <cell r="C225" t="str">
            <v>Depreciation of Marketing Equipment</v>
          </cell>
          <cell r="D225">
            <v>48421514</v>
          </cell>
          <cell r="E225">
            <v>1462</v>
          </cell>
          <cell r="F225">
            <v>0</v>
          </cell>
          <cell r="G225">
            <v>0</v>
          </cell>
          <cell r="H225">
            <v>48421514</v>
          </cell>
          <cell r="I225">
            <v>1462</v>
          </cell>
          <cell r="J225">
            <v>-48421514</v>
          </cell>
          <cell r="K225">
            <v>-1462</v>
          </cell>
          <cell r="L225">
            <v>0</v>
          </cell>
          <cell r="M225">
            <v>0</v>
          </cell>
        </row>
        <row r="226">
          <cell r="B226">
            <v>499000</v>
          </cell>
          <cell r="C226" t="str">
            <v>Local taxes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B227">
            <v>501000</v>
          </cell>
          <cell r="C227" t="str">
            <v>General &amp; Management Salary</v>
          </cell>
          <cell r="D227">
            <v>1479894647</v>
          </cell>
          <cell r="E227">
            <v>44683</v>
          </cell>
          <cell r="F227">
            <v>54099657</v>
          </cell>
          <cell r="G227">
            <v>1633</v>
          </cell>
          <cell r="H227">
            <v>1533994304</v>
          </cell>
          <cell r="I227">
            <v>46316</v>
          </cell>
          <cell r="K227">
            <v>0</v>
          </cell>
          <cell r="L227">
            <v>1533994304</v>
          </cell>
          <cell r="M227">
            <v>46316</v>
          </cell>
        </row>
        <row r="228">
          <cell r="B228">
            <v>502100</v>
          </cell>
          <cell r="C228" t="str">
            <v>Travel Expenses - G &amp; M</v>
          </cell>
          <cell r="D228">
            <v>389386247</v>
          </cell>
          <cell r="E228">
            <v>11757</v>
          </cell>
          <cell r="F228">
            <v>600000</v>
          </cell>
          <cell r="G228">
            <v>18</v>
          </cell>
          <cell r="H228">
            <v>389986247</v>
          </cell>
          <cell r="I228">
            <v>11775</v>
          </cell>
          <cell r="K228">
            <v>0</v>
          </cell>
          <cell r="L228">
            <v>389986247</v>
          </cell>
          <cell r="M228">
            <v>11775</v>
          </cell>
        </row>
        <row r="229">
          <cell r="B229">
            <v>502200</v>
          </cell>
          <cell r="C229" t="str">
            <v>Protocol</v>
          </cell>
          <cell r="D229">
            <v>180015485</v>
          </cell>
          <cell r="E229">
            <v>5435</v>
          </cell>
          <cell r="F229">
            <v>94395760</v>
          </cell>
          <cell r="G229">
            <v>2850</v>
          </cell>
          <cell r="H229">
            <v>274411245</v>
          </cell>
          <cell r="I229">
            <v>8285</v>
          </cell>
          <cell r="K229">
            <v>-631</v>
          </cell>
          <cell r="L229">
            <v>274411245</v>
          </cell>
          <cell r="M229">
            <v>7654</v>
          </cell>
        </row>
        <row r="230">
          <cell r="B230">
            <v>503100</v>
          </cell>
          <cell r="C230" t="str">
            <v>Telephone</v>
          </cell>
          <cell r="D230">
            <v>545454337</v>
          </cell>
          <cell r="E230">
            <v>16469</v>
          </cell>
          <cell r="F230">
            <v>29757059</v>
          </cell>
          <cell r="G230">
            <v>898</v>
          </cell>
          <cell r="H230">
            <v>575211396</v>
          </cell>
          <cell r="I230">
            <v>17367</v>
          </cell>
          <cell r="K230">
            <v>17367</v>
          </cell>
          <cell r="L230">
            <v>575211396</v>
          </cell>
          <cell r="M230">
            <v>34734</v>
          </cell>
        </row>
        <row r="231">
          <cell r="B231">
            <v>503200</v>
          </cell>
          <cell r="C231" t="str">
            <v>Post</v>
          </cell>
          <cell r="D231">
            <v>108299082</v>
          </cell>
          <cell r="E231">
            <v>3270</v>
          </cell>
          <cell r="F231">
            <v>117000</v>
          </cell>
          <cell r="G231">
            <v>4</v>
          </cell>
          <cell r="H231">
            <v>108416082</v>
          </cell>
          <cell r="I231">
            <v>3274</v>
          </cell>
          <cell r="K231">
            <v>0</v>
          </cell>
          <cell r="L231">
            <v>108416082</v>
          </cell>
          <cell r="M231">
            <v>3274</v>
          </cell>
        </row>
        <row r="232">
          <cell r="B232">
            <v>503300</v>
          </cell>
          <cell r="C232" t="str">
            <v>Press (Advertizements)</v>
          </cell>
          <cell r="D232">
            <v>9750893</v>
          </cell>
          <cell r="E232">
            <v>294</v>
          </cell>
          <cell r="F232">
            <v>0</v>
          </cell>
          <cell r="G232">
            <v>0</v>
          </cell>
          <cell r="H232">
            <v>9750893</v>
          </cell>
          <cell r="I232">
            <v>294</v>
          </cell>
          <cell r="K232">
            <v>0</v>
          </cell>
          <cell r="L232">
            <v>9750893</v>
          </cell>
          <cell r="M232">
            <v>294</v>
          </cell>
        </row>
        <row r="233">
          <cell r="B233">
            <v>504100</v>
          </cell>
          <cell r="C233" t="str">
            <v>Social Activities</v>
          </cell>
          <cell r="D233">
            <v>523172962</v>
          </cell>
          <cell r="E233">
            <v>15796</v>
          </cell>
          <cell r="F233">
            <v>152850330</v>
          </cell>
          <cell r="G233">
            <v>4615</v>
          </cell>
          <cell r="H233">
            <v>676023292</v>
          </cell>
          <cell r="I233">
            <v>20411</v>
          </cell>
          <cell r="K233">
            <v>-1932</v>
          </cell>
          <cell r="L233">
            <v>676023292</v>
          </cell>
          <cell r="M233">
            <v>18479</v>
          </cell>
        </row>
        <row r="234">
          <cell r="B234">
            <v>504200</v>
          </cell>
          <cell r="C234" t="str">
            <v xml:space="preserve">Presents 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>
            <v>504300</v>
          </cell>
          <cell r="C235" t="str">
            <v>Courses And Training</v>
          </cell>
          <cell r="D235">
            <v>54557674</v>
          </cell>
          <cell r="E235">
            <v>1647</v>
          </cell>
          <cell r="F235">
            <v>0</v>
          </cell>
          <cell r="G235">
            <v>0</v>
          </cell>
          <cell r="H235">
            <v>54557674</v>
          </cell>
          <cell r="I235">
            <v>1647</v>
          </cell>
          <cell r="K235">
            <v>0</v>
          </cell>
          <cell r="L235">
            <v>54557674</v>
          </cell>
          <cell r="M235">
            <v>1647</v>
          </cell>
        </row>
        <row r="236">
          <cell r="B236">
            <v>505100</v>
          </cell>
          <cell r="C236" t="str">
            <v>Audit and Accountancy</v>
          </cell>
          <cell r="D236">
            <v>133930000</v>
          </cell>
          <cell r="E236">
            <v>4044</v>
          </cell>
          <cell r="F236">
            <v>0</v>
          </cell>
          <cell r="G236">
            <v>0</v>
          </cell>
          <cell r="H236">
            <v>133930000</v>
          </cell>
          <cell r="I236">
            <v>4044</v>
          </cell>
          <cell r="K236">
            <v>9000</v>
          </cell>
          <cell r="L236">
            <v>133930000</v>
          </cell>
          <cell r="M236">
            <v>13044</v>
          </cell>
        </row>
        <row r="237">
          <cell r="B237">
            <v>505200</v>
          </cell>
          <cell r="C237" t="str">
            <v>Legal Consultation</v>
          </cell>
          <cell r="D237">
            <v>34913000</v>
          </cell>
          <cell r="E237">
            <v>1054</v>
          </cell>
          <cell r="F237">
            <v>10000000</v>
          </cell>
          <cell r="G237">
            <v>302</v>
          </cell>
          <cell r="H237">
            <v>44913000</v>
          </cell>
          <cell r="I237">
            <v>1356</v>
          </cell>
          <cell r="K237">
            <v>0</v>
          </cell>
          <cell r="L237">
            <v>44913000</v>
          </cell>
          <cell r="M237">
            <v>1356</v>
          </cell>
        </row>
        <row r="238">
          <cell r="B238">
            <v>505300</v>
          </cell>
          <cell r="C238" t="str">
            <v>Advising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B239">
            <v>505400</v>
          </cell>
          <cell r="C239" t="str">
            <v>Profesional Books and Subscriptions</v>
          </cell>
          <cell r="D239">
            <v>154043011</v>
          </cell>
          <cell r="E239">
            <v>4651</v>
          </cell>
          <cell r="F239">
            <v>0</v>
          </cell>
          <cell r="G239">
            <v>0</v>
          </cell>
          <cell r="H239">
            <v>154043011</v>
          </cell>
          <cell r="I239">
            <v>4651</v>
          </cell>
          <cell r="K239">
            <v>0</v>
          </cell>
          <cell r="L239">
            <v>154043011</v>
          </cell>
          <cell r="M239">
            <v>4651</v>
          </cell>
        </row>
        <row r="240">
          <cell r="B240">
            <v>506100</v>
          </cell>
          <cell r="C240" t="str">
            <v>Fuel Expenses</v>
          </cell>
          <cell r="D240">
            <v>167341372</v>
          </cell>
          <cell r="E240">
            <v>5053</v>
          </cell>
          <cell r="F240">
            <v>17096132</v>
          </cell>
          <cell r="G240">
            <v>516</v>
          </cell>
          <cell r="H240">
            <v>184437504</v>
          </cell>
          <cell r="I240">
            <v>5569</v>
          </cell>
          <cell r="K240">
            <v>0</v>
          </cell>
          <cell r="L240">
            <v>184437504</v>
          </cell>
          <cell r="M240">
            <v>5569</v>
          </cell>
        </row>
        <row r="241">
          <cell r="B241">
            <v>506200</v>
          </cell>
          <cell r="C241" t="str">
            <v>Car Repairs and Renovations</v>
          </cell>
          <cell r="D241">
            <v>47423214</v>
          </cell>
          <cell r="E241">
            <v>1432</v>
          </cell>
          <cell r="F241">
            <v>0</v>
          </cell>
          <cell r="G241">
            <v>0</v>
          </cell>
          <cell r="H241">
            <v>47423214</v>
          </cell>
          <cell r="I241">
            <v>1432</v>
          </cell>
          <cell r="K241">
            <v>0</v>
          </cell>
          <cell r="L241">
            <v>47423214</v>
          </cell>
          <cell r="M241">
            <v>1432</v>
          </cell>
        </row>
        <row r="242">
          <cell r="B242">
            <v>506300</v>
          </cell>
          <cell r="C242" t="str">
            <v>Insurance of Vehicles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>
            <v>506400</v>
          </cell>
          <cell r="C243" t="str">
            <v>Route Tax</v>
          </cell>
          <cell r="D243">
            <v>0</v>
          </cell>
          <cell r="E243">
            <v>0</v>
          </cell>
          <cell r="F243">
            <v>25620000</v>
          </cell>
          <cell r="G243">
            <v>774</v>
          </cell>
          <cell r="H243">
            <v>25620000</v>
          </cell>
          <cell r="I243">
            <v>774</v>
          </cell>
          <cell r="K243">
            <v>0</v>
          </cell>
          <cell r="L243">
            <v>25620000</v>
          </cell>
          <cell r="M243">
            <v>774</v>
          </cell>
        </row>
        <row r="244">
          <cell r="B244">
            <v>507100</v>
          </cell>
          <cell r="C244" t="str">
            <v>Local Taxes</v>
          </cell>
          <cell r="D244">
            <v>60000000</v>
          </cell>
          <cell r="E244">
            <v>1812</v>
          </cell>
          <cell r="F244">
            <v>0</v>
          </cell>
          <cell r="G244">
            <v>0</v>
          </cell>
          <cell r="H244">
            <v>60000000</v>
          </cell>
          <cell r="I244">
            <v>1812</v>
          </cell>
          <cell r="K244">
            <v>0</v>
          </cell>
          <cell r="L244">
            <v>60000000</v>
          </cell>
          <cell r="M244">
            <v>1812</v>
          </cell>
        </row>
        <row r="245">
          <cell r="B245">
            <v>507200</v>
          </cell>
          <cell r="C245" t="str">
            <v>Cleaning Materials</v>
          </cell>
          <cell r="D245">
            <v>58723498</v>
          </cell>
          <cell r="E245">
            <v>1773</v>
          </cell>
          <cell r="F245">
            <v>0</v>
          </cell>
          <cell r="G245">
            <v>0</v>
          </cell>
          <cell r="H245">
            <v>58723498</v>
          </cell>
          <cell r="I245">
            <v>1773</v>
          </cell>
          <cell r="K245">
            <v>0</v>
          </cell>
          <cell r="L245">
            <v>58723498</v>
          </cell>
          <cell r="M245">
            <v>1773</v>
          </cell>
        </row>
        <row r="246">
          <cell r="B246">
            <v>507300</v>
          </cell>
          <cell r="C246" t="str">
            <v>Birotica</v>
          </cell>
          <cell r="D246">
            <v>100434171</v>
          </cell>
          <cell r="E246">
            <v>3032</v>
          </cell>
          <cell r="F246">
            <v>6927225</v>
          </cell>
          <cell r="G246">
            <v>209</v>
          </cell>
          <cell r="H246">
            <v>107361396</v>
          </cell>
          <cell r="I246">
            <v>3241</v>
          </cell>
          <cell r="K246">
            <v>0</v>
          </cell>
          <cell r="L246">
            <v>107361396</v>
          </cell>
          <cell r="M246">
            <v>3241</v>
          </cell>
        </row>
        <row r="247">
          <cell r="B247">
            <v>507800</v>
          </cell>
          <cell r="C247" t="str">
            <v>Other General Expenses</v>
          </cell>
          <cell r="D247">
            <v>129190385</v>
          </cell>
          <cell r="E247">
            <v>3901</v>
          </cell>
          <cell r="F247">
            <v>0</v>
          </cell>
          <cell r="G247">
            <v>0</v>
          </cell>
          <cell r="H247">
            <v>129190385</v>
          </cell>
          <cell r="I247">
            <v>3901</v>
          </cell>
          <cell r="K247">
            <v>0</v>
          </cell>
          <cell r="L247">
            <v>129190385</v>
          </cell>
          <cell r="M247">
            <v>3901</v>
          </cell>
        </row>
        <row r="248">
          <cell r="B248">
            <v>507900</v>
          </cell>
          <cell r="C248" t="str">
            <v>Future Activities</v>
          </cell>
          <cell r="D248">
            <v>8000000</v>
          </cell>
          <cell r="E248">
            <v>242</v>
          </cell>
          <cell r="F248">
            <v>0</v>
          </cell>
          <cell r="G248">
            <v>0</v>
          </cell>
          <cell r="H248">
            <v>8000000</v>
          </cell>
          <cell r="I248">
            <v>242</v>
          </cell>
          <cell r="K248">
            <v>249</v>
          </cell>
          <cell r="L248">
            <v>8000000</v>
          </cell>
          <cell r="M248">
            <v>491</v>
          </cell>
        </row>
        <row r="249">
          <cell r="B249">
            <v>509000</v>
          </cell>
          <cell r="C249" t="str">
            <v>Depreciation of Office Equipment &amp; Computers</v>
          </cell>
          <cell r="D249">
            <v>726046319</v>
          </cell>
          <cell r="E249">
            <v>21922</v>
          </cell>
          <cell r="F249">
            <v>7983651</v>
          </cell>
          <cell r="G249">
            <v>241</v>
          </cell>
          <cell r="H249">
            <v>734029970</v>
          </cell>
          <cell r="I249">
            <v>22163</v>
          </cell>
          <cell r="J249">
            <v>-734029970</v>
          </cell>
          <cell r="K249">
            <v>9370</v>
          </cell>
          <cell r="L249">
            <v>0</v>
          </cell>
          <cell r="M249">
            <v>31533</v>
          </cell>
        </row>
        <row r="250">
          <cell r="B250">
            <v>551000</v>
          </cell>
          <cell r="C250" t="str">
            <v>Export General Expenses -  Moldova</v>
          </cell>
          <cell r="D250">
            <v>80882970</v>
          </cell>
          <cell r="E250">
            <v>2442</v>
          </cell>
          <cell r="F250">
            <v>2934063</v>
          </cell>
          <cell r="G250">
            <v>89</v>
          </cell>
          <cell r="H250">
            <v>83817033</v>
          </cell>
          <cell r="I250">
            <v>2531</v>
          </cell>
          <cell r="K250">
            <v>-11433</v>
          </cell>
          <cell r="L250">
            <v>83817033</v>
          </cell>
          <cell r="M250">
            <v>-8902</v>
          </cell>
        </row>
        <row r="251">
          <cell r="B251">
            <v>552000</v>
          </cell>
          <cell r="C251" t="str">
            <v>Export General Expenses -  Yugoslavia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K251">
            <v>-53</v>
          </cell>
          <cell r="L251">
            <v>0</v>
          </cell>
          <cell r="M251">
            <v>-53</v>
          </cell>
        </row>
        <row r="252">
          <cell r="B252">
            <v>553000</v>
          </cell>
          <cell r="C252" t="str">
            <v>Export General Expenses -  Bulgaria</v>
          </cell>
          <cell r="D252">
            <v>301345</v>
          </cell>
          <cell r="E252">
            <v>9</v>
          </cell>
          <cell r="F252">
            <v>592740</v>
          </cell>
          <cell r="G252">
            <v>18</v>
          </cell>
          <cell r="H252">
            <v>894085</v>
          </cell>
          <cell r="I252">
            <v>27</v>
          </cell>
          <cell r="K252">
            <v>-602</v>
          </cell>
          <cell r="L252">
            <v>894085</v>
          </cell>
          <cell r="M252">
            <v>-575</v>
          </cell>
        </row>
        <row r="253">
          <cell r="B253">
            <v>554000</v>
          </cell>
          <cell r="C253" t="str">
            <v>Export General Expenses -  ……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B254">
            <v>555000</v>
          </cell>
          <cell r="C254" t="str">
            <v>Export General Expenses -  ……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K254">
            <v>0</v>
          </cell>
          <cell r="L254">
            <v>0</v>
          </cell>
          <cell r="M254">
            <v>0</v>
          </cell>
        </row>
        <row r="255">
          <cell r="B255">
            <v>611100</v>
          </cell>
          <cell r="C255" t="str">
            <v>Interest On EBRD's Loan</v>
          </cell>
          <cell r="D255">
            <v>4326312033.9099998</v>
          </cell>
          <cell r="E255">
            <v>130625</v>
          </cell>
          <cell r="F255">
            <v>0</v>
          </cell>
          <cell r="G255">
            <v>0</v>
          </cell>
          <cell r="H255">
            <v>4326312033.9099998</v>
          </cell>
          <cell r="I255">
            <v>130625</v>
          </cell>
          <cell r="K255">
            <v>0</v>
          </cell>
          <cell r="L255">
            <v>4326312033.9099998</v>
          </cell>
          <cell r="M255">
            <v>130625</v>
          </cell>
        </row>
        <row r="256">
          <cell r="B256">
            <v>612100</v>
          </cell>
          <cell r="C256" t="str">
            <v>Interest To Banks</v>
          </cell>
          <cell r="D256">
            <v>668766398.10000002</v>
          </cell>
          <cell r="E256">
            <v>20192</v>
          </cell>
          <cell r="F256">
            <v>1821.2</v>
          </cell>
          <cell r="G256">
            <v>0</v>
          </cell>
          <cell r="H256">
            <v>668768219.30000007</v>
          </cell>
          <cell r="I256">
            <v>20192</v>
          </cell>
          <cell r="K256">
            <v>0</v>
          </cell>
          <cell r="L256">
            <v>668768219.30000007</v>
          </cell>
          <cell r="M256">
            <v>20192</v>
          </cell>
        </row>
        <row r="257">
          <cell r="B257">
            <v>612200</v>
          </cell>
          <cell r="C257" t="str">
            <v>Interest From Banks</v>
          </cell>
          <cell r="D257">
            <v>-59180806.530000001</v>
          </cell>
          <cell r="E257">
            <v>-1787</v>
          </cell>
          <cell r="F257">
            <v>-19565300.34</v>
          </cell>
          <cell r="G257">
            <v>-591</v>
          </cell>
          <cell r="H257">
            <v>-78746106.870000005</v>
          </cell>
          <cell r="I257">
            <v>-2378</v>
          </cell>
          <cell r="K257">
            <v>0</v>
          </cell>
          <cell r="L257">
            <v>-78746106.870000005</v>
          </cell>
          <cell r="M257">
            <v>-2378</v>
          </cell>
        </row>
        <row r="258">
          <cell r="B258">
            <v>613100</v>
          </cell>
          <cell r="C258" t="str">
            <v>Commision To Banks</v>
          </cell>
          <cell r="D258">
            <v>123526418.72</v>
          </cell>
          <cell r="E258">
            <v>3730</v>
          </cell>
          <cell r="F258">
            <v>168725792.52000001</v>
          </cell>
          <cell r="G258">
            <v>5094</v>
          </cell>
          <cell r="H258">
            <v>292252211.24000001</v>
          </cell>
          <cell r="I258">
            <v>8824</v>
          </cell>
          <cell r="K258">
            <v>0</v>
          </cell>
          <cell r="L258">
            <v>292252211.24000001</v>
          </cell>
          <cell r="M258">
            <v>8824</v>
          </cell>
        </row>
        <row r="259">
          <cell r="B259">
            <v>621100</v>
          </cell>
          <cell r="C259" t="str">
            <v>Foreign Currency Exchange Differences</v>
          </cell>
          <cell r="D259">
            <v>1454250437.8899999</v>
          </cell>
          <cell r="E259">
            <v>43909</v>
          </cell>
          <cell r="F259">
            <v>67247961.209999993</v>
          </cell>
          <cell r="G259">
            <v>2030</v>
          </cell>
          <cell r="H259">
            <v>1521498399.0999999</v>
          </cell>
          <cell r="I259">
            <v>45939</v>
          </cell>
          <cell r="K259">
            <v>-574746</v>
          </cell>
          <cell r="L259">
            <v>1521498399.0999999</v>
          </cell>
          <cell r="M259">
            <v>-528807</v>
          </cell>
        </row>
        <row r="261">
          <cell r="D261">
            <v>-472630574.93002748</v>
          </cell>
          <cell r="E261">
            <v>-14270</v>
          </cell>
          <cell r="F261">
            <v>8536777531.6199999</v>
          </cell>
          <cell r="G261">
            <v>257756</v>
          </cell>
          <cell r="H261">
            <v>8064146956.6899834</v>
          </cell>
          <cell r="I261">
            <v>243486</v>
          </cell>
          <cell r="J261">
            <v>-12208633535</v>
          </cell>
          <cell r="K261">
            <v>-487234</v>
          </cell>
          <cell r="L261">
            <v>-4144486578.3100171</v>
          </cell>
          <cell r="M261">
            <v>-243748</v>
          </cell>
        </row>
      </sheetData>
      <sheetData sheetId="3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-1"/>
      <sheetName val="Chart 1-1"/>
      <sheetName val="Chart 1-2"/>
      <sheetName val="Chart 1-3"/>
      <sheetName val="Chart 1-4"/>
      <sheetName val="Chart 1-5"/>
      <sheetName val="Chart 1-6"/>
      <sheetName val="Chart 1-7"/>
      <sheetName val="Chart 1-8"/>
      <sheetName val="Chart 1-9"/>
      <sheetName val="Chart 1-10"/>
      <sheetName val="Chart 1-11"/>
      <sheetName val="Chart 1-12"/>
      <sheetName val="Chart 1-13"/>
      <sheetName val="Chart 1-14"/>
      <sheetName val="Chart 1-15"/>
      <sheetName val="Chart 1-16"/>
      <sheetName val="Chart 1-17"/>
      <sheetName val="Table 2-1"/>
      <sheetName val="Table 2-2"/>
      <sheetName val="Table 2-3"/>
      <sheetName val="Table 2-4"/>
      <sheetName val="Table 3-1"/>
      <sheetName val="Table 3-2"/>
      <sheetName val="Table 3-3"/>
      <sheetName val="Table 3-4"/>
      <sheetName val="Table 3-5"/>
      <sheetName val="Table 3-6"/>
      <sheetName val="Table 3-7"/>
      <sheetName val="Table 3-8"/>
      <sheetName val="Table 3-9"/>
      <sheetName val="Table 3-10"/>
      <sheetName val="Table 3-11"/>
      <sheetName val="Table 3-12"/>
      <sheetName val="Table 3-13"/>
      <sheetName val="Table 3-14"/>
      <sheetName val="Table 3-15"/>
      <sheetName val="Table 3-16"/>
      <sheetName val="Table 3-17"/>
      <sheetName val="Table 3-18"/>
      <sheetName val="Table 3-19"/>
      <sheetName val="Table 3-20"/>
      <sheetName val="Table 3-21"/>
      <sheetName val="Table 3-22"/>
      <sheetName val="Table 3-23"/>
      <sheetName val="Table 3-24"/>
      <sheetName val="Table 3-25"/>
      <sheetName val="Table 3-26"/>
      <sheetName val="Table 3-27"/>
      <sheetName val="Table 3-28"/>
      <sheetName val="Table 3-29"/>
      <sheetName val="Table 3-30"/>
      <sheetName val="Table 3-31"/>
      <sheetName val="Table 3-32"/>
      <sheetName val="Table 3-33"/>
      <sheetName val="Table 3-34"/>
      <sheetName val="Table 3-35"/>
      <sheetName val="Table 3-36"/>
      <sheetName val="Table 3-37"/>
      <sheetName val="Table 3-38"/>
      <sheetName val="Table 3-39"/>
      <sheetName val="Table 3-40"/>
      <sheetName val="Table 3-41"/>
      <sheetName val="Table 3-42"/>
      <sheetName val="Table 3-43"/>
      <sheetName val="Table 3-44"/>
      <sheetName val="Table 3-45"/>
      <sheetName val="Table 3-46"/>
      <sheetName val="Table 3-47"/>
      <sheetName val="Table 3-48"/>
      <sheetName val="Table 3-49"/>
      <sheetName val="Table 3-50"/>
      <sheetName val="Table 3-51"/>
      <sheetName val="Table 3-52"/>
      <sheetName val="Table 3-53"/>
      <sheetName val="Table 3-54"/>
      <sheetName val="Table 3-55"/>
      <sheetName val="Table 3-56"/>
      <sheetName val="Table 3-57"/>
      <sheetName val="Table 3-58"/>
      <sheetName val="Table 4-1"/>
      <sheetName val="Table 4-2"/>
      <sheetName val="Table 4-3"/>
      <sheetName val="Table 4-4"/>
      <sheetName val="Table 4-5"/>
      <sheetName val="Table 4-6"/>
      <sheetName val="Table 4-7"/>
      <sheetName val="Table 4-8"/>
      <sheetName val="Table 4-9"/>
      <sheetName val="Table 4-10"/>
      <sheetName val="Table 4-11"/>
      <sheetName val="Table 4-12"/>
      <sheetName val="Table 4-13"/>
      <sheetName val="Table 4-14"/>
      <sheetName val="Table 4-15"/>
      <sheetName val="Table 4-16"/>
      <sheetName val="Table 4-17"/>
      <sheetName val="Table 4-18"/>
      <sheetName val="Table 4-19"/>
      <sheetName val="Table 4-20"/>
      <sheetName val="Table 4-21"/>
      <sheetName val="Table 4-22"/>
      <sheetName val="Table 4-23"/>
      <sheetName val="Table 4-24"/>
      <sheetName val="Table 5-1"/>
      <sheetName val="Table 5-2"/>
      <sheetName val="Table 5-3"/>
      <sheetName val="Table 5-4"/>
      <sheetName val="Table 5-5"/>
      <sheetName val="Table 5-6"/>
      <sheetName val="Table 5-7"/>
      <sheetName val="Table 5-8"/>
      <sheetName val="Table 5-9"/>
      <sheetName val="Table 7-1"/>
      <sheetName val="Table 7-2"/>
      <sheetName val="Table 7-3"/>
      <sheetName val="Table 7-4"/>
      <sheetName val="Table 7-5"/>
      <sheetName val="Table 7-6"/>
      <sheetName val="Table 7-7DROP"/>
      <sheetName val="Table 7-8DROP"/>
      <sheetName val="Table 7-9"/>
      <sheetName val="Table 7-10"/>
      <sheetName val="Table 7-11"/>
      <sheetName val="Table 7-12"/>
      <sheetName val="Table 7-13"/>
      <sheetName val="Table 7-14"/>
      <sheetName val="Table 7-15"/>
      <sheetName val="Table 7-16"/>
      <sheetName val="Table 7-17"/>
      <sheetName val="Table 7-18"/>
      <sheetName val="Table 7-19"/>
      <sheetName val="Table 7-20"/>
      <sheetName val="Table 7-21"/>
      <sheetName val="Table 7-22"/>
      <sheetName val="Table 7-23"/>
      <sheetName val="Table 7-24"/>
      <sheetName val="Table 7-25"/>
      <sheetName val="Table 7-26"/>
      <sheetName val="Table 7-27"/>
      <sheetName val="Table 7-28"/>
      <sheetName val="Table 7-29"/>
      <sheetName val="Table 7-30"/>
      <sheetName val="Table 7-31"/>
      <sheetName val="Table 7-32"/>
      <sheetName val="Table 7-33"/>
      <sheetName val="Table 7-34"/>
      <sheetName val="Table 7-35"/>
      <sheetName val="Table 7-36"/>
      <sheetName val="Table 7-37"/>
      <sheetName val="Table 7-38"/>
      <sheetName val="Table 7-39"/>
      <sheetName val="Table 7-40"/>
      <sheetName val="Table 7-41"/>
      <sheetName val="Table 7-42"/>
      <sheetName val="Table 7-43"/>
      <sheetName val="Table 7-44"/>
      <sheetName val="Table 7-45"/>
      <sheetName val="Table 7-46"/>
      <sheetName val="Table 7-47"/>
      <sheetName val="Table 7-48"/>
      <sheetName val="Table 7-49"/>
      <sheetName val="Table 7-50"/>
      <sheetName val="Table 7-51"/>
      <sheetName val="Table 7-52"/>
      <sheetName val="Table 7-53"/>
      <sheetName val="Table 7-54"/>
      <sheetName val="Table 7-55"/>
      <sheetName val="Table 7-56"/>
      <sheetName val="Table 7-57"/>
      <sheetName val="Table 7-58"/>
      <sheetName val="Table 7-59"/>
      <sheetName val="Table 7-60"/>
      <sheetName val="Table 7-61"/>
      <sheetName val="Table 7-62"/>
      <sheetName val="Table 7-63"/>
      <sheetName val="Table 7-64"/>
      <sheetName val="Table 7-65"/>
      <sheetName val="Table 7-66"/>
      <sheetName val="Table 7-67"/>
      <sheetName val="Table 7-68"/>
      <sheetName val="Table 7-69"/>
      <sheetName val="Table 7-70"/>
      <sheetName val="Table 7-71"/>
      <sheetName val="Table 7-72"/>
      <sheetName val="Table 7-73"/>
      <sheetName val="Table 7-74"/>
      <sheetName val="Table 7-75"/>
      <sheetName val="Table 7-76"/>
      <sheetName val="Table 7-77"/>
      <sheetName val="Table 7-78"/>
      <sheetName val="Table 7-79"/>
      <sheetName val="Table 7-80"/>
      <sheetName val="Table 7-81"/>
      <sheetName val="Table 7-82"/>
      <sheetName val="Table 7-83"/>
      <sheetName val="Table 7-84"/>
      <sheetName val="Table 7-85"/>
      <sheetName val="Table 7-86"/>
      <sheetName val="Table 7-87"/>
      <sheetName val="Table 7-88"/>
      <sheetName val="Table 7-89"/>
      <sheetName val="Table 7-90"/>
      <sheetName val="Table 7-91"/>
      <sheetName val="Table 7-92"/>
      <sheetName val="Table 7-93"/>
      <sheetName val="Table 7-94"/>
      <sheetName val="MOD_Ship"/>
      <sheetName val="Gaming Console Forecast"/>
      <sheetName val="Audio"/>
      <sheetName val="WiFi PL Audio"/>
      <sheetName val="PVR"/>
      <sheetName val="PVR and Networked PVR"/>
      <sheetName val="PC Monitor WW Forecast"/>
      <sheetName val="Gaming Console Mkt Share"/>
      <sheetName val="Smart Displays"/>
      <sheetName val="Networked STB"/>
      <sheetName val="Comp of WiFi"/>
      <sheetName val="Exceptional"/>
      <sheetName val="Index save"/>
      <sheetName val="DVD"/>
      <sheetName val="WiFi PL DVD"/>
      <sheetName val="TV"/>
      <sheetName val="Wireless enabled TVs "/>
      <sheetName val="Index1"/>
      <sheetName val="WiFi_Data"/>
      <sheetName val="Lookup"/>
      <sheetName val="FileName"/>
      <sheetName val="Index"/>
      <sheetName val="Module2"/>
      <sheetName val="Wi-Fi_Data"/>
      <sheetName val="Consolidation"/>
      <sheetName val="Data Carlsrom"/>
      <sheetName val="Data UR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>
        <row r="2">
          <cell r="D2" t="str">
            <v xml:space="preserve"> </v>
          </cell>
          <cell r="E2" t="str">
            <v>Shipments</v>
          </cell>
          <cell r="F2" t="str">
            <v>ASP</v>
          </cell>
          <cell r="G2" t="str">
            <v>Revenue</v>
          </cell>
        </row>
        <row r="3">
          <cell r="D3" t="str">
            <v>Year</v>
          </cell>
          <cell r="E3" t="str">
            <v>(Millions)</v>
          </cell>
          <cell r="F3" t="str">
            <v>($)</v>
          </cell>
          <cell r="G3" t="str">
            <v>($ Millions)</v>
          </cell>
        </row>
        <row r="4">
          <cell r="D4" t="str">
            <v xml:space="preserve">  </v>
          </cell>
          <cell r="E4" t="str">
            <v xml:space="preserve"> </v>
          </cell>
          <cell r="F4" t="str">
            <v xml:space="preserve">  </v>
          </cell>
          <cell r="G4" t="str">
            <v xml:space="preserve">  </v>
          </cell>
        </row>
        <row r="5">
          <cell r="D5">
            <v>2001</v>
          </cell>
          <cell r="G5">
            <v>0</v>
          </cell>
        </row>
        <row r="6">
          <cell r="D6">
            <v>2002</v>
          </cell>
          <cell r="G6">
            <v>0</v>
          </cell>
        </row>
        <row r="7">
          <cell r="D7">
            <v>2003</v>
          </cell>
          <cell r="G7">
            <v>0</v>
          </cell>
        </row>
        <row r="8">
          <cell r="D8">
            <v>2004</v>
          </cell>
          <cell r="G8">
            <v>0</v>
          </cell>
        </row>
        <row r="9">
          <cell r="D9">
            <v>2005</v>
          </cell>
          <cell r="G9">
            <v>0</v>
          </cell>
        </row>
        <row r="10">
          <cell r="D10">
            <v>2006</v>
          </cell>
          <cell r="G10">
            <v>0</v>
          </cell>
        </row>
        <row r="11">
          <cell r="D11">
            <v>2007</v>
          </cell>
          <cell r="G11">
            <v>0</v>
          </cell>
        </row>
        <row r="12">
          <cell r="D12">
            <v>2008</v>
          </cell>
          <cell r="G12">
            <v>0</v>
          </cell>
        </row>
        <row r="13">
          <cell r="D13" t="str">
            <v xml:space="preserve"> </v>
          </cell>
          <cell r="E13" t="str">
            <v xml:space="preserve"> </v>
          </cell>
          <cell r="F13" t="str">
            <v xml:space="preserve">  </v>
          </cell>
          <cell r="G13" t="str">
            <v xml:space="preserve">  </v>
          </cell>
        </row>
        <row r="14">
          <cell r="D14" t="str">
            <v>CAAG (02-08)</v>
          </cell>
          <cell r="E14" t="e">
            <v>#DIV/0!</v>
          </cell>
          <cell r="F14" t="e">
            <v>#DIV/0!</v>
          </cell>
          <cell r="G14" t="e">
            <v>#DIV/0!</v>
          </cell>
        </row>
        <row r="15">
          <cell r="D15" t="str">
            <v xml:space="preserve"> </v>
          </cell>
          <cell r="E15" t="str">
            <v xml:space="preserve"> </v>
          </cell>
          <cell r="F15" t="str">
            <v xml:space="preserve">  </v>
          </cell>
          <cell r="G15" t="str">
            <v xml:space="preserve">  </v>
          </cell>
        </row>
        <row r="16">
          <cell r="D16" t="str">
            <v>Source: Allied Business Intelligence Inc</v>
          </cell>
          <cell r="E16" t="str">
            <v xml:space="preserve"> </v>
          </cell>
          <cell r="F16" t="str">
            <v xml:space="preserve"> </v>
          </cell>
          <cell r="G16" t="str">
            <v xml:space="preserve">  </v>
          </cell>
        </row>
        <row r="22">
          <cell r="D22" t="str">
            <v xml:space="preserve">  </v>
          </cell>
          <cell r="E22" t="str">
            <v xml:space="preserve">  </v>
          </cell>
          <cell r="F22" t="str">
            <v>Total</v>
          </cell>
        </row>
        <row r="23">
          <cell r="D23" t="str">
            <v>Year</v>
          </cell>
          <cell r="E23" t="str">
            <v>Shipments</v>
          </cell>
          <cell r="F23" t="str">
            <v>Shipments</v>
          </cell>
        </row>
        <row r="24">
          <cell r="D24" t="str">
            <v xml:space="preserve">  </v>
          </cell>
          <cell r="E24" t="str">
            <v>(Millions)</v>
          </cell>
          <cell r="F24" t="str">
            <v>(Millions)</v>
          </cell>
        </row>
        <row r="25">
          <cell r="D25">
            <v>2001</v>
          </cell>
        </row>
        <row r="26">
          <cell r="D26">
            <v>2002</v>
          </cell>
        </row>
        <row r="27">
          <cell r="D27">
            <v>2003</v>
          </cell>
        </row>
        <row r="28">
          <cell r="D28">
            <v>2004</v>
          </cell>
        </row>
        <row r="29">
          <cell r="D29">
            <v>2005</v>
          </cell>
        </row>
        <row r="30">
          <cell r="D30">
            <v>2006</v>
          </cell>
        </row>
        <row r="31">
          <cell r="D31">
            <v>2007</v>
          </cell>
        </row>
        <row r="32">
          <cell r="D32">
            <v>2008</v>
          </cell>
        </row>
        <row r="33">
          <cell r="D33" t="str">
            <v xml:space="preserve"> </v>
          </cell>
          <cell r="E33" t="str">
            <v xml:space="preserve"> </v>
          </cell>
        </row>
        <row r="34">
          <cell r="D34" t="str">
            <v>CAAG (02-08)</v>
          </cell>
          <cell r="E34" t="str">
            <v>--</v>
          </cell>
          <cell r="F34" t="e">
            <v>#DIV/0!</v>
          </cell>
        </row>
        <row r="35">
          <cell r="D35" t="str">
            <v xml:space="preserve">  </v>
          </cell>
          <cell r="E35" t="str">
            <v xml:space="preserve">  </v>
          </cell>
          <cell r="F35" t="str">
            <v xml:space="preserve">  </v>
          </cell>
        </row>
        <row r="36">
          <cell r="D36" t="str">
            <v>CAAG (04-08)</v>
          </cell>
          <cell r="E36" t="e">
            <v>#DIV/0!</v>
          </cell>
          <cell r="F36" t="e">
            <v>#DIV/0!</v>
          </cell>
        </row>
        <row r="37">
          <cell r="D37" t="str">
            <v xml:space="preserve">  </v>
          </cell>
          <cell r="E37" t="str">
            <v xml:space="preserve">  </v>
          </cell>
          <cell r="F37" t="str">
            <v xml:space="preserve">  </v>
          </cell>
        </row>
        <row r="38">
          <cell r="D38" t="str">
            <v>Source: Allied Business Intelligence Inc</v>
          </cell>
        </row>
      </sheetData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 31.3.02"/>
      <sheetName val="מאזן בוחן תנועות 30.6.02"/>
      <sheetName val="מאזן בוחן תנועות 30.9.02"/>
      <sheetName val="מאזן בוחן מצטבר 30.9.02 "/>
      <sheetName val="הוצאות להעמסה רבעון 3"/>
      <sheetName val="מיון הוצאות הנהלה רבעון 3"/>
      <sheetName val="מיון הוצאות הנהלה מצטבר עד 9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0">
          <cell r="A10" t="str">
            <v>כרטיס</v>
          </cell>
          <cell r="B10" t="str">
            <v>קבוצה</v>
          </cell>
          <cell r="C10" t="str">
            <v>שם</v>
          </cell>
          <cell r="D10" t="str">
            <v>חובה</v>
          </cell>
          <cell r="E10" t="str">
            <v xml:space="preserve"> ממוצע לחודש</v>
          </cell>
          <cell r="F10" t="str">
            <v>מיון</v>
          </cell>
          <cell r="G10" t="str">
            <v>הנהלה</v>
          </cell>
          <cell r="H10" t="str">
            <v>פיתוח</v>
          </cell>
          <cell r="I10" t="str">
            <v>יועצים</v>
          </cell>
          <cell r="J10" t="str">
            <v>פרוייקטים</v>
          </cell>
          <cell r="K10" t="str">
            <v>מכירות</v>
          </cell>
          <cell r="L10" t="str">
            <v>סה"כ</v>
          </cell>
        </row>
        <row r="11">
          <cell r="A11">
            <v>14013</v>
          </cell>
          <cell r="B11">
            <v>840</v>
          </cell>
          <cell r="C11" t="str">
            <v>הוצ אחזקת ציוד</v>
          </cell>
          <cell r="D11" t="e">
            <v>#REF!</v>
          </cell>
          <cell r="E11">
            <v>2457.69</v>
          </cell>
          <cell r="F11">
            <v>1</v>
          </cell>
          <cell r="G11">
            <v>236.31634615384615</v>
          </cell>
          <cell r="H11">
            <v>519.89596153846151</v>
          </cell>
          <cell r="I11">
            <v>1323.3715384615384</v>
          </cell>
          <cell r="J11">
            <v>236.31634615384615</v>
          </cell>
          <cell r="K11">
            <v>141.7898076923077</v>
          </cell>
          <cell r="L11">
            <v>2457.6899999999996</v>
          </cell>
        </row>
        <row r="12">
          <cell r="A12">
            <v>14016</v>
          </cell>
          <cell r="B12">
            <v>840</v>
          </cell>
          <cell r="C12" t="str">
            <v>הוצ אגרות רשיונות ודמי חבר</v>
          </cell>
          <cell r="D12" t="e">
            <v>#REF!</v>
          </cell>
          <cell r="E12">
            <v>2638.9</v>
          </cell>
          <cell r="F12">
            <v>1</v>
          </cell>
          <cell r="G12">
            <v>253.74038461538461</v>
          </cell>
          <cell r="H12">
            <v>558.22884615384612</v>
          </cell>
          <cell r="I12">
            <v>1420.9461538461537</v>
          </cell>
          <cell r="J12">
            <v>253.74038461538461</v>
          </cell>
          <cell r="K12">
            <v>152.24423076923077</v>
          </cell>
          <cell r="L12">
            <v>2638.9</v>
          </cell>
        </row>
        <row r="13">
          <cell r="A13">
            <v>14024</v>
          </cell>
          <cell r="B13">
            <v>850</v>
          </cell>
          <cell r="C13" t="str">
            <v>הוצ גיבוש עובדים</v>
          </cell>
          <cell r="D13" t="e">
            <v>#REF!</v>
          </cell>
          <cell r="E13">
            <v>14733.38</v>
          </cell>
          <cell r="F13">
            <v>1</v>
          </cell>
          <cell r="G13">
            <v>1416.6711538461539</v>
          </cell>
          <cell r="H13">
            <v>3116.6765384615383</v>
          </cell>
          <cell r="I13">
            <v>7933.3584615384616</v>
          </cell>
          <cell r="J13">
            <v>1416.6711538461539</v>
          </cell>
          <cell r="K13">
            <v>850.00269230769231</v>
          </cell>
          <cell r="L13">
            <v>14733.38</v>
          </cell>
        </row>
        <row r="14">
          <cell r="A14">
            <v>14027</v>
          </cell>
          <cell r="B14">
            <v>840</v>
          </cell>
          <cell r="C14" t="str">
            <v>הוצ הפחתת הוצ' יסוד חברה</v>
          </cell>
          <cell r="D14" t="e">
            <v>#REF!</v>
          </cell>
          <cell r="E14">
            <v>896</v>
          </cell>
          <cell r="F14">
            <v>1</v>
          </cell>
          <cell r="G14">
            <v>86.153846153846146</v>
          </cell>
          <cell r="H14">
            <v>189.53846153846152</v>
          </cell>
          <cell r="I14">
            <v>482.46153846153845</v>
          </cell>
          <cell r="J14">
            <v>86.153846153846146</v>
          </cell>
          <cell r="K14">
            <v>51.692307692307693</v>
          </cell>
          <cell r="L14">
            <v>896.00000000000011</v>
          </cell>
        </row>
        <row r="15">
          <cell r="A15">
            <v>14041</v>
          </cell>
          <cell r="B15">
            <v>840</v>
          </cell>
          <cell r="C15" t="str">
            <v>הוצ אינטרנט</v>
          </cell>
          <cell r="D15" t="e">
            <v>#REF!</v>
          </cell>
          <cell r="E15">
            <v>22071.78</v>
          </cell>
          <cell r="F15">
            <v>1</v>
          </cell>
          <cell r="G15">
            <v>2122.2865384615384</v>
          </cell>
          <cell r="H15">
            <v>4669.0303846153847</v>
          </cell>
          <cell r="I15">
            <v>11884.804615384615</v>
          </cell>
          <cell r="J15">
            <v>2122.2865384615384</v>
          </cell>
          <cell r="K15">
            <v>1273.3719230769229</v>
          </cell>
          <cell r="L15">
            <v>22071.780000000002</v>
          </cell>
        </row>
        <row r="16">
          <cell r="A16">
            <v>14061</v>
          </cell>
          <cell r="B16">
            <v>840</v>
          </cell>
          <cell r="C16" t="str">
            <v>הוצ דפוס ופרסום</v>
          </cell>
          <cell r="D16" t="e">
            <v>#REF!</v>
          </cell>
          <cell r="E16">
            <v>6159.58</v>
          </cell>
          <cell r="F16">
            <v>1</v>
          </cell>
          <cell r="G16">
            <v>592.26730769230767</v>
          </cell>
          <cell r="H16">
            <v>1302.988076923077</v>
          </cell>
          <cell r="I16">
            <v>3316.6969230769232</v>
          </cell>
          <cell r="J16">
            <v>592.26730769230767</v>
          </cell>
          <cell r="K16">
            <v>355.36038461538465</v>
          </cell>
          <cell r="L16">
            <v>6159.58</v>
          </cell>
        </row>
        <row r="17">
          <cell r="A17">
            <v>14072</v>
          </cell>
          <cell r="B17">
            <v>850</v>
          </cell>
          <cell r="C17" t="str">
            <v>הוצ מתנות</v>
          </cell>
          <cell r="D17" t="e">
            <v>#REF!</v>
          </cell>
          <cell r="E17">
            <v>391.02</v>
          </cell>
          <cell r="F17">
            <v>1</v>
          </cell>
          <cell r="G17">
            <v>37.598076923076917</v>
          </cell>
          <cell r="H17">
            <v>82.715769230769226</v>
          </cell>
          <cell r="I17">
            <v>210.54923076923075</v>
          </cell>
          <cell r="J17">
            <v>37.598076923076917</v>
          </cell>
          <cell r="K17">
            <v>22.558846153846151</v>
          </cell>
          <cell r="L17">
            <v>391.02</v>
          </cell>
        </row>
        <row r="18">
          <cell r="A18">
            <v>14081</v>
          </cell>
          <cell r="B18">
            <v>840</v>
          </cell>
          <cell r="C18" t="str">
            <v>הוצ הנה"ח</v>
          </cell>
          <cell r="D18" t="e">
            <v>#REF!</v>
          </cell>
          <cell r="E18">
            <v>106542.21</v>
          </cell>
          <cell r="F18">
            <v>1</v>
          </cell>
          <cell r="G18">
            <v>10244.443269230769</v>
          </cell>
          <cell r="H18">
            <v>22537.775192307694</v>
          </cell>
          <cell r="I18">
            <v>57368.882307692307</v>
          </cell>
          <cell r="J18">
            <v>10244.443269230769</v>
          </cell>
          <cell r="K18">
            <v>6146.6659615384615</v>
          </cell>
          <cell r="L18">
            <v>106542.21</v>
          </cell>
        </row>
        <row r="19">
          <cell r="A19">
            <v>14091</v>
          </cell>
          <cell r="B19">
            <v>850</v>
          </cell>
          <cell r="C19" t="str">
            <v>הוצ ארוחות עובדים</v>
          </cell>
          <cell r="D19" t="e">
            <v>#REF!</v>
          </cell>
          <cell r="E19">
            <v>-76.13</v>
          </cell>
          <cell r="F19">
            <v>1</v>
          </cell>
          <cell r="G19">
            <v>-7.3201923076923068</v>
          </cell>
          <cell r="H19">
            <v>-16.104423076923077</v>
          </cell>
          <cell r="I19">
            <v>-40.99307692307692</v>
          </cell>
          <cell r="J19">
            <v>-7.3201923076923068</v>
          </cell>
          <cell r="K19">
            <v>-4.3921153846153844</v>
          </cell>
          <cell r="L19">
            <v>-76.13</v>
          </cell>
        </row>
        <row r="20">
          <cell r="A20">
            <v>14097</v>
          </cell>
          <cell r="B20">
            <v>840</v>
          </cell>
          <cell r="C20" t="str">
            <v>הוצ אירועים וכנסים</v>
          </cell>
          <cell r="D20" t="e">
            <v>#REF!</v>
          </cell>
          <cell r="E20">
            <v>1904.3</v>
          </cell>
          <cell r="F20">
            <v>1</v>
          </cell>
          <cell r="G20">
            <v>183.10576923076923</v>
          </cell>
          <cell r="H20">
            <v>402.8326923076923</v>
          </cell>
          <cell r="I20">
            <v>1025.3923076923077</v>
          </cell>
          <cell r="J20">
            <v>183.10576923076923</v>
          </cell>
          <cell r="K20">
            <v>109.86346153846154</v>
          </cell>
          <cell r="L20">
            <v>1904.3</v>
          </cell>
        </row>
        <row r="21">
          <cell r="A21">
            <v>15001</v>
          </cell>
          <cell r="B21">
            <v>850</v>
          </cell>
          <cell r="C21" t="str">
            <v>הוצ חניה</v>
          </cell>
          <cell r="D21" t="e">
            <v>#REF!</v>
          </cell>
          <cell r="E21">
            <v>2739.24</v>
          </cell>
          <cell r="F21">
            <v>1</v>
          </cell>
          <cell r="G21">
            <v>263.38846153846151</v>
          </cell>
          <cell r="H21">
            <v>579.45461538461529</v>
          </cell>
          <cell r="I21">
            <v>1474.9753846153844</v>
          </cell>
          <cell r="J21">
            <v>263.38846153846151</v>
          </cell>
          <cell r="K21">
            <v>158.03307692307692</v>
          </cell>
          <cell r="L21">
            <v>2739.2399999999993</v>
          </cell>
        </row>
        <row r="22">
          <cell r="A22">
            <v>14011</v>
          </cell>
          <cell r="B22">
            <v>840</v>
          </cell>
          <cell r="C22" t="str">
            <v>הוצ אחזקת מקום</v>
          </cell>
          <cell r="D22" t="e">
            <v>#REF!</v>
          </cell>
          <cell r="E22">
            <v>43936.65</v>
          </cell>
          <cell r="F22">
            <v>2</v>
          </cell>
          <cell r="G22">
            <v>8136.4166666666661</v>
          </cell>
          <cell r="H22">
            <v>16272.833333333332</v>
          </cell>
          <cell r="I22">
            <v>4881.8500000000004</v>
          </cell>
          <cell r="J22">
            <v>8136.4166666666661</v>
          </cell>
          <cell r="K22">
            <v>6509.1333333333332</v>
          </cell>
          <cell r="L22">
            <v>43936.649999999994</v>
          </cell>
        </row>
        <row r="23">
          <cell r="A23">
            <v>14012</v>
          </cell>
          <cell r="B23">
            <v>840</v>
          </cell>
          <cell r="C23" t="str">
            <v>הוצ שירות תחזוקה</v>
          </cell>
          <cell r="D23" t="e">
            <v>#REF!</v>
          </cell>
          <cell r="E23">
            <v>3132.27</v>
          </cell>
          <cell r="F23">
            <v>2</v>
          </cell>
          <cell r="G23">
            <v>580.05000000000007</v>
          </cell>
          <cell r="H23">
            <v>1160.1000000000001</v>
          </cell>
          <cell r="I23">
            <v>348.03000000000003</v>
          </cell>
          <cell r="J23">
            <v>580.05000000000007</v>
          </cell>
          <cell r="K23">
            <v>464.04</v>
          </cell>
          <cell r="L23">
            <v>3132.2700000000004</v>
          </cell>
        </row>
        <row r="24">
          <cell r="A24">
            <v>14014</v>
          </cell>
          <cell r="B24">
            <v>840</v>
          </cell>
          <cell r="C24" t="str">
            <v>הוצ בטוח עסק</v>
          </cell>
          <cell r="D24" t="e">
            <v>#REF!</v>
          </cell>
          <cell r="E24">
            <v>32447.25</v>
          </cell>
          <cell r="F24">
            <v>2</v>
          </cell>
          <cell r="G24">
            <v>6008.75</v>
          </cell>
          <cell r="H24">
            <v>12017.5</v>
          </cell>
          <cell r="I24">
            <v>3605.25</v>
          </cell>
          <cell r="J24">
            <v>6008.75</v>
          </cell>
          <cell r="K24">
            <v>4807</v>
          </cell>
          <cell r="L24">
            <v>32447.25</v>
          </cell>
        </row>
        <row r="25">
          <cell r="A25">
            <v>14015</v>
          </cell>
          <cell r="B25">
            <v>840</v>
          </cell>
          <cell r="C25" t="str">
            <v>הוצ בטוח ציוד+אש+חבות+צד ג'</v>
          </cell>
          <cell r="D25" t="e">
            <v>#REF!</v>
          </cell>
          <cell r="E25">
            <v>21544.57</v>
          </cell>
          <cell r="F25">
            <v>2</v>
          </cell>
          <cell r="G25">
            <v>3989.7351851851854</v>
          </cell>
          <cell r="H25">
            <v>7979.4703703703708</v>
          </cell>
          <cell r="I25">
            <v>2393.8411111111109</v>
          </cell>
          <cell r="J25">
            <v>3989.7351851851854</v>
          </cell>
          <cell r="K25">
            <v>3191.7881481481481</v>
          </cell>
          <cell r="L25">
            <v>21544.570000000003</v>
          </cell>
        </row>
        <row r="26">
          <cell r="A26">
            <v>14019</v>
          </cell>
          <cell r="B26">
            <v>840</v>
          </cell>
          <cell r="C26" t="str">
            <v>הוצ פחת מחשבים ותוכנה</v>
          </cell>
          <cell r="D26" t="e">
            <v>#REF!</v>
          </cell>
          <cell r="E26">
            <v>65807</v>
          </cell>
          <cell r="F26">
            <v>2</v>
          </cell>
          <cell r="G26">
            <v>12186.48148148148</v>
          </cell>
          <cell r="H26">
            <v>24372.96296296296</v>
          </cell>
          <cell r="I26">
            <v>7311.8888888888887</v>
          </cell>
          <cell r="J26">
            <v>12186.48148148148</v>
          </cell>
          <cell r="K26">
            <v>9749.1851851851843</v>
          </cell>
          <cell r="L26">
            <v>65807</v>
          </cell>
        </row>
        <row r="27">
          <cell r="A27">
            <v>14021</v>
          </cell>
          <cell r="B27">
            <v>840</v>
          </cell>
          <cell r="C27" t="str">
            <v>הוצ שכ"ד</v>
          </cell>
          <cell r="D27" t="e">
            <v>#REF!</v>
          </cell>
          <cell r="E27">
            <v>283293.53999999998</v>
          </cell>
          <cell r="F27">
            <v>2</v>
          </cell>
          <cell r="G27">
            <v>52461.766666666663</v>
          </cell>
          <cell r="H27">
            <v>104923.53333333333</v>
          </cell>
          <cell r="I27">
            <v>31477.059999999998</v>
          </cell>
          <cell r="J27">
            <v>52461.766666666663</v>
          </cell>
          <cell r="K27">
            <v>41969.41333333333</v>
          </cell>
          <cell r="L27">
            <v>283293.53999999998</v>
          </cell>
        </row>
        <row r="28">
          <cell r="A28">
            <v>14022</v>
          </cell>
          <cell r="B28">
            <v>840</v>
          </cell>
          <cell r="C28" t="str">
            <v>הוצ פחת ציוד ורהוט</v>
          </cell>
          <cell r="D28" t="e">
            <v>#REF!</v>
          </cell>
          <cell r="E28">
            <v>10846</v>
          </cell>
          <cell r="F28">
            <v>2</v>
          </cell>
          <cell r="G28">
            <v>2008.5185185185185</v>
          </cell>
          <cell r="H28">
            <v>4017.037037037037</v>
          </cell>
          <cell r="I28">
            <v>1205.1111111111111</v>
          </cell>
          <cell r="J28">
            <v>2008.5185185185185</v>
          </cell>
          <cell r="K28">
            <v>1606.8148148148148</v>
          </cell>
          <cell r="L28">
            <v>10846</v>
          </cell>
        </row>
        <row r="29">
          <cell r="A29">
            <v>14023</v>
          </cell>
          <cell r="B29">
            <v>840</v>
          </cell>
          <cell r="C29" t="str">
            <v>הוצ פחת שיפורים במושכר</v>
          </cell>
          <cell r="D29" t="e">
            <v>#REF!</v>
          </cell>
          <cell r="E29">
            <v>22958</v>
          </cell>
          <cell r="F29">
            <v>2</v>
          </cell>
          <cell r="G29">
            <v>4251.4814814814818</v>
          </cell>
          <cell r="H29">
            <v>8502.9629629629635</v>
          </cell>
          <cell r="I29">
            <v>2550.8888888888887</v>
          </cell>
          <cell r="J29">
            <v>4251.4814814814818</v>
          </cell>
          <cell r="K29">
            <v>3401.1851851851852</v>
          </cell>
          <cell r="L29">
            <v>22958.000000000004</v>
          </cell>
        </row>
        <row r="30">
          <cell r="A30">
            <v>14032</v>
          </cell>
          <cell r="B30">
            <v>840</v>
          </cell>
          <cell r="C30" t="str">
            <v>הוצ מיסי עיריה</v>
          </cell>
          <cell r="D30" t="e">
            <v>#REF!</v>
          </cell>
          <cell r="E30">
            <v>42356.800000000003</v>
          </cell>
          <cell r="F30">
            <v>2</v>
          </cell>
          <cell r="G30">
            <v>7843.8518518518522</v>
          </cell>
          <cell r="H30">
            <v>15687.703703703704</v>
          </cell>
          <cell r="I30">
            <v>4706.311111111112</v>
          </cell>
          <cell r="J30">
            <v>7843.8518518518522</v>
          </cell>
          <cell r="K30">
            <v>6275.0814814814821</v>
          </cell>
          <cell r="L30">
            <v>42356.800000000003</v>
          </cell>
        </row>
        <row r="31">
          <cell r="A31">
            <v>14033</v>
          </cell>
          <cell r="B31">
            <v>840</v>
          </cell>
          <cell r="C31" t="str">
            <v>הוצ חשמל</v>
          </cell>
          <cell r="D31" t="e">
            <v>#REF!</v>
          </cell>
          <cell r="E31">
            <v>46371.47</v>
          </cell>
          <cell r="F31">
            <v>2</v>
          </cell>
          <cell r="G31">
            <v>8587.3092592592584</v>
          </cell>
          <cell r="H31">
            <v>17174.618518518517</v>
          </cell>
          <cell r="I31">
            <v>5152.3855555555556</v>
          </cell>
          <cell r="J31">
            <v>8587.3092592592584</v>
          </cell>
          <cell r="K31">
            <v>6869.8474074074074</v>
          </cell>
          <cell r="L31">
            <v>46371.47</v>
          </cell>
        </row>
        <row r="32">
          <cell r="A32">
            <v>14051</v>
          </cell>
          <cell r="B32">
            <v>840</v>
          </cell>
          <cell r="C32" t="str">
            <v>הוצ משרדיות</v>
          </cell>
          <cell r="D32" t="e">
            <v>#REF!</v>
          </cell>
          <cell r="E32">
            <v>20189.98</v>
          </cell>
          <cell r="F32">
            <v>2</v>
          </cell>
          <cell r="G32">
            <v>3738.8851851851855</v>
          </cell>
          <cell r="H32">
            <v>7477.770370370371</v>
          </cell>
          <cell r="I32">
            <v>2243.3311111111111</v>
          </cell>
          <cell r="J32">
            <v>3738.8851851851855</v>
          </cell>
          <cell r="K32">
            <v>2991.1081481481483</v>
          </cell>
          <cell r="L32">
            <v>20189.980000000003</v>
          </cell>
        </row>
        <row r="33">
          <cell r="A33">
            <v>14052</v>
          </cell>
          <cell r="B33">
            <v>840</v>
          </cell>
          <cell r="C33" t="str">
            <v>הוצ בקורת רו"ח</v>
          </cell>
          <cell r="D33" t="e">
            <v>#REF!</v>
          </cell>
          <cell r="E33">
            <v>20436</v>
          </cell>
          <cell r="F33">
            <v>2</v>
          </cell>
          <cell r="G33">
            <v>3784.4444444444443</v>
          </cell>
          <cell r="H33">
            <v>7568.8888888888887</v>
          </cell>
          <cell r="I33">
            <v>2270.666666666667</v>
          </cell>
          <cell r="J33">
            <v>3784.4444444444443</v>
          </cell>
          <cell r="K33">
            <v>3027.5555555555557</v>
          </cell>
          <cell r="L33">
            <v>20436</v>
          </cell>
        </row>
        <row r="34">
          <cell r="A34">
            <v>14092</v>
          </cell>
          <cell r="B34">
            <v>850</v>
          </cell>
          <cell r="C34" t="str">
            <v>הוצ כבודים</v>
          </cell>
          <cell r="D34" t="e">
            <v>#REF!</v>
          </cell>
          <cell r="E34">
            <v>26051.4</v>
          </cell>
          <cell r="F34">
            <v>2</v>
          </cell>
          <cell r="G34">
            <v>4824.333333333333</v>
          </cell>
          <cell r="H34">
            <v>9648.6666666666661</v>
          </cell>
          <cell r="I34">
            <v>2894.6</v>
          </cell>
          <cell r="J34">
            <v>4824.333333333333</v>
          </cell>
          <cell r="K34">
            <v>3859.4666666666667</v>
          </cell>
          <cell r="L34">
            <v>26051.399999999998</v>
          </cell>
        </row>
        <row r="35">
          <cell r="A35">
            <v>14101</v>
          </cell>
          <cell r="B35">
            <v>840</v>
          </cell>
          <cell r="C35" t="str">
            <v>הוצ הובלות ושליחויות</v>
          </cell>
          <cell r="D35" t="e">
            <v>#REF!</v>
          </cell>
          <cell r="E35">
            <v>1604.7</v>
          </cell>
          <cell r="F35">
            <v>2</v>
          </cell>
          <cell r="G35">
            <v>297.16666666666669</v>
          </cell>
          <cell r="H35">
            <v>594.33333333333337</v>
          </cell>
          <cell r="I35">
            <v>178.3</v>
          </cell>
          <cell r="J35">
            <v>297.16666666666669</v>
          </cell>
          <cell r="K35">
            <v>237.73333333333335</v>
          </cell>
          <cell r="L35">
            <v>1604.7</v>
          </cell>
        </row>
        <row r="36">
          <cell r="A36">
            <v>14103</v>
          </cell>
          <cell r="B36">
            <v>840</v>
          </cell>
          <cell r="C36" t="str">
            <v>הוצ משפטיות</v>
          </cell>
          <cell r="D36" t="e">
            <v>#REF!</v>
          </cell>
          <cell r="E36">
            <v>21762.240000000002</v>
          </cell>
          <cell r="F36">
            <v>2</v>
          </cell>
          <cell r="G36">
            <v>4030.0444444444447</v>
          </cell>
          <cell r="H36">
            <v>8060.0888888888894</v>
          </cell>
          <cell r="I36">
            <v>2418.0266666666666</v>
          </cell>
          <cell r="J36">
            <v>4030.0444444444447</v>
          </cell>
          <cell r="K36">
            <v>3224.0355555555557</v>
          </cell>
          <cell r="L36">
            <v>21762.240000000002</v>
          </cell>
        </row>
        <row r="37">
          <cell r="A37">
            <v>14031</v>
          </cell>
          <cell r="B37">
            <v>840</v>
          </cell>
          <cell r="C37" t="str">
            <v>הוצ תקשורת בזק+סלולארי</v>
          </cell>
          <cell r="D37" t="e">
            <v>#REF!</v>
          </cell>
          <cell r="E37">
            <v>79380.44</v>
          </cell>
          <cell r="F37">
            <v>3</v>
          </cell>
          <cell r="G37">
            <v>7632.7346153846156</v>
          </cell>
          <cell r="H37">
            <v>16792.016153846154</v>
          </cell>
          <cell r="I37">
            <v>42743.313846153847</v>
          </cell>
          <cell r="J37">
            <v>7632.7346153846156</v>
          </cell>
          <cell r="K37">
            <v>4579.6407692307694</v>
          </cell>
          <cell r="L37">
            <v>79380.44</v>
          </cell>
        </row>
        <row r="38">
          <cell r="A38">
            <v>14025</v>
          </cell>
          <cell r="B38">
            <v>840</v>
          </cell>
          <cell r="C38" t="str">
            <v>הוצ מכרזים</v>
          </cell>
          <cell r="D38" t="e">
            <v>#REF!</v>
          </cell>
          <cell r="E38">
            <v>1400</v>
          </cell>
          <cell r="F38">
            <v>4</v>
          </cell>
          <cell r="I38">
            <v>1400</v>
          </cell>
          <cell r="L38">
            <v>1400</v>
          </cell>
        </row>
        <row r="39">
          <cell r="A39">
            <v>14062</v>
          </cell>
          <cell r="B39">
            <v>840</v>
          </cell>
          <cell r="C39" t="str">
            <v>הוצ ספרות מקצועית ועיתונים</v>
          </cell>
          <cell r="D39" t="e">
            <v>#REF!</v>
          </cell>
          <cell r="E39">
            <v>11824.79</v>
          </cell>
          <cell r="F39">
            <v>4</v>
          </cell>
          <cell r="G39">
            <v>10891</v>
          </cell>
          <cell r="J39">
            <v>934</v>
          </cell>
          <cell r="L39">
            <v>11825</v>
          </cell>
        </row>
        <row r="40">
          <cell r="A40">
            <v>14063</v>
          </cell>
          <cell r="B40">
            <v>840</v>
          </cell>
          <cell r="C40" t="str">
            <v>הוצאות שווק חו"ל</v>
          </cell>
          <cell r="D40" t="e">
            <v>#REF!</v>
          </cell>
          <cell r="E40">
            <v>3320</v>
          </cell>
          <cell r="F40">
            <v>4</v>
          </cell>
          <cell r="K40">
            <v>3320</v>
          </cell>
          <cell r="L40">
            <v>3320</v>
          </cell>
        </row>
        <row r="41">
          <cell r="A41">
            <v>14073</v>
          </cell>
          <cell r="B41">
            <v>850</v>
          </cell>
          <cell r="C41" t="str">
            <v>הוצ קנסות</v>
          </cell>
          <cell r="D41" t="e">
            <v>#REF!</v>
          </cell>
          <cell r="E41">
            <v>714.5</v>
          </cell>
          <cell r="F41">
            <v>4</v>
          </cell>
          <cell r="G41">
            <v>715</v>
          </cell>
          <cell r="L41">
            <v>715</v>
          </cell>
        </row>
        <row r="42">
          <cell r="A42">
            <v>14074</v>
          </cell>
          <cell r="B42">
            <v>850</v>
          </cell>
          <cell r="C42" t="str">
            <v>הוצ תרומות</v>
          </cell>
          <cell r="D42">
            <v>10000</v>
          </cell>
          <cell r="E42">
            <v>10000</v>
          </cell>
          <cell r="F42">
            <v>4</v>
          </cell>
          <cell r="G42">
            <v>10000</v>
          </cell>
          <cell r="L42">
            <v>10000</v>
          </cell>
        </row>
        <row r="43">
          <cell r="A43">
            <v>14093</v>
          </cell>
          <cell r="B43">
            <v>840</v>
          </cell>
          <cell r="C43" t="str">
            <v>הוצ השתלמויות</v>
          </cell>
          <cell r="D43" t="e">
            <v>#REF!</v>
          </cell>
          <cell r="E43">
            <v>17959.61</v>
          </cell>
          <cell r="F43">
            <v>4</v>
          </cell>
          <cell r="G43">
            <v>4114</v>
          </cell>
          <cell r="I43">
            <v>8151</v>
          </cell>
          <cell r="J43">
            <v>4480</v>
          </cell>
          <cell r="K43">
            <v>1215</v>
          </cell>
          <cell r="L43">
            <v>17960</v>
          </cell>
        </row>
        <row r="44">
          <cell r="A44">
            <v>14096</v>
          </cell>
          <cell r="B44">
            <v>840</v>
          </cell>
          <cell r="C44" t="str">
            <v>הוצ נסיעות</v>
          </cell>
          <cell r="D44" t="e">
            <v>#REF!</v>
          </cell>
          <cell r="E44">
            <v>10980.11</v>
          </cell>
          <cell r="F44">
            <v>4</v>
          </cell>
          <cell r="I44">
            <v>9000</v>
          </cell>
          <cell r="K44">
            <v>1980</v>
          </cell>
          <cell r="L44">
            <v>10980</v>
          </cell>
        </row>
        <row r="45">
          <cell r="A45">
            <v>14105</v>
          </cell>
          <cell r="B45">
            <v>850</v>
          </cell>
          <cell r="C45" t="str">
            <v>הוצ אירוח בארץ</v>
          </cell>
          <cell r="D45" t="e">
            <v>#REF!</v>
          </cell>
          <cell r="E45">
            <v>5454.89</v>
          </cell>
          <cell r="F45">
            <v>4</v>
          </cell>
          <cell r="G45">
            <v>4919</v>
          </cell>
          <cell r="I45">
            <v>536</v>
          </cell>
          <cell r="L45">
            <v>5455</v>
          </cell>
        </row>
        <row r="46">
          <cell r="A46">
            <v>14106</v>
          </cell>
          <cell r="B46">
            <v>840</v>
          </cell>
          <cell r="C46" t="str">
            <v>הוצאות תוכנית עסקית</v>
          </cell>
          <cell r="D46" t="e">
            <v>#REF!</v>
          </cell>
          <cell r="E46">
            <v>22500</v>
          </cell>
          <cell r="F46">
            <v>4</v>
          </cell>
          <cell r="G46">
            <v>22500</v>
          </cell>
          <cell r="L46">
            <v>22500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UB"/>
      <sheetName val="ToT"/>
      <sheetName val="TableList"/>
      <sheetName val="Country Data"/>
      <sheetName val="Bridge Data"/>
      <sheetName val="Data"/>
      <sheetName val="DB Import Data"/>
      <sheetName val="Countries by region"/>
      <sheetName val="Research Links"/>
      <sheetName val="DSL-Cable Subs by Country-Regio"/>
      <sheetName val="MSO subs and revenue"/>
      <sheetName val="Calcs"/>
      <sheetName val="DBS Subs by Operator"/>
      <sheetName val="DBS Research-Competitor Forecas"/>
      <sheetName val="S1-2"/>
      <sheetName val="S1-3"/>
      <sheetName val="Analog to Digital"/>
      <sheetName val="VOD Comp Research"/>
      <sheetName val="PVR Comp Research"/>
      <sheetName val="Key Sat BB Subs by Operator"/>
      <sheetName val="US Cable Ops Sub Num"/>
      <sheetName val="WW CABLETV"/>
      <sheetName val="US Cable BB Ops and Subs"/>
      <sheetName val="US DSL Providers and Subs"/>
      <sheetName val="DTT Subs by Operator"/>
      <sheetName val="VoIP Research"/>
      <sheetName val="c1-1"/>
      <sheetName val="c1-2"/>
      <sheetName val="c1-3"/>
      <sheetName val="c1-4"/>
      <sheetName val="c1-5"/>
      <sheetName val="c1-6"/>
      <sheetName val="c1-7"/>
      <sheetName val="c1-8"/>
      <sheetName val="c1-9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2-1"/>
      <sheetName val="2-2"/>
      <sheetName val="2-3"/>
      <sheetName val="2-4"/>
      <sheetName val="2-5"/>
      <sheetName val="3-1"/>
      <sheetName val="3-2"/>
      <sheetName val="3-3"/>
      <sheetName val="3-4"/>
      <sheetName val="3-5"/>
      <sheetName val="3-6"/>
      <sheetName val="3-7"/>
      <sheetName val="3-8"/>
      <sheetName val="3-9"/>
      <sheetName val="3-10"/>
      <sheetName val="3-11"/>
      <sheetName val="3-12"/>
      <sheetName val="3-13"/>
      <sheetName val="3-14"/>
      <sheetName val="3-16"/>
      <sheetName val="3-15"/>
      <sheetName val="3-17"/>
      <sheetName val="3-18"/>
      <sheetName val="3-19"/>
      <sheetName val="3-20"/>
      <sheetName val="3-21"/>
      <sheetName val="3-22"/>
      <sheetName val="3-23"/>
      <sheetName val="3-24"/>
      <sheetName val="3-25"/>
      <sheetName val="3-26"/>
      <sheetName val="3-27"/>
      <sheetName val="3-28"/>
      <sheetName val="3-29"/>
      <sheetName val="3-30"/>
      <sheetName val="3-31"/>
      <sheetName val="4-1"/>
      <sheetName val="4-2"/>
      <sheetName val="4-3"/>
      <sheetName val="4-4"/>
      <sheetName val="4-5"/>
      <sheetName val="4-6"/>
      <sheetName val="4-7"/>
      <sheetName val="4-8"/>
      <sheetName val="4-9"/>
      <sheetName val="4-10"/>
      <sheetName val="4-11"/>
      <sheetName val="4-12"/>
      <sheetName val="4-13"/>
      <sheetName val="4-14"/>
      <sheetName val="4-15"/>
      <sheetName val="4-16"/>
      <sheetName val="4-17"/>
      <sheetName val="4-18"/>
      <sheetName val="4-19"/>
      <sheetName val="4-20"/>
      <sheetName val="4-21"/>
      <sheetName val="4-22"/>
      <sheetName val="4-23"/>
      <sheetName val="5-1"/>
      <sheetName val="5-2"/>
      <sheetName val="5-3"/>
      <sheetName val="5-4"/>
      <sheetName val="1-11"/>
      <sheetName val="1-12"/>
      <sheetName val="1-13"/>
      <sheetName val="1-14"/>
      <sheetName val="1-15"/>
      <sheetName val="Lookup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>
            <v>1</v>
          </cell>
          <cell r="B2" t="str">
            <v>Afghanistan</v>
          </cell>
          <cell r="C2" t="str">
            <v>AP</v>
          </cell>
          <cell r="D2">
            <v>25838797</v>
          </cell>
          <cell r="E2">
            <v>23294000</v>
          </cell>
          <cell r="F2">
            <v>3.4299999999999997E-2</v>
          </cell>
          <cell r="G2">
            <v>6.42</v>
          </cell>
          <cell r="H2">
            <v>6.0600000000000001E-2</v>
          </cell>
          <cell r="I2">
            <v>1.45</v>
          </cell>
          <cell r="L2">
            <v>0</v>
          </cell>
          <cell r="M2">
            <v>0</v>
          </cell>
          <cell r="N2">
            <v>45050</v>
          </cell>
        </row>
        <row r="3">
          <cell r="A3">
            <v>2</v>
          </cell>
          <cell r="B3" t="str">
            <v>Albania</v>
          </cell>
          <cell r="C3" t="str">
            <v>EE</v>
          </cell>
          <cell r="D3">
            <v>3490435</v>
          </cell>
          <cell r="E3">
            <v>4031000</v>
          </cell>
          <cell r="F3">
            <v>1.06E-2</v>
          </cell>
          <cell r="G3">
            <v>3.1</v>
          </cell>
          <cell r="H3">
            <v>0.70799999999999996</v>
          </cell>
          <cell r="I3">
            <v>1.07</v>
          </cell>
          <cell r="J3">
            <v>12000</v>
          </cell>
          <cell r="K3">
            <v>30000</v>
          </cell>
          <cell r="L3">
            <v>5.4000000000000003E-3</v>
          </cell>
          <cell r="M3">
            <v>0.18490000000000001</v>
          </cell>
          <cell r="N3">
            <v>1020000</v>
          </cell>
        </row>
        <row r="4">
          <cell r="A4">
            <v>3</v>
          </cell>
          <cell r="B4" t="str">
            <v>Algeria</v>
          </cell>
          <cell r="C4" t="str">
            <v>ME/A</v>
          </cell>
          <cell r="D4">
            <v>31193917</v>
          </cell>
          <cell r="E4">
            <v>31293000</v>
          </cell>
          <cell r="F4">
            <v>1.6799999999999999E-2</v>
          </cell>
          <cell r="G4">
            <v>6.26</v>
          </cell>
          <cell r="H4">
            <v>0.66</v>
          </cell>
          <cell r="I4">
            <v>1.06</v>
          </cell>
          <cell r="J4">
            <v>180000</v>
          </cell>
          <cell r="K4">
            <v>220000</v>
          </cell>
          <cell r="L4">
            <v>0</v>
          </cell>
          <cell r="M4">
            <v>0.7</v>
          </cell>
          <cell r="N4">
            <v>2308000</v>
          </cell>
        </row>
        <row r="5">
          <cell r="A5">
            <v>4</v>
          </cell>
          <cell r="B5" t="str">
            <v>American Samoa</v>
          </cell>
          <cell r="C5" t="str">
            <v>AP</v>
          </cell>
          <cell r="D5">
            <v>65446</v>
          </cell>
          <cell r="E5">
            <v>59606</v>
          </cell>
          <cell r="F5">
            <v>2.3099999999999999E-2</v>
          </cell>
          <cell r="G5">
            <v>6.13</v>
          </cell>
          <cell r="H5">
            <v>0.69699999999999995</v>
          </cell>
          <cell r="I5">
            <v>2.36</v>
          </cell>
          <cell r="L5">
            <v>0</v>
          </cell>
          <cell r="M5">
            <v>0</v>
          </cell>
        </row>
        <row r="6">
          <cell r="A6">
            <v>5</v>
          </cell>
          <cell r="B6" t="str">
            <v>Andorra</v>
          </cell>
          <cell r="C6" t="str">
            <v>WE</v>
          </cell>
          <cell r="D6">
            <v>66824</v>
          </cell>
          <cell r="E6">
            <v>82000</v>
          </cell>
          <cell r="F6">
            <v>1.11E-2</v>
          </cell>
          <cell r="G6">
            <v>2.34</v>
          </cell>
          <cell r="H6">
            <v>0.9244</v>
          </cell>
          <cell r="I6">
            <v>1.68</v>
          </cell>
          <cell r="J6">
            <v>24500</v>
          </cell>
          <cell r="L6">
            <v>0</v>
          </cell>
          <cell r="M6">
            <v>0</v>
          </cell>
        </row>
        <row r="7">
          <cell r="A7">
            <v>6</v>
          </cell>
          <cell r="B7" t="str">
            <v>Angola</v>
          </cell>
          <cell r="C7" t="str">
            <v>ME/A</v>
          </cell>
          <cell r="D7">
            <v>10145267</v>
          </cell>
          <cell r="E7">
            <v>13937000</v>
          </cell>
          <cell r="F7">
            <v>2.18E-2</v>
          </cell>
          <cell r="G7">
            <v>5</v>
          </cell>
          <cell r="H7">
            <v>0.23319999999999999</v>
          </cell>
          <cell r="I7">
            <v>1.0900000000000001</v>
          </cell>
          <cell r="J7">
            <v>60000</v>
          </cell>
          <cell r="K7">
            <v>27000</v>
          </cell>
          <cell r="L7">
            <v>0</v>
          </cell>
          <cell r="M7">
            <v>0</v>
          </cell>
          <cell r="N7">
            <v>215000</v>
          </cell>
        </row>
        <row r="8">
          <cell r="A8">
            <v>7</v>
          </cell>
          <cell r="B8" t="str">
            <v>Anguilla</v>
          </cell>
          <cell r="C8" t="str">
            <v>LA</v>
          </cell>
          <cell r="D8">
            <v>11797</v>
          </cell>
          <cell r="E8">
            <v>12380</v>
          </cell>
          <cell r="F8">
            <v>2.4400000000000002E-2</v>
          </cell>
          <cell r="G8">
            <v>4.16</v>
          </cell>
          <cell r="H8">
            <v>0.85850000000000004</v>
          </cell>
          <cell r="I8">
            <v>1.46</v>
          </cell>
          <cell r="J8">
            <v>919</v>
          </cell>
          <cell r="L8">
            <v>0</v>
          </cell>
          <cell r="M8">
            <v>0</v>
          </cell>
        </row>
        <row r="9">
          <cell r="A9">
            <v>8</v>
          </cell>
          <cell r="B9" t="str">
            <v>Antigua and Barbuda</v>
          </cell>
          <cell r="C9" t="str">
            <v>LA</v>
          </cell>
          <cell r="D9">
            <v>66422</v>
          </cell>
          <cell r="E9">
            <v>78000</v>
          </cell>
          <cell r="F9">
            <v>6.8999999999999999E-3</v>
          </cell>
          <cell r="G9">
            <v>3.55</v>
          </cell>
          <cell r="H9">
            <v>0.85850000000000004</v>
          </cell>
          <cell r="I9">
            <v>1.85</v>
          </cell>
          <cell r="J9">
            <v>5000</v>
          </cell>
          <cell r="L9">
            <v>0</v>
          </cell>
          <cell r="M9">
            <v>0</v>
          </cell>
          <cell r="N9">
            <v>62264</v>
          </cell>
        </row>
        <row r="10">
          <cell r="A10">
            <v>9</v>
          </cell>
          <cell r="B10" t="str">
            <v>Argentina</v>
          </cell>
          <cell r="C10" t="str">
            <v>LA</v>
          </cell>
          <cell r="D10">
            <v>36955182</v>
          </cell>
          <cell r="E10">
            <v>36600000</v>
          </cell>
          <cell r="F10">
            <v>1.1299999999999999E-2</v>
          </cell>
          <cell r="G10">
            <v>3.62</v>
          </cell>
          <cell r="H10">
            <v>0.96970000000000001</v>
          </cell>
          <cell r="I10">
            <v>1.2</v>
          </cell>
          <cell r="J10">
            <v>3880000</v>
          </cell>
          <cell r="K10">
            <v>3000000</v>
          </cell>
          <cell r="L10">
            <v>0.58379999999999999</v>
          </cell>
          <cell r="M10">
            <v>0</v>
          </cell>
          <cell r="N10">
            <v>14509446</v>
          </cell>
        </row>
        <row r="11">
          <cell r="A11">
            <v>10</v>
          </cell>
          <cell r="B11" t="str">
            <v>Armenia (Republic)</v>
          </cell>
          <cell r="C11" t="str">
            <v>AP</v>
          </cell>
          <cell r="D11">
            <v>3344336</v>
          </cell>
          <cell r="E11">
            <v>3801000</v>
          </cell>
          <cell r="F11">
            <v>-1.5E-3</v>
          </cell>
          <cell r="G11">
            <v>4.5199999999999996</v>
          </cell>
          <cell r="H11">
            <v>0.69699999999999995</v>
          </cell>
          <cell r="I11">
            <v>1.48</v>
          </cell>
          <cell r="J11">
            <v>30000</v>
          </cell>
          <cell r="K11">
            <v>35000</v>
          </cell>
          <cell r="L11">
            <v>5.4999999999999997E-3</v>
          </cell>
          <cell r="M11">
            <v>0</v>
          </cell>
          <cell r="N11">
            <v>575576</v>
          </cell>
        </row>
        <row r="12">
          <cell r="A12">
            <v>11</v>
          </cell>
          <cell r="B12" t="str">
            <v>Aruba</v>
          </cell>
          <cell r="C12" t="str">
            <v>LA</v>
          </cell>
          <cell r="D12">
            <v>69539</v>
          </cell>
          <cell r="E12">
            <v>110000</v>
          </cell>
          <cell r="F12">
            <v>5.8999999999999999E-3</v>
          </cell>
          <cell r="G12">
            <v>4.07</v>
          </cell>
          <cell r="H12">
            <v>0.85850000000000004</v>
          </cell>
          <cell r="I12">
            <v>1.04</v>
          </cell>
          <cell r="J12">
            <v>24000</v>
          </cell>
          <cell r="L12">
            <v>0</v>
          </cell>
          <cell r="M12">
            <v>0</v>
          </cell>
          <cell r="N12">
            <v>90132</v>
          </cell>
        </row>
        <row r="13">
          <cell r="A13">
            <v>12</v>
          </cell>
          <cell r="B13" t="str">
            <v>Australia</v>
          </cell>
          <cell r="C13" t="str">
            <v>AP</v>
          </cell>
          <cell r="D13">
            <v>19169083</v>
          </cell>
          <cell r="E13">
            <v>19662780</v>
          </cell>
          <cell r="F13">
            <v>9.5999999999999992E-3</v>
          </cell>
          <cell r="G13">
            <v>2.66</v>
          </cell>
          <cell r="H13">
            <v>0.96309999999999996</v>
          </cell>
          <cell r="I13">
            <v>1.99</v>
          </cell>
          <cell r="J13">
            <v>10630000</v>
          </cell>
          <cell r="K13">
            <v>10000000</v>
          </cell>
          <cell r="L13">
            <v>0.18940000000000001</v>
          </cell>
          <cell r="M13">
            <v>7.7799999999999994E-2</v>
          </cell>
          <cell r="N13">
            <v>23169000</v>
          </cell>
        </row>
        <row r="14">
          <cell r="A14">
            <v>13</v>
          </cell>
          <cell r="B14" t="str">
            <v>Austria</v>
          </cell>
          <cell r="C14" t="str">
            <v>WE</v>
          </cell>
          <cell r="D14">
            <v>8131111</v>
          </cell>
          <cell r="E14">
            <v>8159000</v>
          </cell>
          <cell r="F14">
            <v>2.3E-3</v>
          </cell>
          <cell r="G14">
            <v>1.1000000000000001</v>
          </cell>
          <cell r="H14">
            <v>0.43959999999999999</v>
          </cell>
          <cell r="I14">
            <v>1.6</v>
          </cell>
          <cell r="J14">
            <v>3700000</v>
          </cell>
          <cell r="K14">
            <v>3013000</v>
          </cell>
          <cell r="L14">
            <v>0.14560000000000001</v>
          </cell>
          <cell r="M14">
            <v>0.21099999999999999</v>
          </cell>
          <cell r="N14">
            <v>10403000</v>
          </cell>
        </row>
        <row r="15">
          <cell r="A15">
            <v>14</v>
          </cell>
          <cell r="B15" t="str">
            <v>Azerbaijan</v>
          </cell>
          <cell r="C15" t="str">
            <v>ME/A</v>
          </cell>
          <cell r="D15">
            <v>7748163</v>
          </cell>
          <cell r="E15">
            <v>8141000</v>
          </cell>
          <cell r="F15">
            <v>3.8E-3</v>
          </cell>
          <cell r="G15">
            <v>4.5599999999999996</v>
          </cell>
          <cell r="H15">
            <v>1.1765000000000001</v>
          </cell>
          <cell r="I15">
            <v>1.29</v>
          </cell>
          <cell r="J15">
            <v>25000</v>
          </cell>
          <cell r="L15">
            <v>2.5000000000000001E-3</v>
          </cell>
          <cell r="M15">
            <v>0.13500000000000001</v>
          </cell>
          <cell r="N15">
            <v>1859200</v>
          </cell>
        </row>
        <row r="16">
          <cell r="A16">
            <v>15</v>
          </cell>
          <cell r="B16" t="str">
            <v>Bahamas</v>
          </cell>
          <cell r="C16" t="str">
            <v>LA</v>
          </cell>
          <cell r="D16">
            <v>294982</v>
          </cell>
          <cell r="E16">
            <v>312000</v>
          </cell>
          <cell r="F16">
            <v>8.6E-3</v>
          </cell>
          <cell r="G16">
            <v>4.3899999999999997</v>
          </cell>
          <cell r="H16">
            <v>0.85850000000000004</v>
          </cell>
          <cell r="I16">
            <v>1.25</v>
          </cell>
          <cell r="J16">
            <v>16900</v>
          </cell>
          <cell r="L16">
            <v>0</v>
          </cell>
          <cell r="M16">
            <v>0</v>
          </cell>
          <cell r="N16">
            <v>248315</v>
          </cell>
        </row>
        <row r="17">
          <cell r="A17">
            <v>16</v>
          </cell>
          <cell r="B17" t="str">
            <v>Bahrain</v>
          </cell>
          <cell r="C17" t="str">
            <v>ME/A</v>
          </cell>
          <cell r="D17">
            <v>634137</v>
          </cell>
          <cell r="E17">
            <v>666900</v>
          </cell>
          <cell r="F17">
            <v>1.67E-2</v>
          </cell>
          <cell r="G17">
            <v>6.16</v>
          </cell>
          <cell r="H17">
            <v>0.96209999999999996</v>
          </cell>
          <cell r="I17">
            <v>2.74</v>
          </cell>
          <cell r="J17">
            <v>140200</v>
          </cell>
          <cell r="K17">
            <v>107000</v>
          </cell>
          <cell r="L17">
            <v>0</v>
          </cell>
          <cell r="M17">
            <v>0.60709999999999997</v>
          </cell>
          <cell r="N17">
            <v>564436</v>
          </cell>
        </row>
        <row r="18">
          <cell r="A18">
            <v>17</v>
          </cell>
          <cell r="B18" t="str">
            <v>Bangladesh</v>
          </cell>
          <cell r="C18" t="str">
            <v>AP</v>
          </cell>
          <cell r="D18">
            <v>129194224</v>
          </cell>
          <cell r="E18">
            <v>133132000</v>
          </cell>
          <cell r="F18">
            <v>1.5900000000000001E-2</v>
          </cell>
          <cell r="G18">
            <v>5.19</v>
          </cell>
          <cell r="H18">
            <v>0.30580000000000002</v>
          </cell>
          <cell r="I18">
            <v>1</v>
          </cell>
          <cell r="J18">
            <v>150000</v>
          </cell>
          <cell r="K18">
            <v>450000</v>
          </cell>
          <cell r="L18">
            <v>0.14019999999999999</v>
          </cell>
          <cell r="M18">
            <v>0</v>
          </cell>
          <cell r="N18">
            <v>1757000</v>
          </cell>
        </row>
        <row r="19">
          <cell r="A19">
            <v>18</v>
          </cell>
          <cell r="B19" t="str">
            <v>Barbados</v>
          </cell>
          <cell r="C19" t="str">
            <v>LA</v>
          </cell>
          <cell r="D19">
            <v>274540</v>
          </cell>
          <cell r="E19">
            <v>269000</v>
          </cell>
          <cell r="F19">
            <v>4.5999999999999999E-3</v>
          </cell>
          <cell r="G19">
            <v>2.77</v>
          </cell>
          <cell r="H19">
            <v>0.82469999999999999</v>
          </cell>
          <cell r="I19">
            <v>1.1000000000000001</v>
          </cell>
          <cell r="J19">
            <v>6000</v>
          </cell>
          <cell r="K19">
            <v>25000</v>
          </cell>
          <cell r="L19">
            <v>0</v>
          </cell>
          <cell r="M19">
            <v>7.1999999999999998E-3</v>
          </cell>
          <cell r="N19">
            <v>182067</v>
          </cell>
        </row>
        <row r="20">
          <cell r="A20">
            <v>19</v>
          </cell>
          <cell r="B20" t="str">
            <v>Belarus</v>
          </cell>
          <cell r="C20" t="str">
            <v>EE</v>
          </cell>
          <cell r="D20">
            <v>10366719</v>
          </cell>
          <cell r="E20">
            <v>9912000</v>
          </cell>
          <cell r="F20">
            <v>-1.4E-3</v>
          </cell>
          <cell r="G20">
            <v>3.09</v>
          </cell>
          <cell r="H20">
            <v>0.88349999999999995</v>
          </cell>
          <cell r="I20">
            <v>1.27</v>
          </cell>
          <cell r="J20">
            <v>422000</v>
          </cell>
          <cell r="L20">
            <v>0.20319999999999999</v>
          </cell>
          <cell r="M20">
            <v>0</v>
          </cell>
          <cell r="N20">
            <v>3432396</v>
          </cell>
        </row>
        <row r="21">
          <cell r="A21">
            <v>20</v>
          </cell>
          <cell r="B21" t="str">
            <v>Belgium</v>
          </cell>
          <cell r="C21" t="str">
            <v>WE</v>
          </cell>
          <cell r="D21">
            <v>10241506</v>
          </cell>
          <cell r="E21">
            <v>10346000</v>
          </cell>
          <cell r="F21">
            <v>1.5E-3</v>
          </cell>
          <cell r="G21">
            <v>2.42</v>
          </cell>
          <cell r="H21">
            <v>0.95</v>
          </cell>
          <cell r="I21">
            <v>1.38</v>
          </cell>
          <cell r="J21">
            <v>3760000</v>
          </cell>
          <cell r="K21">
            <v>2500000</v>
          </cell>
          <cell r="L21">
            <v>0.89180000000000004</v>
          </cell>
          <cell r="M21">
            <v>5.1400000000000001E-2</v>
          </cell>
          <cell r="N21">
            <v>13267939</v>
          </cell>
        </row>
        <row r="22">
          <cell r="A22">
            <v>21</v>
          </cell>
          <cell r="B22" t="str">
            <v>Belize</v>
          </cell>
          <cell r="C22" t="str">
            <v>LA</v>
          </cell>
          <cell r="D22">
            <v>249183</v>
          </cell>
          <cell r="E22">
            <v>253000</v>
          </cell>
          <cell r="F22">
            <v>2.6499999999999999E-2</v>
          </cell>
          <cell r="G22">
            <v>4.5999999999999996</v>
          </cell>
          <cell r="H22">
            <v>0.34089999999999998</v>
          </cell>
          <cell r="I22">
            <v>2.4</v>
          </cell>
          <cell r="J22">
            <v>18000</v>
          </cell>
          <cell r="K22">
            <v>35000</v>
          </cell>
          <cell r="L22">
            <v>0</v>
          </cell>
          <cell r="M22">
            <v>0</v>
          </cell>
          <cell r="N22">
            <v>84140</v>
          </cell>
        </row>
        <row r="23">
          <cell r="A23">
            <v>22</v>
          </cell>
          <cell r="B23" t="str">
            <v>Benin</v>
          </cell>
          <cell r="C23" t="str">
            <v>ME/A</v>
          </cell>
          <cell r="D23">
            <v>6395919</v>
          </cell>
          <cell r="E23">
            <v>6591000</v>
          </cell>
          <cell r="F23">
            <v>2.9100000000000001E-2</v>
          </cell>
          <cell r="G23">
            <v>6.22</v>
          </cell>
          <cell r="H23">
            <v>6.6000000000000003E-2</v>
          </cell>
          <cell r="I23">
            <v>1.0900000000000001</v>
          </cell>
          <cell r="J23">
            <v>25000</v>
          </cell>
          <cell r="K23">
            <v>11000</v>
          </cell>
          <cell r="L23">
            <v>0</v>
          </cell>
          <cell r="M23">
            <v>0</v>
          </cell>
          <cell r="N23">
            <v>184298</v>
          </cell>
        </row>
        <row r="24">
          <cell r="A24">
            <v>23</v>
          </cell>
          <cell r="B24" t="str">
            <v>Bermuda Islands</v>
          </cell>
          <cell r="C24" t="str">
            <v>LA</v>
          </cell>
          <cell r="D24">
            <v>62997</v>
          </cell>
          <cell r="E24">
            <v>65000</v>
          </cell>
          <cell r="F24">
            <v>6.8999999999999999E-3</v>
          </cell>
          <cell r="G24">
            <v>2.6</v>
          </cell>
          <cell r="H24">
            <v>0.85850000000000004</v>
          </cell>
          <cell r="I24">
            <v>3.26</v>
          </cell>
          <cell r="J24">
            <v>25000</v>
          </cell>
          <cell r="K24">
            <v>32000</v>
          </cell>
          <cell r="L24">
            <v>0</v>
          </cell>
          <cell r="M24">
            <v>0</v>
          </cell>
          <cell r="N24">
            <v>69484</v>
          </cell>
        </row>
        <row r="25">
          <cell r="A25">
            <v>24</v>
          </cell>
          <cell r="B25" t="str">
            <v>Bhutan</v>
          </cell>
          <cell r="C25" t="str">
            <v>AP</v>
          </cell>
          <cell r="D25">
            <v>2005222</v>
          </cell>
          <cell r="E25">
            <v>690836</v>
          </cell>
          <cell r="F25">
            <v>2.1499999999999998E-2</v>
          </cell>
          <cell r="G25">
            <v>1.77</v>
          </cell>
          <cell r="H25">
            <v>3.0599999999999999E-2</v>
          </cell>
          <cell r="I25">
            <v>1.5</v>
          </cell>
          <cell r="J25">
            <v>2500</v>
          </cell>
          <cell r="K25">
            <v>10000</v>
          </cell>
          <cell r="L25">
            <v>2.86E-2</v>
          </cell>
          <cell r="M25">
            <v>0</v>
          </cell>
          <cell r="N25">
            <v>19615</v>
          </cell>
        </row>
        <row r="26">
          <cell r="A26">
            <v>25</v>
          </cell>
          <cell r="B26" t="str">
            <v>Bolivia</v>
          </cell>
          <cell r="C26" t="str">
            <v>LA</v>
          </cell>
          <cell r="D26">
            <v>8152620</v>
          </cell>
          <cell r="E26">
            <v>8341000</v>
          </cell>
          <cell r="F26">
            <v>1.6899999999999998E-2</v>
          </cell>
          <cell r="G26">
            <v>4.34</v>
          </cell>
          <cell r="H26">
            <v>0.85850000000000004</v>
          </cell>
          <cell r="I26">
            <v>1.46</v>
          </cell>
          <cell r="J26">
            <v>78000</v>
          </cell>
          <cell r="K26">
            <v>190000</v>
          </cell>
          <cell r="L26">
            <v>0</v>
          </cell>
          <cell r="M26">
            <v>0</v>
          </cell>
          <cell r="N26">
            <v>1436617</v>
          </cell>
        </row>
        <row r="27">
          <cell r="A27">
            <v>26</v>
          </cell>
          <cell r="B27" t="str">
            <v>Bosnia and Hercegovina</v>
          </cell>
          <cell r="C27" t="str">
            <v>EE</v>
          </cell>
          <cell r="D27">
            <v>3835777</v>
          </cell>
          <cell r="E27">
            <v>4100000</v>
          </cell>
          <cell r="F27">
            <v>7.6E-3</v>
          </cell>
          <cell r="G27">
            <v>3.1</v>
          </cell>
          <cell r="H27">
            <v>0.91710000000000003</v>
          </cell>
          <cell r="I27">
            <v>1.46</v>
          </cell>
          <cell r="J27">
            <v>45000</v>
          </cell>
          <cell r="L27">
            <v>0</v>
          </cell>
          <cell r="M27">
            <v>0</v>
          </cell>
          <cell r="N27">
            <v>1239005</v>
          </cell>
        </row>
        <row r="28">
          <cell r="A28">
            <v>27</v>
          </cell>
          <cell r="B28" t="str">
            <v>Botswana</v>
          </cell>
          <cell r="C28" t="str">
            <v>ME/A</v>
          </cell>
          <cell r="D28">
            <v>1576470</v>
          </cell>
          <cell r="E28">
            <v>1720000</v>
          </cell>
          <cell r="F28">
            <v>1.8E-3</v>
          </cell>
          <cell r="G28">
            <v>4.1500000000000004</v>
          </cell>
          <cell r="H28">
            <v>0.14979999999999999</v>
          </cell>
          <cell r="I28">
            <v>1.19</v>
          </cell>
          <cell r="J28">
            <v>33000</v>
          </cell>
          <cell r="K28">
            <v>65000</v>
          </cell>
          <cell r="L28">
            <v>0</v>
          </cell>
          <cell r="M28">
            <v>3.1399999999999997E-2</v>
          </cell>
          <cell r="N28">
            <v>458600</v>
          </cell>
        </row>
        <row r="29">
          <cell r="A29">
            <v>28</v>
          </cell>
          <cell r="B29" t="str">
            <v>Bouvet Island</v>
          </cell>
          <cell r="C29" t="str">
            <v>LA</v>
          </cell>
          <cell r="D29">
            <v>2000</v>
          </cell>
          <cell r="E29">
            <v>0</v>
          </cell>
          <cell r="H29">
            <v>0.85850000000000004</v>
          </cell>
          <cell r="I29">
            <v>1.46</v>
          </cell>
          <cell r="L29">
            <v>0</v>
          </cell>
          <cell r="M29">
            <v>0</v>
          </cell>
        </row>
        <row r="30">
          <cell r="A30">
            <v>29</v>
          </cell>
          <cell r="B30" t="str">
            <v>Brazil</v>
          </cell>
          <cell r="C30" t="str">
            <v>LA</v>
          </cell>
          <cell r="D30">
            <v>172860370</v>
          </cell>
          <cell r="E30">
            <v>173879008</v>
          </cell>
          <cell r="F30">
            <v>8.6999999999999994E-3</v>
          </cell>
          <cell r="G30">
            <v>3.77</v>
          </cell>
          <cell r="H30">
            <v>0.89829999999999999</v>
          </cell>
          <cell r="I30">
            <v>1.45</v>
          </cell>
          <cell r="J30">
            <v>13980000</v>
          </cell>
          <cell r="K30">
            <v>13000000</v>
          </cell>
          <cell r="L30">
            <v>5.1400000000000001E-2</v>
          </cell>
          <cell r="M30">
            <v>2.7E-2</v>
          </cell>
          <cell r="N30">
            <v>73691000</v>
          </cell>
        </row>
        <row r="31">
          <cell r="A31">
            <v>30</v>
          </cell>
          <cell r="B31" t="str">
            <v>British Indian Ocean Territory</v>
          </cell>
          <cell r="C31" t="str">
            <v>AP</v>
          </cell>
          <cell r="D31">
            <v>3000</v>
          </cell>
          <cell r="E31">
            <v>0</v>
          </cell>
          <cell r="H31">
            <v>0.69699999999999995</v>
          </cell>
          <cell r="I31">
            <v>1.39</v>
          </cell>
          <cell r="L31">
            <v>0</v>
          </cell>
          <cell r="M31">
            <v>0</v>
          </cell>
        </row>
        <row r="32">
          <cell r="A32">
            <v>31</v>
          </cell>
          <cell r="B32" t="str">
            <v>British Virgin Islands</v>
          </cell>
          <cell r="C32" t="str">
            <v>LA</v>
          </cell>
          <cell r="D32">
            <v>19615</v>
          </cell>
          <cell r="E32">
            <v>0</v>
          </cell>
          <cell r="H32">
            <v>0.85850000000000004</v>
          </cell>
          <cell r="I32">
            <v>1.46</v>
          </cell>
          <cell r="L32">
            <v>0</v>
          </cell>
          <cell r="M32">
            <v>0</v>
          </cell>
        </row>
        <row r="33">
          <cell r="A33">
            <v>32</v>
          </cell>
          <cell r="B33" t="str">
            <v>Brunei</v>
          </cell>
          <cell r="C33" t="str">
            <v>AP</v>
          </cell>
          <cell r="D33">
            <v>336376</v>
          </cell>
          <cell r="E33">
            <v>352000</v>
          </cell>
          <cell r="F33">
            <v>2.06E-2</v>
          </cell>
          <cell r="G33">
            <v>5.68</v>
          </cell>
          <cell r="H33">
            <v>0.9516</v>
          </cell>
          <cell r="I33">
            <v>3.64</v>
          </cell>
          <cell r="J33">
            <v>35000</v>
          </cell>
          <cell r="K33">
            <v>25000</v>
          </cell>
          <cell r="L33">
            <v>0.3871</v>
          </cell>
          <cell r="M33">
            <v>0</v>
          </cell>
          <cell r="N33">
            <v>225440</v>
          </cell>
        </row>
        <row r="34">
          <cell r="A34">
            <v>33</v>
          </cell>
          <cell r="B34" t="str">
            <v>Bulgaria</v>
          </cell>
          <cell r="C34" t="str">
            <v>EE</v>
          </cell>
          <cell r="D34">
            <v>7796694</v>
          </cell>
          <cell r="E34">
            <v>7801000</v>
          </cell>
          <cell r="F34">
            <v>-1.11E-2</v>
          </cell>
          <cell r="G34">
            <v>3.1</v>
          </cell>
          <cell r="H34">
            <v>0.90849999999999997</v>
          </cell>
          <cell r="I34">
            <v>1.46</v>
          </cell>
          <cell r="J34">
            <v>585000</v>
          </cell>
          <cell r="K34">
            <v>405000</v>
          </cell>
          <cell r="L34">
            <v>0.4375</v>
          </cell>
          <cell r="M34">
            <v>7.3400000000000007E-2</v>
          </cell>
          <cell r="N34">
            <v>4463915</v>
          </cell>
        </row>
        <row r="35">
          <cell r="A35">
            <v>34</v>
          </cell>
          <cell r="B35" t="str">
            <v>Burkina Faso</v>
          </cell>
          <cell r="C35" t="str">
            <v>ME/A</v>
          </cell>
          <cell r="D35">
            <v>11946065</v>
          </cell>
          <cell r="E35">
            <v>11959465</v>
          </cell>
          <cell r="F35">
            <v>2.64E-2</v>
          </cell>
          <cell r="G35">
            <v>6.97</v>
          </cell>
          <cell r="H35">
            <v>0.34970000000000001</v>
          </cell>
          <cell r="I35">
            <v>1.58</v>
          </cell>
          <cell r="J35">
            <v>25000</v>
          </cell>
          <cell r="K35">
            <v>19000</v>
          </cell>
          <cell r="L35">
            <v>0</v>
          </cell>
          <cell r="M35">
            <v>0.29139999999999999</v>
          </cell>
          <cell r="N35">
            <v>151808</v>
          </cell>
        </row>
        <row r="36">
          <cell r="A36">
            <v>35</v>
          </cell>
          <cell r="B36" t="str">
            <v>Burma</v>
          </cell>
          <cell r="C36" t="str">
            <v>AP</v>
          </cell>
          <cell r="D36">
            <v>41734853</v>
          </cell>
          <cell r="E36">
            <v>42203592</v>
          </cell>
          <cell r="F36">
            <v>5.5999999999999999E-3</v>
          </cell>
          <cell r="G36">
            <v>4.29</v>
          </cell>
          <cell r="H36">
            <v>0.69699999999999995</v>
          </cell>
          <cell r="I36">
            <v>1.39</v>
          </cell>
          <cell r="J36">
            <v>10000</v>
          </cell>
          <cell r="L36">
            <v>0</v>
          </cell>
          <cell r="M36">
            <v>0</v>
          </cell>
        </row>
        <row r="37">
          <cell r="A37">
            <v>36</v>
          </cell>
          <cell r="B37" t="str">
            <v>Burundi</v>
          </cell>
          <cell r="C37" t="str">
            <v>ME/A</v>
          </cell>
          <cell r="D37">
            <v>6054714</v>
          </cell>
          <cell r="E37">
            <v>6987600</v>
          </cell>
          <cell r="F37">
            <v>2.3599999999999999E-2</v>
          </cell>
          <cell r="G37">
            <v>5</v>
          </cell>
          <cell r="H37">
            <v>0.13600000000000001</v>
          </cell>
          <cell r="I37">
            <v>1.1599999999999999</v>
          </cell>
          <cell r="J37">
            <v>6000</v>
          </cell>
          <cell r="K37">
            <v>5000</v>
          </cell>
          <cell r="L37">
            <v>0</v>
          </cell>
          <cell r="M37">
            <v>4.0000000000000002E-4</v>
          </cell>
          <cell r="N37">
            <v>74084</v>
          </cell>
        </row>
        <row r="38">
          <cell r="A38">
            <v>37</v>
          </cell>
          <cell r="B38" t="str">
            <v>Cambodia</v>
          </cell>
          <cell r="C38" t="str">
            <v>AP</v>
          </cell>
          <cell r="D38">
            <v>12212306</v>
          </cell>
          <cell r="E38">
            <v>13785000</v>
          </cell>
          <cell r="F38">
            <v>2.24E-2</v>
          </cell>
          <cell r="G38">
            <v>5.7</v>
          </cell>
          <cell r="H38">
            <v>4.0500000000000001E-2</v>
          </cell>
          <cell r="I38">
            <v>1.04</v>
          </cell>
          <cell r="J38">
            <v>10000</v>
          </cell>
          <cell r="K38">
            <v>20000</v>
          </cell>
          <cell r="L38">
            <v>0</v>
          </cell>
          <cell r="M38">
            <v>0</v>
          </cell>
          <cell r="N38">
            <v>256952</v>
          </cell>
        </row>
        <row r="39">
          <cell r="A39">
            <v>38</v>
          </cell>
          <cell r="B39" t="str">
            <v>Cameroon</v>
          </cell>
          <cell r="C39" t="str">
            <v>ME/A</v>
          </cell>
          <cell r="D39">
            <v>15421937</v>
          </cell>
          <cell r="E39">
            <v>15752000</v>
          </cell>
          <cell r="F39">
            <v>2.3599999999999999E-2</v>
          </cell>
          <cell r="G39">
            <v>5.7</v>
          </cell>
          <cell r="H39">
            <v>0.39779999999999999</v>
          </cell>
          <cell r="I39">
            <v>1.05</v>
          </cell>
          <cell r="J39">
            <v>45000</v>
          </cell>
          <cell r="K39">
            <v>60000</v>
          </cell>
          <cell r="L39">
            <v>0</v>
          </cell>
          <cell r="M39">
            <v>0</v>
          </cell>
          <cell r="N39">
            <v>411442</v>
          </cell>
        </row>
        <row r="40">
          <cell r="A40">
            <v>39</v>
          </cell>
          <cell r="B40" t="str">
            <v>Canada</v>
          </cell>
          <cell r="C40" t="str">
            <v>NA</v>
          </cell>
          <cell r="D40">
            <v>31281092</v>
          </cell>
          <cell r="E40">
            <v>31414000</v>
          </cell>
          <cell r="F40">
            <v>9.5999999999999992E-3</v>
          </cell>
          <cell r="G40">
            <v>2.6</v>
          </cell>
          <cell r="H40">
            <v>0.97499999999999998</v>
          </cell>
          <cell r="I40">
            <v>1.82</v>
          </cell>
          <cell r="J40">
            <v>16840000</v>
          </cell>
          <cell r="K40">
            <v>15300000</v>
          </cell>
          <cell r="L40">
            <v>0.65</v>
          </cell>
          <cell r="M40">
            <v>0.18079999999999999</v>
          </cell>
          <cell r="N40">
            <v>31811092</v>
          </cell>
        </row>
        <row r="41">
          <cell r="A41">
            <v>40</v>
          </cell>
          <cell r="B41" t="str">
            <v>Cape Verde</v>
          </cell>
          <cell r="C41" t="str">
            <v>LA</v>
          </cell>
          <cell r="D41">
            <v>401343</v>
          </cell>
          <cell r="E41">
            <v>439000</v>
          </cell>
          <cell r="F41">
            <v>8.5000000000000006E-3</v>
          </cell>
          <cell r="G41">
            <v>4.62</v>
          </cell>
          <cell r="H41">
            <v>0.39789999999999998</v>
          </cell>
          <cell r="I41">
            <v>1.1599999999999999</v>
          </cell>
          <cell r="J41">
            <v>12000</v>
          </cell>
          <cell r="K41">
            <v>35000</v>
          </cell>
          <cell r="L41">
            <v>0</v>
          </cell>
          <cell r="M41">
            <v>0</v>
          </cell>
          <cell r="N41">
            <v>113136</v>
          </cell>
        </row>
        <row r="42">
          <cell r="A42">
            <v>41</v>
          </cell>
          <cell r="B42" t="str">
            <v>Cayman Islands</v>
          </cell>
          <cell r="C42" t="str">
            <v>LA</v>
          </cell>
          <cell r="D42">
            <v>34763</v>
          </cell>
          <cell r="E42">
            <v>46990</v>
          </cell>
          <cell r="F42">
            <v>2.0299999999999999E-2</v>
          </cell>
          <cell r="G42">
            <v>2.4700000000000002</v>
          </cell>
          <cell r="H42">
            <v>0.85850000000000004</v>
          </cell>
          <cell r="I42">
            <v>1</v>
          </cell>
          <cell r="L42">
            <v>0</v>
          </cell>
          <cell r="M42">
            <v>0</v>
          </cell>
          <cell r="N42">
            <v>55000</v>
          </cell>
        </row>
        <row r="43">
          <cell r="A43">
            <v>42</v>
          </cell>
          <cell r="B43" t="str">
            <v>Central African Republic</v>
          </cell>
          <cell r="C43" t="str">
            <v>ME/A</v>
          </cell>
          <cell r="D43">
            <v>3512751</v>
          </cell>
          <cell r="E43">
            <v>3957000</v>
          </cell>
          <cell r="F43">
            <v>1.7999999999999999E-2</v>
          </cell>
          <cell r="G43">
            <v>6.23</v>
          </cell>
          <cell r="H43">
            <v>2.8899999999999999E-2</v>
          </cell>
          <cell r="I43">
            <v>1.24</v>
          </cell>
          <cell r="J43">
            <v>2000</v>
          </cell>
          <cell r="K43">
            <v>7000</v>
          </cell>
          <cell r="L43">
            <v>0</v>
          </cell>
          <cell r="M43">
            <v>0</v>
          </cell>
          <cell r="N43">
            <v>19917</v>
          </cell>
        </row>
        <row r="44">
          <cell r="A44">
            <v>43</v>
          </cell>
          <cell r="B44" t="str">
            <v>Chad</v>
          </cell>
          <cell r="C44" t="str">
            <v>ME/A</v>
          </cell>
          <cell r="D44">
            <v>8424504</v>
          </cell>
          <cell r="E44">
            <v>7871778</v>
          </cell>
          <cell r="F44">
            <v>3.27E-2</v>
          </cell>
          <cell r="G44">
            <v>5</v>
          </cell>
          <cell r="H44">
            <v>8.9999999999999993E-3</v>
          </cell>
          <cell r="I44">
            <v>1.06</v>
          </cell>
          <cell r="J44">
            <v>4000</v>
          </cell>
          <cell r="K44">
            <v>12000</v>
          </cell>
          <cell r="L44">
            <v>0</v>
          </cell>
          <cell r="M44">
            <v>5.9999999999999995E-4</v>
          </cell>
          <cell r="N44">
            <v>46035</v>
          </cell>
        </row>
        <row r="45">
          <cell r="A45">
            <v>44</v>
          </cell>
          <cell r="B45" t="str">
            <v>Chile</v>
          </cell>
          <cell r="C45" t="str">
            <v>LA</v>
          </cell>
          <cell r="D45">
            <v>15153797</v>
          </cell>
          <cell r="E45">
            <v>15050341</v>
          </cell>
          <cell r="F45">
            <v>1.09E-2</v>
          </cell>
          <cell r="G45">
            <v>3.54</v>
          </cell>
          <cell r="H45">
            <v>0.92569999999999997</v>
          </cell>
          <cell r="I45">
            <v>2</v>
          </cell>
          <cell r="J45">
            <v>3100000</v>
          </cell>
          <cell r="K45">
            <v>1795814</v>
          </cell>
          <cell r="L45">
            <v>0.20330000000000001</v>
          </cell>
          <cell r="M45">
            <v>2.9700000000000001E-2</v>
          </cell>
          <cell r="N45">
            <v>9912900</v>
          </cell>
        </row>
        <row r="46">
          <cell r="A46">
            <v>45</v>
          </cell>
          <cell r="B46" t="str">
            <v>China</v>
          </cell>
          <cell r="C46" t="str">
            <v>AP</v>
          </cell>
          <cell r="D46">
            <v>1261832482</v>
          </cell>
          <cell r="E46">
            <v>1284530048</v>
          </cell>
          <cell r="F46">
            <v>8.6999999999999994E-3</v>
          </cell>
          <cell r="G46">
            <v>3.69</v>
          </cell>
          <cell r="H46">
            <v>0.89170000000000005</v>
          </cell>
          <cell r="I46">
            <v>1.32</v>
          </cell>
          <cell r="J46">
            <v>45800000</v>
          </cell>
          <cell r="K46">
            <v>25000000</v>
          </cell>
          <cell r="L46">
            <v>0.2772</v>
          </cell>
          <cell r="M46">
            <v>0</v>
          </cell>
          <cell r="N46">
            <v>421040000</v>
          </cell>
        </row>
        <row r="47">
          <cell r="A47">
            <v>46</v>
          </cell>
          <cell r="B47" t="str">
            <v>Christmas Island (Indian Ocean)</v>
          </cell>
          <cell r="C47" t="str">
            <v>AP</v>
          </cell>
          <cell r="D47">
            <v>2564</v>
          </cell>
          <cell r="E47">
            <v>2123</v>
          </cell>
          <cell r="F47">
            <v>-0.09</v>
          </cell>
          <cell r="G47">
            <v>4.29</v>
          </cell>
          <cell r="H47">
            <v>0.69699999999999995</v>
          </cell>
          <cell r="I47">
            <v>1.39</v>
          </cell>
          <cell r="L47">
            <v>0</v>
          </cell>
          <cell r="M47">
            <v>0</v>
          </cell>
        </row>
        <row r="48">
          <cell r="A48">
            <v>47</v>
          </cell>
          <cell r="B48" t="str">
            <v>Cocos (Keeling) Islands</v>
          </cell>
          <cell r="C48" t="str">
            <v>AP</v>
          </cell>
          <cell r="D48">
            <v>635</v>
          </cell>
          <cell r="E48">
            <v>632</v>
          </cell>
          <cell r="F48">
            <v>-2.2000000000000001E-3</v>
          </cell>
          <cell r="G48">
            <v>4.29</v>
          </cell>
          <cell r="H48">
            <v>0.69699999999999995</v>
          </cell>
          <cell r="I48">
            <v>1.39</v>
          </cell>
          <cell r="L48">
            <v>0</v>
          </cell>
          <cell r="M48">
            <v>0</v>
          </cell>
        </row>
        <row r="49">
          <cell r="A49">
            <v>48</v>
          </cell>
          <cell r="B49" t="str">
            <v>Colombia</v>
          </cell>
          <cell r="C49" t="str">
            <v>LA</v>
          </cell>
          <cell r="D49">
            <v>39685655</v>
          </cell>
          <cell r="E49">
            <v>43290000</v>
          </cell>
          <cell r="F49">
            <v>1.6E-2</v>
          </cell>
          <cell r="G49">
            <v>4.99</v>
          </cell>
          <cell r="H49">
            <v>0.93669999999999998</v>
          </cell>
          <cell r="I49">
            <v>1.61</v>
          </cell>
          <cell r="J49">
            <v>1150000</v>
          </cell>
          <cell r="K49">
            <v>2133000</v>
          </cell>
          <cell r="L49">
            <v>0</v>
          </cell>
          <cell r="M49">
            <v>0</v>
          </cell>
          <cell r="N49">
            <v>12363000</v>
          </cell>
        </row>
        <row r="50">
          <cell r="A50">
            <v>49</v>
          </cell>
          <cell r="B50" t="str">
            <v>Comoros</v>
          </cell>
          <cell r="C50" t="str">
            <v>AP</v>
          </cell>
          <cell r="D50">
            <v>578400</v>
          </cell>
          <cell r="E50">
            <v>762000</v>
          </cell>
          <cell r="F50">
            <v>2.9899999999999999E-2</v>
          </cell>
          <cell r="G50">
            <v>5.26</v>
          </cell>
          <cell r="H50">
            <v>1.72E-2</v>
          </cell>
          <cell r="I50">
            <v>1.08</v>
          </cell>
          <cell r="J50">
            <v>2500</v>
          </cell>
          <cell r="K50">
            <v>4200</v>
          </cell>
          <cell r="L50">
            <v>0</v>
          </cell>
          <cell r="M50">
            <v>0</v>
          </cell>
          <cell r="N50">
            <v>10258</v>
          </cell>
        </row>
        <row r="51">
          <cell r="A51">
            <v>50</v>
          </cell>
          <cell r="B51" t="str">
            <v>Congo (Brazzaville)</v>
          </cell>
          <cell r="C51" t="str">
            <v>ME/A</v>
          </cell>
          <cell r="D51">
            <v>55225478</v>
          </cell>
          <cell r="E51">
            <v>3289000</v>
          </cell>
          <cell r="F51">
            <v>2.18E-2</v>
          </cell>
          <cell r="G51">
            <v>5.48</v>
          </cell>
          <cell r="H51">
            <v>5.8299999999999998E-2</v>
          </cell>
          <cell r="I51">
            <v>1.1399999999999999</v>
          </cell>
          <cell r="J51">
            <v>500</v>
          </cell>
          <cell r="K51">
            <v>12000</v>
          </cell>
          <cell r="L51">
            <v>0</v>
          </cell>
          <cell r="M51">
            <v>0</v>
          </cell>
          <cell r="N51">
            <v>243800</v>
          </cell>
        </row>
        <row r="52">
          <cell r="A52">
            <v>51</v>
          </cell>
          <cell r="B52" t="str">
            <v>Congo (Democratic Republic)</v>
          </cell>
          <cell r="C52" t="str">
            <v>ME/A</v>
          </cell>
          <cell r="D52">
            <v>2830961</v>
          </cell>
          <cell r="E52">
            <v>52646500</v>
          </cell>
          <cell r="F52">
            <v>2.7900000000000001E-2</v>
          </cell>
          <cell r="G52">
            <v>8.1</v>
          </cell>
          <cell r="H52">
            <v>1.38E-2</v>
          </cell>
          <cell r="I52">
            <v>1.1100000000000001</v>
          </cell>
          <cell r="J52">
            <v>6000</v>
          </cell>
          <cell r="L52">
            <v>0</v>
          </cell>
          <cell r="M52">
            <v>0</v>
          </cell>
          <cell r="N52">
            <v>170000</v>
          </cell>
        </row>
        <row r="53">
          <cell r="A53">
            <v>52</v>
          </cell>
          <cell r="B53" t="str">
            <v>Cook Islands</v>
          </cell>
          <cell r="C53" t="str">
            <v>AP</v>
          </cell>
          <cell r="D53">
            <v>20407</v>
          </cell>
          <cell r="E53">
            <v>0</v>
          </cell>
          <cell r="H53">
            <v>0.69699999999999995</v>
          </cell>
          <cell r="I53">
            <v>1.39</v>
          </cell>
          <cell r="L53">
            <v>0</v>
          </cell>
          <cell r="M53">
            <v>0</v>
          </cell>
        </row>
        <row r="54">
          <cell r="A54">
            <v>53</v>
          </cell>
          <cell r="B54" t="str">
            <v>Costa Rica</v>
          </cell>
          <cell r="C54" t="str">
            <v>LA</v>
          </cell>
          <cell r="D54">
            <v>3710558</v>
          </cell>
          <cell r="E54">
            <v>4143000</v>
          </cell>
          <cell r="F54">
            <v>1.61E-2</v>
          </cell>
          <cell r="G54">
            <v>4.16</v>
          </cell>
          <cell r="H54">
            <v>0.80279999999999996</v>
          </cell>
          <cell r="I54">
            <v>1.46</v>
          </cell>
          <cell r="J54">
            <v>384000</v>
          </cell>
          <cell r="K54">
            <v>700000</v>
          </cell>
          <cell r="L54">
            <v>0</v>
          </cell>
          <cell r="M54">
            <v>0</v>
          </cell>
          <cell r="N54">
            <v>1566033</v>
          </cell>
        </row>
        <row r="55">
          <cell r="A55">
            <v>54</v>
          </cell>
          <cell r="B55" t="str">
            <v>Cote d'Ivoire</v>
          </cell>
          <cell r="C55" t="str">
            <v>ME/A</v>
          </cell>
          <cell r="D55">
            <v>15980950</v>
          </cell>
          <cell r="E55">
            <v>16489500</v>
          </cell>
          <cell r="F55">
            <v>2.4500000000000001E-2</v>
          </cell>
          <cell r="G55">
            <v>8.1300000000000008</v>
          </cell>
          <cell r="H55">
            <v>0.44890000000000002</v>
          </cell>
          <cell r="I55">
            <v>1.1000000000000001</v>
          </cell>
          <cell r="J55">
            <v>70000</v>
          </cell>
          <cell r="K55">
            <v>117700</v>
          </cell>
          <cell r="L55">
            <v>0</v>
          </cell>
          <cell r="M55">
            <v>0</v>
          </cell>
          <cell r="N55">
            <v>1363187</v>
          </cell>
        </row>
        <row r="56">
          <cell r="A56">
            <v>55</v>
          </cell>
          <cell r="B56" t="str">
            <v>Croatia</v>
          </cell>
          <cell r="C56" t="str">
            <v>EE</v>
          </cell>
          <cell r="D56">
            <v>4282216</v>
          </cell>
          <cell r="E56">
            <v>4844000</v>
          </cell>
          <cell r="F56">
            <v>1.12E-2</v>
          </cell>
          <cell r="G56">
            <v>3.1</v>
          </cell>
          <cell r="H56">
            <v>0.91710000000000003</v>
          </cell>
          <cell r="I56">
            <v>1.46</v>
          </cell>
          <cell r="J56">
            <v>480000</v>
          </cell>
          <cell r="K56">
            <v>760000</v>
          </cell>
          <cell r="L56">
            <v>0</v>
          </cell>
          <cell r="M56">
            <v>0</v>
          </cell>
          <cell r="N56">
            <v>4157000</v>
          </cell>
        </row>
        <row r="57">
          <cell r="A57">
            <v>56</v>
          </cell>
          <cell r="B57" t="str">
            <v>Cuba</v>
          </cell>
          <cell r="C57" t="str">
            <v>LA</v>
          </cell>
          <cell r="D57">
            <v>11141997</v>
          </cell>
          <cell r="E57">
            <v>11275000</v>
          </cell>
          <cell r="F57">
            <v>3.5000000000000001E-3</v>
          </cell>
          <cell r="G57">
            <v>3.58</v>
          </cell>
          <cell r="H57">
            <v>0.85850000000000004</v>
          </cell>
          <cell r="I57">
            <v>1.04</v>
          </cell>
          <cell r="J57">
            <v>120000</v>
          </cell>
          <cell r="K57">
            <v>220000</v>
          </cell>
          <cell r="L57">
            <v>0</v>
          </cell>
          <cell r="M57">
            <v>0</v>
          </cell>
          <cell r="N57">
            <v>582994</v>
          </cell>
        </row>
        <row r="58">
          <cell r="A58">
            <v>57</v>
          </cell>
          <cell r="B58" t="str">
            <v>Cyprus</v>
          </cell>
          <cell r="C58" t="str">
            <v>WE</v>
          </cell>
          <cell r="D58">
            <v>758363</v>
          </cell>
          <cell r="E58">
            <v>700000</v>
          </cell>
          <cell r="F58">
            <v>5.7000000000000002E-3</v>
          </cell>
          <cell r="G58">
            <v>3.02</v>
          </cell>
          <cell r="H58">
            <v>0.95689999999999997</v>
          </cell>
          <cell r="I58">
            <v>1.2</v>
          </cell>
          <cell r="J58">
            <v>150000</v>
          </cell>
          <cell r="K58">
            <v>170000</v>
          </cell>
          <cell r="L58">
            <v>0</v>
          </cell>
          <cell r="M58">
            <v>0</v>
          </cell>
          <cell r="N58">
            <v>845360</v>
          </cell>
        </row>
        <row r="59">
          <cell r="A59">
            <v>58</v>
          </cell>
          <cell r="B59" t="str">
            <v>Czech Republic</v>
          </cell>
          <cell r="C59" t="str">
            <v>EE</v>
          </cell>
          <cell r="D59">
            <v>10272179</v>
          </cell>
          <cell r="E59">
            <v>10144000</v>
          </cell>
          <cell r="F59">
            <v>-6.9999999999999999E-4</v>
          </cell>
          <cell r="G59">
            <v>2.65</v>
          </cell>
          <cell r="H59">
            <v>0.87880000000000003</v>
          </cell>
          <cell r="I59">
            <v>1.63</v>
          </cell>
          <cell r="J59">
            <v>2690000</v>
          </cell>
          <cell r="K59">
            <v>1500000</v>
          </cell>
          <cell r="L59">
            <v>0.252</v>
          </cell>
          <cell r="M59">
            <v>0.13100000000000001</v>
          </cell>
          <cell r="N59">
            <v>10807994</v>
          </cell>
        </row>
        <row r="60">
          <cell r="A60">
            <v>59</v>
          </cell>
          <cell r="B60" t="str">
            <v>Denmark</v>
          </cell>
          <cell r="C60" t="str">
            <v>WE</v>
          </cell>
          <cell r="D60">
            <v>5336394</v>
          </cell>
          <cell r="E60">
            <v>5374255</v>
          </cell>
          <cell r="F60">
            <v>2.8999999999999998E-3</v>
          </cell>
          <cell r="G60">
            <v>2.1800000000000002</v>
          </cell>
          <cell r="H60">
            <v>0.96440000000000003</v>
          </cell>
          <cell r="I60">
            <v>1.93</v>
          </cell>
          <cell r="J60">
            <v>3370000</v>
          </cell>
          <cell r="K60">
            <v>3100000</v>
          </cell>
          <cell r="L60">
            <v>0.43719999999999998</v>
          </cell>
          <cell r="M60">
            <v>0.32429999999999998</v>
          </cell>
          <cell r="N60">
            <v>8217392</v>
          </cell>
        </row>
        <row r="61">
          <cell r="A61">
            <v>60</v>
          </cell>
          <cell r="B61" t="str">
            <v>Djibouti</v>
          </cell>
          <cell r="C61" t="str">
            <v>ME/A</v>
          </cell>
          <cell r="D61">
            <v>451442</v>
          </cell>
          <cell r="E61">
            <v>656000</v>
          </cell>
          <cell r="F61">
            <v>2.5899999999999999E-2</v>
          </cell>
          <cell r="G61">
            <v>6.76</v>
          </cell>
          <cell r="H61">
            <v>0.39689999999999998</v>
          </cell>
          <cell r="I61">
            <v>1.3</v>
          </cell>
          <cell r="J61">
            <v>3300</v>
          </cell>
          <cell r="K61">
            <v>10000</v>
          </cell>
          <cell r="L61">
            <v>0</v>
          </cell>
          <cell r="M61">
            <v>5.2600000000000001E-2</v>
          </cell>
          <cell r="N61">
            <v>25125</v>
          </cell>
        </row>
        <row r="62">
          <cell r="A62">
            <v>61</v>
          </cell>
          <cell r="B62" t="str">
            <v>Dominica</v>
          </cell>
          <cell r="C62" t="str">
            <v>LA</v>
          </cell>
          <cell r="D62">
            <v>71540</v>
          </cell>
          <cell r="E62">
            <v>78000</v>
          </cell>
          <cell r="F62">
            <v>-8.0999999999999996E-3</v>
          </cell>
          <cell r="G62">
            <v>3.39</v>
          </cell>
          <cell r="H62">
            <v>0.85850000000000004</v>
          </cell>
          <cell r="I62">
            <v>1</v>
          </cell>
          <cell r="J62">
            <v>2000</v>
          </cell>
          <cell r="K62">
            <v>6000</v>
          </cell>
          <cell r="L62">
            <v>0</v>
          </cell>
          <cell r="M62">
            <v>0</v>
          </cell>
          <cell r="N62">
            <v>34766</v>
          </cell>
        </row>
        <row r="63">
          <cell r="A63">
            <v>62</v>
          </cell>
          <cell r="B63" t="str">
            <v>Dominican Republic</v>
          </cell>
          <cell r="C63" t="str">
            <v>LA</v>
          </cell>
          <cell r="D63">
            <v>8442533</v>
          </cell>
          <cell r="E63">
            <v>8707500</v>
          </cell>
          <cell r="F63">
            <v>1.61E-2</v>
          </cell>
          <cell r="G63">
            <v>4.16</v>
          </cell>
          <cell r="H63">
            <v>0.85850000000000004</v>
          </cell>
          <cell r="I63">
            <v>1.46</v>
          </cell>
          <cell r="J63">
            <v>186000</v>
          </cell>
          <cell r="L63">
            <v>0</v>
          </cell>
          <cell r="M63">
            <v>0</v>
          </cell>
          <cell r="N63">
            <v>2225227</v>
          </cell>
        </row>
        <row r="64">
          <cell r="A64">
            <v>63</v>
          </cell>
          <cell r="B64" t="str">
            <v>Ecuador</v>
          </cell>
          <cell r="C64" t="str">
            <v>LA</v>
          </cell>
          <cell r="D64">
            <v>12920092</v>
          </cell>
          <cell r="E64">
            <v>12941500</v>
          </cell>
          <cell r="F64">
            <v>1.9599999999999999E-2</v>
          </cell>
          <cell r="G64">
            <v>4.54</v>
          </cell>
          <cell r="H64">
            <v>0.89670000000000005</v>
          </cell>
          <cell r="I64">
            <v>1.2</v>
          </cell>
          <cell r="J64">
            <v>328000</v>
          </cell>
          <cell r="K64">
            <v>402652</v>
          </cell>
          <cell r="L64">
            <v>0.1537</v>
          </cell>
          <cell r="M64">
            <v>6.3E-3</v>
          </cell>
          <cell r="N64">
            <v>2987049</v>
          </cell>
        </row>
        <row r="65">
          <cell r="A65">
            <v>64</v>
          </cell>
          <cell r="B65" t="str">
            <v>Egypt</v>
          </cell>
          <cell r="C65" t="str">
            <v>ME/A</v>
          </cell>
          <cell r="D65">
            <v>68359979</v>
          </cell>
          <cell r="E65">
            <v>65643000</v>
          </cell>
          <cell r="F65">
            <v>1.66E-2</v>
          </cell>
          <cell r="G65">
            <v>4.68</v>
          </cell>
          <cell r="H65">
            <v>0.8841</v>
          </cell>
          <cell r="I65">
            <v>1.24</v>
          </cell>
          <cell r="J65">
            <v>600000</v>
          </cell>
          <cell r="K65">
            <v>1120000</v>
          </cell>
          <cell r="L65">
            <v>0</v>
          </cell>
          <cell r="M65">
            <v>6.3500000000000001E-2</v>
          </cell>
          <cell r="N65">
            <v>11924700</v>
          </cell>
        </row>
        <row r="66">
          <cell r="A66">
            <v>65</v>
          </cell>
          <cell r="B66" t="str">
            <v>El Salvador</v>
          </cell>
          <cell r="C66" t="str">
            <v>LA</v>
          </cell>
          <cell r="D66">
            <v>6122515</v>
          </cell>
          <cell r="E66">
            <v>6457500</v>
          </cell>
          <cell r="F66">
            <v>1.83E-2</v>
          </cell>
          <cell r="G66">
            <v>4.4000000000000004</v>
          </cell>
          <cell r="H66">
            <v>0.84530000000000005</v>
          </cell>
          <cell r="I66">
            <v>1.2</v>
          </cell>
          <cell r="J66">
            <v>40000</v>
          </cell>
          <cell r="K66">
            <v>140000</v>
          </cell>
          <cell r="L66">
            <v>0</v>
          </cell>
          <cell r="M66">
            <v>0</v>
          </cell>
          <cell r="N66">
            <v>1556517</v>
          </cell>
        </row>
        <row r="67">
          <cell r="A67">
            <v>66</v>
          </cell>
          <cell r="B67" t="str">
            <v>Equatorial Guinea</v>
          </cell>
          <cell r="C67" t="str">
            <v>ME/A</v>
          </cell>
          <cell r="D67">
            <v>474214</v>
          </cell>
          <cell r="E67">
            <v>488000</v>
          </cell>
          <cell r="F67">
            <v>2.4500000000000001E-2</v>
          </cell>
          <cell r="G67">
            <v>5.35</v>
          </cell>
          <cell r="H67">
            <v>0.49359999999999998</v>
          </cell>
          <cell r="I67">
            <v>1.45</v>
          </cell>
          <cell r="J67">
            <v>900</v>
          </cell>
          <cell r="K67">
            <v>3500</v>
          </cell>
          <cell r="L67">
            <v>0</v>
          </cell>
          <cell r="M67">
            <v>0</v>
          </cell>
          <cell r="N67">
            <v>35800</v>
          </cell>
        </row>
        <row r="68">
          <cell r="A68">
            <v>67</v>
          </cell>
          <cell r="B68" t="str">
            <v>Eritrea</v>
          </cell>
          <cell r="C68" t="str">
            <v>ME/A</v>
          </cell>
          <cell r="D68">
            <v>4135933</v>
          </cell>
          <cell r="E68">
            <v>3980000</v>
          </cell>
          <cell r="F68">
            <v>3.7999999999999999E-2</v>
          </cell>
          <cell r="G68">
            <v>5.03</v>
          </cell>
          <cell r="H68">
            <v>0.18940000000000001</v>
          </cell>
          <cell r="I68">
            <v>1.33</v>
          </cell>
          <cell r="J68">
            <v>10000</v>
          </cell>
          <cell r="K68">
            <v>10000</v>
          </cell>
          <cell r="L68">
            <v>0</v>
          </cell>
          <cell r="M68">
            <v>5.0000000000000001E-3</v>
          </cell>
          <cell r="N68">
            <v>35897</v>
          </cell>
        </row>
        <row r="69">
          <cell r="A69">
            <v>68</v>
          </cell>
          <cell r="B69" t="str">
            <v>Estonia</v>
          </cell>
          <cell r="C69" t="str">
            <v>EE</v>
          </cell>
          <cell r="D69">
            <v>1431471</v>
          </cell>
          <cell r="E69">
            <v>1355000</v>
          </cell>
          <cell r="F69">
            <v>-5.1999999999999998E-3</v>
          </cell>
          <cell r="G69">
            <v>2.34</v>
          </cell>
          <cell r="H69">
            <v>0.89659999999999995</v>
          </cell>
          <cell r="I69">
            <v>1.31</v>
          </cell>
          <cell r="J69">
            <v>429700</v>
          </cell>
          <cell r="K69">
            <v>285000</v>
          </cell>
          <cell r="L69">
            <v>0.25</v>
          </cell>
          <cell r="M69">
            <v>0.1552</v>
          </cell>
          <cell r="N69">
            <v>1356000</v>
          </cell>
        </row>
        <row r="70">
          <cell r="A70">
            <v>69</v>
          </cell>
          <cell r="B70" t="str">
            <v>Ethiopia</v>
          </cell>
          <cell r="C70" t="str">
            <v>ME/A</v>
          </cell>
          <cell r="D70">
            <v>64117452</v>
          </cell>
          <cell r="E70">
            <v>67347000</v>
          </cell>
          <cell r="F70">
            <v>2.64E-2</v>
          </cell>
          <cell r="G70">
            <v>5.23</v>
          </cell>
          <cell r="H70">
            <v>1.9400000000000001E-2</v>
          </cell>
          <cell r="I70">
            <v>1.48</v>
          </cell>
          <cell r="J70">
            <v>20000</v>
          </cell>
          <cell r="K70">
            <v>100000</v>
          </cell>
          <cell r="L70">
            <v>0</v>
          </cell>
          <cell r="M70">
            <v>0</v>
          </cell>
          <cell r="N70">
            <v>418568</v>
          </cell>
        </row>
        <row r="71">
          <cell r="A71">
            <v>70</v>
          </cell>
          <cell r="B71" t="str">
            <v>Falkland Islands</v>
          </cell>
          <cell r="C71" t="str">
            <v>LA</v>
          </cell>
          <cell r="D71">
            <v>2826</v>
          </cell>
          <cell r="E71">
            <v>2966</v>
          </cell>
          <cell r="F71">
            <v>2.4400000000000002E-2</v>
          </cell>
          <cell r="G71">
            <v>4.16</v>
          </cell>
          <cell r="H71">
            <v>0.85850000000000004</v>
          </cell>
          <cell r="I71">
            <v>1.46</v>
          </cell>
          <cell r="L71">
            <v>0</v>
          </cell>
          <cell r="M71">
            <v>0</v>
          </cell>
        </row>
        <row r="72">
          <cell r="A72">
            <v>71</v>
          </cell>
          <cell r="B72" t="str">
            <v>Faroe Islands</v>
          </cell>
          <cell r="C72" t="str">
            <v>WE</v>
          </cell>
          <cell r="D72">
            <v>45296</v>
          </cell>
          <cell r="E72">
            <v>45055</v>
          </cell>
          <cell r="F72">
            <v>7.4999999999999997E-3</v>
          </cell>
          <cell r="G72">
            <v>2.34</v>
          </cell>
          <cell r="H72">
            <v>0.9244</v>
          </cell>
          <cell r="I72">
            <v>1.68</v>
          </cell>
          <cell r="J72">
            <v>3000</v>
          </cell>
          <cell r="L72">
            <v>0</v>
          </cell>
          <cell r="M72">
            <v>0</v>
          </cell>
        </row>
        <row r="73">
          <cell r="A73">
            <v>72</v>
          </cell>
          <cell r="B73" t="str">
            <v>Fiji</v>
          </cell>
          <cell r="C73" t="str">
            <v>AP</v>
          </cell>
          <cell r="D73">
            <v>832494</v>
          </cell>
          <cell r="E73">
            <v>834000</v>
          </cell>
          <cell r="F73">
            <v>1.41E-2</v>
          </cell>
          <cell r="G73">
            <v>6.13</v>
          </cell>
          <cell r="H73">
            <v>0.62929999999999997</v>
          </cell>
          <cell r="I73">
            <v>1.1100000000000001</v>
          </cell>
          <cell r="J73">
            <v>15000</v>
          </cell>
          <cell r="K73">
            <v>40000</v>
          </cell>
          <cell r="L73">
            <v>0</v>
          </cell>
          <cell r="M73">
            <v>0</v>
          </cell>
          <cell r="N73">
            <v>187415</v>
          </cell>
        </row>
        <row r="74">
          <cell r="A74">
            <v>73</v>
          </cell>
          <cell r="B74" t="str">
            <v>Finland</v>
          </cell>
          <cell r="C74" t="str">
            <v>WE</v>
          </cell>
          <cell r="D74">
            <v>5167486</v>
          </cell>
          <cell r="E74">
            <v>5207000</v>
          </cell>
          <cell r="F74">
            <v>1.4E-3</v>
          </cell>
          <cell r="G74">
            <v>2.17</v>
          </cell>
          <cell r="H74">
            <v>0.90959999999999996</v>
          </cell>
          <cell r="I74">
            <v>1.61</v>
          </cell>
          <cell r="J74">
            <v>2690000</v>
          </cell>
          <cell r="K74">
            <v>2300000</v>
          </cell>
          <cell r="L74">
            <v>0.41670000000000001</v>
          </cell>
          <cell r="M74">
            <v>0.15040000000000001</v>
          </cell>
          <cell r="N74">
            <v>7250000</v>
          </cell>
        </row>
        <row r="75">
          <cell r="A75">
            <v>74</v>
          </cell>
          <cell r="B75" t="str">
            <v>France</v>
          </cell>
          <cell r="C75" t="str">
            <v>WE</v>
          </cell>
          <cell r="D75">
            <v>59329691</v>
          </cell>
          <cell r="E75">
            <v>59637000</v>
          </cell>
          <cell r="F75">
            <v>3.5000000000000001E-3</v>
          </cell>
          <cell r="G75">
            <v>2.4300000000000002</v>
          </cell>
          <cell r="H75">
            <v>0.94720000000000004</v>
          </cell>
          <cell r="I75">
            <v>1.61</v>
          </cell>
          <cell r="J75">
            <v>16970000</v>
          </cell>
          <cell r="K75">
            <v>20700000</v>
          </cell>
          <cell r="L75">
            <v>0.1318</v>
          </cell>
          <cell r="M75">
            <v>0.1135</v>
          </cell>
          <cell r="N75">
            <v>72514048</v>
          </cell>
        </row>
        <row r="76">
          <cell r="A76">
            <v>75</v>
          </cell>
          <cell r="B76" t="str">
            <v>French Guiana</v>
          </cell>
          <cell r="C76" t="str">
            <v>LA</v>
          </cell>
          <cell r="D76">
            <v>172605</v>
          </cell>
          <cell r="E76">
            <v>177000</v>
          </cell>
          <cell r="F76">
            <v>2.5700000000000001E-2</v>
          </cell>
          <cell r="G76">
            <v>3.61</v>
          </cell>
          <cell r="H76">
            <v>0.81679999999999997</v>
          </cell>
          <cell r="I76">
            <v>1.46</v>
          </cell>
          <cell r="J76">
            <v>2000</v>
          </cell>
          <cell r="K76">
            <v>27000</v>
          </cell>
          <cell r="L76">
            <v>0</v>
          </cell>
          <cell r="M76">
            <v>0</v>
          </cell>
          <cell r="N76">
            <v>126320</v>
          </cell>
        </row>
        <row r="77">
          <cell r="A77">
            <v>76</v>
          </cell>
          <cell r="B77" t="str">
            <v>French Polynesia</v>
          </cell>
          <cell r="C77" t="str">
            <v>AP</v>
          </cell>
          <cell r="D77">
            <v>249110</v>
          </cell>
          <cell r="E77">
            <v>240042</v>
          </cell>
          <cell r="F77">
            <v>1.67E-2</v>
          </cell>
          <cell r="G77">
            <v>4.4000000000000004</v>
          </cell>
          <cell r="H77">
            <v>0.92020000000000002</v>
          </cell>
          <cell r="I77">
            <v>1.1000000000000001</v>
          </cell>
          <cell r="J77">
            <v>16000</v>
          </cell>
          <cell r="K77">
            <v>66221</v>
          </cell>
          <cell r="L77">
            <v>0</v>
          </cell>
          <cell r="M77">
            <v>0</v>
          </cell>
          <cell r="N77">
            <v>142520</v>
          </cell>
        </row>
        <row r="78">
          <cell r="A78">
            <v>77</v>
          </cell>
          <cell r="B78" t="str">
            <v>Gabon</v>
          </cell>
          <cell r="C78" t="str">
            <v>ME/A</v>
          </cell>
          <cell r="D78">
            <v>1208436</v>
          </cell>
          <cell r="E78">
            <v>1299000</v>
          </cell>
          <cell r="F78">
            <v>9.7000000000000003E-3</v>
          </cell>
          <cell r="G78">
            <v>6.5</v>
          </cell>
          <cell r="H78">
            <v>1</v>
          </cell>
          <cell r="I78">
            <v>2</v>
          </cell>
          <cell r="J78">
            <v>18000</v>
          </cell>
          <cell r="K78">
            <v>25000</v>
          </cell>
          <cell r="L78">
            <v>7.4999999999999997E-2</v>
          </cell>
          <cell r="M78">
            <v>5.0000000000000001E-3</v>
          </cell>
          <cell r="N78">
            <v>312734</v>
          </cell>
        </row>
        <row r="79">
          <cell r="A79">
            <v>78</v>
          </cell>
          <cell r="B79" t="str">
            <v>Gambia</v>
          </cell>
          <cell r="C79" t="str">
            <v>ME/A</v>
          </cell>
          <cell r="E79">
            <v>1372000</v>
          </cell>
          <cell r="F79">
            <v>3.09E-2</v>
          </cell>
          <cell r="G79">
            <v>7.84</v>
          </cell>
          <cell r="H79">
            <v>0.1086</v>
          </cell>
          <cell r="I79">
            <v>1.05</v>
          </cell>
          <cell r="J79">
            <v>5000</v>
          </cell>
          <cell r="K79">
            <v>17000</v>
          </cell>
          <cell r="L79">
            <v>0</v>
          </cell>
          <cell r="M79">
            <v>0</v>
          </cell>
          <cell r="N79">
            <v>138350</v>
          </cell>
        </row>
        <row r="80">
          <cell r="A80">
            <v>79</v>
          </cell>
          <cell r="B80" t="str">
            <v>Gaza Strip</v>
          </cell>
          <cell r="C80" t="str">
            <v>AP</v>
          </cell>
          <cell r="D80">
            <v>1132063</v>
          </cell>
          <cell r="E80">
            <v>1223262</v>
          </cell>
          <cell r="F80">
            <v>3.95E-2</v>
          </cell>
          <cell r="G80">
            <v>4.29</v>
          </cell>
          <cell r="H80">
            <v>0.69699999999999995</v>
          </cell>
          <cell r="I80">
            <v>1.39</v>
          </cell>
          <cell r="J80">
            <v>60000</v>
          </cell>
          <cell r="L80">
            <v>0</v>
          </cell>
          <cell r="M80">
            <v>0</v>
          </cell>
        </row>
        <row r="81">
          <cell r="A81">
            <v>80</v>
          </cell>
          <cell r="B81" t="str">
            <v>Georgia (Republic)</v>
          </cell>
          <cell r="C81" t="str">
            <v>EE</v>
          </cell>
          <cell r="D81">
            <v>5019538</v>
          </cell>
          <cell r="E81">
            <v>4934000</v>
          </cell>
          <cell r="F81">
            <v>-5.4999999999999997E-3</v>
          </cell>
          <cell r="G81">
            <v>4.03</v>
          </cell>
          <cell r="H81">
            <v>0.75760000000000005</v>
          </cell>
          <cell r="I81">
            <v>1.9</v>
          </cell>
          <cell r="J81">
            <v>25000</v>
          </cell>
          <cell r="K81">
            <v>156000</v>
          </cell>
          <cell r="L81">
            <v>0.05</v>
          </cell>
          <cell r="M81">
            <v>4.0000000000000002E-4</v>
          </cell>
          <cell r="N81">
            <v>1152099</v>
          </cell>
        </row>
        <row r="82">
          <cell r="A82">
            <v>81</v>
          </cell>
          <cell r="B82" t="str">
            <v>Germany</v>
          </cell>
          <cell r="C82" t="str">
            <v>WE</v>
          </cell>
          <cell r="D82">
            <v>82797408</v>
          </cell>
          <cell r="E82">
            <v>82600000</v>
          </cell>
          <cell r="F82">
            <v>2.5999999999999999E-3</v>
          </cell>
          <cell r="G82">
            <v>2.15</v>
          </cell>
          <cell r="H82">
            <v>0.94240000000000002</v>
          </cell>
          <cell r="I82">
            <v>1.33</v>
          </cell>
          <cell r="J82">
            <v>3210000</v>
          </cell>
          <cell r="K82">
            <v>35920944</v>
          </cell>
          <cell r="L82">
            <v>0.56689999999999996</v>
          </cell>
          <cell r="M82">
            <v>0.34689999999999999</v>
          </cell>
          <cell r="N82">
            <v>112920000</v>
          </cell>
        </row>
        <row r="83">
          <cell r="A83">
            <v>82</v>
          </cell>
          <cell r="B83" t="str">
            <v>Ghana</v>
          </cell>
          <cell r="C83" t="str">
            <v>ME/A</v>
          </cell>
          <cell r="D83">
            <v>19533560</v>
          </cell>
          <cell r="E83">
            <v>21674000</v>
          </cell>
          <cell r="F83">
            <v>1.7000000000000001E-2</v>
          </cell>
          <cell r="G83">
            <v>4.8600000000000003</v>
          </cell>
          <cell r="H83">
            <v>0.20610000000000001</v>
          </cell>
          <cell r="I83">
            <v>1.2</v>
          </cell>
          <cell r="J83">
            <v>200000</v>
          </cell>
          <cell r="K83">
            <v>70000</v>
          </cell>
          <cell r="L83">
            <v>1.2999999999999999E-3</v>
          </cell>
          <cell r="M83">
            <v>0</v>
          </cell>
          <cell r="N83">
            <v>435895</v>
          </cell>
        </row>
        <row r="84">
          <cell r="A84">
            <v>83</v>
          </cell>
          <cell r="B84" t="str">
            <v>Gibraltar</v>
          </cell>
          <cell r="C84" t="str">
            <v>WE</v>
          </cell>
          <cell r="D84">
            <v>29481</v>
          </cell>
          <cell r="E84">
            <v>27489</v>
          </cell>
          <cell r="F84">
            <v>2.3E-3</v>
          </cell>
          <cell r="G84">
            <v>2.34</v>
          </cell>
          <cell r="H84">
            <v>0.9244</v>
          </cell>
          <cell r="I84">
            <v>1.68</v>
          </cell>
          <cell r="L84">
            <v>0</v>
          </cell>
          <cell r="M84">
            <v>0</v>
          </cell>
          <cell r="N84">
            <v>34309</v>
          </cell>
        </row>
        <row r="85">
          <cell r="A85">
            <v>84</v>
          </cell>
          <cell r="B85" t="str">
            <v>Greece</v>
          </cell>
          <cell r="C85" t="str">
            <v>WE</v>
          </cell>
          <cell r="D85">
            <v>10601527</v>
          </cell>
          <cell r="E85">
            <v>11018000</v>
          </cell>
          <cell r="F85">
            <v>2E-3</v>
          </cell>
          <cell r="G85">
            <v>3.06</v>
          </cell>
          <cell r="H85">
            <v>0.97499999999999998</v>
          </cell>
          <cell r="I85">
            <v>1.57</v>
          </cell>
          <cell r="J85">
            <v>1400000</v>
          </cell>
          <cell r="K85">
            <v>860000</v>
          </cell>
          <cell r="L85">
            <v>0</v>
          </cell>
          <cell r="M85">
            <v>1.9400000000000001E-2</v>
          </cell>
          <cell r="N85">
            <v>13569726</v>
          </cell>
        </row>
        <row r="86">
          <cell r="A86">
            <v>85</v>
          </cell>
          <cell r="B86" t="str">
            <v>Greenland</v>
          </cell>
          <cell r="C86" t="str">
            <v>NA</v>
          </cell>
          <cell r="D86">
            <v>56309</v>
          </cell>
          <cell r="E86">
            <v>56090</v>
          </cell>
          <cell r="F86">
            <v>2.9999999999999997E-4</v>
          </cell>
          <cell r="G86">
            <v>2.66</v>
          </cell>
          <cell r="H86">
            <v>0.9738</v>
          </cell>
          <cell r="I86">
            <v>2.46</v>
          </cell>
          <cell r="J86">
            <v>20000</v>
          </cell>
          <cell r="L86">
            <v>0</v>
          </cell>
          <cell r="M86">
            <v>0</v>
          </cell>
          <cell r="N86">
            <v>42963</v>
          </cell>
        </row>
        <row r="87">
          <cell r="A87">
            <v>87</v>
          </cell>
          <cell r="B87" t="str">
            <v>Guadeloupe</v>
          </cell>
          <cell r="C87" t="str">
            <v>LA</v>
          </cell>
          <cell r="D87">
            <v>426493</v>
          </cell>
          <cell r="E87">
            <v>464000</v>
          </cell>
          <cell r="F87">
            <v>1.04E-2</v>
          </cell>
          <cell r="G87">
            <v>2.76</v>
          </cell>
          <cell r="H87">
            <v>0.58499999999999996</v>
          </cell>
          <cell r="I87">
            <v>1.28</v>
          </cell>
          <cell r="J87">
            <v>4000</v>
          </cell>
          <cell r="K87">
            <v>100000</v>
          </cell>
          <cell r="L87">
            <v>0</v>
          </cell>
          <cell r="M87">
            <v>0</v>
          </cell>
          <cell r="N87">
            <v>502520</v>
          </cell>
        </row>
        <row r="88">
          <cell r="A88">
            <v>88</v>
          </cell>
          <cell r="B88" t="str">
            <v>Guam</v>
          </cell>
          <cell r="C88" t="str">
            <v>AP</v>
          </cell>
          <cell r="D88">
            <v>154623</v>
          </cell>
          <cell r="E88">
            <v>160000</v>
          </cell>
          <cell r="F88">
            <v>1.9900000000000001E-2</v>
          </cell>
          <cell r="G88">
            <v>4.03</v>
          </cell>
          <cell r="H88">
            <v>0.88160000000000005</v>
          </cell>
          <cell r="I88">
            <v>3.26</v>
          </cell>
          <cell r="J88">
            <v>5000</v>
          </cell>
          <cell r="L88">
            <v>0</v>
          </cell>
          <cell r="M88">
            <v>0</v>
          </cell>
          <cell r="N88">
            <v>112600</v>
          </cell>
        </row>
        <row r="89">
          <cell r="A89">
            <v>89</v>
          </cell>
          <cell r="B89" t="str">
            <v>Guatemala</v>
          </cell>
          <cell r="C89" t="str">
            <v>LA</v>
          </cell>
          <cell r="D89">
            <v>12639939</v>
          </cell>
          <cell r="E89">
            <v>11997000</v>
          </cell>
          <cell r="F89">
            <v>2.5700000000000001E-2</v>
          </cell>
          <cell r="G89">
            <v>4.6100000000000003</v>
          </cell>
          <cell r="H89">
            <v>0.40379999999999999</v>
          </cell>
          <cell r="I89">
            <v>1.62</v>
          </cell>
          <cell r="J89">
            <v>200000</v>
          </cell>
          <cell r="K89">
            <v>150000</v>
          </cell>
          <cell r="L89">
            <v>0</v>
          </cell>
          <cell r="M89">
            <v>0</v>
          </cell>
          <cell r="N89">
            <v>2423053</v>
          </cell>
        </row>
        <row r="90">
          <cell r="A90">
            <v>261</v>
          </cell>
          <cell r="B90" t="str">
            <v>Guernsey</v>
          </cell>
          <cell r="C90" t="str">
            <v>WE</v>
          </cell>
          <cell r="D90">
            <v>64586</v>
          </cell>
          <cell r="E90">
            <v>62800</v>
          </cell>
          <cell r="F90">
            <v>0.01</v>
          </cell>
          <cell r="G90">
            <v>2.34</v>
          </cell>
          <cell r="H90">
            <v>0.9244</v>
          </cell>
          <cell r="I90">
            <v>1.68</v>
          </cell>
          <cell r="L90">
            <v>0</v>
          </cell>
          <cell r="M90">
            <v>0</v>
          </cell>
          <cell r="N90">
            <v>86490</v>
          </cell>
        </row>
        <row r="91">
          <cell r="A91">
            <v>90</v>
          </cell>
          <cell r="B91" t="str">
            <v>Guinea</v>
          </cell>
          <cell r="C91" t="str">
            <v>ME/A</v>
          </cell>
          <cell r="D91">
            <v>7466200</v>
          </cell>
          <cell r="E91">
            <v>7665000</v>
          </cell>
          <cell r="F91">
            <v>2.23E-2</v>
          </cell>
          <cell r="G91">
            <v>6.6</v>
          </cell>
          <cell r="H91">
            <v>8.3099999999999993E-2</v>
          </cell>
          <cell r="I91">
            <v>3.7</v>
          </cell>
          <cell r="J91">
            <v>15000</v>
          </cell>
          <cell r="K91">
            <v>42000</v>
          </cell>
          <cell r="L91">
            <v>0</v>
          </cell>
          <cell r="M91">
            <v>2.7000000000000001E-3</v>
          </cell>
          <cell r="N91">
            <v>116761</v>
          </cell>
        </row>
        <row r="92">
          <cell r="A92">
            <v>91</v>
          </cell>
          <cell r="B92" t="str">
            <v>Guinea-Bissau</v>
          </cell>
          <cell r="C92" t="str">
            <v>ME/A</v>
          </cell>
          <cell r="D92">
            <v>1285715</v>
          </cell>
          <cell r="E92">
            <v>1253000</v>
          </cell>
          <cell r="F92">
            <v>2.23E-2</v>
          </cell>
          <cell r="G92">
            <v>7.16</v>
          </cell>
          <cell r="H92">
            <v>0.2286</v>
          </cell>
          <cell r="I92">
            <v>1.1000000000000001</v>
          </cell>
          <cell r="J92">
            <v>4000</v>
          </cell>
          <cell r="L92">
            <v>0</v>
          </cell>
          <cell r="M92">
            <v>3.3999999999999998E-3</v>
          </cell>
          <cell r="N92">
            <v>11197</v>
          </cell>
        </row>
        <row r="93">
          <cell r="A93">
            <v>92</v>
          </cell>
          <cell r="B93" t="str">
            <v>Guyana</v>
          </cell>
          <cell r="C93" t="str">
            <v>LA</v>
          </cell>
          <cell r="D93">
            <v>697286</v>
          </cell>
          <cell r="E93">
            <v>879000</v>
          </cell>
          <cell r="F93">
            <v>2.3E-3</v>
          </cell>
          <cell r="G93">
            <v>4.4800000000000004</v>
          </cell>
          <cell r="H93">
            <v>0.85850000000000004</v>
          </cell>
          <cell r="I93">
            <v>1</v>
          </cell>
          <cell r="J93">
            <v>95000</v>
          </cell>
          <cell r="K93">
            <v>23000</v>
          </cell>
          <cell r="L93">
            <v>0</v>
          </cell>
          <cell r="M93">
            <v>0</v>
          </cell>
          <cell r="N93">
            <v>167741</v>
          </cell>
        </row>
        <row r="94">
          <cell r="A94">
            <v>93</v>
          </cell>
          <cell r="B94" t="str">
            <v>Haiti</v>
          </cell>
          <cell r="C94" t="str">
            <v>LA</v>
          </cell>
          <cell r="D94">
            <v>6867995</v>
          </cell>
          <cell r="E94">
            <v>8298000</v>
          </cell>
          <cell r="F94">
            <v>1.4200000000000001E-2</v>
          </cell>
          <cell r="G94">
            <v>5.12</v>
          </cell>
          <cell r="H94">
            <v>0.85850000000000004</v>
          </cell>
          <cell r="I94">
            <v>1</v>
          </cell>
          <cell r="J94">
            <v>30000</v>
          </cell>
          <cell r="L94">
            <v>2.47E-2</v>
          </cell>
          <cell r="M94">
            <v>6.9999999999999999E-4</v>
          </cell>
          <cell r="N94">
            <v>270000</v>
          </cell>
        </row>
        <row r="95">
          <cell r="A95">
            <v>94</v>
          </cell>
          <cell r="B95" t="str">
            <v>Heard and McDonald Islands</v>
          </cell>
          <cell r="C95" t="str">
            <v>AP</v>
          </cell>
          <cell r="D95">
            <v>2000</v>
          </cell>
          <cell r="E95">
            <v>0</v>
          </cell>
          <cell r="H95">
            <v>0.69699999999999995</v>
          </cell>
          <cell r="I95">
            <v>1.39</v>
          </cell>
          <cell r="L95">
            <v>0</v>
          </cell>
          <cell r="M95">
            <v>0</v>
          </cell>
        </row>
        <row r="96">
          <cell r="A96">
            <v>95</v>
          </cell>
          <cell r="B96" t="str">
            <v>Honduras</v>
          </cell>
          <cell r="C96" t="str">
            <v>LA</v>
          </cell>
          <cell r="D96">
            <v>6249598</v>
          </cell>
          <cell r="E96">
            <v>6712000</v>
          </cell>
          <cell r="F96">
            <v>2.3400000000000001E-2</v>
          </cell>
          <cell r="G96">
            <v>4.51</v>
          </cell>
          <cell r="H96">
            <v>0.48409999999999997</v>
          </cell>
          <cell r="I96">
            <v>1.1100000000000001</v>
          </cell>
          <cell r="J96">
            <v>40000</v>
          </cell>
          <cell r="K96">
            <v>80000</v>
          </cell>
          <cell r="L96">
            <v>0</v>
          </cell>
          <cell r="M96">
            <v>0</v>
          </cell>
          <cell r="N96">
            <v>649005</v>
          </cell>
        </row>
        <row r="97">
          <cell r="A97">
            <v>243</v>
          </cell>
          <cell r="B97" t="str">
            <v>Hong Kong</v>
          </cell>
          <cell r="C97" t="str">
            <v>AP</v>
          </cell>
          <cell r="D97">
            <v>7116302</v>
          </cell>
          <cell r="E97">
            <v>6773000</v>
          </cell>
          <cell r="F97">
            <v>0.01</v>
          </cell>
          <cell r="G97">
            <v>3.17</v>
          </cell>
          <cell r="H97">
            <v>0.96309999999999996</v>
          </cell>
          <cell r="I97">
            <v>1.65</v>
          </cell>
          <cell r="J97">
            <v>4350000</v>
          </cell>
          <cell r="K97">
            <v>2600000</v>
          </cell>
          <cell r="L97">
            <v>0.2641</v>
          </cell>
          <cell r="M97">
            <v>8.9999999999999998E-4</v>
          </cell>
          <cell r="N97">
            <v>10140484</v>
          </cell>
        </row>
        <row r="98">
          <cell r="A98">
            <v>96</v>
          </cell>
          <cell r="B98" t="str">
            <v>Hungary</v>
          </cell>
          <cell r="C98" t="str">
            <v>EE</v>
          </cell>
          <cell r="D98">
            <v>10138844</v>
          </cell>
          <cell r="E98">
            <v>10152000</v>
          </cell>
          <cell r="F98">
            <v>-3.0000000000000001E-3</v>
          </cell>
          <cell r="G98">
            <v>2.72</v>
          </cell>
          <cell r="H98">
            <v>0.91710000000000003</v>
          </cell>
          <cell r="I98">
            <v>1.46</v>
          </cell>
          <cell r="J98">
            <v>1200000</v>
          </cell>
          <cell r="K98">
            <v>1100000</v>
          </cell>
          <cell r="L98">
            <v>0.42749999999999999</v>
          </cell>
          <cell r="M98">
            <v>0.17399999999999999</v>
          </cell>
          <cell r="N98">
            <v>10228441</v>
          </cell>
        </row>
        <row r="99">
          <cell r="A99">
            <v>97</v>
          </cell>
          <cell r="B99" t="str">
            <v>Iceland</v>
          </cell>
          <cell r="C99" t="str">
            <v>WE</v>
          </cell>
          <cell r="D99">
            <v>276365</v>
          </cell>
          <cell r="E99">
            <v>288000</v>
          </cell>
          <cell r="F99">
            <v>5.1999999999999998E-3</v>
          </cell>
          <cell r="G99">
            <v>2.82</v>
          </cell>
          <cell r="H99">
            <v>0.97040000000000004</v>
          </cell>
          <cell r="I99">
            <v>1.68</v>
          </cell>
          <cell r="J99">
            <v>220000</v>
          </cell>
          <cell r="K99">
            <v>130000</v>
          </cell>
          <cell r="L99">
            <v>0</v>
          </cell>
          <cell r="M99">
            <v>0</v>
          </cell>
          <cell r="N99">
            <v>436690</v>
          </cell>
        </row>
        <row r="100">
          <cell r="A100">
            <v>98</v>
          </cell>
          <cell r="B100" t="str">
            <v>India</v>
          </cell>
          <cell r="C100" t="str">
            <v>AP</v>
          </cell>
          <cell r="D100">
            <v>1014003817</v>
          </cell>
          <cell r="E100">
            <v>1041846016</v>
          </cell>
          <cell r="F100">
            <v>1.5100000000000001E-2</v>
          </cell>
          <cell r="G100">
            <v>5.4</v>
          </cell>
          <cell r="H100">
            <v>0.42320000000000002</v>
          </cell>
          <cell r="I100">
            <v>1.04</v>
          </cell>
          <cell r="J100">
            <v>7000000</v>
          </cell>
          <cell r="K100">
            <v>6000000</v>
          </cell>
          <cell r="L100">
            <v>0.20749999999999999</v>
          </cell>
          <cell r="M100">
            <v>0</v>
          </cell>
          <cell r="N100">
            <v>54107636</v>
          </cell>
        </row>
        <row r="101">
          <cell r="A101">
            <v>99</v>
          </cell>
          <cell r="B101" t="str">
            <v>Indonesia</v>
          </cell>
          <cell r="C101" t="str">
            <v>AP</v>
          </cell>
          <cell r="D101">
            <v>224784210</v>
          </cell>
          <cell r="E101">
            <v>212110000</v>
          </cell>
          <cell r="F101">
            <v>1.54E-2</v>
          </cell>
          <cell r="G101">
            <v>3.93</v>
          </cell>
          <cell r="H101">
            <v>0.5373</v>
          </cell>
          <cell r="I101">
            <v>1.1000000000000001</v>
          </cell>
          <cell r="J101">
            <v>4400000</v>
          </cell>
          <cell r="K101">
            <v>2300000</v>
          </cell>
          <cell r="L101">
            <v>1.2999999999999999E-3</v>
          </cell>
          <cell r="M101">
            <v>7.4099999999999999E-2</v>
          </cell>
          <cell r="N101">
            <v>19450036</v>
          </cell>
        </row>
        <row r="102">
          <cell r="A102">
            <v>100</v>
          </cell>
          <cell r="B102" t="str">
            <v>Iran</v>
          </cell>
          <cell r="C102" t="str">
            <v>ME/A</v>
          </cell>
          <cell r="D102">
            <v>65619636</v>
          </cell>
          <cell r="E102">
            <v>65549000</v>
          </cell>
          <cell r="F102">
            <v>7.7000000000000002E-3</v>
          </cell>
          <cell r="G102">
            <v>4.53</v>
          </cell>
          <cell r="H102">
            <v>0.76580000000000004</v>
          </cell>
          <cell r="I102">
            <v>1.02</v>
          </cell>
          <cell r="J102">
            <v>1326000</v>
          </cell>
          <cell r="K102">
            <v>4500000</v>
          </cell>
          <cell r="L102">
            <v>0</v>
          </cell>
          <cell r="M102">
            <v>0</v>
          </cell>
          <cell r="N102">
            <v>15394560</v>
          </cell>
        </row>
        <row r="103">
          <cell r="A103">
            <v>101</v>
          </cell>
          <cell r="B103" t="str">
            <v>Iraq</v>
          </cell>
          <cell r="C103" t="str">
            <v>AP</v>
          </cell>
          <cell r="D103">
            <v>22675617</v>
          </cell>
          <cell r="E103">
            <v>24242000</v>
          </cell>
          <cell r="F103">
            <v>2.8199999999999999E-2</v>
          </cell>
          <cell r="G103">
            <v>8.3000000000000007</v>
          </cell>
          <cell r="H103">
            <v>0.69699999999999995</v>
          </cell>
          <cell r="I103">
            <v>1.39</v>
          </cell>
          <cell r="J103">
            <v>12500</v>
          </cell>
          <cell r="K103">
            <v>200000</v>
          </cell>
          <cell r="L103">
            <v>0</v>
          </cell>
          <cell r="M103">
            <v>0</v>
          </cell>
          <cell r="N103">
            <v>695000</v>
          </cell>
        </row>
        <row r="104">
          <cell r="A104">
            <v>103</v>
          </cell>
          <cell r="B104" t="str">
            <v>Ireland</v>
          </cell>
          <cell r="C104" t="str">
            <v>WE</v>
          </cell>
          <cell r="D104">
            <v>3797257</v>
          </cell>
          <cell r="E104">
            <v>3931000</v>
          </cell>
          <cell r="F104">
            <v>1.0699999999999999E-2</v>
          </cell>
          <cell r="G104">
            <v>3.01</v>
          </cell>
          <cell r="H104">
            <v>0.93869999999999998</v>
          </cell>
          <cell r="I104">
            <v>1.24</v>
          </cell>
          <cell r="J104">
            <v>1310000</v>
          </cell>
          <cell r="K104">
            <v>1500000</v>
          </cell>
          <cell r="L104">
            <v>0.4713</v>
          </cell>
          <cell r="M104">
            <v>0.1686</v>
          </cell>
          <cell r="N104">
            <v>4944000</v>
          </cell>
        </row>
        <row r="105">
          <cell r="A105">
            <v>244</v>
          </cell>
          <cell r="B105" t="str">
            <v>Isle of Man</v>
          </cell>
          <cell r="C105" t="str">
            <v>WE</v>
          </cell>
          <cell r="D105">
            <v>73117</v>
          </cell>
          <cell r="E105">
            <v>74587</v>
          </cell>
          <cell r="F105">
            <v>0.01</v>
          </cell>
          <cell r="G105">
            <v>2.34</v>
          </cell>
          <cell r="H105">
            <v>0.9244</v>
          </cell>
          <cell r="I105">
            <v>1.68</v>
          </cell>
          <cell r="L105">
            <v>0</v>
          </cell>
          <cell r="M105">
            <v>0</v>
          </cell>
        </row>
        <row r="106">
          <cell r="A106">
            <v>104</v>
          </cell>
          <cell r="B106" t="str">
            <v>Israel</v>
          </cell>
          <cell r="C106" t="str">
            <v>ME/A</v>
          </cell>
          <cell r="D106">
            <v>5842454</v>
          </cell>
          <cell r="E106">
            <v>6635600</v>
          </cell>
          <cell r="F106">
            <v>1.4800000000000001E-2</v>
          </cell>
          <cell r="G106">
            <v>3.58</v>
          </cell>
          <cell r="H106">
            <v>0.86309999999999998</v>
          </cell>
          <cell r="I106">
            <v>1.34</v>
          </cell>
          <cell r="J106">
            <v>1940000</v>
          </cell>
          <cell r="K106">
            <v>1600000</v>
          </cell>
          <cell r="L106">
            <v>0.65790000000000004</v>
          </cell>
          <cell r="M106">
            <v>6.0900000000000003E-2</v>
          </cell>
          <cell r="N106">
            <v>9434000</v>
          </cell>
        </row>
        <row r="107">
          <cell r="A107">
            <v>105</v>
          </cell>
          <cell r="B107" t="str">
            <v>Italy</v>
          </cell>
          <cell r="C107" t="str">
            <v>WE</v>
          </cell>
          <cell r="D107">
            <v>57634327</v>
          </cell>
          <cell r="E107">
            <v>56464000</v>
          </cell>
          <cell r="F107">
            <v>5.0000000000000001E-4</v>
          </cell>
          <cell r="G107">
            <v>2.34</v>
          </cell>
          <cell r="H107">
            <v>0.86799999999999999</v>
          </cell>
          <cell r="I107">
            <v>1.68</v>
          </cell>
          <cell r="J107">
            <v>19250000</v>
          </cell>
          <cell r="K107">
            <v>13025000</v>
          </cell>
          <cell r="L107">
            <v>3.3E-3</v>
          </cell>
          <cell r="M107">
            <v>0.10589999999999999</v>
          </cell>
          <cell r="N107">
            <v>79767952</v>
          </cell>
        </row>
        <row r="108">
          <cell r="A108">
            <v>106</v>
          </cell>
          <cell r="B108" t="str">
            <v>Jamaica</v>
          </cell>
          <cell r="C108" t="str">
            <v>LA</v>
          </cell>
          <cell r="D108">
            <v>2652689</v>
          </cell>
          <cell r="E108">
            <v>2618000</v>
          </cell>
          <cell r="F108">
            <v>5.5999999999999999E-3</v>
          </cell>
          <cell r="G108">
            <v>3.6</v>
          </cell>
          <cell r="H108">
            <v>0.64510000000000001</v>
          </cell>
          <cell r="I108">
            <v>2.0699999999999998</v>
          </cell>
          <cell r="J108">
            <v>100000</v>
          </cell>
          <cell r="K108">
            <v>130000</v>
          </cell>
          <cell r="L108">
            <v>0</v>
          </cell>
          <cell r="M108">
            <v>0</v>
          </cell>
          <cell r="N108">
            <v>1850000</v>
          </cell>
        </row>
        <row r="109">
          <cell r="A109">
            <v>107</v>
          </cell>
          <cell r="B109" t="str">
            <v>Japan</v>
          </cell>
          <cell r="C109" t="str">
            <v>AP</v>
          </cell>
          <cell r="D109">
            <v>126549976</v>
          </cell>
          <cell r="E109">
            <v>127530000</v>
          </cell>
          <cell r="F109">
            <v>1.5E-3</v>
          </cell>
          <cell r="G109">
            <v>2.65</v>
          </cell>
          <cell r="H109">
            <v>0.99780000000000002</v>
          </cell>
          <cell r="I109">
            <v>2.08</v>
          </cell>
          <cell r="J109">
            <v>56000000</v>
          </cell>
          <cell r="K109">
            <v>48700000</v>
          </cell>
          <cell r="L109">
            <v>0.48499999999999999</v>
          </cell>
          <cell r="M109">
            <v>0.2407</v>
          </cell>
          <cell r="N109">
            <v>152267008</v>
          </cell>
        </row>
        <row r="110">
          <cell r="A110">
            <v>263</v>
          </cell>
          <cell r="B110" t="str">
            <v>Jersey</v>
          </cell>
          <cell r="C110" t="str">
            <v>WE</v>
          </cell>
          <cell r="D110">
            <v>90000</v>
          </cell>
          <cell r="E110">
            <v>87186</v>
          </cell>
          <cell r="F110">
            <v>0.01</v>
          </cell>
          <cell r="G110">
            <v>2.34</v>
          </cell>
          <cell r="H110">
            <v>0.9244</v>
          </cell>
          <cell r="I110">
            <v>1.68</v>
          </cell>
          <cell r="L110">
            <v>0</v>
          </cell>
          <cell r="M110">
            <v>0</v>
          </cell>
          <cell r="N110">
            <v>135346</v>
          </cell>
        </row>
        <row r="111">
          <cell r="A111">
            <v>108</v>
          </cell>
          <cell r="B111" t="str">
            <v>Johnston Atoll</v>
          </cell>
          <cell r="C111" t="str">
            <v>AP</v>
          </cell>
          <cell r="D111">
            <v>1100</v>
          </cell>
          <cell r="E111">
            <v>0</v>
          </cell>
          <cell r="H111">
            <v>0.69699999999999995</v>
          </cell>
          <cell r="I111">
            <v>1.39</v>
          </cell>
          <cell r="L111">
            <v>0</v>
          </cell>
          <cell r="M111">
            <v>0</v>
          </cell>
        </row>
        <row r="112">
          <cell r="A112">
            <v>109</v>
          </cell>
          <cell r="B112" t="str">
            <v>Jordan</v>
          </cell>
          <cell r="C112" t="str">
            <v>ME/A</v>
          </cell>
          <cell r="D112">
            <v>4998564</v>
          </cell>
          <cell r="E112">
            <v>5329000</v>
          </cell>
          <cell r="F112">
            <v>2.8899999999999999E-2</v>
          </cell>
          <cell r="G112">
            <v>5.8</v>
          </cell>
          <cell r="H112">
            <v>0.93389999999999995</v>
          </cell>
          <cell r="I112">
            <v>1.1000000000000001</v>
          </cell>
          <cell r="J112">
            <v>212000</v>
          </cell>
          <cell r="K112">
            <v>200000</v>
          </cell>
          <cell r="L112">
            <v>0</v>
          </cell>
          <cell r="M112">
            <v>0.3569</v>
          </cell>
          <cell r="N112">
            <v>1907195</v>
          </cell>
        </row>
        <row r="113">
          <cell r="A113">
            <v>110</v>
          </cell>
          <cell r="B113" t="str">
            <v>Kazakhstan</v>
          </cell>
          <cell r="C113" t="str">
            <v>AP</v>
          </cell>
          <cell r="D113">
            <v>16733227</v>
          </cell>
          <cell r="E113">
            <v>15968000</v>
          </cell>
          <cell r="F113">
            <v>1E-3</v>
          </cell>
          <cell r="G113">
            <v>4.01</v>
          </cell>
          <cell r="H113">
            <v>0.69699999999999995</v>
          </cell>
          <cell r="I113">
            <v>1.96</v>
          </cell>
          <cell r="J113">
            <v>100000</v>
          </cell>
          <cell r="L113">
            <v>2.6599999999999999E-2</v>
          </cell>
          <cell r="M113">
            <v>0</v>
          </cell>
          <cell r="N113">
            <v>3109330</v>
          </cell>
        </row>
        <row r="114">
          <cell r="A114">
            <v>111</v>
          </cell>
          <cell r="B114" t="str">
            <v>Kenya</v>
          </cell>
          <cell r="C114" t="str">
            <v>ME/A</v>
          </cell>
          <cell r="D114">
            <v>30339770</v>
          </cell>
          <cell r="E114">
            <v>31930000</v>
          </cell>
          <cell r="F114">
            <v>1.15E-2</v>
          </cell>
          <cell r="G114">
            <v>4.5999999999999996</v>
          </cell>
          <cell r="H114">
            <v>0.10059999999999999</v>
          </cell>
          <cell r="I114">
            <v>1.17</v>
          </cell>
          <cell r="J114">
            <v>500000</v>
          </cell>
          <cell r="K114">
            <v>175000</v>
          </cell>
          <cell r="L114">
            <v>2.2000000000000001E-3</v>
          </cell>
          <cell r="M114">
            <v>0</v>
          </cell>
          <cell r="N114">
            <v>1653326</v>
          </cell>
        </row>
        <row r="115">
          <cell r="A115">
            <v>112</v>
          </cell>
          <cell r="B115" t="str">
            <v>Kiribati</v>
          </cell>
          <cell r="C115" t="str">
            <v>AP</v>
          </cell>
          <cell r="D115">
            <v>91985</v>
          </cell>
          <cell r="E115">
            <v>87580</v>
          </cell>
          <cell r="F115">
            <v>2.2800000000000001E-2</v>
          </cell>
          <cell r="G115">
            <v>6.26</v>
          </cell>
          <cell r="H115">
            <v>0.21060000000000001</v>
          </cell>
          <cell r="I115">
            <v>1.07</v>
          </cell>
          <cell r="J115">
            <v>1000</v>
          </cell>
          <cell r="K115">
            <v>900</v>
          </cell>
          <cell r="L115">
            <v>0</v>
          </cell>
          <cell r="M115">
            <v>4.0000000000000002E-4</v>
          </cell>
          <cell r="N115">
            <v>4126</v>
          </cell>
        </row>
        <row r="116">
          <cell r="A116">
            <v>115</v>
          </cell>
          <cell r="B116" t="str">
            <v>Kuwait</v>
          </cell>
          <cell r="C116" t="str">
            <v>ME/A</v>
          </cell>
          <cell r="D116">
            <v>1973572</v>
          </cell>
          <cell r="E116">
            <v>2364000</v>
          </cell>
          <cell r="F116">
            <v>3.3300000000000003E-2</v>
          </cell>
          <cell r="G116">
            <v>5.01</v>
          </cell>
          <cell r="H116">
            <v>0.49359999999999998</v>
          </cell>
          <cell r="I116">
            <v>4.08</v>
          </cell>
          <cell r="J116">
            <v>200000</v>
          </cell>
          <cell r="K116">
            <v>285000</v>
          </cell>
          <cell r="L116">
            <v>0</v>
          </cell>
          <cell r="M116">
            <v>1.3786</v>
          </cell>
          <cell r="N116">
            <v>1708891</v>
          </cell>
        </row>
        <row r="117">
          <cell r="A117">
            <v>116</v>
          </cell>
          <cell r="B117" t="str">
            <v>Kyrgyzstan</v>
          </cell>
          <cell r="C117" t="str">
            <v>AP</v>
          </cell>
          <cell r="D117">
            <v>4822166</v>
          </cell>
          <cell r="E117">
            <v>5095000</v>
          </cell>
          <cell r="F117">
            <v>1.4500000000000001E-2</v>
          </cell>
          <cell r="G117">
            <v>4.45</v>
          </cell>
          <cell r="H117">
            <v>0.69699999999999995</v>
          </cell>
          <cell r="I117">
            <v>1</v>
          </cell>
          <cell r="J117">
            <v>51600</v>
          </cell>
          <cell r="K117">
            <v>64500</v>
          </cell>
          <cell r="L117">
            <v>1.15E-2</v>
          </cell>
          <cell r="M117">
            <v>0</v>
          </cell>
          <cell r="N117">
            <v>447854</v>
          </cell>
        </row>
        <row r="118">
          <cell r="A118">
            <v>117</v>
          </cell>
          <cell r="B118" t="str">
            <v>Laos</v>
          </cell>
          <cell r="C118" t="str">
            <v>AP</v>
          </cell>
          <cell r="D118">
            <v>5497459</v>
          </cell>
          <cell r="E118">
            <v>5534000</v>
          </cell>
          <cell r="F118">
            <v>2.47E-2</v>
          </cell>
          <cell r="G118">
            <v>6.21</v>
          </cell>
          <cell r="H118">
            <v>0.2918</v>
          </cell>
          <cell r="I118">
            <v>1.08</v>
          </cell>
          <cell r="J118">
            <v>10000</v>
          </cell>
          <cell r="K118">
            <v>18000</v>
          </cell>
          <cell r="L118">
            <v>0</v>
          </cell>
          <cell r="M118">
            <v>5.5999999999999999E-3</v>
          </cell>
          <cell r="N118">
            <v>117070</v>
          </cell>
        </row>
        <row r="119">
          <cell r="A119">
            <v>118</v>
          </cell>
          <cell r="B119" t="str">
            <v>Latvia</v>
          </cell>
          <cell r="C119" t="str">
            <v>EE</v>
          </cell>
          <cell r="D119">
            <v>2404926</v>
          </cell>
          <cell r="E119">
            <v>2329000</v>
          </cell>
          <cell r="F119">
            <v>-7.7000000000000002E-3</v>
          </cell>
          <cell r="G119">
            <v>2.33</v>
          </cell>
          <cell r="H119">
            <v>0.79159999999999997</v>
          </cell>
          <cell r="I119">
            <v>2.5099999999999998</v>
          </cell>
          <cell r="J119">
            <v>312000</v>
          </cell>
          <cell r="K119">
            <v>400000</v>
          </cell>
          <cell r="L119">
            <v>0.30859999999999999</v>
          </cell>
          <cell r="M119">
            <v>0.11020000000000001</v>
          </cell>
          <cell r="N119">
            <v>1618407</v>
          </cell>
        </row>
        <row r="120">
          <cell r="A120">
            <v>119</v>
          </cell>
          <cell r="B120" t="str">
            <v>Lebanon</v>
          </cell>
          <cell r="C120" t="str">
            <v>ME/A</v>
          </cell>
          <cell r="D120">
            <v>3578036</v>
          </cell>
          <cell r="E120">
            <v>3415000</v>
          </cell>
          <cell r="F120">
            <v>1.3599999999999999E-2</v>
          </cell>
          <cell r="G120">
            <v>4.79</v>
          </cell>
          <cell r="H120">
            <v>0.92600000000000005</v>
          </cell>
          <cell r="I120">
            <v>1.81</v>
          </cell>
          <cell r="J120">
            <v>300000</v>
          </cell>
          <cell r="K120">
            <v>275000</v>
          </cell>
          <cell r="L120">
            <v>0.14030000000000001</v>
          </cell>
          <cell r="M120">
            <v>0.4209</v>
          </cell>
          <cell r="N120">
            <v>1453944</v>
          </cell>
        </row>
        <row r="121">
          <cell r="A121">
            <v>120</v>
          </cell>
          <cell r="B121" t="str">
            <v>Lesotho</v>
          </cell>
          <cell r="C121" t="str">
            <v>ME/A</v>
          </cell>
          <cell r="D121">
            <v>2143141</v>
          </cell>
          <cell r="E121">
            <v>2167000</v>
          </cell>
          <cell r="F121">
            <v>1.3299999999999999E-2</v>
          </cell>
          <cell r="G121">
            <v>5</v>
          </cell>
          <cell r="H121">
            <v>0.16170000000000001</v>
          </cell>
          <cell r="I121">
            <v>1</v>
          </cell>
          <cell r="J121">
            <v>5000</v>
          </cell>
          <cell r="L121">
            <v>0</v>
          </cell>
          <cell r="M121">
            <v>0</v>
          </cell>
          <cell r="N121">
            <v>126036</v>
          </cell>
        </row>
        <row r="122">
          <cell r="A122">
            <v>121</v>
          </cell>
          <cell r="B122" t="str">
            <v>Liberia</v>
          </cell>
          <cell r="C122" t="str">
            <v>ME/A</v>
          </cell>
          <cell r="D122">
            <v>3164156</v>
          </cell>
          <cell r="E122">
            <v>3237500</v>
          </cell>
          <cell r="F122">
            <v>1.9099999999999999E-2</v>
          </cell>
          <cell r="G122">
            <v>26.54</v>
          </cell>
          <cell r="H122">
            <v>0.49359999999999998</v>
          </cell>
          <cell r="I122">
            <v>1.45</v>
          </cell>
          <cell r="J122">
            <v>500</v>
          </cell>
          <cell r="L122">
            <v>0</v>
          </cell>
          <cell r="M122">
            <v>0</v>
          </cell>
          <cell r="N122">
            <v>8800</v>
          </cell>
        </row>
        <row r="123">
          <cell r="A123">
            <v>122</v>
          </cell>
          <cell r="B123" t="str">
            <v>Libya</v>
          </cell>
          <cell r="C123" t="str">
            <v>ME/A</v>
          </cell>
          <cell r="D123">
            <v>5115450</v>
          </cell>
          <cell r="E123">
            <v>5555000</v>
          </cell>
          <cell r="F123">
            <v>2.41E-2</v>
          </cell>
          <cell r="G123">
            <v>5.35</v>
          </cell>
          <cell r="H123">
            <v>0.49359999999999998</v>
          </cell>
          <cell r="I123">
            <v>1.45</v>
          </cell>
          <cell r="J123">
            <v>20000</v>
          </cell>
          <cell r="K123">
            <v>130000</v>
          </cell>
          <cell r="L123">
            <v>0</v>
          </cell>
          <cell r="M123">
            <v>0</v>
          </cell>
          <cell r="N123">
            <v>710000</v>
          </cell>
        </row>
        <row r="124">
          <cell r="A124">
            <v>123</v>
          </cell>
          <cell r="B124" t="str">
            <v>Liechtenstein</v>
          </cell>
          <cell r="C124" t="str">
            <v>WE</v>
          </cell>
          <cell r="D124">
            <v>32207</v>
          </cell>
          <cell r="E124">
            <v>34200</v>
          </cell>
          <cell r="F124">
            <v>9.4000000000000004E-3</v>
          </cell>
          <cell r="G124">
            <v>2.5</v>
          </cell>
          <cell r="H124">
            <v>0.99</v>
          </cell>
          <cell r="I124">
            <v>1.29</v>
          </cell>
          <cell r="L124">
            <v>1.0078</v>
          </cell>
          <cell r="M124">
            <v>0</v>
          </cell>
          <cell r="N124">
            <v>41923</v>
          </cell>
        </row>
        <row r="125">
          <cell r="A125">
            <v>124</v>
          </cell>
          <cell r="B125" t="str">
            <v>Lithuania</v>
          </cell>
          <cell r="C125" t="str">
            <v>EE</v>
          </cell>
          <cell r="D125">
            <v>3620756</v>
          </cell>
          <cell r="E125">
            <v>3460000</v>
          </cell>
          <cell r="F125">
            <v>-2.5000000000000001E-3</v>
          </cell>
          <cell r="G125">
            <v>3.1</v>
          </cell>
          <cell r="H125">
            <v>1.1763999999999999</v>
          </cell>
          <cell r="I125">
            <v>1.28</v>
          </cell>
          <cell r="J125">
            <v>341000</v>
          </cell>
          <cell r="K125">
            <v>380000</v>
          </cell>
          <cell r="L125">
            <v>0.2331</v>
          </cell>
          <cell r="M125">
            <v>1.7000000000000001E-2</v>
          </cell>
          <cell r="N125">
            <v>2567472</v>
          </cell>
        </row>
        <row r="126">
          <cell r="A126">
            <v>125</v>
          </cell>
          <cell r="B126" t="str">
            <v>Luxembourg</v>
          </cell>
          <cell r="C126" t="str">
            <v>WE</v>
          </cell>
          <cell r="D126">
            <v>437389</v>
          </cell>
          <cell r="E126">
            <v>449000</v>
          </cell>
          <cell r="F126">
            <v>1.2500000000000001E-2</v>
          </cell>
          <cell r="G126">
            <v>2.57</v>
          </cell>
          <cell r="H126">
            <v>0.98409999999999997</v>
          </cell>
          <cell r="I126">
            <v>1.72</v>
          </cell>
          <cell r="J126">
            <v>100000</v>
          </cell>
          <cell r="K126">
            <v>230000</v>
          </cell>
          <cell r="L126">
            <v>0.78959999999999997</v>
          </cell>
          <cell r="M126">
            <v>0.1888</v>
          </cell>
          <cell r="N126">
            <v>755827</v>
          </cell>
        </row>
        <row r="127">
          <cell r="A127">
            <v>250</v>
          </cell>
          <cell r="B127" t="str">
            <v>Macau</v>
          </cell>
          <cell r="C127" t="str">
            <v>AP</v>
          </cell>
          <cell r="D127">
            <v>445594</v>
          </cell>
          <cell r="E127">
            <v>437700</v>
          </cell>
          <cell r="F127">
            <v>1.83E-2</v>
          </cell>
          <cell r="G127">
            <v>2.81</v>
          </cell>
          <cell r="H127">
            <v>0.80089999999999995</v>
          </cell>
          <cell r="I127">
            <v>1.03</v>
          </cell>
          <cell r="J127">
            <v>101000</v>
          </cell>
          <cell r="K127">
            <v>92000</v>
          </cell>
          <cell r="L127">
            <v>3.56E-2</v>
          </cell>
          <cell r="M127">
            <v>1.8E-3</v>
          </cell>
          <cell r="N127">
            <v>452244</v>
          </cell>
        </row>
        <row r="128">
          <cell r="A128">
            <v>126</v>
          </cell>
          <cell r="B128" t="str">
            <v>Macedonia</v>
          </cell>
          <cell r="C128" t="str">
            <v>EE</v>
          </cell>
          <cell r="D128">
            <v>2041467</v>
          </cell>
          <cell r="E128">
            <v>2064000</v>
          </cell>
          <cell r="F128">
            <v>4.1000000000000003E-3</v>
          </cell>
          <cell r="G128">
            <v>3.1</v>
          </cell>
          <cell r="H128">
            <v>0.91710000000000003</v>
          </cell>
          <cell r="I128">
            <v>1.46</v>
          </cell>
          <cell r="J128">
            <v>100000</v>
          </cell>
          <cell r="L128">
            <v>0</v>
          </cell>
          <cell r="M128">
            <v>0</v>
          </cell>
          <cell r="N128">
            <v>761782</v>
          </cell>
        </row>
        <row r="129">
          <cell r="A129">
            <v>127</v>
          </cell>
          <cell r="B129" t="str">
            <v>Madagascar</v>
          </cell>
          <cell r="C129" t="str">
            <v>ME/A</v>
          </cell>
          <cell r="D129">
            <v>15506472</v>
          </cell>
          <cell r="E129">
            <v>15910600</v>
          </cell>
          <cell r="F129">
            <v>3.0300000000000001E-2</v>
          </cell>
          <cell r="G129">
            <v>5.14</v>
          </cell>
          <cell r="H129">
            <v>0.113</v>
          </cell>
          <cell r="I129">
            <v>1.1100000000000001</v>
          </cell>
          <cell r="J129">
            <v>35000</v>
          </cell>
          <cell r="K129">
            <v>40000</v>
          </cell>
          <cell r="L129">
            <v>0</v>
          </cell>
          <cell r="M129">
            <v>0</v>
          </cell>
          <cell r="N129">
            <v>222451</v>
          </cell>
        </row>
        <row r="130">
          <cell r="A130">
            <v>128</v>
          </cell>
          <cell r="B130" t="str">
            <v>Malawi</v>
          </cell>
          <cell r="C130" t="str">
            <v>ME/A</v>
          </cell>
          <cell r="D130">
            <v>10385849</v>
          </cell>
          <cell r="E130">
            <v>10436800</v>
          </cell>
          <cell r="F130">
            <v>1.3899999999999999E-2</v>
          </cell>
          <cell r="G130">
            <v>4.3</v>
          </cell>
          <cell r="H130">
            <v>1.44E-2</v>
          </cell>
          <cell r="I130">
            <v>1.1399999999999999</v>
          </cell>
          <cell r="J130">
            <v>35000</v>
          </cell>
          <cell r="K130">
            <v>13000</v>
          </cell>
          <cell r="L130">
            <v>0</v>
          </cell>
          <cell r="M130">
            <v>4.1999999999999997E-3</v>
          </cell>
          <cell r="N130">
            <v>159147</v>
          </cell>
        </row>
        <row r="131">
          <cell r="A131">
            <v>129</v>
          </cell>
          <cell r="B131" t="str">
            <v>Malaysia</v>
          </cell>
          <cell r="C131" t="str">
            <v>AP</v>
          </cell>
          <cell r="D131">
            <v>21793293</v>
          </cell>
          <cell r="E131">
            <v>24370000</v>
          </cell>
          <cell r="F131">
            <v>1.9099999999999999E-2</v>
          </cell>
          <cell r="G131">
            <v>4.5199999999999996</v>
          </cell>
          <cell r="H131">
            <v>0.78959999999999997</v>
          </cell>
          <cell r="I131">
            <v>1.1200000000000001</v>
          </cell>
          <cell r="J131">
            <v>5700000</v>
          </cell>
          <cell r="K131">
            <v>3600000</v>
          </cell>
          <cell r="L131">
            <v>0</v>
          </cell>
          <cell r="M131">
            <v>0.11020000000000001</v>
          </cell>
          <cell r="N131">
            <v>13915000</v>
          </cell>
        </row>
        <row r="132">
          <cell r="A132">
            <v>130</v>
          </cell>
          <cell r="B132" t="str">
            <v>Maldives</v>
          </cell>
          <cell r="C132" t="str">
            <v>AP</v>
          </cell>
          <cell r="D132">
            <v>301475</v>
          </cell>
          <cell r="E132">
            <v>281000</v>
          </cell>
          <cell r="F132">
            <v>2.9499999999999998E-2</v>
          </cell>
          <cell r="G132">
            <v>6.53</v>
          </cell>
          <cell r="H132">
            <v>0.67669999999999997</v>
          </cell>
          <cell r="I132">
            <v>1.26</v>
          </cell>
          <cell r="J132">
            <v>6000</v>
          </cell>
          <cell r="K132">
            <v>20000</v>
          </cell>
          <cell r="L132">
            <v>0</v>
          </cell>
          <cell r="M132">
            <v>8.09E-2</v>
          </cell>
          <cell r="N132">
            <v>70550</v>
          </cell>
        </row>
        <row r="133">
          <cell r="A133">
            <v>131</v>
          </cell>
          <cell r="B133" t="str">
            <v>Mali</v>
          </cell>
          <cell r="C133" t="str">
            <v>ME/A</v>
          </cell>
          <cell r="D133">
            <v>10685948</v>
          </cell>
          <cell r="E133">
            <v>10628800</v>
          </cell>
          <cell r="F133">
            <v>2.9700000000000001E-2</v>
          </cell>
          <cell r="G133">
            <v>6.05</v>
          </cell>
          <cell r="H133">
            <v>0.14230000000000001</v>
          </cell>
          <cell r="I133">
            <v>1.4</v>
          </cell>
          <cell r="J133">
            <v>30000</v>
          </cell>
          <cell r="K133">
            <v>14000</v>
          </cell>
          <cell r="L133">
            <v>0</v>
          </cell>
          <cell r="M133">
            <v>6.9999999999999999E-4</v>
          </cell>
          <cell r="N133">
            <v>102369</v>
          </cell>
        </row>
        <row r="134">
          <cell r="A134">
            <v>132</v>
          </cell>
          <cell r="B134" t="str">
            <v>Malta</v>
          </cell>
          <cell r="C134" t="str">
            <v>WE</v>
          </cell>
          <cell r="D134">
            <v>391670</v>
          </cell>
          <cell r="E134">
            <v>396000</v>
          </cell>
          <cell r="F134">
            <v>7.3000000000000001E-3</v>
          </cell>
          <cell r="G134">
            <v>3.02</v>
          </cell>
          <cell r="H134">
            <v>0.9244</v>
          </cell>
          <cell r="I134">
            <v>1.83</v>
          </cell>
          <cell r="J134">
            <v>59000</v>
          </cell>
          <cell r="K134">
            <v>90000</v>
          </cell>
          <cell r="L134">
            <v>0.68589999999999995</v>
          </cell>
          <cell r="M134">
            <v>7.0000000000000007E-2</v>
          </cell>
          <cell r="N134">
            <v>484128</v>
          </cell>
        </row>
        <row r="135">
          <cell r="A135">
            <v>133</v>
          </cell>
          <cell r="B135" t="str">
            <v>Marshall Islands</v>
          </cell>
          <cell r="C135" t="str">
            <v>AP</v>
          </cell>
          <cell r="D135">
            <v>68126</v>
          </cell>
          <cell r="E135">
            <v>56570</v>
          </cell>
          <cell r="F135">
            <v>3.8899999999999997E-2</v>
          </cell>
          <cell r="G135">
            <v>8.2899999999999991</v>
          </cell>
          <cell r="H135">
            <v>0.69699999999999995</v>
          </cell>
          <cell r="I135">
            <v>1.39</v>
          </cell>
          <cell r="J135">
            <v>900</v>
          </cell>
          <cell r="K135">
            <v>3000</v>
          </cell>
          <cell r="L135">
            <v>0</v>
          </cell>
          <cell r="M135">
            <v>0</v>
          </cell>
          <cell r="N135">
            <v>4931</v>
          </cell>
        </row>
        <row r="136">
          <cell r="A136">
            <v>134</v>
          </cell>
          <cell r="B136" t="str">
            <v>Martinique</v>
          </cell>
          <cell r="C136" t="str">
            <v>LA</v>
          </cell>
          <cell r="D136">
            <v>414516</v>
          </cell>
          <cell r="E136">
            <v>405000</v>
          </cell>
          <cell r="F136">
            <v>8.8999999999999999E-3</v>
          </cell>
          <cell r="G136">
            <v>2.96</v>
          </cell>
          <cell r="H136">
            <v>0.72</v>
          </cell>
          <cell r="I136">
            <v>1</v>
          </cell>
          <cell r="J136">
            <v>5000</v>
          </cell>
          <cell r="K136">
            <v>52000</v>
          </cell>
          <cell r="L136">
            <v>0</v>
          </cell>
          <cell r="M136">
            <v>0</v>
          </cell>
          <cell r="N136">
            <v>458120</v>
          </cell>
        </row>
        <row r="137">
          <cell r="A137">
            <v>135</v>
          </cell>
          <cell r="B137" t="str">
            <v>Mauritania</v>
          </cell>
          <cell r="C137" t="str">
            <v>ME/A</v>
          </cell>
          <cell r="D137">
            <v>2667859</v>
          </cell>
          <cell r="E137">
            <v>2682384</v>
          </cell>
          <cell r="F137">
            <v>2.92E-2</v>
          </cell>
          <cell r="G137">
            <v>5.51</v>
          </cell>
          <cell r="H137">
            <v>0.46200000000000002</v>
          </cell>
          <cell r="I137">
            <v>1.1599999999999999</v>
          </cell>
          <cell r="J137">
            <v>7500</v>
          </cell>
          <cell r="K137">
            <v>27000</v>
          </cell>
          <cell r="L137">
            <v>0</v>
          </cell>
          <cell r="M137">
            <v>0</v>
          </cell>
          <cell r="N137">
            <v>277743</v>
          </cell>
        </row>
        <row r="138">
          <cell r="A138">
            <v>136</v>
          </cell>
          <cell r="B138" t="str">
            <v>Mauritius</v>
          </cell>
          <cell r="C138" t="str">
            <v>ME/A</v>
          </cell>
          <cell r="D138">
            <v>1179368</v>
          </cell>
          <cell r="E138">
            <v>1210492</v>
          </cell>
          <cell r="F138">
            <v>8.6E-3</v>
          </cell>
          <cell r="G138">
            <v>3.9</v>
          </cell>
          <cell r="H138">
            <v>0.89029999999999998</v>
          </cell>
          <cell r="I138">
            <v>1.3</v>
          </cell>
          <cell r="J138">
            <v>158000</v>
          </cell>
          <cell r="K138">
            <v>130000</v>
          </cell>
          <cell r="L138">
            <v>0</v>
          </cell>
          <cell r="M138">
            <v>4.19E-2</v>
          </cell>
          <cell r="N138">
            <v>677225</v>
          </cell>
        </row>
        <row r="139">
          <cell r="A139">
            <v>137</v>
          </cell>
          <cell r="B139" t="str">
            <v>Mayotte</v>
          </cell>
          <cell r="C139" t="str">
            <v>AP</v>
          </cell>
          <cell r="D139">
            <v>155911</v>
          </cell>
          <cell r="E139">
            <v>148000</v>
          </cell>
          <cell r="F139">
            <v>4.41E-2</v>
          </cell>
          <cell r="G139">
            <v>4.29</v>
          </cell>
          <cell r="H139">
            <v>0.69699999999999995</v>
          </cell>
          <cell r="I139">
            <v>1.39</v>
          </cell>
          <cell r="L139">
            <v>0</v>
          </cell>
          <cell r="M139">
            <v>0</v>
          </cell>
          <cell r="N139">
            <v>10000</v>
          </cell>
        </row>
        <row r="140">
          <cell r="A140">
            <v>138</v>
          </cell>
          <cell r="B140" t="str">
            <v>Mexico</v>
          </cell>
          <cell r="C140" t="str">
            <v>LA</v>
          </cell>
          <cell r="D140">
            <v>100349766</v>
          </cell>
          <cell r="E140">
            <v>101877000</v>
          </cell>
          <cell r="F140">
            <v>1.47E-2</v>
          </cell>
          <cell r="G140">
            <v>4.67</v>
          </cell>
          <cell r="H140">
            <v>0.85780000000000001</v>
          </cell>
          <cell r="I140">
            <v>1.51</v>
          </cell>
          <cell r="J140">
            <v>3500000</v>
          </cell>
          <cell r="K140">
            <v>6900000</v>
          </cell>
          <cell r="L140">
            <v>0.11409999999999999</v>
          </cell>
          <cell r="M140">
            <v>3.9899999999999998E-2</v>
          </cell>
          <cell r="N140">
            <v>40869888</v>
          </cell>
        </row>
        <row r="141">
          <cell r="A141">
            <v>139</v>
          </cell>
          <cell r="B141" t="str">
            <v>Micronesia (Federated States)</v>
          </cell>
          <cell r="C141" t="str">
            <v>AP</v>
          </cell>
          <cell r="E141">
            <v>117914</v>
          </cell>
          <cell r="G141">
            <v>6.7</v>
          </cell>
          <cell r="H141">
            <v>0.125</v>
          </cell>
          <cell r="I141">
            <v>1.1100000000000001</v>
          </cell>
          <cell r="J141">
            <v>2000</v>
          </cell>
          <cell r="L141">
            <v>0</v>
          </cell>
          <cell r="M141">
            <v>0</v>
          </cell>
          <cell r="N141">
            <v>10078</v>
          </cell>
        </row>
        <row r="142">
          <cell r="A142">
            <v>140</v>
          </cell>
          <cell r="B142" t="str">
            <v>Midway Islands</v>
          </cell>
          <cell r="C142" t="str">
            <v>AP</v>
          </cell>
          <cell r="D142">
            <v>2000</v>
          </cell>
          <cell r="E142">
            <v>0</v>
          </cell>
          <cell r="H142">
            <v>0.69699999999999995</v>
          </cell>
          <cell r="I142">
            <v>1.39</v>
          </cell>
          <cell r="L142">
            <v>0</v>
          </cell>
          <cell r="M142">
            <v>0</v>
          </cell>
        </row>
        <row r="143">
          <cell r="A143">
            <v>141</v>
          </cell>
          <cell r="B143" t="str">
            <v>Moldova</v>
          </cell>
          <cell r="C143" t="str">
            <v>EE</v>
          </cell>
          <cell r="D143">
            <v>4430654</v>
          </cell>
          <cell r="E143">
            <v>4400000</v>
          </cell>
          <cell r="F143">
            <v>8.9999999999999998E-4</v>
          </cell>
          <cell r="G143">
            <v>3.27</v>
          </cell>
          <cell r="H143">
            <v>0.91710000000000003</v>
          </cell>
          <cell r="I143">
            <v>1.05</v>
          </cell>
          <cell r="J143">
            <v>15000</v>
          </cell>
          <cell r="K143">
            <v>70000</v>
          </cell>
          <cell r="L143">
            <v>3.6900000000000002E-2</v>
          </cell>
          <cell r="M143">
            <v>0</v>
          </cell>
          <cell r="N143">
            <v>864165</v>
          </cell>
        </row>
        <row r="144">
          <cell r="A144">
            <v>142</v>
          </cell>
          <cell r="B144" t="str">
            <v>Monaco</v>
          </cell>
          <cell r="C144" t="str">
            <v>WE</v>
          </cell>
          <cell r="D144">
            <v>31693</v>
          </cell>
          <cell r="E144">
            <v>30000</v>
          </cell>
          <cell r="F144">
            <v>4.4999999999999997E-3</v>
          </cell>
          <cell r="G144">
            <v>2.34</v>
          </cell>
          <cell r="H144">
            <v>0.9244</v>
          </cell>
          <cell r="I144">
            <v>1.68</v>
          </cell>
          <cell r="L144">
            <v>0</v>
          </cell>
          <cell r="M144">
            <v>0</v>
          </cell>
        </row>
        <row r="145">
          <cell r="A145">
            <v>143</v>
          </cell>
          <cell r="B145" t="str">
            <v>Mongolia</v>
          </cell>
          <cell r="C145" t="str">
            <v>AP</v>
          </cell>
          <cell r="D145">
            <v>2650952</v>
          </cell>
          <cell r="E145">
            <v>2429000</v>
          </cell>
          <cell r="F145">
            <v>1.4800000000000001E-2</v>
          </cell>
          <cell r="G145">
            <v>4.37</v>
          </cell>
          <cell r="H145">
            <v>0.28089999999999998</v>
          </cell>
          <cell r="I145">
            <v>1.1100000000000001</v>
          </cell>
          <cell r="J145">
            <v>40000</v>
          </cell>
          <cell r="K145">
            <v>50000</v>
          </cell>
          <cell r="L145">
            <v>7.1099999999999997E-2</v>
          </cell>
          <cell r="M145">
            <v>6.7999999999999996E-3</v>
          </cell>
          <cell r="N145">
            <v>344000</v>
          </cell>
        </row>
        <row r="146">
          <cell r="A146">
            <v>144</v>
          </cell>
          <cell r="B146" t="str">
            <v>Montserrat</v>
          </cell>
          <cell r="C146" t="str">
            <v>LA</v>
          </cell>
          <cell r="D146">
            <v>6409</v>
          </cell>
          <cell r="E146">
            <v>7535</v>
          </cell>
          <cell r="F146">
            <v>8.43E-2</v>
          </cell>
          <cell r="G146">
            <v>4.16</v>
          </cell>
          <cell r="H146">
            <v>0.85850000000000004</v>
          </cell>
          <cell r="I146">
            <v>1.46</v>
          </cell>
          <cell r="L146">
            <v>0</v>
          </cell>
          <cell r="M146">
            <v>0</v>
          </cell>
        </row>
        <row r="147">
          <cell r="A147">
            <v>145</v>
          </cell>
          <cell r="B147" t="str">
            <v>Morocco</v>
          </cell>
          <cell r="C147" t="str">
            <v>ME/A</v>
          </cell>
          <cell r="D147">
            <v>30122350</v>
          </cell>
          <cell r="E147">
            <v>29643000</v>
          </cell>
          <cell r="F147">
            <v>1.6799999999999999E-2</v>
          </cell>
          <cell r="G147">
            <v>5.54</v>
          </cell>
          <cell r="H147">
            <v>0.76580000000000004</v>
          </cell>
          <cell r="I147">
            <v>1.19</v>
          </cell>
          <cell r="J147">
            <v>400000</v>
          </cell>
          <cell r="K147">
            <v>400000</v>
          </cell>
          <cell r="L147">
            <v>0</v>
          </cell>
          <cell r="M147">
            <v>0.15240000000000001</v>
          </cell>
          <cell r="N147">
            <v>7326117</v>
          </cell>
        </row>
        <row r="148">
          <cell r="A148">
            <v>146</v>
          </cell>
          <cell r="B148" t="str">
            <v>Mozambique</v>
          </cell>
          <cell r="C148" t="str">
            <v>ME/A</v>
          </cell>
          <cell r="D148">
            <v>19104696</v>
          </cell>
          <cell r="E148">
            <v>18234000</v>
          </cell>
          <cell r="F148">
            <v>1.1299999999999999E-2</v>
          </cell>
          <cell r="G148">
            <v>4.2699999999999996</v>
          </cell>
          <cell r="H148">
            <v>5.62E-2</v>
          </cell>
          <cell r="I148">
            <v>1.04</v>
          </cell>
          <cell r="J148">
            <v>22500</v>
          </cell>
          <cell r="K148">
            <v>70000</v>
          </cell>
          <cell r="L148">
            <v>0</v>
          </cell>
          <cell r="M148">
            <v>0</v>
          </cell>
          <cell r="N148">
            <v>242140</v>
          </cell>
        </row>
        <row r="149">
          <cell r="A149">
            <v>260</v>
          </cell>
          <cell r="B149" t="str">
            <v>Myanmar</v>
          </cell>
          <cell r="C149" t="str">
            <v>AP</v>
          </cell>
          <cell r="D149">
            <v>3785714</v>
          </cell>
          <cell r="E149">
            <v>48985000</v>
          </cell>
          <cell r="F149">
            <v>0.01</v>
          </cell>
          <cell r="G149">
            <v>4.78</v>
          </cell>
          <cell r="H149">
            <v>3.04E-2</v>
          </cell>
          <cell r="I149">
            <v>1.17</v>
          </cell>
          <cell r="K149">
            <v>55000</v>
          </cell>
          <cell r="L149">
            <v>0</v>
          </cell>
          <cell r="M149">
            <v>0</v>
          </cell>
          <cell r="N149">
            <v>309014</v>
          </cell>
        </row>
        <row r="150">
          <cell r="A150">
            <v>147</v>
          </cell>
          <cell r="B150" t="str">
            <v>Namibia</v>
          </cell>
          <cell r="C150" t="str">
            <v>ME/A</v>
          </cell>
          <cell r="D150">
            <v>1771327</v>
          </cell>
          <cell r="E150">
            <v>1875000</v>
          </cell>
          <cell r="F150">
            <v>1.1900000000000001E-2</v>
          </cell>
          <cell r="G150">
            <v>5.25</v>
          </cell>
          <cell r="H150">
            <v>1.2605</v>
          </cell>
          <cell r="I150">
            <v>1.1200000000000001</v>
          </cell>
          <cell r="J150">
            <v>45000</v>
          </cell>
          <cell r="K150">
            <v>100000</v>
          </cell>
          <cell r="L150">
            <v>8.4000000000000005E-2</v>
          </cell>
          <cell r="M150">
            <v>5.6000000000000001E-2</v>
          </cell>
          <cell r="N150">
            <v>217398</v>
          </cell>
        </row>
        <row r="151">
          <cell r="A151">
            <v>148</v>
          </cell>
          <cell r="B151" t="str">
            <v>Nauru</v>
          </cell>
          <cell r="C151" t="str">
            <v>AP</v>
          </cell>
          <cell r="D151">
            <v>11845</v>
          </cell>
          <cell r="E151">
            <v>12314</v>
          </cell>
          <cell r="F151">
            <v>1.9599999999999999E-2</v>
          </cell>
          <cell r="G151">
            <v>4.29</v>
          </cell>
          <cell r="H151">
            <v>0.69699999999999995</v>
          </cell>
          <cell r="I151">
            <v>1.39</v>
          </cell>
          <cell r="L151">
            <v>0</v>
          </cell>
          <cell r="M151">
            <v>0</v>
          </cell>
        </row>
        <row r="152">
          <cell r="A152">
            <v>149</v>
          </cell>
          <cell r="B152" t="str">
            <v>Nepal</v>
          </cell>
          <cell r="C152" t="str">
            <v>AP</v>
          </cell>
          <cell r="D152">
            <v>24702119</v>
          </cell>
          <cell r="E152">
            <v>23203000</v>
          </cell>
          <cell r="F152">
            <v>2.29E-2</v>
          </cell>
          <cell r="G152">
            <v>5.45</v>
          </cell>
          <cell r="H152">
            <v>3.7600000000000001E-2</v>
          </cell>
          <cell r="I152">
            <v>1.21</v>
          </cell>
          <cell r="J152">
            <v>60000</v>
          </cell>
          <cell r="K152">
            <v>80000</v>
          </cell>
          <cell r="L152">
            <v>0</v>
          </cell>
          <cell r="M152">
            <v>0</v>
          </cell>
          <cell r="N152">
            <v>349554</v>
          </cell>
        </row>
        <row r="153">
          <cell r="A153">
            <v>150</v>
          </cell>
          <cell r="B153" t="str">
            <v>Netherlands</v>
          </cell>
          <cell r="C153" t="str">
            <v>WE</v>
          </cell>
          <cell r="D153">
            <v>15892237</v>
          </cell>
          <cell r="E153">
            <v>16195000</v>
          </cell>
          <cell r="F153">
            <v>5.3E-3</v>
          </cell>
          <cell r="G153">
            <v>2.2999999999999998</v>
          </cell>
          <cell r="H153">
            <v>0.99419999999999997</v>
          </cell>
          <cell r="I153">
            <v>1.5</v>
          </cell>
          <cell r="J153">
            <v>9730000</v>
          </cell>
          <cell r="K153">
            <v>6900000</v>
          </cell>
          <cell r="L153">
            <v>0.92320000000000002</v>
          </cell>
          <cell r="M153">
            <v>7.0999999999999994E-2</v>
          </cell>
          <cell r="N153">
            <v>22100000</v>
          </cell>
        </row>
        <row r="154">
          <cell r="A154">
            <v>151</v>
          </cell>
          <cell r="B154" t="str">
            <v>Netherlands Antilles</v>
          </cell>
          <cell r="C154" t="str">
            <v>LA</v>
          </cell>
          <cell r="D154">
            <v>210134</v>
          </cell>
          <cell r="E154">
            <v>220000</v>
          </cell>
          <cell r="F154">
            <v>9.2999999999999992E-3</v>
          </cell>
          <cell r="G154">
            <v>4.16</v>
          </cell>
          <cell r="H154">
            <v>0.85850000000000004</v>
          </cell>
          <cell r="I154">
            <v>1.46</v>
          </cell>
          <cell r="J154">
            <v>2000</v>
          </cell>
          <cell r="L154">
            <v>0</v>
          </cell>
          <cell r="M154">
            <v>0</v>
          </cell>
        </row>
        <row r="155">
          <cell r="A155">
            <v>152</v>
          </cell>
          <cell r="B155" t="str">
            <v>New Caledonia</v>
          </cell>
          <cell r="C155" t="str">
            <v>AP</v>
          </cell>
          <cell r="D155">
            <v>201816</v>
          </cell>
          <cell r="E155">
            <v>224000</v>
          </cell>
          <cell r="F155">
            <v>1.43E-2</v>
          </cell>
          <cell r="G155">
            <v>3.86</v>
          </cell>
          <cell r="H155">
            <v>0.75860000000000005</v>
          </cell>
          <cell r="I155">
            <v>2.52</v>
          </cell>
          <cell r="J155">
            <v>24000</v>
          </cell>
          <cell r="L155">
            <v>0</v>
          </cell>
          <cell r="M155">
            <v>0</v>
          </cell>
          <cell r="N155">
            <v>118626</v>
          </cell>
        </row>
        <row r="156">
          <cell r="A156">
            <v>153</v>
          </cell>
          <cell r="B156" t="str">
            <v>New Zealand</v>
          </cell>
          <cell r="C156" t="str">
            <v>AP</v>
          </cell>
          <cell r="D156">
            <v>3819762</v>
          </cell>
          <cell r="E156">
            <v>3939100</v>
          </cell>
          <cell r="F156">
            <v>1.12E-2</v>
          </cell>
          <cell r="G156">
            <v>2.85</v>
          </cell>
          <cell r="H156">
            <v>0.96240000000000003</v>
          </cell>
          <cell r="I156">
            <v>1.6</v>
          </cell>
          <cell r="J156">
            <v>2060000</v>
          </cell>
          <cell r="K156">
            <v>1500000</v>
          </cell>
          <cell r="L156">
            <v>1.9800000000000002E-2</v>
          </cell>
          <cell r="M156">
            <v>0.21729999999999999</v>
          </cell>
          <cell r="N156">
            <v>4201000</v>
          </cell>
        </row>
        <row r="157">
          <cell r="A157">
            <v>154</v>
          </cell>
          <cell r="B157" t="str">
            <v>Nicaragua</v>
          </cell>
          <cell r="C157" t="str">
            <v>LA</v>
          </cell>
          <cell r="D157">
            <v>4812569</v>
          </cell>
          <cell r="E157">
            <v>5370000</v>
          </cell>
          <cell r="F157">
            <v>2.0899999999999998E-2</v>
          </cell>
          <cell r="G157">
            <v>5.73</v>
          </cell>
          <cell r="H157">
            <v>0.59770000000000001</v>
          </cell>
          <cell r="I157">
            <v>1.1399999999999999</v>
          </cell>
          <cell r="J157">
            <v>20000</v>
          </cell>
          <cell r="K157">
            <v>150000</v>
          </cell>
          <cell r="L157">
            <v>0</v>
          </cell>
          <cell r="M157">
            <v>0</v>
          </cell>
          <cell r="N157">
            <v>411559</v>
          </cell>
        </row>
        <row r="158">
          <cell r="A158">
            <v>155</v>
          </cell>
          <cell r="B158" t="str">
            <v>Niger</v>
          </cell>
          <cell r="C158" t="str">
            <v>ME/A</v>
          </cell>
          <cell r="D158">
            <v>10075511</v>
          </cell>
          <cell r="E158">
            <v>11747000</v>
          </cell>
          <cell r="F158">
            <v>2.7E-2</v>
          </cell>
          <cell r="G158">
            <v>6.72</v>
          </cell>
          <cell r="H158">
            <v>5.1499999999999997E-2</v>
          </cell>
          <cell r="I158">
            <v>1.22</v>
          </cell>
          <cell r="J158">
            <v>12000</v>
          </cell>
          <cell r="K158">
            <v>6000</v>
          </cell>
          <cell r="L158">
            <v>0</v>
          </cell>
          <cell r="M158">
            <v>0</v>
          </cell>
          <cell r="N158">
            <v>23785</v>
          </cell>
        </row>
        <row r="159">
          <cell r="A159">
            <v>156</v>
          </cell>
          <cell r="B159" t="str">
            <v>Nigeria</v>
          </cell>
          <cell r="C159" t="str">
            <v>ME/A</v>
          </cell>
          <cell r="D159">
            <v>123337822</v>
          </cell>
          <cell r="E159">
            <v>120079000</v>
          </cell>
          <cell r="F159">
            <v>2.5399999999999999E-2</v>
          </cell>
          <cell r="G159">
            <v>4.8899999999999997</v>
          </cell>
          <cell r="H159">
            <v>0.44800000000000001</v>
          </cell>
          <cell r="I159">
            <v>1.0900000000000001</v>
          </cell>
          <cell r="J159">
            <v>100000</v>
          </cell>
          <cell r="K159">
            <v>800000</v>
          </cell>
          <cell r="L159">
            <v>2.3999999999999998E-3</v>
          </cell>
          <cell r="M159">
            <v>0</v>
          </cell>
          <cell r="N159">
            <v>2335060</v>
          </cell>
        </row>
        <row r="160">
          <cell r="A160">
            <v>157</v>
          </cell>
          <cell r="B160" t="str">
            <v>Niue</v>
          </cell>
          <cell r="C160" t="str">
            <v>AP</v>
          </cell>
          <cell r="D160">
            <v>2113</v>
          </cell>
          <cell r="E160">
            <v>2134</v>
          </cell>
          <cell r="F160">
            <v>5.0000000000000001E-3</v>
          </cell>
          <cell r="G160">
            <v>4.29</v>
          </cell>
          <cell r="H160">
            <v>0.69699999999999995</v>
          </cell>
          <cell r="I160">
            <v>1.39</v>
          </cell>
          <cell r="L160">
            <v>0</v>
          </cell>
          <cell r="M160">
            <v>0</v>
          </cell>
        </row>
        <row r="161">
          <cell r="A161">
            <v>158</v>
          </cell>
          <cell r="B161" t="str">
            <v>Norfolk Island</v>
          </cell>
          <cell r="C161" t="str">
            <v>AP</v>
          </cell>
          <cell r="D161">
            <v>1892</v>
          </cell>
          <cell r="E161">
            <v>1866</v>
          </cell>
          <cell r="F161">
            <v>-6.8999999999999999E-3</v>
          </cell>
          <cell r="G161">
            <v>4.29</v>
          </cell>
          <cell r="H161">
            <v>0.69699999999999995</v>
          </cell>
          <cell r="I161">
            <v>1.39</v>
          </cell>
          <cell r="L161">
            <v>0</v>
          </cell>
          <cell r="M161">
            <v>0</v>
          </cell>
        </row>
        <row r="162">
          <cell r="A162">
            <v>113</v>
          </cell>
          <cell r="B162" t="str">
            <v>North Korea</v>
          </cell>
          <cell r="C162" t="str">
            <v>AP</v>
          </cell>
          <cell r="D162">
            <v>21687550</v>
          </cell>
          <cell r="E162">
            <v>23674000</v>
          </cell>
          <cell r="F162">
            <v>1.0999999999999999E-2</v>
          </cell>
          <cell r="G162">
            <v>4.29</v>
          </cell>
          <cell r="H162">
            <v>0.69699999999999995</v>
          </cell>
          <cell r="I162">
            <v>4.41</v>
          </cell>
          <cell r="K162">
            <v>26458000</v>
          </cell>
          <cell r="L162">
            <v>0</v>
          </cell>
          <cell r="M162">
            <v>0</v>
          </cell>
          <cell r="N162">
            <v>55599000</v>
          </cell>
        </row>
        <row r="163">
          <cell r="A163">
            <v>159</v>
          </cell>
          <cell r="B163" t="str">
            <v>Northern Mariana Islands</v>
          </cell>
          <cell r="C163" t="str">
            <v>AP</v>
          </cell>
          <cell r="D163">
            <v>71912</v>
          </cell>
          <cell r="E163">
            <v>50000</v>
          </cell>
          <cell r="F163">
            <v>3.49E-2</v>
          </cell>
          <cell r="G163">
            <v>4.29</v>
          </cell>
          <cell r="H163">
            <v>0.69699999999999995</v>
          </cell>
          <cell r="I163">
            <v>1.39</v>
          </cell>
          <cell r="L163">
            <v>0</v>
          </cell>
          <cell r="M163">
            <v>0</v>
          </cell>
        </row>
        <row r="164">
          <cell r="A164">
            <v>160</v>
          </cell>
          <cell r="B164" t="str">
            <v>Norway</v>
          </cell>
          <cell r="C164" t="str">
            <v>WE</v>
          </cell>
          <cell r="D164">
            <v>4481162</v>
          </cell>
          <cell r="E164">
            <v>4556000</v>
          </cell>
          <cell r="F164">
            <v>4.7000000000000002E-3</v>
          </cell>
          <cell r="G164">
            <v>2.33</v>
          </cell>
          <cell r="H164">
            <v>0.99739999999999995</v>
          </cell>
          <cell r="I164">
            <v>2.0499999999999998</v>
          </cell>
          <cell r="J164">
            <v>2680000</v>
          </cell>
          <cell r="K164">
            <v>2300000</v>
          </cell>
          <cell r="L164">
            <v>0.42899999999999999</v>
          </cell>
          <cell r="M164">
            <v>0.26600000000000001</v>
          </cell>
          <cell r="N164">
            <v>7167000</v>
          </cell>
        </row>
        <row r="165">
          <cell r="A165">
            <v>161</v>
          </cell>
          <cell r="B165" t="str">
            <v>Oman</v>
          </cell>
          <cell r="C165" t="str">
            <v>ME/A</v>
          </cell>
          <cell r="D165">
            <v>2533389</v>
          </cell>
          <cell r="E165">
            <v>2711000</v>
          </cell>
          <cell r="F165">
            <v>3.4099999999999998E-2</v>
          </cell>
          <cell r="G165">
            <v>7.08</v>
          </cell>
          <cell r="H165">
            <v>3.1332</v>
          </cell>
          <cell r="I165">
            <v>1.25</v>
          </cell>
          <cell r="J165">
            <v>120000</v>
          </cell>
          <cell r="K165">
            <v>95000</v>
          </cell>
          <cell r="L165">
            <v>0</v>
          </cell>
          <cell r="M165">
            <v>0</v>
          </cell>
          <cell r="N165">
            <v>708000</v>
          </cell>
        </row>
        <row r="166">
          <cell r="A166">
            <v>162</v>
          </cell>
          <cell r="B166" t="str">
            <v>Pakistan</v>
          </cell>
          <cell r="C166" t="str">
            <v>AP</v>
          </cell>
          <cell r="D166">
            <v>141553775</v>
          </cell>
          <cell r="E166">
            <v>148784000</v>
          </cell>
          <cell r="F166">
            <v>2.06E-2</v>
          </cell>
          <cell r="G166">
            <v>6.02</v>
          </cell>
          <cell r="H166">
            <v>0.72870000000000001</v>
          </cell>
          <cell r="I166">
            <v>1.19</v>
          </cell>
          <cell r="J166">
            <v>1200000</v>
          </cell>
          <cell r="K166">
            <v>600000</v>
          </cell>
          <cell r="L166">
            <v>0</v>
          </cell>
          <cell r="M166">
            <v>0</v>
          </cell>
          <cell r="N166">
            <v>4909000</v>
          </cell>
        </row>
        <row r="167">
          <cell r="A167">
            <v>163</v>
          </cell>
          <cell r="B167" t="str">
            <v>Palau</v>
          </cell>
          <cell r="C167" t="str">
            <v>AP</v>
          </cell>
          <cell r="D167">
            <v>18766</v>
          </cell>
          <cell r="E167">
            <v>19500</v>
          </cell>
          <cell r="F167">
            <v>1.61E-2</v>
          </cell>
          <cell r="G167">
            <v>4.29</v>
          </cell>
          <cell r="H167">
            <v>0.69699999999999995</v>
          </cell>
          <cell r="I167">
            <v>1.39</v>
          </cell>
          <cell r="L167">
            <v>0</v>
          </cell>
          <cell r="M167">
            <v>0</v>
          </cell>
        </row>
        <row r="168">
          <cell r="A168">
            <v>262</v>
          </cell>
          <cell r="B168" t="str">
            <v>Palestine</v>
          </cell>
          <cell r="C168" t="str">
            <v>ME/A</v>
          </cell>
          <cell r="D168">
            <v>4200000</v>
          </cell>
          <cell r="E168">
            <v>3455000</v>
          </cell>
          <cell r="F168">
            <v>0.01</v>
          </cell>
          <cell r="G168">
            <v>7.41</v>
          </cell>
          <cell r="H168">
            <v>0.94420000000000004</v>
          </cell>
          <cell r="I168">
            <v>1.1599999999999999</v>
          </cell>
          <cell r="K168">
            <v>125000</v>
          </cell>
          <cell r="L168">
            <v>0</v>
          </cell>
          <cell r="M168">
            <v>0.66520000000000001</v>
          </cell>
          <cell r="N168">
            <v>618500</v>
          </cell>
        </row>
        <row r="169">
          <cell r="A169">
            <v>164</v>
          </cell>
          <cell r="B169" t="str">
            <v>Panama</v>
          </cell>
          <cell r="C169" t="str">
            <v>LA</v>
          </cell>
          <cell r="D169">
            <v>2808268</v>
          </cell>
          <cell r="E169">
            <v>2960000</v>
          </cell>
          <cell r="F169">
            <v>1.26E-2</v>
          </cell>
          <cell r="G169">
            <v>4.28</v>
          </cell>
          <cell r="H169">
            <v>0.8004</v>
          </cell>
          <cell r="I169">
            <v>1.04</v>
          </cell>
          <cell r="K169">
            <v>110000</v>
          </cell>
          <cell r="L169">
            <v>0</v>
          </cell>
          <cell r="M169">
            <v>0</v>
          </cell>
          <cell r="N169">
            <v>851853</v>
          </cell>
        </row>
        <row r="170">
          <cell r="A170">
            <v>165</v>
          </cell>
          <cell r="B170" t="str">
            <v>Papua New Guinea</v>
          </cell>
          <cell r="C170" t="str">
            <v>AP</v>
          </cell>
          <cell r="D170">
            <v>4926984</v>
          </cell>
          <cell r="E170">
            <v>5464000</v>
          </cell>
          <cell r="F170">
            <v>2.3900000000000001E-2</v>
          </cell>
          <cell r="G170">
            <v>4.92</v>
          </cell>
          <cell r="H170">
            <v>8.1100000000000005E-2</v>
          </cell>
          <cell r="I170">
            <v>1.22</v>
          </cell>
          <cell r="J170">
            <v>135000</v>
          </cell>
          <cell r="K170">
            <v>300000</v>
          </cell>
          <cell r="L170">
            <v>1.9800000000000002E-2</v>
          </cell>
          <cell r="M170">
            <v>0</v>
          </cell>
          <cell r="N170">
            <v>72700</v>
          </cell>
        </row>
        <row r="171">
          <cell r="A171">
            <v>166</v>
          </cell>
          <cell r="B171" t="str">
            <v>Paracel Islands</v>
          </cell>
          <cell r="C171" t="str">
            <v>AP</v>
          </cell>
          <cell r="D171">
            <v>2000</v>
          </cell>
          <cell r="E171">
            <v>0</v>
          </cell>
          <cell r="H171">
            <v>0.69699999999999995</v>
          </cell>
          <cell r="I171">
            <v>1.39</v>
          </cell>
          <cell r="L171">
            <v>0</v>
          </cell>
          <cell r="M171">
            <v>0</v>
          </cell>
        </row>
        <row r="172">
          <cell r="A172">
            <v>167</v>
          </cell>
          <cell r="B172" t="str">
            <v>Paraguay</v>
          </cell>
          <cell r="C172" t="str">
            <v>LA</v>
          </cell>
          <cell r="D172">
            <v>5585828</v>
          </cell>
          <cell r="E172">
            <v>5782000</v>
          </cell>
          <cell r="F172">
            <v>2.5700000000000001E-2</v>
          </cell>
          <cell r="G172">
            <v>4.2300000000000004</v>
          </cell>
          <cell r="H172">
            <v>0.69069999999999998</v>
          </cell>
          <cell r="I172">
            <v>1.46</v>
          </cell>
          <cell r="J172">
            <v>20000</v>
          </cell>
          <cell r="K172">
            <v>200000</v>
          </cell>
          <cell r="L172">
            <v>8.77E-2</v>
          </cell>
          <cell r="M172">
            <v>0</v>
          </cell>
          <cell r="N172">
            <v>1940236</v>
          </cell>
        </row>
        <row r="173">
          <cell r="A173">
            <v>168</v>
          </cell>
          <cell r="B173" t="str">
            <v>Peru</v>
          </cell>
          <cell r="C173" t="str">
            <v>LA</v>
          </cell>
          <cell r="D173">
            <v>27012899</v>
          </cell>
          <cell r="E173">
            <v>26748972</v>
          </cell>
          <cell r="F173">
            <v>1.66E-2</v>
          </cell>
          <cell r="G173">
            <v>4.57</v>
          </cell>
          <cell r="H173">
            <v>0.64900000000000002</v>
          </cell>
          <cell r="I173">
            <v>1.03</v>
          </cell>
          <cell r="J173">
            <v>3000000</v>
          </cell>
          <cell r="K173">
            <v>1250000</v>
          </cell>
          <cell r="L173">
            <v>0</v>
          </cell>
          <cell r="M173">
            <v>0</v>
          </cell>
          <cell r="N173">
            <v>3567265</v>
          </cell>
        </row>
        <row r="174">
          <cell r="A174">
            <v>169</v>
          </cell>
          <cell r="B174" t="str">
            <v>Philippines</v>
          </cell>
          <cell r="C174" t="str">
            <v>AP</v>
          </cell>
          <cell r="D174">
            <v>81159644</v>
          </cell>
          <cell r="E174">
            <v>79982000</v>
          </cell>
          <cell r="F174">
            <v>1.9900000000000001E-2</v>
          </cell>
          <cell r="G174">
            <v>5.01</v>
          </cell>
          <cell r="H174">
            <v>0.7641</v>
          </cell>
          <cell r="I174">
            <v>1.19</v>
          </cell>
          <cell r="J174">
            <v>4500000</v>
          </cell>
          <cell r="K174">
            <v>2200000</v>
          </cell>
          <cell r="L174">
            <v>0.18410000000000001</v>
          </cell>
          <cell r="M174">
            <v>0</v>
          </cell>
          <cell r="N174">
            <v>17555156</v>
          </cell>
        </row>
        <row r="175">
          <cell r="A175">
            <v>170</v>
          </cell>
          <cell r="B175" t="str">
            <v>Pitcairn Island</v>
          </cell>
          <cell r="C175" t="str">
            <v>AP</v>
          </cell>
          <cell r="D175">
            <v>54</v>
          </cell>
          <cell r="E175">
            <v>53</v>
          </cell>
          <cell r="F175">
            <v>-1.32E-2</v>
          </cell>
          <cell r="G175">
            <v>4.29</v>
          </cell>
          <cell r="H175">
            <v>0.69699999999999995</v>
          </cell>
          <cell r="I175">
            <v>1.39</v>
          </cell>
          <cell r="L175">
            <v>0</v>
          </cell>
          <cell r="M175">
            <v>0</v>
          </cell>
        </row>
        <row r="176">
          <cell r="A176">
            <v>171</v>
          </cell>
          <cell r="B176" t="str">
            <v>Poland</v>
          </cell>
          <cell r="C176" t="str">
            <v>EE</v>
          </cell>
          <cell r="D176">
            <v>38646023</v>
          </cell>
          <cell r="E176">
            <v>38609000</v>
          </cell>
          <cell r="F176">
            <v>-2.0000000000000001E-4</v>
          </cell>
          <cell r="G176">
            <v>3.1</v>
          </cell>
          <cell r="H176">
            <v>0.97430000000000005</v>
          </cell>
          <cell r="I176">
            <v>1.34</v>
          </cell>
          <cell r="J176">
            <v>6400000</v>
          </cell>
          <cell r="K176">
            <v>3300000</v>
          </cell>
          <cell r="L176">
            <v>0.28360000000000002</v>
          </cell>
          <cell r="M176">
            <v>0.183</v>
          </cell>
          <cell r="N176">
            <v>21404660</v>
          </cell>
        </row>
        <row r="177">
          <cell r="A177">
            <v>172</v>
          </cell>
          <cell r="B177" t="str">
            <v>Portugal</v>
          </cell>
          <cell r="C177" t="str">
            <v>WE</v>
          </cell>
          <cell r="D177">
            <v>10048232</v>
          </cell>
          <cell r="E177">
            <v>10409000</v>
          </cell>
          <cell r="F177">
            <v>1.8E-3</v>
          </cell>
          <cell r="G177">
            <v>2.92</v>
          </cell>
          <cell r="H177">
            <v>0.998</v>
          </cell>
          <cell r="I177">
            <v>1.2</v>
          </cell>
          <cell r="J177">
            <v>4400000</v>
          </cell>
          <cell r="K177">
            <v>1210000</v>
          </cell>
          <cell r="L177">
            <v>0.31369999999999998</v>
          </cell>
          <cell r="M177">
            <v>0.1191</v>
          </cell>
          <cell r="N177">
            <v>12889900</v>
          </cell>
        </row>
        <row r="178">
          <cell r="A178">
            <v>173</v>
          </cell>
          <cell r="B178" t="str">
            <v>Puerto Rico</v>
          </cell>
          <cell r="C178" t="str">
            <v>LA</v>
          </cell>
          <cell r="D178">
            <v>3915798</v>
          </cell>
          <cell r="E178">
            <v>3858500</v>
          </cell>
          <cell r="F178">
            <v>5.1000000000000004E-3</v>
          </cell>
          <cell r="G178">
            <v>3.02</v>
          </cell>
          <cell r="H178">
            <v>0.93899999999999995</v>
          </cell>
          <cell r="I178">
            <v>1.08</v>
          </cell>
          <cell r="J178">
            <v>600000</v>
          </cell>
          <cell r="L178">
            <v>0.27389999999999998</v>
          </cell>
          <cell r="M178">
            <v>0</v>
          </cell>
          <cell r="N178">
            <v>2540641</v>
          </cell>
        </row>
        <row r="179">
          <cell r="A179">
            <v>174</v>
          </cell>
          <cell r="B179" t="str">
            <v>Qatar</v>
          </cell>
          <cell r="C179" t="str">
            <v>ME/A</v>
          </cell>
          <cell r="D179">
            <v>744483</v>
          </cell>
          <cell r="E179">
            <v>610000</v>
          </cell>
          <cell r="F179">
            <v>3.0200000000000001E-2</v>
          </cell>
          <cell r="G179">
            <v>7.01</v>
          </cell>
          <cell r="H179">
            <v>0.86209999999999998</v>
          </cell>
          <cell r="I179">
            <v>7.07</v>
          </cell>
          <cell r="J179">
            <v>75000</v>
          </cell>
          <cell r="K179">
            <v>110000</v>
          </cell>
          <cell r="L179">
            <v>0.39510000000000001</v>
          </cell>
          <cell r="M179">
            <v>0</v>
          </cell>
          <cell r="N179">
            <v>443222</v>
          </cell>
        </row>
        <row r="180">
          <cell r="A180">
            <v>175</v>
          </cell>
          <cell r="B180" t="str">
            <v>Réunion</v>
          </cell>
          <cell r="C180" t="str">
            <v>ME/A</v>
          </cell>
          <cell r="D180">
            <v>720934</v>
          </cell>
          <cell r="E180">
            <v>743500</v>
          </cell>
          <cell r="F180">
            <v>1.52E-2</v>
          </cell>
          <cell r="G180">
            <v>4.0199999999999996</v>
          </cell>
          <cell r="H180">
            <v>0.70269999999999999</v>
          </cell>
          <cell r="I180">
            <v>1</v>
          </cell>
          <cell r="J180">
            <v>10000</v>
          </cell>
          <cell r="K180">
            <v>43000</v>
          </cell>
          <cell r="L180">
            <v>0</v>
          </cell>
          <cell r="M180">
            <v>0</v>
          </cell>
          <cell r="N180">
            <v>721100</v>
          </cell>
        </row>
        <row r="181">
          <cell r="A181">
            <v>176</v>
          </cell>
          <cell r="B181" t="str">
            <v>Romania</v>
          </cell>
          <cell r="C181" t="str">
            <v>EE</v>
          </cell>
          <cell r="D181">
            <v>22411121</v>
          </cell>
          <cell r="E181">
            <v>22330000</v>
          </cell>
          <cell r="F181">
            <v>-2.0999999999999999E-3</v>
          </cell>
          <cell r="G181">
            <v>3.02</v>
          </cell>
          <cell r="H181">
            <v>0.86580000000000001</v>
          </cell>
          <cell r="I181">
            <v>1.46</v>
          </cell>
          <cell r="J181">
            <v>1000000</v>
          </cell>
          <cell r="K181">
            <v>800000</v>
          </cell>
          <cell r="L181">
            <v>0.36530000000000001</v>
          </cell>
          <cell r="M181">
            <v>0</v>
          </cell>
          <cell r="N181">
            <v>7961116</v>
          </cell>
        </row>
        <row r="182">
          <cell r="A182">
            <v>177</v>
          </cell>
          <cell r="B182" t="str">
            <v>Russia (Federation)</v>
          </cell>
          <cell r="C182" t="str">
            <v>EE</v>
          </cell>
          <cell r="D182">
            <v>146001176</v>
          </cell>
          <cell r="E182">
            <v>146586000</v>
          </cell>
          <cell r="F182">
            <v>-3.3E-3</v>
          </cell>
          <cell r="G182">
            <v>3.1</v>
          </cell>
          <cell r="H182">
            <v>0.91710000000000003</v>
          </cell>
          <cell r="I182">
            <v>1.46</v>
          </cell>
          <cell r="J182">
            <v>18000000</v>
          </cell>
          <cell r="K182">
            <v>13000000</v>
          </cell>
          <cell r="L182">
            <v>0</v>
          </cell>
          <cell r="M182">
            <v>0</v>
          </cell>
          <cell r="N182">
            <v>53168128</v>
          </cell>
        </row>
        <row r="183">
          <cell r="A183">
            <v>178</v>
          </cell>
          <cell r="B183" t="str">
            <v>Rwanda</v>
          </cell>
          <cell r="C183" t="str">
            <v>ME/A</v>
          </cell>
          <cell r="D183">
            <v>7229129</v>
          </cell>
          <cell r="E183">
            <v>8171000</v>
          </cell>
          <cell r="F183">
            <v>1.1599999999999999E-2</v>
          </cell>
          <cell r="G183">
            <v>3.6</v>
          </cell>
          <cell r="H183">
            <v>0.49359999999999998</v>
          </cell>
          <cell r="I183">
            <v>1.45</v>
          </cell>
          <cell r="J183">
            <v>20000</v>
          </cell>
          <cell r="L183">
            <v>0</v>
          </cell>
          <cell r="M183">
            <v>0</v>
          </cell>
          <cell r="N183">
            <v>86500</v>
          </cell>
        </row>
        <row r="184">
          <cell r="A184">
            <v>179</v>
          </cell>
          <cell r="B184" t="str">
            <v>Saint Helena</v>
          </cell>
          <cell r="C184" t="str">
            <v>LA</v>
          </cell>
          <cell r="D184">
            <v>7212</v>
          </cell>
          <cell r="E184">
            <v>7313</v>
          </cell>
          <cell r="F184">
            <v>7.0000000000000001E-3</v>
          </cell>
          <cell r="G184">
            <v>4.16</v>
          </cell>
          <cell r="H184">
            <v>0.85850000000000004</v>
          </cell>
          <cell r="I184">
            <v>1.46</v>
          </cell>
          <cell r="L184">
            <v>0</v>
          </cell>
          <cell r="M184">
            <v>0</v>
          </cell>
        </row>
        <row r="185">
          <cell r="A185">
            <v>180</v>
          </cell>
          <cell r="B185" t="str">
            <v>Saint Kitts-Nevis</v>
          </cell>
          <cell r="C185" t="str">
            <v>LA</v>
          </cell>
          <cell r="D185">
            <v>38819</v>
          </cell>
          <cell r="E185">
            <v>47000</v>
          </cell>
          <cell r="F185">
            <v>1E-4</v>
          </cell>
          <cell r="G185">
            <v>2.94</v>
          </cell>
          <cell r="H185">
            <v>0.85850000000000004</v>
          </cell>
          <cell r="I185">
            <v>1</v>
          </cell>
          <cell r="J185">
            <v>2000</v>
          </cell>
          <cell r="K185">
            <v>9000</v>
          </cell>
          <cell r="L185">
            <v>0</v>
          </cell>
          <cell r="M185">
            <v>0</v>
          </cell>
          <cell r="N185">
            <v>28500</v>
          </cell>
        </row>
        <row r="186">
          <cell r="A186">
            <v>181</v>
          </cell>
          <cell r="B186" t="str">
            <v>Saint Lucia</v>
          </cell>
          <cell r="C186" t="str">
            <v>LA</v>
          </cell>
          <cell r="D186">
            <v>156260</v>
          </cell>
          <cell r="E186">
            <v>160000</v>
          </cell>
          <cell r="F186">
            <v>1.24E-2</v>
          </cell>
          <cell r="G186">
            <v>3.33</v>
          </cell>
          <cell r="H186">
            <v>0.78249999999999997</v>
          </cell>
          <cell r="I186">
            <v>1.24</v>
          </cell>
          <cell r="J186">
            <v>3000</v>
          </cell>
          <cell r="K186">
            <v>23000</v>
          </cell>
          <cell r="L186">
            <v>0</v>
          </cell>
          <cell r="M186">
            <v>0</v>
          </cell>
          <cell r="N186">
            <v>52700</v>
          </cell>
        </row>
        <row r="187">
          <cell r="A187">
            <v>182</v>
          </cell>
          <cell r="B187" t="str">
            <v>Saint Pierre and Miquelon</v>
          </cell>
          <cell r="C187" t="str">
            <v>LA</v>
          </cell>
          <cell r="D187">
            <v>6896</v>
          </cell>
          <cell r="E187">
            <v>6944</v>
          </cell>
          <cell r="F187">
            <v>3.5000000000000001E-3</v>
          </cell>
          <cell r="G187">
            <v>4.16</v>
          </cell>
          <cell r="H187">
            <v>0.85850000000000004</v>
          </cell>
          <cell r="I187">
            <v>1.46</v>
          </cell>
          <cell r="L187">
            <v>0</v>
          </cell>
          <cell r="M187">
            <v>0</v>
          </cell>
        </row>
        <row r="188">
          <cell r="A188">
            <v>183</v>
          </cell>
          <cell r="B188" t="str">
            <v>Saint Vincent and the Grenadines</v>
          </cell>
          <cell r="C188" t="str">
            <v>LA</v>
          </cell>
          <cell r="D188">
            <v>115461</v>
          </cell>
          <cell r="E188">
            <v>117000</v>
          </cell>
          <cell r="F188">
            <v>3.7000000000000002E-3</v>
          </cell>
          <cell r="G188">
            <v>4.16</v>
          </cell>
          <cell r="H188">
            <v>0.85850000000000004</v>
          </cell>
          <cell r="I188">
            <v>1.46</v>
          </cell>
          <cell r="J188">
            <v>3500</v>
          </cell>
          <cell r="K188">
            <v>14000</v>
          </cell>
          <cell r="L188">
            <v>0</v>
          </cell>
          <cell r="M188">
            <v>0</v>
          </cell>
          <cell r="N188">
            <v>37305</v>
          </cell>
        </row>
        <row r="189">
          <cell r="A189">
            <v>184</v>
          </cell>
          <cell r="B189" t="str">
            <v>Samoa</v>
          </cell>
          <cell r="C189" t="str">
            <v>AP</v>
          </cell>
          <cell r="D189">
            <v>179466</v>
          </cell>
          <cell r="E189">
            <v>180000</v>
          </cell>
          <cell r="F189">
            <v>-2.5000000000000001E-3</v>
          </cell>
          <cell r="G189">
            <v>7.56</v>
          </cell>
          <cell r="H189">
            <v>0.9657</v>
          </cell>
          <cell r="I189">
            <v>1.1299999999999999</v>
          </cell>
          <cell r="J189">
            <v>3000</v>
          </cell>
          <cell r="K189">
            <v>1200</v>
          </cell>
          <cell r="L189">
            <v>1.3899999999999999E-2</v>
          </cell>
          <cell r="M189">
            <v>8.9999999999999998E-4</v>
          </cell>
          <cell r="N189">
            <v>12960</v>
          </cell>
        </row>
        <row r="190">
          <cell r="A190">
            <v>185</v>
          </cell>
          <cell r="B190" t="str">
            <v>San Marino</v>
          </cell>
          <cell r="C190" t="str">
            <v>WE</v>
          </cell>
          <cell r="D190">
            <v>26937</v>
          </cell>
          <cell r="E190">
            <v>27000</v>
          </cell>
          <cell r="F190">
            <v>1.41E-2</v>
          </cell>
          <cell r="G190">
            <v>3.07</v>
          </cell>
          <cell r="H190">
            <v>0.9244</v>
          </cell>
          <cell r="I190">
            <v>2.86</v>
          </cell>
          <cell r="K190">
            <v>20514</v>
          </cell>
          <cell r="L190">
            <v>0</v>
          </cell>
          <cell r="M190">
            <v>0.53069999999999995</v>
          </cell>
          <cell r="N190">
            <v>37360</v>
          </cell>
        </row>
        <row r="191">
          <cell r="A191">
            <v>186</v>
          </cell>
          <cell r="B191" t="str">
            <v>Sao Tome and Principe</v>
          </cell>
          <cell r="C191" t="str">
            <v>ME/A</v>
          </cell>
          <cell r="D191">
            <v>159883</v>
          </cell>
          <cell r="E191">
            <v>151000</v>
          </cell>
          <cell r="F191">
            <v>3.1800000000000002E-2</v>
          </cell>
          <cell r="G191">
            <v>5.39</v>
          </cell>
          <cell r="H191">
            <v>0.35709999999999997</v>
          </cell>
          <cell r="I191">
            <v>1.4</v>
          </cell>
          <cell r="J191">
            <v>9000</v>
          </cell>
          <cell r="L191">
            <v>0</v>
          </cell>
          <cell r="M191">
            <v>1.8E-3</v>
          </cell>
          <cell r="N191">
            <v>5441</v>
          </cell>
        </row>
        <row r="192">
          <cell r="A192">
            <v>187</v>
          </cell>
          <cell r="B192" t="str">
            <v>Saudi Arabia</v>
          </cell>
          <cell r="C192" t="str">
            <v>ME/A</v>
          </cell>
          <cell r="D192">
            <v>22023506</v>
          </cell>
          <cell r="E192">
            <v>23060000</v>
          </cell>
          <cell r="F192">
            <v>3.27E-2</v>
          </cell>
          <cell r="G192">
            <v>6.72</v>
          </cell>
          <cell r="H192">
            <v>1.0387999999999999</v>
          </cell>
          <cell r="I192">
            <v>1.66</v>
          </cell>
          <cell r="J192">
            <v>1453000</v>
          </cell>
          <cell r="K192">
            <v>3003000</v>
          </cell>
          <cell r="L192">
            <v>0</v>
          </cell>
          <cell r="M192">
            <v>0.6008</v>
          </cell>
          <cell r="N192">
            <v>8325508</v>
          </cell>
        </row>
        <row r="193">
          <cell r="A193">
            <v>188</v>
          </cell>
          <cell r="B193" t="str">
            <v>Senegal</v>
          </cell>
          <cell r="C193" t="str">
            <v>ME/A</v>
          </cell>
          <cell r="D193">
            <v>9987494</v>
          </cell>
          <cell r="E193">
            <v>9802000</v>
          </cell>
          <cell r="F193">
            <v>2.9100000000000001E-2</v>
          </cell>
          <cell r="G193">
            <v>8.7100000000000009</v>
          </cell>
          <cell r="H193">
            <v>0.60760000000000003</v>
          </cell>
          <cell r="I193">
            <v>1.1100000000000001</v>
          </cell>
          <cell r="J193">
            <v>100000</v>
          </cell>
          <cell r="K193">
            <v>200000</v>
          </cell>
          <cell r="L193">
            <v>4.0000000000000002E-4</v>
          </cell>
          <cell r="M193">
            <v>1.8E-3</v>
          </cell>
          <cell r="N193">
            <v>778050</v>
          </cell>
        </row>
        <row r="194">
          <cell r="A194">
            <v>265</v>
          </cell>
          <cell r="B194" t="str">
            <v>Serbia and Montenegro</v>
          </cell>
          <cell r="C194" t="str">
            <v>EE</v>
          </cell>
          <cell r="D194">
            <v>10682521</v>
          </cell>
          <cell r="E194">
            <v>10527000</v>
          </cell>
          <cell r="F194">
            <v>-1.1999999999999999E-3</v>
          </cell>
          <cell r="G194">
            <v>3.1</v>
          </cell>
          <cell r="H194">
            <v>0.91710000000000003</v>
          </cell>
          <cell r="I194">
            <v>1.46</v>
          </cell>
          <cell r="J194">
            <v>400000</v>
          </cell>
          <cell r="L194">
            <v>0</v>
          </cell>
          <cell r="M194">
            <v>0</v>
          </cell>
        </row>
        <row r="195">
          <cell r="A195">
            <v>189</v>
          </cell>
          <cell r="B195" t="str">
            <v>Seychelles</v>
          </cell>
          <cell r="C195" t="str">
            <v>AP</v>
          </cell>
          <cell r="D195">
            <v>79326</v>
          </cell>
          <cell r="E195">
            <v>83000</v>
          </cell>
          <cell r="F195">
            <v>4.7000000000000002E-3</v>
          </cell>
          <cell r="G195">
            <v>4.88</v>
          </cell>
          <cell r="H195">
            <v>1.0648</v>
          </cell>
          <cell r="I195">
            <v>1</v>
          </cell>
          <cell r="J195">
            <v>9000</v>
          </cell>
          <cell r="K195">
            <v>12000</v>
          </cell>
          <cell r="L195">
            <v>0</v>
          </cell>
          <cell r="M195">
            <v>0</v>
          </cell>
          <cell r="N195">
            <v>65498</v>
          </cell>
        </row>
        <row r="196">
          <cell r="A196">
            <v>190</v>
          </cell>
          <cell r="B196" t="str">
            <v>Sierra Leone</v>
          </cell>
          <cell r="C196" t="str">
            <v>ME/A</v>
          </cell>
          <cell r="D196">
            <v>5232624</v>
          </cell>
          <cell r="E196">
            <v>4951500</v>
          </cell>
          <cell r="F196">
            <v>3.2099999999999997E-2</v>
          </cell>
          <cell r="G196">
            <v>6.6</v>
          </cell>
          <cell r="H196">
            <v>6.6600000000000006E-2</v>
          </cell>
          <cell r="I196">
            <v>1.3</v>
          </cell>
          <cell r="J196">
            <v>20000</v>
          </cell>
          <cell r="L196">
            <v>0</v>
          </cell>
          <cell r="M196">
            <v>1.6999999999999999E-3</v>
          </cell>
          <cell r="N196">
            <v>49640</v>
          </cell>
        </row>
        <row r="197">
          <cell r="A197">
            <v>191</v>
          </cell>
          <cell r="B197" t="str">
            <v>Singapore</v>
          </cell>
          <cell r="C197" t="str">
            <v>AP</v>
          </cell>
          <cell r="D197">
            <v>4151264</v>
          </cell>
          <cell r="E197">
            <v>4163700</v>
          </cell>
          <cell r="F197">
            <v>3.4599999999999999E-2</v>
          </cell>
          <cell r="G197">
            <v>4.2</v>
          </cell>
          <cell r="H197">
            <v>0.69699999999999995</v>
          </cell>
          <cell r="I197">
            <v>1.82</v>
          </cell>
          <cell r="J197">
            <v>2310000</v>
          </cell>
          <cell r="K197">
            <v>2100000</v>
          </cell>
          <cell r="L197">
            <v>0.30470000000000003</v>
          </cell>
          <cell r="M197">
            <v>0</v>
          </cell>
          <cell r="N197">
            <v>5225300</v>
          </cell>
        </row>
        <row r="198">
          <cell r="A198">
            <v>192</v>
          </cell>
          <cell r="B198" t="str">
            <v>Slovakia</v>
          </cell>
          <cell r="C198" t="str">
            <v>EE</v>
          </cell>
          <cell r="D198">
            <v>5407956</v>
          </cell>
          <cell r="E198">
            <v>5378000</v>
          </cell>
          <cell r="F198">
            <v>1.4E-3</v>
          </cell>
          <cell r="G198">
            <v>3.23</v>
          </cell>
          <cell r="H198">
            <v>1.0526</v>
          </cell>
          <cell r="I198">
            <v>1.25</v>
          </cell>
          <cell r="J198">
            <v>700000</v>
          </cell>
          <cell r="K198">
            <v>970000</v>
          </cell>
          <cell r="L198">
            <v>0.41099999999999998</v>
          </cell>
          <cell r="M198">
            <v>0.37230000000000002</v>
          </cell>
          <cell r="N198">
            <v>4326108</v>
          </cell>
        </row>
        <row r="199">
          <cell r="A199">
            <v>193</v>
          </cell>
          <cell r="B199" t="str">
            <v>Slovenia</v>
          </cell>
          <cell r="C199" t="str">
            <v>EE</v>
          </cell>
          <cell r="D199">
            <v>1927593</v>
          </cell>
          <cell r="E199">
            <v>1996000</v>
          </cell>
          <cell r="F199">
            <v>1.4E-3</v>
          </cell>
          <cell r="G199">
            <v>3.12</v>
          </cell>
          <cell r="H199">
            <v>0.96850000000000003</v>
          </cell>
          <cell r="I199">
            <v>1.18</v>
          </cell>
          <cell r="J199">
            <v>600000</v>
          </cell>
          <cell r="K199">
            <v>600000</v>
          </cell>
          <cell r="L199">
            <v>0.49980000000000002</v>
          </cell>
          <cell r="M199">
            <v>0.42170000000000002</v>
          </cell>
          <cell r="N199">
            <v>2478435</v>
          </cell>
        </row>
        <row r="200">
          <cell r="A200">
            <v>194</v>
          </cell>
          <cell r="B200" t="str">
            <v>Solomon Islands</v>
          </cell>
          <cell r="C200" t="str">
            <v>AP</v>
          </cell>
          <cell r="D200">
            <v>466194</v>
          </cell>
          <cell r="E200">
            <v>444373</v>
          </cell>
          <cell r="F200">
            <v>2.9100000000000001E-2</v>
          </cell>
          <cell r="G200">
            <v>6.6</v>
          </cell>
          <cell r="H200">
            <v>4.1599999999999998E-2</v>
          </cell>
          <cell r="I200">
            <v>4.29</v>
          </cell>
          <cell r="J200">
            <v>8400</v>
          </cell>
          <cell r="K200">
            <v>18000</v>
          </cell>
          <cell r="L200">
            <v>0</v>
          </cell>
          <cell r="M200">
            <v>0</v>
          </cell>
          <cell r="N200">
            <v>7600</v>
          </cell>
        </row>
        <row r="201">
          <cell r="A201">
            <v>195</v>
          </cell>
          <cell r="B201" t="str">
            <v>Somalia</v>
          </cell>
          <cell r="C201" t="str">
            <v>ME/A</v>
          </cell>
          <cell r="D201">
            <v>7253137</v>
          </cell>
          <cell r="E201">
            <v>10162000</v>
          </cell>
          <cell r="F201">
            <v>3.4599999999999999E-2</v>
          </cell>
          <cell r="G201">
            <v>7.8</v>
          </cell>
          <cell r="H201">
            <v>7.6799999999999993E-2</v>
          </cell>
          <cell r="I201">
            <v>1.45</v>
          </cell>
          <cell r="J201">
            <v>200</v>
          </cell>
          <cell r="L201">
            <v>0</v>
          </cell>
          <cell r="M201">
            <v>0</v>
          </cell>
          <cell r="N201">
            <v>135000</v>
          </cell>
        </row>
        <row r="202">
          <cell r="A202">
            <v>196</v>
          </cell>
          <cell r="B202" t="str">
            <v>South Africa</v>
          </cell>
          <cell r="C202" t="str">
            <v>ME/A</v>
          </cell>
          <cell r="D202">
            <v>43421021</v>
          </cell>
          <cell r="E202">
            <v>45454000</v>
          </cell>
          <cell r="F202">
            <v>2.0000000000000001E-4</v>
          </cell>
          <cell r="G202">
            <v>4.46</v>
          </cell>
          <cell r="H202">
            <v>0.66500000000000004</v>
          </cell>
          <cell r="I202">
            <v>1.19</v>
          </cell>
          <cell r="J202">
            <v>3068000</v>
          </cell>
          <cell r="K202">
            <v>3300000</v>
          </cell>
          <cell r="L202">
            <v>0</v>
          </cell>
          <cell r="M202">
            <v>4.9200000000000001E-2</v>
          </cell>
          <cell r="N202">
            <v>16976000</v>
          </cell>
        </row>
        <row r="203">
          <cell r="A203">
            <v>197</v>
          </cell>
          <cell r="B203" t="str">
            <v>South Georgia and the South Sandwich Islands</v>
          </cell>
          <cell r="C203" t="str">
            <v>LA</v>
          </cell>
          <cell r="D203">
            <v>0</v>
          </cell>
          <cell r="E203">
            <v>0</v>
          </cell>
          <cell r="H203">
            <v>0.85850000000000004</v>
          </cell>
          <cell r="I203">
            <v>1.46</v>
          </cell>
          <cell r="L203">
            <v>0</v>
          </cell>
          <cell r="M203">
            <v>0</v>
          </cell>
        </row>
        <row r="204">
          <cell r="A204">
            <v>114</v>
          </cell>
          <cell r="B204" t="str">
            <v>South Korea</v>
          </cell>
          <cell r="C204" t="str">
            <v>AP</v>
          </cell>
          <cell r="D204">
            <v>47470969</v>
          </cell>
          <cell r="E204">
            <v>47600000</v>
          </cell>
          <cell r="F204">
            <v>8.5000000000000006E-3</v>
          </cell>
          <cell r="G204">
            <v>3.2</v>
          </cell>
          <cell r="H204">
            <v>0.24909999999999999</v>
          </cell>
          <cell r="I204">
            <v>1.04</v>
          </cell>
          <cell r="J204">
            <v>25600000</v>
          </cell>
          <cell r="L204">
            <v>0</v>
          </cell>
          <cell r="M204">
            <v>0</v>
          </cell>
          <cell r="N204">
            <v>500000</v>
          </cell>
        </row>
        <row r="205">
          <cell r="A205">
            <v>198</v>
          </cell>
          <cell r="B205" t="str">
            <v>Spain</v>
          </cell>
          <cell r="C205" t="str">
            <v>WE</v>
          </cell>
          <cell r="D205">
            <v>39996671</v>
          </cell>
          <cell r="E205">
            <v>40683000</v>
          </cell>
          <cell r="F205">
            <v>8.9999999999999998E-4</v>
          </cell>
          <cell r="G205">
            <v>3</v>
          </cell>
          <cell r="H205">
            <v>0.98909999999999998</v>
          </cell>
          <cell r="I205">
            <v>1.7</v>
          </cell>
          <cell r="J205">
            <v>7890000</v>
          </cell>
          <cell r="K205">
            <v>6800000</v>
          </cell>
          <cell r="L205">
            <v>4.3400000000000001E-2</v>
          </cell>
          <cell r="M205">
            <v>0.15029999999999999</v>
          </cell>
          <cell r="N205">
            <v>52180600</v>
          </cell>
        </row>
        <row r="206">
          <cell r="A206">
            <v>199</v>
          </cell>
          <cell r="B206" t="str">
            <v>Spanish North Africa</v>
          </cell>
          <cell r="C206" t="str">
            <v>ME/A</v>
          </cell>
          <cell r="E206">
            <v>0</v>
          </cell>
          <cell r="H206">
            <v>0.49359999999999998</v>
          </cell>
          <cell r="I206">
            <v>1.45</v>
          </cell>
          <cell r="L206">
            <v>0</v>
          </cell>
          <cell r="M206">
            <v>0</v>
          </cell>
        </row>
        <row r="207">
          <cell r="A207">
            <v>200</v>
          </cell>
          <cell r="B207" t="str">
            <v>Spratly Island</v>
          </cell>
          <cell r="C207" t="str">
            <v>AP</v>
          </cell>
          <cell r="D207">
            <v>2000</v>
          </cell>
          <cell r="E207">
            <v>0</v>
          </cell>
          <cell r="H207">
            <v>0.69699999999999995</v>
          </cell>
          <cell r="I207">
            <v>1.39</v>
          </cell>
          <cell r="L207">
            <v>0</v>
          </cell>
          <cell r="M207">
            <v>0</v>
          </cell>
        </row>
        <row r="208">
          <cell r="A208">
            <v>201</v>
          </cell>
          <cell r="B208" t="str">
            <v>Sri Lanka</v>
          </cell>
          <cell r="C208" t="str">
            <v>AP</v>
          </cell>
          <cell r="D208">
            <v>19238575</v>
          </cell>
          <cell r="E208">
            <v>18947000</v>
          </cell>
          <cell r="F208">
            <v>8.5000000000000006E-3</v>
          </cell>
          <cell r="G208">
            <v>4</v>
          </cell>
          <cell r="H208">
            <v>0.20330000000000001</v>
          </cell>
          <cell r="I208">
            <v>2.2799999999999998</v>
          </cell>
          <cell r="J208">
            <v>1215000</v>
          </cell>
          <cell r="K208">
            <v>250000</v>
          </cell>
          <cell r="L208">
            <v>1.4E-3</v>
          </cell>
          <cell r="M208">
            <v>0</v>
          </cell>
          <cell r="N208">
            <v>1814688</v>
          </cell>
        </row>
        <row r="209">
          <cell r="A209">
            <v>202</v>
          </cell>
          <cell r="B209" t="str">
            <v>Sudan</v>
          </cell>
          <cell r="C209" t="str">
            <v>ME/A</v>
          </cell>
          <cell r="D209">
            <v>35079814</v>
          </cell>
          <cell r="E209">
            <v>32539000</v>
          </cell>
          <cell r="F209">
            <v>2.7300000000000001E-2</v>
          </cell>
          <cell r="G209">
            <v>6.07</v>
          </cell>
          <cell r="H209">
            <v>0.83660000000000001</v>
          </cell>
          <cell r="I209">
            <v>2.8</v>
          </cell>
          <cell r="J209">
            <v>56000</v>
          </cell>
          <cell r="K209">
            <v>200000</v>
          </cell>
          <cell r="L209">
            <v>0</v>
          </cell>
          <cell r="M209">
            <v>1.61E-2</v>
          </cell>
          <cell r="N209">
            <v>862620</v>
          </cell>
        </row>
        <row r="210">
          <cell r="A210">
            <v>203</v>
          </cell>
          <cell r="B210" t="str">
            <v>Surinam</v>
          </cell>
          <cell r="C210" t="str">
            <v>LA</v>
          </cell>
          <cell r="D210">
            <v>431303</v>
          </cell>
          <cell r="E210">
            <v>446000</v>
          </cell>
          <cell r="F210">
            <v>5.4999999999999997E-3</v>
          </cell>
          <cell r="G210">
            <v>4.9000000000000004</v>
          </cell>
          <cell r="H210">
            <v>0.64839999999999998</v>
          </cell>
          <cell r="I210">
            <v>1.95</v>
          </cell>
          <cell r="J210">
            <v>14500</v>
          </cell>
          <cell r="K210">
            <v>20000</v>
          </cell>
          <cell r="L210">
            <v>2.1999999999999999E-2</v>
          </cell>
          <cell r="M210">
            <v>5.4999999999999997E-3</v>
          </cell>
          <cell r="N210">
            <v>164366</v>
          </cell>
        </row>
        <row r="211">
          <cell r="A211">
            <v>204</v>
          </cell>
          <cell r="B211" t="str">
            <v>Swaziland</v>
          </cell>
          <cell r="C211" t="str">
            <v>ME/A</v>
          </cell>
          <cell r="D211">
            <v>1083289</v>
          </cell>
          <cell r="E211">
            <v>1032000</v>
          </cell>
          <cell r="F211">
            <v>1.6299999999999999E-2</v>
          </cell>
          <cell r="G211">
            <v>6.29</v>
          </cell>
          <cell r="H211">
            <v>0.18290000000000001</v>
          </cell>
          <cell r="I211">
            <v>1.17</v>
          </cell>
          <cell r="J211">
            <v>7000</v>
          </cell>
          <cell r="K211">
            <v>25000</v>
          </cell>
          <cell r="L211">
            <v>0</v>
          </cell>
          <cell r="M211">
            <v>3.0499999999999999E-2</v>
          </cell>
          <cell r="N211">
            <v>98060</v>
          </cell>
        </row>
        <row r="212">
          <cell r="A212">
            <v>205</v>
          </cell>
          <cell r="B212" t="str">
            <v>Sweden</v>
          </cell>
          <cell r="C212" t="str">
            <v>WE</v>
          </cell>
          <cell r="D212">
            <v>8873052</v>
          </cell>
          <cell r="E212">
            <v>8943000</v>
          </cell>
          <cell r="F212">
            <v>2.0000000000000001E-4</v>
          </cell>
          <cell r="G212">
            <v>2.08</v>
          </cell>
          <cell r="H212">
            <v>0.94350000000000001</v>
          </cell>
          <cell r="I212">
            <v>2.12</v>
          </cell>
          <cell r="J212">
            <v>6020000</v>
          </cell>
          <cell r="K212">
            <v>5000000</v>
          </cell>
          <cell r="L212">
            <v>0.51160000000000005</v>
          </cell>
          <cell r="M212">
            <v>0.2535</v>
          </cell>
          <cell r="N212">
            <v>14356000</v>
          </cell>
        </row>
        <row r="213">
          <cell r="A213">
            <v>206</v>
          </cell>
          <cell r="B213" t="str">
            <v>Switzerland</v>
          </cell>
          <cell r="C213" t="str">
            <v>WE</v>
          </cell>
          <cell r="D213">
            <v>7262372</v>
          </cell>
          <cell r="E213">
            <v>7281270</v>
          </cell>
          <cell r="F213">
            <v>2.3999999999999998E-3</v>
          </cell>
          <cell r="G213">
            <v>2.4</v>
          </cell>
          <cell r="H213">
            <v>0.99170000000000003</v>
          </cell>
          <cell r="I213">
            <v>1.33</v>
          </cell>
          <cell r="J213">
            <v>3850000</v>
          </cell>
          <cell r="K213">
            <v>3900000</v>
          </cell>
          <cell r="L213">
            <v>0.88009999999999999</v>
          </cell>
          <cell r="M213">
            <v>0.23719999999999999</v>
          </cell>
          <cell r="N213">
            <v>11069000</v>
          </cell>
        </row>
        <row r="214">
          <cell r="A214">
            <v>207</v>
          </cell>
          <cell r="B214" t="str">
            <v>Syria</v>
          </cell>
          <cell r="C214" t="str">
            <v>AP</v>
          </cell>
          <cell r="D214">
            <v>16305659</v>
          </cell>
          <cell r="E214">
            <v>17040000</v>
          </cell>
          <cell r="F214">
            <v>2.5000000000000001E-2</v>
          </cell>
          <cell r="G214">
            <v>4.83</v>
          </cell>
          <cell r="H214">
            <v>0.80100000000000005</v>
          </cell>
          <cell r="I214">
            <v>1.1000000000000001</v>
          </cell>
          <cell r="J214">
            <v>60000</v>
          </cell>
          <cell r="K214">
            <v>330000</v>
          </cell>
          <cell r="L214">
            <v>0</v>
          </cell>
          <cell r="M214">
            <v>0.35870000000000002</v>
          </cell>
          <cell r="N214">
            <v>2499310</v>
          </cell>
        </row>
        <row r="215">
          <cell r="A215">
            <v>655</v>
          </cell>
          <cell r="B215" t="str">
            <v>Taiwan</v>
          </cell>
          <cell r="C215" t="str">
            <v>AP</v>
          </cell>
          <cell r="D215">
            <v>22191087</v>
          </cell>
          <cell r="E215">
            <v>22457000</v>
          </cell>
          <cell r="F215">
            <v>0.01</v>
          </cell>
          <cell r="G215">
            <v>3.29</v>
          </cell>
          <cell r="H215">
            <v>0.97609999999999997</v>
          </cell>
          <cell r="I215">
            <v>1.5</v>
          </cell>
          <cell r="J215">
            <v>11600000</v>
          </cell>
          <cell r="K215">
            <v>8887100</v>
          </cell>
          <cell r="L215">
            <v>0.68079999999999996</v>
          </cell>
          <cell r="M215">
            <v>4.4000000000000003E-3</v>
          </cell>
          <cell r="N215">
            <v>37004824</v>
          </cell>
        </row>
        <row r="216">
          <cell r="A216">
            <v>208</v>
          </cell>
          <cell r="B216" t="str">
            <v>Tajikistan</v>
          </cell>
          <cell r="C216" t="str">
            <v>AP</v>
          </cell>
          <cell r="D216">
            <v>6440732</v>
          </cell>
          <cell r="E216">
            <v>6375500</v>
          </cell>
          <cell r="F216">
            <v>2.12E-2</v>
          </cell>
          <cell r="G216">
            <v>5.57</v>
          </cell>
          <cell r="H216">
            <v>0.77410000000000001</v>
          </cell>
          <cell r="I216">
            <v>2.5</v>
          </cell>
          <cell r="J216">
            <v>5000</v>
          </cell>
          <cell r="L216">
            <v>0</v>
          </cell>
          <cell r="M216">
            <v>0</v>
          </cell>
          <cell r="N216">
            <v>245864</v>
          </cell>
        </row>
        <row r="217">
          <cell r="A217">
            <v>209</v>
          </cell>
          <cell r="B217" t="str">
            <v>Tanzania</v>
          </cell>
          <cell r="C217" t="str">
            <v>ME/A</v>
          </cell>
          <cell r="D217">
            <v>35306126</v>
          </cell>
          <cell r="E217">
            <v>34569232</v>
          </cell>
          <cell r="F217">
            <v>2.5999999999999999E-2</v>
          </cell>
          <cell r="G217">
            <v>4.9400000000000004</v>
          </cell>
          <cell r="H217">
            <v>0.2001</v>
          </cell>
          <cell r="I217">
            <v>1.07</v>
          </cell>
          <cell r="J217">
            <v>300000</v>
          </cell>
          <cell r="K217">
            <v>120000</v>
          </cell>
          <cell r="L217">
            <v>1.1000000000000001E-3</v>
          </cell>
          <cell r="M217">
            <v>0</v>
          </cell>
          <cell r="N217">
            <v>575428</v>
          </cell>
        </row>
        <row r="218">
          <cell r="A218">
            <v>211</v>
          </cell>
          <cell r="B218" t="str">
            <v>Thailand</v>
          </cell>
          <cell r="C218" t="str">
            <v>AP</v>
          </cell>
          <cell r="D218">
            <v>61230874</v>
          </cell>
          <cell r="E218">
            <v>61887000</v>
          </cell>
          <cell r="F218">
            <v>8.8000000000000005E-3</v>
          </cell>
          <cell r="G218">
            <v>3.89</v>
          </cell>
          <cell r="H218">
            <v>0.96919999999999995</v>
          </cell>
          <cell r="I218">
            <v>1.19</v>
          </cell>
          <cell r="J218">
            <v>1200000</v>
          </cell>
          <cell r="K218">
            <v>2461000</v>
          </cell>
          <cell r="L218">
            <v>5.0299999999999997E-2</v>
          </cell>
          <cell r="M218">
            <v>2.0799999999999999E-2</v>
          </cell>
          <cell r="N218">
            <v>22616842</v>
          </cell>
        </row>
        <row r="219">
          <cell r="A219">
            <v>212</v>
          </cell>
          <cell r="B219" t="str">
            <v>Togo</v>
          </cell>
          <cell r="C219" t="str">
            <v>ME/A</v>
          </cell>
          <cell r="D219">
            <v>5018502</v>
          </cell>
          <cell r="E219">
            <v>4685000</v>
          </cell>
          <cell r="F219">
            <v>2.4799999999999999E-2</v>
          </cell>
          <cell r="G219">
            <v>6.04</v>
          </cell>
          <cell r="H219">
            <v>0.53600000000000003</v>
          </cell>
          <cell r="I219">
            <v>1.44</v>
          </cell>
          <cell r="J219">
            <v>50000</v>
          </cell>
          <cell r="K219">
            <v>150000</v>
          </cell>
          <cell r="L219">
            <v>0</v>
          </cell>
          <cell r="M219">
            <v>1.5E-3</v>
          </cell>
          <cell r="N219">
            <v>211156</v>
          </cell>
        </row>
        <row r="220">
          <cell r="A220">
            <v>213</v>
          </cell>
          <cell r="B220" t="str">
            <v>Tokelau</v>
          </cell>
          <cell r="C220" t="str">
            <v>AP</v>
          </cell>
          <cell r="D220">
            <v>1458</v>
          </cell>
          <cell r="E220">
            <v>1431</v>
          </cell>
          <cell r="F220">
            <v>-9.1999999999999998E-3</v>
          </cell>
          <cell r="G220">
            <v>4.29</v>
          </cell>
          <cell r="H220">
            <v>0.69699999999999995</v>
          </cell>
          <cell r="I220">
            <v>1.39</v>
          </cell>
          <cell r="L220">
            <v>0</v>
          </cell>
          <cell r="M220">
            <v>0</v>
          </cell>
        </row>
        <row r="221">
          <cell r="A221">
            <v>214</v>
          </cell>
          <cell r="B221" t="str">
            <v>Tonga</v>
          </cell>
          <cell r="C221" t="str">
            <v>AP</v>
          </cell>
          <cell r="D221">
            <v>102321</v>
          </cell>
          <cell r="E221">
            <v>99000</v>
          </cell>
          <cell r="F221">
            <v>1.8499999999999999E-2</v>
          </cell>
          <cell r="G221">
            <v>5.93</v>
          </cell>
          <cell r="H221">
            <v>0.69699999999999995</v>
          </cell>
          <cell r="I221">
            <v>1</v>
          </cell>
          <cell r="K221">
            <v>1400</v>
          </cell>
          <cell r="L221">
            <v>0</v>
          </cell>
          <cell r="M221">
            <v>0</v>
          </cell>
          <cell r="N221">
            <v>14555</v>
          </cell>
        </row>
        <row r="222">
          <cell r="A222">
            <v>215</v>
          </cell>
          <cell r="B222" t="str">
            <v>Trinidad and Tobago</v>
          </cell>
          <cell r="C222" t="str">
            <v>LA</v>
          </cell>
          <cell r="D222">
            <v>1175523</v>
          </cell>
          <cell r="E222">
            <v>1301500</v>
          </cell>
          <cell r="F222">
            <v>-5.1999999999999998E-3</v>
          </cell>
          <cell r="G222">
            <v>3.75</v>
          </cell>
          <cell r="H222">
            <v>0.85299999999999998</v>
          </cell>
          <cell r="I222">
            <v>1.52</v>
          </cell>
          <cell r="J222">
            <v>120000</v>
          </cell>
          <cell r="K222">
            <v>103500</v>
          </cell>
          <cell r="L222">
            <v>0</v>
          </cell>
          <cell r="M222">
            <v>0</v>
          </cell>
          <cell r="N222">
            <v>686965</v>
          </cell>
        </row>
        <row r="223">
          <cell r="A223">
            <v>216</v>
          </cell>
          <cell r="B223" t="str">
            <v>Tunisia</v>
          </cell>
          <cell r="C223" t="str">
            <v>ME/A</v>
          </cell>
          <cell r="D223">
            <v>9593402</v>
          </cell>
          <cell r="E223">
            <v>9815000</v>
          </cell>
          <cell r="F223">
            <v>1.12E-2</v>
          </cell>
          <cell r="G223">
            <v>4.78</v>
          </cell>
          <cell r="H223">
            <v>0.88360000000000005</v>
          </cell>
          <cell r="I223">
            <v>1.1000000000000001</v>
          </cell>
          <cell r="J223">
            <v>400000</v>
          </cell>
          <cell r="K223">
            <v>300000</v>
          </cell>
          <cell r="L223">
            <v>0</v>
          </cell>
          <cell r="M223">
            <v>0.75519999999999998</v>
          </cell>
          <cell r="N223">
            <v>1651911</v>
          </cell>
        </row>
        <row r="224">
          <cell r="A224">
            <v>217</v>
          </cell>
          <cell r="B224" t="str">
            <v>Turkey</v>
          </cell>
          <cell r="C224" t="str">
            <v>ME/A</v>
          </cell>
          <cell r="D224">
            <v>65666677</v>
          </cell>
          <cell r="E224">
            <v>67272000</v>
          </cell>
          <cell r="F224">
            <v>1.2E-2</v>
          </cell>
          <cell r="G224">
            <v>4.54</v>
          </cell>
          <cell r="H224">
            <v>1.0845</v>
          </cell>
          <cell r="I224">
            <v>1.77</v>
          </cell>
          <cell r="J224">
            <v>2500000</v>
          </cell>
          <cell r="K224">
            <v>2700000</v>
          </cell>
          <cell r="L224">
            <v>6.4399999999999999E-2</v>
          </cell>
          <cell r="M224">
            <v>0.1414</v>
          </cell>
          <cell r="N224">
            <v>42289220</v>
          </cell>
        </row>
        <row r="225">
          <cell r="A225">
            <v>218</v>
          </cell>
          <cell r="B225" t="str">
            <v>Turkmenistan</v>
          </cell>
          <cell r="C225" t="str">
            <v>AP</v>
          </cell>
          <cell r="D225">
            <v>4518268</v>
          </cell>
          <cell r="E225">
            <v>4851000</v>
          </cell>
          <cell r="F225">
            <v>1.84E-2</v>
          </cell>
          <cell r="G225">
            <v>5.71</v>
          </cell>
          <cell r="H225">
            <v>0.69699999999999995</v>
          </cell>
          <cell r="I225">
            <v>1.49</v>
          </cell>
          <cell r="J225">
            <v>2000</v>
          </cell>
          <cell r="L225">
            <v>0</v>
          </cell>
          <cell r="M225">
            <v>0</v>
          </cell>
          <cell r="N225">
            <v>395793</v>
          </cell>
        </row>
        <row r="226">
          <cell r="A226">
            <v>219</v>
          </cell>
          <cell r="B226" t="str">
            <v>Turks and Caicos Islands</v>
          </cell>
          <cell r="C226" t="str">
            <v>LA</v>
          </cell>
          <cell r="D226">
            <v>17502</v>
          </cell>
          <cell r="E226">
            <v>18669</v>
          </cell>
          <cell r="F226">
            <v>3.2800000000000003E-2</v>
          </cell>
          <cell r="G226">
            <v>4.16</v>
          </cell>
          <cell r="H226">
            <v>0.85850000000000004</v>
          </cell>
          <cell r="I226">
            <v>1.46</v>
          </cell>
          <cell r="L226">
            <v>0</v>
          </cell>
          <cell r="M226">
            <v>0</v>
          </cell>
        </row>
        <row r="227">
          <cell r="A227">
            <v>220</v>
          </cell>
          <cell r="B227" t="str">
            <v>Tuvalu</v>
          </cell>
          <cell r="C227" t="str">
            <v>AP</v>
          </cell>
          <cell r="D227">
            <v>10838</v>
          </cell>
          <cell r="E227">
            <v>11144</v>
          </cell>
          <cell r="F227">
            <v>1.4E-2</v>
          </cell>
          <cell r="G227">
            <v>4.29</v>
          </cell>
          <cell r="H227">
            <v>0.69699999999999995</v>
          </cell>
          <cell r="I227">
            <v>1.39</v>
          </cell>
          <cell r="L227">
            <v>0</v>
          </cell>
          <cell r="M227">
            <v>0</v>
          </cell>
        </row>
        <row r="228">
          <cell r="A228">
            <v>221</v>
          </cell>
          <cell r="B228" t="str">
            <v>Uganda</v>
          </cell>
          <cell r="C228" t="str">
            <v>ME/A</v>
          </cell>
          <cell r="D228">
            <v>23317560</v>
          </cell>
          <cell r="E228">
            <v>24700000</v>
          </cell>
          <cell r="F228">
            <v>2.9399999999999999E-2</v>
          </cell>
          <cell r="G228">
            <v>4.7</v>
          </cell>
          <cell r="H228">
            <v>4.3799999999999999E-2</v>
          </cell>
          <cell r="I228">
            <v>1.2</v>
          </cell>
          <cell r="J228">
            <v>60000</v>
          </cell>
          <cell r="K228">
            <v>70000</v>
          </cell>
          <cell r="L228">
            <v>1.1000000000000001E-3</v>
          </cell>
          <cell r="M228">
            <v>0</v>
          </cell>
          <cell r="N228">
            <v>448286</v>
          </cell>
        </row>
        <row r="229">
          <cell r="A229">
            <v>222</v>
          </cell>
          <cell r="B229" t="str">
            <v>Ukraine</v>
          </cell>
          <cell r="C229" t="str">
            <v>EE</v>
          </cell>
          <cell r="D229">
            <v>49153027</v>
          </cell>
          <cell r="E229">
            <v>50137000</v>
          </cell>
          <cell r="F229">
            <v>-7.1999999999999998E-3</v>
          </cell>
          <cell r="G229">
            <v>3.1</v>
          </cell>
          <cell r="H229">
            <v>0.91710000000000003</v>
          </cell>
          <cell r="I229">
            <v>1.46</v>
          </cell>
          <cell r="J229">
            <v>750000</v>
          </cell>
          <cell r="K229">
            <v>920000</v>
          </cell>
          <cell r="L229">
            <v>0</v>
          </cell>
          <cell r="M229">
            <v>0.124</v>
          </cell>
          <cell r="N229">
            <v>12894200</v>
          </cell>
        </row>
        <row r="230">
          <cell r="A230">
            <v>223</v>
          </cell>
          <cell r="B230" t="str">
            <v>United Arab Emirates</v>
          </cell>
          <cell r="C230" t="str">
            <v>ME/A</v>
          </cell>
          <cell r="D230">
            <v>2369153</v>
          </cell>
          <cell r="E230">
            <v>3200000</v>
          </cell>
          <cell r="F230">
            <v>1.5800000000000002E-2</v>
          </cell>
          <cell r="G230">
            <v>5.99</v>
          </cell>
          <cell r="H230">
            <v>0.49359999999999998</v>
          </cell>
          <cell r="I230">
            <v>2.96</v>
          </cell>
          <cell r="J230">
            <v>900000</v>
          </cell>
          <cell r="K230">
            <v>450000</v>
          </cell>
          <cell r="L230">
            <v>0</v>
          </cell>
          <cell r="M230">
            <v>0</v>
          </cell>
          <cell r="N230">
            <v>3521725</v>
          </cell>
        </row>
        <row r="231">
          <cell r="A231">
            <v>224</v>
          </cell>
          <cell r="B231" t="str">
            <v>United Kingdom</v>
          </cell>
          <cell r="C231" t="str">
            <v>WE</v>
          </cell>
          <cell r="D231">
            <v>59511464</v>
          </cell>
          <cell r="E231">
            <v>59088000</v>
          </cell>
          <cell r="F231">
            <v>2.0999999999999999E-3</v>
          </cell>
          <cell r="G231">
            <v>2.42</v>
          </cell>
          <cell r="H231">
            <v>0.97499999999999998</v>
          </cell>
          <cell r="I231">
            <v>2.4</v>
          </cell>
          <cell r="J231">
            <v>34300000</v>
          </cell>
          <cell r="K231">
            <v>22000000</v>
          </cell>
          <cell r="L231">
            <v>0.15770000000000001</v>
          </cell>
          <cell r="M231">
            <v>0.27</v>
          </cell>
          <cell r="N231">
            <v>85066000</v>
          </cell>
        </row>
        <row r="232">
          <cell r="A232">
            <v>228</v>
          </cell>
          <cell r="B232" t="str">
            <v>Uruguay</v>
          </cell>
          <cell r="C232" t="str">
            <v>LA</v>
          </cell>
          <cell r="D232">
            <v>3334074</v>
          </cell>
          <cell r="E232">
            <v>3385000</v>
          </cell>
          <cell r="F232">
            <v>7.9000000000000008E-3</v>
          </cell>
          <cell r="G232">
            <v>3.39</v>
          </cell>
          <cell r="H232">
            <v>0.93</v>
          </cell>
          <cell r="I232">
            <v>1.46</v>
          </cell>
          <cell r="J232">
            <v>400000</v>
          </cell>
          <cell r="K232">
            <v>370000</v>
          </cell>
          <cell r="L232">
            <v>0</v>
          </cell>
          <cell r="M232">
            <v>0</v>
          </cell>
          <cell r="N232">
            <v>1598533</v>
          </cell>
        </row>
        <row r="233">
          <cell r="A233">
            <v>225</v>
          </cell>
          <cell r="B233" t="str">
            <v>USA</v>
          </cell>
          <cell r="C233" t="str">
            <v>NA</v>
          </cell>
          <cell r="D233">
            <v>275562673</v>
          </cell>
          <cell r="E233">
            <v>288368704</v>
          </cell>
          <cell r="F233">
            <v>8.8999999999999999E-3</v>
          </cell>
          <cell r="G233">
            <v>2.66</v>
          </cell>
          <cell r="H233">
            <v>0.97370000000000001</v>
          </cell>
          <cell r="I233">
            <v>2.5299999999999998</v>
          </cell>
          <cell r="J233">
            <v>16575000</v>
          </cell>
          <cell r="K233">
            <v>178000000</v>
          </cell>
          <cell r="L233">
            <v>0.64090000000000003</v>
          </cell>
          <cell r="M233">
            <v>0.187</v>
          </cell>
          <cell r="N233">
            <v>330766848</v>
          </cell>
        </row>
        <row r="234">
          <cell r="A234">
            <v>229</v>
          </cell>
          <cell r="B234" t="str">
            <v>Uzbekistan</v>
          </cell>
          <cell r="C234" t="str">
            <v>AP</v>
          </cell>
          <cell r="D234">
            <v>24755519</v>
          </cell>
          <cell r="E234">
            <v>25290000</v>
          </cell>
          <cell r="F234">
            <v>1.6199999999999999E-2</v>
          </cell>
          <cell r="G234">
            <v>5.48</v>
          </cell>
          <cell r="H234">
            <v>0.69699999999999995</v>
          </cell>
          <cell r="I234">
            <v>2.1800000000000002</v>
          </cell>
          <cell r="J234">
            <v>100000</v>
          </cell>
          <cell r="L234">
            <v>1.6299999999999999E-2</v>
          </cell>
          <cell r="M234">
            <v>0</v>
          </cell>
          <cell r="N234">
            <v>1856900</v>
          </cell>
        </row>
        <row r="235">
          <cell r="A235">
            <v>230</v>
          </cell>
          <cell r="B235" t="str">
            <v>Vanuatu</v>
          </cell>
          <cell r="C235" t="str">
            <v>AP</v>
          </cell>
          <cell r="D235">
            <v>189618</v>
          </cell>
          <cell r="E235">
            <v>205000</v>
          </cell>
          <cell r="F235">
            <v>1.66E-2</v>
          </cell>
          <cell r="G235">
            <v>5.0199999999999996</v>
          </cell>
          <cell r="H235">
            <v>5.6300000000000003E-2</v>
          </cell>
          <cell r="I235">
            <v>1.04</v>
          </cell>
          <cell r="J235">
            <v>3000</v>
          </cell>
          <cell r="K235">
            <v>3000</v>
          </cell>
          <cell r="L235">
            <v>0</v>
          </cell>
          <cell r="M235">
            <v>0</v>
          </cell>
          <cell r="N235">
            <v>11511</v>
          </cell>
        </row>
        <row r="236">
          <cell r="A236">
            <v>231</v>
          </cell>
          <cell r="B236" t="str">
            <v>Vatican City</v>
          </cell>
          <cell r="C236" t="str">
            <v>WE</v>
          </cell>
          <cell r="E236">
            <v>0</v>
          </cell>
          <cell r="H236">
            <v>0.9244</v>
          </cell>
          <cell r="I236">
            <v>1.68</v>
          </cell>
          <cell r="L236">
            <v>0</v>
          </cell>
          <cell r="M236">
            <v>0</v>
          </cell>
        </row>
        <row r="237">
          <cell r="A237">
            <v>232</v>
          </cell>
          <cell r="B237" t="str">
            <v>Venezuela</v>
          </cell>
          <cell r="C237" t="str">
            <v>LA</v>
          </cell>
          <cell r="D237">
            <v>23542649</v>
          </cell>
          <cell r="E237">
            <v>25300000</v>
          </cell>
          <cell r="F237">
            <v>1.52E-2</v>
          </cell>
          <cell r="G237">
            <v>4.8099999999999996</v>
          </cell>
          <cell r="H237">
            <v>0.79830000000000001</v>
          </cell>
          <cell r="I237">
            <v>1.1000000000000001</v>
          </cell>
          <cell r="J237">
            <v>13000000</v>
          </cell>
          <cell r="K237">
            <v>1300000</v>
          </cell>
          <cell r="L237">
            <v>0.18579999999999999</v>
          </cell>
          <cell r="M237">
            <v>0</v>
          </cell>
          <cell r="N237">
            <v>9305332</v>
          </cell>
        </row>
        <row r="238">
          <cell r="A238">
            <v>233</v>
          </cell>
          <cell r="B238" t="str">
            <v>Vietnam</v>
          </cell>
          <cell r="C238" t="str">
            <v>AP</v>
          </cell>
          <cell r="D238">
            <v>78773873</v>
          </cell>
          <cell r="E238">
            <v>81248496</v>
          </cell>
          <cell r="F238">
            <v>1.43E-2</v>
          </cell>
          <cell r="G238">
            <v>4.96</v>
          </cell>
          <cell r="H238">
            <v>0.79459999999999997</v>
          </cell>
          <cell r="I238">
            <v>1.1599999999999999</v>
          </cell>
          <cell r="J238">
            <v>400000</v>
          </cell>
          <cell r="K238">
            <v>800000</v>
          </cell>
          <cell r="L238">
            <v>0</v>
          </cell>
          <cell r="M238">
            <v>0</v>
          </cell>
          <cell r="N238">
            <v>5567140</v>
          </cell>
        </row>
        <row r="239">
          <cell r="A239">
            <v>234</v>
          </cell>
          <cell r="B239" t="str">
            <v>Virgin Islands of the United States</v>
          </cell>
          <cell r="C239" t="str">
            <v>LA</v>
          </cell>
          <cell r="D239">
            <v>120917</v>
          </cell>
          <cell r="E239">
            <v>110000</v>
          </cell>
          <cell r="F239">
            <v>1.04E-2</v>
          </cell>
          <cell r="G239">
            <v>2.62</v>
          </cell>
          <cell r="H239">
            <v>0.85850000000000004</v>
          </cell>
          <cell r="I239">
            <v>1.46</v>
          </cell>
          <cell r="J239">
            <v>12000</v>
          </cell>
          <cell r="L239">
            <v>0</v>
          </cell>
          <cell r="M239">
            <v>0</v>
          </cell>
          <cell r="N239">
            <v>110400</v>
          </cell>
        </row>
        <row r="240">
          <cell r="A240">
            <v>235</v>
          </cell>
          <cell r="B240" t="str">
            <v>Wake Island</v>
          </cell>
          <cell r="C240" t="str">
            <v>AP</v>
          </cell>
          <cell r="D240">
            <v>0</v>
          </cell>
          <cell r="E240">
            <v>0</v>
          </cell>
          <cell r="H240">
            <v>0.69699999999999995</v>
          </cell>
          <cell r="I240">
            <v>1.39</v>
          </cell>
          <cell r="L240">
            <v>0</v>
          </cell>
          <cell r="M240">
            <v>0</v>
          </cell>
        </row>
        <row r="241">
          <cell r="A241">
            <v>236</v>
          </cell>
          <cell r="B241" t="str">
            <v>Wallis and Futuna</v>
          </cell>
          <cell r="C241" t="str">
            <v>AP</v>
          </cell>
          <cell r="D241">
            <v>15283</v>
          </cell>
          <cell r="E241">
            <v>0</v>
          </cell>
          <cell r="H241">
            <v>0.69699999999999995</v>
          </cell>
          <cell r="I241">
            <v>1.39</v>
          </cell>
          <cell r="L241">
            <v>0</v>
          </cell>
          <cell r="M241">
            <v>0</v>
          </cell>
        </row>
        <row r="242">
          <cell r="A242">
            <v>237</v>
          </cell>
          <cell r="B242" t="str">
            <v>West Bank of the Jordan River</v>
          </cell>
          <cell r="C242" t="str">
            <v>AP</v>
          </cell>
          <cell r="D242">
            <v>2020298</v>
          </cell>
          <cell r="E242">
            <v>3089540</v>
          </cell>
          <cell r="F242">
            <v>3.39E-2</v>
          </cell>
          <cell r="G242">
            <v>4.29</v>
          </cell>
          <cell r="H242">
            <v>0.69699999999999995</v>
          </cell>
          <cell r="I242">
            <v>1.39</v>
          </cell>
          <cell r="J242">
            <v>60000</v>
          </cell>
          <cell r="L242">
            <v>0</v>
          </cell>
          <cell r="M242">
            <v>0</v>
          </cell>
        </row>
        <row r="243">
          <cell r="A243">
            <v>86</v>
          </cell>
          <cell r="B243" t="str">
            <v>West Indies</v>
          </cell>
          <cell r="C243" t="str">
            <v>LA</v>
          </cell>
          <cell r="D243">
            <v>89018</v>
          </cell>
          <cell r="E243">
            <v>89054</v>
          </cell>
          <cell r="F243">
            <v>2.0000000000000001E-4</v>
          </cell>
          <cell r="G243">
            <v>4.16</v>
          </cell>
          <cell r="H243">
            <v>0.85850000000000004</v>
          </cell>
          <cell r="I243">
            <v>1.46</v>
          </cell>
          <cell r="L243">
            <v>0</v>
          </cell>
          <cell r="M243">
            <v>0</v>
          </cell>
        </row>
        <row r="244">
          <cell r="A244">
            <v>238</v>
          </cell>
          <cell r="B244" t="str">
            <v>Western Sahara</v>
          </cell>
          <cell r="C244" t="str">
            <v>ME/A</v>
          </cell>
          <cell r="D244">
            <v>244943</v>
          </cell>
          <cell r="E244">
            <v>308000</v>
          </cell>
          <cell r="G244">
            <v>5.35</v>
          </cell>
          <cell r="H244">
            <v>0.49359999999999998</v>
          </cell>
          <cell r="I244">
            <v>1.45</v>
          </cell>
          <cell r="L244">
            <v>0</v>
          </cell>
          <cell r="M244">
            <v>0</v>
          </cell>
        </row>
        <row r="245">
          <cell r="A245">
            <v>239</v>
          </cell>
          <cell r="B245" t="str">
            <v>Yemen</v>
          </cell>
          <cell r="C245" t="str">
            <v>ME/A</v>
          </cell>
          <cell r="D245">
            <v>17479206</v>
          </cell>
          <cell r="E245">
            <v>19392000</v>
          </cell>
          <cell r="F245">
            <v>3.4000000000000002E-2</v>
          </cell>
          <cell r="G245">
            <v>7.11</v>
          </cell>
          <cell r="H245">
            <v>0.49359999999999998</v>
          </cell>
          <cell r="I245">
            <v>3.94</v>
          </cell>
          <cell r="J245">
            <v>17000</v>
          </cell>
          <cell r="K245">
            <v>145000</v>
          </cell>
          <cell r="L245">
            <v>0</v>
          </cell>
          <cell r="M245">
            <v>0</v>
          </cell>
          <cell r="N245">
            <v>1010000</v>
          </cell>
        </row>
        <row r="246">
          <cell r="A246">
            <v>240</v>
          </cell>
          <cell r="B246" t="str">
            <v>Yugoslavia</v>
          </cell>
          <cell r="C246" t="str">
            <v>EE</v>
          </cell>
          <cell r="D246">
            <v>10656929</v>
          </cell>
          <cell r="E246">
            <v>10720000</v>
          </cell>
          <cell r="F246">
            <v>-1.1999999999999999E-3</v>
          </cell>
          <cell r="G246">
            <v>4.5599999999999996</v>
          </cell>
          <cell r="H246">
            <v>0.91710000000000003</v>
          </cell>
          <cell r="I246">
            <v>1.46</v>
          </cell>
          <cell r="K246">
            <v>290000</v>
          </cell>
          <cell r="L246">
            <v>0</v>
          </cell>
          <cell r="M246">
            <v>0</v>
          </cell>
          <cell r="N246">
            <v>5243360</v>
          </cell>
        </row>
        <row r="247">
          <cell r="A247">
            <v>241</v>
          </cell>
          <cell r="B247" t="str">
            <v>Zambia</v>
          </cell>
          <cell r="C247" t="str">
            <v>ME/A</v>
          </cell>
          <cell r="D247">
            <v>9582418</v>
          </cell>
          <cell r="E247">
            <v>10696000</v>
          </cell>
          <cell r="F247">
            <v>1.9E-2</v>
          </cell>
          <cell r="G247">
            <v>5.14</v>
          </cell>
          <cell r="H247">
            <v>0.21629999999999999</v>
          </cell>
          <cell r="I247">
            <v>1.2</v>
          </cell>
          <cell r="J247">
            <v>25000</v>
          </cell>
          <cell r="K247">
            <v>80000</v>
          </cell>
          <cell r="L247">
            <v>6.3E-3</v>
          </cell>
          <cell r="M247">
            <v>0</v>
          </cell>
          <cell r="N247">
            <v>227567</v>
          </cell>
        </row>
        <row r="248">
          <cell r="A248">
            <v>242</v>
          </cell>
          <cell r="B248" t="str">
            <v>Zimbabwe</v>
          </cell>
          <cell r="C248" t="str">
            <v>ME/A</v>
          </cell>
          <cell r="D248">
            <v>11342521</v>
          </cell>
          <cell r="E248">
            <v>11634663</v>
          </cell>
          <cell r="F248">
            <v>5.0000000000000001E-4</v>
          </cell>
          <cell r="G248">
            <v>4.4000000000000004</v>
          </cell>
          <cell r="H248">
            <v>0.21929999999999999</v>
          </cell>
          <cell r="I248">
            <v>1.1000000000000001</v>
          </cell>
          <cell r="J248">
            <v>100000</v>
          </cell>
          <cell r="K248">
            <v>600000</v>
          </cell>
          <cell r="L248">
            <v>0</v>
          </cell>
          <cell r="M248">
            <v>0</v>
          </cell>
          <cell r="N248">
            <v>640854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fmx"/>
      <sheetName val="קופולק"/>
      <sheetName val="index"/>
      <sheetName val="shar"/>
      <sheetName val="ind_kofimx"/>
      <sheetName val="מחלקה"/>
      <sheetName val="גיליון2"/>
      <sheetName val="גיליון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כירה מימונית-4 קוים"/>
      <sheetName val="חכירה מימונית קו 5"/>
      <sheetName val="חכירה מימונית קו 6 "/>
      <sheetName val="חכירה מימונית קוים 7,8"/>
      <sheetName val="חכירה מימונית קו 9"/>
      <sheetName val="חכירה מימונית 10 11 "/>
      <sheetName val="חכירה מימונית 12"/>
      <sheetName val="חכירה מימונית 13"/>
      <sheetName val="חכירה מימונית 14"/>
      <sheetName val="חכירה מימונית קו 15"/>
      <sheetName val="לוחות סילוקין"/>
      <sheetName val="לוח סילוקין לא סופי"/>
      <sheetName val="דולרי"/>
      <sheetName val="פ&quot;נ"/>
      <sheetName val="פ&quot;נ 9.05"/>
      <sheetName val="פ&quot;נ 12.05"/>
      <sheetName val="control"/>
      <sheetName val="בפועל"/>
      <sheetName val="תקציב"/>
      <sheetName val="GEAC"/>
      <sheetName val="אלפון 12.07"/>
      <sheetName val="ממבטח 12.07"/>
      <sheetName val="ממיכל מבטח סיימון 9.07"/>
      <sheetName val="פיצויים nvb  9.07  "/>
      <sheetName val="אלפון 12.0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3">
          <cell r="I43">
            <v>24.294416666666667</v>
          </cell>
          <cell r="O43">
            <v>60.735999999999997</v>
          </cell>
          <cell r="U43">
            <v>70.86944444444444</v>
          </cell>
          <cell r="AA43">
            <v>35.43472222222222</v>
          </cell>
          <cell r="AH43">
            <v>106.30416666666666</v>
          </cell>
          <cell r="AN43">
            <v>35.43472222222222</v>
          </cell>
          <cell r="AT43">
            <v>35.43472222222222</v>
          </cell>
        </row>
        <row r="44">
          <cell r="I44">
            <v>24.294416666666667</v>
          </cell>
          <cell r="O44">
            <v>60.735999999999997</v>
          </cell>
          <cell r="U44">
            <v>70.86944444444444</v>
          </cell>
          <cell r="AA44">
            <v>35.43472222222222</v>
          </cell>
          <cell r="AH44">
            <v>106.30416666666666</v>
          </cell>
          <cell r="AN44">
            <v>35.43472222222222</v>
          </cell>
          <cell r="AT44">
            <v>35.43472222222222</v>
          </cell>
        </row>
        <row r="45">
          <cell r="I45">
            <v>24.294416666666667</v>
          </cell>
          <cell r="O45">
            <v>60.735999999999997</v>
          </cell>
          <cell r="U45">
            <v>70.86944444444444</v>
          </cell>
          <cell r="AA45">
            <v>35.43472222222222</v>
          </cell>
          <cell r="AH45">
            <v>106.30416666666666</v>
          </cell>
          <cell r="AN45">
            <v>35.43472222222222</v>
          </cell>
          <cell r="AT45">
            <v>35.43472222222222</v>
          </cell>
        </row>
        <row r="46">
          <cell r="I46">
            <v>24.294416666666667</v>
          </cell>
          <cell r="O46">
            <v>60.735999999999997</v>
          </cell>
          <cell r="U46">
            <v>70.86944444444444</v>
          </cell>
          <cell r="AA46">
            <v>35.43472222222222</v>
          </cell>
          <cell r="AH46">
            <v>106.30416666666666</v>
          </cell>
          <cell r="AN46">
            <v>35.43472222222222</v>
          </cell>
          <cell r="AT46">
            <v>35.43472222222222</v>
          </cell>
        </row>
        <row r="47">
          <cell r="I47">
            <v>24.294416666666667</v>
          </cell>
          <cell r="O47">
            <v>60.735999999999997</v>
          </cell>
          <cell r="U47">
            <v>70.86944444444444</v>
          </cell>
          <cell r="AA47">
            <v>35.43472222222222</v>
          </cell>
          <cell r="AH47">
            <v>106.30416666666666</v>
          </cell>
          <cell r="AN47">
            <v>35.43472222222222</v>
          </cell>
          <cell r="AT47">
            <v>35.43472222222222</v>
          </cell>
        </row>
        <row r="48">
          <cell r="I48">
            <v>24.294416666666667</v>
          </cell>
          <cell r="O48">
            <v>60.735999999999997</v>
          </cell>
          <cell r="U48">
            <v>70.86944444444444</v>
          </cell>
          <cell r="AA48">
            <v>35.43472222222222</v>
          </cell>
          <cell r="AH48">
            <v>106.30416666666666</v>
          </cell>
          <cell r="AN48">
            <v>35.43472222222222</v>
          </cell>
          <cell r="AT48">
            <v>35.43472222222222</v>
          </cell>
        </row>
        <row r="49">
          <cell r="I49">
            <v>24.294416666666667</v>
          </cell>
          <cell r="O49">
            <v>60.735999999999997</v>
          </cell>
          <cell r="U49">
            <v>70.86944444444444</v>
          </cell>
          <cell r="AA49">
            <v>35.43472222222222</v>
          </cell>
          <cell r="AH49">
            <v>106.30416666666666</v>
          </cell>
          <cell r="AN49">
            <v>35.43472222222222</v>
          </cell>
          <cell r="AT49">
            <v>35.43472222222222</v>
          </cell>
        </row>
        <row r="50">
          <cell r="I50">
            <v>24.294416666666667</v>
          </cell>
          <cell r="O50">
            <v>60.735999999999997</v>
          </cell>
          <cell r="U50">
            <v>70.86944444444444</v>
          </cell>
          <cell r="AA50">
            <v>35.43472222222222</v>
          </cell>
          <cell r="AH50">
            <v>106.30416666666666</v>
          </cell>
          <cell r="AN50">
            <v>35.43472222222222</v>
          </cell>
          <cell r="AT50">
            <v>35.43472222222222</v>
          </cell>
        </row>
        <row r="51">
          <cell r="I51">
            <v>24.294416666666667</v>
          </cell>
          <cell r="O51">
            <v>60.735999999999997</v>
          </cell>
          <cell r="U51">
            <v>70.86944444444444</v>
          </cell>
          <cell r="AA51">
            <v>35.43472222222222</v>
          </cell>
          <cell r="AH51">
            <v>106.30416666666666</v>
          </cell>
          <cell r="AN51">
            <v>35.43472222222222</v>
          </cell>
          <cell r="AT51">
            <v>35.43472222222222</v>
          </cell>
        </row>
        <row r="52">
          <cell r="O52">
            <v>60.735999999999997</v>
          </cell>
          <cell r="U52">
            <v>70.86944444444444</v>
          </cell>
          <cell r="AA52">
            <v>35.43472222222222</v>
          </cell>
          <cell r="AH52">
            <v>106.30416666666666</v>
          </cell>
          <cell r="AN52">
            <v>35.43472222222222</v>
          </cell>
          <cell r="AT52">
            <v>35.43472222222222</v>
          </cell>
        </row>
        <row r="53">
          <cell r="O53">
            <v>60.735999999999997</v>
          </cell>
          <cell r="U53">
            <v>70.86944444444444</v>
          </cell>
          <cell r="AA53">
            <v>35.43472222222222</v>
          </cell>
          <cell r="AH53">
            <v>106.30416666666666</v>
          </cell>
          <cell r="AN53">
            <v>35.43472222222222</v>
          </cell>
          <cell r="AT53">
            <v>35.43472222222222</v>
          </cell>
        </row>
        <row r="54">
          <cell r="O54">
            <v>60.735999999999997</v>
          </cell>
          <cell r="U54">
            <v>70.86944444444444</v>
          </cell>
          <cell r="AA54">
            <v>35.43472222222222</v>
          </cell>
          <cell r="AH54">
            <v>106.30416666666666</v>
          </cell>
          <cell r="AN54">
            <v>35.43472222222222</v>
          </cell>
          <cell r="AT54">
            <v>35.43472222222222</v>
          </cell>
        </row>
        <row r="55">
          <cell r="O55">
            <v>60.735999999999997</v>
          </cell>
          <cell r="U55">
            <v>70.86944444444444</v>
          </cell>
          <cell r="AA55">
            <v>35.43472222222222</v>
          </cell>
          <cell r="AH55">
            <v>106.30416666666666</v>
          </cell>
          <cell r="AN55">
            <v>35.43472222222222</v>
          </cell>
          <cell r="AT55">
            <v>35.43472222222222</v>
          </cell>
        </row>
        <row r="56">
          <cell r="U56">
            <v>70.86944444444444</v>
          </cell>
          <cell r="AA56">
            <v>35.43472222222222</v>
          </cell>
          <cell r="AH56">
            <v>106.30416666666666</v>
          </cell>
          <cell r="AN56">
            <v>35.43472222222222</v>
          </cell>
          <cell r="AT56">
            <v>35.43472222222222</v>
          </cell>
        </row>
        <row r="57">
          <cell r="U57">
            <v>70.86944444444444</v>
          </cell>
          <cell r="AA57">
            <v>35.43472222222222</v>
          </cell>
          <cell r="AH57">
            <v>106.30416666666666</v>
          </cell>
          <cell r="AN57">
            <v>35.43472222222222</v>
          </cell>
          <cell r="AT57">
            <v>35.43472222222222</v>
          </cell>
        </row>
        <row r="58">
          <cell r="U58">
            <v>70.86944444444444</v>
          </cell>
          <cell r="AA58">
            <v>35.43472222222222</v>
          </cell>
          <cell r="AH58">
            <v>106.30416666666666</v>
          </cell>
          <cell r="AN58">
            <v>35.43472222222222</v>
          </cell>
          <cell r="AT58">
            <v>35.43472222222222</v>
          </cell>
        </row>
        <row r="59">
          <cell r="U59">
            <v>70.86944444444444</v>
          </cell>
          <cell r="AA59">
            <v>35.43472222222222</v>
          </cell>
          <cell r="AH59">
            <v>106.30416666666666</v>
          </cell>
          <cell r="AN59">
            <v>35.43472222222222</v>
          </cell>
          <cell r="AT59">
            <v>35.43472222222222</v>
          </cell>
        </row>
        <row r="60">
          <cell r="U60">
            <v>70.86944444444444</v>
          </cell>
          <cell r="AA60">
            <v>35.43472222222222</v>
          </cell>
          <cell r="AH60">
            <v>106.30416666666666</v>
          </cell>
          <cell r="AN60">
            <v>35.43472222222222</v>
          </cell>
          <cell r="AT60">
            <v>35.43472222222222</v>
          </cell>
        </row>
        <row r="61">
          <cell r="U61">
            <v>70.86944444444444</v>
          </cell>
          <cell r="AA61">
            <v>35.43472222222222</v>
          </cell>
          <cell r="AH61">
            <v>106.30416666666666</v>
          </cell>
          <cell r="AN61">
            <v>35.43472222222222</v>
          </cell>
          <cell r="AT61">
            <v>35.43472222222222</v>
          </cell>
        </row>
        <row r="62">
          <cell r="U62">
            <v>70.86944444444444</v>
          </cell>
          <cell r="AA62">
            <v>35.43472222222222</v>
          </cell>
          <cell r="AH62">
            <v>106.30416666666666</v>
          </cell>
          <cell r="AN62">
            <v>35.43472222222222</v>
          </cell>
          <cell r="AT62">
            <v>35.43472222222222</v>
          </cell>
        </row>
        <row r="63">
          <cell r="U63">
            <v>70.86944444444444</v>
          </cell>
          <cell r="AA63">
            <v>35.43472222222222</v>
          </cell>
          <cell r="AH63">
            <v>106.30416666666666</v>
          </cell>
          <cell r="AN63">
            <v>35.43472222222222</v>
          </cell>
          <cell r="AT63">
            <v>35.43472222222222</v>
          </cell>
        </row>
        <row r="64">
          <cell r="U64">
            <v>70.86944444444444</v>
          </cell>
          <cell r="AA64">
            <v>35.43472222222222</v>
          </cell>
          <cell r="AH64">
            <v>106.30416666666666</v>
          </cell>
          <cell r="AN64">
            <v>35.43472222222222</v>
          </cell>
          <cell r="AT64">
            <v>35.43472222222222</v>
          </cell>
        </row>
        <row r="65">
          <cell r="U65">
            <v>70.86944444444444</v>
          </cell>
          <cell r="AA65">
            <v>35.43472222222222</v>
          </cell>
          <cell r="AH65">
            <v>106.30416666666666</v>
          </cell>
          <cell r="AN65">
            <v>35.43472222222222</v>
          </cell>
          <cell r="AT65">
            <v>35.43472222222222</v>
          </cell>
        </row>
        <row r="66">
          <cell r="AA66">
            <v>35.43472222222222</v>
          </cell>
          <cell r="AH66">
            <v>106.30416666666666</v>
          </cell>
          <cell r="AN66">
            <v>35.43472222222222</v>
          </cell>
          <cell r="AT66">
            <v>35.43472222222222</v>
          </cell>
        </row>
        <row r="67">
          <cell r="AA67">
            <v>35.43472222222222</v>
          </cell>
          <cell r="AH67">
            <v>106.30416666666666</v>
          </cell>
          <cell r="AN67">
            <v>35.43472222222222</v>
          </cell>
          <cell r="AT67">
            <v>35.43472222222222</v>
          </cell>
        </row>
        <row r="68">
          <cell r="AA68">
            <v>35.43472222222222</v>
          </cell>
          <cell r="AH68">
            <v>106.30416666666666</v>
          </cell>
          <cell r="AN68">
            <v>35.43472222222222</v>
          </cell>
          <cell r="AT68">
            <v>35.43472222222222</v>
          </cell>
        </row>
        <row r="69">
          <cell r="AH69">
            <v>106.30416666666666</v>
          </cell>
          <cell r="AN69">
            <v>35.43472222222222</v>
          </cell>
          <cell r="AT69">
            <v>35.43472222222222</v>
          </cell>
        </row>
        <row r="70">
          <cell r="AH70">
            <v>106.30416666666666</v>
          </cell>
          <cell r="AN70">
            <v>35.43472222222222</v>
          </cell>
          <cell r="AT70">
            <v>35.43472222222222</v>
          </cell>
        </row>
        <row r="71">
          <cell r="AN71">
            <v>35.43472222222222</v>
          </cell>
          <cell r="AT71">
            <v>35.43472222222222</v>
          </cell>
        </row>
        <row r="72">
          <cell r="AT72">
            <v>35.43472222222222</v>
          </cell>
        </row>
        <row r="73">
          <cell r="AT73">
            <v>35.43472222222222</v>
          </cell>
        </row>
        <row r="74">
          <cell r="AT74">
            <v>35.43472222222222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ummary"/>
      <sheetName val="Mult-LTM"/>
      <sheetName val="Mult-3yr"/>
      <sheetName val="Mult-LTM (adj)"/>
      <sheetName val="Mult-3yr (adj)"/>
      <sheetName val="General Dialog"/>
      <sheetName val="Comps Dialog"/>
      <sheetName val="KeyMultInputs"/>
      <sheetName val="Mar&amp;GrowthAnaly"/>
      <sheetName val="Size_Growth_Adj"/>
      <sheetName val="Proj. Financials"/>
      <sheetName val="Ratio Analy"/>
      <sheetName val="Common_BS"/>
      <sheetName val="Common_IS"/>
      <sheetName val="FSEdit Dialog"/>
      <sheetName val="Mult Dialog"/>
      <sheetName val="Exb&amp;WP Dialog"/>
      <sheetName val="Comp_Mult"/>
      <sheetName val="Std Fin Template"/>
      <sheetName val="Comp_Desc"/>
      <sheetName val="key_inputs"/>
      <sheetName val="Module1"/>
      <sheetName val="MCM Model02_021"/>
      <sheetName val="AAR Corp."/>
      <sheetName val="Aerosonic Corp."/>
      <sheetName val="BE Aerospace"/>
      <sheetName val="DRS Technologies"/>
      <sheetName val="Ducommun Inc."/>
      <sheetName val="Goodrich Corp."/>
      <sheetName val="Innovative Solutions and Suppor"/>
      <sheetName val="PEMCO Aviation Group"/>
      <sheetName val="Triumph Group"/>
      <sheetName val="Goodrich Corporation"/>
      <sheetName val="forecast_rates"/>
      <sheetName val="Segment3 Department"/>
      <sheetName val="Segment2 Account"/>
      <sheetName val="Segment1 Company"/>
      <sheetName val="Segment5 Region"/>
      <sheetName val="Abercrombie &amp; Fitch Company"/>
      <sheetName val="American Eagle Outfitters, Inc."/>
      <sheetName val="Charlotte Russe Holding Inc."/>
      <sheetName val="Claire's Stores, Inc."/>
      <sheetName val="Hot Topic, Inc."/>
      <sheetName val="Pacific Sunwear of California, "/>
      <sheetName val="The Wet Seal, Inc."/>
      <sheetName val="Too, Inc."/>
      <sheetName val="Urban Outfitters, Inc."/>
      <sheetName val="Wilsons The Leather Experts Inc"/>
      <sheetName val="Genesco Inc."/>
      <sheetName val="AW"/>
      <sheetName val="RSG"/>
      <sheetName val="Instructions"/>
      <sheetName val="2003 Pr Fcst"/>
      <sheetName val="ROA 96"/>
      <sheetName val="p&amp;l"/>
      <sheetName val="Brains"/>
      <sheetName val="INPUT"/>
      <sheetName val="Cover"/>
      <sheetName val="Japan"/>
      <sheetName val="Coverpage"/>
      <sheetName val="Key Info. for the Model"/>
      <sheetName val="Sheet1"/>
      <sheetName val="Assumptions"/>
      <sheetName val="Cntmrs-Recruit"/>
      <sheetName val="WP_Hist ABC"/>
      <sheetName val="A"/>
      <sheetName val="Reference"/>
      <sheetName val="ago 08 refazer"/>
      <sheetName val="MOD UNIT BICOS"/>
      <sheetName val="RESUMO"/>
      <sheetName val="IS Summary-96"/>
      <sheetName val="MPC by prod"/>
      <sheetName val="MPC service"/>
      <sheetName val="PV Graph Data"/>
      <sheetName val="BEC"/>
      <sheetName val="DX Recurring Reve_2011"/>
      <sheetName val="US DX 2011"/>
      <sheetName val="Minimum Purchase "/>
      <sheetName val="Incremental to 2022"/>
      <sheetName val="US IA 2011"/>
      <sheetName val="US Chem 2011"/>
      <sheetName val="BC do Brazil"/>
      <sheetName val="Sheet2"/>
      <sheetName val="MPC Service unit-account"/>
      <sheetName val="MPC Sales unit-product"/>
      <sheetName val="Fee Schedule"/>
      <sheetName val="Comparison"/>
      <sheetName val="Selection Menu"/>
      <sheetName val="Country Names"/>
      <sheetName val="Going Concern"/>
      <sheetName val="AIZ BWA"/>
      <sheetName val="INMT MSX"/>
      <sheetName val="DCF (Heavy Cap Ex)"/>
      <sheetName val="Heads"/>
      <sheetName val="Income"/>
      <sheetName val="EPS analysis"/>
      <sheetName val="Control"/>
      <sheetName val="Days"/>
      <sheetName val="CvrPge"/>
      <sheetName val="Lists (2)"/>
      <sheetName val="Management Projections"/>
      <sheetName val="CVD GM Report"/>
      <sheetName val="Top20 SOM"/>
      <sheetName val="July Actuals"/>
      <sheetName val="#REF"/>
      <sheetName val="ASM Ranking"/>
      <sheetName val="FX"/>
      <sheetName val="Mult-LTM_(adj)"/>
      <sheetName val="Mult-3yr_(adj)"/>
      <sheetName val="General_Dialog"/>
      <sheetName val="Comps_Dialog"/>
      <sheetName val="Proj__Financials"/>
      <sheetName val="Ratio_Analy"/>
      <sheetName val="FSEdit_Dialog"/>
      <sheetName val="Mult_Dialog"/>
      <sheetName val="Exb&amp;WP_Dialog"/>
      <sheetName val="Std_Fin_Template"/>
      <sheetName val="WP_Hist_ABC"/>
      <sheetName val="MCM_Model02_021"/>
      <sheetName val="ago_08_refazer"/>
      <sheetName val="MOD_UNIT_BICOS"/>
      <sheetName val="IS_Summary-96"/>
      <sheetName val="MPC_by_prod"/>
      <sheetName val="MPC_service"/>
      <sheetName val="PV_Graph_Data"/>
      <sheetName val="DX_Recurring_Reve_2011"/>
      <sheetName val="US_DX_2011"/>
      <sheetName val="Minimum_Purchase_"/>
      <sheetName val="Incremental_to_2022"/>
      <sheetName val="US_IA_2011"/>
      <sheetName val="US_Chem_2011"/>
      <sheetName val="BC_do_Brazil"/>
      <sheetName val="AAR_Corp_"/>
      <sheetName val="Aerosonic_Corp_"/>
      <sheetName val="BE_Aerospace"/>
      <sheetName val="DRS_Technologies"/>
      <sheetName val="Ducommun_Inc_"/>
      <sheetName val="Goodrich_Corp_"/>
      <sheetName val="Innovative_Solutions_and_Suppor"/>
      <sheetName val="PEMCO_Aviation_Group"/>
      <sheetName val="Triumph_Group"/>
      <sheetName val="Goodrich_Corporation"/>
      <sheetName val="Abercrombie_&amp;_Fitch_Company"/>
      <sheetName val="American_Eagle_Outfitters,_Inc_"/>
      <sheetName val="Charlotte_Russe_Holding_Inc_"/>
      <sheetName val="Claire's_Stores,_Inc_"/>
      <sheetName val="Hot_Topic,_Inc_"/>
      <sheetName val="Pacific_Sunwear_of_California,_"/>
      <sheetName val="The_Wet_Seal,_Inc_"/>
      <sheetName val="Too,_Inc_"/>
      <sheetName val="Urban_Outfitters,_Inc_"/>
      <sheetName val="Wilsons_The_Leather_Experts_Inc"/>
      <sheetName val="Genesco_Inc_"/>
      <sheetName val="MPC_Service_unit-account"/>
      <sheetName val="MPC_Sales_unit-product"/>
      <sheetName val="Fee_Schedule"/>
      <sheetName val="Selection_Menu"/>
      <sheetName val="Country_Names"/>
      <sheetName val="2003_Pr_Fcst"/>
      <sheetName val="Going_Concern"/>
      <sheetName val="AIZ_BWA"/>
      <sheetName val="INMT_MSX"/>
      <sheetName val="DCF_(Heavy_Cap_Ex)"/>
      <sheetName val="EPS_analysis"/>
      <sheetName val="Key_Info__for_the_Model"/>
      <sheetName val="ROA_96"/>
      <sheetName val="HC and T&amp;E"/>
      <sheetName val="Comp Analy "/>
      <sheetName val="Comps Data"/>
      <sheetName val="YTD Forecast vs Budget 2012"/>
      <sheetName val="P&amp;L Forecast Summary"/>
      <sheetName val="P&amp;L Budget Summary"/>
      <sheetName val="Download"/>
      <sheetName val="Move_9.19.12"/>
      <sheetName val="Campaign Prod Cost Forecast"/>
      <sheetName val="Staffing Forecast"/>
      <sheetName val="CMC Relocation Costs"/>
      <sheetName val="Music Library Forecast"/>
      <sheetName val="RTL 2012 Forecast"/>
      <sheetName val="RTL 2012 Actuals"/>
      <sheetName val="CTL 2012 Forecast"/>
      <sheetName val="CTL 2012 Actuals"/>
      <sheetName val="2012 ISU Grand Prix Forecast"/>
      <sheetName val="2012 IRB Rugby Sevens Forecast"/>
      <sheetName val="2012 IRB Rugby Sevens Actuals"/>
      <sheetName val="2012 Women's Soccer Forecast"/>
      <sheetName val="2012 Women's Soccer Actuals"/>
      <sheetName val="2012 AIBA Boxing Forecast"/>
      <sheetName val="Staff Increases"/>
      <sheetName val="Sales Integration Forecast"/>
      <sheetName val="T&amp;E - Consultant Forecast"/>
      <sheetName val="T&amp;E - Employee Forecast"/>
      <sheetName val="SBU Ext+Int"/>
      <sheetName val="WC"/>
      <sheetName val="Journal CON"/>
      <sheetName val="Macro1"/>
      <sheetName val="Stock Option Exercised (03)"/>
      <sheetName val="master"/>
      <sheetName val="Valuation 2"/>
      <sheetName val="Rooms Summary Rs"/>
      <sheetName val="ValuationInput"/>
      <sheetName val="Storage"/>
      <sheetName val="ValuationSummary"/>
      <sheetName val="Rabinek Page"/>
      <sheetName val="HL IRR"/>
      <sheetName val="HL Company Summary"/>
      <sheetName val="Gen Ass"/>
      <sheetName val="Creations"/>
      <sheetName val="FE 05"/>
      <sheetName val="FE06"/>
      <sheetName val="FinAdm05"/>
      <sheetName val="FinAdm06"/>
      <sheetName val="SigSel05"/>
      <sheetName val="SigSel06"/>
      <sheetName val="USOps05"/>
      <sheetName val="USOps06"/>
      <sheetName val="Tustin"/>
      <sheetName val="Costa Mesa"/>
      <sheetName val="CovModel"/>
      <sheetName val="Notes"/>
      <sheetName val="OtherHiddenData"/>
      <sheetName val="Price Index"/>
      <sheetName val="Historical IS"/>
      <sheetName val=""/>
      <sheetName val="COST ROLL"/>
      <sheetName val="Framfall"/>
      <sheetName val="Variables"/>
      <sheetName val="Control Sheet"/>
      <sheetName val="Balance Sheet"/>
      <sheetName val="FN3. EPS"/>
      <sheetName val="Quarterly Income Statements"/>
      <sheetName val="FN 8. Comp Inc"/>
      <sheetName val="FAB별"/>
      <sheetName val="O4 - Deferred"/>
    </sheetNames>
    <sheetDataSet>
      <sheetData sheetId="0" refreshError="1">
        <row r="1">
          <cell r="AB1">
            <v>0</v>
          </cell>
        </row>
        <row r="8">
          <cell r="G8" t="str">
            <v>US Dollar/USD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ורביץ"/>
      <sheetName val="דוחות כספים  "/>
      <sheetName val="סבירות מימון"/>
      <sheetName val="מדדים"/>
      <sheetName val="TTI LTD"/>
      <sheetName val="רכוש קבוע  נומינלי"/>
      <sheetName val="רכוש קבוע "/>
      <sheetName val="דוח על השינויים"/>
      <sheetName val="תזרים 1-6"/>
      <sheetName val="תזרים 3-6"/>
      <sheetName val="options "/>
      <sheetName val="דוחות_כספים__"/>
      <sheetName val="סבירות_מימון"/>
      <sheetName val="TTI_LTD"/>
      <sheetName val="רכוש_קבוע__נומינלי"/>
      <sheetName val="רכוש_קבוע_"/>
      <sheetName val="דוח_על_השינויים"/>
      <sheetName val="תזרים_1-6"/>
      <sheetName val="תזרים_3-6"/>
      <sheetName val="option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C15">
            <v>156.5</v>
          </cell>
        </row>
        <row r="63">
          <cell r="C63">
            <v>168.5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R&amp;D Acutal vs Budget"/>
      <sheetName val="R&amp;D Budget"/>
      <sheetName val="ROW Budget"/>
      <sheetName val="ROW Actual vs Budget"/>
      <sheetName val=" P&amp;L Ltd"/>
      <sheetName val="balance Ltd"/>
      <sheetName val=" P&amp;L Solo"/>
      <sheetName val="balance Solo"/>
      <sheetName val="Investment in Inc"/>
      <sheetName val="G&amp;A"/>
      <sheetName val="G&amp;A Departmental allocation"/>
      <sheetName val="supplement entries - Ltd"/>
      <sheetName val="maazan bochan"/>
      <sheetName val="Inc Budget"/>
      <sheetName val="P&amp;L Inc"/>
      <sheetName val="Supplement entried-Inc"/>
      <sheetName val="Balance Inc"/>
      <sheetName val="Balance GmbH"/>
      <sheetName val="Arnon"/>
      <sheetName val="GmbH P&amp;L"/>
      <sheetName val="P&amp;L GmbH"/>
      <sheetName val="Germany - Actual vs Budget"/>
      <sheetName val="Germany Budget"/>
      <sheetName val="Supplement Entries GmbH"/>
      <sheetName val="Balance BV"/>
      <sheetName val="BV P&amp;L"/>
      <sheetName val="P&amp;L BV"/>
      <sheetName val="Supplement Entries BV"/>
      <sheetName val="Balance BV Consolidated"/>
      <sheetName val="P&amp;L BV Consolidated"/>
      <sheetName val="Corporate"/>
      <sheetName val="Corporate Budget"/>
      <sheetName val="Balance Consolidated"/>
      <sheetName val="P&amp;L Consolidated - Investors"/>
      <sheetName val="Shareholders Equity investors"/>
      <sheetName val="P&amp;L Consolidated - Internal"/>
      <sheetName val="P&amp;L Consolidated"/>
      <sheetName val="Memo"/>
      <sheetName val="Consolidated Revised Budget"/>
      <sheetName val="Consolidation Sheet - P&amp;L"/>
      <sheetName val="Consolidation"/>
      <sheetName val="Shareholders Equity"/>
      <sheetName val="supplement entries-consolidated"/>
      <sheetName val="Cash Flow"/>
      <sheetName val="Cash flow  October"/>
      <sheetName val="Financials 12-01"/>
      <sheetName val="Headcount"/>
      <sheetName val="Inventory"/>
      <sheetName val="Marketable Securities"/>
      <sheetName val="Cost of Services"/>
      <sheetName val="Cogs"/>
      <sheetName val="Sheet1"/>
      <sheetName val="Reven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1020</v>
          </cell>
          <cell r="C2" t="str">
            <v>קופה קטנה</v>
          </cell>
        </row>
        <row r="3">
          <cell r="B3">
            <v>1021</v>
          </cell>
          <cell r="C3" t="str">
            <v>קופה קטנה $</v>
          </cell>
        </row>
        <row r="4">
          <cell r="A4">
            <v>100</v>
          </cell>
          <cell r="D4">
            <v>46507</v>
          </cell>
        </row>
        <row r="5">
          <cell r="B5">
            <v>1101</v>
          </cell>
          <cell r="C5" t="str">
            <v>בנק איגוד 442100/13</v>
          </cell>
        </row>
        <row r="6">
          <cell r="B6">
            <v>1106</v>
          </cell>
          <cell r="C6" t="str">
            <v>בנק איגוד מט"ח 442100/10</v>
          </cell>
        </row>
        <row r="7">
          <cell r="B7">
            <v>1107</v>
          </cell>
          <cell r="C7" t="str">
            <v>ריפבליק U.S.A 605038252</v>
          </cell>
        </row>
        <row r="9">
          <cell r="A9">
            <v>110</v>
          </cell>
          <cell r="D9">
            <v>154061</v>
          </cell>
        </row>
        <row r="12">
          <cell r="A12">
            <v>111</v>
          </cell>
          <cell r="D12">
            <v>0</v>
          </cell>
        </row>
        <row r="13">
          <cell r="B13">
            <v>1400</v>
          </cell>
          <cell r="C13" t="str">
            <v>איגרות חוב-רפבליק U.S.A</v>
          </cell>
        </row>
        <row r="14">
          <cell r="B14">
            <v>1401</v>
          </cell>
          <cell r="C14" t="str">
            <v>פרמיה על אגרות חוב</v>
          </cell>
        </row>
        <row r="15">
          <cell r="A15">
            <v>140</v>
          </cell>
          <cell r="D15">
            <v>7169234</v>
          </cell>
        </row>
        <row r="16">
          <cell r="B16">
            <v>1501</v>
          </cell>
          <cell r="C16" t="str">
            <v>פקדון איגוד-פק"פ</v>
          </cell>
        </row>
        <row r="17">
          <cell r="A17">
            <v>150</v>
          </cell>
          <cell r="D17">
            <v>207912</v>
          </cell>
        </row>
        <row r="18">
          <cell r="B18">
            <v>1601</v>
          </cell>
          <cell r="C18" t="str">
            <v>פקדון בנק ריפבליק U.S.A</v>
          </cell>
        </row>
        <row r="19">
          <cell r="A19">
            <v>160</v>
          </cell>
          <cell r="D19">
            <v>1889140</v>
          </cell>
        </row>
        <row r="21">
          <cell r="A21">
            <v>170</v>
          </cell>
          <cell r="C21" t="str">
            <v>שקים לפרעון</v>
          </cell>
          <cell r="D21">
            <v>-368089</v>
          </cell>
        </row>
        <row r="22">
          <cell r="B22">
            <v>1801</v>
          </cell>
          <cell r="C22" t="str">
            <v>ויזה-ארץ</v>
          </cell>
        </row>
        <row r="23">
          <cell r="B23">
            <v>1802</v>
          </cell>
          <cell r="C23" t="str">
            <v>ויזה-חו"ל</v>
          </cell>
        </row>
        <row r="24">
          <cell r="A24">
            <v>180</v>
          </cell>
          <cell r="D24">
            <v>-1919</v>
          </cell>
        </row>
        <row r="25">
          <cell r="B25">
            <v>2004</v>
          </cell>
          <cell r="C25" t="str">
            <v>פבליקום ישראל בע"מ</v>
          </cell>
        </row>
        <row r="26">
          <cell r="B26">
            <v>2005</v>
          </cell>
          <cell r="C26" t="str">
            <v>הנהלת בתי המשפט</v>
          </cell>
          <cell r="D26">
            <v>0</v>
          </cell>
        </row>
        <row r="27">
          <cell r="B27">
            <v>2006</v>
          </cell>
          <cell r="C27" t="str">
            <v>RT SYSTEMS PTE LTD</v>
          </cell>
          <cell r="D27">
            <v>0</v>
          </cell>
        </row>
        <row r="28">
          <cell r="A28">
            <v>200</v>
          </cell>
          <cell r="D28">
            <v>412886</v>
          </cell>
        </row>
        <row r="29">
          <cell r="B29">
            <v>2900</v>
          </cell>
          <cell r="C29" t="str">
            <v>הוצאות מראש</v>
          </cell>
        </row>
        <row r="30">
          <cell r="B30">
            <v>5003</v>
          </cell>
          <cell r="C30" t="str">
            <v>הכנסות ריבית לקבל</v>
          </cell>
        </row>
        <row r="31">
          <cell r="A31">
            <v>290</v>
          </cell>
          <cell r="D31">
            <v>230387</v>
          </cell>
        </row>
        <row r="32">
          <cell r="B32">
            <v>3001</v>
          </cell>
          <cell r="C32" t="str">
            <v>מלאי חומרי גלם</v>
          </cell>
          <cell r="D32">
            <v>96202</v>
          </cell>
        </row>
        <row r="33">
          <cell r="B33">
            <v>3003</v>
          </cell>
          <cell r="C33" t="str">
            <v>מלאי מוצרים גמורים</v>
          </cell>
          <cell r="D33">
            <v>310759</v>
          </cell>
        </row>
        <row r="34">
          <cell r="A34">
            <v>300</v>
          </cell>
          <cell r="D34">
            <v>406961</v>
          </cell>
        </row>
        <row r="35">
          <cell r="B35">
            <v>3101</v>
          </cell>
          <cell r="C35" t="str">
            <v>WHALE ,INC-חו"ז השקעות</v>
          </cell>
          <cell r="D35">
            <v>600000</v>
          </cell>
        </row>
        <row r="36">
          <cell r="B36">
            <v>3102</v>
          </cell>
          <cell r="C36" t="str">
            <v>WHALE ,INC-חו"ז שוטף</v>
          </cell>
          <cell r="D36">
            <v>1180451.73</v>
          </cell>
        </row>
        <row r="37">
          <cell r="B37">
            <v>3103</v>
          </cell>
          <cell r="C37" t="str">
            <v>השקעה ב-WHALE INC</v>
          </cell>
          <cell r="D37">
            <v>5591847</v>
          </cell>
        </row>
        <row r="38">
          <cell r="A38">
            <v>310</v>
          </cell>
          <cell r="D38">
            <v>7372298.7300000004</v>
          </cell>
        </row>
        <row r="39">
          <cell r="B39">
            <v>3110</v>
          </cell>
          <cell r="C39" t="str">
            <v>השקעה בהון מניות BV</v>
          </cell>
          <cell r="D39">
            <v>18981</v>
          </cell>
        </row>
        <row r="40">
          <cell r="B40">
            <v>3111</v>
          </cell>
          <cell r="C40" t="str">
            <v>העברות 2002</v>
          </cell>
          <cell r="D40">
            <v>187642.61</v>
          </cell>
        </row>
        <row r="41">
          <cell r="B41">
            <v>3112</v>
          </cell>
          <cell r="C41">
            <v>2001</v>
          </cell>
          <cell r="D41">
            <v>132470.88</v>
          </cell>
        </row>
        <row r="42">
          <cell r="A42">
            <v>311</v>
          </cell>
          <cell r="D42">
            <v>339094.49</v>
          </cell>
        </row>
        <row r="43">
          <cell r="B43">
            <v>3115</v>
          </cell>
          <cell r="C43" t="str">
            <v>השקעה BV בהון מניות GmbH</v>
          </cell>
          <cell r="D43">
            <v>47205</v>
          </cell>
        </row>
        <row r="44">
          <cell r="B44">
            <v>3117</v>
          </cell>
          <cell r="C44" t="str">
            <v>חשבוניות</v>
          </cell>
          <cell r="D44">
            <v>-668249</v>
          </cell>
        </row>
        <row r="45">
          <cell r="B45">
            <v>3118</v>
          </cell>
          <cell r="C45" t="str">
            <v>חו"ז העברות 2002</v>
          </cell>
          <cell r="D45">
            <v>577006</v>
          </cell>
        </row>
        <row r="46">
          <cell r="B46">
            <v>3119</v>
          </cell>
          <cell r="C46" t="str">
            <v>חו"ז נטו 2001</v>
          </cell>
          <cell r="D46">
            <v>21579</v>
          </cell>
        </row>
        <row r="47">
          <cell r="A47">
            <v>312</v>
          </cell>
          <cell r="D47">
            <v>-22459</v>
          </cell>
        </row>
        <row r="49">
          <cell r="B49">
            <v>3200</v>
          </cell>
          <cell r="C49" t="str">
            <v>שיפורים במושכר</v>
          </cell>
        </row>
        <row r="50">
          <cell r="B50">
            <v>3201</v>
          </cell>
          <cell r="C50" t="str">
            <v>מחשבים</v>
          </cell>
        </row>
        <row r="51">
          <cell r="B51">
            <v>3202</v>
          </cell>
          <cell r="C51" t="str">
            <v>תוכנות</v>
          </cell>
        </row>
        <row r="52">
          <cell r="B52">
            <v>3203</v>
          </cell>
          <cell r="C52" t="str">
            <v>מערכות תקשורת</v>
          </cell>
        </row>
        <row r="53">
          <cell r="B53">
            <v>3204</v>
          </cell>
          <cell r="C53" t="str">
            <v>ציוד מעבדה</v>
          </cell>
        </row>
        <row r="54">
          <cell r="B54">
            <v>3205</v>
          </cell>
          <cell r="C54" t="str">
            <v>ציוד היקפי</v>
          </cell>
        </row>
        <row r="55">
          <cell r="B55">
            <v>3210</v>
          </cell>
          <cell r="C55" t="str">
            <v>ריהוט וציוד משרדי</v>
          </cell>
        </row>
        <row r="56">
          <cell r="A56">
            <v>320.10000000000002</v>
          </cell>
          <cell r="D56">
            <v>988972</v>
          </cell>
        </row>
        <row r="57">
          <cell r="B57">
            <v>3250</v>
          </cell>
          <cell r="C57" t="str">
            <v>פחת ניצבר שיפורים במושכר</v>
          </cell>
        </row>
        <row r="58">
          <cell r="B58">
            <v>3251</v>
          </cell>
          <cell r="C58" t="str">
            <v>פחת נצבר מחשבים</v>
          </cell>
        </row>
        <row r="59">
          <cell r="B59">
            <v>3252</v>
          </cell>
          <cell r="C59" t="str">
            <v>פחת נצבר תוכנות</v>
          </cell>
        </row>
        <row r="60">
          <cell r="B60">
            <v>3253</v>
          </cell>
          <cell r="C60" t="str">
            <v>פחת נצבר מערכות תקשורת</v>
          </cell>
        </row>
        <row r="61">
          <cell r="B61">
            <v>3254</v>
          </cell>
          <cell r="C61" t="str">
            <v>פחת נצבר ציוד מעבדה</v>
          </cell>
        </row>
        <row r="62">
          <cell r="B62">
            <v>3260</v>
          </cell>
          <cell r="C62" t="str">
            <v>פחת נצבר ריהוט וציוד משרדי</v>
          </cell>
        </row>
        <row r="63">
          <cell r="A63">
            <v>320.2</v>
          </cell>
          <cell r="D63">
            <v>-617222</v>
          </cell>
        </row>
        <row r="64">
          <cell r="A64">
            <v>327</v>
          </cell>
          <cell r="C64" t="str">
            <v>עלות</v>
          </cell>
          <cell r="D64">
            <v>59734</v>
          </cell>
        </row>
        <row r="65">
          <cell r="A65">
            <v>328</v>
          </cell>
          <cell r="C65" t="str">
            <v>פחת נצבר</v>
          </cell>
          <cell r="D65">
            <v>-7694</v>
          </cell>
        </row>
        <row r="66">
          <cell r="D66">
            <v>52040</v>
          </cell>
        </row>
        <row r="67">
          <cell r="B67">
            <v>3301</v>
          </cell>
          <cell r="C67" t="str">
            <v>שטיינר דניאל</v>
          </cell>
        </row>
        <row r="68">
          <cell r="B68">
            <v>3302</v>
          </cell>
          <cell r="C68" t="str">
            <v>בק יעל</v>
          </cell>
        </row>
        <row r="69">
          <cell r="B69">
            <v>3303</v>
          </cell>
          <cell r="C69" t="str">
            <v>גודיאף חיים</v>
          </cell>
        </row>
        <row r="70">
          <cell r="B70">
            <v>3304</v>
          </cell>
          <cell r="C70" t="str">
            <v>דולב רן</v>
          </cell>
        </row>
        <row r="71">
          <cell r="B71">
            <v>3305</v>
          </cell>
          <cell r="C71" t="str">
            <v>צורן יאיר</v>
          </cell>
        </row>
        <row r="72">
          <cell r="B72">
            <v>3306</v>
          </cell>
          <cell r="C72" t="str">
            <v>בר דוד תמר</v>
          </cell>
        </row>
        <row r="73">
          <cell r="B73">
            <v>3307</v>
          </cell>
          <cell r="C73" t="str">
            <v>ושדי שמואל</v>
          </cell>
        </row>
        <row r="74">
          <cell r="B74">
            <v>3308</v>
          </cell>
          <cell r="C74" t="str">
            <v>רודן עודד</v>
          </cell>
        </row>
        <row r="75">
          <cell r="B75">
            <v>3309</v>
          </cell>
          <cell r="C75" t="str">
            <v>רוטברט ניצה</v>
          </cell>
        </row>
        <row r="76">
          <cell r="B76">
            <v>3310</v>
          </cell>
          <cell r="C76" t="str">
            <v>ויינברגר ברונו</v>
          </cell>
        </row>
        <row r="77">
          <cell r="B77">
            <v>3311</v>
          </cell>
          <cell r="C77" t="str">
            <v>כץ יאיר</v>
          </cell>
        </row>
        <row r="78">
          <cell r="B78">
            <v>3313</v>
          </cell>
          <cell r="C78" t="str">
            <v>בראשי מרדכי</v>
          </cell>
        </row>
        <row r="79">
          <cell r="B79">
            <v>3314</v>
          </cell>
          <cell r="C79" t="str">
            <v>ממן ארנון</v>
          </cell>
        </row>
        <row r="80">
          <cell r="B80">
            <v>3315</v>
          </cell>
          <cell r="C80" t="str">
            <v>בן ארי עמית</v>
          </cell>
        </row>
        <row r="81">
          <cell r="B81">
            <v>3316</v>
          </cell>
          <cell r="C81" t="str">
            <v>גרוהר גיתית</v>
          </cell>
        </row>
        <row r="82">
          <cell r="B82">
            <v>3317</v>
          </cell>
          <cell r="C82" t="str">
            <v>עדתו משה</v>
          </cell>
        </row>
        <row r="83">
          <cell r="B83">
            <v>3318</v>
          </cell>
          <cell r="C83" t="str">
            <v>פישר חן</v>
          </cell>
        </row>
        <row r="84">
          <cell r="B84">
            <v>3319</v>
          </cell>
          <cell r="C84" t="str">
            <v>קוסט אמיר</v>
          </cell>
        </row>
        <row r="85">
          <cell r="B85">
            <v>3321</v>
          </cell>
          <cell r="C85" t="str">
            <v>פרנקל שאול</v>
          </cell>
        </row>
        <row r="86">
          <cell r="B86">
            <v>3323</v>
          </cell>
          <cell r="C86" t="str">
            <v>אלדם רחל</v>
          </cell>
        </row>
        <row r="87">
          <cell r="B87">
            <v>3325</v>
          </cell>
          <cell r="C87" t="str">
            <v>להבי שאול</v>
          </cell>
        </row>
        <row r="88">
          <cell r="B88">
            <v>3326</v>
          </cell>
          <cell r="C88" t="str">
            <v>ארכיטקטר אורי</v>
          </cell>
        </row>
        <row r="89">
          <cell r="B89">
            <v>3327</v>
          </cell>
          <cell r="C89" t="str">
            <v>גולדאיץ נחום</v>
          </cell>
        </row>
        <row r="90">
          <cell r="B90">
            <v>3329</v>
          </cell>
          <cell r="C90" t="str">
            <v>עפיה שלומי</v>
          </cell>
        </row>
        <row r="91">
          <cell r="B91">
            <v>3330</v>
          </cell>
          <cell r="C91" t="str">
            <v>בלדרמן אבישי</v>
          </cell>
        </row>
        <row r="92">
          <cell r="B92">
            <v>3332</v>
          </cell>
          <cell r="C92" t="str">
            <v>אבידן ניצה</v>
          </cell>
        </row>
        <row r="93">
          <cell r="B93">
            <v>3333</v>
          </cell>
          <cell r="C93" t="str">
            <v>אהרונוביץ שלי</v>
          </cell>
        </row>
        <row r="94">
          <cell r="B94">
            <v>3334</v>
          </cell>
          <cell r="C94" t="str">
            <v>עוזיאל אבי</v>
          </cell>
        </row>
        <row r="95">
          <cell r="B95">
            <v>3338</v>
          </cell>
          <cell r="C95" t="str">
            <v>מאלר אלכסי</v>
          </cell>
        </row>
        <row r="96">
          <cell r="B96">
            <v>3339</v>
          </cell>
          <cell r="C96" t="str">
            <v>אנטונביץ קונסטנטין</v>
          </cell>
        </row>
        <row r="97">
          <cell r="B97">
            <v>3340</v>
          </cell>
          <cell r="C97" t="str">
            <v>נועם בו יוחנן</v>
          </cell>
        </row>
        <row r="98">
          <cell r="B98">
            <v>3342</v>
          </cell>
          <cell r="C98" t="str">
            <v>מרמוביץ כרמי</v>
          </cell>
        </row>
        <row r="99">
          <cell r="B99">
            <v>3343</v>
          </cell>
          <cell r="C99" t="str">
            <v>קרפוביץ שיילה</v>
          </cell>
        </row>
        <row r="100">
          <cell r="B100">
            <v>3344</v>
          </cell>
          <cell r="C100" t="str">
            <v>אלבו ענבר</v>
          </cell>
        </row>
        <row r="101">
          <cell r="A101">
            <v>330</v>
          </cell>
          <cell r="D101">
            <v>-70360</v>
          </cell>
        </row>
        <row r="102">
          <cell r="B102">
            <v>3501</v>
          </cell>
          <cell r="C102" t="str">
            <v>יאיר צורן</v>
          </cell>
        </row>
        <row r="103">
          <cell r="B103">
            <v>3509</v>
          </cell>
          <cell r="C103" t="str">
            <v>בן ארי עמית</v>
          </cell>
        </row>
        <row r="104">
          <cell r="B104">
            <v>3508</v>
          </cell>
          <cell r="C104" t="str">
            <v>ושדי שמואל</v>
          </cell>
        </row>
        <row r="105">
          <cell r="A105">
            <v>350</v>
          </cell>
          <cell r="D105">
            <v>6</v>
          </cell>
        </row>
        <row r="106">
          <cell r="B106">
            <v>3624</v>
          </cell>
          <cell r="C106" t="str">
            <v>גולדפוס ביטוח</v>
          </cell>
          <cell r="D106">
            <v>0</v>
          </cell>
        </row>
        <row r="107">
          <cell r="B107">
            <v>3626</v>
          </cell>
          <cell r="C107" t="str">
            <v>גדיש</v>
          </cell>
          <cell r="D107">
            <v>0</v>
          </cell>
        </row>
        <row r="108">
          <cell r="B108">
            <v>3623</v>
          </cell>
          <cell r="C108" t="str">
            <v>קופת גמל דניאל</v>
          </cell>
          <cell r="D108">
            <v>0</v>
          </cell>
        </row>
        <row r="109">
          <cell r="B109">
            <v>3621</v>
          </cell>
          <cell r="C109" t="str">
            <v>ב.מנהלים סיימון את ויזל</v>
          </cell>
          <cell r="D109">
            <v>0</v>
          </cell>
        </row>
        <row r="110">
          <cell r="B110">
            <v>3622</v>
          </cell>
          <cell r="C110" t="str">
            <v>ק.ה.ל</v>
          </cell>
          <cell r="D110">
            <v>-7767</v>
          </cell>
        </row>
        <row r="111">
          <cell r="B111">
            <v>3627</v>
          </cell>
          <cell r="C111" t="str">
            <v>השמירה</v>
          </cell>
          <cell r="D111">
            <v>0</v>
          </cell>
        </row>
        <row r="112">
          <cell r="B112">
            <v>3628</v>
          </cell>
          <cell r="C112" t="str">
            <v>קפיטל</v>
          </cell>
          <cell r="D112">
            <v>0</v>
          </cell>
        </row>
        <row r="113">
          <cell r="B113">
            <v>3600</v>
          </cell>
          <cell r="C113" t="str">
            <v>ביטוח לאומי ניכויים</v>
          </cell>
          <cell r="D113">
            <v>0</v>
          </cell>
        </row>
        <row r="114">
          <cell r="B114">
            <v>2902</v>
          </cell>
          <cell r="C114" t="str">
            <v>החזרי מילואים לקבל</v>
          </cell>
          <cell r="D114">
            <v>0</v>
          </cell>
        </row>
        <row r="115">
          <cell r="B115">
            <v>3603</v>
          </cell>
          <cell r="C115" t="str">
            <v>מס הכנסה ניכויים</v>
          </cell>
          <cell r="D115">
            <v>0</v>
          </cell>
        </row>
        <row r="117">
          <cell r="A117">
            <v>360.1</v>
          </cell>
          <cell r="D117">
            <v>-7767</v>
          </cell>
        </row>
        <row r="118">
          <cell r="B118">
            <v>3604</v>
          </cell>
          <cell r="C118" t="str">
            <v>מס הכנסה עודפות</v>
          </cell>
          <cell r="D118">
            <v>86623</v>
          </cell>
        </row>
        <row r="119">
          <cell r="B119">
            <v>3606</v>
          </cell>
          <cell r="C119" t="str">
            <v>נמס שנוכה במקור מריבית</v>
          </cell>
          <cell r="D119">
            <v>133</v>
          </cell>
        </row>
        <row r="120">
          <cell r="B120">
            <v>3605</v>
          </cell>
          <cell r="C120" t="str">
            <v>ניכוי במקור מספקים</v>
          </cell>
          <cell r="D120">
            <v>0</v>
          </cell>
        </row>
        <row r="121">
          <cell r="A121">
            <v>360.2</v>
          </cell>
          <cell r="D121">
            <v>86756</v>
          </cell>
        </row>
        <row r="122">
          <cell r="B122">
            <v>3800</v>
          </cell>
          <cell r="D122">
            <v>9711</v>
          </cell>
        </row>
        <row r="123">
          <cell r="B123">
            <v>3801</v>
          </cell>
          <cell r="C123" t="str">
            <v>מע"מ עסקאות</v>
          </cell>
          <cell r="D123">
            <v>0</v>
          </cell>
        </row>
        <row r="124">
          <cell r="B124">
            <v>3802</v>
          </cell>
          <cell r="C124" t="str">
            <v>מע"מ תשומות</v>
          </cell>
          <cell r="D124">
            <v>0</v>
          </cell>
        </row>
        <row r="125">
          <cell r="B125">
            <v>3803</v>
          </cell>
          <cell r="C125" t="str">
            <v>מע"מ תשומות קבועות</v>
          </cell>
          <cell r="D125">
            <v>0</v>
          </cell>
        </row>
        <row r="126">
          <cell r="A126">
            <v>360.3</v>
          </cell>
          <cell r="D126">
            <v>9711</v>
          </cell>
        </row>
        <row r="127">
          <cell r="A127">
            <v>390</v>
          </cell>
          <cell r="C127" t="str">
            <v>פניקס</v>
          </cell>
          <cell r="D127">
            <v>40009</v>
          </cell>
        </row>
        <row r="128">
          <cell r="B128">
            <v>4000</v>
          </cell>
          <cell r="C128" t="str">
            <v>ספקים שונים</v>
          </cell>
        </row>
        <row r="129">
          <cell r="B129">
            <v>4001</v>
          </cell>
          <cell r="C129" t="str">
            <v>אלדן השכרת רכב בע"מ</v>
          </cell>
        </row>
        <row r="130">
          <cell r="B130">
            <v>4003</v>
          </cell>
          <cell r="C130" t="str">
            <v>אופיס דיפו</v>
          </cell>
        </row>
        <row r="131">
          <cell r="B131">
            <v>4006</v>
          </cell>
          <cell r="C131" t="str">
            <v>אי טי די</v>
          </cell>
        </row>
        <row r="132">
          <cell r="B132">
            <v>4009</v>
          </cell>
          <cell r="C132" t="str">
            <v>אבנט תקשורת</v>
          </cell>
        </row>
        <row r="133">
          <cell r="B133">
            <v>4010</v>
          </cell>
          <cell r="C133" t="str">
            <v>אץ שליחויות</v>
          </cell>
        </row>
        <row r="134">
          <cell r="B134">
            <v>4013</v>
          </cell>
          <cell r="C134" t="str">
            <v>אמסלם תיירות בע"מ</v>
          </cell>
        </row>
        <row r="135">
          <cell r="B135">
            <v>4018</v>
          </cell>
          <cell r="C135" t="str">
            <v>אבנט ציוד למשרד ממוחשב</v>
          </cell>
        </row>
        <row r="136">
          <cell r="B136">
            <v>4024</v>
          </cell>
          <cell r="C136" t="str">
            <v>אינטרנט זהב</v>
          </cell>
        </row>
        <row r="137">
          <cell r="B137">
            <v>4029</v>
          </cell>
          <cell r="C137" t="str">
            <v>א.מ.ת מיחשוב בע"מ</v>
          </cell>
        </row>
        <row r="138">
          <cell r="B138">
            <v>4038</v>
          </cell>
          <cell r="C138" t="str">
            <v>אדיב 2000</v>
          </cell>
        </row>
        <row r="139">
          <cell r="B139">
            <v>4035</v>
          </cell>
          <cell r="C139" t="str">
            <v>איתן פרל,לצר וכהן צדק</v>
          </cell>
        </row>
        <row r="140">
          <cell r="B140">
            <v>4041</v>
          </cell>
          <cell r="C140" t="str">
            <v>אדוויס סקיוריטי סרויסס בע"מ</v>
          </cell>
        </row>
        <row r="141">
          <cell r="A141">
            <v>400</v>
          </cell>
          <cell r="D141">
            <v>-78038</v>
          </cell>
        </row>
        <row r="142">
          <cell r="B142">
            <v>4050</v>
          </cell>
          <cell r="C142" t="str">
            <v>בזק</v>
          </cell>
        </row>
        <row r="143">
          <cell r="B143">
            <v>4055</v>
          </cell>
          <cell r="C143" t="str">
            <v>בידיגיטל בע"מ</v>
          </cell>
        </row>
        <row r="144">
          <cell r="A144">
            <v>405</v>
          </cell>
        </row>
        <row r="145">
          <cell r="B145">
            <v>4100</v>
          </cell>
          <cell r="C145" t="str">
            <v>ג.משרהיט בע"מ</v>
          </cell>
        </row>
        <row r="146">
          <cell r="B146">
            <v>4101</v>
          </cell>
          <cell r="C146" t="str">
            <v>גרפיטי בע"מ</v>
          </cell>
        </row>
        <row r="147">
          <cell r="B147">
            <v>4102</v>
          </cell>
          <cell r="C147" t="str">
            <v>גדי יונה</v>
          </cell>
        </row>
        <row r="148">
          <cell r="B148">
            <v>4104</v>
          </cell>
          <cell r="C148" t="str">
            <v>גולד קרפט תיור ת"א בע"מ</v>
          </cell>
        </row>
        <row r="149">
          <cell r="A149">
            <v>410</v>
          </cell>
        </row>
        <row r="150">
          <cell r="B150">
            <v>4142</v>
          </cell>
          <cell r="C150" t="str">
            <v>די.סי.פאק</v>
          </cell>
        </row>
        <row r="151">
          <cell r="B151">
            <v>4143</v>
          </cell>
          <cell r="C151" t="str">
            <v>דפוס הפיל</v>
          </cell>
        </row>
        <row r="152">
          <cell r="B152">
            <v>4147</v>
          </cell>
          <cell r="C152" t="str">
            <v>דליקטו קפה</v>
          </cell>
        </row>
        <row r="153">
          <cell r="B153">
            <v>4154</v>
          </cell>
          <cell r="C153" t="str">
            <v>דרור מערכות תקשורת בע"מ</v>
          </cell>
        </row>
        <row r="154">
          <cell r="B154">
            <v>4153</v>
          </cell>
          <cell r="C154" t="str">
            <v>דיזנהויז-תור מדע (1985) בע"מ</v>
          </cell>
        </row>
        <row r="155">
          <cell r="A155">
            <v>414</v>
          </cell>
        </row>
        <row r="156">
          <cell r="B156">
            <v>4162</v>
          </cell>
          <cell r="C156" t="str">
            <v>ו.טורנובסקי בע"מ</v>
          </cell>
        </row>
        <row r="157">
          <cell r="B157">
            <v>4163</v>
          </cell>
          <cell r="C157" t="str">
            <v>וי. אפ ישראל בע"מ</v>
          </cell>
        </row>
        <row r="158">
          <cell r="A158">
            <v>416</v>
          </cell>
          <cell r="C158" t="str">
            <v>417+418</v>
          </cell>
        </row>
        <row r="159">
          <cell r="B159">
            <v>4180</v>
          </cell>
          <cell r="C159" t="str">
            <v>חב' חשמל</v>
          </cell>
        </row>
        <row r="160">
          <cell r="B160">
            <v>4184</v>
          </cell>
          <cell r="C160" t="str">
            <v>חשבים בע"מ</v>
          </cell>
        </row>
        <row r="161">
          <cell r="A161">
            <v>418</v>
          </cell>
          <cell r="C161">
            <v>422</v>
          </cell>
        </row>
        <row r="162">
          <cell r="B162">
            <v>4223</v>
          </cell>
          <cell r="C162" t="str">
            <v>טלי בע"מ</v>
          </cell>
        </row>
        <row r="163">
          <cell r="B163">
            <v>4225</v>
          </cell>
          <cell r="C163" t="str">
            <v>טוקטוק</v>
          </cell>
        </row>
        <row r="164">
          <cell r="A164">
            <v>420</v>
          </cell>
          <cell r="C164">
            <v>490</v>
          </cell>
        </row>
        <row r="165">
          <cell r="B165">
            <v>4270</v>
          </cell>
          <cell r="C165" t="str">
            <v>ישפה סגליס ענבי מהנדסים בע"</v>
          </cell>
        </row>
        <row r="166">
          <cell r="A166">
            <v>426</v>
          </cell>
          <cell r="C166">
            <v>426</v>
          </cell>
        </row>
        <row r="167">
          <cell r="B167">
            <v>4302</v>
          </cell>
          <cell r="C167" t="str">
            <v>כרמי צבי - אחים סגל בע"מ</v>
          </cell>
        </row>
        <row r="168">
          <cell r="B168">
            <v>4303</v>
          </cell>
          <cell r="C168" t="str">
            <v>כ.א.ל ויזה (סונול)</v>
          </cell>
        </row>
        <row r="169">
          <cell r="A169">
            <v>430</v>
          </cell>
        </row>
        <row r="170">
          <cell r="B170">
            <v>4342</v>
          </cell>
          <cell r="C170" t="str">
            <v>ליבשיץ מיכאל</v>
          </cell>
        </row>
        <row r="171">
          <cell r="B171">
            <v>4347</v>
          </cell>
          <cell r="C171" t="str">
            <v>לאנצ'בר</v>
          </cell>
        </row>
        <row r="172">
          <cell r="A172">
            <v>434</v>
          </cell>
        </row>
        <row r="173">
          <cell r="B173">
            <v>4403</v>
          </cell>
          <cell r="C173" t="str">
            <v>מסעדת הפארק</v>
          </cell>
        </row>
        <row r="174">
          <cell r="B174">
            <v>4404</v>
          </cell>
          <cell r="C174" t="str">
            <v>מכון התקנים הישראלי</v>
          </cell>
        </row>
        <row r="175">
          <cell r="B175">
            <v>4410</v>
          </cell>
          <cell r="C175" t="str">
            <v>מנפאואר (ישראל) בע"מ</v>
          </cell>
        </row>
        <row r="176">
          <cell r="B176">
            <v>4418</v>
          </cell>
          <cell r="C176" t="str">
            <v>מיר-בית הבורג בע"מ</v>
          </cell>
        </row>
        <row r="177">
          <cell r="A177">
            <v>440</v>
          </cell>
        </row>
        <row r="178">
          <cell r="B178">
            <v>4502</v>
          </cell>
          <cell r="C178" t="str">
            <v>סהר בלום-ברקמן-וקסלר</v>
          </cell>
        </row>
        <row r="179">
          <cell r="B179">
            <v>4508</v>
          </cell>
          <cell r="C179" t="str">
            <v>סיון בע"מ</v>
          </cell>
        </row>
        <row r="180">
          <cell r="B180">
            <v>4509</v>
          </cell>
          <cell r="C180" t="str">
            <v>סמדר צעירי</v>
          </cell>
        </row>
        <row r="181">
          <cell r="B181">
            <v>4510</v>
          </cell>
          <cell r="C181" t="str">
            <v>סנדוויץ פקטורי</v>
          </cell>
        </row>
        <row r="182">
          <cell r="A182">
            <v>450</v>
          </cell>
          <cell r="C182" t="str">
            <v>+445</v>
          </cell>
        </row>
        <row r="183">
          <cell r="B183">
            <v>4552</v>
          </cell>
          <cell r="C183" t="str">
            <v>ע.זהרוני בע"מ</v>
          </cell>
        </row>
        <row r="184">
          <cell r="B184">
            <v>4553</v>
          </cell>
          <cell r="C184" t="str">
            <v>עומרי</v>
          </cell>
        </row>
        <row r="185">
          <cell r="A185">
            <v>455</v>
          </cell>
        </row>
        <row r="186">
          <cell r="B186">
            <v>4601</v>
          </cell>
          <cell r="C186" t="str">
            <v>פייב אקסיטס</v>
          </cell>
        </row>
        <row r="187">
          <cell r="B187">
            <v>4602</v>
          </cell>
          <cell r="C187" t="str">
            <v>פדקס</v>
          </cell>
        </row>
        <row r="188">
          <cell r="B188">
            <v>4604</v>
          </cell>
          <cell r="C188" t="str">
            <v>פזומט</v>
          </cell>
        </row>
        <row r="189">
          <cell r="B189">
            <v>4608</v>
          </cell>
          <cell r="C189" t="str">
            <v>פלטכניקה</v>
          </cell>
        </row>
        <row r="190">
          <cell r="B190">
            <v>4610</v>
          </cell>
          <cell r="C190" t="str">
            <v>פיין פוד</v>
          </cell>
        </row>
        <row r="191">
          <cell r="B191">
            <v>4611</v>
          </cell>
          <cell r="C191" t="str">
            <v>פורום מנהלי כספים-אי.בי.אל</v>
          </cell>
        </row>
        <row r="192">
          <cell r="A192">
            <v>460</v>
          </cell>
        </row>
        <row r="193">
          <cell r="B193">
            <v>4702</v>
          </cell>
          <cell r="C193" t="str">
            <v>קווי זהב</v>
          </cell>
        </row>
        <row r="194">
          <cell r="B194">
            <v>4705</v>
          </cell>
          <cell r="C194" t="str">
            <v>ק.מ. דור שיווק בע"מ</v>
          </cell>
        </row>
        <row r="195">
          <cell r="B195">
            <v>4709</v>
          </cell>
          <cell r="C195" t="str">
            <v>קרביץ</v>
          </cell>
        </row>
        <row r="196">
          <cell r="B196">
            <v>4710</v>
          </cell>
          <cell r="C196" t="str">
            <v>קומסק בע"מ</v>
          </cell>
        </row>
        <row r="197">
          <cell r="A197">
            <v>470</v>
          </cell>
          <cell r="C197">
            <v>465</v>
          </cell>
        </row>
        <row r="198">
          <cell r="B198">
            <v>4750</v>
          </cell>
          <cell r="C198" t="str">
            <v>רוזה-מרין 2000 בע"מ</v>
          </cell>
        </row>
        <row r="199">
          <cell r="B199">
            <v>4756</v>
          </cell>
          <cell r="C199" t="str">
            <v>רבקה אבינרי</v>
          </cell>
        </row>
        <row r="200">
          <cell r="A200">
            <v>475</v>
          </cell>
        </row>
        <row r="201">
          <cell r="B201">
            <v>4800</v>
          </cell>
          <cell r="C201" t="str">
            <v>שאולה קום</v>
          </cell>
        </row>
        <row r="202">
          <cell r="B202">
            <v>4804</v>
          </cell>
          <cell r="C202" t="str">
            <v>מלון שרתון</v>
          </cell>
        </row>
        <row r="203">
          <cell r="B203">
            <v>4806</v>
          </cell>
          <cell r="C203" t="str">
            <v>שופרסל-טלסל</v>
          </cell>
        </row>
        <row r="204">
          <cell r="A204">
            <v>480</v>
          </cell>
        </row>
        <row r="205">
          <cell r="B205">
            <v>4852</v>
          </cell>
          <cell r="C205" t="str">
            <v>תבליט תויות והדפסות בע"מ</v>
          </cell>
        </row>
        <row r="206">
          <cell r="A206">
            <v>485</v>
          </cell>
          <cell r="C206">
            <v>486</v>
          </cell>
        </row>
        <row r="207">
          <cell r="B207">
            <v>5000</v>
          </cell>
          <cell r="C207" t="str">
            <v>הוצאות לשלם</v>
          </cell>
        </row>
        <row r="208">
          <cell r="A208">
            <v>500.1</v>
          </cell>
          <cell r="D208">
            <v>-88575</v>
          </cell>
        </row>
        <row r="209">
          <cell r="B209">
            <v>5004</v>
          </cell>
        </row>
        <row r="210">
          <cell r="B210">
            <v>5001</v>
          </cell>
          <cell r="C210" t="str">
            <v>הפרשה לחופשה</v>
          </cell>
        </row>
        <row r="211">
          <cell r="B211">
            <v>5002</v>
          </cell>
          <cell r="C211" t="str">
            <v>הפרשה להבראה</v>
          </cell>
        </row>
        <row r="212">
          <cell r="A212">
            <v>500.2</v>
          </cell>
          <cell r="D212">
            <v>-107956</v>
          </cell>
        </row>
        <row r="213">
          <cell r="A213">
            <v>500.3</v>
          </cell>
          <cell r="C213" t="str">
            <v>הכנסות מראש</v>
          </cell>
          <cell r="D213">
            <v>-318464</v>
          </cell>
        </row>
        <row r="214">
          <cell r="B214">
            <v>5010</v>
          </cell>
          <cell r="C214" t="str">
            <v>עתודה לפיצויים</v>
          </cell>
        </row>
        <row r="215">
          <cell r="B215">
            <v>5011</v>
          </cell>
          <cell r="C215" t="str">
            <v>יעודה לפיצויים</v>
          </cell>
        </row>
        <row r="216">
          <cell r="A216">
            <v>501</v>
          </cell>
          <cell r="D216">
            <v>-59186</v>
          </cell>
        </row>
        <row r="217">
          <cell r="B217">
            <v>5500</v>
          </cell>
          <cell r="C217" t="str">
            <v>הון מניות-רגילות (ORDINARY)</v>
          </cell>
          <cell r="D217">
            <v>-2379.52</v>
          </cell>
        </row>
        <row r="218">
          <cell r="B218">
            <v>5501</v>
          </cell>
          <cell r="C218" t="str">
            <v>הון מניות בכורה א'-PREFERRED A</v>
          </cell>
          <cell r="D218">
            <v>-1362.66</v>
          </cell>
        </row>
        <row r="219">
          <cell r="B219">
            <v>5502</v>
          </cell>
          <cell r="C219" t="str">
            <v>הון מניות בכורה ב'-PREFERRED B</v>
          </cell>
          <cell r="D219">
            <v>-789.52</v>
          </cell>
        </row>
        <row r="220">
          <cell r="B220">
            <v>5503</v>
          </cell>
          <cell r="C220" t="str">
            <v>הון מניות בכורה ג'-C</v>
          </cell>
          <cell r="D220">
            <v>-16665.82</v>
          </cell>
        </row>
        <row r="221">
          <cell r="B221">
            <v>5511</v>
          </cell>
          <cell r="C221" t="str">
            <v>מניות הטבה בגין A-B</v>
          </cell>
          <cell r="D221">
            <v>-31504</v>
          </cell>
        </row>
        <row r="222">
          <cell r="B222">
            <v>5520</v>
          </cell>
          <cell r="C222" t="str">
            <v>תקבולים על חשבון מניות</v>
          </cell>
          <cell r="D222">
            <v>0</v>
          </cell>
        </row>
        <row r="223">
          <cell r="B223">
            <v>5521</v>
          </cell>
          <cell r="C223" t="str">
            <v>פרמיה על מניות</v>
          </cell>
          <cell r="D223">
            <v>-26326068</v>
          </cell>
        </row>
        <row r="224">
          <cell r="B224">
            <v>5522</v>
          </cell>
          <cell r="C224" t="str">
            <v>רווח שטרם מומש מאג"ח</v>
          </cell>
          <cell r="D224">
            <v>-31919</v>
          </cell>
        </row>
        <row r="225">
          <cell r="B225">
            <v>5523</v>
          </cell>
          <cell r="C225" t="str">
            <v>הוצ. הנפקה</v>
          </cell>
          <cell r="D225">
            <v>358834</v>
          </cell>
        </row>
        <row r="226">
          <cell r="B226">
            <v>5524</v>
          </cell>
          <cell r="C226" t="str">
            <v>יתרת רווח והפסד</v>
          </cell>
          <cell r="D226">
            <v>7684847.6100000003</v>
          </cell>
        </row>
        <row r="227">
          <cell r="A227">
            <v>550</v>
          </cell>
          <cell r="D227">
            <v>-18367006.91</v>
          </cell>
        </row>
        <row r="228">
          <cell r="B228">
            <v>6000</v>
          </cell>
          <cell r="C228" t="str">
            <v>הכנסות בישראל</v>
          </cell>
          <cell r="D228">
            <v>-580205</v>
          </cell>
        </row>
        <row r="229">
          <cell r="B229">
            <v>6100</v>
          </cell>
          <cell r="C229" t="str">
            <v>מכירות לארה"ב</v>
          </cell>
          <cell r="D229">
            <v>-1065113</v>
          </cell>
        </row>
        <row r="230">
          <cell r="B230">
            <v>6110</v>
          </cell>
          <cell r="C230" t="str">
            <v>מכירות גרמניה</v>
          </cell>
          <cell r="D230">
            <v>-185676</v>
          </cell>
        </row>
        <row r="231">
          <cell r="B231">
            <v>6020</v>
          </cell>
          <cell r="C231" t="str">
            <v>מכירות שאר העולם</v>
          </cell>
          <cell r="D231">
            <v>-785136</v>
          </cell>
        </row>
        <row r="232">
          <cell r="A232">
            <v>600</v>
          </cell>
          <cell r="C232" t="str">
            <v>הכנסות ממוצרים 2002</v>
          </cell>
          <cell r="D232">
            <v>-2616130</v>
          </cell>
        </row>
        <row r="233">
          <cell r="A233">
            <v>601</v>
          </cell>
          <cell r="C233" t="str">
            <v>הכנסות קק"ש</v>
          </cell>
          <cell r="D233">
            <v>0</v>
          </cell>
        </row>
        <row r="234">
          <cell r="A234">
            <v>600.1</v>
          </cell>
          <cell r="C234" t="str">
            <v>הכנסות ממוצרים 2001 - ישראל</v>
          </cell>
          <cell r="D234">
            <v>-138429</v>
          </cell>
        </row>
        <row r="235">
          <cell r="A235">
            <v>600.20000000000005</v>
          </cell>
          <cell r="C235" t="str">
            <v>הכנסות ממוצרים 2001 - גרמניה</v>
          </cell>
          <cell r="D235">
            <v>-96502</v>
          </cell>
        </row>
        <row r="236">
          <cell r="B236">
            <v>6001</v>
          </cell>
          <cell r="C236" t="str">
            <v>הכנסות אחזקה בישראל</v>
          </cell>
          <cell r="D236">
            <v>-118687</v>
          </cell>
        </row>
        <row r="237">
          <cell r="B237">
            <v>6101</v>
          </cell>
          <cell r="C237" t="str">
            <v>הכנסות אחזקה-ארה"ב</v>
          </cell>
          <cell r="D237">
            <v>-71197</v>
          </cell>
        </row>
        <row r="238">
          <cell r="B238">
            <v>6021</v>
          </cell>
          <cell r="C238" t="str">
            <v>הכנסות אחזקה ROW</v>
          </cell>
          <cell r="D238">
            <v>-56354</v>
          </cell>
        </row>
        <row r="239">
          <cell r="B239">
            <v>6111</v>
          </cell>
          <cell r="C239" t="str">
            <v>הכנסות אחזקה גרמניה</v>
          </cell>
          <cell r="D239">
            <v>-20494</v>
          </cell>
        </row>
        <row r="240">
          <cell r="B240">
            <v>6003</v>
          </cell>
          <cell r="C240" t="str">
            <v>הכנסות שירותים נלווים ישראל</v>
          </cell>
          <cell r="D240">
            <v>-10191</v>
          </cell>
        </row>
        <row r="241">
          <cell r="B241">
            <v>6023</v>
          </cell>
          <cell r="C241" t="str">
            <v>הכנסות שירותים נלווים ROW</v>
          </cell>
          <cell r="D241">
            <v>-104475</v>
          </cell>
        </row>
        <row r="242">
          <cell r="B242">
            <v>0</v>
          </cell>
          <cell r="C242" t="str">
            <v>הכנסות שירותים נלווים גרמניה</v>
          </cell>
          <cell r="D242">
            <v>-4292</v>
          </cell>
        </row>
        <row r="243">
          <cell r="A243">
            <v>605</v>
          </cell>
          <cell r="D243">
            <v>-385690</v>
          </cell>
        </row>
        <row r="244">
          <cell r="A244">
            <v>605.1</v>
          </cell>
          <cell r="C244" t="str">
            <v>הכנסות אחזקה ישראל שנדחו מ-2000</v>
          </cell>
          <cell r="D244">
            <v>-5192</v>
          </cell>
        </row>
        <row r="245">
          <cell r="A245">
            <v>605.20000000000005</v>
          </cell>
          <cell r="C245" t="str">
            <v>הכנסות אחזקה ישראל שנדחו מ-2001</v>
          </cell>
          <cell r="D245">
            <v>-31211</v>
          </cell>
        </row>
        <row r="246">
          <cell r="A246">
            <v>605.29999999999995</v>
          </cell>
          <cell r="C246" t="str">
            <v>הכנסות אחזקה גרמניה שנדחו מ-2001</v>
          </cell>
          <cell r="D246">
            <v>-17370</v>
          </cell>
        </row>
        <row r="247">
          <cell r="B247">
            <v>6100</v>
          </cell>
          <cell r="C247" t="str">
            <v>הכנסות חשבונית עצמית</v>
          </cell>
          <cell r="D247">
            <v>0</v>
          </cell>
        </row>
        <row r="248">
          <cell r="A248">
            <v>610</v>
          </cell>
          <cell r="D248">
            <v>0</v>
          </cell>
        </row>
        <row r="249">
          <cell r="B249">
            <v>6200</v>
          </cell>
          <cell r="C249" t="str">
            <v>מיון הכנ' חשבונית עצמית</v>
          </cell>
          <cell r="D249">
            <v>0</v>
          </cell>
        </row>
        <row r="250">
          <cell r="A250">
            <v>620</v>
          </cell>
          <cell r="D250">
            <v>0</v>
          </cell>
        </row>
        <row r="251">
          <cell r="B251">
            <v>7002</v>
          </cell>
          <cell r="C251" t="str">
            <v>צרכי מחשב</v>
          </cell>
        </row>
        <row r="252">
          <cell r="B252">
            <v>7003</v>
          </cell>
          <cell r="C252" t="str">
            <v>צרכי תקשורת</v>
          </cell>
        </row>
        <row r="253">
          <cell r="B253">
            <v>7004</v>
          </cell>
          <cell r="C253" t="str">
            <v>רכיבים מכניים</v>
          </cell>
        </row>
        <row r="254">
          <cell r="B254">
            <v>7005</v>
          </cell>
          <cell r="C254" t="str">
            <v>רכיבי אלקטרוניקה</v>
          </cell>
        </row>
        <row r="255">
          <cell r="B255">
            <v>7006</v>
          </cell>
          <cell r="C255" t="str">
            <v>קניות מחשבים</v>
          </cell>
        </row>
        <row r="256">
          <cell r="B256">
            <v>7007</v>
          </cell>
          <cell r="C256" t="str">
            <v>אריזות ל-E-GAP</v>
          </cell>
        </row>
        <row r="257">
          <cell r="B257">
            <v>7021</v>
          </cell>
          <cell r="C257" t="str">
            <v>מארזי E-GAP</v>
          </cell>
        </row>
        <row r="258">
          <cell r="B258">
            <v>7022</v>
          </cell>
          <cell r="C258" t="str">
            <v>קבלני משנה</v>
          </cell>
        </row>
        <row r="259">
          <cell r="B259">
            <v>7023</v>
          </cell>
          <cell r="C259" t="str">
            <v>אחזקת מעבדה</v>
          </cell>
        </row>
        <row r="260">
          <cell r="B260">
            <v>7053</v>
          </cell>
          <cell r="C260" t="str">
            <v>אחזקה</v>
          </cell>
        </row>
        <row r="261">
          <cell r="B261">
            <v>7091</v>
          </cell>
          <cell r="C261" t="str">
            <v>השתלמות מקצועית</v>
          </cell>
        </row>
        <row r="262">
          <cell r="A262">
            <v>700</v>
          </cell>
          <cell r="D262">
            <v>486462</v>
          </cell>
        </row>
        <row r="263">
          <cell r="B263">
            <v>7101</v>
          </cell>
          <cell r="C263" t="str">
            <v>ציוד למחשבים</v>
          </cell>
        </row>
        <row r="264">
          <cell r="B264">
            <v>7120</v>
          </cell>
          <cell r="C264" t="str">
            <v>יעוץ וכתיבה טכנית</v>
          </cell>
        </row>
        <row r="265">
          <cell r="B265">
            <v>7121</v>
          </cell>
          <cell r="C265" t="str">
            <v>קבלני משנה-יעוץ תכנון מארז</v>
          </cell>
        </row>
        <row r="266">
          <cell r="B266">
            <v>7122</v>
          </cell>
          <cell r="C266" t="str">
            <v>בדיקת פיתוח+יעוץ מכון תקנים</v>
          </cell>
        </row>
        <row r="267">
          <cell r="B267">
            <v>7123</v>
          </cell>
          <cell r="C267" t="str">
            <v>השמת עובדים</v>
          </cell>
        </row>
        <row r="268">
          <cell r="B268">
            <v>7124</v>
          </cell>
          <cell r="C268" t="str">
            <v>רשיון שנתי לתוכנה</v>
          </cell>
        </row>
        <row r="269">
          <cell r="B269">
            <v>7190</v>
          </cell>
          <cell r="C269" t="str">
            <v>נסיעות לחול</v>
          </cell>
        </row>
        <row r="270">
          <cell r="B270">
            <v>7191</v>
          </cell>
          <cell r="C270" t="str">
            <v>השתלמות מקצועית</v>
          </cell>
        </row>
        <row r="271">
          <cell r="B271">
            <v>7192</v>
          </cell>
          <cell r="C271" t="str">
            <v>השתתפות בכנס</v>
          </cell>
        </row>
        <row r="272">
          <cell r="B272">
            <v>7193</v>
          </cell>
          <cell r="C272" t="str">
            <v>ספרות מקצועית</v>
          </cell>
        </row>
        <row r="273">
          <cell r="B273">
            <v>7196</v>
          </cell>
          <cell r="C273" t="str">
            <v>פחת מחשבים</v>
          </cell>
        </row>
        <row r="274">
          <cell r="B274">
            <v>7197</v>
          </cell>
          <cell r="C274" t="str">
            <v>פחת תוכנות</v>
          </cell>
        </row>
        <row r="275">
          <cell r="B275">
            <v>7198</v>
          </cell>
          <cell r="C275" t="str">
            <v>פחת ציוד מעבדה</v>
          </cell>
        </row>
        <row r="276">
          <cell r="B276">
            <v>7199</v>
          </cell>
          <cell r="C276" t="str">
            <v>פחת שפורים במושכר</v>
          </cell>
        </row>
        <row r="277">
          <cell r="A277">
            <v>710</v>
          </cell>
          <cell r="D277">
            <v>1825975</v>
          </cell>
        </row>
        <row r="278">
          <cell r="B278">
            <v>7203</v>
          </cell>
          <cell r="C278" t="str">
            <v>אתר אינטרנט</v>
          </cell>
        </row>
        <row r="279">
          <cell r="B279">
            <v>7204</v>
          </cell>
          <cell r="C279" t="str">
            <v>פרסום ושיווק</v>
          </cell>
        </row>
        <row r="280">
          <cell r="B280">
            <v>7205</v>
          </cell>
          <cell r="C280" t="str">
            <v>דמי חבר תוכנית שיווקית</v>
          </cell>
        </row>
        <row r="281">
          <cell r="B281">
            <v>7210</v>
          </cell>
          <cell r="C281" t="str">
            <v>יבוא ציוד שיווקי</v>
          </cell>
        </row>
        <row r="282">
          <cell r="B282">
            <v>7211</v>
          </cell>
          <cell r="C282" t="str">
            <v>יצוא שיווק ומכירות</v>
          </cell>
        </row>
        <row r="283">
          <cell r="B283">
            <v>7212</v>
          </cell>
          <cell r="C283" t="str">
            <v>קורס הדרכה-E-GAP</v>
          </cell>
        </row>
        <row r="284">
          <cell r="B284">
            <v>7223</v>
          </cell>
          <cell r="C284" t="str">
            <v>השמת עובדים</v>
          </cell>
        </row>
        <row r="285">
          <cell r="B285">
            <v>7290</v>
          </cell>
          <cell r="C285" t="str">
            <v>נסיעות לחול</v>
          </cell>
        </row>
        <row r="286">
          <cell r="B286">
            <v>7291</v>
          </cell>
          <cell r="C286" t="str">
            <v>נסיעות</v>
          </cell>
        </row>
        <row r="287">
          <cell r="A287">
            <v>720</v>
          </cell>
          <cell r="B287" t="str">
            <v>Marketing ROW</v>
          </cell>
          <cell r="D287">
            <v>187541</v>
          </cell>
        </row>
        <row r="288">
          <cell r="A288">
            <v>724</v>
          </cell>
          <cell r="B288" t="str">
            <v>Professional Services ROW</v>
          </cell>
          <cell r="D288">
            <v>195505</v>
          </cell>
        </row>
        <row r="289">
          <cell r="A289">
            <v>726</v>
          </cell>
          <cell r="B289" t="str">
            <v>Sales ROW</v>
          </cell>
          <cell r="D289">
            <v>301832</v>
          </cell>
        </row>
        <row r="290">
          <cell r="A290">
            <v>728</v>
          </cell>
          <cell r="B290" t="str">
            <v>Sales Germany</v>
          </cell>
          <cell r="D290">
            <v>684538</v>
          </cell>
        </row>
        <row r="291">
          <cell r="A291">
            <v>730</v>
          </cell>
          <cell r="B291" t="str">
            <v>Corporate</v>
          </cell>
          <cell r="D291">
            <v>246591</v>
          </cell>
        </row>
        <row r="292">
          <cell r="A292">
            <v>740</v>
          </cell>
          <cell r="B292" t="str">
            <v>G&amp;A ROW</v>
          </cell>
          <cell r="D292">
            <v>434220</v>
          </cell>
        </row>
        <row r="294">
          <cell r="A294">
            <v>900</v>
          </cell>
          <cell r="D294">
            <v>-331499</v>
          </cell>
        </row>
        <row r="295">
          <cell r="B295">
            <v>9011</v>
          </cell>
          <cell r="C295" t="str">
            <v>הוצאות הפרשי שער-שקל</v>
          </cell>
        </row>
        <row r="296">
          <cell r="B296">
            <v>9012</v>
          </cell>
          <cell r="C296" t="str">
            <v>הכנסות הפרשי שער-שקל</v>
          </cell>
        </row>
        <row r="297">
          <cell r="B297">
            <v>9013</v>
          </cell>
          <cell r="C297" t="str">
            <v>הוצאות הפרשי שער-מט"ח</v>
          </cell>
        </row>
        <row r="298">
          <cell r="B298">
            <v>9014</v>
          </cell>
          <cell r="C298" t="str">
            <v>הכנסות הפרשי שער-מט"ח</v>
          </cell>
        </row>
        <row r="299">
          <cell r="A299">
            <v>901</v>
          </cell>
          <cell r="D299">
            <v>-39573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  <sheetName val="Revenue calc."/>
      <sheetName val="US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b V.1_Summary"/>
      <sheetName val="Exb V.2_DCF Model"/>
      <sheetName val="Exb V.3_Assumptions"/>
      <sheetName val="Exb V.4_Cash Taxes"/>
      <sheetName val="Exb V.5_Tax Depr."/>
      <sheetName val="Exb V.6_Proj BS"/>
      <sheetName val="Exb V.7_Proj CF"/>
      <sheetName val="WP_Hist ABC"/>
      <sheetName val="Inv Cap"/>
      <sheetName val="Issues to Fi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udget"/>
      <sheetName val="2018 budget"/>
      <sheetName val="BOD Div"/>
      <sheetName val="SalaryPivot"/>
      <sheetName val="Fixed Salary"/>
      <sheetName val="Salaries"/>
      <sheetName val="SOW_Pivot"/>
      <sheetName val="Fixed SOW"/>
      <sheetName val="Pivot"/>
      <sheetName val="FTE Yuval"/>
      <sheetName val="Fixed Pivot"/>
      <sheetName val="PL"/>
      <sheetName val="OpenItems"/>
      <sheetName val="DataConsol"/>
      <sheetName val="Param"/>
      <sheetName val="SOW"/>
      <sheetName val="ExecMNGM "/>
      <sheetName val="Platform"/>
      <sheetName val="NotProjectExp"/>
      <sheetName val="Finance"/>
      <sheetName val="Operations"/>
      <sheetName val="operations Tal"/>
      <sheetName val="IR_PR"/>
      <sheetName val="HRADMIN"/>
      <sheetName val="Legal"/>
      <sheetName val="BD"/>
      <sheetName val="IP"/>
      <sheetName val="Inc"/>
      <sheetName val="Evofuel"/>
      <sheetName val="Biomica"/>
      <sheetName val="Cannabis"/>
      <sheetName val="CapEx"/>
      <sheetName val="Revenues"/>
      <sheetName val="Summary"/>
      <sheetName val="TopDow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Company</v>
          </cell>
          <cell r="B2" t="str">
            <v>Project</v>
          </cell>
          <cell r="C2" t="str">
            <v>Budget Type</v>
          </cell>
          <cell r="D2" t="str">
            <v>Division</v>
          </cell>
          <cell r="E2" t="str">
            <v>Department (Fin)</v>
          </cell>
          <cell r="F2" t="str">
            <v>Emp. ID</v>
          </cell>
          <cell r="G2" t="str">
            <v>Full Name</v>
          </cell>
          <cell r="H2" t="str">
            <v>FTE Monthly</v>
          </cell>
          <cell r="I2" t="str">
            <v>Gross Salary - Actual FTE</v>
          </cell>
          <cell r="J2" t="str">
            <v>Car dedction</v>
          </cell>
          <cell r="K2" t="str">
            <v>Net Gross Full time</v>
          </cell>
          <cell r="L2" t="str">
            <v>Ins+gifts+meals</v>
          </cell>
          <cell r="M2" t="str">
            <v>Travel</v>
          </cell>
          <cell r="N2" t="str">
            <v>Convalescence Pay</v>
          </cell>
          <cell r="O2" t="str">
            <v>vacation</v>
          </cell>
          <cell r="P2" t="str">
            <v>Tel</v>
          </cell>
          <cell r="Q2" t="str">
            <v>Pention Funds</v>
          </cell>
          <cell r="R2" t="str">
            <v xml:space="preserve">social insurance b.leumi </v>
          </cell>
          <cell r="S2" t="str">
            <v>Severance</v>
          </cell>
          <cell r="T2" t="str">
            <v>Education Fund</v>
          </cell>
          <cell r="U2" t="str">
            <v>Disability</v>
          </cell>
          <cell r="V2" t="str">
            <v>Bonus</v>
          </cell>
          <cell r="W2" t="str">
            <v>Car</v>
          </cell>
          <cell r="X2" t="str">
            <v>Fuel</v>
          </cell>
          <cell r="Y2" t="str">
            <v>Employer Cost for Full Time</v>
          </cell>
          <cell r="Z2" t="str">
            <v>yy</v>
          </cell>
          <cell r="AA2" t="str">
            <v>1/2018 FTE</v>
          </cell>
          <cell r="AB2" t="str">
            <v>2/2018 FTE</v>
          </cell>
          <cell r="AC2" t="str">
            <v>3/2018 FTE</v>
          </cell>
          <cell r="AD2" t="str">
            <v>4/2018 FTE</v>
          </cell>
          <cell r="AE2" t="str">
            <v>5/2018 FTE</v>
          </cell>
          <cell r="AF2" t="str">
            <v>6/2018 FTE</v>
          </cell>
          <cell r="AG2" t="str">
            <v>7/2018 FTE</v>
          </cell>
          <cell r="AH2" t="str">
            <v>8/2018 FTE</v>
          </cell>
          <cell r="AI2" t="str">
            <v>9/2018 FTE</v>
          </cell>
          <cell r="AJ2" t="str">
            <v>10/2018 FTE</v>
          </cell>
          <cell r="AK2" t="str">
            <v>11/2018 FTE</v>
          </cell>
          <cell r="AL2" t="str">
            <v>12/2018 FTE</v>
          </cell>
          <cell r="AM2" t="str">
            <v>FTE</v>
          </cell>
          <cell r="AN2" t="str">
            <v>1/2018 USD</v>
          </cell>
          <cell r="AO2" t="str">
            <v>2/2018 USD</v>
          </cell>
          <cell r="AP2" t="str">
            <v>3/2018 USD</v>
          </cell>
          <cell r="AQ2" t="str">
            <v>4/2018 USD</v>
          </cell>
          <cell r="AR2" t="str">
            <v>5/2018 USD</v>
          </cell>
          <cell r="AS2" t="str">
            <v>6/2018 USD</v>
          </cell>
          <cell r="AT2" t="str">
            <v>7/2018 USD</v>
          </cell>
          <cell r="AU2" t="str">
            <v>8/2018 USD</v>
          </cell>
          <cell r="AV2" t="str">
            <v>9/2018 USD</v>
          </cell>
          <cell r="AW2" t="str">
            <v>10/2018 USD</v>
          </cell>
          <cell r="AX2" t="str">
            <v>11/2018 USD</v>
          </cell>
          <cell r="AY2" t="str">
            <v>12/2018 USD</v>
          </cell>
          <cell r="AZ2" t="str">
            <v>$$</v>
          </cell>
        </row>
        <row r="3">
          <cell r="A3" t="str">
            <v>EVOGENE</v>
          </cell>
          <cell r="B3"/>
          <cell r="C3" t="str">
            <v>SOW - Div</v>
          </cell>
          <cell r="D3" t="str">
            <v>Ag-Biologicals</v>
          </cell>
          <cell r="E3" t="str">
            <v>Ag-Bio development</v>
          </cell>
          <cell r="F3">
            <v>11952058</v>
          </cell>
          <cell r="G3" t="str">
            <v>Yossi Singer</v>
          </cell>
          <cell r="H3">
            <v>1</v>
          </cell>
          <cell r="I3">
            <v>24000</v>
          </cell>
          <cell r="J3">
            <v>0</v>
          </cell>
          <cell r="K3">
            <v>24000</v>
          </cell>
          <cell r="L3">
            <v>813</v>
          </cell>
          <cell r="M3">
            <v>401.88</v>
          </cell>
          <cell r="N3">
            <v>189</v>
          </cell>
          <cell r="O3">
            <v>454.54545454545456</v>
          </cell>
          <cell r="P3">
            <v>0</v>
          </cell>
          <cell r="Q3">
            <v>1560</v>
          </cell>
          <cell r="R3">
            <v>1709.4229090909093</v>
          </cell>
          <cell r="S3">
            <v>2000</v>
          </cell>
          <cell r="T3">
            <v>1800</v>
          </cell>
          <cell r="U3">
            <v>136.80000000000001</v>
          </cell>
          <cell r="V3">
            <v>1149.9999999999998</v>
          </cell>
          <cell r="W3">
            <v>0</v>
          </cell>
          <cell r="X3">
            <v>0</v>
          </cell>
          <cell r="Y3">
            <v>34214.64836363637</v>
          </cell>
          <cell r="Z3"/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/>
          <cell r="AN3">
            <v>9637.9291165172872</v>
          </cell>
          <cell r="AO3">
            <v>9637.9291165172872</v>
          </cell>
          <cell r="AP3">
            <v>9637.9291165172872</v>
          </cell>
          <cell r="AQ3">
            <v>9637.9291165172872</v>
          </cell>
          <cell r="AR3">
            <v>9637.9291165172872</v>
          </cell>
          <cell r="AS3">
            <v>9637.9291165172872</v>
          </cell>
          <cell r="AT3">
            <v>9637.9291165172872</v>
          </cell>
          <cell r="AU3">
            <v>9637.9291165172872</v>
          </cell>
          <cell r="AV3">
            <v>9637.9291165172872</v>
          </cell>
          <cell r="AW3">
            <v>9637.9291165172872</v>
          </cell>
          <cell r="AX3">
            <v>9637.9291165172872</v>
          </cell>
          <cell r="AY3">
            <v>9637.9291165172872</v>
          </cell>
        </row>
        <row r="4">
          <cell r="A4" t="str">
            <v>EVOGENE</v>
          </cell>
          <cell r="B4"/>
          <cell r="C4" t="str">
            <v>SOW - Div</v>
          </cell>
          <cell r="D4" t="str">
            <v>Ag-Biologicals</v>
          </cell>
          <cell r="E4" t="str">
            <v>Ag-Bio Research</v>
          </cell>
          <cell r="F4">
            <v>22114532</v>
          </cell>
          <cell r="G4" t="str">
            <v>Avital Adato</v>
          </cell>
          <cell r="H4">
            <v>1</v>
          </cell>
          <cell r="I4">
            <v>20000</v>
          </cell>
          <cell r="J4">
            <v>0</v>
          </cell>
          <cell r="K4">
            <v>20000</v>
          </cell>
          <cell r="L4">
            <v>813</v>
          </cell>
          <cell r="M4">
            <v>943.4</v>
          </cell>
          <cell r="N4">
            <v>189</v>
          </cell>
          <cell r="O4">
            <v>378.78787878787881</v>
          </cell>
          <cell r="P4">
            <v>0</v>
          </cell>
          <cell r="Q4">
            <v>1300</v>
          </cell>
          <cell r="R4">
            <v>1444.3550909090911</v>
          </cell>
          <cell r="S4">
            <v>1666.6666666666665</v>
          </cell>
          <cell r="T4">
            <v>1500</v>
          </cell>
          <cell r="U4">
            <v>114</v>
          </cell>
          <cell r="V4">
            <v>958.33333333333337</v>
          </cell>
          <cell r="W4">
            <v>0</v>
          </cell>
          <cell r="X4">
            <v>0</v>
          </cell>
          <cell r="Y4">
            <v>29307.542969696973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A5" t="str">
            <v>EVOGENE</v>
          </cell>
          <cell r="B5"/>
          <cell r="C5" t="str">
            <v>SOW - Div</v>
          </cell>
          <cell r="D5" t="str">
            <v>Ag-Biologicals</v>
          </cell>
          <cell r="E5" t="str">
            <v>Ag-Bio systems</v>
          </cell>
          <cell r="F5">
            <v>25306903</v>
          </cell>
          <cell r="G5" t="str">
            <v>Adi Etzioni</v>
          </cell>
          <cell r="H5">
            <v>1</v>
          </cell>
          <cell r="I5">
            <v>18000</v>
          </cell>
          <cell r="J5">
            <v>0</v>
          </cell>
          <cell r="K5">
            <v>18000</v>
          </cell>
          <cell r="L5">
            <v>813</v>
          </cell>
          <cell r="M5">
            <v>943.4</v>
          </cell>
          <cell r="N5">
            <v>189</v>
          </cell>
          <cell r="O5">
            <v>340.90909090909088</v>
          </cell>
          <cell r="P5">
            <v>0</v>
          </cell>
          <cell r="Q5">
            <v>1170</v>
          </cell>
          <cell r="R5">
            <v>1291.5141818181821</v>
          </cell>
          <cell r="S5">
            <v>1500</v>
          </cell>
          <cell r="T5">
            <v>1350</v>
          </cell>
          <cell r="U5">
            <v>102.60000000000001</v>
          </cell>
          <cell r="V5">
            <v>862.5</v>
          </cell>
          <cell r="W5">
            <v>0</v>
          </cell>
          <cell r="X5">
            <v>0</v>
          </cell>
          <cell r="Y5">
            <v>26562.923272727276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N5">
            <v>7482.5135979513452</v>
          </cell>
          <cell r="AO5">
            <v>7482.5135979513452</v>
          </cell>
          <cell r="AP5">
            <v>7482.5135979513452</v>
          </cell>
          <cell r="AQ5">
            <v>7482.5135979513452</v>
          </cell>
          <cell r="AR5">
            <v>7482.5135979513452</v>
          </cell>
          <cell r="AS5">
            <v>7482.5135979513452</v>
          </cell>
          <cell r="AT5">
            <v>7482.5135979513452</v>
          </cell>
          <cell r="AU5">
            <v>7482.5135979513452</v>
          </cell>
          <cell r="AV5">
            <v>7482.5135979513452</v>
          </cell>
          <cell r="AW5">
            <v>7482.5135979513452</v>
          </cell>
          <cell r="AX5">
            <v>7482.5135979513452</v>
          </cell>
          <cell r="AY5">
            <v>7482.5135979513452</v>
          </cell>
        </row>
        <row r="6">
          <cell r="A6" t="str">
            <v>EVOGENE</v>
          </cell>
          <cell r="B6"/>
          <cell r="C6" t="str">
            <v>SOW - Div</v>
          </cell>
          <cell r="D6" t="str">
            <v>Ag-Biologicals</v>
          </cell>
          <cell r="E6" t="str">
            <v>Ag-Bio Research</v>
          </cell>
          <cell r="G6" t="str">
            <v>Phyto. TBR</v>
          </cell>
          <cell r="H6">
            <v>1</v>
          </cell>
          <cell r="I6">
            <v>21500</v>
          </cell>
          <cell r="J6">
            <v>0</v>
          </cell>
          <cell r="K6">
            <v>21500</v>
          </cell>
          <cell r="L6">
            <v>813</v>
          </cell>
          <cell r="M6">
            <v>396.22</v>
          </cell>
          <cell r="N6">
            <v>189</v>
          </cell>
          <cell r="O6">
            <v>407.19696969696969</v>
          </cell>
          <cell r="P6">
            <v>120</v>
          </cell>
          <cell r="Q6">
            <v>1397.5</v>
          </cell>
          <cell r="R6">
            <v>1526.9472727272728</v>
          </cell>
          <cell r="S6">
            <v>1791.6666666666665</v>
          </cell>
          <cell r="T6">
            <v>1612.5</v>
          </cell>
          <cell r="U6">
            <v>122.55000000000001</v>
          </cell>
          <cell r="V6">
            <v>1030.2083333333333</v>
          </cell>
          <cell r="W6">
            <v>0</v>
          </cell>
          <cell r="X6">
            <v>0</v>
          </cell>
          <cell r="Y6">
            <v>30906.789242424242</v>
          </cell>
          <cell r="AA6"/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7" t="str">
            <v>EVOGENE</v>
          </cell>
          <cell r="B7"/>
          <cell r="C7" t="str">
            <v>SOW - Div</v>
          </cell>
          <cell r="D7" t="str">
            <v>Ag-Biologicals</v>
          </cell>
          <cell r="E7" t="str">
            <v>Ag-Bio systems</v>
          </cell>
          <cell r="F7">
            <v>36000453</v>
          </cell>
          <cell r="G7" t="str">
            <v>Mor Manor</v>
          </cell>
          <cell r="H7">
            <v>1</v>
          </cell>
          <cell r="I7">
            <v>16500</v>
          </cell>
          <cell r="J7">
            <v>0</v>
          </cell>
          <cell r="K7">
            <v>16500</v>
          </cell>
          <cell r="L7">
            <v>813</v>
          </cell>
          <cell r="M7">
            <v>0</v>
          </cell>
          <cell r="N7">
            <v>189</v>
          </cell>
          <cell r="O7">
            <v>312.5</v>
          </cell>
          <cell r="P7">
            <v>0</v>
          </cell>
          <cell r="Q7">
            <v>1072.5</v>
          </cell>
          <cell r="R7">
            <v>1106.1285</v>
          </cell>
          <cell r="S7">
            <v>1375</v>
          </cell>
          <cell r="T7">
            <v>1237.5</v>
          </cell>
          <cell r="U7">
            <v>94.05</v>
          </cell>
          <cell r="V7">
            <v>790.625</v>
          </cell>
          <cell r="W7">
            <v>3568.2796249999992</v>
          </cell>
          <cell r="X7">
            <v>2000</v>
          </cell>
          <cell r="Y7">
            <v>29058.583124999997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N7">
            <v>8185.5163732394367</v>
          </cell>
          <cell r="AO7">
            <v>8185.5163732394367</v>
          </cell>
          <cell r="AP7">
            <v>8185.5163732394367</v>
          </cell>
          <cell r="AQ7">
            <v>8185.5163732394367</v>
          </cell>
          <cell r="AR7">
            <v>8185.5163732394367</v>
          </cell>
          <cell r="AS7">
            <v>8185.5163732394367</v>
          </cell>
          <cell r="AT7">
            <v>8185.5163732394367</v>
          </cell>
          <cell r="AU7">
            <v>8185.5163732394367</v>
          </cell>
          <cell r="AV7">
            <v>8185.5163732394367</v>
          </cell>
          <cell r="AW7">
            <v>8185.5163732394367</v>
          </cell>
          <cell r="AX7">
            <v>8185.5163732394367</v>
          </cell>
          <cell r="AY7">
            <v>8185.5163732394367</v>
          </cell>
        </row>
        <row r="8">
          <cell r="A8" t="str">
            <v>EVOGENE</v>
          </cell>
          <cell r="B8"/>
          <cell r="C8" t="str">
            <v>SOW - Div</v>
          </cell>
          <cell r="D8" t="str">
            <v>Ag-Biologicals</v>
          </cell>
          <cell r="E8" t="str">
            <v>Ag-Bio development</v>
          </cell>
          <cell r="F8">
            <v>57788432</v>
          </cell>
          <cell r="G8" t="str">
            <v>Amir Bercovits</v>
          </cell>
          <cell r="H8">
            <v>1</v>
          </cell>
          <cell r="I8">
            <v>31250</v>
          </cell>
          <cell r="J8">
            <v>-1630</v>
          </cell>
          <cell r="K8">
            <v>29620</v>
          </cell>
          <cell r="L8">
            <v>813</v>
          </cell>
          <cell r="M8">
            <v>0</v>
          </cell>
          <cell r="N8">
            <v>189</v>
          </cell>
          <cell r="O8">
            <v>591.85606060606062</v>
          </cell>
          <cell r="P8">
            <v>120</v>
          </cell>
          <cell r="Q8">
            <v>1925.3</v>
          </cell>
          <cell r="R8">
            <v>2120.0802045454543</v>
          </cell>
          <cell r="S8">
            <v>2468.333333333333</v>
          </cell>
          <cell r="T8">
            <v>2221.5</v>
          </cell>
          <cell r="U8">
            <v>168.834</v>
          </cell>
          <cell r="V8">
            <v>1497.3958333333333</v>
          </cell>
          <cell r="W8">
            <v>2000</v>
          </cell>
          <cell r="X8">
            <v>2000</v>
          </cell>
          <cell r="Y8">
            <v>45735.299431818188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N8">
            <v>12883.182938540336</v>
          </cell>
          <cell r="AO8">
            <v>12883.182938540336</v>
          </cell>
          <cell r="AP8">
            <v>12883.182938540336</v>
          </cell>
          <cell r="AQ8">
            <v>12883.182938540336</v>
          </cell>
          <cell r="AR8">
            <v>12883.182938540336</v>
          </cell>
          <cell r="AS8">
            <v>12883.182938540336</v>
          </cell>
          <cell r="AT8">
            <v>12883.182938540336</v>
          </cell>
          <cell r="AU8">
            <v>12883.182938540336</v>
          </cell>
          <cell r="AV8">
            <v>12883.182938540336</v>
          </cell>
          <cell r="AW8">
            <v>12883.182938540336</v>
          </cell>
          <cell r="AX8">
            <v>12883.182938540336</v>
          </cell>
          <cell r="AY8">
            <v>12883.182938540336</v>
          </cell>
        </row>
        <row r="9">
          <cell r="A9" t="str">
            <v>EVOGENE</v>
          </cell>
          <cell r="B9"/>
          <cell r="C9" t="str">
            <v>SOW - Div</v>
          </cell>
          <cell r="D9" t="str">
            <v>Ag-Biologicals</v>
          </cell>
          <cell r="E9" t="str">
            <v>Ag-Bio Research</v>
          </cell>
          <cell r="F9">
            <v>60139086</v>
          </cell>
          <cell r="G9" t="str">
            <v>Nir Friedman</v>
          </cell>
          <cell r="H9">
            <v>0.8</v>
          </cell>
          <cell r="I9">
            <v>12500</v>
          </cell>
          <cell r="J9">
            <v>0</v>
          </cell>
          <cell r="K9">
            <v>15625</v>
          </cell>
          <cell r="L9">
            <v>813</v>
          </cell>
          <cell r="M9">
            <v>226.47</v>
          </cell>
          <cell r="N9">
            <v>189</v>
          </cell>
          <cell r="O9">
            <v>236.74242424242422</v>
          </cell>
          <cell r="P9">
            <v>0</v>
          </cell>
          <cell r="Q9">
            <v>1015.625</v>
          </cell>
          <cell r="R9">
            <v>1051.806931818182</v>
          </cell>
          <cell r="S9">
            <v>1302.0833333333333</v>
          </cell>
          <cell r="T9">
            <v>1171.875</v>
          </cell>
          <cell r="U9">
            <v>89.0625</v>
          </cell>
          <cell r="V9">
            <v>748.69791666666663</v>
          </cell>
          <cell r="W9">
            <v>0</v>
          </cell>
          <cell r="X9">
            <v>0</v>
          </cell>
          <cell r="Y9">
            <v>22469.363106060606</v>
          </cell>
          <cell r="AA9">
            <v>0.8</v>
          </cell>
          <cell r="AB9">
            <v>0.8</v>
          </cell>
          <cell r="AC9">
            <v>0.8</v>
          </cell>
          <cell r="AD9">
            <v>0.8</v>
          </cell>
          <cell r="AE9">
            <v>0.8</v>
          </cell>
          <cell r="AF9">
            <v>0.8</v>
          </cell>
          <cell r="AG9">
            <v>0.8</v>
          </cell>
          <cell r="AH9">
            <v>0.8</v>
          </cell>
          <cell r="AI9">
            <v>0.8</v>
          </cell>
          <cell r="AJ9">
            <v>0.8</v>
          </cell>
          <cell r="AK9">
            <v>0.8</v>
          </cell>
          <cell r="AL9">
            <v>0.8</v>
          </cell>
          <cell r="AN9">
            <v>5063.5184464361928</v>
          </cell>
          <cell r="AO9">
            <v>5063.5184464361928</v>
          </cell>
          <cell r="AP9">
            <v>5063.5184464361928</v>
          </cell>
          <cell r="AQ9">
            <v>5063.5184464361928</v>
          </cell>
          <cell r="AR9">
            <v>5063.5184464361928</v>
          </cell>
          <cell r="AS9">
            <v>5063.5184464361928</v>
          </cell>
          <cell r="AT9">
            <v>5063.5184464361928</v>
          </cell>
          <cell r="AU9">
            <v>5063.5184464361928</v>
          </cell>
          <cell r="AV9">
            <v>5063.5184464361928</v>
          </cell>
          <cell r="AW9">
            <v>5063.5184464361928</v>
          </cell>
          <cell r="AX9">
            <v>5063.5184464361928</v>
          </cell>
          <cell r="AY9">
            <v>5063.5184464361928</v>
          </cell>
        </row>
        <row r="10">
          <cell r="A10" t="str">
            <v>EVOGENE</v>
          </cell>
          <cell r="B10"/>
          <cell r="C10" t="str">
            <v>SOW - Div</v>
          </cell>
          <cell r="D10" t="str">
            <v>Ag-Biologicals</v>
          </cell>
          <cell r="E10" t="str">
            <v>Ag-Bio Research</v>
          </cell>
          <cell r="F10">
            <v>301140778</v>
          </cell>
          <cell r="G10" t="str">
            <v>Guy Migdal</v>
          </cell>
          <cell r="H10">
            <v>1</v>
          </cell>
          <cell r="I10">
            <v>11500</v>
          </cell>
          <cell r="J10">
            <v>0</v>
          </cell>
          <cell r="K10">
            <v>11500</v>
          </cell>
          <cell r="L10">
            <v>813</v>
          </cell>
          <cell r="M10">
            <v>877.2</v>
          </cell>
          <cell r="N10">
            <v>189</v>
          </cell>
          <cell r="O10">
            <v>217.80303030303034</v>
          </cell>
          <cell r="P10">
            <v>0</v>
          </cell>
          <cell r="Q10">
            <v>747.5</v>
          </cell>
          <cell r="R10">
            <v>789.81622727272725</v>
          </cell>
          <cell r="S10">
            <v>958.33333333333326</v>
          </cell>
          <cell r="T10">
            <v>862.5</v>
          </cell>
          <cell r="U10">
            <v>65.55</v>
          </cell>
          <cell r="V10">
            <v>551.04166666666663</v>
          </cell>
          <cell r="W10">
            <v>0</v>
          </cell>
          <cell r="X10">
            <v>0</v>
          </cell>
          <cell r="Y10">
            <v>17571.74425757576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4949.787114810073</v>
          </cell>
          <cell r="AO10">
            <v>4949.787114810073</v>
          </cell>
          <cell r="AP10">
            <v>4949.787114810073</v>
          </cell>
          <cell r="AQ10">
            <v>4949.787114810073</v>
          </cell>
          <cell r="AR10">
            <v>4949.787114810073</v>
          </cell>
          <cell r="AS10">
            <v>4949.787114810073</v>
          </cell>
          <cell r="AT10">
            <v>4949.787114810073</v>
          </cell>
          <cell r="AU10">
            <v>4949.787114810073</v>
          </cell>
          <cell r="AV10">
            <v>4949.787114810073</v>
          </cell>
          <cell r="AW10">
            <v>4949.787114810073</v>
          </cell>
          <cell r="AX10">
            <v>4949.787114810073</v>
          </cell>
          <cell r="AY10">
            <v>4949.787114810073</v>
          </cell>
        </row>
        <row r="11">
          <cell r="A11" t="str">
            <v>EVOGENE</v>
          </cell>
          <cell r="B11"/>
          <cell r="C11" t="str">
            <v>SOW - Div</v>
          </cell>
          <cell r="D11" t="str">
            <v>Ag-Biologicals</v>
          </cell>
          <cell r="E11" t="str">
            <v>Ag-Bio Research</v>
          </cell>
          <cell r="F11">
            <v>24169013</v>
          </cell>
          <cell r="G11" t="str">
            <v>Michal Shoresh</v>
          </cell>
          <cell r="H11">
            <v>1</v>
          </cell>
          <cell r="I11">
            <v>20000</v>
          </cell>
          <cell r="J11">
            <v>0</v>
          </cell>
          <cell r="K11">
            <v>20000</v>
          </cell>
          <cell r="L11">
            <v>813</v>
          </cell>
          <cell r="M11">
            <v>486.79</v>
          </cell>
          <cell r="N11">
            <v>220.5</v>
          </cell>
          <cell r="O11">
            <v>378.78787878787881</v>
          </cell>
          <cell r="P11">
            <v>0</v>
          </cell>
          <cell r="Q11">
            <v>1300</v>
          </cell>
          <cell r="R11">
            <v>1412.471840909091</v>
          </cell>
          <cell r="S11">
            <v>1666.6666666666665</v>
          </cell>
          <cell r="T11">
            <v>1500</v>
          </cell>
          <cell r="U11">
            <v>114</v>
          </cell>
          <cell r="V11">
            <v>958.33333333333337</v>
          </cell>
          <cell r="W11">
            <v>0</v>
          </cell>
          <cell r="X11">
            <v>0</v>
          </cell>
          <cell r="Y11">
            <v>28850.549719696974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N11">
            <v>8126.9154139991479</v>
          </cell>
          <cell r="AO11">
            <v>8126.9154139991479</v>
          </cell>
          <cell r="AP11">
            <v>8126.9154139991479</v>
          </cell>
          <cell r="AQ11">
            <v>8126.9154139991479</v>
          </cell>
          <cell r="AR11">
            <v>8126.9154139991479</v>
          </cell>
          <cell r="AS11">
            <v>8126.9154139991479</v>
          </cell>
          <cell r="AT11">
            <v>8126.9154139991479</v>
          </cell>
          <cell r="AU11">
            <v>8126.9154139991479</v>
          </cell>
          <cell r="AV11">
            <v>8126.9154139991479</v>
          </cell>
          <cell r="AW11">
            <v>8126.9154139991479</v>
          </cell>
          <cell r="AX11">
            <v>8126.9154139991479</v>
          </cell>
          <cell r="AY11">
            <v>8126.9154139991479</v>
          </cell>
        </row>
        <row r="12">
          <cell r="A12" t="str">
            <v>EVOGENE</v>
          </cell>
          <cell r="B12"/>
          <cell r="C12" t="str">
            <v>SOW - Div</v>
          </cell>
          <cell r="D12" t="str">
            <v>Ag-Biologicals</v>
          </cell>
          <cell r="E12" t="str">
            <v>Ag-Bio Research</v>
          </cell>
          <cell r="F12">
            <v>25660689</v>
          </cell>
          <cell r="G12" t="str">
            <v>Michael Ionescu</v>
          </cell>
          <cell r="H12">
            <v>1</v>
          </cell>
          <cell r="I12">
            <v>21500</v>
          </cell>
          <cell r="J12">
            <v>0</v>
          </cell>
          <cell r="K12">
            <v>21500</v>
          </cell>
          <cell r="L12">
            <v>813</v>
          </cell>
          <cell r="M12">
            <v>396.22</v>
          </cell>
          <cell r="N12">
            <v>189</v>
          </cell>
          <cell r="O12">
            <v>407.19696969696969</v>
          </cell>
          <cell r="P12">
            <v>120</v>
          </cell>
          <cell r="Q12">
            <v>1397.5</v>
          </cell>
          <cell r="R12">
            <v>1526.9472727272728</v>
          </cell>
          <cell r="S12">
            <v>1791.6666666666665</v>
          </cell>
          <cell r="T12">
            <v>1612.5</v>
          </cell>
          <cell r="U12">
            <v>122.55000000000001</v>
          </cell>
          <cell r="V12">
            <v>1030.2083333333333</v>
          </cell>
          <cell r="W12"/>
          <cell r="X12"/>
          <cell r="Y12">
            <v>30906.789242424242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N12">
            <v>8706.1378147673931</v>
          </cell>
          <cell r="AO12">
            <v>8706.1378147673931</v>
          </cell>
          <cell r="AP12">
            <v>8706.1378147673931</v>
          </cell>
          <cell r="AQ12">
            <v>8706.1378147673931</v>
          </cell>
          <cell r="AR12">
            <v>8706.1378147673931</v>
          </cell>
          <cell r="AS12">
            <v>8706.1378147673931</v>
          </cell>
          <cell r="AT12">
            <v>8706.1378147673931</v>
          </cell>
          <cell r="AU12">
            <v>8706.1378147673931</v>
          </cell>
          <cell r="AV12">
            <v>8706.1378147673931</v>
          </cell>
          <cell r="AW12">
            <v>8706.1378147673931</v>
          </cell>
          <cell r="AX12">
            <v>8706.1378147673931</v>
          </cell>
          <cell r="AY12">
            <v>8706.1378147673931</v>
          </cell>
        </row>
        <row r="13">
          <cell r="A13" t="str">
            <v>EVOGENE</v>
          </cell>
          <cell r="B13">
            <v>7</v>
          </cell>
          <cell r="C13" t="str">
            <v>Non SOW</v>
          </cell>
          <cell r="D13" t="str">
            <v>Ag-Biologicals</v>
          </cell>
          <cell r="E13" t="str">
            <v>BD</v>
          </cell>
          <cell r="F13">
            <v>23765134</v>
          </cell>
          <cell r="G13" t="str">
            <v>Doron Yonay</v>
          </cell>
          <cell r="H13">
            <v>1</v>
          </cell>
          <cell r="I13">
            <v>36500</v>
          </cell>
          <cell r="J13">
            <v>-2900</v>
          </cell>
          <cell r="K13">
            <v>33600</v>
          </cell>
          <cell r="L13">
            <v>813</v>
          </cell>
          <cell r="M13">
            <v>0</v>
          </cell>
          <cell r="N13">
            <v>157.5</v>
          </cell>
          <cell r="O13">
            <v>691.28787878787864</v>
          </cell>
          <cell r="P13">
            <v>120</v>
          </cell>
          <cell r="Q13">
            <v>2184</v>
          </cell>
          <cell r="R13">
            <v>2423.6750909090911</v>
          </cell>
          <cell r="S13">
            <v>2800</v>
          </cell>
          <cell r="T13">
            <v>2520</v>
          </cell>
          <cell r="U13">
            <v>191.52</v>
          </cell>
          <cell r="V13">
            <v>1748.9583333333333</v>
          </cell>
          <cell r="W13">
            <v>3600</v>
          </cell>
          <cell r="X13">
            <v>3100</v>
          </cell>
          <cell r="Y13">
            <v>53949.941303030304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N13">
            <v>15197.166564233888</v>
          </cell>
          <cell r="AO13">
            <v>15197.166564233888</v>
          </cell>
          <cell r="AP13">
            <v>15197.166564233888</v>
          </cell>
          <cell r="AQ13">
            <v>15197.166564233888</v>
          </cell>
          <cell r="AR13">
            <v>15197.166564233888</v>
          </cell>
          <cell r="AS13">
            <v>15197.166564233888</v>
          </cell>
          <cell r="AT13">
            <v>15197.166564233888</v>
          </cell>
          <cell r="AU13">
            <v>15197.166564233888</v>
          </cell>
          <cell r="AV13">
            <v>15197.166564233888</v>
          </cell>
          <cell r="AW13">
            <v>15197.166564233888</v>
          </cell>
          <cell r="AX13">
            <v>15197.166564233888</v>
          </cell>
          <cell r="AY13">
            <v>15197.166564233888</v>
          </cell>
        </row>
        <row r="14">
          <cell r="A14"/>
          <cell r="B14"/>
          <cell r="I14"/>
          <cell r="J14"/>
          <cell r="K14"/>
          <cell r="L14"/>
          <cell r="M14"/>
          <cell r="N14"/>
          <cell r="O14"/>
          <cell r="P14"/>
          <cell r="Q14">
            <v>0</v>
          </cell>
          <cell r="R14"/>
          <cell r="S14">
            <v>0</v>
          </cell>
          <cell r="T14">
            <v>0</v>
          </cell>
          <cell r="U14">
            <v>0</v>
          </cell>
          <cell r="V14"/>
          <cell r="W14"/>
          <cell r="X14"/>
          <cell r="Y14"/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</row>
        <row r="15">
          <cell r="A15" t="str">
            <v>EVOGENE</v>
          </cell>
          <cell r="B15"/>
          <cell r="C15" t="str">
            <v>Non SOW</v>
          </cell>
          <cell r="D15" t="str">
            <v>Cannabis</v>
          </cell>
          <cell r="E15" t="str">
            <v>Cannabis</v>
          </cell>
          <cell r="F15">
            <v>35756980</v>
          </cell>
          <cell r="G15" t="str">
            <v>Izik Avidan</v>
          </cell>
          <cell r="H15">
            <v>1</v>
          </cell>
          <cell r="I15">
            <v>28000</v>
          </cell>
          <cell r="J15">
            <v>0</v>
          </cell>
          <cell r="K15">
            <v>28000</v>
          </cell>
          <cell r="L15">
            <v>813</v>
          </cell>
          <cell r="M15">
            <v>943.39</v>
          </cell>
          <cell r="N15">
            <v>189</v>
          </cell>
          <cell r="O15">
            <v>530.30303030303037</v>
          </cell>
          <cell r="P15">
            <v>0</v>
          </cell>
          <cell r="Q15">
            <v>1820</v>
          </cell>
          <cell r="R15">
            <v>2055.7179772727272</v>
          </cell>
          <cell r="S15">
            <v>2333.333333333333</v>
          </cell>
          <cell r="T15">
            <v>2100</v>
          </cell>
          <cell r="U15">
            <v>159.6</v>
          </cell>
          <cell r="V15">
            <v>1341.6666666666665</v>
          </cell>
          <cell r="W15">
            <v>0</v>
          </cell>
          <cell r="X15">
            <v>0</v>
          </cell>
          <cell r="Y15">
            <v>40286.011007575755</v>
          </cell>
          <cell r="AA15">
            <v>1</v>
          </cell>
          <cell r="AB15">
            <v>1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N15">
            <v>11348.172114810071</v>
          </cell>
          <cell r="AO15">
            <v>11348.172114810071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A16" t="str">
            <v>EVOGENE</v>
          </cell>
          <cell r="B16"/>
          <cell r="C16" t="str">
            <v>SOW - Div</v>
          </cell>
          <cell r="D16" t="str">
            <v>Ag-Seed</v>
          </cell>
          <cell r="E16" t="str">
            <v>PM-Seed</v>
          </cell>
          <cell r="F16">
            <v>39633003</v>
          </cell>
          <cell r="G16" t="str">
            <v>Michal  Ben Zvi</v>
          </cell>
          <cell r="H16">
            <v>1</v>
          </cell>
          <cell r="I16">
            <v>14000</v>
          </cell>
          <cell r="J16">
            <v>0</v>
          </cell>
          <cell r="K16">
            <v>14000</v>
          </cell>
          <cell r="L16">
            <v>813</v>
          </cell>
          <cell r="M16">
            <v>877.19</v>
          </cell>
          <cell r="N16">
            <v>189</v>
          </cell>
          <cell r="O16">
            <v>265.15151515151518</v>
          </cell>
          <cell r="P16">
            <v>120</v>
          </cell>
          <cell r="Q16">
            <v>910</v>
          </cell>
          <cell r="R16">
            <v>989.86661363636381</v>
          </cell>
          <cell r="S16">
            <v>1166.6666666666665</v>
          </cell>
          <cell r="T16">
            <v>1050</v>
          </cell>
          <cell r="U16">
            <v>79.8</v>
          </cell>
          <cell r="V16">
            <v>670.83333333333326</v>
          </cell>
          <cell r="W16">
            <v>0</v>
          </cell>
          <cell r="X16">
            <v>0</v>
          </cell>
          <cell r="Y16">
            <v>21131.508128787878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N16">
            <v>5952.5375010670086</v>
          </cell>
          <cell r="AO16">
            <v>5952.5375010670086</v>
          </cell>
          <cell r="AP16">
            <v>5952.5375010670086</v>
          </cell>
          <cell r="AQ16">
            <v>5952.5375010670086</v>
          </cell>
          <cell r="AR16">
            <v>5952.5375010670086</v>
          </cell>
          <cell r="AS16">
            <v>5952.5375010670086</v>
          </cell>
          <cell r="AT16">
            <v>5952.5375010670086</v>
          </cell>
          <cell r="AU16">
            <v>5952.5375010670086</v>
          </cell>
          <cell r="AV16">
            <v>5952.5375010670086</v>
          </cell>
          <cell r="AW16">
            <v>5952.5375010670086</v>
          </cell>
          <cell r="AX16">
            <v>5952.5375010670086</v>
          </cell>
          <cell r="AY16">
            <v>5952.5375010670086</v>
          </cell>
        </row>
        <row r="17">
          <cell r="A17" t="str">
            <v>EVOGENE</v>
          </cell>
          <cell r="B17"/>
          <cell r="C17" t="str">
            <v>SOW - Div</v>
          </cell>
          <cell r="D17" t="str">
            <v>Ag-Biologicals</v>
          </cell>
          <cell r="E17" t="str">
            <v>PM-Biolog</v>
          </cell>
          <cell r="F17">
            <v>40331241</v>
          </cell>
          <cell r="G17" t="str">
            <v>Dana Bezalel</v>
          </cell>
          <cell r="H17">
            <v>1</v>
          </cell>
          <cell r="I17">
            <v>18000</v>
          </cell>
          <cell r="J17">
            <v>0</v>
          </cell>
          <cell r="K17">
            <v>18000</v>
          </cell>
          <cell r="L17">
            <v>813</v>
          </cell>
          <cell r="M17">
            <v>943.39</v>
          </cell>
          <cell r="N17">
            <v>189</v>
          </cell>
          <cell r="O17">
            <v>340.90909090909088</v>
          </cell>
          <cell r="P17">
            <v>120</v>
          </cell>
          <cell r="Q17">
            <v>1170</v>
          </cell>
          <cell r="R17">
            <v>1300.513431818182</v>
          </cell>
          <cell r="S17">
            <v>1500</v>
          </cell>
          <cell r="T17">
            <v>1350</v>
          </cell>
          <cell r="U17">
            <v>102.60000000000001</v>
          </cell>
          <cell r="V17">
            <v>862.5</v>
          </cell>
          <cell r="W17">
            <v>0</v>
          </cell>
          <cell r="X17">
            <v>0</v>
          </cell>
          <cell r="Y17">
            <v>26691.912522727271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N17">
            <v>7518.8485979513443</v>
          </cell>
          <cell r="AO17">
            <v>7518.8485979513443</v>
          </cell>
          <cell r="AP17">
            <v>7518.8485979513443</v>
          </cell>
          <cell r="AQ17">
            <v>7518.8485979513443</v>
          </cell>
          <cell r="AR17">
            <v>7518.8485979513443</v>
          </cell>
          <cell r="AS17">
            <v>7518.8485979513443</v>
          </cell>
          <cell r="AT17">
            <v>7518.8485979513443</v>
          </cell>
          <cell r="AU17">
            <v>7518.8485979513443</v>
          </cell>
          <cell r="AV17">
            <v>7518.8485979513443</v>
          </cell>
          <cell r="AW17">
            <v>7518.8485979513443</v>
          </cell>
          <cell r="AX17">
            <v>7518.8485979513443</v>
          </cell>
          <cell r="AY17">
            <v>7518.8485979513443</v>
          </cell>
        </row>
        <row r="18">
          <cell r="A18"/>
          <cell r="B18"/>
          <cell r="I18"/>
          <cell r="J18"/>
          <cell r="K18"/>
          <cell r="L18"/>
          <cell r="M18"/>
          <cell r="N18"/>
          <cell r="O18"/>
          <cell r="P18"/>
          <cell r="Q18">
            <v>0</v>
          </cell>
          <cell r="R18"/>
          <cell r="S18">
            <v>0</v>
          </cell>
          <cell r="T18">
            <v>0</v>
          </cell>
          <cell r="U18">
            <v>0</v>
          </cell>
          <cell r="V18"/>
          <cell r="W18"/>
          <cell r="X18"/>
          <cell r="Y18"/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</row>
        <row r="19">
          <cell r="A19" t="str">
            <v>EVOGENE</v>
          </cell>
          <cell r="B19"/>
          <cell r="C19" t="str">
            <v>SOW</v>
          </cell>
          <cell r="D19" t="str">
            <v>Corporate</v>
          </cell>
          <cell r="E19" t="str">
            <v>IP</v>
          </cell>
          <cell r="F19">
            <v>15711278</v>
          </cell>
          <cell r="G19" t="str">
            <v>Shlomo Goren</v>
          </cell>
          <cell r="H19">
            <v>1</v>
          </cell>
          <cell r="I19">
            <v>16750</v>
          </cell>
          <cell r="J19">
            <v>0</v>
          </cell>
          <cell r="K19">
            <v>16750</v>
          </cell>
          <cell r="L19">
            <v>813</v>
          </cell>
          <cell r="M19">
            <v>943.4</v>
          </cell>
          <cell r="N19">
            <v>189</v>
          </cell>
          <cell r="O19">
            <v>317.2348484848485</v>
          </cell>
          <cell r="P19">
            <v>0</v>
          </cell>
          <cell r="Q19">
            <v>1088.75</v>
          </cell>
          <cell r="R19">
            <v>1195.9886136363637</v>
          </cell>
          <cell r="S19">
            <v>1395.8333333333333</v>
          </cell>
          <cell r="T19">
            <v>1256.25</v>
          </cell>
          <cell r="U19">
            <v>95.475000000000009</v>
          </cell>
          <cell r="V19">
            <v>802.60416666666663</v>
          </cell>
          <cell r="W19">
            <v>0</v>
          </cell>
          <cell r="X19">
            <v>0</v>
          </cell>
          <cell r="Y19">
            <v>24847.535962121212</v>
          </cell>
          <cell r="AA19">
            <v>0.27</v>
          </cell>
          <cell r="AB19">
            <v>0.27</v>
          </cell>
          <cell r="AC19">
            <v>0.27</v>
          </cell>
          <cell r="AD19">
            <v>0.27</v>
          </cell>
          <cell r="AE19">
            <v>0.27</v>
          </cell>
          <cell r="AF19">
            <v>0.27</v>
          </cell>
          <cell r="AG19">
            <v>0.27</v>
          </cell>
          <cell r="AH19">
            <v>0.27</v>
          </cell>
          <cell r="AI19">
            <v>0.27</v>
          </cell>
          <cell r="AJ19">
            <v>0.27</v>
          </cell>
          <cell r="AK19">
            <v>0.27</v>
          </cell>
          <cell r="AL19">
            <v>0.27</v>
          </cell>
          <cell r="AN19">
            <v>1889.8125943021769</v>
          </cell>
          <cell r="AO19">
            <v>1889.8125943021769</v>
          </cell>
          <cell r="AP19">
            <v>1889.8125943021769</v>
          </cell>
          <cell r="AQ19">
            <v>1889.8125943021769</v>
          </cell>
          <cell r="AR19">
            <v>1889.8125943021769</v>
          </cell>
          <cell r="AS19">
            <v>1889.8125943021769</v>
          </cell>
          <cell r="AT19">
            <v>1889.8125943021769</v>
          </cell>
          <cell r="AU19">
            <v>1889.8125943021769</v>
          </cell>
          <cell r="AV19">
            <v>1889.8125943021769</v>
          </cell>
          <cell r="AW19">
            <v>1889.8125943021769</v>
          </cell>
          <cell r="AX19">
            <v>1889.8125943021769</v>
          </cell>
          <cell r="AY19">
            <v>1889.8125943021769</v>
          </cell>
        </row>
        <row r="20">
          <cell r="A20" t="str">
            <v>EVOGENE</v>
          </cell>
          <cell r="B20"/>
          <cell r="C20" t="str">
            <v>Non SOW</v>
          </cell>
          <cell r="D20" t="str">
            <v>Corporate</v>
          </cell>
          <cell r="E20" t="str">
            <v>IP - NonSOW</v>
          </cell>
          <cell r="F20">
            <v>15711278</v>
          </cell>
          <cell r="G20" t="str">
            <v>Shlomo Goren</v>
          </cell>
          <cell r="H20">
            <v>1</v>
          </cell>
          <cell r="I20">
            <v>16750</v>
          </cell>
          <cell r="J20">
            <v>0</v>
          </cell>
          <cell r="K20">
            <v>16750</v>
          </cell>
          <cell r="L20">
            <v>813</v>
          </cell>
          <cell r="M20">
            <v>943.4</v>
          </cell>
          <cell r="N20">
            <v>189</v>
          </cell>
          <cell r="O20">
            <v>317.2348484848485</v>
          </cell>
          <cell r="P20">
            <v>0</v>
          </cell>
          <cell r="Q20">
            <v>1088.75</v>
          </cell>
          <cell r="R20">
            <v>1195.9886136363637</v>
          </cell>
          <cell r="S20">
            <v>1395.8333333333333</v>
          </cell>
          <cell r="T20">
            <v>1256.25</v>
          </cell>
          <cell r="U20">
            <v>95.475000000000009</v>
          </cell>
          <cell r="V20">
            <v>802.60416666666663</v>
          </cell>
          <cell r="W20">
            <v>0</v>
          </cell>
          <cell r="X20">
            <v>0</v>
          </cell>
          <cell r="Y20">
            <v>24847.535962121212</v>
          </cell>
          <cell r="AA20">
            <v>0.53</v>
          </cell>
          <cell r="AB20">
            <v>0.53</v>
          </cell>
          <cell r="AC20">
            <v>0.53</v>
          </cell>
          <cell r="AD20">
            <v>0.53</v>
          </cell>
          <cell r="AE20">
            <v>0.53</v>
          </cell>
          <cell r="AF20">
            <v>0.53</v>
          </cell>
          <cell r="AG20">
            <v>0.53</v>
          </cell>
          <cell r="AH20">
            <v>0.53</v>
          </cell>
          <cell r="AI20">
            <v>0.53</v>
          </cell>
          <cell r="AJ20">
            <v>0.53</v>
          </cell>
          <cell r="AK20">
            <v>0.53</v>
          </cell>
          <cell r="AL20">
            <v>0.53</v>
          </cell>
          <cell r="AN20">
            <v>3709.6321295561247</v>
          </cell>
          <cell r="AO20">
            <v>3709.6321295561247</v>
          </cell>
          <cell r="AP20">
            <v>3709.6321295561247</v>
          </cell>
          <cell r="AQ20">
            <v>3709.6321295561247</v>
          </cell>
          <cell r="AR20">
            <v>3709.6321295561247</v>
          </cell>
          <cell r="AS20">
            <v>3709.6321295561247</v>
          </cell>
          <cell r="AT20">
            <v>3709.6321295561247</v>
          </cell>
          <cell r="AU20">
            <v>3709.6321295561247</v>
          </cell>
          <cell r="AV20">
            <v>3709.6321295561247</v>
          </cell>
          <cell r="AW20">
            <v>3709.6321295561247</v>
          </cell>
          <cell r="AX20">
            <v>3709.6321295561247</v>
          </cell>
          <cell r="AY20">
            <v>3709.6321295561247</v>
          </cell>
        </row>
        <row r="21">
          <cell r="A21" t="str">
            <v>EVOGENE</v>
          </cell>
          <cell r="B21"/>
          <cell r="C21" t="str">
            <v>SOW - Div</v>
          </cell>
          <cell r="D21" t="str">
            <v>Ag-Biologicals</v>
          </cell>
          <cell r="E21" t="str">
            <v>Ag-Bio development</v>
          </cell>
          <cell r="F21">
            <v>15711278</v>
          </cell>
          <cell r="G21" t="str">
            <v>Shlomo Goren</v>
          </cell>
          <cell r="H21">
            <v>1</v>
          </cell>
          <cell r="I21">
            <v>16750</v>
          </cell>
          <cell r="J21">
            <v>0</v>
          </cell>
          <cell r="K21">
            <v>16750</v>
          </cell>
          <cell r="L21">
            <v>813</v>
          </cell>
          <cell r="M21">
            <v>943.4</v>
          </cell>
          <cell r="N21">
            <v>189</v>
          </cell>
          <cell r="O21">
            <v>317.2348484848485</v>
          </cell>
          <cell r="P21">
            <v>0</v>
          </cell>
          <cell r="Q21">
            <v>1088.75</v>
          </cell>
          <cell r="R21">
            <v>1195.9886136363637</v>
          </cell>
          <cell r="S21">
            <v>1395.8333333333333</v>
          </cell>
          <cell r="T21">
            <v>1256.25</v>
          </cell>
          <cell r="U21">
            <v>95.475000000000009</v>
          </cell>
          <cell r="V21">
            <v>802.60416666666663</v>
          </cell>
          <cell r="W21">
            <v>0</v>
          </cell>
          <cell r="X21">
            <v>0</v>
          </cell>
          <cell r="Y21">
            <v>24847.535962121212</v>
          </cell>
          <cell r="AA21">
            <v>0.2</v>
          </cell>
          <cell r="AB21">
            <v>0.2</v>
          </cell>
          <cell r="AC21">
            <v>0.2</v>
          </cell>
          <cell r="AD21">
            <v>0.2</v>
          </cell>
          <cell r="AE21">
            <v>0.2</v>
          </cell>
          <cell r="AF21">
            <v>0.2</v>
          </cell>
          <cell r="AG21">
            <v>0.2</v>
          </cell>
          <cell r="AH21">
            <v>0.2</v>
          </cell>
          <cell r="AI21">
            <v>0.2</v>
          </cell>
          <cell r="AJ21">
            <v>0.2</v>
          </cell>
          <cell r="AK21">
            <v>0.2</v>
          </cell>
          <cell r="AL21">
            <v>0.2</v>
          </cell>
          <cell r="AN21">
            <v>1399.8611809645756</v>
          </cell>
          <cell r="AO21">
            <v>1399.8611809645756</v>
          </cell>
          <cell r="AP21">
            <v>1399.8611809645756</v>
          </cell>
          <cell r="AQ21">
            <v>1399.8611809645756</v>
          </cell>
          <cell r="AR21">
            <v>1399.8611809645756</v>
          </cell>
          <cell r="AS21">
            <v>1399.8611809645756</v>
          </cell>
          <cell r="AT21">
            <v>1399.8611809645756</v>
          </cell>
          <cell r="AU21">
            <v>1399.8611809645756</v>
          </cell>
          <cell r="AV21">
            <v>1399.8611809645756</v>
          </cell>
          <cell r="AW21">
            <v>1399.8611809645756</v>
          </cell>
          <cell r="AX21">
            <v>1399.8611809645756</v>
          </cell>
          <cell r="AY21">
            <v>1399.8611809645756</v>
          </cell>
        </row>
        <row r="22">
          <cell r="A22" t="str">
            <v>EVOGENE</v>
          </cell>
          <cell r="B22">
            <v>25</v>
          </cell>
          <cell r="C22" t="str">
            <v>Non SOW</v>
          </cell>
          <cell r="D22" t="str">
            <v>Evofuel</v>
          </cell>
          <cell r="E22" t="str">
            <v>Evofuel</v>
          </cell>
          <cell r="F22">
            <v>21473020</v>
          </cell>
          <cell r="G22" t="str">
            <v>Micha Brog</v>
          </cell>
          <cell r="H22">
            <v>1</v>
          </cell>
          <cell r="I22">
            <v>18250</v>
          </cell>
          <cell r="J22">
            <v>-2000</v>
          </cell>
          <cell r="K22">
            <v>16250</v>
          </cell>
          <cell r="L22">
            <v>813</v>
          </cell>
          <cell r="M22">
            <v>0</v>
          </cell>
          <cell r="N22">
            <v>189</v>
          </cell>
          <cell r="O22">
            <v>345.64393939393932</v>
          </cell>
          <cell r="P22">
            <v>0</v>
          </cell>
          <cell r="Q22">
            <v>1056.25</v>
          </cell>
          <cell r="R22">
            <v>1089.8642954545455</v>
          </cell>
          <cell r="S22">
            <v>1354.1666666666665</v>
          </cell>
          <cell r="T22">
            <v>1218.75</v>
          </cell>
          <cell r="U22">
            <v>92.625</v>
          </cell>
          <cell r="V22">
            <v>874.47916666666663</v>
          </cell>
          <cell r="W22">
            <v>2400</v>
          </cell>
          <cell r="X22">
            <v>2000</v>
          </cell>
          <cell r="Y22">
            <v>27683.779068181822</v>
          </cell>
          <cell r="AA22">
            <v>1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7798.2476248399507</v>
          </cell>
          <cell r="AO22">
            <v>7798.2476248399507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4">
          <cell r="A24" t="str">
            <v>EVOGENE</v>
          </cell>
          <cell r="B24"/>
          <cell r="C24" t="str">
            <v>SOW - Div</v>
          </cell>
          <cell r="D24" t="str">
            <v>Ag-Seed</v>
          </cell>
          <cell r="E24" t="str">
            <v>Ag-Seed</v>
          </cell>
          <cell r="F24">
            <v>28045409</v>
          </cell>
          <cell r="G24" t="str">
            <v>Noa Matarasso</v>
          </cell>
          <cell r="H24">
            <v>1</v>
          </cell>
          <cell r="I24">
            <v>21000</v>
          </cell>
          <cell r="J24">
            <v>0</v>
          </cell>
          <cell r="K24">
            <v>21000</v>
          </cell>
          <cell r="L24">
            <v>813</v>
          </cell>
          <cell r="M24">
            <v>943.4</v>
          </cell>
          <cell r="N24">
            <v>220.5</v>
          </cell>
          <cell r="O24">
            <v>397.72727272727269</v>
          </cell>
          <cell r="P24">
            <v>0</v>
          </cell>
          <cell r="Q24">
            <v>1365</v>
          </cell>
          <cell r="R24">
            <v>1523.1380454545456</v>
          </cell>
          <cell r="S24">
            <v>1750</v>
          </cell>
          <cell r="T24">
            <v>1575</v>
          </cell>
          <cell r="U24">
            <v>119.7</v>
          </cell>
          <cell r="V24">
            <v>1006.2499999999999</v>
          </cell>
          <cell r="W24">
            <v>0</v>
          </cell>
          <cell r="X24">
            <v>0</v>
          </cell>
          <cell r="Y24">
            <v>30713.715318181821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EVOGENE</v>
          </cell>
          <cell r="B25"/>
          <cell r="C25" t="str">
            <v>SOW - Div</v>
          </cell>
          <cell r="D25" t="str">
            <v>Ag-Chemistry</v>
          </cell>
          <cell r="E25" t="str">
            <v>Ag-Chemistry</v>
          </cell>
          <cell r="F25">
            <v>29054632</v>
          </cell>
          <cell r="G25" t="str">
            <v>Cathy Dayan Glick</v>
          </cell>
          <cell r="H25">
            <v>1</v>
          </cell>
          <cell r="I25">
            <v>17000</v>
          </cell>
          <cell r="J25">
            <v>0</v>
          </cell>
          <cell r="K25">
            <v>17000</v>
          </cell>
          <cell r="L25">
            <v>813</v>
          </cell>
          <cell r="M25">
            <v>290.57</v>
          </cell>
          <cell r="N25">
            <v>189</v>
          </cell>
          <cell r="O25">
            <v>321.969696969697</v>
          </cell>
          <cell r="P25">
            <v>0</v>
          </cell>
          <cell r="Q25">
            <v>1105</v>
          </cell>
          <cell r="R25">
            <v>1166.1314772727271</v>
          </cell>
          <cell r="S25">
            <v>1416.6666666666665</v>
          </cell>
          <cell r="T25">
            <v>1275</v>
          </cell>
          <cell r="U25">
            <v>96.9</v>
          </cell>
          <cell r="V25">
            <v>814.58333333333337</v>
          </cell>
          <cell r="W25">
            <v>0</v>
          </cell>
          <cell r="X25">
            <v>0</v>
          </cell>
          <cell r="Y25">
            <v>24488.821174242425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N25">
            <v>6898.2594857020922</v>
          </cell>
          <cell r="AO25">
            <v>6898.2594857020922</v>
          </cell>
          <cell r="AP25">
            <v>6898.2594857020922</v>
          </cell>
          <cell r="AQ25">
            <v>6898.2594857020922</v>
          </cell>
          <cell r="AR25">
            <v>6898.2594857020922</v>
          </cell>
          <cell r="AS25">
            <v>6898.2594857020922</v>
          </cell>
          <cell r="AT25">
            <v>6898.2594857020922</v>
          </cell>
          <cell r="AU25">
            <v>6898.2594857020922</v>
          </cell>
          <cell r="AV25">
            <v>6898.2594857020922</v>
          </cell>
          <cell r="AW25">
            <v>6898.2594857020922</v>
          </cell>
          <cell r="AX25">
            <v>6898.2594857020922</v>
          </cell>
          <cell r="AY25">
            <v>6898.2594857020922</v>
          </cell>
        </row>
        <row r="26">
          <cell r="A26" t="str">
            <v>EVOGENE</v>
          </cell>
          <cell r="B26"/>
          <cell r="C26" t="str">
            <v>SOW - Div</v>
          </cell>
          <cell r="D26" t="str">
            <v>Ag-Seed</v>
          </cell>
          <cell r="E26" t="str">
            <v>Ag-Seed</v>
          </cell>
          <cell r="F26">
            <v>31483712</v>
          </cell>
          <cell r="G26" t="str">
            <v>Ronit Rimon Knopf</v>
          </cell>
          <cell r="H26">
            <v>1</v>
          </cell>
          <cell r="I26">
            <v>18750</v>
          </cell>
          <cell r="J26">
            <v>0</v>
          </cell>
          <cell r="K26">
            <v>18750</v>
          </cell>
          <cell r="L26">
            <v>813</v>
          </cell>
          <cell r="M26">
            <v>943.4</v>
          </cell>
          <cell r="N26">
            <v>220.5</v>
          </cell>
          <cell r="O26">
            <v>355.11363636363632</v>
          </cell>
          <cell r="P26">
            <v>0</v>
          </cell>
          <cell r="Q26">
            <v>1218.75</v>
          </cell>
          <cell r="R26">
            <v>1351.1920227272728</v>
          </cell>
          <cell r="S26">
            <v>1562.5</v>
          </cell>
          <cell r="T26">
            <v>1406.25</v>
          </cell>
          <cell r="U26">
            <v>106.875</v>
          </cell>
          <cell r="V26">
            <v>898.4375</v>
          </cell>
          <cell r="W26">
            <v>0</v>
          </cell>
          <cell r="X26">
            <v>0</v>
          </cell>
          <cell r="Y26">
            <v>27626.018159090909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N26">
            <v>7781.9769462227914</v>
          </cell>
          <cell r="AO26">
            <v>7781.9769462227914</v>
          </cell>
          <cell r="AP26">
            <v>7781.9769462227914</v>
          </cell>
          <cell r="AQ26">
            <v>7781.9769462227914</v>
          </cell>
          <cell r="AR26">
            <v>7781.9769462227914</v>
          </cell>
          <cell r="AS26">
            <v>7781.9769462227914</v>
          </cell>
          <cell r="AT26">
            <v>7781.9769462227914</v>
          </cell>
          <cell r="AU26">
            <v>7781.9769462227914</v>
          </cell>
          <cell r="AV26">
            <v>7781.9769462227914</v>
          </cell>
          <cell r="AW26">
            <v>7781.9769462227914</v>
          </cell>
          <cell r="AX26">
            <v>7781.9769462227914</v>
          </cell>
          <cell r="AY26">
            <v>7781.9769462227914</v>
          </cell>
        </row>
        <row r="27">
          <cell r="A27" t="str">
            <v>EVOGENE</v>
          </cell>
          <cell r="B27"/>
          <cell r="C27" t="str">
            <v>SOW - Div</v>
          </cell>
          <cell r="D27" t="str">
            <v>Ag-Seed</v>
          </cell>
          <cell r="E27" t="str">
            <v>Ag-Seed</v>
          </cell>
          <cell r="F27">
            <v>33951971</v>
          </cell>
          <cell r="G27" t="str">
            <v>Inbal Dangor</v>
          </cell>
          <cell r="H27">
            <v>1</v>
          </cell>
          <cell r="I27">
            <v>20500</v>
          </cell>
          <cell r="J27">
            <v>0</v>
          </cell>
          <cell r="K27">
            <v>20500</v>
          </cell>
          <cell r="L27">
            <v>813</v>
          </cell>
          <cell r="M27">
            <v>415.1</v>
          </cell>
          <cell r="N27">
            <v>220.5</v>
          </cell>
          <cell r="O27">
            <v>388.25757575757575</v>
          </cell>
          <cell r="P27">
            <v>0</v>
          </cell>
          <cell r="Q27">
            <v>1332.5</v>
          </cell>
          <cell r="R27">
            <v>1445.3053181818182</v>
          </cell>
          <cell r="S27">
            <v>1708.3333333333333</v>
          </cell>
          <cell r="T27">
            <v>1537.5</v>
          </cell>
          <cell r="U27">
            <v>116.85000000000001</v>
          </cell>
          <cell r="V27">
            <v>982.29166666666652</v>
          </cell>
          <cell r="W27">
            <v>0</v>
          </cell>
          <cell r="X27">
            <v>0</v>
          </cell>
          <cell r="Y27">
            <v>29459.637893939391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N27">
            <v>8298.4895475885605</v>
          </cell>
          <cell r="AO27">
            <v>8298.4895475885605</v>
          </cell>
          <cell r="AP27">
            <v>8298.4895475885605</v>
          </cell>
          <cell r="AQ27">
            <v>8298.4895475885605</v>
          </cell>
          <cell r="AR27">
            <v>8298.4895475885605</v>
          </cell>
          <cell r="AS27">
            <v>8298.4895475885605</v>
          </cell>
          <cell r="AT27">
            <v>8298.4895475885605</v>
          </cell>
          <cell r="AU27">
            <v>8298.4895475885605</v>
          </cell>
          <cell r="AV27">
            <v>8298.4895475885605</v>
          </cell>
          <cell r="AW27">
            <v>8298.4895475885605</v>
          </cell>
          <cell r="AX27">
            <v>8298.4895475885605</v>
          </cell>
          <cell r="AY27">
            <v>8298.4895475885605</v>
          </cell>
        </row>
        <row r="28">
          <cell r="A28" t="str">
            <v>EVOGENE</v>
          </cell>
          <cell r="B28"/>
          <cell r="C28" t="str">
            <v>SOW - Div</v>
          </cell>
          <cell r="D28" t="str">
            <v>Ag-Seed</v>
          </cell>
          <cell r="E28" t="str">
            <v>Ag-Seed</v>
          </cell>
          <cell r="F28">
            <v>310972021</v>
          </cell>
          <cell r="G28" t="str">
            <v>Ilya Pankratov</v>
          </cell>
          <cell r="H28">
            <v>1</v>
          </cell>
          <cell r="I28">
            <v>19000</v>
          </cell>
          <cell r="J28">
            <v>0</v>
          </cell>
          <cell r="K28">
            <v>19000</v>
          </cell>
          <cell r="L28">
            <v>813</v>
          </cell>
          <cell r="M28">
            <v>290.57</v>
          </cell>
          <cell r="N28">
            <v>220.5</v>
          </cell>
          <cell r="O28">
            <v>359.84848484848482</v>
          </cell>
          <cell r="P28">
            <v>0</v>
          </cell>
          <cell r="Q28">
            <v>1235</v>
          </cell>
          <cell r="R28">
            <v>1321.3348863636363</v>
          </cell>
          <cell r="S28">
            <v>1583.3333333333333</v>
          </cell>
          <cell r="T28">
            <v>1425</v>
          </cell>
          <cell r="U28">
            <v>108.3</v>
          </cell>
          <cell r="V28">
            <v>910.41666666666663</v>
          </cell>
          <cell r="W28">
            <v>0</v>
          </cell>
          <cell r="X28">
            <v>0</v>
          </cell>
          <cell r="Y28">
            <v>27267.303371212118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EVOGENE</v>
          </cell>
          <cell r="B29"/>
          <cell r="C29" t="str">
            <v>SOW - Div</v>
          </cell>
          <cell r="D29" t="str">
            <v>Ag-Seed</v>
          </cell>
          <cell r="E29" t="str">
            <v>Ag-Seed</v>
          </cell>
          <cell r="F29">
            <v>34214650</v>
          </cell>
          <cell r="G29" t="str">
            <v>Yael Wolfenson</v>
          </cell>
          <cell r="H29">
            <v>1</v>
          </cell>
          <cell r="I29">
            <v>15000</v>
          </cell>
          <cell r="J29">
            <v>0</v>
          </cell>
          <cell r="K29">
            <v>15000</v>
          </cell>
          <cell r="L29">
            <v>813</v>
          </cell>
          <cell r="M29">
            <v>290.57</v>
          </cell>
          <cell r="N29">
            <v>220.5</v>
          </cell>
          <cell r="O29">
            <v>284.09090909090912</v>
          </cell>
          <cell r="P29"/>
          <cell r="Q29">
            <v>975</v>
          </cell>
          <cell r="R29">
            <v>1015.6530681818181</v>
          </cell>
          <cell r="S29">
            <v>1250</v>
          </cell>
          <cell r="T29">
            <v>1125</v>
          </cell>
          <cell r="U29">
            <v>85.5</v>
          </cell>
          <cell r="V29">
            <v>718.75</v>
          </cell>
          <cell r="W29"/>
          <cell r="X29"/>
          <cell r="Y29">
            <v>21778.063977272726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A30"/>
          <cell r="B30"/>
          <cell r="I30"/>
          <cell r="J30"/>
          <cell r="K30"/>
          <cell r="L30"/>
          <cell r="M30"/>
          <cell r="N30"/>
          <cell r="O30"/>
          <cell r="P30"/>
          <cell r="Q30">
            <v>0</v>
          </cell>
          <cell r="R30"/>
          <cell r="S30">
            <v>0</v>
          </cell>
          <cell r="T30">
            <v>0</v>
          </cell>
          <cell r="U30">
            <v>0</v>
          </cell>
          <cell r="V30"/>
          <cell r="W30"/>
          <cell r="X30"/>
          <cell r="Y30"/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</row>
        <row r="31">
          <cell r="A31" t="str">
            <v>EVOGENE</v>
          </cell>
          <cell r="B31"/>
          <cell r="C31" t="str">
            <v>SOW - Div</v>
          </cell>
          <cell r="D31" t="str">
            <v>Ag-Chemistry</v>
          </cell>
          <cell r="E31" t="str">
            <v>Ag-Chemistry</v>
          </cell>
          <cell r="F31">
            <v>23974298</v>
          </cell>
          <cell r="G31" t="str">
            <v>Boaz Inbal</v>
          </cell>
          <cell r="H31">
            <v>1</v>
          </cell>
          <cell r="I31">
            <v>29000</v>
          </cell>
          <cell r="J31">
            <v>0</v>
          </cell>
          <cell r="K31">
            <v>29000</v>
          </cell>
          <cell r="L31">
            <v>813</v>
          </cell>
          <cell r="M31">
            <v>943.39</v>
          </cell>
          <cell r="N31">
            <v>189</v>
          </cell>
          <cell r="O31">
            <v>549.24242424242425</v>
          </cell>
          <cell r="P31">
            <v>120</v>
          </cell>
          <cell r="Q31">
            <v>1885</v>
          </cell>
          <cell r="R31">
            <v>2141.1384318181817</v>
          </cell>
          <cell r="S31">
            <v>2416.6666666666665</v>
          </cell>
          <cell r="T31">
            <v>2175</v>
          </cell>
          <cell r="U31">
            <v>165.3</v>
          </cell>
          <cell r="V31">
            <v>1389.5833333333333</v>
          </cell>
          <cell r="W31">
            <v>0</v>
          </cell>
          <cell r="X31">
            <v>0</v>
          </cell>
          <cell r="Y31">
            <v>41787.320856060607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N31">
            <v>11771.076297481863</v>
          </cell>
          <cell r="AO31">
            <v>11771.076297481863</v>
          </cell>
          <cell r="AP31">
            <v>11771.076297481863</v>
          </cell>
          <cell r="AQ31">
            <v>11771.076297481863</v>
          </cell>
          <cell r="AR31">
            <v>11771.076297481863</v>
          </cell>
          <cell r="AS31">
            <v>11771.076297481863</v>
          </cell>
          <cell r="AT31">
            <v>11771.076297481863</v>
          </cell>
          <cell r="AU31">
            <v>11771.076297481863</v>
          </cell>
          <cell r="AV31">
            <v>11771.076297481863</v>
          </cell>
          <cell r="AW31">
            <v>11771.076297481863</v>
          </cell>
          <cell r="AX31">
            <v>11771.076297481863</v>
          </cell>
          <cell r="AY31">
            <v>11771.076297481863</v>
          </cell>
        </row>
        <row r="32">
          <cell r="A32" t="str">
            <v>EVOGENE</v>
          </cell>
          <cell r="B32"/>
          <cell r="C32" t="str">
            <v>SOW - Div</v>
          </cell>
          <cell r="D32" t="str">
            <v>Ag-Chemistry</v>
          </cell>
          <cell r="E32" t="str">
            <v>Ag-Chemistry</v>
          </cell>
          <cell r="F32">
            <v>31455835</v>
          </cell>
          <cell r="G32" t="str">
            <v>Raz Krizevski</v>
          </cell>
          <cell r="H32">
            <v>1</v>
          </cell>
          <cell r="I32">
            <v>18000</v>
          </cell>
          <cell r="J32">
            <v>-1980</v>
          </cell>
          <cell r="K32">
            <v>16020</v>
          </cell>
          <cell r="L32">
            <v>813</v>
          </cell>
          <cell r="M32">
            <v>0</v>
          </cell>
          <cell r="N32">
            <v>189</v>
          </cell>
          <cell r="O32">
            <v>340.90909090909088</v>
          </cell>
          <cell r="P32">
            <v>0</v>
          </cell>
          <cell r="Q32">
            <v>1041.3</v>
          </cell>
          <cell r="R32">
            <v>1072.2591818181818</v>
          </cell>
          <cell r="S32">
            <v>1335</v>
          </cell>
          <cell r="T32">
            <v>1201.5</v>
          </cell>
          <cell r="U32">
            <v>91.314000000000007</v>
          </cell>
          <cell r="V32">
            <v>862.5</v>
          </cell>
          <cell r="W32">
            <v>2400</v>
          </cell>
          <cell r="X32">
            <v>1300</v>
          </cell>
          <cell r="Y32">
            <v>26666.782272727272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A33" t="str">
            <v>EVOGENE</v>
          </cell>
          <cell r="B33"/>
          <cell r="C33" t="str">
            <v>SOW - Div</v>
          </cell>
          <cell r="D33" t="str">
            <v>Ag-Chemistry</v>
          </cell>
          <cell r="E33" t="str">
            <v>Ag-Chemistry</v>
          </cell>
          <cell r="F33">
            <v>33091257</v>
          </cell>
          <cell r="G33" t="str">
            <v>Efrat Noy</v>
          </cell>
          <cell r="H33">
            <v>1</v>
          </cell>
          <cell r="I33">
            <v>21250</v>
          </cell>
          <cell r="J33">
            <v>0</v>
          </cell>
          <cell r="K33">
            <v>21250</v>
          </cell>
          <cell r="L33">
            <v>813</v>
          </cell>
          <cell r="M33">
            <v>943.4</v>
          </cell>
          <cell r="N33">
            <v>189</v>
          </cell>
          <cell r="O33">
            <v>402.46212121212119</v>
          </cell>
          <cell r="P33">
            <v>0</v>
          </cell>
          <cell r="Q33">
            <v>1381.25</v>
          </cell>
          <cell r="R33">
            <v>1539.8806590909091</v>
          </cell>
          <cell r="S33">
            <v>1770.8333333333333</v>
          </cell>
          <cell r="T33">
            <v>1593.75</v>
          </cell>
          <cell r="U33">
            <v>121.125</v>
          </cell>
          <cell r="V33">
            <v>1018.2291666666665</v>
          </cell>
          <cell r="W33">
            <v>0</v>
          </cell>
          <cell r="X33">
            <v>0</v>
          </cell>
          <cell r="Y33">
            <v>31022.93028030303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N33">
            <v>8738.8536000853601</v>
          </cell>
          <cell r="AO33">
            <v>8738.8536000853601</v>
          </cell>
          <cell r="AP33">
            <v>8738.8536000853601</v>
          </cell>
          <cell r="AQ33">
            <v>8738.8536000853601</v>
          </cell>
          <cell r="AR33">
            <v>8738.8536000853601</v>
          </cell>
          <cell r="AS33">
            <v>8738.8536000853601</v>
          </cell>
          <cell r="AT33">
            <v>8738.8536000853601</v>
          </cell>
          <cell r="AU33">
            <v>8738.8536000853601</v>
          </cell>
          <cell r="AV33">
            <v>8738.8536000853601</v>
          </cell>
          <cell r="AW33">
            <v>8738.8536000853601</v>
          </cell>
          <cell r="AX33">
            <v>8738.8536000853601</v>
          </cell>
          <cell r="AY33">
            <v>8738.8536000853601</v>
          </cell>
        </row>
        <row r="34">
          <cell r="A34" t="str">
            <v>EVOGENE</v>
          </cell>
          <cell r="B34"/>
          <cell r="C34" t="str">
            <v>SOW - Div</v>
          </cell>
          <cell r="D34" t="str">
            <v>Ag-Chemistry</v>
          </cell>
          <cell r="E34" t="str">
            <v>Ag-Chemistry</v>
          </cell>
          <cell r="F34">
            <v>65911968</v>
          </cell>
          <cell r="G34" t="str">
            <v>Gali Sasson</v>
          </cell>
          <cell r="H34">
            <v>1</v>
          </cell>
          <cell r="I34">
            <v>10750</v>
          </cell>
          <cell r="J34">
            <v>0</v>
          </cell>
          <cell r="K34">
            <v>10750</v>
          </cell>
          <cell r="L34">
            <v>813</v>
          </cell>
          <cell r="M34">
            <v>355.88</v>
          </cell>
          <cell r="N34">
            <v>189</v>
          </cell>
          <cell r="O34">
            <v>203.59848484848484</v>
          </cell>
          <cell r="P34">
            <v>0</v>
          </cell>
          <cell r="Q34">
            <v>698.75</v>
          </cell>
          <cell r="R34">
            <v>693.40188636363632</v>
          </cell>
          <cell r="S34">
            <v>895.83333333333326</v>
          </cell>
          <cell r="T34">
            <v>806.25</v>
          </cell>
          <cell r="U34">
            <v>61.275000000000006</v>
          </cell>
          <cell r="V34">
            <v>515.10416666666663</v>
          </cell>
          <cell r="W34">
            <v>0</v>
          </cell>
          <cell r="X34">
            <v>0</v>
          </cell>
          <cell r="Y34">
            <v>15982.092871212119</v>
          </cell>
          <cell r="AA34">
            <v>1</v>
          </cell>
          <cell r="AB34">
            <v>1</v>
          </cell>
          <cell r="AC34">
            <v>1</v>
          </cell>
          <cell r="AD34"/>
          <cell r="AE34">
            <v>0</v>
          </cell>
          <cell r="AF34">
            <v>0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N34">
            <v>4501.9979918907375</v>
          </cell>
          <cell r="AO34">
            <v>4501.9979918907375</v>
          </cell>
          <cell r="AP34">
            <v>4501.9979918907375</v>
          </cell>
          <cell r="AQ34">
            <v>0</v>
          </cell>
          <cell r="AR34">
            <v>0</v>
          </cell>
          <cell r="AS34">
            <v>0</v>
          </cell>
          <cell r="AT34">
            <v>4501.9979918907375</v>
          </cell>
          <cell r="AU34">
            <v>4501.9979918907375</v>
          </cell>
          <cell r="AV34">
            <v>4501.9979918907375</v>
          </cell>
          <cell r="AW34">
            <v>4501.9979918907375</v>
          </cell>
          <cell r="AX34">
            <v>4501.9979918907375</v>
          </cell>
          <cell r="AY34">
            <v>4501.9979918907375</v>
          </cell>
        </row>
        <row r="35">
          <cell r="A35" t="str">
            <v>EVOGENE</v>
          </cell>
          <cell r="B35"/>
          <cell r="C35" t="str">
            <v>SOW - Div</v>
          </cell>
          <cell r="D35" t="str">
            <v>Ag-Chemistry</v>
          </cell>
          <cell r="E35" t="str">
            <v>Ag-Chemistry</v>
          </cell>
          <cell r="G35" t="str">
            <v>TBR - research assistant</v>
          </cell>
          <cell r="H35">
            <v>1</v>
          </cell>
          <cell r="I35">
            <v>10000</v>
          </cell>
          <cell r="J35">
            <v>0</v>
          </cell>
          <cell r="K35">
            <v>10000</v>
          </cell>
          <cell r="L35">
            <v>813</v>
          </cell>
          <cell r="M35">
            <v>355.88</v>
          </cell>
          <cell r="N35">
            <v>189</v>
          </cell>
          <cell r="O35">
            <v>189.39393939393941</v>
          </cell>
          <cell r="P35">
            <v>0</v>
          </cell>
          <cell r="Q35">
            <v>650</v>
          </cell>
          <cell r="R35">
            <v>636.08654545454544</v>
          </cell>
          <cell r="S35">
            <v>833.33333333333326</v>
          </cell>
          <cell r="T35">
            <v>750</v>
          </cell>
          <cell r="U35">
            <v>57</v>
          </cell>
          <cell r="V35">
            <v>479.16666666666669</v>
          </cell>
          <cell r="W35">
            <v>0</v>
          </cell>
          <cell r="X35">
            <v>0</v>
          </cell>
          <cell r="Y35">
            <v>14952.860484848485</v>
          </cell>
          <cell r="AA35">
            <v>0.5</v>
          </cell>
          <cell r="AB35">
            <v>0.5</v>
          </cell>
          <cell r="AC35">
            <v>0.5</v>
          </cell>
          <cell r="AD35">
            <v>0.5</v>
          </cell>
          <cell r="AE35">
            <v>0.5</v>
          </cell>
          <cell r="AF35">
            <v>0.5</v>
          </cell>
          <cell r="AG35">
            <v>0.5</v>
          </cell>
          <cell r="AH35">
            <v>0.5</v>
          </cell>
          <cell r="AI35">
            <v>0.5</v>
          </cell>
          <cell r="AJ35">
            <v>0.5</v>
          </cell>
          <cell r="AK35">
            <v>0.5</v>
          </cell>
          <cell r="AL35">
            <v>0.5</v>
          </cell>
          <cell r="AN35">
            <v>2106.0366880068291</v>
          </cell>
          <cell r="AO35">
            <v>2106.0366880068291</v>
          </cell>
          <cell r="AP35">
            <v>2106.0366880068291</v>
          </cell>
          <cell r="AQ35">
            <v>2106.0366880068291</v>
          </cell>
          <cell r="AR35">
            <v>2106.0366880068291</v>
          </cell>
          <cell r="AS35">
            <v>2106.0366880068291</v>
          </cell>
          <cell r="AT35">
            <v>2106.0366880068291</v>
          </cell>
          <cell r="AU35">
            <v>2106.0366880068291</v>
          </cell>
          <cell r="AV35">
            <v>2106.0366880068291</v>
          </cell>
          <cell r="AW35">
            <v>2106.0366880068291</v>
          </cell>
          <cell r="AX35">
            <v>2106.0366880068291</v>
          </cell>
          <cell r="AY35">
            <v>2106.0366880068291</v>
          </cell>
        </row>
        <row r="36">
          <cell r="A36" t="str">
            <v>EVOGENE</v>
          </cell>
          <cell r="B36"/>
          <cell r="C36" t="str">
            <v>SOW - Div</v>
          </cell>
          <cell r="D36" t="str">
            <v>Ag-Chemistry</v>
          </cell>
          <cell r="E36" t="str">
            <v>Ag-Chemistry</v>
          </cell>
          <cell r="G36" t="str">
            <v>TBR - computational chemistry</v>
          </cell>
          <cell r="H36">
            <v>1</v>
          </cell>
          <cell r="I36">
            <v>22000</v>
          </cell>
          <cell r="J36">
            <v>0</v>
          </cell>
          <cell r="K36">
            <v>22000</v>
          </cell>
          <cell r="L36">
            <v>813</v>
          </cell>
          <cell r="M36">
            <v>355.88</v>
          </cell>
          <cell r="N36">
            <v>189</v>
          </cell>
          <cell r="O36">
            <v>416.66666666666669</v>
          </cell>
          <cell r="P36">
            <v>0</v>
          </cell>
          <cell r="Q36">
            <v>1430</v>
          </cell>
          <cell r="R36">
            <v>1553.1320000000003</v>
          </cell>
          <cell r="S36">
            <v>1833.3333333333333</v>
          </cell>
          <cell r="T36">
            <v>1650</v>
          </cell>
          <cell r="U36">
            <v>125.4</v>
          </cell>
          <cell r="V36">
            <v>1054.1666666666665</v>
          </cell>
          <cell r="W36">
            <v>0</v>
          </cell>
          <cell r="X36">
            <v>0</v>
          </cell>
          <cell r="Y36">
            <v>31420.578666666672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N36">
            <v>8850.8672300469498</v>
          </cell>
          <cell r="AO36">
            <v>8850.8672300469498</v>
          </cell>
          <cell r="AP36">
            <v>8850.8672300469498</v>
          </cell>
          <cell r="AQ36">
            <v>8850.8672300469498</v>
          </cell>
          <cell r="AR36">
            <v>8850.8672300469498</v>
          </cell>
          <cell r="AS36">
            <v>8850.8672300469498</v>
          </cell>
          <cell r="AT36">
            <v>8850.8672300469498</v>
          </cell>
          <cell r="AU36">
            <v>8850.8672300469498</v>
          </cell>
          <cell r="AV36">
            <v>8850.8672300469498</v>
          </cell>
          <cell r="AW36">
            <v>8850.8672300469498</v>
          </cell>
          <cell r="AX36">
            <v>8850.8672300469498</v>
          </cell>
          <cell r="AY36">
            <v>8850.8672300469498</v>
          </cell>
        </row>
        <row r="37">
          <cell r="A37" t="str">
            <v>EVOGENE</v>
          </cell>
          <cell r="B37"/>
          <cell r="C37" t="str">
            <v>SOW - Div</v>
          </cell>
          <cell r="D37" t="str">
            <v>Ag-Chemistry</v>
          </cell>
          <cell r="E37" t="str">
            <v>Ag-Chemistry</v>
          </cell>
          <cell r="F37">
            <v>306463639</v>
          </cell>
          <cell r="G37" t="str">
            <v>Daniel Sherman</v>
          </cell>
          <cell r="H37">
            <v>1</v>
          </cell>
          <cell r="I37">
            <v>20000</v>
          </cell>
          <cell r="J37">
            <v>-1920</v>
          </cell>
          <cell r="K37">
            <v>18080</v>
          </cell>
          <cell r="L37">
            <v>813</v>
          </cell>
          <cell r="M37">
            <v>0</v>
          </cell>
          <cell r="N37">
            <v>189</v>
          </cell>
          <cell r="O37">
            <v>378.78787878787881</v>
          </cell>
          <cell r="P37">
            <v>0</v>
          </cell>
          <cell r="Q37">
            <v>1175.2</v>
          </cell>
          <cell r="R37">
            <v>1229.600090909091</v>
          </cell>
          <cell r="S37">
            <v>1506.6666666666665</v>
          </cell>
          <cell r="T37">
            <v>1356</v>
          </cell>
          <cell r="U37">
            <v>103.056</v>
          </cell>
          <cell r="V37">
            <v>958.33333333333337</v>
          </cell>
          <cell r="W37">
            <v>2300</v>
          </cell>
          <cell r="X37">
            <v>1800</v>
          </cell>
          <cell r="Y37">
            <v>29889.643969696972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N37">
            <v>8419.6180196329497</v>
          </cell>
          <cell r="AO37">
            <v>8419.6180196329497</v>
          </cell>
          <cell r="AP37">
            <v>8419.6180196329497</v>
          </cell>
          <cell r="AQ37">
            <v>8419.6180196329497</v>
          </cell>
          <cell r="AR37">
            <v>8419.6180196329497</v>
          </cell>
          <cell r="AS37">
            <v>8419.6180196329497</v>
          </cell>
          <cell r="AT37">
            <v>8419.6180196329497</v>
          </cell>
          <cell r="AU37">
            <v>8419.6180196329497</v>
          </cell>
          <cell r="AV37">
            <v>8419.6180196329497</v>
          </cell>
          <cell r="AW37">
            <v>8419.6180196329497</v>
          </cell>
          <cell r="AX37">
            <v>8419.6180196329497</v>
          </cell>
          <cell r="AY37">
            <v>8419.6180196329497</v>
          </cell>
        </row>
        <row r="38">
          <cell r="A38" t="str">
            <v>EVOGENE</v>
          </cell>
          <cell r="B38"/>
          <cell r="C38" t="str">
            <v>SOW - Div</v>
          </cell>
          <cell r="D38" t="str">
            <v>Ag-Chemistry</v>
          </cell>
          <cell r="E38" t="str">
            <v>Ag-Chemistry</v>
          </cell>
          <cell r="F38">
            <v>327102422</v>
          </cell>
          <cell r="G38" t="str">
            <v>Yehoshua Freud</v>
          </cell>
          <cell r="H38">
            <v>1</v>
          </cell>
          <cell r="I38">
            <v>16250</v>
          </cell>
          <cell r="J38">
            <v>0</v>
          </cell>
          <cell r="K38">
            <v>16250</v>
          </cell>
          <cell r="L38">
            <v>813</v>
          </cell>
          <cell r="M38">
            <v>263.17</v>
          </cell>
          <cell r="N38">
            <v>189</v>
          </cell>
          <cell r="O38">
            <v>307.7651515151515</v>
          </cell>
          <cell r="P38">
            <v>0</v>
          </cell>
          <cell r="Q38">
            <v>1056.25</v>
          </cell>
          <cell r="R38">
            <v>1106.7611363636363</v>
          </cell>
          <cell r="S38">
            <v>1354.1666666666665</v>
          </cell>
          <cell r="T38">
            <v>1218.75</v>
          </cell>
          <cell r="U38">
            <v>92.625</v>
          </cell>
          <cell r="V38">
            <v>778.64583333333337</v>
          </cell>
          <cell r="W38">
            <v>0</v>
          </cell>
          <cell r="X38">
            <v>0</v>
          </cell>
          <cell r="Y38">
            <v>23430.133787878785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N38">
            <v>6600.0376867264185</v>
          </cell>
          <cell r="AO38">
            <v>6600.0376867264185</v>
          </cell>
          <cell r="AP38">
            <v>6600.0376867264185</v>
          </cell>
          <cell r="AQ38">
            <v>6600.0376867264185</v>
          </cell>
          <cell r="AR38">
            <v>6600.0376867264185</v>
          </cell>
          <cell r="AS38">
            <v>6600.0376867264185</v>
          </cell>
          <cell r="AT38">
            <v>6600.0376867264185</v>
          </cell>
          <cell r="AU38">
            <v>6600.0376867264185</v>
          </cell>
          <cell r="AV38">
            <v>6600.0376867264185</v>
          </cell>
          <cell r="AW38">
            <v>6600.0376867264185</v>
          </cell>
          <cell r="AX38">
            <v>6600.0376867264185</v>
          </cell>
          <cell r="AY38">
            <v>6600.0376867264185</v>
          </cell>
        </row>
        <row r="39">
          <cell r="A39" t="str">
            <v>EVOGENE</v>
          </cell>
          <cell r="B39"/>
          <cell r="C39" t="str">
            <v>Non SOW</v>
          </cell>
          <cell r="D39" t="str">
            <v>Ag-Chemistry</v>
          </cell>
          <cell r="E39" t="str">
            <v>BD</v>
          </cell>
          <cell r="F39">
            <v>25719121</v>
          </cell>
          <cell r="G39" t="str">
            <v>Guy Zangi</v>
          </cell>
          <cell r="H39">
            <v>1</v>
          </cell>
          <cell r="I39">
            <v>40000</v>
          </cell>
          <cell r="J39"/>
          <cell r="K39">
            <v>40000</v>
          </cell>
          <cell r="L39">
            <v>813</v>
          </cell>
          <cell r="M39">
            <v>450</v>
          </cell>
          <cell r="N39">
            <v>157.5</v>
          </cell>
          <cell r="O39">
            <v>757.57575757575762</v>
          </cell>
          <cell r="P39">
            <v>120</v>
          </cell>
          <cell r="Q39">
            <v>2600</v>
          </cell>
          <cell r="R39">
            <v>2942.3966818181821</v>
          </cell>
          <cell r="S39">
            <v>3333.333333333333</v>
          </cell>
          <cell r="T39">
            <v>3000</v>
          </cell>
          <cell r="U39">
            <v>228</v>
          </cell>
          <cell r="V39">
            <v>1916.6666666666667</v>
          </cell>
          <cell r="W39"/>
          <cell r="X39"/>
          <cell r="Y39">
            <v>56318.47243939394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N39">
            <v>15864.358433632096</v>
          </cell>
          <cell r="AO39">
            <v>15864.358433632096</v>
          </cell>
          <cell r="AP39">
            <v>15864.358433632096</v>
          </cell>
          <cell r="AQ39">
            <v>15864.358433632096</v>
          </cell>
          <cell r="AR39">
            <v>15864.358433632096</v>
          </cell>
          <cell r="AS39">
            <v>15864.358433632096</v>
          </cell>
          <cell r="AT39">
            <v>15864.358433632096</v>
          </cell>
          <cell r="AU39">
            <v>15864.358433632096</v>
          </cell>
          <cell r="AV39">
            <v>15864.358433632096</v>
          </cell>
          <cell r="AW39">
            <v>15864.358433632096</v>
          </cell>
          <cell r="AX39">
            <v>15864.358433632096</v>
          </cell>
          <cell r="AY39">
            <v>15864.358433632096</v>
          </cell>
        </row>
        <row r="40">
          <cell r="A40" t="str">
            <v>EVOGENE</v>
          </cell>
          <cell r="B40"/>
          <cell r="C40" t="str">
            <v>Non SOW</v>
          </cell>
          <cell r="D40" t="str">
            <v>Ag-Seed</v>
          </cell>
          <cell r="E40" t="str">
            <v>BD</v>
          </cell>
          <cell r="F40">
            <v>38268306</v>
          </cell>
          <cell r="G40" t="str">
            <v>Shahar Bar_Cohav</v>
          </cell>
          <cell r="H40">
            <v>1</v>
          </cell>
          <cell r="I40">
            <v>35000</v>
          </cell>
          <cell r="J40">
            <v>-1950</v>
          </cell>
          <cell r="K40">
            <v>33050</v>
          </cell>
          <cell r="L40">
            <v>813</v>
          </cell>
          <cell r="M40">
            <v>0</v>
          </cell>
          <cell r="N40">
            <v>158</v>
          </cell>
          <cell r="O40">
            <v>662.87878787878788</v>
          </cell>
          <cell r="P40"/>
          <cell r="Q40">
            <v>2148.25</v>
          </cell>
          <cell r="R40">
            <v>2371.331909090909</v>
          </cell>
          <cell r="S40">
            <v>2754.1666666666665</v>
          </cell>
          <cell r="T40">
            <v>2478.75</v>
          </cell>
          <cell r="U40">
            <v>188.38500000000002</v>
          </cell>
          <cell r="V40">
            <v>1677.0833333333333</v>
          </cell>
          <cell r="W40">
            <v>2700</v>
          </cell>
          <cell r="X40">
            <v>2000</v>
          </cell>
          <cell r="Y40">
            <v>51001.845696969693</v>
          </cell>
          <cell r="AA40">
            <v>0.5</v>
          </cell>
          <cell r="AB40">
            <v>0.5</v>
          </cell>
          <cell r="AC40">
            <v>0.5</v>
          </cell>
          <cell r="AD40">
            <v>0.5</v>
          </cell>
          <cell r="AE40">
            <v>0.5</v>
          </cell>
          <cell r="AF40">
            <v>0.5</v>
          </cell>
          <cell r="AG40">
            <v>0.5</v>
          </cell>
          <cell r="AH40">
            <v>0.5</v>
          </cell>
          <cell r="AI40">
            <v>0.5</v>
          </cell>
          <cell r="AJ40">
            <v>0.5</v>
          </cell>
          <cell r="AK40">
            <v>0.5</v>
          </cell>
          <cell r="AL40">
            <v>0.5</v>
          </cell>
          <cell r="AN40">
            <v>7183.3585488689714</v>
          </cell>
          <cell r="AO40">
            <v>7183.3585488689714</v>
          </cell>
          <cell r="AP40">
            <v>7183.3585488689714</v>
          </cell>
          <cell r="AQ40">
            <v>7183.3585488689714</v>
          </cell>
          <cell r="AR40">
            <v>7183.3585488689714</v>
          </cell>
          <cell r="AS40">
            <v>7183.3585488689714</v>
          </cell>
          <cell r="AT40">
            <v>7183.3585488689714</v>
          </cell>
          <cell r="AU40">
            <v>7183.3585488689714</v>
          </cell>
          <cell r="AV40">
            <v>7183.3585488689714</v>
          </cell>
          <cell r="AW40">
            <v>7183.3585488689714</v>
          </cell>
          <cell r="AX40">
            <v>7183.3585488689714</v>
          </cell>
          <cell r="AY40">
            <v>7183.3585488689714</v>
          </cell>
        </row>
        <row r="41">
          <cell r="A41" t="str">
            <v>EVOGENE</v>
          </cell>
          <cell r="B41">
            <v>89</v>
          </cell>
          <cell r="C41" t="str">
            <v>Non SOW</v>
          </cell>
          <cell r="D41" t="str">
            <v>Corporate - Operations</v>
          </cell>
          <cell r="E41" t="str">
            <v>BD</v>
          </cell>
          <cell r="F41">
            <v>38268306</v>
          </cell>
          <cell r="G41" t="str">
            <v>Shahar Bar_Cohav</v>
          </cell>
          <cell r="H41">
            <v>1</v>
          </cell>
          <cell r="I41">
            <v>35000</v>
          </cell>
          <cell r="J41">
            <v>-1950</v>
          </cell>
          <cell r="K41">
            <v>33050</v>
          </cell>
          <cell r="L41">
            <v>813</v>
          </cell>
          <cell r="M41">
            <v>0</v>
          </cell>
          <cell r="N41">
            <v>158</v>
          </cell>
          <cell r="O41">
            <v>662.87878787878788</v>
          </cell>
          <cell r="P41"/>
          <cell r="Q41">
            <v>2148.25</v>
          </cell>
          <cell r="R41">
            <v>2371.331909090909</v>
          </cell>
          <cell r="S41">
            <v>2754.1666666666665</v>
          </cell>
          <cell r="T41">
            <v>2478.75</v>
          </cell>
          <cell r="U41">
            <v>188.38500000000002</v>
          </cell>
          <cell r="V41">
            <v>1677.0833333333333</v>
          </cell>
          <cell r="W41">
            <v>2700</v>
          </cell>
          <cell r="X41">
            <v>2000</v>
          </cell>
          <cell r="Y41">
            <v>51001.845696969693</v>
          </cell>
          <cell r="AA41">
            <v>0.5</v>
          </cell>
          <cell r="AB41">
            <v>0.5</v>
          </cell>
          <cell r="AC41">
            <v>0.5</v>
          </cell>
          <cell r="AD41">
            <v>0.5</v>
          </cell>
          <cell r="AE41">
            <v>0.5</v>
          </cell>
          <cell r="AF41">
            <v>0.5</v>
          </cell>
          <cell r="AG41">
            <v>0.5</v>
          </cell>
          <cell r="AH41">
            <v>0.5</v>
          </cell>
          <cell r="AI41">
            <v>0.5</v>
          </cell>
          <cell r="AJ41">
            <v>0.5</v>
          </cell>
          <cell r="AK41">
            <v>0.5</v>
          </cell>
          <cell r="AL41">
            <v>0.5</v>
          </cell>
          <cell r="AN41">
            <v>7183.3585488689714</v>
          </cell>
          <cell r="AO41">
            <v>7183.3585488689714</v>
          </cell>
          <cell r="AP41">
            <v>7183.3585488689714</v>
          </cell>
          <cell r="AQ41">
            <v>7183.3585488689714</v>
          </cell>
          <cell r="AR41">
            <v>7183.3585488689714</v>
          </cell>
          <cell r="AS41">
            <v>7183.3585488689714</v>
          </cell>
          <cell r="AT41">
            <v>7183.3585488689714</v>
          </cell>
          <cell r="AU41">
            <v>7183.3585488689714</v>
          </cell>
          <cell r="AV41">
            <v>7183.3585488689714</v>
          </cell>
          <cell r="AW41">
            <v>7183.3585488689714</v>
          </cell>
          <cell r="AX41">
            <v>7183.3585488689714</v>
          </cell>
          <cell r="AY41">
            <v>7183.3585488689714</v>
          </cell>
        </row>
        <row r="42">
          <cell r="A42" t="str">
            <v>EVOGENE</v>
          </cell>
          <cell r="B42"/>
          <cell r="C42" t="str">
            <v>SOW - Div</v>
          </cell>
          <cell r="D42" t="str">
            <v>Ag-Chemistry</v>
          </cell>
          <cell r="E42" t="str">
            <v>Ag-Chemistry</v>
          </cell>
          <cell r="F42">
            <v>24372658</v>
          </cell>
          <cell r="G42" t="str">
            <v>Avishag Levi Bar-shalom</v>
          </cell>
          <cell r="H42">
            <v>1</v>
          </cell>
          <cell r="I42">
            <v>21000</v>
          </cell>
          <cell r="J42">
            <v>0</v>
          </cell>
          <cell r="K42">
            <v>21000</v>
          </cell>
          <cell r="L42">
            <v>813</v>
          </cell>
          <cell r="M42">
            <v>1037.73</v>
          </cell>
          <cell r="N42">
            <v>220.5</v>
          </cell>
          <cell r="O42">
            <v>397.72727272727269</v>
          </cell>
          <cell r="P42">
            <v>120</v>
          </cell>
          <cell r="Q42">
            <v>1365</v>
          </cell>
          <cell r="R42">
            <v>1539.2127954545454</v>
          </cell>
          <cell r="S42">
            <v>1750</v>
          </cell>
          <cell r="T42">
            <v>1575</v>
          </cell>
          <cell r="U42">
            <v>119.7</v>
          </cell>
          <cell r="V42">
            <v>1006.2499999999999</v>
          </cell>
          <cell r="W42">
            <v>0</v>
          </cell>
          <cell r="X42">
            <v>0</v>
          </cell>
          <cell r="Y42">
            <v>30944.120068181819</v>
          </cell>
          <cell r="AA42">
            <v>0.8</v>
          </cell>
          <cell r="AB42">
            <v>0.8</v>
          </cell>
          <cell r="AC42">
            <v>0.8</v>
          </cell>
          <cell r="AD42">
            <v>0.8</v>
          </cell>
          <cell r="AE42">
            <v>0.8</v>
          </cell>
          <cell r="AF42">
            <v>0.8</v>
          </cell>
          <cell r="AG42">
            <v>0.8</v>
          </cell>
          <cell r="AH42">
            <v>0.8</v>
          </cell>
          <cell r="AI42">
            <v>0.8</v>
          </cell>
          <cell r="AJ42">
            <v>0.8</v>
          </cell>
          <cell r="AK42">
            <v>0.8</v>
          </cell>
          <cell r="AL42">
            <v>0.8</v>
          </cell>
          <cell r="AN42">
            <v>6973.3228322663253</v>
          </cell>
          <cell r="AO42">
            <v>6973.3228322663253</v>
          </cell>
          <cell r="AP42">
            <v>6973.3228322663253</v>
          </cell>
          <cell r="AQ42">
            <v>6973.3228322663253</v>
          </cell>
          <cell r="AR42">
            <v>6973.3228322663253</v>
          </cell>
          <cell r="AS42">
            <v>6973.3228322663253</v>
          </cell>
          <cell r="AT42">
            <v>6973.3228322663253</v>
          </cell>
          <cell r="AU42">
            <v>6973.3228322663253</v>
          </cell>
          <cell r="AV42">
            <v>6973.3228322663253</v>
          </cell>
          <cell r="AW42">
            <v>6973.3228322663253</v>
          </cell>
          <cell r="AX42">
            <v>6973.3228322663253</v>
          </cell>
          <cell r="AY42">
            <v>6973.3228322663253</v>
          </cell>
        </row>
        <row r="43">
          <cell r="A43" t="str">
            <v>EVOGENE</v>
          </cell>
          <cell r="B43"/>
          <cell r="C43" t="str">
            <v>SOW - Div</v>
          </cell>
          <cell r="D43" t="str">
            <v>Ag-Chemistry</v>
          </cell>
          <cell r="E43" t="str">
            <v>Ag-Chemistry</v>
          </cell>
          <cell r="F43">
            <v>31385057</v>
          </cell>
          <cell r="G43" t="str">
            <v>Karin Rand</v>
          </cell>
          <cell r="H43">
            <v>1</v>
          </cell>
          <cell r="I43">
            <v>15750</v>
          </cell>
          <cell r="J43">
            <v>0</v>
          </cell>
          <cell r="K43">
            <v>15750</v>
          </cell>
          <cell r="L43">
            <v>813</v>
          </cell>
          <cell r="M43">
            <v>424.56</v>
          </cell>
          <cell r="N43">
            <v>189</v>
          </cell>
          <cell r="O43">
            <v>298.29545454545456</v>
          </cell>
          <cell r="P43">
            <v>0</v>
          </cell>
          <cell r="Q43">
            <v>1023.75</v>
          </cell>
          <cell r="R43">
            <v>1080.6551590909094</v>
          </cell>
          <cell r="S43">
            <v>1312.5</v>
          </cell>
          <cell r="T43">
            <v>1181.25</v>
          </cell>
          <cell r="U43">
            <v>89.775000000000006</v>
          </cell>
          <cell r="V43">
            <v>754.6875</v>
          </cell>
          <cell r="W43">
            <v>0</v>
          </cell>
          <cell r="X43">
            <v>0</v>
          </cell>
          <cell r="Y43">
            <v>22917.47311363637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N43">
            <v>6455.6262291933435</v>
          </cell>
          <cell r="AO43">
            <v>6455.6262291933435</v>
          </cell>
          <cell r="AP43">
            <v>6455.6262291933435</v>
          </cell>
          <cell r="AQ43">
            <v>6455.6262291933435</v>
          </cell>
          <cell r="AR43">
            <v>6455.6262291933435</v>
          </cell>
          <cell r="AS43">
            <v>6455.6262291933435</v>
          </cell>
          <cell r="AT43">
            <v>6455.6262291933435</v>
          </cell>
          <cell r="AU43">
            <v>6455.6262291933435</v>
          </cell>
          <cell r="AV43">
            <v>6455.6262291933435</v>
          </cell>
          <cell r="AW43">
            <v>6455.6262291933435</v>
          </cell>
          <cell r="AX43">
            <v>6455.6262291933435</v>
          </cell>
          <cell r="AY43">
            <v>6455.6262291933435</v>
          </cell>
        </row>
        <row r="44">
          <cell r="A44"/>
          <cell r="B44"/>
          <cell r="D44"/>
          <cell r="I44"/>
          <cell r="J44"/>
          <cell r="K44"/>
          <cell r="L44"/>
          <cell r="M44"/>
          <cell r="N44"/>
          <cell r="O44"/>
          <cell r="P44"/>
          <cell r="Q44">
            <v>0</v>
          </cell>
          <cell r="R44"/>
          <cell r="S44">
            <v>0</v>
          </cell>
          <cell r="T44">
            <v>0</v>
          </cell>
          <cell r="U44">
            <v>0</v>
          </cell>
          <cell r="V44"/>
          <cell r="W44"/>
          <cell r="X44"/>
          <cell r="Y44"/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</row>
        <row r="45">
          <cell r="A45" t="str">
            <v>EVOGENE</v>
          </cell>
          <cell r="B45"/>
          <cell r="C45" t="str">
            <v>SOW - Div</v>
          </cell>
          <cell r="D45" t="str">
            <v>Ag-Seed</v>
          </cell>
          <cell r="E45" t="str">
            <v>Ag-Seed</v>
          </cell>
          <cell r="F45">
            <v>15680341</v>
          </cell>
          <cell r="G45" t="str">
            <v>Ada Viterbo</v>
          </cell>
          <cell r="H45">
            <v>1</v>
          </cell>
          <cell r="I45">
            <v>21000</v>
          </cell>
          <cell r="J45">
            <v>0</v>
          </cell>
          <cell r="K45">
            <v>21000</v>
          </cell>
          <cell r="L45">
            <v>813</v>
          </cell>
          <cell r="M45">
            <v>290.56</v>
          </cell>
          <cell r="N45">
            <v>220.5</v>
          </cell>
          <cell r="O45">
            <v>397.72727272727269</v>
          </cell>
          <cell r="P45">
            <v>0</v>
          </cell>
          <cell r="Q45">
            <v>1365</v>
          </cell>
          <cell r="R45">
            <v>1474.1750454545456</v>
          </cell>
          <cell r="S45">
            <v>1750</v>
          </cell>
          <cell r="T45">
            <v>1575</v>
          </cell>
          <cell r="U45">
            <v>119.7</v>
          </cell>
          <cell r="V45">
            <v>1006.2499999999999</v>
          </cell>
          <cell r="W45">
            <v>0</v>
          </cell>
          <cell r="X45">
            <v>0</v>
          </cell>
          <cell r="Y45">
            <v>30011.912318181821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N45">
            <v>8454.0598079385418</v>
          </cell>
          <cell r="AO45">
            <v>8454.0598079385418</v>
          </cell>
          <cell r="AP45">
            <v>8454.0598079385418</v>
          </cell>
          <cell r="AQ45">
            <v>8454.0598079385418</v>
          </cell>
          <cell r="AR45">
            <v>8454.0598079385418</v>
          </cell>
          <cell r="AS45">
            <v>8454.0598079385418</v>
          </cell>
          <cell r="AT45">
            <v>8454.0598079385418</v>
          </cell>
          <cell r="AU45">
            <v>8454.0598079385418</v>
          </cell>
          <cell r="AV45">
            <v>8454.0598079385418</v>
          </cell>
          <cell r="AW45">
            <v>8454.0598079385418</v>
          </cell>
          <cell r="AX45">
            <v>8454.0598079385418</v>
          </cell>
          <cell r="AY45">
            <v>8454.0598079385418</v>
          </cell>
        </row>
        <row r="46">
          <cell r="A46" t="str">
            <v>EVOGENE</v>
          </cell>
          <cell r="B46"/>
          <cell r="C46" t="str">
            <v>SOW - Div</v>
          </cell>
          <cell r="D46" t="str">
            <v>Ag-Seed</v>
          </cell>
          <cell r="E46" t="str">
            <v>Ag-Seed</v>
          </cell>
          <cell r="F46">
            <v>27351329</v>
          </cell>
          <cell r="G46" t="str">
            <v>Michal Simovitch</v>
          </cell>
          <cell r="H46">
            <v>1</v>
          </cell>
          <cell r="I46">
            <v>17250</v>
          </cell>
          <cell r="J46">
            <v>0</v>
          </cell>
          <cell r="K46">
            <v>17250</v>
          </cell>
          <cell r="L46">
            <v>813</v>
          </cell>
          <cell r="M46">
            <v>290.57</v>
          </cell>
          <cell r="N46">
            <v>189</v>
          </cell>
          <cell r="O46">
            <v>326.70454545454544</v>
          </cell>
          <cell r="P46">
            <v>0</v>
          </cell>
          <cell r="Q46">
            <v>1121.25</v>
          </cell>
          <cell r="R46">
            <v>1185.2365909090909</v>
          </cell>
          <cell r="S46">
            <v>1437.5</v>
          </cell>
          <cell r="T46">
            <v>1293.75</v>
          </cell>
          <cell r="U46">
            <v>98.325000000000003</v>
          </cell>
          <cell r="V46">
            <v>826.5625</v>
          </cell>
          <cell r="W46">
            <v>0</v>
          </cell>
          <cell r="X46">
            <v>0</v>
          </cell>
          <cell r="Y46">
            <v>24831.898636363636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A47" t="str">
            <v>EVOGENE</v>
          </cell>
          <cell r="B47"/>
          <cell r="C47" t="str">
            <v>SOW - Div</v>
          </cell>
          <cell r="D47" t="str">
            <v>Ag-Seed</v>
          </cell>
          <cell r="E47" t="str">
            <v>Ag-Seed</v>
          </cell>
          <cell r="F47">
            <v>39726682</v>
          </cell>
          <cell r="G47" t="str">
            <v>Noam Ben-Naim</v>
          </cell>
          <cell r="H47">
            <v>1</v>
          </cell>
          <cell r="I47">
            <v>10250</v>
          </cell>
          <cell r="J47">
            <v>0</v>
          </cell>
          <cell r="K47">
            <v>10250</v>
          </cell>
          <cell r="L47">
            <v>813</v>
          </cell>
          <cell r="M47">
            <v>355.88</v>
          </cell>
          <cell r="N47">
            <v>220.5</v>
          </cell>
          <cell r="O47">
            <v>194.12878787878788</v>
          </cell>
          <cell r="P47">
            <v>0</v>
          </cell>
          <cell r="Q47">
            <v>666.25</v>
          </cell>
          <cell r="R47">
            <v>657.55415909090902</v>
          </cell>
          <cell r="S47">
            <v>854.16666666666663</v>
          </cell>
          <cell r="T47">
            <v>768.75</v>
          </cell>
          <cell r="U47">
            <v>58.425000000000004</v>
          </cell>
          <cell r="V47">
            <v>491.14583333333326</v>
          </cell>
          <cell r="W47">
            <v>0</v>
          </cell>
          <cell r="X47">
            <v>0</v>
          </cell>
          <cell r="Y47">
            <v>15329.800446969695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  <cell r="AN47">
            <v>4318.2536470337172</v>
          </cell>
          <cell r="AO47">
            <v>4318.2536470337172</v>
          </cell>
          <cell r="AP47">
            <v>4318.2536470337172</v>
          </cell>
          <cell r="AQ47">
            <v>4318.2536470337172</v>
          </cell>
          <cell r="AR47">
            <v>4318.2536470337172</v>
          </cell>
          <cell r="AS47">
            <v>4318.2536470337172</v>
          </cell>
          <cell r="AT47">
            <v>4318.2536470337172</v>
          </cell>
          <cell r="AU47">
            <v>4318.2536470337172</v>
          </cell>
          <cell r="AV47">
            <v>4318.2536470337172</v>
          </cell>
          <cell r="AW47">
            <v>4318.2536470337172</v>
          </cell>
          <cell r="AX47">
            <v>4318.2536470337172</v>
          </cell>
          <cell r="AY47">
            <v>4318.2536470337172</v>
          </cell>
        </row>
        <row r="48">
          <cell r="A48" t="str">
            <v>EVOGENE</v>
          </cell>
          <cell r="B48"/>
          <cell r="C48" t="str">
            <v>SOW - Div</v>
          </cell>
          <cell r="D48" t="str">
            <v>Ag-Seed</v>
          </cell>
          <cell r="E48" t="str">
            <v>Ag-Seed</v>
          </cell>
          <cell r="F48">
            <v>311721047</v>
          </cell>
          <cell r="G48" t="str">
            <v>Judith Vinocur-Basia</v>
          </cell>
          <cell r="H48">
            <v>0.8</v>
          </cell>
          <cell r="I48">
            <v>26000</v>
          </cell>
          <cell r="J48">
            <v>0</v>
          </cell>
          <cell r="K48">
            <v>32500</v>
          </cell>
          <cell r="L48">
            <v>813</v>
          </cell>
          <cell r="M48">
            <v>290.57</v>
          </cell>
          <cell r="N48">
            <v>220.5</v>
          </cell>
          <cell r="O48">
            <v>492.42424242424244</v>
          </cell>
          <cell r="P48">
            <v>120</v>
          </cell>
          <cell r="Q48">
            <v>2112.5</v>
          </cell>
          <cell r="R48">
            <v>2352.7780681818181</v>
          </cell>
          <cell r="S48">
            <v>2708.333333333333</v>
          </cell>
          <cell r="T48">
            <v>2437.5</v>
          </cell>
          <cell r="U48">
            <v>185.25</v>
          </cell>
          <cell r="V48">
            <v>1557.2916666666667</v>
          </cell>
          <cell r="W48">
            <v>0</v>
          </cell>
          <cell r="X48">
            <v>0</v>
          </cell>
          <cell r="Y48">
            <v>45790.147310606058</v>
          </cell>
          <cell r="AA48">
            <v>0.8</v>
          </cell>
          <cell r="AB48">
            <v>0.8</v>
          </cell>
          <cell r="AC48">
            <v>0.8</v>
          </cell>
          <cell r="AD48">
            <v>0.8</v>
          </cell>
          <cell r="AE48">
            <v>0.8</v>
          </cell>
          <cell r="AF48">
            <v>0.8</v>
          </cell>
          <cell r="AG48">
            <v>0.8</v>
          </cell>
          <cell r="AH48">
            <v>0.8</v>
          </cell>
          <cell r="AI48">
            <v>0.8</v>
          </cell>
          <cell r="AJ48">
            <v>0.8</v>
          </cell>
          <cell r="AK48">
            <v>0.8</v>
          </cell>
          <cell r="AL48">
            <v>0.8</v>
          </cell>
          <cell r="AN48">
            <v>10318.906436192916</v>
          </cell>
          <cell r="AO48">
            <v>10318.906436192916</v>
          </cell>
          <cell r="AP48">
            <v>10318.906436192916</v>
          </cell>
          <cell r="AQ48">
            <v>10318.906436192916</v>
          </cell>
          <cell r="AR48">
            <v>10318.906436192916</v>
          </cell>
          <cell r="AS48">
            <v>10318.906436192916</v>
          </cell>
          <cell r="AT48">
            <v>10318.906436192916</v>
          </cell>
          <cell r="AU48">
            <v>10318.906436192916</v>
          </cell>
          <cell r="AV48">
            <v>10318.906436192916</v>
          </cell>
          <cell r="AW48">
            <v>10318.906436192916</v>
          </cell>
          <cell r="AX48">
            <v>10318.906436192916</v>
          </cell>
          <cell r="AY48">
            <v>10318.906436192916</v>
          </cell>
        </row>
        <row r="49">
          <cell r="A49"/>
          <cell r="B49"/>
          <cell r="D49"/>
          <cell r="I49"/>
          <cell r="J49"/>
          <cell r="K49"/>
          <cell r="L49"/>
          <cell r="M49"/>
          <cell r="N49"/>
          <cell r="O49"/>
          <cell r="P49"/>
          <cell r="Q49">
            <v>0</v>
          </cell>
          <cell r="R49"/>
          <cell r="S49">
            <v>0</v>
          </cell>
          <cell r="T49">
            <v>0</v>
          </cell>
          <cell r="U49">
            <v>0</v>
          </cell>
          <cell r="V49"/>
          <cell r="W49"/>
          <cell r="X49"/>
          <cell r="Y49"/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</row>
        <row r="50">
          <cell r="A50"/>
          <cell r="B50"/>
          <cell r="D50"/>
          <cell r="I50"/>
          <cell r="J50"/>
          <cell r="K50"/>
          <cell r="L50"/>
          <cell r="M50"/>
          <cell r="N50"/>
          <cell r="O50"/>
          <cell r="P50"/>
          <cell r="Q50">
            <v>0</v>
          </cell>
          <cell r="R50"/>
          <cell r="S50">
            <v>0</v>
          </cell>
          <cell r="T50">
            <v>0</v>
          </cell>
          <cell r="U50">
            <v>0</v>
          </cell>
          <cell r="V50"/>
          <cell r="W50"/>
          <cell r="X50"/>
          <cell r="Y50"/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</row>
        <row r="51">
          <cell r="A51" t="str">
            <v>EVOGENE</v>
          </cell>
          <cell r="B51"/>
          <cell r="C51" t="str">
            <v>SOW</v>
          </cell>
          <cell r="D51" t="str">
            <v>Ag-Seed</v>
          </cell>
          <cell r="E51" t="str">
            <v>Ag-Seed Exec. MGMT</v>
          </cell>
          <cell r="F51">
            <v>17745225</v>
          </cell>
          <cell r="G51" t="str">
            <v>Arnon Heyman</v>
          </cell>
          <cell r="H51">
            <v>1</v>
          </cell>
          <cell r="I51">
            <v>35000</v>
          </cell>
          <cell r="J51">
            <v>0</v>
          </cell>
          <cell r="K51">
            <v>35000</v>
          </cell>
          <cell r="L51">
            <v>813</v>
          </cell>
          <cell r="M51">
            <v>943.4</v>
          </cell>
          <cell r="N51">
            <v>157.5</v>
          </cell>
          <cell r="O51">
            <v>662.87878787878788</v>
          </cell>
          <cell r="P51">
            <v>120</v>
          </cell>
          <cell r="Q51">
            <v>2275</v>
          </cell>
          <cell r="R51">
            <v>2597.2994090909087</v>
          </cell>
          <cell r="S51">
            <v>2916.6666666666665</v>
          </cell>
          <cell r="T51">
            <v>2625</v>
          </cell>
          <cell r="U51">
            <v>199.5</v>
          </cell>
          <cell r="V51">
            <v>5833.333333333333</v>
          </cell>
          <cell r="W51">
            <v>0</v>
          </cell>
          <cell r="X51">
            <v>0</v>
          </cell>
          <cell r="Y51">
            <v>54143.578196969698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  <cell r="AN51">
            <v>15251.712168160479</v>
          </cell>
          <cell r="AO51">
            <v>15251.712168160479</v>
          </cell>
          <cell r="AP51">
            <v>15251.712168160479</v>
          </cell>
          <cell r="AQ51">
            <v>15251.712168160479</v>
          </cell>
          <cell r="AR51">
            <v>15251.712168160479</v>
          </cell>
          <cell r="AS51">
            <v>15251.712168160479</v>
          </cell>
          <cell r="AT51">
            <v>15251.712168160479</v>
          </cell>
          <cell r="AU51">
            <v>15251.712168160479</v>
          </cell>
          <cell r="AV51">
            <v>15251.712168160479</v>
          </cell>
          <cell r="AW51">
            <v>15251.712168160479</v>
          </cell>
          <cell r="AX51">
            <v>15251.712168160479</v>
          </cell>
          <cell r="AY51">
            <v>15251.712168160479</v>
          </cell>
        </row>
        <row r="52">
          <cell r="A52" t="str">
            <v>EVOGENE</v>
          </cell>
          <cell r="B52"/>
          <cell r="C52" t="str">
            <v>SOW - Div</v>
          </cell>
          <cell r="D52" t="str">
            <v>Ag-Chemistry</v>
          </cell>
          <cell r="E52" t="str">
            <v>PM-Chem</v>
          </cell>
          <cell r="F52">
            <v>31566714</v>
          </cell>
          <cell r="G52" t="str">
            <v>Mirit Ram</v>
          </cell>
          <cell r="H52">
            <v>1</v>
          </cell>
          <cell r="I52">
            <v>23000</v>
          </cell>
          <cell r="J52">
            <v>-2167</v>
          </cell>
          <cell r="K52">
            <v>20833</v>
          </cell>
          <cell r="L52">
            <v>813</v>
          </cell>
          <cell r="M52">
            <v>0</v>
          </cell>
          <cell r="N52">
            <v>157.5</v>
          </cell>
          <cell r="O52">
            <v>435.60606060606068</v>
          </cell>
          <cell r="P52">
            <v>120</v>
          </cell>
          <cell r="Q52">
            <v>1354.145</v>
          </cell>
          <cell r="R52">
            <v>1446.9739545454545</v>
          </cell>
          <cell r="S52">
            <v>1736.0833333333333</v>
          </cell>
          <cell r="T52">
            <v>1562.4749999999999</v>
          </cell>
          <cell r="U52">
            <v>118.74810000000001</v>
          </cell>
          <cell r="V52">
            <v>1102.0833333333333</v>
          </cell>
          <cell r="W52">
            <v>2650</v>
          </cell>
          <cell r="X52">
            <v>1100</v>
          </cell>
          <cell r="Y52">
            <v>33429.614781818178</v>
          </cell>
          <cell r="AA52">
            <v>0</v>
          </cell>
          <cell r="AB52">
            <v>0</v>
          </cell>
          <cell r="AC52">
            <v>0</v>
          </cell>
          <cell r="AD52"/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9416.7928962868118</v>
          </cell>
          <cell r="AS52">
            <v>9416.7928962868118</v>
          </cell>
          <cell r="AT52">
            <v>9416.7928962868118</v>
          </cell>
          <cell r="AU52">
            <v>9416.7928962868118</v>
          </cell>
          <cell r="AV52">
            <v>9416.7928962868118</v>
          </cell>
          <cell r="AW52">
            <v>9416.7928962868118</v>
          </cell>
          <cell r="AX52">
            <v>9416.7928962868118</v>
          </cell>
          <cell r="AY52">
            <v>9416.7928962868118</v>
          </cell>
        </row>
        <row r="53">
          <cell r="A53" t="str">
            <v>EVOGENE</v>
          </cell>
          <cell r="B53"/>
          <cell r="C53" t="str">
            <v>SOW - Div</v>
          </cell>
          <cell r="D53" t="str">
            <v>Ag-Seed</v>
          </cell>
          <cell r="E53" t="str">
            <v>Ag-Seed</v>
          </cell>
          <cell r="F53">
            <v>46116182</v>
          </cell>
          <cell r="G53" t="str">
            <v>Or Rotem</v>
          </cell>
          <cell r="H53">
            <v>1</v>
          </cell>
          <cell r="I53">
            <v>17000</v>
          </cell>
          <cell r="J53">
            <v>0</v>
          </cell>
          <cell r="K53">
            <v>17000</v>
          </cell>
          <cell r="L53">
            <v>813</v>
          </cell>
          <cell r="M53">
            <v>290.56</v>
          </cell>
          <cell r="N53">
            <v>189</v>
          </cell>
          <cell r="O53">
            <v>321.969696969697</v>
          </cell>
          <cell r="P53">
            <v>0</v>
          </cell>
          <cell r="Q53">
            <v>1105</v>
          </cell>
          <cell r="R53">
            <v>1166.1307272727272</v>
          </cell>
          <cell r="S53">
            <v>1416.6666666666665</v>
          </cell>
          <cell r="T53">
            <v>1275</v>
          </cell>
          <cell r="U53">
            <v>96.9</v>
          </cell>
          <cell r="V53">
            <v>814.58333333333337</v>
          </cell>
          <cell r="W53">
            <v>0</v>
          </cell>
          <cell r="X53">
            <v>0</v>
          </cell>
          <cell r="Y53">
            <v>24488.810424242427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N53">
            <v>6898.256457533078</v>
          </cell>
          <cell r="AO53">
            <v>6898.256457533078</v>
          </cell>
          <cell r="AP53">
            <v>6898.256457533078</v>
          </cell>
          <cell r="AQ53">
            <v>6898.256457533078</v>
          </cell>
          <cell r="AR53">
            <v>6898.256457533078</v>
          </cell>
          <cell r="AS53">
            <v>6898.256457533078</v>
          </cell>
          <cell r="AT53">
            <v>6898.256457533078</v>
          </cell>
          <cell r="AU53">
            <v>6898.256457533078</v>
          </cell>
          <cell r="AV53">
            <v>6898.256457533078</v>
          </cell>
          <cell r="AW53">
            <v>6898.256457533078</v>
          </cell>
          <cell r="AX53">
            <v>6898.256457533078</v>
          </cell>
          <cell r="AY53">
            <v>6898.256457533078</v>
          </cell>
        </row>
        <row r="54">
          <cell r="A54"/>
          <cell r="B54"/>
          <cell r="D54"/>
          <cell r="I54"/>
          <cell r="J54"/>
          <cell r="K54"/>
          <cell r="L54"/>
          <cell r="M54"/>
          <cell r="N54"/>
          <cell r="O54"/>
          <cell r="P54"/>
          <cell r="Q54">
            <v>0</v>
          </cell>
          <cell r="R54"/>
          <cell r="S54">
            <v>0</v>
          </cell>
          <cell r="T54">
            <v>0</v>
          </cell>
          <cell r="U54">
            <v>0</v>
          </cell>
          <cell r="V54"/>
          <cell r="W54"/>
          <cell r="X54"/>
          <cell r="Y54"/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</row>
        <row r="55">
          <cell r="A55" t="str">
            <v>EVOGENE</v>
          </cell>
          <cell r="B55"/>
          <cell r="C55" t="str">
            <v>SOW</v>
          </cell>
          <cell r="D55" t="str">
            <v>Platform</v>
          </cell>
          <cell r="E55" t="str">
            <v>Molecular Lab</v>
          </cell>
          <cell r="F55">
            <v>17879115</v>
          </cell>
          <cell r="G55" t="str">
            <v>Itan Preis</v>
          </cell>
          <cell r="H55">
            <v>1</v>
          </cell>
          <cell r="I55">
            <v>15000</v>
          </cell>
          <cell r="J55">
            <v>0</v>
          </cell>
          <cell r="K55">
            <v>15000</v>
          </cell>
          <cell r="L55">
            <v>813</v>
          </cell>
          <cell r="M55">
            <v>223.18</v>
          </cell>
          <cell r="N55">
            <v>189</v>
          </cell>
          <cell r="O55">
            <v>284.09090909090912</v>
          </cell>
          <cell r="P55">
            <v>0</v>
          </cell>
          <cell r="Q55">
            <v>975</v>
          </cell>
          <cell r="R55">
            <v>1008.2363181818182</v>
          </cell>
          <cell r="S55">
            <v>1250</v>
          </cell>
          <cell r="T55">
            <v>1125</v>
          </cell>
          <cell r="U55">
            <v>85.5</v>
          </cell>
          <cell r="V55">
            <v>718.75</v>
          </cell>
          <cell r="W55">
            <v>0</v>
          </cell>
          <cell r="X55">
            <v>0</v>
          </cell>
          <cell r="Y55">
            <v>21671.757227272727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N55">
            <v>6104.720345710628</v>
          </cell>
          <cell r="AO55">
            <v>6104.720345710628</v>
          </cell>
          <cell r="AP55">
            <v>6104.720345710628</v>
          </cell>
          <cell r="AQ55">
            <v>6104.720345710628</v>
          </cell>
          <cell r="AR55">
            <v>6104.720345710628</v>
          </cell>
          <cell r="AS55">
            <v>6104.720345710628</v>
          </cell>
          <cell r="AT55">
            <v>6104.720345710628</v>
          </cell>
          <cell r="AU55">
            <v>6104.720345710628</v>
          </cell>
          <cell r="AV55">
            <v>6104.720345710628</v>
          </cell>
          <cell r="AW55">
            <v>6104.720345710628</v>
          </cell>
          <cell r="AX55">
            <v>6104.720345710628</v>
          </cell>
          <cell r="AY55">
            <v>6104.720345710628</v>
          </cell>
        </row>
        <row r="56">
          <cell r="A56" t="str">
            <v>EVOGENE</v>
          </cell>
          <cell r="B56"/>
          <cell r="C56" t="str">
            <v>SOW</v>
          </cell>
          <cell r="D56" t="str">
            <v>Platform</v>
          </cell>
          <cell r="E56" t="str">
            <v>Molecular Lab</v>
          </cell>
          <cell r="F56">
            <v>35894484</v>
          </cell>
          <cell r="G56" t="str">
            <v>Edith Kario</v>
          </cell>
          <cell r="H56">
            <v>0.95</v>
          </cell>
          <cell r="I56">
            <v>17575</v>
          </cell>
          <cell r="J56">
            <v>0</v>
          </cell>
          <cell r="K56">
            <v>18500</v>
          </cell>
          <cell r="L56">
            <v>813</v>
          </cell>
          <cell r="M56">
            <v>486.8</v>
          </cell>
          <cell r="N56">
            <v>220.5</v>
          </cell>
          <cell r="O56">
            <v>332.8598484848485</v>
          </cell>
          <cell r="P56">
            <v>0</v>
          </cell>
          <cell r="Q56">
            <v>1202.5</v>
          </cell>
          <cell r="R56">
            <v>1296.5279886363635</v>
          </cell>
          <cell r="S56">
            <v>1541.6666666666665</v>
          </cell>
          <cell r="T56">
            <v>1387.5</v>
          </cell>
          <cell r="U56">
            <v>105.45</v>
          </cell>
          <cell r="V56">
            <v>886.45833333333337</v>
          </cell>
          <cell r="W56">
            <v>0</v>
          </cell>
          <cell r="X56">
            <v>0</v>
          </cell>
          <cell r="Y56">
            <v>26773.262837121212</v>
          </cell>
          <cell r="AA56">
            <v>0.7</v>
          </cell>
          <cell r="AB56">
            <v>0.7</v>
          </cell>
          <cell r="AC56">
            <v>0.7</v>
          </cell>
          <cell r="AD56">
            <v>0.7</v>
          </cell>
          <cell r="AE56">
            <v>0.7</v>
          </cell>
          <cell r="AF56">
            <v>0.7</v>
          </cell>
          <cell r="AG56">
            <v>0.7</v>
          </cell>
          <cell r="AH56">
            <v>0.7</v>
          </cell>
          <cell r="AI56">
            <v>0.7</v>
          </cell>
          <cell r="AJ56">
            <v>0.7</v>
          </cell>
          <cell r="AK56">
            <v>0.7</v>
          </cell>
          <cell r="AL56">
            <v>0.7</v>
          </cell>
          <cell r="AN56">
            <v>5279.2349256295347</v>
          </cell>
          <cell r="AO56">
            <v>5279.2349256295347</v>
          </cell>
          <cell r="AP56">
            <v>5279.2349256295347</v>
          </cell>
          <cell r="AQ56">
            <v>5279.2349256295347</v>
          </cell>
          <cell r="AR56">
            <v>5279.2349256295347</v>
          </cell>
          <cell r="AS56">
            <v>5279.2349256295347</v>
          </cell>
          <cell r="AT56">
            <v>5279.2349256295347</v>
          </cell>
          <cell r="AU56">
            <v>5279.2349256295347</v>
          </cell>
          <cell r="AV56">
            <v>5279.2349256295347</v>
          </cell>
          <cell r="AW56">
            <v>5279.2349256295347</v>
          </cell>
          <cell r="AX56">
            <v>5279.2349256295347</v>
          </cell>
          <cell r="AY56">
            <v>5279.2349256295347</v>
          </cell>
        </row>
        <row r="57">
          <cell r="A57" t="str">
            <v>EVOGENE</v>
          </cell>
          <cell r="B57"/>
          <cell r="C57" t="str">
            <v>SOW</v>
          </cell>
          <cell r="D57" t="str">
            <v>Platform</v>
          </cell>
          <cell r="E57" t="str">
            <v>Molecular Lab</v>
          </cell>
          <cell r="F57">
            <v>300540226</v>
          </cell>
          <cell r="G57" t="str">
            <v>Shani Naama</v>
          </cell>
          <cell r="H57">
            <v>1</v>
          </cell>
          <cell r="I57">
            <v>9200</v>
          </cell>
          <cell r="J57">
            <v>0</v>
          </cell>
          <cell r="K57">
            <v>9200</v>
          </cell>
          <cell r="L57">
            <v>813</v>
          </cell>
          <cell r="M57">
            <v>735.29</v>
          </cell>
          <cell r="N57">
            <v>189</v>
          </cell>
          <cell r="O57">
            <v>174.24242424242425</v>
          </cell>
          <cell r="P57">
            <v>0</v>
          </cell>
          <cell r="Q57">
            <v>598</v>
          </cell>
          <cell r="R57">
            <v>603.4059318181819</v>
          </cell>
          <cell r="S57">
            <v>766.66666666666663</v>
          </cell>
          <cell r="T57">
            <v>690</v>
          </cell>
          <cell r="U57">
            <v>52.440000000000005</v>
          </cell>
          <cell r="V57">
            <v>440.83333333333331</v>
          </cell>
          <cell r="W57">
            <v>0</v>
          </cell>
          <cell r="X57">
            <v>0</v>
          </cell>
          <cell r="Y57">
            <v>14262.878356060608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N57">
            <v>4017.7122129748195</v>
          </cell>
          <cell r="AO57">
            <v>4017.7122129748195</v>
          </cell>
          <cell r="AP57">
            <v>4017.7122129748195</v>
          </cell>
          <cell r="AQ57">
            <v>4017.7122129748195</v>
          </cell>
          <cell r="AR57">
            <v>4017.7122129748195</v>
          </cell>
          <cell r="AS57">
            <v>4017.7122129748195</v>
          </cell>
          <cell r="AT57">
            <v>4017.7122129748195</v>
          </cell>
          <cell r="AU57">
            <v>4017.7122129748195</v>
          </cell>
          <cell r="AV57">
            <v>4017.7122129748195</v>
          </cell>
          <cell r="AW57">
            <v>4017.7122129748195</v>
          </cell>
          <cell r="AX57">
            <v>4017.7122129748195</v>
          </cell>
          <cell r="AY57">
            <v>4017.7122129748195</v>
          </cell>
        </row>
        <row r="58">
          <cell r="A58" t="str">
            <v>EVOGENE</v>
          </cell>
          <cell r="B58"/>
          <cell r="C58" t="str">
            <v>SOW</v>
          </cell>
          <cell r="D58" t="str">
            <v>Platform</v>
          </cell>
          <cell r="E58" t="str">
            <v>Microbiology lab</v>
          </cell>
          <cell r="F58">
            <v>306135153</v>
          </cell>
          <cell r="G58" t="str">
            <v>Olga Shaya</v>
          </cell>
          <cell r="H58">
            <v>1</v>
          </cell>
          <cell r="I58">
            <v>10500</v>
          </cell>
          <cell r="J58">
            <v>0</v>
          </cell>
          <cell r="K58">
            <v>10500</v>
          </cell>
          <cell r="L58">
            <v>813</v>
          </cell>
          <cell r="M58">
            <v>220.59</v>
          </cell>
          <cell r="N58">
            <v>189</v>
          </cell>
          <cell r="O58">
            <v>198.86363636363635</v>
          </cell>
          <cell r="P58">
            <v>0</v>
          </cell>
          <cell r="Q58">
            <v>682.5</v>
          </cell>
          <cell r="R58">
            <v>664.1500227272727</v>
          </cell>
          <cell r="S58">
            <v>875</v>
          </cell>
          <cell r="T58">
            <v>787.5</v>
          </cell>
          <cell r="U58">
            <v>59.85</v>
          </cell>
          <cell r="V58">
            <v>503.12499999999994</v>
          </cell>
          <cell r="W58">
            <v>0</v>
          </cell>
          <cell r="X58">
            <v>0</v>
          </cell>
          <cell r="Y58">
            <v>15493.57865909091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A59" t="str">
            <v>EVOGENE</v>
          </cell>
          <cell r="B59"/>
          <cell r="C59" t="str">
            <v>SOW</v>
          </cell>
          <cell r="D59" t="str">
            <v>Platform</v>
          </cell>
          <cell r="E59" t="str">
            <v>Microbiology lab</v>
          </cell>
          <cell r="F59">
            <v>306941014</v>
          </cell>
          <cell r="G59" t="str">
            <v>Evgenya Gold</v>
          </cell>
          <cell r="H59">
            <v>1</v>
          </cell>
          <cell r="I59">
            <v>15500</v>
          </cell>
          <cell r="J59">
            <v>0</v>
          </cell>
          <cell r="K59">
            <v>15500</v>
          </cell>
          <cell r="L59">
            <v>813</v>
          </cell>
          <cell r="M59">
            <v>270.17</v>
          </cell>
          <cell r="N59">
            <v>252</v>
          </cell>
          <cell r="O59">
            <v>293.56060606060606</v>
          </cell>
          <cell r="P59">
            <v>0</v>
          </cell>
          <cell r="Q59">
            <v>1007.5</v>
          </cell>
          <cell r="R59">
            <v>1054.6957954545455</v>
          </cell>
          <cell r="S59">
            <v>1291.6666666666665</v>
          </cell>
          <cell r="T59">
            <v>1162.5</v>
          </cell>
          <cell r="U59">
            <v>88.350000000000009</v>
          </cell>
          <cell r="V59">
            <v>742.70833333333337</v>
          </cell>
          <cell r="W59">
            <v>0</v>
          </cell>
          <cell r="X59">
            <v>0</v>
          </cell>
          <cell r="Y59">
            <v>22476.151401515152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N59">
            <v>6331.3102539479305</v>
          </cell>
          <cell r="AO59">
            <v>6331.3102539479305</v>
          </cell>
          <cell r="AP59">
            <v>6331.3102539479305</v>
          </cell>
          <cell r="AQ59">
            <v>6331.3102539479305</v>
          </cell>
          <cell r="AR59">
            <v>6331.3102539479305</v>
          </cell>
          <cell r="AS59">
            <v>6331.3102539479305</v>
          </cell>
          <cell r="AT59">
            <v>6331.3102539479305</v>
          </cell>
          <cell r="AU59">
            <v>6331.3102539479305</v>
          </cell>
          <cell r="AV59">
            <v>6331.3102539479305</v>
          </cell>
          <cell r="AW59">
            <v>6331.3102539479305</v>
          </cell>
          <cell r="AX59">
            <v>6331.3102539479305</v>
          </cell>
          <cell r="AY59">
            <v>6331.3102539479305</v>
          </cell>
        </row>
        <row r="60">
          <cell r="A60" t="str">
            <v>EVOGENE</v>
          </cell>
          <cell r="B60"/>
          <cell r="C60" t="str">
            <v>SOW</v>
          </cell>
          <cell r="D60" t="str">
            <v>Platform</v>
          </cell>
          <cell r="E60" t="str">
            <v>Molecular Lab</v>
          </cell>
          <cell r="F60">
            <v>321009003</v>
          </cell>
          <cell r="G60" t="str">
            <v>Natalia Goller</v>
          </cell>
          <cell r="H60">
            <v>1</v>
          </cell>
          <cell r="I60">
            <v>8900</v>
          </cell>
          <cell r="J60">
            <v>0</v>
          </cell>
          <cell r="K60">
            <v>8900</v>
          </cell>
          <cell r="L60">
            <v>813</v>
          </cell>
          <cell r="M60">
            <v>379.41</v>
          </cell>
          <cell r="N60">
            <v>220.5</v>
          </cell>
          <cell r="O60">
            <v>168.56060606060606</v>
          </cell>
          <cell r="P60">
            <v>0</v>
          </cell>
          <cell r="Q60">
            <v>578.5</v>
          </cell>
          <cell r="R60">
            <v>556.15129545454545</v>
          </cell>
          <cell r="S60">
            <v>741.66666666666663</v>
          </cell>
          <cell r="T60">
            <v>667.5</v>
          </cell>
          <cell r="U60">
            <v>50.730000000000004</v>
          </cell>
          <cell r="V60">
            <v>426.45833333333331</v>
          </cell>
          <cell r="W60">
            <v>0</v>
          </cell>
          <cell r="X60">
            <v>0</v>
          </cell>
          <cell r="Y60">
            <v>13502.476901515151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N60">
            <v>3803.514620145113</v>
          </cell>
          <cell r="AO60">
            <v>3803.514620145113</v>
          </cell>
          <cell r="AP60">
            <v>3803.514620145113</v>
          </cell>
          <cell r="AQ60">
            <v>3803.514620145113</v>
          </cell>
          <cell r="AR60">
            <v>3803.514620145113</v>
          </cell>
          <cell r="AS60">
            <v>3803.514620145113</v>
          </cell>
          <cell r="AT60">
            <v>3803.514620145113</v>
          </cell>
          <cell r="AU60">
            <v>3803.514620145113</v>
          </cell>
          <cell r="AV60">
            <v>3803.514620145113</v>
          </cell>
          <cell r="AW60">
            <v>3803.514620145113</v>
          </cell>
          <cell r="AX60">
            <v>3803.514620145113</v>
          </cell>
          <cell r="AY60">
            <v>3803.514620145113</v>
          </cell>
        </row>
        <row r="61">
          <cell r="A61" t="str">
            <v>BIOMICA</v>
          </cell>
          <cell r="B61">
            <v>89</v>
          </cell>
          <cell r="C61" t="str">
            <v>SOW - Div</v>
          </cell>
          <cell r="D61" t="str">
            <v xml:space="preserve">Biomica </v>
          </cell>
          <cell r="E61" t="str">
            <v>Biomica RD</v>
          </cell>
          <cell r="F61">
            <v>300047842</v>
          </cell>
          <cell r="G61" t="str">
            <v>Mriam Vanono</v>
          </cell>
          <cell r="H61">
            <v>1</v>
          </cell>
          <cell r="I61">
            <v>9000</v>
          </cell>
          <cell r="J61">
            <v>0</v>
          </cell>
          <cell r="K61">
            <v>9000</v>
          </cell>
          <cell r="L61">
            <v>813</v>
          </cell>
          <cell r="M61">
            <v>675.67</v>
          </cell>
          <cell r="N61">
            <v>189</v>
          </cell>
          <cell r="O61">
            <v>170.45454545454544</v>
          </cell>
          <cell r="P61">
            <v>0</v>
          </cell>
          <cell r="Q61">
            <v>585</v>
          </cell>
          <cell r="R61">
            <v>583.65034090909103</v>
          </cell>
          <cell r="S61">
            <v>750</v>
          </cell>
          <cell r="T61">
            <v>675</v>
          </cell>
          <cell r="U61">
            <v>51.300000000000004</v>
          </cell>
          <cell r="V61">
            <v>431.25</v>
          </cell>
          <cell r="W61">
            <v>0</v>
          </cell>
          <cell r="X61">
            <v>0</v>
          </cell>
          <cell r="Y61">
            <v>13924.324886363636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N61">
            <v>3922.3450384122921</v>
          </cell>
          <cell r="AO61">
            <v>3922.3450384122921</v>
          </cell>
          <cell r="AP61">
            <v>3922.3450384122921</v>
          </cell>
          <cell r="AQ61">
            <v>3922.3450384122921</v>
          </cell>
          <cell r="AR61">
            <v>3922.3450384122921</v>
          </cell>
          <cell r="AS61">
            <v>3922.3450384122921</v>
          </cell>
          <cell r="AT61">
            <v>3922.3450384122921</v>
          </cell>
          <cell r="AU61">
            <v>3922.3450384122921</v>
          </cell>
          <cell r="AV61">
            <v>3922.3450384122921</v>
          </cell>
          <cell r="AW61">
            <v>3922.3450384122921</v>
          </cell>
          <cell r="AX61">
            <v>3922.3450384122921</v>
          </cell>
          <cell r="AY61">
            <v>3922.3450384122921</v>
          </cell>
        </row>
        <row r="62">
          <cell r="A62" t="str">
            <v>EVOGENE</v>
          </cell>
          <cell r="B62"/>
          <cell r="C62" t="str">
            <v>SOW</v>
          </cell>
          <cell r="D62" t="str">
            <v>Platform</v>
          </cell>
          <cell r="E62" t="str">
            <v>Microbiology lab</v>
          </cell>
          <cell r="F62">
            <v>304243421</v>
          </cell>
          <cell r="G62" t="str">
            <v>Ora Maharat</v>
          </cell>
          <cell r="H62">
            <v>1</v>
          </cell>
          <cell r="I62">
            <v>10000</v>
          </cell>
          <cell r="J62">
            <v>0</v>
          </cell>
          <cell r="K62">
            <v>10000</v>
          </cell>
          <cell r="L62">
            <v>813</v>
          </cell>
          <cell r="M62">
            <v>600</v>
          </cell>
          <cell r="N62">
            <v>189</v>
          </cell>
          <cell r="O62">
            <v>189.39393939393941</v>
          </cell>
          <cell r="P62">
            <v>0</v>
          </cell>
          <cell r="Q62">
            <v>650</v>
          </cell>
          <cell r="R62">
            <v>654.39554545454553</v>
          </cell>
          <cell r="S62">
            <v>833.33333333333326</v>
          </cell>
          <cell r="T62">
            <v>750</v>
          </cell>
          <cell r="U62">
            <v>57</v>
          </cell>
          <cell r="V62">
            <v>479.16666666666669</v>
          </cell>
          <cell r="W62">
            <v>0</v>
          </cell>
          <cell r="X62">
            <v>0</v>
          </cell>
          <cell r="Y62">
            <v>15215.289484848485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N62">
            <v>4285.9970379854885</v>
          </cell>
          <cell r="AO62">
            <v>4285.9970379854885</v>
          </cell>
          <cell r="AP62">
            <v>4285.9970379854885</v>
          </cell>
          <cell r="AQ62">
            <v>4285.9970379854885</v>
          </cell>
          <cell r="AR62">
            <v>4285.9970379854885</v>
          </cell>
          <cell r="AS62">
            <v>4285.9970379854885</v>
          </cell>
          <cell r="AT62">
            <v>4285.9970379854885</v>
          </cell>
          <cell r="AU62">
            <v>4285.9970379854885</v>
          </cell>
          <cell r="AV62">
            <v>4285.9970379854885</v>
          </cell>
          <cell r="AW62">
            <v>4285.9970379854885</v>
          </cell>
          <cell r="AX62">
            <v>4285.9970379854885</v>
          </cell>
          <cell r="AY62">
            <v>4285.9970379854885</v>
          </cell>
        </row>
        <row r="63">
          <cell r="A63"/>
          <cell r="B63"/>
          <cell r="D63"/>
          <cell r="I63"/>
          <cell r="J63"/>
          <cell r="K63"/>
          <cell r="L63"/>
          <cell r="M63"/>
          <cell r="N63"/>
          <cell r="O63"/>
          <cell r="P63"/>
          <cell r="Q63">
            <v>0</v>
          </cell>
          <cell r="R63"/>
          <cell r="S63">
            <v>0</v>
          </cell>
          <cell r="T63">
            <v>0</v>
          </cell>
          <cell r="U63">
            <v>0</v>
          </cell>
          <cell r="V63"/>
          <cell r="W63"/>
          <cell r="X63"/>
          <cell r="Y63"/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</row>
        <row r="64">
          <cell r="A64" t="str">
            <v>EVOGENE</v>
          </cell>
          <cell r="B64"/>
          <cell r="C64" t="str">
            <v>SOW</v>
          </cell>
          <cell r="D64" t="str">
            <v>Platform</v>
          </cell>
          <cell r="E64" t="str">
            <v>Algorithm</v>
          </cell>
          <cell r="F64">
            <v>11849932</v>
          </cell>
          <cell r="G64" t="str">
            <v>Roni Rechtman</v>
          </cell>
          <cell r="H64">
            <v>0.8</v>
          </cell>
          <cell r="I64">
            <v>20800</v>
          </cell>
          <cell r="J64">
            <v>0</v>
          </cell>
          <cell r="K64">
            <v>26000</v>
          </cell>
          <cell r="L64">
            <v>813</v>
          </cell>
          <cell r="M64">
            <v>290.57</v>
          </cell>
          <cell r="N64">
            <v>176.4</v>
          </cell>
          <cell r="O64">
            <v>393.93939393939399</v>
          </cell>
          <cell r="P64">
            <v>0</v>
          </cell>
          <cell r="Q64">
            <v>1690</v>
          </cell>
          <cell r="R64">
            <v>1845.5842045454544</v>
          </cell>
          <cell r="S64">
            <v>2166.6666666666665</v>
          </cell>
          <cell r="T64">
            <v>1950</v>
          </cell>
          <cell r="U64">
            <v>148.20000000000002</v>
          </cell>
          <cell r="V64">
            <v>1245.8333333333333</v>
          </cell>
          <cell r="W64">
            <v>0</v>
          </cell>
          <cell r="X64">
            <v>0</v>
          </cell>
          <cell r="Y64">
            <v>36720.193598484846</v>
          </cell>
          <cell r="AA64">
            <v>0.8</v>
          </cell>
          <cell r="AB64">
            <v>0.8</v>
          </cell>
          <cell r="AC64">
            <v>0.8</v>
          </cell>
          <cell r="AD64">
            <v>0.8</v>
          </cell>
          <cell r="AE64">
            <v>0.8</v>
          </cell>
          <cell r="AF64">
            <v>0.8</v>
          </cell>
          <cell r="AG64">
            <v>0.8</v>
          </cell>
          <cell r="AH64">
            <v>0.8</v>
          </cell>
          <cell r="AI64">
            <v>0.8</v>
          </cell>
          <cell r="AJ64">
            <v>0.8</v>
          </cell>
          <cell r="AK64">
            <v>0.8</v>
          </cell>
          <cell r="AL64">
            <v>0.8</v>
          </cell>
          <cell r="AN64">
            <v>8274.9732052923609</v>
          </cell>
          <cell r="AO64">
            <v>8274.9732052923609</v>
          </cell>
          <cell r="AP64">
            <v>8274.9732052923609</v>
          </cell>
          <cell r="AQ64">
            <v>8274.9732052923609</v>
          </cell>
          <cell r="AR64">
            <v>8274.9732052923609</v>
          </cell>
          <cell r="AS64">
            <v>8274.9732052923609</v>
          </cell>
          <cell r="AT64">
            <v>8274.9732052923609</v>
          </cell>
          <cell r="AU64">
            <v>8274.9732052923609</v>
          </cell>
          <cell r="AV64">
            <v>8274.9732052923609</v>
          </cell>
          <cell r="AW64">
            <v>8274.9732052923609</v>
          </cell>
          <cell r="AX64">
            <v>8274.9732052923609</v>
          </cell>
          <cell r="AY64">
            <v>8274.9732052923609</v>
          </cell>
        </row>
        <row r="65">
          <cell r="A65" t="str">
            <v>EVOGENE</v>
          </cell>
          <cell r="B65"/>
          <cell r="C65" t="str">
            <v>SOW</v>
          </cell>
          <cell r="D65" t="str">
            <v>Platform</v>
          </cell>
          <cell r="E65" t="str">
            <v>Bioinformatics</v>
          </cell>
          <cell r="F65">
            <v>11910809</v>
          </cell>
          <cell r="G65" t="str">
            <v>Ilia Zhidkov</v>
          </cell>
          <cell r="H65">
            <v>1</v>
          </cell>
          <cell r="I65">
            <v>24000</v>
          </cell>
          <cell r="J65">
            <v>0</v>
          </cell>
          <cell r="K65">
            <v>24000</v>
          </cell>
          <cell r="L65">
            <v>813</v>
          </cell>
          <cell r="M65">
            <v>416.98</v>
          </cell>
          <cell r="N65">
            <v>220.5</v>
          </cell>
          <cell r="O65">
            <v>454.54545454545456</v>
          </cell>
          <cell r="P65">
            <v>0</v>
          </cell>
          <cell r="Q65">
            <v>1560</v>
          </cell>
          <cell r="R65">
            <v>1712.9179090909092</v>
          </cell>
          <cell r="S65">
            <v>2000</v>
          </cell>
          <cell r="T65">
            <v>1800</v>
          </cell>
          <cell r="U65">
            <v>136.80000000000001</v>
          </cell>
          <cell r="V65">
            <v>1149.9999999999998</v>
          </cell>
          <cell r="W65">
            <v>0</v>
          </cell>
          <cell r="X65">
            <v>0</v>
          </cell>
          <cell r="Y65">
            <v>34264.743363636371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N65">
            <v>9652.0403841229218</v>
          </cell>
          <cell r="AO65">
            <v>9652.0403841229218</v>
          </cell>
          <cell r="AP65">
            <v>9652.0403841229218</v>
          </cell>
          <cell r="AQ65">
            <v>9652.0403841229218</v>
          </cell>
          <cell r="AR65">
            <v>9652.0403841229218</v>
          </cell>
          <cell r="AS65">
            <v>9652.0403841229218</v>
          </cell>
          <cell r="AT65">
            <v>9652.0403841229218</v>
          </cell>
          <cell r="AU65">
            <v>9652.0403841229218</v>
          </cell>
          <cell r="AV65">
            <v>9652.0403841229218</v>
          </cell>
          <cell r="AW65">
            <v>9652.0403841229218</v>
          </cell>
          <cell r="AX65">
            <v>9652.0403841229218</v>
          </cell>
          <cell r="AY65">
            <v>9652.0403841229218</v>
          </cell>
        </row>
        <row r="66">
          <cell r="A66" t="str">
            <v>EVOGENE</v>
          </cell>
          <cell r="B66"/>
          <cell r="C66" t="str">
            <v>SOW</v>
          </cell>
          <cell r="D66" t="str">
            <v>Platform</v>
          </cell>
          <cell r="E66" t="str">
            <v>Algorithm</v>
          </cell>
          <cell r="F66">
            <v>15601453</v>
          </cell>
          <cell r="G66" t="str">
            <v>Roberto Olander</v>
          </cell>
          <cell r="H66">
            <v>1</v>
          </cell>
          <cell r="I66">
            <v>26000</v>
          </cell>
          <cell r="J66">
            <v>0</v>
          </cell>
          <cell r="K66">
            <v>26000</v>
          </cell>
          <cell r="L66">
            <v>813</v>
          </cell>
          <cell r="M66">
            <v>283.02</v>
          </cell>
          <cell r="N66">
            <v>157.5</v>
          </cell>
          <cell r="O66">
            <v>492.42424242424244</v>
          </cell>
          <cell r="P66">
            <v>0</v>
          </cell>
          <cell r="Q66">
            <v>1690</v>
          </cell>
          <cell r="R66">
            <v>1850.9868181818183</v>
          </cell>
          <cell r="S66">
            <v>2166.6666666666665</v>
          </cell>
          <cell r="T66">
            <v>1950</v>
          </cell>
          <cell r="U66">
            <v>148.20000000000002</v>
          </cell>
          <cell r="V66">
            <v>1245.8333333333333</v>
          </cell>
          <cell r="W66">
            <v>0</v>
          </cell>
          <cell r="X66">
            <v>0</v>
          </cell>
          <cell r="Y66">
            <v>36797.631060606058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N66">
            <v>10365.52987622706</v>
          </cell>
          <cell r="AO66">
            <v>10365.52987622706</v>
          </cell>
          <cell r="AP66">
            <v>10365.52987622706</v>
          </cell>
          <cell r="AQ66">
            <v>10365.52987622706</v>
          </cell>
          <cell r="AR66">
            <v>10365.52987622706</v>
          </cell>
          <cell r="AS66">
            <v>10365.52987622706</v>
          </cell>
          <cell r="AT66">
            <v>10365.52987622706</v>
          </cell>
          <cell r="AU66">
            <v>10365.52987622706</v>
          </cell>
          <cell r="AV66">
            <v>10365.52987622706</v>
          </cell>
          <cell r="AW66">
            <v>10365.52987622706</v>
          </cell>
          <cell r="AX66">
            <v>10365.52987622706</v>
          </cell>
          <cell r="AY66">
            <v>10365.52987622706</v>
          </cell>
        </row>
        <row r="67">
          <cell r="A67" t="str">
            <v>EVOGENE</v>
          </cell>
          <cell r="B67"/>
          <cell r="C67" t="str">
            <v>Non SOW</v>
          </cell>
          <cell r="D67" t="str">
            <v>Corporate</v>
          </cell>
          <cell r="E67" t="str">
            <v>IP - NonSOW</v>
          </cell>
          <cell r="F67">
            <v>23971534</v>
          </cell>
          <cell r="G67" t="str">
            <v>Dotan Dimat</v>
          </cell>
          <cell r="H67">
            <v>1</v>
          </cell>
          <cell r="I67">
            <v>18000</v>
          </cell>
          <cell r="J67">
            <v>0</v>
          </cell>
          <cell r="K67">
            <v>18000</v>
          </cell>
          <cell r="L67">
            <v>813</v>
          </cell>
          <cell r="M67">
            <v>943.4</v>
          </cell>
          <cell r="N67">
            <v>252</v>
          </cell>
          <cell r="O67">
            <v>340.90909090909088</v>
          </cell>
          <cell r="P67">
            <v>0</v>
          </cell>
          <cell r="Q67">
            <v>1170</v>
          </cell>
          <cell r="R67">
            <v>1296.239181818182</v>
          </cell>
          <cell r="S67">
            <v>1500</v>
          </cell>
          <cell r="T67">
            <v>1350</v>
          </cell>
          <cell r="U67">
            <v>102.60000000000001</v>
          </cell>
          <cell r="V67">
            <v>862.5</v>
          </cell>
          <cell r="W67">
            <v>0</v>
          </cell>
          <cell r="X67">
            <v>0</v>
          </cell>
          <cell r="Y67">
            <v>26630.648272727274</v>
          </cell>
          <cell r="AA67">
            <v>0.05</v>
          </cell>
          <cell r="AB67">
            <v>0.05</v>
          </cell>
          <cell r="AC67">
            <v>0.05</v>
          </cell>
          <cell r="AD67">
            <v>0.05</v>
          </cell>
          <cell r="AE67">
            <v>0.05</v>
          </cell>
          <cell r="AF67">
            <v>0.05</v>
          </cell>
          <cell r="AG67">
            <v>0.05</v>
          </cell>
          <cell r="AH67">
            <v>0.05</v>
          </cell>
          <cell r="AI67">
            <v>0.05</v>
          </cell>
          <cell r="AJ67">
            <v>0.05</v>
          </cell>
          <cell r="AK67">
            <v>0.05</v>
          </cell>
          <cell r="AL67">
            <v>0.05</v>
          </cell>
          <cell r="AN67">
            <v>375.07955313700393</v>
          </cell>
          <cell r="AO67">
            <v>375.07955313700393</v>
          </cell>
          <cell r="AP67">
            <v>375.07955313700393</v>
          </cell>
          <cell r="AQ67">
            <v>375.07955313700393</v>
          </cell>
          <cell r="AR67">
            <v>375.07955313700393</v>
          </cell>
          <cell r="AS67">
            <v>375.07955313700393</v>
          </cell>
          <cell r="AT67">
            <v>375.07955313700393</v>
          </cell>
          <cell r="AU67">
            <v>375.07955313700393</v>
          </cell>
          <cell r="AV67">
            <v>375.07955313700393</v>
          </cell>
          <cell r="AW67">
            <v>375.07955313700393</v>
          </cell>
          <cell r="AX67">
            <v>375.07955313700393</v>
          </cell>
          <cell r="AY67">
            <v>375.07955313700393</v>
          </cell>
        </row>
        <row r="68">
          <cell r="A68" t="str">
            <v>EVOGENE</v>
          </cell>
          <cell r="B68"/>
          <cell r="C68" t="str">
            <v>SOW</v>
          </cell>
          <cell r="D68" t="str">
            <v>Platform</v>
          </cell>
          <cell r="E68" t="str">
            <v>Development</v>
          </cell>
          <cell r="F68">
            <v>23971534</v>
          </cell>
          <cell r="G68" t="str">
            <v>Dotan Dimat</v>
          </cell>
          <cell r="H68">
            <v>1</v>
          </cell>
          <cell r="I68">
            <v>18000</v>
          </cell>
          <cell r="J68">
            <v>0</v>
          </cell>
          <cell r="K68">
            <v>18000</v>
          </cell>
          <cell r="L68">
            <v>813</v>
          </cell>
          <cell r="M68">
            <v>943.4</v>
          </cell>
          <cell r="N68">
            <v>252</v>
          </cell>
          <cell r="O68">
            <v>340.90909090909088</v>
          </cell>
          <cell r="P68">
            <v>0</v>
          </cell>
          <cell r="Q68">
            <v>1170</v>
          </cell>
          <cell r="R68">
            <v>1296.239181818182</v>
          </cell>
          <cell r="S68">
            <v>1500</v>
          </cell>
          <cell r="T68">
            <v>1350</v>
          </cell>
          <cell r="U68">
            <v>102.60000000000001</v>
          </cell>
          <cell r="V68">
            <v>862.5</v>
          </cell>
          <cell r="W68">
            <v>0</v>
          </cell>
          <cell r="X68">
            <v>0</v>
          </cell>
          <cell r="Y68">
            <v>26630.648272727274</v>
          </cell>
          <cell r="AA68">
            <v>0.95</v>
          </cell>
          <cell r="AB68">
            <v>0.95</v>
          </cell>
          <cell r="AC68">
            <v>0.95</v>
          </cell>
          <cell r="AD68">
            <v>0.95</v>
          </cell>
          <cell r="AE68">
            <v>0.95</v>
          </cell>
          <cell r="AF68">
            <v>0.95</v>
          </cell>
          <cell r="AG68">
            <v>0.95</v>
          </cell>
          <cell r="AH68">
            <v>0.95</v>
          </cell>
          <cell r="AI68">
            <v>0.95</v>
          </cell>
          <cell r="AJ68">
            <v>0.95</v>
          </cell>
          <cell r="AK68">
            <v>0.95</v>
          </cell>
          <cell r="AL68">
            <v>0.95</v>
          </cell>
          <cell r="AN68">
            <v>7126.511509603074</v>
          </cell>
          <cell r="AO68">
            <v>7126.511509603074</v>
          </cell>
          <cell r="AP68">
            <v>7126.511509603074</v>
          </cell>
          <cell r="AQ68">
            <v>7126.511509603074</v>
          </cell>
          <cell r="AR68">
            <v>7126.511509603074</v>
          </cell>
          <cell r="AS68">
            <v>7126.511509603074</v>
          </cell>
          <cell r="AT68">
            <v>7126.511509603074</v>
          </cell>
          <cell r="AU68">
            <v>7126.511509603074</v>
          </cell>
          <cell r="AV68">
            <v>7126.511509603074</v>
          </cell>
          <cell r="AW68">
            <v>7126.511509603074</v>
          </cell>
          <cell r="AX68">
            <v>7126.511509603074</v>
          </cell>
          <cell r="AY68">
            <v>7126.511509603074</v>
          </cell>
        </row>
        <row r="69">
          <cell r="A69" t="str">
            <v>EVOGENE</v>
          </cell>
          <cell r="B69"/>
          <cell r="C69" t="str">
            <v>SOW</v>
          </cell>
          <cell r="D69" t="str">
            <v>Platform</v>
          </cell>
          <cell r="E69" t="str">
            <v>Algorithm</v>
          </cell>
          <cell r="F69">
            <v>24050700</v>
          </cell>
          <cell r="G69" t="str">
            <v>Eran Eyal</v>
          </cell>
          <cell r="H69">
            <v>1</v>
          </cell>
          <cell r="I69">
            <v>27000</v>
          </cell>
          <cell r="J69">
            <v>0</v>
          </cell>
          <cell r="K69">
            <v>27000</v>
          </cell>
          <cell r="L69">
            <v>813</v>
          </cell>
          <cell r="M69">
            <v>283.02999999999997</v>
          </cell>
          <cell r="N69">
            <v>157.5</v>
          </cell>
          <cell r="O69">
            <v>511.36363636363632</v>
          </cell>
          <cell r="P69">
            <v>0</v>
          </cell>
          <cell r="Q69">
            <v>1755</v>
          </cell>
          <cell r="R69">
            <v>1927.4080227272727</v>
          </cell>
          <cell r="S69">
            <v>2250</v>
          </cell>
          <cell r="T69">
            <v>2025</v>
          </cell>
          <cell r="U69">
            <v>153.9</v>
          </cell>
          <cell r="V69">
            <v>1293.7499999999998</v>
          </cell>
          <cell r="W69">
            <v>0</v>
          </cell>
          <cell r="X69">
            <v>0</v>
          </cell>
          <cell r="Y69">
            <v>38169.951659090912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N69">
            <v>10752.09905889885</v>
          </cell>
          <cell r="AO69">
            <v>10752.09905889885</v>
          </cell>
          <cell r="AP69">
            <v>10752.09905889885</v>
          </cell>
          <cell r="AQ69">
            <v>10752.09905889885</v>
          </cell>
          <cell r="AR69">
            <v>10752.09905889885</v>
          </cell>
          <cell r="AS69">
            <v>10752.09905889885</v>
          </cell>
          <cell r="AT69">
            <v>10752.09905889885</v>
          </cell>
          <cell r="AU69">
            <v>10752.09905889885</v>
          </cell>
          <cell r="AV69">
            <v>10752.09905889885</v>
          </cell>
          <cell r="AW69">
            <v>10752.09905889885</v>
          </cell>
          <cell r="AX69">
            <v>10752.09905889885</v>
          </cell>
          <cell r="AY69">
            <v>10752.09905889885</v>
          </cell>
        </row>
        <row r="70">
          <cell r="A70" t="str">
            <v>EVOGENE</v>
          </cell>
          <cell r="B70"/>
          <cell r="C70" t="str">
            <v>SOW</v>
          </cell>
          <cell r="D70" t="str">
            <v>Platform</v>
          </cell>
          <cell r="E70" t="str">
            <v>Algorithm</v>
          </cell>
          <cell r="F70">
            <v>24215949</v>
          </cell>
          <cell r="G70" t="str">
            <v>Idit Buch</v>
          </cell>
          <cell r="H70">
            <v>1</v>
          </cell>
          <cell r="I70">
            <v>26000</v>
          </cell>
          <cell r="J70">
            <v>-2360</v>
          </cell>
          <cell r="K70">
            <v>23640</v>
          </cell>
          <cell r="L70">
            <v>813</v>
          </cell>
          <cell r="M70">
            <v>0</v>
          </cell>
          <cell r="N70">
            <v>189</v>
          </cell>
          <cell r="O70">
            <v>492.42424242424244</v>
          </cell>
          <cell r="P70">
            <v>0</v>
          </cell>
          <cell r="Q70">
            <v>1536.6000000000001</v>
          </cell>
          <cell r="R70">
            <v>1655.1228181818183</v>
          </cell>
          <cell r="S70">
            <v>1970</v>
          </cell>
          <cell r="T70">
            <v>1773</v>
          </cell>
          <cell r="U70">
            <v>134.74800000000002</v>
          </cell>
          <cell r="V70">
            <v>1245.8333333333333</v>
          </cell>
          <cell r="W70">
            <v>2900</v>
          </cell>
          <cell r="X70">
            <v>1800</v>
          </cell>
          <cell r="Y70">
            <v>38149.728393939396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N70">
            <v>10746.402364489972</v>
          </cell>
          <cell r="AO70">
            <v>10746.402364489972</v>
          </cell>
          <cell r="AP70">
            <v>10746.402364489972</v>
          </cell>
          <cell r="AQ70">
            <v>10746.402364489972</v>
          </cell>
          <cell r="AR70">
            <v>10746.402364489972</v>
          </cell>
          <cell r="AS70">
            <v>10746.402364489972</v>
          </cell>
          <cell r="AT70">
            <v>10746.402364489972</v>
          </cell>
          <cell r="AU70">
            <v>10746.402364489972</v>
          </cell>
          <cell r="AV70">
            <v>10746.402364489972</v>
          </cell>
          <cell r="AW70">
            <v>10746.402364489972</v>
          </cell>
          <cell r="AX70">
            <v>10746.402364489972</v>
          </cell>
          <cell r="AY70">
            <v>10746.402364489972</v>
          </cell>
        </row>
        <row r="71">
          <cell r="A71" t="str">
            <v>EVOGENE</v>
          </cell>
          <cell r="B71"/>
          <cell r="C71" t="str">
            <v>SOW</v>
          </cell>
          <cell r="D71" t="str">
            <v>Platform</v>
          </cell>
          <cell r="E71" t="str">
            <v>Algorithm</v>
          </cell>
          <cell r="F71">
            <v>25687450</v>
          </cell>
          <cell r="G71" t="str">
            <v>Einat Sitbon</v>
          </cell>
          <cell r="H71">
            <v>1</v>
          </cell>
          <cell r="I71">
            <v>22000</v>
          </cell>
          <cell r="J71">
            <v>0</v>
          </cell>
          <cell r="K71">
            <v>22000</v>
          </cell>
          <cell r="L71">
            <v>813</v>
          </cell>
          <cell r="M71">
            <v>486.79</v>
          </cell>
          <cell r="N71">
            <v>189</v>
          </cell>
          <cell r="O71">
            <v>416.66666666666669</v>
          </cell>
          <cell r="P71">
            <v>0</v>
          </cell>
          <cell r="Q71">
            <v>1430</v>
          </cell>
          <cell r="R71">
            <v>1562.9502500000001</v>
          </cell>
          <cell r="S71">
            <v>1833.3333333333333</v>
          </cell>
          <cell r="T71">
            <v>1650</v>
          </cell>
          <cell r="U71">
            <v>125.4</v>
          </cell>
          <cell r="V71">
            <v>1054.1666666666665</v>
          </cell>
          <cell r="W71">
            <v>0</v>
          </cell>
          <cell r="X71">
            <v>0</v>
          </cell>
          <cell r="Y71">
            <v>31561.306916666672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N71">
            <v>8890.5089906103312</v>
          </cell>
          <cell r="AO71">
            <v>8890.5089906103312</v>
          </cell>
          <cell r="AP71">
            <v>8890.5089906103312</v>
          </cell>
          <cell r="AQ71">
            <v>8890.5089906103312</v>
          </cell>
          <cell r="AR71">
            <v>8890.5089906103312</v>
          </cell>
          <cell r="AS71">
            <v>8890.5089906103312</v>
          </cell>
          <cell r="AT71">
            <v>8890.5089906103312</v>
          </cell>
          <cell r="AU71">
            <v>8890.5089906103312</v>
          </cell>
          <cell r="AV71">
            <v>8890.5089906103312</v>
          </cell>
          <cell r="AW71">
            <v>8890.5089906103312</v>
          </cell>
          <cell r="AX71">
            <v>8890.5089906103312</v>
          </cell>
          <cell r="AY71">
            <v>8890.5089906103312</v>
          </cell>
        </row>
        <row r="72">
          <cell r="A72" t="str">
            <v>EVOGENE</v>
          </cell>
          <cell r="B72"/>
          <cell r="C72" t="str">
            <v>SOW</v>
          </cell>
          <cell r="D72" t="str">
            <v>Platform</v>
          </cell>
          <cell r="E72" t="str">
            <v>Algorithm</v>
          </cell>
          <cell r="F72">
            <v>32706681</v>
          </cell>
          <cell r="G72" t="str">
            <v>Matan Avraham</v>
          </cell>
          <cell r="H72">
            <v>1</v>
          </cell>
          <cell r="I72">
            <v>24000</v>
          </cell>
          <cell r="J72">
            <v>-1960</v>
          </cell>
          <cell r="K72">
            <v>22040</v>
          </cell>
          <cell r="L72">
            <v>813</v>
          </cell>
          <cell r="M72">
            <v>0</v>
          </cell>
          <cell r="N72">
            <v>189</v>
          </cell>
          <cell r="O72">
            <v>454.54545454545456</v>
          </cell>
          <cell r="P72">
            <v>0</v>
          </cell>
          <cell r="Q72">
            <v>1432.6000000000001</v>
          </cell>
          <cell r="R72">
            <v>1532.2819090909093</v>
          </cell>
          <cell r="S72">
            <v>1836.6666666666665</v>
          </cell>
          <cell r="T72">
            <v>1653</v>
          </cell>
          <cell r="U72">
            <v>125.628</v>
          </cell>
          <cell r="V72">
            <v>1149.9999999999998</v>
          </cell>
          <cell r="W72">
            <v>2350</v>
          </cell>
          <cell r="X72">
            <v>1350</v>
          </cell>
          <cell r="Y72">
            <v>34926.722030303034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N72">
            <v>9838.5132479726853</v>
          </cell>
          <cell r="AO72">
            <v>9838.5132479726853</v>
          </cell>
          <cell r="AP72">
            <v>9838.5132479726853</v>
          </cell>
          <cell r="AQ72">
            <v>9838.5132479726853</v>
          </cell>
          <cell r="AR72">
            <v>9838.5132479726853</v>
          </cell>
          <cell r="AS72">
            <v>9838.5132479726853</v>
          </cell>
          <cell r="AT72">
            <v>9838.5132479726853</v>
          </cell>
          <cell r="AU72">
            <v>9838.5132479726853</v>
          </cell>
          <cell r="AV72">
            <v>9838.5132479726853</v>
          </cell>
          <cell r="AW72">
            <v>9838.5132479726853</v>
          </cell>
          <cell r="AX72">
            <v>9838.5132479726853</v>
          </cell>
          <cell r="AY72">
            <v>9838.5132479726853</v>
          </cell>
        </row>
        <row r="73">
          <cell r="A73" t="str">
            <v>EVOGENE</v>
          </cell>
          <cell r="B73"/>
          <cell r="C73" t="str">
            <v>SOW</v>
          </cell>
          <cell r="D73" t="str">
            <v>Platform</v>
          </cell>
          <cell r="E73" t="str">
            <v>Development</v>
          </cell>
          <cell r="F73">
            <v>38949970</v>
          </cell>
          <cell r="G73" t="str">
            <v>Dudu Zaltman</v>
          </cell>
          <cell r="H73">
            <v>1</v>
          </cell>
          <cell r="I73">
            <v>17000</v>
          </cell>
          <cell r="J73">
            <v>0</v>
          </cell>
          <cell r="K73">
            <v>17000</v>
          </cell>
          <cell r="L73">
            <v>813</v>
          </cell>
          <cell r="M73">
            <v>368.42</v>
          </cell>
          <cell r="N73">
            <v>157.5</v>
          </cell>
          <cell r="O73">
            <v>321.969696969697</v>
          </cell>
          <cell r="P73">
            <v>0</v>
          </cell>
          <cell r="Q73">
            <v>1105</v>
          </cell>
          <cell r="R73">
            <v>1169.6077272727271</v>
          </cell>
          <cell r="S73">
            <v>1416.6666666666665</v>
          </cell>
          <cell r="T73">
            <v>1275</v>
          </cell>
          <cell r="U73">
            <v>96.9</v>
          </cell>
          <cell r="V73">
            <v>814.58333333333337</v>
          </cell>
          <cell r="W73">
            <v>0</v>
          </cell>
          <cell r="X73">
            <v>0</v>
          </cell>
          <cell r="Y73">
            <v>24538.647424242423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N73">
            <v>6912.2950490823732</v>
          </cell>
          <cell r="AO73">
            <v>6912.2950490823732</v>
          </cell>
          <cell r="AP73">
            <v>6912.2950490823732</v>
          </cell>
          <cell r="AQ73">
            <v>6912.2950490823732</v>
          </cell>
          <cell r="AR73">
            <v>6912.2950490823732</v>
          </cell>
          <cell r="AS73">
            <v>6912.2950490823732</v>
          </cell>
          <cell r="AT73">
            <v>6912.2950490823732</v>
          </cell>
          <cell r="AU73">
            <v>6912.2950490823732</v>
          </cell>
          <cell r="AV73">
            <v>6912.2950490823732</v>
          </cell>
          <cell r="AW73">
            <v>6912.2950490823732</v>
          </cell>
          <cell r="AX73">
            <v>6912.2950490823732</v>
          </cell>
          <cell r="AY73">
            <v>6912.2950490823732</v>
          </cell>
        </row>
        <row r="74">
          <cell r="A74" t="str">
            <v>EVOGENE</v>
          </cell>
          <cell r="B74"/>
          <cell r="C74" t="str">
            <v>SOW</v>
          </cell>
          <cell r="D74" t="str">
            <v>Platform</v>
          </cell>
          <cell r="E74" t="str">
            <v>Development</v>
          </cell>
          <cell r="F74">
            <v>39450614</v>
          </cell>
          <cell r="G74" t="str">
            <v>Tal Nagar</v>
          </cell>
          <cell r="H74">
            <v>1</v>
          </cell>
          <cell r="I74">
            <v>20500</v>
          </cell>
          <cell r="J74">
            <v>0</v>
          </cell>
          <cell r="K74">
            <v>20500</v>
          </cell>
          <cell r="L74">
            <v>813</v>
          </cell>
          <cell r="M74">
            <v>943.37</v>
          </cell>
          <cell r="N74">
            <v>189</v>
          </cell>
          <cell r="O74">
            <v>388.25757575757575</v>
          </cell>
          <cell r="P74">
            <v>0</v>
          </cell>
          <cell r="Q74">
            <v>1332.5</v>
          </cell>
          <cell r="R74">
            <v>1482.5630681818182</v>
          </cell>
          <cell r="S74">
            <v>1708.3333333333333</v>
          </cell>
          <cell r="T74">
            <v>1537.5</v>
          </cell>
          <cell r="U74">
            <v>116.85000000000001</v>
          </cell>
          <cell r="V74">
            <v>982.29166666666652</v>
          </cell>
          <cell r="W74">
            <v>0</v>
          </cell>
          <cell r="X74">
            <v>0</v>
          </cell>
          <cell r="Y74">
            <v>29993.665643939392</v>
          </cell>
          <cell r="AA74">
            <v>0.2</v>
          </cell>
          <cell r="AB74">
            <v>0.2</v>
          </cell>
          <cell r="AC74">
            <v>0.2</v>
          </cell>
          <cell r="AD74">
            <v>0.2</v>
          </cell>
          <cell r="AE74">
            <v>0.2</v>
          </cell>
          <cell r="AF74">
            <v>0.2</v>
          </cell>
          <cell r="AG74">
            <v>0.2</v>
          </cell>
          <cell r="AH74">
            <v>0.2</v>
          </cell>
          <cell r="AI74">
            <v>0.2</v>
          </cell>
          <cell r="AJ74">
            <v>0.2</v>
          </cell>
          <cell r="AK74">
            <v>0.2</v>
          </cell>
          <cell r="AL74">
            <v>0.2</v>
          </cell>
          <cell r="AN74">
            <v>1689.7839799402477</v>
          </cell>
          <cell r="AO74">
            <v>1689.7839799402477</v>
          </cell>
          <cell r="AP74">
            <v>1689.7839799402477</v>
          </cell>
          <cell r="AQ74">
            <v>1689.7839799402477</v>
          </cell>
          <cell r="AR74">
            <v>1689.7839799402477</v>
          </cell>
          <cell r="AS74">
            <v>1689.7839799402477</v>
          </cell>
          <cell r="AT74">
            <v>1689.7839799402477</v>
          </cell>
          <cell r="AU74">
            <v>1689.7839799402477</v>
          </cell>
          <cell r="AV74">
            <v>1689.7839799402477</v>
          </cell>
          <cell r="AW74">
            <v>1689.7839799402477</v>
          </cell>
          <cell r="AX74">
            <v>1689.7839799402477</v>
          </cell>
          <cell r="AY74">
            <v>1689.7839799402477</v>
          </cell>
        </row>
        <row r="75">
          <cell r="A75" t="str">
            <v>EVOGENE</v>
          </cell>
          <cell r="B75"/>
          <cell r="C75" t="str">
            <v>SOW</v>
          </cell>
          <cell r="D75" t="str">
            <v>Platform</v>
          </cell>
          <cell r="E75" t="str">
            <v>IMS</v>
          </cell>
          <cell r="F75">
            <v>39450614</v>
          </cell>
          <cell r="G75" t="str">
            <v>Tal Nagar</v>
          </cell>
          <cell r="H75">
            <v>1</v>
          </cell>
          <cell r="I75">
            <v>20500</v>
          </cell>
          <cell r="J75">
            <v>0</v>
          </cell>
          <cell r="K75">
            <v>20500</v>
          </cell>
          <cell r="L75">
            <v>813</v>
          </cell>
          <cell r="M75">
            <v>943.37</v>
          </cell>
          <cell r="N75">
            <v>189</v>
          </cell>
          <cell r="O75">
            <v>388.25757575757575</v>
          </cell>
          <cell r="P75">
            <v>0</v>
          </cell>
          <cell r="Q75">
            <v>1332.5</v>
          </cell>
          <cell r="R75">
            <v>1482.5630681818182</v>
          </cell>
          <cell r="S75">
            <v>1708.3333333333333</v>
          </cell>
          <cell r="T75">
            <v>1537.5</v>
          </cell>
          <cell r="U75">
            <v>116.85000000000001</v>
          </cell>
          <cell r="V75">
            <v>982.29166666666652</v>
          </cell>
          <cell r="W75">
            <v>0</v>
          </cell>
          <cell r="X75">
            <v>0</v>
          </cell>
          <cell r="Y75">
            <v>29993.665643939392</v>
          </cell>
          <cell r="AA75">
            <v>0.8</v>
          </cell>
          <cell r="AB75">
            <v>0.8</v>
          </cell>
          <cell r="AC75">
            <v>0.8</v>
          </cell>
          <cell r="AD75">
            <v>0.8</v>
          </cell>
          <cell r="AE75">
            <v>0.8</v>
          </cell>
          <cell r="AF75">
            <v>0.8</v>
          </cell>
          <cell r="AG75">
            <v>0.8</v>
          </cell>
          <cell r="AH75">
            <v>0.8</v>
          </cell>
          <cell r="AI75">
            <v>0.8</v>
          </cell>
          <cell r="AJ75">
            <v>0.8</v>
          </cell>
          <cell r="AK75">
            <v>0.8</v>
          </cell>
          <cell r="AL75">
            <v>0.8</v>
          </cell>
          <cell r="AN75">
            <v>6759.1359197609909</v>
          </cell>
          <cell r="AO75">
            <v>6759.1359197609909</v>
          </cell>
          <cell r="AP75">
            <v>6759.1359197609909</v>
          </cell>
          <cell r="AQ75">
            <v>6759.1359197609909</v>
          </cell>
          <cell r="AR75">
            <v>6759.1359197609909</v>
          </cell>
          <cell r="AS75">
            <v>6759.1359197609909</v>
          </cell>
          <cell r="AT75">
            <v>6759.1359197609909</v>
          </cell>
          <cell r="AU75">
            <v>6759.1359197609909</v>
          </cell>
          <cell r="AV75">
            <v>6759.1359197609909</v>
          </cell>
          <cell r="AW75">
            <v>6759.1359197609909</v>
          </cell>
          <cell r="AX75">
            <v>6759.1359197609909</v>
          </cell>
          <cell r="AY75">
            <v>6759.1359197609909</v>
          </cell>
        </row>
        <row r="76">
          <cell r="A76" t="str">
            <v>EVOGENE</v>
          </cell>
          <cell r="B76"/>
          <cell r="C76" t="str">
            <v>SOW</v>
          </cell>
          <cell r="D76" t="str">
            <v>Platform</v>
          </cell>
          <cell r="E76" t="str">
            <v>Development</v>
          </cell>
          <cell r="F76">
            <v>39508270</v>
          </cell>
          <cell r="G76" t="str">
            <v>Noga Horowitz</v>
          </cell>
          <cell r="H76">
            <v>1</v>
          </cell>
          <cell r="I76">
            <v>25000</v>
          </cell>
          <cell r="J76">
            <v>0</v>
          </cell>
          <cell r="K76">
            <v>25000</v>
          </cell>
          <cell r="L76">
            <v>813</v>
          </cell>
          <cell r="M76">
            <v>290.56</v>
          </cell>
          <cell r="N76">
            <v>220.5</v>
          </cell>
          <cell r="O76">
            <v>473.48484848484844</v>
          </cell>
          <cell r="P76">
            <v>0</v>
          </cell>
          <cell r="Q76">
            <v>1625</v>
          </cell>
          <cell r="R76">
            <v>1779.8568636363636</v>
          </cell>
          <cell r="S76">
            <v>2083.333333333333</v>
          </cell>
          <cell r="T76">
            <v>1875</v>
          </cell>
          <cell r="U76">
            <v>142.5</v>
          </cell>
          <cell r="V76">
            <v>1197.9166666666665</v>
          </cell>
          <cell r="W76">
            <v>0</v>
          </cell>
          <cell r="X76">
            <v>0</v>
          </cell>
          <cell r="Y76">
            <v>35501.151712121209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N76">
            <v>10000.324425949637</v>
          </cell>
          <cell r="AO76">
            <v>10000.324425949637</v>
          </cell>
          <cell r="AP76">
            <v>10000.324425949637</v>
          </cell>
          <cell r="AQ76">
            <v>10000.324425949637</v>
          </cell>
          <cell r="AR76">
            <v>10000.324425949637</v>
          </cell>
          <cell r="AS76">
            <v>10000.324425949637</v>
          </cell>
          <cell r="AT76">
            <v>10000.324425949637</v>
          </cell>
          <cell r="AU76">
            <v>10000.324425949637</v>
          </cell>
          <cell r="AV76">
            <v>10000.324425949637</v>
          </cell>
          <cell r="AW76">
            <v>10000.324425949637</v>
          </cell>
          <cell r="AX76">
            <v>10000.324425949637</v>
          </cell>
          <cell r="AY76">
            <v>10000.324425949637</v>
          </cell>
        </row>
        <row r="77">
          <cell r="A77" t="str">
            <v>EVOGENE</v>
          </cell>
          <cell r="B77"/>
          <cell r="C77" t="str">
            <v>SOW</v>
          </cell>
          <cell r="D77" t="str">
            <v>Platform</v>
          </cell>
          <cell r="E77" t="str">
            <v>Bioinformatics</v>
          </cell>
          <cell r="F77">
            <v>306859190</v>
          </cell>
          <cell r="G77" t="str">
            <v>Larisa Rabinovich</v>
          </cell>
          <cell r="H77">
            <v>0.8</v>
          </cell>
          <cell r="I77">
            <v>13600</v>
          </cell>
          <cell r="J77">
            <v>0</v>
          </cell>
          <cell r="K77">
            <v>17000</v>
          </cell>
          <cell r="L77">
            <v>813</v>
          </cell>
          <cell r="M77">
            <v>452.62</v>
          </cell>
          <cell r="N77">
            <v>252</v>
          </cell>
          <cell r="O77">
            <v>257.57575757575756</v>
          </cell>
          <cell r="P77">
            <v>0</v>
          </cell>
          <cell r="Q77">
            <v>1105</v>
          </cell>
          <cell r="R77">
            <v>1178.1806818181817</v>
          </cell>
          <cell r="S77">
            <v>1416.6666666666665</v>
          </cell>
          <cell r="T77">
            <v>1275</v>
          </cell>
          <cell r="U77">
            <v>96.9</v>
          </cell>
          <cell r="V77">
            <v>814.58333333333337</v>
          </cell>
          <cell r="W77">
            <v>0</v>
          </cell>
          <cell r="X77">
            <v>0</v>
          </cell>
          <cell r="Y77">
            <v>24661.52643939394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0.8</v>
          </cell>
          <cell r="AG77">
            <v>0.8</v>
          </cell>
          <cell r="AH77">
            <v>0.8</v>
          </cell>
          <cell r="AI77">
            <v>0.8</v>
          </cell>
          <cell r="AJ77">
            <v>0.8</v>
          </cell>
          <cell r="AK77">
            <v>0.8</v>
          </cell>
          <cell r="AL77">
            <v>0.8</v>
          </cell>
          <cell r="AN77">
            <v>5557.5270849338467</v>
          </cell>
          <cell r="AO77">
            <v>5557.5270849338467</v>
          </cell>
          <cell r="AP77">
            <v>5557.5270849338467</v>
          </cell>
          <cell r="AQ77">
            <v>5557.5270849338467</v>
          </cell>
          <cell r="AR77">
            <v>5557.5270849338467</v>
          </cell>
          <cell r="AS77">
            <v>5557.5270849338467</v>
          </cell>
          <cell r="AT77">
            <v>5557.5270849338467</v>
          </cell>
          <cell r="AU77">
            <v>5557.5270849338467</v>
          </cell>
          <cell r="AV77">
            <v>5557.5270849338467</v>
          </cell>
          <cell r="AW77">
            <v>5557.5270849338467</v>
          </cell>
          <cell r="AX77">
            <v>5557.5270849338467</v>
          </cell>
          <cell r="AY77">
            <v>5557.5270849338467</v>
          </cell>
        </row>
        <row r="78">
          <cell r="A78" t="str">
            <v>EVOGENE</v>
          </cell>
          <cell r="B78"/>
          <cell r="C78" t="str">
            <v>SOW</v>
          </cell>
          <cell r="D78" t="str">
            <v>Platform</v>
          </cell>
          <cell r="E78" t="str">
            <v>CQA</v>
          </cell>
          <cell r="F78">
            <v>306984006</v>
          </cell>
          <cell r="G78" t="str">
            <v>Lily Wainer</v>
          </cell>
          <cell r="H78">
            <v>1</v>
          </cell>
          <cell r="I78">
            <v>9000</v>
          </cell>
          <cell r="J78">
            <v>0</v>
          </cell>
          <cell r="K78">
            <v>9000</v>
          </cell>
          <cell r="L78">
            <v>813</v>
          </cell>
          <cell r="M78">
            <v>226.46</v>
          </cell>
          <cell r="N78">
            <v>220.5</v>
          </cell>
          <cell r="O78">
            <v>170.45454545454544</v>
          </cell>
          <cell r="P78">
            <v>0</v>
          </cell>
          <cell r="Q78">
            <v>585</v>
          </cell>
          <cell r="R78">
            <v>552.32209090909089</v>
          </cell>
          <cell r="S78">
            <v>750</v>
          </cell>
          <cell r="T78">
            <v>675</v>
          </cell>
          <cell r="U78">
            <v>51.300000000000004</v>
          </cell>
          <cell r="V78">
            <v>431.25</v>
          </cell>
          <cell r="W78">
            <v>0</v>
          </cell>
          <cell r="X78">
            <v>0</v>
          </cell>
          <cell r="Y78">
            <v>13475.286636363635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N78">
            <v>3795.8553905249678</v>
          </cell>
          <cell r="AO78">
            <v>3795.8553905249678</v>
          </cell>
          <cell r="AP78">
            <v>3795.8553905249678</v>
          </cell>
          <cell r="AQ78">
            <v>3795.8553905249678</v>
          </cell>
          <cell r="AR78">
            <v>3795.8553905249678</v>
          </cell>
          <cell r="AS78">
            <v>3795.8553905249678</v>
          </cell>
          <cell r="AT78">
            <v>3795.8553905249678</v>
          </cell>
          <cell r="AU78">
            <v>3795.8553905249678</v>
          </cell>
          <cell r="AV78">
            <v>3795.8553905249678</v>
          </cell>
          <cell r="AW78">
            <v>3795.8553905249678</v>
          </cell>
          <cell r="AX78">
            <v>3795.8553905249678</v>
          </cell>
          <cell r="AY78">
            <v>3795.8553905249678</v>
          </cell>
        </row>
        <row r="79">
          <cell r="A79" t="str">
            <v>EVOGENE</v>
          </cell>
          <cell r="B79"/>
          <cell r="C79" t="str">
            <v>SOW</v>
          </cell>
          <cell r="D79" t="str">
            <v>Platform</v>
          </cell>
          <cell r="E79" t="str">
            <v>Bioinformatics</v>
          </cell>
          <cell r="F79">
            <v>307116624</v>
          </cell>
          <cell r="G79" t="str">
            <v>Mark Katzenellenbogen</v>
          </cell>
          <cell r="H79">
            <v>1</v>
          </cell>
          <cell r="I79">
            <v>20000</v>
          </cell>
          <cell r="J79">
            <v>-2130</v>
          </cell>
          <cell r="K79">
            <v>17870</v>
          </cell>
          <cell r="L79">
            <v>813</v>
          </cell>
          <cell r="M79">
            <v>0</v>
          </cell>
          <cell r="N79">
            <v>220.5</v>
          </cell>
          <cell r="O79">
            <v>378.78787878787881</v>
          </cell>
          <cell r="P79">
            <v>0</v>
          </cell>
          <cell r="Q79">
            <v>1161.55</v>
          </cell>
          <cell r="R79">
            <v>1216.212590909091</v>
          </cell>
          <cell r="S79">
            <v>1489.1666666666665</v>
          </cell>
          <cell r="T79">
            <v>1340.25</v>
          </cell>
          <cell r="U79">
            <v>101.85900000000001</v>
          </cell>
          <cell r="V79">
            <v>958.33333333333337</v>
          </cell>
          <cell r="W79">
            <v>2560</v>
          </cell>
          <cell r="X79">
            <v>1500</v>
          </cell>
          <cell r="Y79">
            <v>29609.65946969697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N79">
            <v>8340.749146393513</v>
          </cell>
          <cell r="AO79">
            <v>8340.749146393513</v>
          </cell>
          <cell r="AP79">
            <v>8340.749146393513</v>
          </cell>
          <cell r="AQ79">
            <v>8340.749146393513</v>
          </cell>
          <cell r="AR79">
            <v>8340.749146393513</v>
          </cell>
          <cell r="AS79">
            <v>8340.749146393513</v>
          </cell>
          <cell r="AT79">
            <v>8340.749146393513</v>
          </cell>
          <cell r="AU79">
            <v>8340.749146393513</v>
          </cell>
          <cell r="AV79">
            <v>8340.749146393513</v>
          </cell>
          <cell r="AW79">
            <v>8340.749146393513</v>
          </cell>
          <cell r="AX79">
            <v>8340.749146393513</v>
          </cell>
          <cell r="AY79">
            <v>8340.749146393513</v>
          </cell>
        </row>
        <row r="80">
          <cell r="A80" t="str">
            <v>EVOGENE</v>
          </cell>
          <cell r="B80"/>
          <cell r="C80" t="str">
            <v>SOW</v>
          </cell>
          <cell r="D80" t="str">
            <v>Platform</v>
          </cell>
          <cell r="E80" t="str">
            <v>Development</v>
          </cell>
          <cell r="F80">
            <v>300482544</v>
          </cell>
          <cell r="G80" t="str">
            <v>Moran Tal</v>
          </cell>
          <cell r="H80">
            <v>1</v>
          </cell>
          <cell r="I80">
            <v>17000</v>
          </cell>
          <cell r="J80">
            <v>0</v>
          </cell>
          <cell r="K80">
            <v>17000</v>
          </cell>
          <cell r="L80">
            <v>813</v>
          </cell>
          <cell r="M80">
            <v>900</v>
          </cell>
          <cell r="N80">
            <v>220.5</v>
          </cell>
          <cell r="O80">
            <v>321.969696969697</v>
          </cell>
          <cell r="P80"/>
          <cell r="Q80">
            <v>1105</v>
          </cell>
          <cell r="R80">
            <v>1214.2012272727272</v>
          </cell>
          <cell r="S80">
            <v>1416.6666666666665</v>
          </cell>
          <cell r="T80">
            <v>1275</v>
          </cell>
          <cell r="U80">
            <v>96.9</v>
          </cell>
          <cell r="V80">
            <v>814.58333333333337</v>
          </cell>
          <cell r="W80"/>
          <cell r="X80"/>
          <cell r="Y80">
            <v>25177.820924242424</v>
          </cell>
          <cell r="AA80">
            <v>0.8</v>
          </cell>
          <cell r="AB80">
            <v>0.8</v>
          </cell>
          <cell r="AC80">
            <v>0.8</v>
          </cell>
          <cell r="AD80">
            <v>0.8</v>
          </cell>
          <cell r="AE80">
            <v>0.8</v>
          </cell>
          <cell r="AF80">
            <v>0.8</v>
          </cell>
          <cell r="AG80">
            <v>0.8</v>
          </cell>
          <cell r="AH80">
            <v>0.8</v>
          </cell>
          <cell r="AI80">
            <v>0.8</v>
          </cell>
          <cell r="AJ80">
            <v>0.8</v>
          </cell>
          <cell r="AK80">
            <v>0.8</v>
          </cell>
          <cell r="AL80">
            <v>0.8</v>
          </cell>
          <cell r="AN80">
            <v>5673.875137857448</v>
          </cell>
          <cell r="AO80">
            <v>5673.875137857448</v>
          </cell>
          <cell r="AP80">
            <v>5673.875137857448</v>
          </cell>
          <cell r="AQ80">
            <v>5673.875137857448</v>
          </cell>
          <cell r="AR80">
            <v>5673.875137857448</v>
          </cell>
          <cell r="AS80">
            <v>5673.875137857448</v>
          </cell>
          <cell r="AT80">
            <v>5673.875137857448</v>
          </cell>
          <cell r="AU80">
            <v>5673.875137857448</v>
          </cell>
          <cell r="AV80">
            <v>5673.875137857448</v>
          </cell>
          <cell r="AW80">
            <v>5673.875137857448</v>
          </cell>
          <cell r="AX80">
            <v>5673.875137857448</v>
          </cell>
          <cell r="AY80">
            <v>5673.875137857448</v>
          </cell>
        </row>
        <row r="81">
          <cell r="A81" t="str">
            <v>EVOGENE</v>
          </cell>
          <cell r="B81"/>
          <cell r="C81" t="str">
            <v>SOW</v>
          </cell>
          <cell r="D81" t="str">
            <v>Platform</v>
          </cell>
          <cell r="E81" t="str">
            <v>IMS</v>
          </cell>
          <cell r="F81">
            <v>300482544</v>
          </cell>
          <cell r="G81" t="str">
            <v>Moran Tal</v>
          </cell>
          <cell r="H81">
            <v>1</v>
          </cell>
          <cell r="I81">
            <v>17000</v>
          </cell>
          <cell r="J81">
            <v>0</v>
          </cell>
          <cell r="K81">
            <v>17000</v>
          </cell>
          <cell r="L81">
            <v>813</v>
          </cell>
          <cell r="M81">
            <v>900</v>
          </cell>
          <cell r="N81">
            <v>220.5</v>
          </cell>
          <cell r="O81">
            <v>321.969696969697</v>
          </cell>
          <cell r="P81"/>
          <cell r="Q81">
            <v>1105</v>
          </cell>
          <cell r="R81">
            <v>1214.2012272727272</v>
          </cell>
          <cell r="S81">
            <v>1416.6666666666665</v>
          </cell>
          <cell r="T81">
            <v>1275</v>
          </cell>
          <cell r="U81">
            <v>96.9</v>
          </cell>
          <cell r="V81">
            <v>814.58333333333337</v>
          </cell>
          <cell r="W81"/>
          <cell r="X81"/>
          <cell r="Y81">
            <v>25177.820924242424</v>
          </cell>
          <cell r="AA81">
            <v>0.2</v>
          </cell>
          <cell r="AB81">
            <v>0.2</v>
          </cell>
          <cell r="AC81">
            <v>0.2</v>
          </cell>
          <cell r="AD81">
            <v>0.2</v>
          </cell>
          <cell r="AE81">
            <v>0.2</v>
          </cell>
          <cell r="AF81">
            <v>0.2</v>
          </cell>
          <cell r="AG81">
            <v>0.2</v>
          </cell>
          <cell r="AH81">
            <v>0.2</v>
          </cell>
          <cell r="AI81">
            <v>0.2</v>
          </cell>
          <cell r="AJ81">
            <v>0.2</v>
          </cell>
          <cell r="AK81">
            <v>0.2</v>
          </cell>
          <cell r="AL81">
            <v>0.2</v>
          </cell>
          <cell r="AN81">
            <v>1418.468784464362</v>
          </cell>
          <cell r="AO81">
            <v>1418.468784464362</v>
          </cell>
          <cell r="AP81">
            <v>1418.468784464362</v>
          </cell>
          <cell r="AQ81">
            <v>1418.468784464362</v>
          </cell>
          <cell r="AR81">
            <v>1418.468784464362</v>
          </cell>
          <cell r="AS81">
            <v>1418.468784464362</v>
          </cell>
          <cell r="AT81">
            <v>1418.468784464362</v>
          </cell>
          <cell r="AU81">
            <v>1418.468784464362</v>
          </cell>
          <cell r="AV81">
            <v>1418.468784464362</v>
          </cell>
          <cell r="AW81">
            <v>1418.468784464362</v>
          </cell>
          <cell r="AX81">
            <v>1418.468784464362</v>
          </cell>
          <cell r="AY81">
            <v>1418.468784464362</v>
          </cell>
        </row>
        <row r="82">
          <cell r="A82" t="str">
            <v>EVOGENE</v>
          </cell>
          <cell r="B82"/>
          <cell r="C82" t="str">
            <v>SOW</v>
          </cell>
          <cell r="D82" t="str">
            <v>Platform</v>
          </cell>
          <cell r="E82" t="str">
            <v>Algorithm</v>
          </cell>
          <cell r="F82">
            <v>35938679</v>
          </cell>
          <cell r="G82" t="str">
            <v>Renana Meller</v>
          </cell>
          <cell r="H82">
            <v>0.9</v>
          </cell>
          <cell r="I82">
            <v>18000</v>
          </cell>
          <cell r="J82">
            <v>0</v>
          </cell>
          <cell r="K82">
            <v>20000</v>
          </cell>
          <cell r="L82">
            <v>813</v>
          </cell>
          <cell r="M82">
            <v>900</v>
          </cell>
          <cell r="N82">
            <v>220.5</v>
          </cell>
          <cell r="O82">
            <v>340.90909090909088</v>
          </cell>
          <cell r="P82"/>
          <cell r="Q82">
            <v>1300</v>
          </cell>
          <cell r="R82">
            <v>1440.621681818182</v>
          </cell>
          <cell r="S82">
            <v>1666.6666666666665</v>
          </cell>
          <cell r="T82">
            <v>1500</v>
          </cell>
          <cell r="U82">
            <v>114</v>
          </cell>
          <cell r="V82">
            <v>958.33333333333337</v>
          </cell>
          <cell r="W82"/>
          <cell r="X82"/>
          <cell r="Y82">
            <v>29254.030772727274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0.9</v>
          </cell>
          <cell r="AH82">
            <v>0.9</v>
          </cell>
          <cell r="AI82">
            <v>0.9</v>
          </cell>
          <cell r="AJ82">
            <v>0.3</v>
          </cell>
          <cell r="AK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7416.5148437900134</v>
          </cell>
          <cell r="AU82">
            <v>7416.5148437900134</v>
          </cell>
          <cell r="AV82">
            <v>7416.5148437900134</v>
          </cell>
          <cell r="AW82">
            <v>2472.1716145966711</v>
          </cell>
          <cell r="AX82">
            <v>0</v>
          </cell>
          <cell r="AY82">
            <v>0</v>
          </cell>
        </row>
        <row r="83">
          <cell r="A83" t="str">
            <v>EVOGENE</v>
          </cell>
          <cell r="B83">
            <v>7</v>
          </cell>
          <cell r="C83" t="str">
            <v>SOW</v>
          </cell>
          <cell r="D83" t="str">
            <v>Platform</v>
          </cell>
          <cell r="E83" t="str">
            <v>Bioinformatics</v>
          </cell>
          <cell r="F83">
            <v>307541169</v>
          </cell>
          <cell r="G83" t="str">
            <v>Alexandra Slonimsky</v>
          </cell>
          <cell r="H83">
            <v>1</v>
          </cell>
          <cell r="I83">
            <v>10850</v>
          </cell>
          <cell r="J83">
            <v>0</v>
          </cell>
          <cell r="K83">
            <v>10850</v>
          </cell>
          <cell r="L83">
            <v>813</v>
          </cell>
          <cell r="M83">
            <v>568.17999999999995</v>
          </cell>
          <cell r="N83">
            <v>189</v>
          </cell>
          <cell r="O83">
            <v>205.49242424242425</v>
          </cell>
          <cell r="P83">
            <v>0</v>
          </cell>
          <cell r="Q83">
            <v>705.25</v>
          </cell>
          <cell r="R83">
            <v>716.96643181818172</v>
          </cell>
          <cell r="S83">
            <v>904.16666666666663</v>
          </cell>
          <cell r="T83">
            <v>813.75</v>
          </cell>
          <cell r="U83">
            <v>61.844999999999999</v>
          </cell>
          <cell r="V83">
            <v>519.89583333333326</v>
          </cell>
          <cell r="W83">
            <v>0</v>
          </cell>
          <cell r="X83">
            <v>0</v>
          </cell>
          <cell r="Y83">
            <v>16347.546356060606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EVOGENE</v>
          </cell>
          <cell r="B84">
            <v>8</v>
          </cell>
          <cell r="C84" t="str">
            <v>SOW</v>
          </cell>
          <cell r="D84" t="str">
            <v>Platform</v>
          </cell>
          <cell r="E84" t="str">
            <v>Bioinformatics</v>
          </cell>
          <cell r="F84">
            <v>33311648</v>
          </cell>
          <cell r="G84" t="str">
            <v>Michal Sharabi</v>
          </cell>
          <cell r="H84">
            <v>1</v>
          </cell>
          <cell r="I84">
            <v>18000</v>
          </cell>
          <cell r="J84"/>
          <cell r="K84">
            <v>18000</v>
          </cell>
          <cell r="L84">
            <v>813</v>
          </cell>
          <cell r="M84">
            <v>568.17999999999995</v>
          </cell>
          <cell r="N84">
            <v>189</v>
          </cell>
          <cell r="O84">
            <v>340.90909090909088</v>
          </cell>
          <cell r="P84"/>
          <cell r="Q84">
            <v>1170</v>
          </cell>
          <cell r="R84">
            <v>1263.3726818181819</v>
          </cell>
          <cell r="S84">
            <v>1500</v>
          </cell>
          <cell r="T84">
            <v>1350</v>
          </cell>
          <cell r="U84">
            <v>102.60000000000001</v>
          </cell>
          <cell r="V84">
            <v>862.5</v>
          </cell>
          <cell r="W84"/>
          <cell r="X84"/>
          <cell r="Y84">
            <v>26159.561772727273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N84">
            <v>7368.890640204866</v>
          </cell>
          <cell r="AO84">
            <v>7368.890640204866</v>
          </cell>
          <cell r="AP84">
            <v>7368.890640204866</v>
          </cell>
          <cell r="AQ84">
            <v>7368.890640204866</v>
          </cell>
          <cell r="AR84">
            <v>7368.890640204866</v>
          </cell>
          <cell r="AS84">
            <v>7368.890640204866</v>
          </cell>
          <cell r="AT84">
            <v>7368.890640204866</v>
          </cell>
          <cell r="AU84">
            <v>7368.890640204866</v>
          </cell>
          <cell r="AV84">
            <v>7368.890640204866</v>
          </cell>
          <cell r="AW84">
            <v>7368.890640204866</v>
          </cell>
          <cell r="AX84">
            <v>7368.890640204866</v>
          </cell>
          <cell r="AY84">
            <v>7368.890640204866</v>
          </cell>
        </row>
        <row r="85">
          <cell r="A85"/>
          <cell r="B85"/>
          <cell r="D85"/>
          <cell r="I85"/>
          <cell r="J85"/>
          <cell r="K85"/>
          <cell r="L85"/>
          <cell r="M85"/>
          <cell r="N85"/>
          <cell r="O85"/>
          <cell r="P85"/>
          <cell r="Q85">
            <v>0</v>
          </cell>
          <cell r="R85"/>
          <cell r="S85">
            <v>0</v>
          </cell>
          <cell r="T85">
            <v>0</v>
          </cell>
          <cell r="U85">
            <v>0</v>
          </cell>
          <cell r="V85"/>
          <cell r="W85"/>
          <cell r="X85"/>
          <cell r="Y85"/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</row>
        <row r="86">
          <cell r="A86" t="str">
            <v>EVOGENE</v>
          </cell>
          <cell r="B86"/>
          <cell r="C86" t="str">
            <v>SOW - Div</v>
          </cell>
          <cell r="D86" t="str">
            <v>EvoYon</v>
          </cell>
          <cell r="E86" t="str">
            <v>EvoYon</v>
          </cell>
          <cell r="F86">
            <v>23547565</v>
          </cell>
          <cell r="G86" t="str">
            <v>Ori Inbar</v>
          </cell>
          <cell r="H86">
            <v>1</v>
          </cell>
          <cell r="I86">
            <v>20000</v>
          </cell>
          <cell r="J86">
            <v>0</v>
          </cell>
          <cell r="K86">
            <v>20000</v>
          </cell>
          <cell r="L86">
            <v>813</v>
          </cell>
          <cell r="M86">
            <v>943.39</v>
          </cell>
          <cell r="N86">
            <v>189</v>
          </cell>
          <cell r="O86">
            <v>378.78787878787881</v>
          </cell>
          <cell r="P86">
            <v>0</v>
          </cell>
          <cell r="Q86">
            <v>1300</v>
          </cell>
          <cell r="R86">
            <v>1444.354340909091</v>
          </cell>
          <cell r="S86">
            <v>1666.6666666666665</v>
          </cell>
          <cell r="T86">
            <v>1500</v>
          </cell>
          <cell r="U86">
            <v>114</v>
          </cell>
          <cell r="V86">
            <v>958.33333333333337</v>
          </cell>
          <cell r="W86">
            <v>0</v>
          </cell>
          <cell r="X86">
            <v>0</v>
          </cell>
          <cell r="Y86">
            <v>29307.532219696972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N86">
            <v>8255.6428787878795</v>
          </cell>
          <cell r="AO86">
            <v>8255.6428787878795</v>
          </cell>
          <cell r="AP86">
            <v>8255.6428787878795</v>
          </cell>
          <cell r="AQ86">
            <v>8255.6428787878795</v>
          </cell>
          <cell r="AR86">
            <v>8255.6428787878795</v>
          </cell>
          <cell r="AS86">
            <v>8255.6428787878795</v>
          </cell>
          <cell r="AT86">
            <v>8255.6428787878795</v>
          </cell>
          <cell r="AU86">
            <v>8255.6428787878795</v>
          </cell>
          <cell r="AV86">
            <v>8255.6428787878795</v>
          </cell>
          <cell r="AW86">
            <v>8255.6428787878795</v>
          </cell>
          <cell r="AX86">
            <v>8255.6428787878795</v>
          </cell>
          <cell r="AY86">
            <v>8255.6428787878795</v>
          </cell>
        </row>
        <row r="87">
          <cell r="A87" t="str">
            <v>EVOGENE</v>
          </cell>
          <cell r="B87"/>
          <cell r="C87" t="str">
            <v>SOW</v>
          </cell>
          <cell r="D87" t="str">
            <v>Platform</v>
          </cell>
          <cell r="E87" t="str">
            <v>Platform Directors</v>
          </cell>
          <cell r="F87">
            <v>28991768</v>
          </cell>
          <cell r="G87" t="str">
            <v>Chanan Rubin</v>
          </cell>
          <cell r="H87">
            <v>1</v>
          </cell>
          <cell r="I87">
            <v>32500</v>
          </cell>
          <cell r="J87">
            <v>0</v>
          </cell>
          <cell r="K87">
            <v>32500</v>
          </cell>
          <cell r="L87">
            <v>813</v>
          </cell>
          <cell r="M87">
            <v>283.01</v>
          </cell>
          <cell r="N87">
            <v>220.5</v>
          </cell>
          <cell r="O87">
            <v>615.530303030303</v>
          </cell>
          <cell r="P87">
            <v>0</v>
          </cell>
          <cell r="Q87">
            <v>2112.5</v>
          </cell>
          <cell r="R87">
            <v>2352.444022727273</v>
          </cell>
          <cell r="S87">
            <v>2708.333333333333</v>
          </cell>
          <cell r="T87">
            <v>2437.5</v>
          </cell>
          <cell r="U87">
            <v>185.25</v>
          </cell>
          <cell r="V87">
            <v>1557.2916666666667</v>
          </cell>
          <cell r="W87">
            <v>0</v>
          </cell>
          <cell r="X87">
            <v>0</v>
          </cell>
          <cell r="Y87">
            <v>45785.359325757578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N87">
            <v>12897.284317114811</v>
          </cell>
          <cell r="AO87">
            <v>12897.284317114811</v>
          </cell>
          <cell r="AP87">
            <v>12897.284317114811</v>
          </cell>
          <cell r="AQ87">
            <v>12897.284317114811</v>
          </cell>
          <cell r="AR87">
            <v>12897.284317114811</v>
          </cell>
          <cell r="AS87">
            <v>12897.284317114811</v>
          </cell>
          <cell r="AT87">
            <v>12897.284317114811</v>
          </cell>
          <cell r="AU87">
            <v>12897.284317114811</v>
          </cell>
          <cell r="AV87">
            <v>12897.284317114811</v>
          </cell>
          <cell r="AW87">
            <v>12897.284317114811</v>
          </cell>
          <cell r="AX87">
            <v>12897.284317114811</v>
          </cell>
          <cell r="AY87">
            <v>12897.284317114811</v>
          </cell>
        </row>
        <row r="88">
          <cell r="A88" t="str">
            <v>EVOGENE</v>
          </cell>
          <cell r="B88"/>
          <cell r="C88" t="str">
            <v>SOW</v>
          </cell>
          <cell r="D88" t="str">
            <v>Platform</v>
          </cell>
          <cell r="E88" t="str">
            <v>Core Technologies</v>
          </cell>
          <cell r="F88">
            <v>32880510</v>
          </cell>
          <cell r="G88" t="str">
            <v>Inbal Culang</v>
          </cell>
          <cell r="H88">
            <v>1</v>
          </cell>
          <cell r="I88">
            <v>20000</v>
          </cell>
          <cell r="J88">
            <v>0</v>
          </cell>
          <cell r="K88">
            <v>20000</v>
          </cell>
          <cell r="L88">
            <v>813</v>
          </cell>
          <cell r="M88">
            <v>943</v>
          </cell>
          <cell r="N88">
            <v>157.5</v>
          </cell>
          <cell r="O88">
            <v>378.78787878787881</v>
          </cell>
          <cell r="P88">
            <v>0</v>
          </cell>
          <cell r="Q88">
            <v>1300</v>
          </cell>
          <cell r="R88">
            <v>1441.962590909091</v>
          </cell>
          <cell r="S88">
            <v>1666.6666666666665</v>
          </cell>
          <cell r="T88">
            <v>1500</v>
          </cell>
          <cell r="U88">
            <v>114</v>
          </cell>
          <cell r="V88">
            <v>958.33333333333337</v>
          </cell>
          <cell r="W88">
            <v>0</v>
          </cell>
          <cell r="X88">
            <v>0</v>
          </cell>
          <cell r="Y88">
            <v>29273.25046969697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N88">
            <v>8245.9860478019637</v>
          </cell>
          <cell r="AO88">
            <v>8245.9860478019637</v>
          </cell>
          <cell r="AP88">
            <v>8245.9860478019637</v>
          </cell>
          <cell r="AQ88">
            <v>8245.9860478019637</v>
          </cell>
          <cell r="AR88">
            <v>8245.9860478019637</v>
          </cell>
          <cell r="AS88">
            <v>8245.9860478019637</v>
          </cell>
          <cell r="AT88">
            <v>8245.9860478019637</v>
          </cell>
          <cell r="AU88">
            <v>8245.9860478019637</v>
          </cell>
          <cell r="AV88">
            <v>8245.9860478019637</v>
          </cell>
          <cell r="AW88">
            <v>8245.9860478019637</v>
          </cell>
          <cell r="AX88">
            <v>8245.9860478019637</v>
          </cell>
          <cell r="AY88">
            <v>8245.9860478019637</v>
          </cell>
        </row>
        <row r="89">
          <cell r="A89" t="str">
            <v>EVOGENE</v>
          </cell>
          <cell r="B89"/>
          <cell r="C89" t="str">
            <v>SOW</v>
          </cell>
          <cell r="D89" t="str">
            <v>Platform</v>
          </cell>
          <cell r="E89" t="str">
            <v>Core Technologies</v>
          </cell>
          <cell r="F89">
            <v>34264069</v>
          </cell>
          <cell r="G89" t="str">
            <v>Gali Golan</v>
          </cell>
          <cell r="H89">
            <v>1</v>
          </cell>
          <cell r="I89">
            <v>23000</v>
          </cell>
          <cell r="J89">
            <v>0</v>
          </cell>
          <cell r="K89">
            <v>23000</v>
          </cell>
          <cell r="L89">
            <v>813</v>
          </cell>
          <cell r="M89">
            <v>2780</v>
          </cell>
          <cell r="N89">
            <v>157.5</v>
          </cell>
          <cell r="O89">
            <v>435.60606060606068</v>
          </cell>
          <cell r="P89">
            <v>0</v>
          </cell>
          <cell r="Q89">
            <v>1495</v>
          </cell>
          <cell r="R89">
            <v>1808.9989545454546</v>
          </cell>
          <cell r="S89">
            <v>1916.6666666666665</v>
          </cell>
          <cell r="T89">
            <v>1725</v>
          </cell>
          <cell r="U89">
            <v>131.1</v>
          </cell>
          <cell r="V89">
            <v>1102.0833333333333</v>
          </cell>
          <cell r="W89">
            <v>0</v>
          </cell>
          <cell r="X89">
            <v>0</v>
          </cell>
          <cell r="Y89">
            <v>35364.955015151514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N89">
            <v>9961.9591591976096</v>
          </cell>
          <cell r="AO89">
            <v>9961.9591591976096</v>
          </cell>
          <cell r="AP89">
            <v>9961.9591591976096</v>
          </cell>
          <cell r="AQ89">
            <v>9961.9591591976096</v>
          </cell>
          <cell r="AR89">
            <v>9961.9591591976096</v>
          </cell>
          <cell r="AS89">
            <v>9961.9591591976096</v>
          </cell>
          <cell r="AT89">
            <v>9961.9591591976096</v>
          </cell>
          <cell r="AU89">
            <v>9961.9591591976096</v>
          </cell>
          <cell r="AV89">
            <v>9961.9591591976096</v>
          </cell>
          <cell r="AW89">
            <v>9961.9591591976096</v>
          </cell>
          <cell r="AX89">
            <v>9961.9591591976096</v>
          </cell>
          <cell r="AY89">
            <v>9961.9591591976096</v>
          </cell>
        </row>
        <row r="90">
          <cell r="A90" t="str">
            <v>EVOGENE</v>
          </cell>
          <cell r="B90"/>
          <cell r="C90" t="str">
            <v>SOW - Div</v>
          </cell>
          <cell r="D90" t="str">
            <v>EvoYon</v>
          </cell>
          <cell r="E90" t="str">
            <v>EvoYon</v>
          </cell>
          <cell r="F90">
            <v>36214278</v>
          </cell>
          <cell r="G90" t="str">
            <v>Ben Gradus</v>
          </cell>
          <cell r="H90">
            <v>1</v>
          </cell>
          <cell r="I90">
            <v>18500</v>
          </cell>
          <cell r="J90">
            <v>0</v>
          </cell>
          <cell r="K90">
            <v>18500</v>
          </cell>
          <cell r="L90">
            <v>813</v>
          </cell>
          <cell r="M90">
            <v>283.02</v>
          </cell>
          <cell r="N90">
            <v>220.5</v>
          </cell>
          <cell r="O90">
            <v>350.37878787878782</v>
          </cell>
          <cell r="P90">
            <v>0</v>
          </cell>
          <cell r="Q90">
            <v>1202.5</v>
          </cell>
          <cell r="R90">
            <v>1282.5584090909092</v>
          </cell>
          <cell r="S90">
            <v>1541.6666666666665</v>
          </cell>
          <cell r="T90">
            <v>1387.5</v>
          </cell>
          <cell r="U90">
            <v>105.45</v>
          </cell>
          <cell r="V90">
            <v>886.45833333333337</v>
          </cell>
          <cell r="W90">
            <v>0</v>
          </cell>
          <cell r="X90">
            <v>0</v>
          </cell>
          <cell r="Y90">
            <v>26573.0321969697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</row>
        <row r="91">
          <cell r="A91" t="str">
            <v>EVOGENE</v>
          </cell>
          <cell r="B91"/>
          <cell r="C91" t="str">
            <v>SOW</v>
          </cell>
          <cell r="D91" t="str">
            <v>Platform</v>
          </cell>
          <cell r="E91" t="str">
            <v>Core Technologies</v>
          </cell>
          <cell r="F91">
            <v>40807315</v>
          </cell>
          <cell r="G91" t="str">
            <v>Assaf Peer</v>
          </cell>
          <cell r="H91">
            <v>1</v>
          </cell>
          <cell r="I91">
            <v>20000</v>
          </cell>
          <cell r="J91">
            <v>-2090</v>
          </cell>
          <cell r="K91">
            <v>17910</v>
          </cell>
          <cell r="L91">
            <v>813</v>
          </cell>
          <cell r="M91">
            <v>0</v>
          </cell>
          <cell r="N91">
            <v>157.5</v>
          </cell>
          <cell r="O91">
            <v>378.78787878787881</v>
          </cell>
          <cell r="P91">
            <v>0</v>
          </cell>
          <cell r="Q91">
            <v>1164.1500000000001</v>
          </cell>
          <cell r="R91">
            <v>1214.4875909090911</v>
          </cell>
          <cell r="S91">
            <v>1492.5</v>
          </cell>
          <cell r="T91">
            <v>1343.25</v>
          </cell>
          <cell r="U91">
            <v>102.087</v>
          </cell>
          <cell r="V91">
            <v>958.33333333333337</v>
          </cell>
          <cell r="W91">
            <v>2520</v>
          </cell>
          <cell r="X91">
            <v>1800</v>
          </cell>
          <cell r="Y91">
            <v>29854.095803030305</v>
          </cell>
          <cell r="AA91">
            <v>0</v>
          </cell>
          <cell r="AB91">
            <v>0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N91">
            <v>0</v>
          </cell>
          <cell r="AO91">
            <v>0</v>
          </cell>
          <cell r="AP91">
            <v>8409.6044515578324</v>
          </cell>
          <cell r="AQ91">
            <v>8409.6044515578324</v>
          </cell>
          <cell r="AR91">
            <v>8409.6044515578324</v>
          </cell>
          <cell r="AS91">
            <v>8409.6044515578324</v>
          </cell>
          <cell r="AT91">
            <v>8409.6044515578324</v>
          </cell>
          <cell r="AU91">
            <v>8409.6044515578324</v>
          </cell>
          <cell r="AV91">
            <v>8409.6044515578324</v>
          </cell>
          <cell r="AW91">
            <v>8409.6044515578324</v>
          </cell>
          <cell r="AX91">
            <v>8409.6044515578324</v>
          </cell>
          <cell r="AY91">
            <v>8409.6044515578324</v>
          </cell>
        </row>
        <row r="92">
          <cell r="A92"/>
          <cell r="B92"/>
          <cell r="D92"/>
          <cell r="I92"/>
          <cell r="J92"/>
          <cell r="K92"/>
          <cell r="L92"/>
          <cell r="M92"/>
          <cell r="N92"/>
          <cell r="O92"/>
          <cell r="P92"/>
          <cell r="Q92">
            <v>0</v>
          </cell>
          <cell r="R92"/>
          <cell r="S92">
            <v>0</v>
          </cell>
          <cell r="T92">
            <v>0</v>
          </cell>
          <cell r="U92">
            <v>0</v>
          </cell>
          <cell r="V92"/>
          <cell r="W92"/>
          <cell r="X92"/>
          <cell r="Y92"/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</row>
        <row r="93">
          <cell r="A93" t="str">
            <v>EVOGENE</v>
          </cell>
          <cell r="B93"/>
          <cell r="C93" t="str">
            <v>SOW</v>
          </cell>
          <cell r="D93" t="str">
            <v>Platform</v>
          </cell>
          <cell r="E93" t="str">
            <v>Data analysis</v>
          </cell>
          <cell r="F93">
            <v>32513814</v>
          </cell>
          <cell r="G93" t="str">
            <v>Orit Granitz</v>
          </cell>
          <cell r="H93">
            <v>1</v>
          </cell>
          <cell r="I93">
            <v>8000</v>
          </cell>
          <cell r="J93">
            <v>0</v>
          </cell>
          <cell r="K93">
            <v>8000</v>
          </cell>
          <cell r="L93">
            <v>813</v>
          </cell>
          <cell r="M93">
            <v>735.3</v>
          </cell>
          <cell r="N93">
            <v>220.5</v>
          </cell>
          <cell r="O93">
            <v>151.5151515151515</v>
          </cell>
          <cell r="P93">
            <v>0</v>
          </cell>
          <cell r="Q93">
            <v>520</v>
          </cell>
          <cell r="R93">
            <v>514.06463636363628</v>
          </cell>
          <cell r="S93">
            <v>666.66666666666663</v>
          </cell>
          <cell r="T93">
            <v>600</v>
          </cell>
          <cell r="U93">
            <v>45.6</v>
          </cell>
          <cell r="V93">
            <v>383.33333333333331</v>
          </cell>
          <cell r="W93">
            <v>0</v>
          </cell>
          <cell r="X93">
            <v>0</v>
          </cell>
          <cell r="Y93">
            <v>12649.979787878789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N93">
            <v>3563.37458813487</v>
          </cell>
          <cell r="AO93">
            <v>3563.37458813487</v>
          </cell>
          <cell r="AP93">
            <v>3563.37458813487</v>
          </cell>
          <cell r="AQ93">
            <v>3563.37458813487</v>
          </cell>
          <cell r="AR93">
            <v>3563.37458813487</v>
          </cell>
          <cell r="AS93">
            <v>3563.37458813487</v>
          </cell>
          <cell r="AT93">
            <v>3563.37458813487</v>
          </cell>
          <cell r="AU93">
            <v>3563.37458813487</v>
          </cell>
          <cell r="AV93">
            <v>3563.37458813487</v>
          </cell>
          <cell r="AW93">
            <v>3563.37458813487</v>
          </cell>
          <cell r="AX93">
            <v>3563.37458813487</v>
          </cell>
          <cell r="AY93">
            <v>3563.37458813487</v>
          </cell>
        </row>
        <row r="94">
          <cell r="A94" t="str">
            <v>EVOGENE</v>
          </cell>
          <cell r="B94"/>
          <cell r="C94" t="str">
            <v>SOW</v>
          </cell>
          <cell r="D94" t="str">
            <v>Platform</v>
          </cell>
          <cell r="E94" t="str">
            <v>Data analysis</v>
          </cell>
          <cell r="F94">
            <v>38595468</v>
          </cell>
          <cell r="G94" t="str">
            <v>Noa Sever</v>
          </cell>
          <cell r="H94">
            <v>1</v>
          </cell>
          <cell r="I94">
            <v>10500</v>
          </cell>
          <cell r="J94">
            <v>0</v>
          </cell>
          <cell r="K94">
            <v>10500</v>
          </cell>
          <cell r="L94">
            <v>813</v>
          </cell>
          <cell r="M94">
            <v>220.59</v>
          </cell>
          <cell r="N94">
            <v>220.5</v>
          </cell>
          <cell r="O94">
            <v>198.86363636363635</v>
          </cell>
          <cell r="P94">
            <v>0</v>
          </cell>
          <cell r="Q94">
            <v>682.5</v>
          </cell>
          <cell r="R94">
            <v>666.51252272727265</v>
          </cell>
          <cell r="S94">
            <v>875</v>
          </cell>
          <cell r="T94">
            <v>787.5</v>
          </cell>
          <cell r="U94">
            <v>59.85</v>
          </cell>
          <cell r="V94">
            <v>503.12499999999994</v>
          </cell>
          <cell r="W94">
            <v>0</v>
          </cell>
          <cell r="X94">
            <v>0</v>
          </cell>
          <cell r="Y94">
            <v>15527.441159090909</v>
          </cell>
          <cell r="AA94">
            <v>0.5</v>
          </cell>
          <cell r="AB94">
            <v>0.5</v>
          </cell>
          <cell r="AC94">
            <v>0.5</v>
          </cell>
          <cell r="AD94">
            <v>0.5</v>
          </cell>
          <cell r="AE94">
            <v>0.5</v>
          </cell>
          <cell r="AF94">
            <v>0.5</v>
          </cell>
          <cell r="AG94">
            <v>0.5</v>
          </cell>
          <cell r="AH94">
            <v>0.5</v>
          </cell>
          <cell r="AI94">
            <v>0.5</v>
          </cell>
          <cell r="AJ94">
            <v>0.5</v>
          </cell>
          <cell r="AK94">
            <v>0.5</v>
          </cell>
          <cell r="AL94">
            <v>0.5</v>
          </cell>
          <cell r="AN94">
            <v>2186.963543533931</v>
          </cell>
          <cell r="AO94">
            <v>2186.963543533931</v>
          </cell>
          <cell r="AP94">
            <v>2186.963543533931</v>
          </cell>
          <cell r="AQ94">
            <v>2186.963543533931</v>
          </cell>
          <cell r="AR94">
            <v>2186.963543533931</v>
          </cell>
          <cell r="AS94">
            <v>2186.963543533931</v>
          </cell>
          <cell r="AT94">
            <v>2186.963543533931</v>
          </cell>
          <cell r="AU94">
            <v>2186.963543533931</v>
          </cell>
          <cell r="AV94">
            <v>2186.963543533931</v>
          </cell>
          <cell r="AW94">
            <v>2186.963543533931</v>
          </cell>
          <cell r="AX94">
            <v>2186.963543533931</v>
          </cell>
          <cell r="AY94">
            <v>2186.963543533931</v>
          </cell>
        </row>
        <row r="95">
          <cell r="A95" t="str">
            <v>EVOGENE</v>
          </cell>
          <cell r="B95"/>
          <cell r="C95" t="str">
            <v>SOW</v>
          </cell>
          <cell r="D95" t="str">
            <v>Platform</v>
          </cell>
          <cell r="E95" t="str">
            <v>PLM</v>
          </cell>
          <cell r="F95">
            <v>38595468</v>
          </cell>
          <cell r="G95" t="str">
            <v>Noa Sever</v>
          </cell>
          <cell r="H95">
            <v>1</v>
          </cell>
          <cell r="I95">
            <v>10500</v>
          </cell>
          <cell r="J95">
            <v>0</v>
          </cell>
          <cell r="K95">
            <v>10500</v>
          </cell>
          <cell r="L95">
            <v>813</v>
          </cell>
          <cell r="M95">
            <v>220.59</v>
          </cell>
          <cell r="N95">
            <v>220.5</v>
          </cell>
          <cell r="O95">
            <v>198.86363636363635</v>
          </cell>
          <cell r="P95">
            <v>0</v>
          </cell>
          <cell r="Q95">
            <v>682.5</v>
          </cell>
          <cell r="R95">
            <v>666.51252272727265</v>
          </cell>
          <cell r="S95">
            <v>875</v>
          </cell>
          <cell r="T95">
            <v>787.5</v>
          </cell>
          <cell r="U95">
            <v>59.85</v>
          </cell>
          <cell r="V95">
            <v>503.12499999999994</v>
          </cell>
          <cell r="W95">
            <v>0</v>
          </cell>
          <cell r="X95">
            <v>0</v>
          </cell>
          <cell r="Y95">
            <v>15527.441159090909</v>
          </cell>
          <cell r="AA95">
            <v>0.5</v>
          </cell>
          <cell r="AB95">
            <v>0.5</v>
          </cell>
          <cell r="AC95">
            <v>0.5</v>
          </cell>
          <cell r="AD95">
            <v>0.5</v>
          </cell>
          <cell r="AE95">
            <v>0.5</v>
          </cell>
          <cell r="AF95">
            <v>0.5</v>
          </cell>
          <cell r="AG95">
            <v>0.5</v>
          </cell>
          <cell r="AH95">
            <v>0.5</v>
          </cell>
          <cell r="AI95">
            <v>0.5</v>
          </cell>
          <cell r="AJ95">
            <v>0.5</v>
          </cell>
          <cell r="AK95">
            <v>0.5</v>
          </cell>
          <cell r="AL95">
            <v>0.5</v>
          </cell>
          <cell r="AN95">
            <v>2186.963543533931</v>
          </cell>
          <cell r="AO95">
            <v>2186.963543533931</v>
          </cell>
          <cell r="AP95">
            <v>2186.963543533931</v>
          </cell>
          <cell r="AQ95">
            <v>2186.963543533931</v>
          </cell>
          <cell r="AR95">
            <v>2186.963543533931</v>
          </cell>
          <cell r="AS95">
            <v>2186.963543533931</v>
          </cell>
          <cell r="AT95">
            <v>2186.963543533931</v>
          </cell>
          <cell r="AU95">
            <v>2186.963543533931</v>
          </cell>
          <cell r="AV95">
            <v>2186.963543533931</v>
          </cell>
          <cell r="AW95">
            <v>2186.963543533931</v>
          </cell>
          <cell r="AX95">
            <v>2186.963543533931</v>
          </cell>
          <cell r="AY95">
            <v>2186.963543533931</v>
          </cell>
        </row>
        <row r="96">
          <cell r="A96" t="str">
            <v>EVOGENE</v>
          </cell>
          <cell r="B96"/>
          <cell r="C96" t="str">
            <v>SOW</v>
          </cell>
          <cell r="D96" t="str">
            <v>Platform</v>
          </cell>
          <cell r="E96" t="str">
            <v>Data analysis</v>
          </cell>
          <cell r="F96">
            <v>40850158</v>
          </cell>
          <cell r="G96" t="str">
            <v>Yogev Montekyo</v>
          </cell>
          <cell r="H96">
            <v>0.8</v>
          </cell>
          <cell r="I96">
            <v>18000</v>
          </cell>
          <cell r="J96">
            <v>0</v>
          </cell>
          <cell r="K96">
            <v>22500</v>
          </cell>
          <cell r="L96">
            <v>813</v>
          </cell>
          <cell r="M96">
            <v>486.79</v>
          </cell>
          <cell r="N96">
            <v>176.4</v>
          </cell>
          <cell r="O96">
            <v>340.90909090909088</v>
          </cell>
          <cell r="P96">
            <v>0</v>
          </cell>
          <cell r="Q96">
            <v>1462.5</v>
          </cell>
          <cell r="R96">
            <v>1593.8234318181821</v>
          </cell>
          <cell r="S96">
            <v>1875</v>
          </cell>
          <cell r="T96">
            <v>1687.5</v>
          </cell>
          <cell r="U96">
            <v>128.25</v>
          </cell>
          <cell r="V96">
            <v>1078.1249999999998</v>
          </cell>
          <cell r="W96">
            <v>0</v>
          </cell>
          <cell r="X96">
            <v>0</v>
          </cell>
          <cell r="Y96">
            <v>32142.297522727276</v>
          </cell>
          <cell r="AA96">
            <v>0.8</v>
          </cell>
          <cell r="AB96">
            <v>0.8</v>
          </cell>
          <cell r="AC96">
            <v>0.8</v>
          </cell>
          <cell r="AD96">
            <v>0.8</v>
          </cell>
          <cell r="AE96">
            <v>0.8</v>
          </cell>
          <cell r="AF96">
            <v>0.8</v>
          </cell>
          <cell r="AG96">
            <v>0.8</v>
          </cell>
          <cell r="AH96">
            <v>0.8</v>
          </cell>
          <cell r="AI96">
            <v>0.8</v>
          </cell>
          <cell r="AJ96">
            <v>0.8</v>
          </cell>
          <cell r="AK96">
            <v>0.8</v>
          </cell>
          <cell r="AL96">
            <v>0.8</v>
          </cell>
          <cell r="AN96">
            <v>7243.3346530089639</v>
          </cell>
          <cell r="AO96">
            <v>7243.3346530089639</v>
          </cell>
          <cell r="AP96">
            <v>7243.3346530089639</v>
          </cell>
          <cell r="AQ96">
            <v>7243.3346530089639</v>
          </cell>
          <cell r="AR96">
            <v>7243.3346530089639</v>
          </cell>
          <cell r="AS96">
            <v>7243.3346530089639</v>
          </cell>
          <cell r="AT96">
            <v>7243.3346530089639</v>
          </cell>
          <cell r="AU96">
            <v>7243.3346530089639</v>
          </cell>
          <cell r="AV96">
            <v>7243.3346530089639</v>
          </cell>
          <cell r="AW96">
            <v>7243.3346530089639</v>
          </cell>
          <cell r="AX96">
            <v>7243.3346530089639</v>
          </cell>
          <cell r="AY96">
            <v>7243.3346530089639</v>
          </cell>
        </row>
        <row r="97">
          <cell r="A97" t="str">
            <v>EVOGENE</v>
          </cell>
          <cell r="B97"/>
          <cell r="C97" t="str">
            <v>SOW</v>
          </cell>
          <cell r="D97" t="str">
            <v>Platform</v>
          </cell>
          <cell r="E97" t="str">
            <v>Data analysis</v>
          </cell>
          <cell r="F97">
            <v>201568706</v>
          </cell>
          <cell r="G97" t="str">
            <v>Eran Bachar</v>
          </cell>
          <cell r="H97">
            <v>0.8</v>
          </cell>
          <cell r="I97">
            <v>10300</v>
          </cell>
          <cell r="J97">
            <v>0</v>
          </cell>
          <cell r="K97">
            <v>12875</v>
          </cell>
          <cell r="L97">
            <v>813</v>
          </cell>
          <cell r="M97">
            <v>735.29</v>
          </cell>
          <cell r="N97">
            <v>189</v>
          </cell>
          <cell r="O97">
            <v>195.07575757575759</v>
          </cell>
          <cell r="P97">
            <v>0</v>
          </cell>
          <cell r="Q97">
            <v>836.875</v>
          </cell>
          <cell r="R97">
            <v>880.5934318181819</v>
          </cell>
          <cell r="S97">
            <v>1072.9166666666665</v>
          </cell>
          <cell r="T97">
            <v>965.625</v>
          </cell>
          <cell r="U97">
            <v>73.387500000000003</v>
          </cell>
          <cell r="V97">
            <v>616.92708333333326</v>
          </cell>
          <cell r="W97">
            <v>0</v>
          </cell>
          <cell r="X97">
            <v>0</v>
          </cell>
          <cell r="Y97">
            <v>19253.69043939394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N97">
            <v>5423.5747716602655</v>
          </cell>
          <cell r="AO97">
            <v>5423.5747716602655</v>
          </cell>
          <cell r="AP97">
            <v>5423.5747716602655</v>
          </cell>
          <cell r="AQ97">
            <v>5423.5747716602655</v>
          </cell>
          <cell r="AR97">
            <v>5423.5747716602655</v>
          </cell>
          <cell r="AS97">
            <v>5423.5747716602655</v>
          </cell>
          <cell r="AT97">
            <v>5423.5747716602655</v>
          </cell>
          <cell r="AU97">
            <v>5423.5747716602655</v>
          </cell>
          <cell r="AV97">
            <v>5423.5747716602655</v>
          </cell>
          <cell r="AW97">
            <v>5423.5747716602655</v>
          </cell>
          <cell r="AX97">
            <v>5423.5747716602655</v>
          </cell>
          <cell r="AY97">
            <v>5423.5747716602655</v>
          </cell>
        </row>
        <row r="98">
          <cell r="A98" t="str">
            <v>EVOGENE</v>
          </cell>
          <cell r="B98"/>
          <cell r="C98" t="str">
            <v>SOW</v>
          </cell>
          <cell r="D98" t="str">
            <v>Platform</v>
          </cell>
          <cell r="E98" t="str">
            <v>Data analysis</v>
          </cell>
          <cell r="F98">
            <v>300811171</v>
          </cell>
          <cell r="G98" t="str">
            <v>Roni  Kalchiem</v>
          </cell>
          <cell r="H98">
            <v>1</v>
          </cell>
          <cell r="I98">
            <v>7500</v>
          </cell>
          <cell r="J98">
            <v>0</v>
          </cell>
          <cell r="K98">
            <v>7500</v>
          </cell>
          <cell r="L98">
            <v>813</v>
          </cell>
          <cell r="M98">
            <v>202</v>
          </cell>
          <cell r="N98">
            <v>189</v>
          </cell>
          <cell r="O98">
            <v>142.04545454545456</v>
          </cell>
          <cell r="P98">
            <v>0</v>
          </cell>
          <cell r="Q98">
            <v>487.5</v>
          </cell>
          <cell r="R98">
            <v>433.49440909090907</v>
          </cell>
          <cell r="S98">
            <v>625</v>
          </cell>
          <cell r="T98">
            <v>562.5</v>
          </cell>
          <cell r="U98">
            <v>42.75</v>
          </cell>
          <cell r="V98">
            <v>359.375</v>
          </cell>
          <cell r="W98">
            <v>0</v>
          </cell>
          <cell r="X98">
            <v>0</v>
          </cell>
          <cell r="Y98">
            <v>11356.664863636362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N98">
            <v>3199.0605249679897</v>
          </cell>
          <cell r="AO98">
            <v>3199.0605249679897</v>
          </cell>
          <cell r="AP98">
            <v>3199.0605249679897</v>
          </cell>
          <cell r="AQ98">
            <v>3199.0605249679897</v>
          </cell>
          <cell r="AR98">
            <v>3199.0605249679897</v>
          </cell>
          <cell r="AS98">
            <v>3199.0605249679897</v>
          </cell>
          <cell r="AT98">
            <v>3199.0605249679897</v>
          </cell>
          <cell r="AU98">
            <v>3199.0605249679897</v>
          </cell>
          <cell r="AV98">
            <v>3199.0605249679897</v>
          </cell>
          <cell r="AW98">
            <v>3199.0605249679897</v>
          </cell>
          <cell r="AX98">
            <v>3199.0605249679897</v>
          </cell>
          <cell r="AY98">
            <v>3199.0605249679897</v>
          </cell>
        </row>
        <row r="99">
          <cell r="A99" t="str">
            <v>EVOGENE</v>
          </cell>
          <cell r="B99"/>
          <cell r="C99" t="str">
            <v>SOW</v>
          </cell>
          <cell r="D99" t="str">
            <v>Platform</v>
          </cell>
          <cell r="E99" t="str">
            <v>Data analysis</v>
          </cell>
          <cell r="F99">
            <v>321509358</v>
          </cell>
          <cell r="G99" t="str">
            <v>Bella Finkelshtein</v>
          </cell>
          <cell r="H99">
            <v>1</v>
          </cell>
          <cell r="I99">
            <v>9500</v>
          </cell>
          <cell r="J99">
            <v>0</v>
          </cell>
          <cell r="K99">
            <v>9500</v>
          </cell>
          <cell r="L99">
            <v>813</v>
          </cell>
          <cell r="M99">
            <v>379.41</v>
          </cell>
          <cell r="N99">
            <v>189</v>
          </cell>
          <cell r="O99">
            <v>179.92424242424241</v>
          </cell>
          <cell r="P99">
            <v>0</v>
          </cell>
          <cell r="Q99">
            <v>617.5</v>
          </cell>
          <cell r="R99">
            <v>599.64106818181813</v>
          </cell>
          <cell r="S99">
            <v>791.66666666666663</v>
          </cell>
          <cell r="T99">
            <v>712.5</v>
          </cell>
          <cell r="U99">
            <v>54.15</v>
          </cell>
          <cell r="V99">
            <v>455.20833333333331</v>
          </cell>
          <cell r="W99">
            <v>0</v>
          </cell>
          <cell r="X99">
            <v>0</v>
          </cell>
          <cell r="Y99">
            <v>14292.000310606059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</row>
        <row r="100">
          <cell r="A100" t="str">
            <v>EVOGENE</v>
          </cell>
          <cell r="B100"/>
          <cell r="C100" t="str">
            <v>SOW</v>
          </cell>
          <cell r="D100" t="str">
            <v>Platform</v>
          </cell>
          <cell r="E100" t="str">
            <v>Data analysis</v>
          </cell>
          <cell r="F100">
            <v>305337396</v>
          </cell>
          <cell r="G100" t="str">
            <v>Keren Hondiashvili</v>
          </cell>
          <cell r="H100">
            <v>1</v>
          </cell>
          <cell r="I100">
            <v>12000</v>
          </cell>
          <cell r="J100"/>
          <cell r="K100">
            <v>12000</v>
          </cell>
          <cell r="L100">
            <v>813</v>
          </cell>
          <cell r="M100">
            <v>379.41</v>
          </cell>
          <cell r="N100">
            <v>189</v>
          </cell>
          <cell r="O100">
            <v>227.27272727272728</v>
          </cell>
          <cell r="P100"/>
          <cell r="Q100">
            <v>780</v>
          </cell>
          <cell r="R100">
            <v>790.69220454545462</v>
          </cell>
          <cell r="S100">
            <v>1000</v>
          </cell>
          <cell r="T100">
            <v>900</v>
          </cell>
          <cell r="U100">
            <v>68.400000000000006</v>
          </cell>
          <cell r="V100">
            <v>574.99999999999989</v>
          </cell>
          <cell r="W100"/>
          <cell r="X100"/>
          <cell r="Y100">
            <v>17722.774931818181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N100">
            <v>4992.3309667093472</v>
          </cell>
          <cell r="AO100">
            <v>4992.3309667093472</v>
          </cell>
          <cell r="AP100">
            <v>4992.3309667093472</v>
          </cell>
          <cell r="AQ100">
            <v>4992.3309667093472</v>
          </cell>
          <cell r="AR100">
            <v>4992.3309667093472</v>
          </cell>
          <cell r="AS100">
            <v>4992.3309667093472</v>
          </cell>
          <cell r="AT100">
            <v>4992.3309667093472</v>
          </cell>
          <cell r="AU100">
            <v>4992.3309667093472</v>
          </cell>
          <cell r="AV100">
            <v>4992.3309667093472</v>
          </cell>
          <cell r="AW100">
            <v>4992.3309667093472</v>
          </cell>
          <cell r="AX100">
            <v>4992.3309667093472</v>
          </cell>
          <cell r="AY100">
            <v>4992.3309667093472</v>
          </cell>
        </row>
        <row r="101">
          <cell r="A101" t="str">
            <v>EVOGENE</v>
          </cell>
          <cell r="B101"/>
          <cell r="C101" t="str">
            <v>SOW</v>
          </cell>
          <cell r="D101" t="str">
            <v>Platform</v>
          </cell>
          <cell r="E101" t="str">
            <v>Data analysis</v>
          </cell>
          <cell r="G101" t="str">
            <v>Yael Vilk</v>
          </cell>
          <cell r="H101">
            <v>1</v>
          </cell>
          <cell r="I101">
            <v>9000</v>
          </cell>
          <cell r="J101"/>
          <cell r="K101">
            <v>9000</v>
          </cell>
          <cell r="L101">
            <v>813</v>
          </cell>
          <cell r="M101">
            <v>379.41</v>
          </cell>
          <cell r="N101">
            <v>189</v>
          </cell>
          <cell r="O101">
            <v>170.45454545454544</v>
          </cell>
          <cell r="P101"/>
          <cell r="Q101">
            <v>585</v>
          </cell>
          <cell r="R101">
            <v>561.43084090909088</v>
          </cell>
          <cell r="S101">
            <v>750</v>
          </cell>
          <cell r="T101">
            <v>675</v>
          </cell>
          <cell r="U101">
            <v>51.300000000000004</v>
          </cell>
          <cell r="V101">
            <v>431.25</v>
          </cell>
          <cell r="W101"/>
          <cell r="X101"/>
          <cell r="Y101">
            <v>13605.845386363635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N101">
            <v>3832.6325032010241</v>
          </cell>
          <cell r="AO101">
            <v>3832.6325032010241</v>
          </cell>
          <cell r="AP101">
            <v>3832.6325032010241</v>
          </cell>
          <cell r="AQ101">
            <v>3832.6325032010241</v>
          </cell>
          <cell r="AR101">
            <v>3832.6325032010241</v>
          </cell>
          <cell r="AS101">
            <v>3832.6325032010241</v>
          </cell>
          <cell r="AT101">
            <v>3832.6325032010241</v>
          </cell>
          <cell r="AU101">
            <v>3832.6325032010241</v>
          </cell>
          <cell r="AV101">
            <v>3832.6325032010241</v>
          </cell>
          <cell r="AW101">
            <v>3832.6325032010241</v>
          </cell>
          <cell r="AX101">
            <v>3832.6325032010241</v>
          </cell>
          <cell r="AY101">
            <v>3832.6325032010241</v>
          </cell>
        </row>
        <row r="102">
          <cell r="A102"/>
          <cell r="B102"/>
          <cell r="D102"/>
          <cell r="I102"/>
          <cell r="J102"/>
          <cell r="K102"/>
          <cell r="L102"/>
          <cell r="M102"/>
          <cell r="N102"/>
          <cell r="O102"/>
          <cell r="P102"/>
          <cell r="Q102">
            <v>0</v>
          </cell>
          <cell r="R102"/>
          <cell r="S102">
            <v>0</v>
          </cell>
          <cell r="T102">
            <v>0</v>
          </cell>
          <cell r="U102">
            <v>0</v>
          </cell>
          <cell r="V102"/>
          <cell r="W102"/>
          <cell r="X102"/>
          <cell r="Y102"/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</row>
        <row r="103">
          <cell r="A103" t="str">
            <v>EVOGENE</v>
          </cell>
          <cell r="B103"/>
          <cell r="C103" t="str">
            <v>SOW</v>
          </cell>
          <cell r="D103" t="str">
            <v>Platform</v>
          </cell>
          <cell r="E103" t="str">
            <v>Data Generation</v>
          </cell>
          <cell r="G103" t="str">
            <v>Tomer Mahaler</v>
          </cell>
          <cell r="H103">
            <v>1</v>
          </cell>
          <cell r="I103">
            <v>12000</v>
          </cell>
          <cell r="J103">
            <v>0</v>
          </cell>
          <cell r="K103">
            <v>12000</v>
          </cell>
          <cell r="L103">
            <v>813</v>
          </cell>
          <cell r="M103">
            <v>0</v>
          </cell>
          <cell r="N103">
            <v>220.5</v>
          </cell>
          <cell r="O103">
            <v>227.27272727272728</v>
          </cell>
          <cell r="P103">
            <v>0</v>
          </cell>
          <cell r="Q103">
            <v>780</v>
          </cell>
          <cell r="R103">
            <v>764.59895454545449</v>
          </cell>
          <cell r="S103">
            <v>1000</v>
          </cell>
          <cell r="T103">
            <v>900</v>
          </cell>
          <cell r="U103">
            <v>68.400000000000006</v>
          </cell>
          <cell r="V103">
            <v>574.99999999999989</v>
          </cell>
          <cell r="W103">
            <v>2973.5370000000003</v>
          </cell>
          <cell r="X103">
            <v>1800</v>
          </cell>
          <cell r="Y103">
            <v>22122.308681818184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N103">
            <v>6231.636248399489</v>
          </cell>
          <cell r="AO103">
            <v>6231.636248399489</v>
          </cell>
          <cell r="AP103">
            <v>6231.636248399489</v>
          </cell>
          <cell r="AQ103">
            <v>6231.636248399489</v>
          </cell>
          <cell r="AR103">
            <v>6231.636248399489</v>
          </cell>
          <cell r="AS103">
            <v>6231.636248399489</v>
          </cell>
          <cell r="AT103">
            <v>6231.636248399489</v>
          </cell>
          <cell r="AU103">
            <v>6231.636248399489</v>
          </cell>
          <cell r="AV103">
            <v>6231.636248399489</v>
          </cell>
          <cell r="AW103">
            <v>6231.636248399489</v>
          </cell>
          <cell r="AX103">
            <v>6231.636248399489</v>
          </cell>
          <cell r="AY103">
            <v>6231.636248399489</v>
          </cell>
        </row>
        <row r="104">
          <cell r="A104" t="str">
            <v>EVOGENE</v>
          </cell>
          <cell r="B104"/>
          <cell r="C104" t="str">
            <v>SOW</v>
          </cell>
          <cell r="D104" t="str">
            <v>Platform</v>
          </cell>
          <cell r="E104" t="str">
            <v>Data Generation</v>
          </cell>
          <cell r="F104">
            <v>65735151</v>
          </cell>
          <cell r="G104" t="str">
            <v>Itamar Amzaleg</v>
          </cell>
          <cell r="H104">
            <v>1</v>
          </cell>
          <cell r="I104">
            <v>7000</v>
          </cell>
          <cell r="J104">
            <v>0</v>
          </cell>
          <cell r="K104">
            <v>7000</v>
          </cell>
          <cell r="L104">
            <v>813</v>
          </cell>
          <cell r="M104">
            <v>709.79</v>
          </cell>
          <cell r="N104">
            <v>189</v>
          </cell>
          <cell r="O104">
            <v>132.57575757575759</v>
          </cell>
          <cell r="P104">
            <v>0</v>
          </cell>
          <cell r="Q104">
            <v>455</v>
          </cell>
          <cell r="R104">
            <v>433.36843181818193</v>
          </cell>
          <cell r="S104">
            <v>583.33333333333326</v>
          </cell>
          <cell r="T104">
            <v>525</v>
          </cell>
          <cell r="U104">
            <v>39.9</v>
          </cell>
          <cell r="V104">
            <v>335.41666666666663</v>
          </cell>
          <cell r="W104">
            <v>0</v>
          </cell>
          <cell r="X104">
            <v>0</v>
          </cell>
          <cell r="Y104">
            <v>11216.384189393941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</row>
        <row r="105">
          <cell r="A105" t="str">
            <v>EVOGENE</v>
          </cell>
          <cell r="B105"/>
          <cell r="C105" t="str">
            <v>SOW</v>
          </cell>
          <cell r="D105" t="str">
            <v>Platform</v>
          </cell>
          <cell r="E105" t="str">
            <v>Data Generation</v>
          </cell>
          <cell r="F105">
            <v>204423420</v>
          </cell>
          <cell r="G105" t="str">
            <v>Chen Amira</v>
          </cell>
          <cell r="H105">
            <v>0.8</v>
          </cell>
          <cell r="I105">
            <v>5600</v>
          </cell>
          <cell r="J105">
            <v>0</v>
          </cell>
          <cell r="K105">
            <v>7000</v>
          </cell>
          <cell r="L105">
            <v>813</v>
          </cell>
          <cell r="M105">
            <v>325.20999999999998</v>
          </cell>
          <cell r="N105">
            <v>220.5</v>
          </cell>
          <cell r="O105">
            <v>106.06060606060606</v>
          </cell>
          <cell r="P105">
            <v>0</v>
          </cell>
          <cell r="Q105">
            <v>455</v>
          </cell>
          <cell r="R105">
            <v>404.89879545454539</v>
          </cell>
          <cell r="S105">
            <v>583.33333333333326</v>
          </cell>
          <cell r="T105">
            <v>525</v>
          </cell>
          <cell r="U105">
            <v>39.9</v>
          </cell>
          <cell r="V105">
            <v>335.41666666666663</v>
          </cell>
          <cell r="W105">
            <v>0</v>
          </cell>
          <cell r="X105">
            <v>0</v>
          </cell>
          <cell r="Y105">
            <v>10808.319401515149</v>
          </cell>
          <cell r="AA105">
            <v>0.8</v>
          </cell>
          <cell r="AB105">
            <v>0.8</v>
          </cell>
          <cell r="AC105">
            <v>0.8</v>
          </cell>
          <cell r="AD105">
            <v>0.8</v>
          </cell>
          <cell r="AE105">
            <v>0.8</v>
          </cell>
          <cell r="AF105">
            <v>0.8</v>
          </cell>
          <cell r="AG105">
            <v>0.8</v>
          </cell>
          <cell r="AH105">
            <v>0.8</v>
          </cell>
          <cell r="AI105">
            <v>0.8</v>
          </cell>
          <cell r="AJ105">
            <v>0.8</v>
          </cell>
          <cell r="AK105">
            <v>0.8</v>
          </cell>
          <cell r="AL105">
            <v>0.8</v>
          </cell>
          <cell r="AN105">
            <v>2435.6776116090482</v>
          </cell>
          <cell r="AO105">
            <v>2435.6776116090482</v>
          </cell>
          <cell r="AP105">
            <v>2435.6776116090482</v>
          </cell>
          <cell r="AQ105">
            <v>2435.6776116090482</v>
          </cell>
          <cell r="AR105">
            <v>2435.6776116090482</v>
          </cell>
          <cell r="AS105">
            <v>2435.6776116090482</v>
          </cell>
          <cell r="AT105">
            <v>2435.6776116090482</v>
          </cell>
          <cell r="AU105">
            <v>2435.6776116090482</v>
          </cell>
          <cell r="AV105">
            <v>2435.6776116090482</v>
          </cell>
          <cell r="AW105">
            <v>2435.6776116090482</v>
          </cell>
          <cell r="AX105">
            <v>2435.6776116090482</v>
          </cell>
          <cell r="AY105">
            <v>2435.6776116090482</v>
          </cell>
        </row>
        <row r="106">
          <cell r="A106" t="str">
            <v>EVOGENE</v>
          </cell>
          <cell r="B106"/>
          <cell r="C106" t="str">
            <v>SOW</v>
          </cell>
          <cell r="D106" t="str">
            <v>Platform</v>
          </cell>
          <cell r="E106" t="str">
            <v>Data Generation</v>
          </cell>
          <cell r="F106">
            <v>204773394</v>
          </cell>
          <cell r="G106" t="str">
            <v>Sahar Cohen</v>
          </cell>
          <cell r="H106">
            <v>0.8</v>
          </cell>
          <cell r="I106">
            <v>5000</v>
          </cell>
          <cell r="J106">
            <v>0</v>
          </cell>
          <cell r="K106">
            <v>6250</v>
          </cell>
          <cell r="L106">
            <v>813</v>
          </cell>
          <cell r="M106">
            <v>259.07</v>
          </cell>
          <cell r="N106">
            <v>220.5</v>
          </cell>
          <cell r="O106">
            <v>94.696969696969703</v>
          </cell>
          <cell r="P106">
            <v>0</v>
          </cell>
          <cell r="Q106">
            <v>406.25</v>
          </cell>
          <cell r="R106">
            <v>342.83602272727273</v>
          </cell>
          <cell r="S106">
            <v>520.83333333333326</v>
          </cell>
          <cell r="T106">
            <v>468.75</v>
          </cell>
          <cell r="U106">
            <v>35.625</v>
          </cell>
          <cell r="V106">
            <v>299.47916666666663</v>
          </cell>
          <cell r="W106">
            <v>0</v>
          </cell>
          <cell r="X106">
            <v>0</v>
          </cell>
          <cell r="Y106">
            <v>9711.040492424243</v>
          </cell>
          <cell r="AA106">
            <v>0.8</v>
          </cell>
          <cell r="AB106">
            <v>0.8</v>
          </cell>
          <cell r="AC106">
            <v>0.8</v>
          </cell>
          <cell r="AD106">
            <v>0.8</v>
          </cell>
          <cell r="AE106">
            <v>0.8</v>
          </cell>
          <cell r="AF106">
            <v>0.8</v>
          </cell>
          <cell r="AG106">
            <v>0.8</v>
          </cell>
          <cell r="AH106">
            <v>0.8</v>
          </cell>
          <cell r="AI106">
            <v>0.8</v>
          </cell>
          <cell r="AJ106">
            <v>0.8</v>
          </cell>
          <cell r="AK106">
            <v>0.8</v>
          </cell>
          <cell r="AL106">
            <v>0.8</v>
          </cell>
          <cell r="AN106">
            <v>2188.403491250534</v>
          </cell>
          <cell r="AO106">
            <v>2188.403491250534</v>
          </cell>
          <cell r="AP106">
            <v>2188.403491250534</v>
          </cell>
          <cell r="AQ106">
            <v>2188.403491250534</v>
          </cell>
          <cell r="AR106">
            <v>2188.403491250534</v>
          </cell>
          <cell r="AS106">
            <v>2188.403491250534</v>
          </cell>
          <cell r="AT106">
            <v>2188.403491250534</v>
          </cell>
          <cell r="AU106">
            <v>2188.403491250534</v>
          </cell>
          <cell r="AV106">
            <v>2188.403491250534</v>
          </cell>
          <cell r="AW106">
            <v>2188.403491250534</v>
          </cell>
          <cell r="AX106">
            <v>2188.403491250534</v>
          </cell>
          <cell r="AY106">
            <v>2188.403491250534</v>
          </cell>
        </row>
        <row r="107">
          <cell r="A107" t="str">
            <v>EVOGENE</v>
          </cell>
          <cell r="B107"/>
          <cell r="C107" t="str">
            <v>SOW</v>
          </cell>
          <cell r="D107" t="str">
            <v>Platform</v>
          </cell>
          <cell r="E107" t="str">
            <v>Data Generation</v>
          </cell>
          <cell r="F107">
            <v>321432270</v>
          </cell>
          <cell r="G107" t="str">
            <v>Lideya  Gahali</v>
          </cell>
          <cell r="H107">
            <v>1</v>
          </cell>
          <cell r="I107">
            <v>8000</v>
          </cell>
          <cell r="J107">
            <v>0</v>
          </cell>
          <cell r="K107">
            <v>8000</v>
          </cell>
          <cell r="L107">
            <v>813</v>
          </cell>
          <cell r="M107">
            <v>500</v>
          </cell>
          <cell r="N107">
            <v>220.5</v>
          </cell>
          <cell r="O107">
            <v>151.5151515151515</v>
          </cell>
          <cell r="P107">
            <v>0</v>
          </cell>
          <cell r="Q107">
            <v>520</v>
          </cell>
          <cell r="R107">
            <v>496.41713636363642</v>
          </cell>
          <cell r="S107">
            <v>666.66666666666663</v>
          </cell>
          <cell r="T107">
            <v>600</v>
          </cell>
          <cell r="U107">
            <v>45.6</v>
          </cell>
          <cell r="V107">
            <v>383.33333333333331</v>
          </cell>
          <cell r="W107">
            <v>0</v>
          </cell>
          <cell r="X107">
            <v>0</v>
          </cell>
          <cell r="Y107">
            <v>12397.032287878788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N107">
            <v>3492.1217712334615</v>
          </cell>
          <cell r="AO107">
            <v>3492.1217712334615</v>
          </cell>
          <cell r="AP107">
            <v>3492.1217712334615</v>
          </cell>
          <cell r="AQ107">
            <v>3492.1217712334615</v>
          </cell>
          <cell r="AR107">
            <v>3492.1217712334615</v>
          </cell>
          <cell r="AS107">
            <v>3492.1217712334615</v>
          </cell>
          <cell r="AT107">
            <v>3492.1217712334615</v>
          </cell>
          <cell r="AU107">
            <v>3492.1217712334615</v>
          </cell>
          <cell r="AV107">
            <v>3492.1217712334615</v>
          </cell>
          <cell r="AW107">
            <v>3492.1217712334615</v>
          </cell>
          <cell r="AX107">
            <v>3492.1217712334615</v>
          </cell>
          <cell r="AY107">
            <v>3492.1217712334615</v>
          </cell>
        </row>
        <row r="108">
          <cell r="A108"/>
          <cell r="B108"/>
          <cell r="D108"/>
          <cell r="I108"/>
          <cell r="J108"/>
          <cell r="K108"/>
          <cell r="L108"/>
          <cell r="M108"/>
          <cell r="N108"/>
          <cell r="O108"/>
          <cell r="P108"/>
          <cell r="Q108">
            <v>0</v>
          </cell>
          <cell r="R108"/>
          <cell r="S108">
            <v>0</v>
          </cell>
          <cell r="T108">
            <v>0</v>
          </cell>
          <cell r="U108">
            <v>0</v>
          </cell>
          <cell r="V108"/>
          <cell r="W108"/>
          <cell r="X108"/>
          <cell r="Y108"/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</row>
        <row r="109">
          <cell r="A109" t="str">
            <v>EVOGENE</v>
          </cell>
          <cell r="B109"/>
          <cell r="C109" t="str">
            <v>SOW</v>
          </cell>
          <cell r="D109" t="str">
            <v>Platform</v>
          </cell>
          <cell r="E109" t="str">
            <v>IMS</v>
          </cell>
          <cell r="F109">
            <v>32204570</v>
          </cell>
          <cell r="G109" t="str">
            <v>Meirav Tzabari Shai</v>
          </cell>
          <cell r="H109">
            <v>0.9</v>
          </cell>
          <cell r="I109">
            <v>13050</v>
          </cell>
          <cell r="J109">
            <v>0</v>
          </cell>
          <cell r="K109">
            <v>14500</v>
          </cell>
          <cell r="L109">
            <v>813</v>
          </cell>
          <cell r="M109">
            <v>385.97</v>
          </cell>
          <cell r="N109">
            <v>170.1</v>
          </cell>
          <cell r="O109">
            <v>247.15909090909088</v>
          </cell>
          <cell r="P109">
            <v>0</v>
          </cell>
          <cell r="Q109">
            <v>942.5</v>
          </cell>
          <cell r="R109">
            <v>978.75818181818181</v>
          </cell>
          <cell r="S109">
            <v>1208.3333333333333</v>
          </cell>
          <cell r="T109">
            <v>1087.5</v>
          </cell>
          <cell r="U109">
            <v>82.65</v>
          </cell>
          <cell r="V109">
            <v>694.79166666666663</v>
          </cell>
          <cell r="W109">
            <v>0</v>
          </cell>
          <cell r="X109">
            <v>0</v>
          </cell>
          <cell r="Y109">
            <v>21110.762272727272</v>
          </cell>
          <cell r="AA109">
            <v>0.9</v>
          </cell>
          <cell r="AB109">
            <v>0.9</v>
          </cell>
          <cell r="AC109">
            <v>0.9</v>
          </cell>
          <cell r="AD109">
            <v>0.9</v>
          </cell>
          <cell r="AE109">
            <v>0.9</v>
          </cell>
          <cell r="AF109">
            <v>0.9</v>
          </cell>
          <cell r="AG109">
            <v>0.9</v>
          </cell>
          <cell r="AH109">
            <v>0.9</v>
          </cell>
          <cell r="AI109">
            <v>0.9</v>
          </cell>
          <cell r="AJ109">
            <v>0.9</v>
          </cell>
          <cell r="AK109">
            <v>0.9</v>
          </cell>
          <cell r="AL109">
            <v>0.9</v>
          </cell>
          <cell r="AN109">
            <v>5352.0242381562102</v>
          </cell>
          <cell r="AO109">
            <v>5352.0242381562102</v>
          </cell>
          <cell r="AP109">
            <v>5352.0242381562102</v>
          </cell>
          <cell r="AQ109">
            <v>5352.0242381562102</v>
          </cell>
          <cell r="AR109">
            <v>5352.0242381562102</v>
          </cell>
          <cell r="AS109">
            <v>5352.0242381562102</v>
          </cell>
          <cell r="AT109">
            <v>5352.0242381562102</v>
          </cell>
          <cell r="AU109">
            <v>5352.0242381562102</v>
          </cell>
          <cell r="AV109">
            <v>5352.0242381562102</v>
          </cell>
          <cell r="AW109">
            <v>5352.0242381562102</v>
          </cell>
          <cell r="AX109">
            <v>5352.0242381562102</v>
          </cell>
          <cell r="AY109">
            <v>5352.0242381562102</v>
          </cell>
        </row>
        <row r="110">
          <cell r="A110" t="str">
            <v>EVOGENE</v>
          </cell>
          <cell r="B110"/>
          <cell r="C110" t="str">
            <v>SOW</v>
          </cell>
          <cell r="D110" t="str">
            <v>Platform</v>
          </cell>
          <cell r="E110" t="str">
            <v>IMS</v>
          </cell>
          <cell r="F110">
            <v>34171348</v>
          </cell>
          <cell r="G110" t="str">
            <v>Noam Artzi</v>
          </cell>
          <cell r="H110">
            <v>1</v>
          </cell>
          <cell r="I110">
            <v>21000</v>
          </cell>
          <cell r="J110">
            <v>-1844</v>
          </cell>
          <cell r="K110">
            <v>19156</v>
          </cell>
          <cell r="L110">
            <v>813</v>
          </cell>
          <cell r="M110">
            <v>0</v>
          </cell>
          <cell r="N110">
            <v>157.5</v>
          </cell>
          <cell r="O110">
            <v>397.72727272727269</v>
          </cell>
          <cell r="P110">
            <v>0</v>
          </cell>
          <cell r="Q110">
            <v>1245.1400000000001</v>
          </cell>
          <cell r="R110">
            <v>1309.3580454545454</v>
          </cell>
          <cell r="S110">
            <v>1596.3333333333333</v>
          </cell>
          <cell r="T110">
            <v>1436.7</v>
          </cell>
          <cell r="U110">
            <v>109.1892</v>
          </cell>
          <cell r="V110">
            <v>1006.2499999999999</v>
          </cell>
          <cell r="W110">
            <v>2200</v>
          </cell>
          <cell r="X110">
            <v>1300</v>
          </cell>
          <cell r="Y110">
            <v>30727.19785151515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N110">
            <v>8655.548690567648</v>
          </cell>
          <cell r="AO110">
            <v>8655.548690567648</v>
          </cell>
          <cell r="AP110">
            <v>8655.548690567648</v>
          </cell>
          <cell r="AQ110">
            <v>8655.548690567648</v>
          </cell>
          <cell r="AR110">
            <v>8655.548690567648</v>
          </cell>
          <cell r="AS110">
            <v>8655.548690567648</v>
          </cell>
          <cell r="AT110">
            <v>8655.548690567648</v>
          </cell>
          <cell r="AU110">
            <v>8655.548690567648</v>
          </cell>
          <cell r="AV110">
            <v>8655.548690567648</v>
          </cell>
          <cell r="AW110">
            <v>8655.548690567648</v>
          </cell>
          <cell r="AX110">
            <v>8655.548690567648</v>
          </cell>
          <cell r="AY110">
            <v>8655.548690567648</v>
          </cell>
        </row>
        <row r="111">
          <cell r="A111" t="str">
            <v>EVOGENE</v>
          </cell>
          <cell r="B111"/>
          <cell r="C111" t="str">
            <v>SOW</v>
          </cell>
          <cell r="D111" t="str">
            <v>Platform</v>
          </cell>
          <cell r="E111" t="str">
            <v>IMS</v>
          </cell>
          <cell r="F111">
            <v>307778670</v>
          </cell>
          <cell r="G111" t="str">
            <v>Shai Gusin</v>
          </cell>
          <cell r="H111">
            <v>1</v>
          </cell>
          <cell r="I111">
            <v>26000</v>
          </cell>
          <cell r="J111">
            <v>-1972</v>
          </cell>
          <cell r="K111">
            <v>24028</v>
          </cell>
          <cell r="L111">
            <v>813</v>
          </cell>
          <cell r="M111">
            <v>0</v>
          </cell>
          <cell r="N111">
            <v>189</v>
          </cell>
          <cell r="O111">
            <v>492.42424242424244</v>
          </cell>
          <cell r="P111">
            <v>0</v>
          </cell>
          <cell r="Q111">
            <v>1561.8200000000002</v>
          </cell>
          <cell r="R111">
            <v>1684.2228181818184</v>
          </cell>
          <cell r="S111">
            <v>2002.3333333333333</v>
          </cell>
          <cell r="T111">
            <v>1802.1</v>
          </cell>
          <cell r="U111">
            <v>136.95959999999999</v>
          </cell>
          <cell r="V111">
            <v>1245.8333333333333</v>
          </cell>
          <cell r="W111">
            <v>2400</v>
          </cell>
          <cell r="X111">
            <v>1000</v>
          </cell>
          <cell r="Y111">
            <v>37355.693327272726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10522.730514724712</v>
          </cell>
          <cell r="AO111">
            <v>10522.730514724712</v>
          </cell>
          <cell r="AP111">
            <v>10522.730514724712</v>
          </cell>
          <cell r="AQ111">
            <v>10522.730514724712</v>
          </cell>
          <cell r="AR111">
            <v>10522.730514724712</v>
          </cell>
          <cell r="AS111">
            <v>10522.730514724712</v>
          </cell>
          <cell r="AT111">
            <v>10522.730514724712</v>
          </cell>
          <cell r="AU111">
            <v>10522.730514724712</v>
          </cell>
          <cell r="AV111">
            <v>10522.730514724712</v>
          </cell>
          <cell r="AW111">
            <v>10522.730514724712</v>
          </cell>
          <cell r="AX111">
            <v>10522.730514724712</v>
          </cell>
          <cell r="AY111">
            <v>10522.730514724712</v>
          </cell>
        </row>
        <row r="112">
          <cell r="A112" t="str">
            <v>EVOGENE</v>
          </cell>
          <cell r="B112"/>
          <cell r="C112" t="str">
            <v>SOW</v>
          </cell>
          <cell r="D112" t="str">
            <v>Platform</v>
          </cell>
          <cell r="E112" t="str">
            <v>IMS</v>
          </cell>
          <cell r="F112">
            <v>308908805</v>
          </cell>
          <cell r="G112" t="str">
            <v>Asia Roychman</v>
          </cell>
          <cell r="H112">
            <v>1</v>
          </cell>
          <cell r="I112">
            <v>12500</v>
          </cell>
          <cell r="J112">
            <v>0</v>
          </cell>
          <cell r="K112">
            <v>12500</v>
          </cell>
          <cell r="L112">
            <v>813</v>
          </cell>
          <cell r="M112">
            <v>263.16000000000003</v>
          </cell>
          <cell r="N112">
            <v>189</v>
          </cell>
          <cell r="O112">
            <v>236.74242424242422</v>
          </cell>
          <cell r="P112">
            <v>0</v>
          </cell>
          <cell r="Q112">
            <v>812.5</v>
          </cell>
          <cell r="R112">
            <v>820.18368181818187</v>
          </cell>
          <cell r="S112">
            <v>1041.6666666666665</v>
          </cell>
          <cell r="T112">
            <v>937.5</v>
          </cell>
          <cell r="U112">
            <v>71.25</v>
          </cell>
          <cell r="V112">
            <v>598.95833333333326</v>
          </cell>
          <cell r="W112">
            <v>0</v>
          </cell>
          <cell r="X112">
            <v>0</v>
          </cell>
          <cell r="Y112">
            <v>18283.961106060604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5150.4115791720014</v>
          </cell>
          <cell r="AO112">
            <v>5150.4115791720014</v>
          </cell>
          <cell r="AP112">
            <v>5150.4115791720014</v>
          </cell>
          <cell r="AQ112">
            <v>5150.4115791720014</v>
          </cell>
          <cell r="AR112">
            <v>5150.4115791720014</v>
          </cell>
          <cell r="AS112">
            <v>5150.4115791720014</v>
          </cell>
          <cell r="AT112">
            <v>5150.4115791720014</v>
          </cell>
          <cell r="AU112">
            <v>5150.4115791720014</v>
          </cell>
          <cell r="AV112">
            <v>5150.4115791720014</v>
          </cell>
          <cell r="AW112">
            <v>5150.4115791720014</v>
          </cell>
          <cell r="AX112">
            <v>5150.4115791720014</v>
          </cell>
          <cell r="AY112">
            <v>5150.4115791720014</v>
          </cell>
        </row>
        <row r="113">
          <cell r="A113" t="str">
            <v>EVOGENE</v>
          </cell>
          <cell r="B113"/>
          <cell r="C113" t="str">
            <v>SOW</v>
          </cell>
          <cell r="D113" t="str">
            <v>Platform</v>
          </cell>
          <cell r="E113" t="str">
            <v>IMS</v>
          </cell>
          <cell r="F113">
            <v>302728159</v>
          </cell>
          <cell r="G113" t="str">
            <v>Rave Viner</v>
          </cell>
          <cell r="H113">
            <v>1</v>
          </cell>
          <cell r="I113">
            <v>20000</v>
          </cell>
          <cell r="J113">
            <v>0</v>
          </cell>
          <cell r="K113">
            <v>12500</v>
          </cell>
          <cell r="L113">
            <v>813</v>
          </cell>
          <cell r="M113">
            <v>263.16000000000003</v>
          </cell>
          <cell r="N113">
            <v>189</v>
          </cell>
          <cell r="O113">
            <v>236.74242424242422</v>
          </cell>
          <cell r="P113">
            <v>0</v>
          </cell>
          <cell r="Q113">
            <v>812.5</v>
          </cell>
          <cell r="R113">
            <v>820.18368181818187</v>
          </cell>
          <cell r="S113">
            <v>1041.6666666666665</v>
          </cell>
          <cell r="T113">
            <v>937.5</v>
          </cell>
          <cell r="U113">
            <v>71.25</v>
          </cell>
          <cell r="V113">
            <v>598.95833333333326</v>
          </cell>
          <cell r="W113">
            <v>0</v>
          </cell>
          <cell r="X113">
            <v>0</v>
          </cell>
          <cell r="Y113">
            <v>18283.961106060604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N113">
            <v>5150.4115791720014</v>
          </cell>
          <cell r="AO113">
            <v>5150.4115791720014</v>
          </cell>
          <cell r="AP113">
            <v>5150.4115791720014</v>
          </cell>
          <cell r="AQ113">
            <v>5150.4115791720014</v>
          </cell>
          <cell r="AR113">
            <v>5150.4115791720014</v>
          </cell>
          <cell r="AS113">
            <v>5150.4115791720014</v>
          </cell>
          <cell r="AT113">
            <v>5150.4115791720014</v>
          </cell>
          <cell r="AU113">
            <v>5150.4115791720014</v>
          </cell>
          <cell r="AV113">
            <v>5150.4115791720014</v>
          </cell>
          <cell r="AW113">
            <v>5150.4115791720014</v>
          </cell>
          <cell r="AX113">
            <v>5150.4115791720014</v>
          </cell>
          <cell r="AY113">
            <v>5150.4115791720014</v>
          </cell>
        </row>
        <row r="114">
          <cell r="A114"/>
          <cell r="B114"/>
          <cell r="D114"/>
          <cell r="I114"/>
          <cell r="J114"/>
          <cell r="K114"/>
          <cell r="L114"/>
          <cell r="M114"/>
          <cell r="N114"/>
          <cell r="O114"/>
          <cell r="P114"/>
          <cell r="Q114">
            <v>0</v>
          </cell>
          <cell r="R114"/>
          <cell r="S114">
            <v>0</v>
          </cell>
          <cell r="T114">
            <v>0</v>
          </cell>
          <cell r="U114">
            <v>0</v>
          </cell>
          <cell r="V114"/>
          <cell r="W114"/>
          <cell r="X114"/>
          <cell r="Y114"/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</row>
        <row r="115">
          <cell r="A115" t="str">
            <v>EVOGENE</v>
          </cell>
          <cell r="B115"/>
          <cell r="C115" t="str">
            <v>SOW</v>
          </cell>
          <cell r="D115" t="str">
            <v>Platform</v>
          </cell>
          <cell r="E115" t="str">
            <v>DevOps</v>
          </cell>
          <cell r="F115">
            <v>33116989</v>
          </cell>
          <cell r="G115" t="str">
            <v>Lior  Meiri - TBR</v>
          </cell>
          <cell r="H115">
            <v>1</v>
          </cell>
          <cell r="I115">
            <v>20000</v>
          </cell>
          <cell r="J115">
            <v>0</v>
          </cell>
          <cell r="K115">
            <v>20000</v>
          </cell>
          <cell r="L115">
            <v>813</v>
          </cell>
          <cell r="M115">
            <v>877.2</v>
          </cell>
          <cell r="N115">
            <v>157.5</v>
          </cell>
          <cell r="O115">
            <v>378.78787878787881</v>
          </cell>
          <cell r="P115">
            <v>0</v>
          </cell>
          <cell r="Q115">
            <v>1300</v>
          </cell>
          <cell r="R115">
            <v>1437.027590909091</v>
          </cell>
          <cell r="S115">
            <v>1666.6666666666665</v>
          </cell>
          <cell r="T115">
            <v>1500</v>
          </cell>
          <cell r="U115">
            <v>114</v>
          </cell>
          <cell r="V115">
            <v>958.33333333333337</v>
          </cell>
          <cell r="W115">
            <v>0</v>
          </cell>
          <cell r="X115">
            <v>0</v>
          </cell>
          <cell r="Y115">
            <v>29202.515469696973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8226.060695689288</v>
          </cell>
          <cell r="AO115">
            <v>8226.060695689288</v>
          </cell>
          <cell r="AP115">
            <v>8226.060695689288</v>
          </cell>
          <cell r="AQ115">
            <v>8226.060695689288</v>
          </cell>
          <cell r="AR115">
            <v>8226.060695689288</v>
          </cell>
          <cell r="AS115">
            <v>8226.060695689288</v>
          </cell>
          <cell r="AT115">
            <v>8226.060695689288</v>
          </cell>
          <cell r="AU115">
            <v>8226.060695689288</v>
          </cell>
          <cell r="AV115">
            <v>8226.060695689288</v>
          </cell>
          <cell r="AW115">
            <v>8226.060695689288</v>
          </cell>
          <cell r="AX115">
            <v>8226.060695689288</v>
          </cell>
          <cell r="AY115">
            <v>8226.060695689288</v>
          </cell>
        </row>
        <row r="116">
          <cell r="A116" t="str">
            <v>EVOGENE</v>
          </cell>
          <cell r="B116"/>
          <cell r="C116" t="str">
            <v>SOW</v>
          </cell>
          <cell r="D116" t="str">
            <v>Platform</v>
          </cell>
          <cell r="E116" t="str">
            <v>DevOps</v>
          </cell>
          <cell r="F116">
            <v>33116989</v>
          </cell>
          <cell r="G116" t="str">
            <v>Team Leader - TBR</v>
          </cell>
          <cell r="H116">
            <v>1</v>
          </cell>
          <cell r="I116">
            <v>30000</v>
          </cell>
          <cell r="J116">
            <v>0</v>
          </cell>
          <cell r="K116">
            <v>30000</v>
          </cell>
          <cell r="L116">
            <v>813</v>
          </cell>
          <cell r="M116">
            <v>877.2</v>
          </cell>
          <cell r="N116">
            <v>157.5</v>
          </cell>
          <cell r="O116">
            <v>568.18181818181824</v>
          </cell>
          <cell r="P116">
            <v>0</v>
          </cell>
          <cell r="Q116">
            <v>1950</v>
          </cell>
          <cell r="R116">
            <v>2201.2321363636365</v>
          </cell>
          <cell r="S116">
            <v>2500</v>
          </cell>
          <cell r="T116">
            <v>2250</v>
          </cell>
          <cell r="U116">
            <v>171</v>
          </cell>
          <cell r="V116">
            <v>1437.5</v>
          </cell>
          <cell r="W116">
            <v>0</v>
          </cell>
          <cell r="X116">
            <v>0</v>
          </cell>
          <cell r="Y116">
            <v>42925.613954545457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N116">
            <v>12091.72224071703</v>
          </cell>
          <cell r="AO116">
            <v>12091.72224071703</v>
          </cell>
          <cell r="AP116">
            <v>12091.72224071703</v>
          </cell>
          <cell r="AQ116">
            <v>12091.72224071703</v>
          </cell>
          <cell r="AR116">
            <v>12091.72224071703</v>
          </cell>
          <cell r="AS116">
            <v>12091.72224071703</v>
          </cell>
          <cell r="AT116">
            <v>12091.72224071703</v>
          </cell>
          <cell r="AU116">
            <v>12091.72224071703</v>
          </cell>
          <cell r="AV116">
            <v>12091.72224071703</v>
          </cell>
          <cell r="AW116">
            <v>12091.72224071703</v>
          </cell>
          <cell r="AX116">
            <v>12091.72224071703</v>
          </cell>
          <cell r="AY116">
            <v>12091.72224071703</v>
          </cell>
        </row>
        <row r="117">
          <cell r="A117" t="str">
            <v>EVOGENE</v>
          </cell>
          <cell r="B117"/>
          <cell r="C117" t="str">
            <v>SOW</v>
          </cell>
          <cell r="D117" t="str">
            <v>Platform</v>
          </cell>
          <cell r="E117" t="str">
            <v>DevOps</v>
          </cell>
          <cell r="G117" t="str">
            <v>Shanny Abadi</v>
          </cell>
          <cell r="H117">
            <v>1</v>
          </cell>
          <cell r="I117">
            <v>23000</v>
          </cell>
          <cell r="J117"/>
          <cell r="K117">
            <v>23000</v>
          </cell>
          <cell r="L117">
            <v>813</v>
          </cell>
          <cell r="M117">
            <v>877.2</v>
          </cell>
          <cell r="N117">
            <v>157.5</v>
          </cell>
          <cell r="O117">
            <v>435.60606060606068</v>
          </cell>
          <cell r="P117"/>
          <cell r="Q117">
            <v>1495</v>
          </cell>
          <cell r="R117">
            <v>1666.2889545454545</v>
          </cell>
          <cell r="S117">
            <v>1916.6666666666665</v>
          </cell>
          <cell r="T117">
            <v>1725</v>
          </cell>
          <cell r="U117">
            <v>131.1</v>
          </cell>
          <cell r="V117">
            <v>1102.0833333333333</v>
          </cell>
          <cell r="W117"/>
          <cell r="X117"/>
          <cell r="Y117">
            <v>33319.445015151512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N117">
            <v>9385.7591591976088</v>
          </cell>
          <cell r="AO117">
            <v>9385.7591591976088</v>
          </cell>
          <cell r="AP117">
            <v>9385.7591591976088</v>
          </cell>
          <cell r="AQ117">
            <v>9385.7591591976088</v>
          </cell>
          <cell r="AR117">
            <v>9385.7591591976088</v>
          </cell>
          <cell r="AS117">
            <v>9385.7591591976088</v>
          </cell>
          <cell r="AT117">
            <v>9385.7591591976088</v>
          </cell>
          <cell r="AU117">
            <v>9385.7591591976088</v>
          </cell>
          <cell r="AV117">
            <v>9385.7591591976088</v>
          </cell>
          <cell r="AW117">
            <v>9385.7591591976088</v>
          </cell>
          <cell r="AX117">
            <v>9385.7591591976088</v>
          </cell>
          <cell r="AY117">
            <v>9385.7591591976088</v>
          </cell>
        </row>
        <row r="118">
          <cell r="A118"/>
          <cell r="B118"/>
          <cell r="D118"/>
          <cell r="I118"/>
          <cell r="J118"/>
          <cell r="K118"/>
          <cell r="L118"/>
          <cell r="M118"/>
          <cell r="N118"/>
          <cell r="O118"/>
          <cell r="P118"/>
          <cell r="Q118">
            <v>0</v>
          </cell>
          <cell r="R118"/>
          <cell r="S118">
            <v>0</v>
          </cell>
          <cell r="T118">
            <v>0</v>
          </cell>
          <cell r="U118">
            <v>0</v>
          </cell>
          <cell r="V118"/>
          <cell r="W118"/>
          <cell r="X118"/>
          <cell r="Y118"/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</row>
        <row r="119">
          <cell r="A119" t="str">
            <v>EVOGENE</v>
          </cell>
          <cell r="B119"/>
          <cell r="C119" t="str">
            <v>SOW</v>
          </cell>
          <cell r="D119" t="str">
            <v>Platform</v>
          </cell>
          <cell r="E119" t="str">
            <v>Plant Growth</v>
          </cell>
          <cell r="F119">
            <v>23899123</v>
          </cell>
          <cell r="G119" t="str">
            <v>Alon Bilu</v>
          </cell>
          <cell r="H119">
            <v>1</v>
          </cell>
          <cell r="I119">
            <v>17600</v>
          </cell>
          <cell r="J119">
            <v>0</v>
          </cell>
          <cell r="K119">
            <v>17600</v>
          </cell>
          <cell r="L119">
            <v>813</v>
          </cell>
          <cell r="M119">
            <v>0</v>
          </cell>
          <cell r="N119">
            <v>220.5</v>
          </cell>
          <cell r="O119">
            <v>333.33333333333331</v>
          </cell>
          <cell r="P119">
            <v>0</v>
          </cell>
          <cell r="Q119">
            <v>1144</v>
          </cell>
          <cell r="R119">
            <v>1192.5535</v>
          </cell>
          <cell r="S119">
            <v>1466.6666666666665</v>
          </cell>
          <cell r="T119">
            <v>1320</v>
          </cell>
          <cell r="U119">
            <v>100.32000000000001</v>
          </cell>
          <cell r="V119">
            <v>843.33333333333337</v>
          </cell>
          <cell r="W119">
            <v>2100.8182500000003</v>
          </cell>
          <cell r="X119">
            <v>1000</v>
          </cell>
          <cell r="Y119">
            <v>28134.52508333333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</row>
        <row r="120">
          <cell r="A120" t="str">
            <v>EVOGENE</v>
          </cell>
          <cell r="B120"/>
          <cell r="C120" t="str">
            <v>SOW</v>
          </cell>
          <cell r="D120" t="str">
            <v>Platform</v>
          </cell>
          <cell r="E120" t="str">
            <v>Plant Growth</v>
          </cell>
          <cell r="F120">
            <v>25183583</v>
          </cell>
          <cell r="G120" t="str">
            <v>Tomer Lando</v>
          </cell>
          <cell r="H120">
            <v>1</v>
          </cell>
          <cell r="I120">
            <v>9900</v>
          </cell>
          <cell r="J120">
            <v>0</v>
          </cell>
          <cell r="K120">
            <v>9900</v>
          </cell>
          <cell r="L120">
            <v>813</v>
          </cell>
          <cell r="M120">
            <v>0</v>
          </cell>
          <cell r="N120">
            <v>220.5</v>
          </cell>
          <cell r="O120">
            <v>187.5</v>
          </cell>
          <cell r="P120">
            <v>120</v>
          </cell>
          <cell r="Q120">
            <v>643.5</v>
          </cell>
          <cell r="R120">
            <v>613.11599999999999</v>
          </cell>
          <cell r="S120">
            <v>825</v>
          </cell>
          <cell r="T120">
            <v>742.5</v>
          </cell>
          <cell r="U120">
            <v>56.43</v>
          </cell>
          <cell r="V120">
            <v>474.375</v>
          </cell>
          <cell r="W120">
            <v>2787.357</v>
          </cell>
          <cell r="X120">
            <v>1600</v>
          </cell>
          <cell r="Y120">
            <v>18983.277999999998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</row>
        <row r="121">
          <cell r="A121" t="str">
            <v>EVOGENE</v>
          </cell>
          <cell r="B121"/>
          <cell r="C121" t="str">
            <v>SOW</v>
          </cell>
          <cell r="D121" t="str">
            <v>Platform</v>
          </cell>
          <cell r="E121" t="str">
            <v>Plant Growth</v>
          </cell>
          <cell r="F121">
            <v>33609751</v>
          </cell>
          <cell r="G121" t="str">
            <v>Oz Leser</v>
          </cell>
          <cell r="H121">
            <v>1</v>
          </cell>
          <cell r="I121">
            <v>8800</v>
          </cell>
          <cell r="J121">
            <v>0</v>
          </cell>
          <cell r="K121">
            <v>8800</v>
          </cell>
          <cell r="L121">
            <v>813</v>
          </cell>
          <cell r="M121">
            <v>647.04999999999995</v>
          </cell>
          <cell r="N121">
            <v>220.5</v>
          </cell>
          <cell r="O121">
            <v>166.66666666666666</v>
          </cell>
          <cell r="P121">
            <v>0</v>
          </cell>
          <cell r="Q121">
            <v>572</v>
          </cell>
          <cell r="R121">
            <v>568.58224999999993</v>
          </cell>
          <cell r="S121">
            <v>733.33333333333326</v>
          </cell>
          <cell r="T121">
            <v>660</v>
          </cell>
          <cell r="U121">
            <v>50.160000000000004</v>
          </cell>
          <cell r="V121">
            <v>421.66666666666669</v>
          </cell>
          <cell r="W121">
            <v>0</v>
          </cell>
          <cell r="X121">
            <v>0</v>
          </cell>
          <cell r="Y121">
            <v>13652.958916666665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N121">
            <v>3845.9039201877931</v>
          </cell>
          <cell r="AO121">
            <v>3845.9039201877931</v>
          </cell>
          <cell r="AP121">
            <v>3845.9039201877931</v>
          </cell>
          <cell r="AQ121">
            <v>3845.9039201877931</v>
          </cell>
          <cell r="AR121">
            <v>3845.9039201877931</v>
          </cell>
          <cell r="AS121">
            <v>3845.9039201877931</v>
          </cell>
          <cell r="AT121">
            <v>3845.9039201877931</v>
          </cell>
          <cell r="AU121">
            <v>3845.9039201877931</v>
          </cell>
          <cell r="AV121">
            <v>3845.9039201877931</v>
          </cell>
          <cell r="AW121">
            <v>3845.9039201877931</v>
          </cell>
          <cell r="AX121">
            <v>3845.9039201877931</v>
          </cell>
          <cell r="AY121">
            <v>3845.9039201877931</v>
          </cell>
        </row>
        <row r="122">
          <cell r="A122" t="str">
            <v>EVOGENE</v>
          </cell>
          <cell r="B122"/>
          <cell r="C122" t="str">
            <v>SOW</v>
          </cell>
          <cell r="D122" t="str">
            <v>Platform</v>
          </cell>
          <cell r="E122" t="str">
            <v>Plant Growth</v>
          </cell>
          <cell r="F122">
            <v>34329235</v>
          </cell>
          <cell r="G122" t="str">
            <v>Ilan Liwski</v>
          </cell>
          <cell r="H122">
            <v>1</v>
          </cell>
          <cell r="I122">
            <v>15500</v>
          </cell>
          <cell r="J122">
            <v>0</v>
          </cell>
          <cell r="K122">
            <v>15500</v>
          </cell>
          <cell r="L122">
            <v>813</v>
          </cell>
          <cell r="M122">
            <v>877.19</v>
          </cell>
          <cell r="N122">
            <v>189</v>
          </cell>
          <cell r="O122">
            <v>293.56060606060606</v>
          </cell>
          <cell r="P122">
            <v>0</v>
          </cell>
          <cell r="Q122">
            <v>1007.5</v>
          </cell>
          <cell r="R122">
            <v>1095.4972954545456</v>
          </cell>
          <cell r="S122">
            <v>1291.6666666666665</v>
          </cell>
          <cell r="T122">
            <v>1162.5</v>
          </cell>
          <cell r="U122">
            <v>88.350000000000009</v>
          </cell>
          <cell r="V122">
            <v>742.70833333333337</v>
          </cell>
          <cell r="W122">
            <v>0</v>
          </cell>
          <cell r="X122">
            <v>0</v>
          </cell>
          <cell r="Y122">
            <v>23060.97290151515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6496.0487046521548</v>
          </cell>
          <cell r="AO122">
            <v>6496.0487046521548</v>
          </cell>
          <cell r="AP122">
            <v>6496.0487046521548</v>
          </cell>
          <cell r="AQ122">
            <v>6496.0487046521548</v>
          </cell>
          <cell r="AR122">
            <v>6496.0487046521548</v>
          </cell>
          <cell r="AS122">
            <v>6496.0487046521548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</row>
        <row r="123">
          <cell r="A123" t="str">
            <v>EVOGENE</v>
          </cell>
          <cell r="B123"/>
          <cell r="C123" t="str">
            <v>SOW</v>
          </cell>
          <cell r="D123" t="str">
            <v>Platform</v>
          </cell>
          <cell r="E123" t="str">
            <v>Plant Growth</v>
          </cell>
          <cell r="F123">
            <v>36233377</v>
          </cell>
          <cell r="G123" t="str">
            <v>Idan harary</v>
          </cell>
          <cell r="H123">
            <v>1</v>
          </cell>
          <cell r="I123">
            <v>12800</v>
          </cell>
          <cell r="J123">
            <v>0</v>
          </cell>
          <cell r="K123">
            <v>12800</v>
          </cell>
          <cell r="L123">
            <v>813</v>
          </cell>
          <cell r="M123">
            <v>0</v>
          </cell>
          <cell r="N123">
            <v>220.5</v>
          </cell>
          <cell r="O123">
            <v>242.42424242424246</v>
          </cell>
          <cell r="P123">
            <v>0</v>
          </cell>
          <cell r="Q123">
            <v>832</v>
          </cell>
          <cell r="R123">
            <v>825.73531818181823</v>
          </cell>
          <cell r="S123">
            <v>1066.6666666666665</v>
          </cell>
          <cell r="T123">
            <v>960</v>
          </cell>
          <cell r="U123">
            <v>72.960000000000008</v>
          </cell>
          <cell r="V123">
            <v>613.33333333333326</v>
          </cell>
          <cell r="W123">
            <v>2921.173875</v>
          </cell>
          <cell r="X123">
            <v>2450</v>
          </cell>
          <cell r="Y123">
            <v>23817.793435606058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N123">
            <v>6709.2375874946647</v>
          </cell>
          <cell r="AO123">
            <v>6709.2375874946647</v>
          </cell>
          <cell r="AP123">
            <v>6709.2375874946647</v>
          </cell>
          <cell r="AQ123">
            <v>6709.2375874946647</v>
          </cell>
          <cell r="AR123">
            <v>6709.2375874946647</v>
          </cell>
          <cell r="AS123">
            <v>6709.2375874946647</v>
          </cell>
          <cell r="AT123">
            <v>6709.2375874946647</v>
          </cell>
          <cell r="AU123">
            <v>6709.2375874946647</v>
          </cell>
          <cell r="AV123">
            <v>6709.2375874946647</v>
          </cell>
          <cell r="AW123">
            <v>6709.2375874946647</v>
          </cell>
          <cell r="AX123">
            <v>6709.2375874946647</v>
          </cell>
          <cell r="AY123">
            <v>6709.2375874946647</v>
          </cell>
        </row>
        <row r="124">
          <cell r="A124" t="str">
            <v>EVOGENE</v>
          </cell>
          <cell r="B124"/>
          <cell r="C124" t="str">
            <v>SOW</v>
          </cell>
          <cell r="D124" t="str">
            <v>Platform</v>
          </cell>
          <cell r="E124" t="str">
            <v>Plant Growth</v>
          </cell>
          <cell r="F124">
            <v>38584769</v>
          </cell>
          <cell r="G124" t="str">
            <v>Reuven</v>
          </cell>
          <cell r="H124">
            <v>1</v>
          </cell>
          <cell r="I124">
            <v>12750</v>
          </cell>
          <cell r="J124">
            <v>0</v>
          </cell>
          <cell r="K124">
            <v>12750</v>
          </cell>
          <cell r="L124">
            <v>813</v>
          </cell>
          <cell r="M124">
            <v>505.26</v>
          </cell>
          <cell r="N124">
            <v>220.5</v>
          </cell>
          <cell r="O124">
            <v>241.47727272727272</v>
          </cell>
          <cell r="P124">
            <v>0</v>
          </cell>
          <cell r="Q124">
            <v>828.75</v>
          </cell>
          <cell r="R124">
            <v>859.80879545454536</v>
          </cell>
          <cell r="S124">
            <v>1062.5</v>
          </cell>
          <cell r="T124">
            <v>956.25</v>
          </cell>
          <cell r="U124">
            <v>72.674999999999997</v>
          </cell>
          <cell r="V124">
            <v>610.93749999999989</v>
          </cell>
          <cell r="W124">
            <v>0</v>
          </cell>
          <cell r="X124">
            <v>0</v>
          </cell>
          <cell r="Y124">
            <v>18921.158568181818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5329.9038220230477</v>
          </cell>
          <cell r="AO124">
            <v>5329.9038220230477</v>
          </cell>
          <cell r="AP124">
            <v>5329.9038220230477</v>
          </cell>
          <cell r="AQ124">
            <v>5329.9038220230477</v>
          </cell>
          <cell r="AR124">
            <v>5329.9038220230477</v>
          </cell>
          <cell r="AS124">
            <v>5329.9038220230477</v>
          </cell>
          <cell r="AT124">
            <v>5329.9038220230477</v>
          </cell>
          <cell r="AU124">
            <v>5329.9038220230477</v>
          </cell>
          <cell r="AV124">
            <v>5329.9038220230477</v>
          </cell>
          <cell r="AW124">
            <v>5329.9038220230477</v>
          </cell>
          <cell r="AX124">
            <v>5329.9038220230477</v>
          </cell>
          <cell r="AY124">
            <v>5329.9038220230477</v>
          </cell>
        </row>
        <row r="125">
          <cell r="A125" t="str">
            <v>EVOGENE</v>
          </cell>
          <cell r="B125"/>
          <cell r="C125" t="str">
            <v>SOW</v>
          </cell>
          <cell r="D125" t="str">
            <v>Platform</v>
          </cell>
          <cell r="E125" t="str">
            <v>Plant Growth</v>
          </cell>
          <cell r="F125">
            <v>61235321</v>
          </cell>
          <cell r="G125" t="str">
            <v>Adam Rechtman</v>
          </cell>
          <cell r="H125">
            <v>1</v>
          </cell>
          <cell r="I125">
            <v>10000</v>
          </cell>
          <cell r="J125">
            <v>0</v>
          </cell>
          <cell r="K125">
            <v>10000</v>
          </cell>
          <cell r="L125">
            <v>813</v>
          </cell>
          <cell r="M125">
            <v>647.04999999999995</v>
          </cell>
          <cell r="N125">
            <v>220.5</v>
          </cell>
          <cell r="O125">
            <v>189.39393939393941</v>
          </cell>
          <cell r="P125">
            <v>0</v>
          </cell>
          <cell r="Q125">
            <v>650</v>
          </cell>
          <cell r="R125">
            <v>660.28679545454543</v>
          </cell>
          <cell r="S125">
            <v>833.33333333333326</v>
          </cell>
          <cell r="T125">
            <v>750</v>
          </cell>
          <cell r="U125">
            <v>57</v>
          </cell>
          <cell r="V125">
            <v>479.16666666666669</v>
          </cell>
          <cell r="W125">
            <v>0</v>
          </cell>
          <cell r="X125">
            <v>0</v>
          </cell>
          <cell r="Y125">
            <v>15299.730734848485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N125">
            <v>4309.7833055911224</v>
          </cell>
          <cell r="AO125">
            <v>4309.7833055911224</v>
          </cell>
          <cell r="AP125">
            <v>4309.7833055911224</v>
          </cell>
          <cell r="AQ125">
            <v>4309.7833055911224</v>
          </cell>
          <cell r="AR125">
            <v>4309.7833055911224</v>
          </cell>
          <cell r="AS125">
            <v>4309.7833055911224</v>
          </cell>
          <cell r="AT125">
            <v>4309.7833055911224</v>
          </cell>
          <cell r="AU125">
            <v>4309.7833055911224</v>
          </cell>
          <cell r="AV125">
            <v>4309.7833055911224</v>
          </cell>
          <cell r="AW125">
            <v>4309.7833055911224</v>
          </cell>
          <cell r="AX125">
            <v>4309.7833055911224</v>
          </cell>
          <cell r="AY125">
            <v>4309.7833055911224</v>
          </cell>
        </row>
        <row r="126">
          <cell r="A126" t="str">
            <v>EVOGENE</v>
          </cell>
          <cell r="B126"/>
          <cell r="C126" t="str">
            <v>SOW</v>
          </cell>
          <cell r="D126" t="str">
            <v>Platform</v>
          </cell>
          <cell r="E126" t="str">
            <v>Plant Growth</v>
          </cell>
          <cell r="F126">
            <v>66022880</v>
          </cell>
          <cell r="G126" t="str">
            <v>Binyamin Yoshpe</v>
          </cell>
          <cell r="H126">
            <v>1</v>
          </cell>
          <cell r="I126">
            <v>7250</v>
          </cell>
          <cell r="J126">
            <v>0</v>
          </cell>
          <cell r="K126">
            <v>7250</v>
          </cell>
          <cell r="L126">
            <v>813</v>
          </cell>
          <cell r="M126">
            <v>647.04999999999995</v>
          </cell>
          <cell r="N126">
            <v>189</v>
          </cell>
          <cell r="O126">
            <v>137.31060606060606</v>
          </cell>
          <cell r="P126">
            <v>0</v>
          </cell>
          <cell r="Q126">
            <v>471.25</v>
          </cell>
          <cell r="R126">
            <v>447.76804545454542</v>
          </cell>
          <cell r="S126">
            <v>604.16666666666663</v>
          </cell>
          <cell r="T126">
            <v>543.75</v>
          </cell>
          <cell r="U126">
            <v>41.325000000000003</v>
          </cell>
          <cell r="V126">
            <v>347.39583333333331</v>
          </cell>
          <cell r="W126">
            <v>0</v>
          </cell>
          <cell r="X126">
            <v>0</v>
          </cell>
          <cell r="Y126">
            <v>11492.016151515152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N126">
            <v>3237.1876483141277</v>
          </cell>
          <cell r="AO126">
            <v>3237.1876483141277</v>
          </cell>
          <cell r="AP126">
            <v>3237.1876483141277</v>
          </cell>
          <cell r="AQ126">
            <v>3237.1876483141277</v>
          </cell>
          <cell r="AR126">
            <v>3237.1876483141277</v>
          </cell>
          <cell r="AS126">
            <v>3237.1876483141277</v>
          </cell>
          <cell r="AT126">
            <v>3237.1876483141277</v>
          </cell>
          <cell r="AU126">
            <v>3237.1876483141277</v>
          </cell>
          <cell r="AV126">
            <v>3237.1876483141277</v>
          </cell>
          <cell r="AW126">
            <v>3237.1876483141277</v>
          </cell>
          <cell r="AX126">
            <v>3237.1876483141277</v>
          </cell>
          <cell r="AY126">
            <v>3237.1876483141277</v>
          </cell>
        </row>
        <row r="127">
          <cell r="A127" t="str">
            <v>EVOGENE</v>
          </cell>
          <cell r="B127"/>
          <cell r="C127" t="str">
            <v>SOW</v>
          </cell>
          <cell r="D127" t="str">
            <v>Platform</v>
          </cell>
          <cell r="E127" t="str">
            <v>Plant Growth</v>
          </cell>
          <cell r="F127">
            <v>307062778</v>
          </cell>
          <cell r="G127" t="str">
            <v>Ludmila Larkin</v>
          </cell>
          <cell r="H127">
            <v>1</v>
          </cell>
          <cell r="I127">
            <v>9800</v>
          </cell>
          <cell r="J127">
            <v>0</v>
          </cell>
          <cell r="K127">
            <v>9800</v>
          </cell>
          <cell r="L127">
            <v>813</v>
          </cell>
          <cell r="M127">
            <v>735.3</v>
          </cell>
          <cell r="N127">
            <v>220.5</v>
          </cell>
          <cell r="O127">
            <v>185.60606060606059</v>
          </cell>
          <cell r="P127">
            <v>0</v>
          </cell>
          <cell r="Q127">
            <v>637</v>
          </cell>
          <cell r="R127">
            <v>651.62145454545453</v>
          </cell>
          <cell r="S127">
            <v>816.66666666666663</v>
          </cell>
          <cell r="T127">
            <v>735</v>
          </cell>
          <cell r="U127">
            <v>55.86</v>
          </cell>
          <cell r="V127">
            <v>469.58333333333331</v>
          </cell>
          <cell r="W127">
            <v>0</v>
          </cell>
          <cell r="X127">
            <v>0</v>
          </cell>
          <cell r="Y127">
            <v>15120.137515151515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</row>
        <row r="128">
          <cell r="A128" t="str">
            <v>EVOGENE</v>
          </cell>
          <cell r="B128"/>
          <cell r="C128" t="str">
            <v>SOW</v>
          </cell>
          <cell r="D128" t="str">
            <v>Platform</v>
          </cell>
          <cell r="E128" t="str">
            <v>Plant Growth</v>
          </cell>
          <cell r="F128">
            <v>307062802</v>
          </cell>
          <cell r="G128" t="str">
            <v>Maria Larkin</v>
          </cell>
          <cell r="H128">
            <v>1</v>
          </cell>
          <cell r="I128">
            <v>6500</v>
          </cell>
          <cell r="J128">
            <v>0</v>
          </cell>
          <cell r="K128">
            <v>6500</v>
          </cell>
          <cell r="L128">
            <v>813</v>
          </cell>
          <cell r="M128">
            <v>568.17999999999995</v>
          </cell>
          <cell r="N128">
            <v>189</v>
          </cell>
          <cell r="O128">
            <v>123.10606060606061</v>
          </cell>
          <cell r="P128">
            <v>0</v>
          </cell>
          <cell r="Q128">
            <v>422.5</v>
          </cell>
          <cell r="R128">
            <v>384.53745454545458</v>
          </cell>
          <cell r="S128">
            <v>541.66666666666663</v>
          </cell>
          <cell r="T128">
            <v>487.5</v>
          </cell>
          <cell r="U128">
            <v>37.050000000000004</v>
          </cell>
          <cell r="V128">
            <v>311.45833333333331</v>
          </cell>
          <cell r="W128">
            <v>0</v>
          </cell>
          <cell r="X128">
            <v>0</v>
          </cell>
          <cell r="Y128">
            <v>10377.998515151514</v>
          </cell>
          <cell r="AA128">
            <v>1</v>
          </cell>
          <cell r="AB128">
            <v>1</v>
          </cell>
          <cell r="AC128">
            <v>0.25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N128">
            <v>2923.379863422962</v>
          </cell>
          <cell r="AO128">
            <v>2923.379863422962</v>
          </cell>
          <cell r="AP128">
            <v>730.8449658557405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2923.379863422962</v>
          </cell>
          <cell r="AY128">
            <v>2923.379863422962</v>
          </cell>
        </row>
        <row r="129">
          <cell r="A129" t="str">
            <v>EVOGENE</v>
          </cell>
          <cell r="B129"/>
          <cell r="C129" t="str">
            <v>SOW</v>
          </cell>
          <cell r="D129" t="str">
            <v>Platform</v>
          </cell>
          <cell r="E129" t="str">
            <v>Plant Growth</v>
          </cell>
          <cell r="F129">
            <v>309320430</v>
          </cell>
          <cell r="G129" t="str">
            <v>Ester Reidler</v>
          </cell>
          <cell r="H129">
            <v>1</v>
          </cell>
          <cell r="I129">
            <v>8000</v>
          </cell>
          <cell r="J129">
            <v>0</v>
          </cell>
          <cell r="K129">
            <v>8000</v>
          </cell>
          <cell r="L129">
            <v>813</v>
          </cell>
          <cell r="M129">
            <v>568.17999999999995</v>
          </cell>
          <cell r="N129">
            <v>220.5</v>
          </cell>
          <cell r="O129">
            <v>151.5151515151515</v>
          </cell>
          <cell r="P129">
            <v>0</v>
          </cell>
          <cell r="Q129">
            <v>520</v>
          </cell>
          <cell r="R129">
            <v>501.5306363636364</v>
          </cell>
          <cell r="S129">
            <v>666.66666666666663</v>
          </cell>
          <cell r="T129">
            <v>600</v>
          </cell>
          <cell r="U129">
            <v>45.6</v>
          </cell>
          <cell r="V129">
            <v>383.33333333333331</v>
          </cell>
          <cell r="W129">
            <v>0</v>
          </cell>
          <cell r="X129">
            <v>0</v>
          </cell>
          <cell r="Y129">
            <v>12470.32578787879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N129">
            <v>3512.7678275714902</v>
          </cell>
          <cell r="AO129">
            <v>3512.7678275714902</v>
          </cell>
          <cell r="AP129">
            <v>3512.7678275714902</v>
          </cell>
          <cell r="AQ129">
            <v>3512.7678275714902</v>
          </cell>
          <cell r="AR129">
            <v>3512.7678275714902</v>
          </cell>
          <cell r="AS129">
            <v>3512.7678275714902</v>
          </cell>
          <cell r="AT129">
            <v>3512.7678275714902</v>
          </cell>
          <cell r="AU129">
            <v>3512.7678275714902</v>
          </cell>
          <cell r="AV129">
            <v>3512.7678275714902</v>
          </cell>
          <cell r="AW129">
            <v>3512.7678275714902</v>
          </cell>
          <cell r="AX129">
            <v>3512.7678275714902</v>
          </cell>
          <cell r="AY129">
            <v>3512.7678275714902</v>
          </cell>
        </row>
        <row r="130">
          <cell r="A130" t="str">
            <v>EVOGENE</v>
          </cell>
          <cell r="B130"/>
          <cell r="C130" t="str">
            <v>SOW</v>
          </cell>
          <cell r="D130" t="str">
            <v>Platform</v>
          </cell>
          <cell r="E130" t="str">
            <v>Plant Growth</v>
          </cell>
          <cell r="F130">
            <v>310554886</v>
          </cell>
          <cell r="G130" t="str">
            <v>Dasha Uretzky</v>
          </cell>
          <cell r="H130">
            <v>1</v>
          </cell>
          <cell r="I130">
            <v>10250</v>
          </cell>
          <cell r="J130">
            <v>0</v>
          </cell>
          <cell r="K130">
            <v>10250</v>
          </cell>
          <cell r="L130">
            <v>813</v>
          </cell>
          <cell r="M130">
            <v>735.29</v>
          </cell>
          <cell r="N130">
            <v>220.5</v>
          </cell>
          <cell r="O130">
            <v>194.12878787878788</v>
          </cell>
          <cell r="P130">
            <v>0</v>
          </cell>
          <cell r="Q130">
            <v>666.25</v>
          </cell>
          <cell r="R130">
            <v>686.0099090909091</v>
          </cell>
          <cell r="S130">
            <v>854.16666666666663</v>
          </cell>
          <cell r="T130">
            <v>768.75</v>
          </cell>
          <cell r="U130">
            <v>58.425000000000004</v>
          </cell>
          <cell r="V130">
            <v>491.14583333333326</v>
          </cell>
          <cell r="W130">
            <v>0</v>
          </cell>
          <cell r="X130">
            <v>0</v>
          </cell>
          <cell r="Y130">
            <v>15737.666196969698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N130">
            <v>4433.1454075970978</v>
          </cell>
          <cell r="AO130">
            <v>4433.1454075970978</v>
          </cell>
          <cell r="AP130">
            <v>4433.1454075970978</v>
          </cell>
          <cell r="AQ130">
            <v>4433.1454075970978</v>
          </cell>
          <cell r="AR130">
            <v>4433.1454075970978</v>
          </cell>
          <cell r="AS130">
            <v>4433.1454075970978</v>
          </cell>
          <cell r="AT130">
            <v>4433.1454075970978</v>
          </cell>
          <cell r="AU130">
            <v>4433.1454075970978</v>
          </cell>
          <cell r="AV130">
            <v>4433.1454075970978</v>
          </cell>
          <cell r="AW130">
            <v>4433.1454075970978</v>
          </cell>
          <cell r="AX130">
            <v>4433.1454075970978</v>
          </cell>
          <cell r="AY130">
            <v>4433.1454075970978</v>
          </cell>
        </row>
        <row r="131">
          <cell r="A131" t="str">
            <v>EVOGENE</v>
          </cell>
          <cell r="B131"/>
          <cell r="C131" t="str">
            <v>SOW</v>
          </cell>
          <cell r="D131" t="str">
            <v>Platform</v>
          </cell>
          <cell r="E131" t="str">
            <v>Plant Growth</v>
          </cell>
          <cell r="F131">
            <v>336385281</v>
          </cell>
          <cell r="G131" t="str">
            <v>Evgenia Larkin</v>
          </cell>
          <cell r="H131">
            <v>1</v>
          </cell>
          <cell r="I131">
            <v>6500</v>
          </cell>
          <cell r="J131">
            <v>0</v>
          </cell>
          <cell r="K131">
            <v>6500</v>
          </cell>
          <cell r="L131">
            <v>813</v>
          </cell>
          <cell r="M131">
            <v>568.17999999999995</v>
          </cell>
          <cell r="N131">
            <v>221</v>
          </cell>
          <cell r="O131">
            <v>123.10606060606061</v>
          </cell>
          <cell r="P131">
            <v>0</v>
          </cell>
          <cell r="Q131">
            <v>422.5</v>
          </cell>
          <cell r="R131">
            <v>386.93745454545456</v>
          </cell>
          <cell r="S131">
            <v>541.66666666666663</v>
          </cell>
          <cell r="T131">
            <v>487.5</v>
          </cell>
          <cell r="U131">
            <v>37.050000000000004</v>
          </cell>
          <cell r="V131">
            <v>311.45833333333331</v>
          </cell>
          <cell r="W131">
            <v>0</v>
          </cell>
          <cell r="X131">
            <v>0</v>
          </cell>
          <cell r="Y131">
            <v>10412.398515151513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</row>
        <row r="132">
          <cell r="A132"/>
          <cell r="B132"/>
          <cell r="D132"/>
          <cell r="I132"/>
          <cell r="J132"/>
          <cell r="K132"/>
          <cell r="L132"/>
          <cell r="M132"/>
          <cell r="N132"/>
          <cell r="O132"/>
          <cell r="P132"/>
          <cell r="Q132">
            <v>0</v>
          </cell>
          <cell r="R132"/>
          <cell r="S132">
            <v>0</v>
          </cell>
          <cell r="T132">
            <v>0</v>
          </cell>
          <cell r="U132">
            <v>0</v>
          </cell>
          <cell r="V132"/>
          <cell r="W132"/>
          <cell r="X132"/>
          <cell r="Y132"/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</row>
        <row r="133">
          <cell r="A133" t="str">
            <v>EVOGENE</v>
          </cell>
          <cell r="B133"/>
          <cell r="C133" t="str">
            <v>SOW</v>
          </cell>
          <cell r="D133" t="str">
            <v>Platform</v>
          </cell>
          <cell r="E133" t="str">
            <v>Platform Directors</v>
          </cell>
          <cell r="F133">
            <v>15713779</v>
          </cell>
          <cell r="G133" t="str">
            <v>Mark Kapel</v>
          </cell>
          <cell r="H133">
            <v>1</v>
          </cell>
          <cell r="I133">
            <v>35000</v>
          </cell>
          <cell r="J133">
            <v>0</v>
          </cell>
          <cell r="K133">
            <v>35000</v>
          </cell>
          <cell r="L133">
            <v>813</v>
          </cell>
          <cell r="M133">
            <v>486.8</v>
          </cell>
          <cell r="N133">
            <v>252</v>
          </cell>
          <cell r="O133">
            <v>662.87878787878788</v>
          </cell>
          <cell r="P133">
            <v>120</v>
          </cell>
          <cell r="Q133">
            <v>2275</v>
          </cell>
          <cell r="R133">
            <v>2570.1419090909089</v>
          </cell>
          <cell r="S133">
            <v>2916.6666666666665</v>
          </cell>
          <cell r="T133">
            <v>2625</v>
          </cell>
          <cell r="U133">
            <v>199.5</v>
          </cell>
          <cell r="V133">
            <v>1677.0833333333333</v>
          </cell>
          <cell r="W133">
            <v>0</v>
          </cell>
          <cell r="X133">
            <v>0</v>
          </cell>
          <cell r="Y133">
            <v>49598.070696969698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N133">
            <v>13971.287520273156</v>
          </cell>
          <cell r="AO133">
            <v>13971.287520273156</v>
          </cell>
          <cell r="AP133">
            <v>13971.287520273156</v>
          </cell>
          <cell r="AQ133">
            <v>13971.287520273156</v>
          </cell>
          <cell r="AR133">
            <v>13971.287520273156</v>
          </cell>
          <cell r="AS133">
            <v>13971.287520273156</v>
          </cell>
          <cell r="AT133">
            <v>13971.287520273156</v>
          </cell>
          <cell r="AU133">
            <v>13971.287520273156</v>
          </cell>
          <cell r="AV133">
            <v>13971.287520273156</v>
          </cell>
          <cell r="AW133">
            <v>13971.287520273156</v>
          </cell>
          <cell r="AX133">
            <v>13971.287520273156</v>
          </cell>
          <cell r="AY133">
            <v>13971.287520273156</v>
          </cell>
        </row>
        <row r="134">
          <cell r="A134" t="str">
            <v>EVOGENE</v>
          </cell>
          <cell r="B134"/>
          <cell r="C134" t="str">
            <v>SOW</v>
          </cell>
          <cell r="D134" t="str">
            <v>Platform</v>
          </cell>
          <cell r="E134" t="str">
            <v>Platform Directors</v>
          </cell>
          <cell r="F134">
            <v>17078585</v>
          </cell>
          <cell r="G134" t="str">
            <v>Alina Sela-Brown</v>
          </cell>
          <cell r="H134">
            <v>1</v>
          </cell>
          <cell r="I134">
            <v>31000</v>
          </cell>
          <cell r="J134">
            <v>-1893</v>
          </cell>
          <cell r="K134">
            <v>29107</v>
          </cell>
          <cell r="L134">
            <v>813</v>
          </cell>
          <cell r="M134">
            <v>0</v>
          </cell>
          <cell r="N134">
            <v>252</v>
          </cell>
          <cell r="O134">
            <v>587.12121212121212</v>
          </cell>
          <cell r="P134">
            <v>0</v>
          </cell>
          <cell r="Q134">
            <v>1891.9550000000002</v>
          </cell>
          <cell r="R134">
            <v>2076.9750909090908</v>
          </cell>
          <cell r="S134">
            <v>2425.583333333333</v>
          </cell>
          <cell r="T134">
            <v>2183.0250000000001</v>
          </cell>
          <cell r="U134">
            <v>165.90989999999999</v>
          </cell>
          <cell r="V134">
            <v>1485.4166666666667</v>
          </cell>
          <cell r="W134">
            <v>2300</v>
          </cell>
          <cell r="X134">
            <v>1000</v>
          </cell>
          <cell r="Y134">
            <v>44287.986203030305</v>
          </cell>
          <cell r="AA134">
            <v>0.875</v>
          </cell>
          <cell r="AB134">
            <v>0.875</v>
          </cell>
          <cell r="AC134">
            <v>0.875</v>
          </cell>
          <cell r="AD134">
            <v>0.875</v>
          </cell>
          <cell r="AE134">
            <v>0.875</v>
          </cell>
          <cell r="AF134">
            <v>0.875</v>
          </cell>
          <cell r="AG134">
            <v>0.875</v>
          </cell>
          <cell r="AH134">
            <v>0.875</v>
          </cell>
          <cell r="AI134">
            <v>0.875</v>
          </cell>
          <cell r="AJ134">
            <v>0.875</v>
          </cell>
          <cell r="AK134">
            <v>0.875</v>
          </cell>
          <cell r="AL134">
            <v>0.875</v>
          </cell>
          <cell r="AN134">
            <v>10916.052937366623</v>
          </cell>
          <cell r="AO134">
            <v>10916.052937366623</v>
          </cell>
          <cell r="AP134">
            <v>10916.052937366623</v>
          </cell>
          <cell r="AQ134">
            <v>10916.052937366623</v>
          </cell>
          <cell r="AR134">
            <v>10916.052937366623</v>
          </cell>
          <cell r="AS134">
            <v>10916.052937366623</v>
          </cell>
          <cell r="AT134">
            <v>10916.052937366623</v>
          </cell>
          <cell r="AU134">
            <v>10916.052937366623</v>
          </cell>
          <cell r="AV134">
            <v>10916.052937366623</v>
          </cell>
          <cell r="AW134">
            <v>10916.052937366623</v>
          </cell>
          <cell r="AX134">
            <v>10916.052937366623</v>
          </cell>
          <cell r="AY134">
            <v>10916.052937366623</v>
          </cell>
        </row>
        <row r="135">
          <cell r="A135" t="str">
            <v>EVOGENE</v>
          </cell>
          <cell r="B135"/>
          <cell r="C135" t="str">
            <v>SOW - Div</v>
          </cell>
          <cell r="D135" t="str">
            <v>Platform</v>
          </cell>
          <cell r="E135" t="str">
            <v>PM-Chem</v>
          </cell>
          <cell r="F135">
            <v>17078585</v>
          </cell>
          <cell r="G135" t="str">
            <v>Alina Sela-Brown</v>
          </cell>
          <cell r="H135">
            <v>1</v>
          </cell>
          <cell r="I135">
            <v>31000</v>
          </cell>
          <cell r="J135">
            <v>-1893</v>
          </cell>
          <cell r="K135">
            <v>29107</v>
          </cell>
          <cell r="L135">
            <v>813</v>
          </cell>
          <cell r="M135">
            <v>0</v>
          </cell>
          <cell r="N135">
            <v>252</v>
          </cell>
          <cell r="O135">
            <v>587.12121212121212</v>
          </cell>
          <cell r="P135">
            <v>0</v>
          </cell>
          <cell r="Q135">
            <v>1891.9550000000002</v>
          </cell>
          <cell r="R135">
            <v>2076.9750909090908</v>
          </cell>
          <cell r="S135">
            <v>2425.583333333333</v>
          </cell>
          <cell r="T135">
            <v>2183.0250000000001</v>
          </cell>
          <cell r="U135">
            <v>165.90989999999999</v>
          </cell>
          <cell r="V135">
            <v>1485.4166666666667</v>
          </cell>
          <cell r="W135">
            <v>2300</v>
          </cell>
          <cell r="X135">
            <v>1000</v>
          </cell>
          <cell r="Y135">
            <v>44287.986203030305</v>
          </cell>
          <cell r="AA135">
            <v>0.125</v>
          </cell>
          <cell r="AB135">
            <v>0.125</v>
          </cell>
          <cell r="AC135">
            <v>0.125</v>
          </cell>
          <cell r="AD135">
            <v>0.125</v>
          </cell>
          <cell r="AE135">
            <v>0.125</v>
          </cell>
          <cell r="AF135">
            <v>0.125</v>
          </cell>
          <cell r="AG135">
            <v>0.125</v>
          </cell>
          <cell r="AH135">
            <v>0.125</v>
          </cell>
          <cell r="AI135">
            <v>0.125</v>
          </cell>
          <cell r="AJ135">
            <v>0.125</v>
          </cell>
          <cell r="AK135">
            <v>0.125</v>
          </cell>
          <cell r="AL135">
            <v>0.125</v>
          </cell>
          <cell r="AN135">
            <v>1559.4361339095178</v>
          </cell>
          <cell r="AO135">
            <v>1559.4361339095178</v>
          </cell>
          <cell r="AP135">
            <v>1559.4361339095178</v>
          </cell>
          <cell r="AQ135">
            <v>1559.4361339095178</v>
          </cell>
          <cell r="AR135">
            <v>1559.4361339095178</v>
          </cell>
          <cell r="AS135">
            <v>1559.4361339095178</v>
          </cell>
          <cell r="AT135">
            <v>1559.4361339095178</v>
          </cell>
          <cell r="AU135">
            <v>1559.4361339095178</v>
          </cell>
          <cell r="AV135">
            <v>1559.4361339095178</v>
          </cell>
          <cell r="AW135">
            <v>1559.4361339095178</v>
          </cell>
          <cell r="AX135">
            <v>1559.4361339095178</v>
          </cell>
          <cell r="AY135">
            <v>1559.4361339095178</v>
          </cell>
        </row>
        <row r="136">
          <cell r="A136" t="str">
            <v>EVOGENE</v>
          </cell>
          <cell r="B136"/>
          <cell r="C136" t="str">
            <v>SOW</v>
          </cell>
          <cell r="D136" t="str">
            <v>Platform</v>
          </cell>
          <cell r="E136" t="str">
            <v>Platform Directors</v>
          </cell>
          <cell r="F136">
            <v>28003184</v>
          </cell>
          <cell r="G136" t="str">
            <v>Rami Rauch</v>
          </cell>
          <cell r="H136">
            <v>1</v>
          </cell>
          <cell r="I136">
            <v>35000</v>
          </cell>
          <cell r="J136">
            <v>-1700</v>
          </cell>
          <cell r="K136">
            <v>33300</v>
          </cell>
          <cell r="L136">
            <v>813</v>
          </cell>
          <cell r="M136">
            <v>0</v>
          </cell>
          <cell r="N136">
            <v>220.5</v>
          </cell>
          <cell r="O136">
            <v>662.87878787878788</v>
          </cell>
          <cell r="P136">
            <v>0</v>
          </cell>
          <cell r="Q136">
            <v>2164.5</v>
          </cell>
          <cell r="R136">
            <v>2394.769409090909</v>
          </cell>
          <cell r="S136">
            <v>2775</v>
          </cell>
          <cell r="T136">
            <v>2497.5</v>
          </cell>
          <cell r="U136">
            <v>189.81</v>
          </cell>
          <cell r="V136">
            <v>1677.0833333333333</v>
          </cell>
          <cell r="W136">
            <v>2000</v>
          </cell>
          <cell r="X136">
            <v>1000</v>
          </cell>
          <cell r="Y136">
            <v>49695.041530303024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13998.603247972684</v>
          </cell>
          <cell r="AO136">
            <v>13998.603247972684</v>
          </cell>
          <cell r="AP136">
            <v>13998.603247972684</v>
          </cell>
          <cell r="AQ136">
            <v>13998.603247972684</v>
          </cell>
          <cell r="AR136">
            <v>13998.603247972684</v>
          </cell>
          <cell r="AS136">
            <v>13998.603247972684</v>
          </cell>
          <cell r="AT136">
            <v>13998.603247972684</v>
          </cell>
          <cell r="AU136">
            <v>13998.603247972684</v>
          </cell>
          <cell r="AV136">
            <v>13998.603247972684</v>
          </cell>
          <cell r="AW136">
            <v>13998.603247972684</v>
          </cell>
          <cell r="AX136">
            <v>13998.603247972684</v>
          </cell>
          <cell r="AY136">
            <v>13998.603247972684</v>
          </cell>
        </row>
        <row r="137">
          <cell r="A137"/>
          <cell r="B137"/>
          <cell r="D137"/>
          <cell r="I137"/>
          <cell r="J137"/>
          <cell r="K137"/>
          <cell r="L137"/>
          <cell r="M137"/>
          <cell r="N137"/>
          <cell r="O137"/>
          <cell r="P137"/>
          <cell r="Q137">
            <v>0</v>
          </cell>
          <cell r="R137"/>
          <cell r="S137">
            <v>0</v>
          </cell>
          <cell r="T137">
            <v>0</v>
          </cell>
          <cell r="U137">
            <v>0</v>
          </cell>
          <cell r="V137"/>
          <cell r="W137"/>
          <cell r="X137"/>
          <cell r="Y137"/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</row>
        <row r="138">
          <cell r="A138" t="str">
            <v>EVOGENE</v>
          </cell>
          <cell r="B138"/>
          <cell r="C138" t="str">
            <v>SOW</v>
          </cell>
          <cell r="D138" t="str">
            <v>Platform</v>
          </cell>
          <cell r="E138" t="str">
            <v>PLM</v>
          </cell>
          <cell r="F138">
            <v>66390998</v>
          </cell>
          <cell r="G138" t="str">
            <v>Ziv Halamish</v>
          </cell>
          <cell r="H138">
            <v>1</v>
          </cell>
          <cell r="I138">
            <v>11000</v>
          </cell>
          <cell r="J138">
            <v>0</v>
          </cell>
          <cell r="K138">
            <v>11000</v>
          </cell>
          <cell r="L138">
            <v>813</v>
          </cell>
          <cell r="M138">
            <v>379.42</v>
          </cell>
          <cell r="N138">
            <v>220.5</v>
          </cell>
          <cell r="O138">
            <v>208.33333333333334</v>
          </cell>
          <cell r="P138">
            <v>120</v>
          </cell>
          <cell r="Q138">
            <v>715</v>
          </cell>
          <cell r="R138">
            <v>725.63499999999999</v>
          </cell>
          <cell r="S138">
            <v>916.66666666666663</v>
          </cell>
          <cell r="T138">
            <v>825</v>
          </cell>
          <cell r="U138">
            <v>62.7</v>
          </cell>
          <cell r="V138">
            <v>527.08333333333326</v>
          </cell>
          <cell r="W138">
            <v>0</v>
          </cell>
          <cell r="X138">
            <v>0</v>
          </cell>
          <cell r="Y138">
            <v>16513.338333333333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4651.6446009389674</v>
          </cell>
          <cell r="AO138">
            <v>4651.6446009389674</v>
          </cell>
          <cell r="AP138">
            <v>4651.6446009389674</v>
          </cell>
          <cell r="AQ138">
            <v>4651.6446009389674</v>
          </cell>
          <cell r="AR138">
            <v>4651.6446009389674</v>
          </cell>
          <cell r="AS138">
            <v>4651.6446009389674</v>
          </cell>
          <cell r="AT138">
            <v>4651.6446009389674</v>
          </cell>
          <cell r="AU138">
            <v>4651.6446009389674</v>
          </cell>
          <cell r="AV138">
            <v>4651.6446009389674</v>
          </cell>
          <cell r="AW138">
            <v>4651.6446009389674</v>
          </cell>
          <cell r="AX138">
            <v>4651.6446009389674</v>
          </cell>
          <cell r="AY138">
            <v>4651.6446009389674</v>
          </cell>
        </row>
        <row r="139">
          <cell r="A139" t="str">
            <v>EVOGENE</v>
          </cell>
          <cell r="B139"/>
          <cell r="C139" t="str">
            <v>SOW</v>
          </cell>
          <cell r="D139" t="str">
            <v>Platform</v>
          </cell>
          <cell r="E139" t="str">
            <v>PLM</v>
          </cell>
          <cell r="F139">
            <v>313561722</v>
          </cell>
          <cell r="G139" t="str">
            <v>May Krispil</v>
          </cell>
          <cell r="H139">
            <v>1</v>
          </cell>
          <cell r="I139">
            <v>6000</v>
          </cell>
          <cell r="J139">
            <v>0</v>
          </cell>
          <cell r="K139">
            <v>6000</v>
          </cell>
          <cell r="L139">
            <v>813</v>
          </cell>
          <cell r="M139">
            <v>267.36</v>
          </cell>
          <cell r="N139">
            <v>220.5</v>
          </cell>
          <cell r="O139">
            <v>113.63636363636364</v>
          </cell>
          <cell r="P139">
            <v>0</v>
          </cell>
          <cell r="Q139">
            <v>390</v>
          </cell>
          <cell r="R139">
            <v>326.12822727272726</v>
          </cell>
          <cell r="S139">
            <v>500</v>
          </cell>
          <cell r="T139">
            <v>450</v>
          </cell>
          <cell r="U139">
            <v>34.200000000000003</v>
          </cell>
          <cell r="V139">
            <v>287.49999999999994</v>
          </cell>
          <cell r="W139">
            <v>0</v>
          </cell>
          <cell r="X139">
            <v>0</v>
          </cell>
          <cell r="Y139">
            <v>9402.3245909090911</v>
          </cell>
          <cell r="AA139">
            <v>0.5</v>
          </cell>
          <cell r="AB139">
            <v>0.5</v>
          </cell>
          <cell r="AC139">
            <v>0.5</v>
          </cell>
          <cell r="AD139">
            <v>0.5</v>
          </cell>
          <cell r="AE139">
            <v>0.5</v>
          </cell>
          <cell r="AF139">
            <v>0.5</v>
          </cell>
          <cell r="AG139">
            <v>0.5</v>
          </cell>
          <cell r="AH139">
            <v>0.5</v>
          </cell>
          <cell r="AI139">
            <v>0.5</v>
          </cell>
          <cell r="AJ139">
            <v>0.5</v>
          </cell>
          <cell r="AK139">
            <v>0.5</v>
          </cell>
          <cell r="AL139">
            <v>0.5</v>
          </cell>
          <cell r="AN139">
            <v>1324.2710691421255</v>
          </cell>
          <cell r="AO139">
            <v>1324.2710691421255</v>
          </cell>
          <cell r="AP139">
            <v>1324.2710691421255</v>
          </cell>
          <cell r="AQ139">
            <v>1324.2710691421255</v>
          </cell>
          <cell r="AR139">
            <v>1324.2710691421255</v>
          </cell>
          <cell r="AS139">
            <v>1324.2710691421255</v>
          </cell>
          <cell r="AT139">
            <v>1324.2710691421255</v>
          </cell>
          <cell r="AU139">
            <v>1324.2710691421255</v>
          </cell>
          <cell r="AV139">
            <v>1324.2710691421255</v>
          </cell>
          <cell r="AW139">
            <v>1324.2710691421255</v>
          </cell>
          <cell r="AX139">
            <v>1324.2710691421255</v>
          </cell>
          <cell r="AY139">
            <v>1324.2710691421255</v>
          </cell>
        </row>
        <row r="140">
          <cell r="A140" t="str">
            <v>EVOGENE</v>
          </cell>
          <cell r="B140"/>
          <cell r="C140" t="str">
            <v>SOW</v>
          </cell>
          <cell r="D140" t="str">
            <v>Platform</v>
          </cell>
          <cell r="E140" t="str">
            <v>Data Generation</v>
          </cell>
          <cell r="F140">
            <v>313561722</v>
          </cell>
          <cell r="G140" t="str">
            <v>May Krispil</v>
          </cell>
          <cell r="H140">
            <v>1</v>
          </cell>
          <cell r="I140">
            <v>6000</v>
          </cell>
          <cell r="J140">
            <v>0</v>
          </cell>
          <cell r="K140">
            <v>6000</v>
          </cell>
          <cell r="L140">
            <v>813</v>
          </cell>
          <cell r="M140">
            <v>267.36</v>
          </cell>
          <cell r="N140">
            <v>220.5</v>
          </cell>
          <cell r="O140">
            <v>113.63636363636364</v>
          </cell>
          <cell r="P140">
            <v>0</v>
          </cell>
          <cell r="Q140">
            <v>390</v>
          </cell>
          <cell r="R140">
            <v>326.12822727272726</v>
          </cell>
          <cell r="S140">
            <v>500</v>
          </cell>
          <cell r="T140">
            <v>450</v>
          </cell>
          <cell r="U140">
            <v>34.200000000000003</v>
          </cell>
          <cell r="V140">
            <v>287.49999999999994</v>
          </cell>
          <cell r="W140">
            <v>0</v>
          </cell>
          <cell r="X140">
            <v>0</v>
          </cell>
          <cell r="Y140">
            <v>9402.3245909090911</v>
          </cell>
          <cell r="AA140">
            <v>0.5</v>
          </cell>
          <cell r="AB140">
            <v>0.5</v>
          </cell>
          <cell r="AC140">
            <v>0.5</v>
          </cell>
          <cell r="AD140">
            <v>0.5</v>
          </cell>
          <cell r="AE140">
            <v>0.5</v>
          </cell>
          <cell r="AF140">
            <v>0.5</v>
          </cell>
          <cell r="AG140">
            <v>0.5</v>
          </cell>
          <cell r="AH140">
            <v>0.5</v>
          </cell>
          <cell r="AI140">
            <v>0.5</v>
          </cell>
          <cell r="AJ140">
            <v>0.5</v>
          </cell>
          <cell r="AK140">
            <v>0.5</v>
          </cell>
          <cell r="AL140">
            <v>0.5</v>
          </cell>
          <cell r="AN140">
            <v>1324.2710691421255</v>
          </cell>
          <cell r="AO140">
            <v>1324.2710691421255</v>
          </cell>
          <cell r="AP140">
            <v>1324.2710691421255</v>
          </cell>
          <cell r="AQ140">
            <v>1324.2710691421255</v>
          </cell>
          <cell r="AR140">
            <v>1324.2710691421255</v>
          </cell>
          <cell r="AS140">
            <v>1324.2710691421255</v>
          </cell>
          <cell r="AT140">
            <v>1324.2710691421255</v>
          </cell>
          <cell r="AU140">
            <v>1324.2710691421255</v>
          </cell>
          <cell r="AV140">
            <v>1324.2710691421255</v>
          </cell>
          <cell r="AW140">
            <v>1324.2710691421255</v>
          </cell>
          <cell r="AX140">
            <v>1324.2710691421255</v>
          </cell>
          <cell r="AY140">
            <v>1324.2710691421255</v>
          </cell>
        </row>
        <row r="141">
          <cell r="A141" t="str">
            <v>EVOGENE</v>
          </cell>
          <cell r="B141"/>
          <cell r="C141" t="str">
            <v>SOW</v>
          </cell>
          <cell r="D141" t="str">
            <v>Platform</v>
          </cell>
          <cell r="E141" t="str">
            <v>PLM</v>
          </cell>
          <cell r="F141">
            <v>326909710</v>
          </cell>
          <cell r="G141" t="str">
            <v>Chiemi Shirata</v>
          </cell>
          <cell r="H141">
            <v>1</v>
          </cell>
          <cell r="I141">
            <v>10000</v>
          </cell>
          <cell r="J141">
            <v>0</v>
          </cell>
          <cell r="K141">
            <v>10000</v>
          </cell>
          <cell r="L141">
            <v>813</v>
          </cell>
          <cell r="M141">
            <v>220.59</v>
          </cell>
          <cell r="N141">
            <v>220.5</v>
          </cell>
          <cell r="O141">
            <v>189.39393939393941</v>
          </cell>
          <cell r="P141">
            <v>0</v>
          </cell>
          <cell r="Q141">
            <v>650</v>
          </cell>
          <cell r="R141">
            <v>628.30229545454551</v>
          </cell>
          <cell r="S141">
            <v>833.33333333333326</v>
          </cell>
          <cell r="T141">
            <v>750</v>
          </cell>
          <cell r="U141">
            <v>57</v>
          </cell>
          <cell r="V141">
            <v>479.16666666666669</v>
          </cell>
          <cell r="W141">
            <v>0</v>
          </cell>
          <cell r="X141">
            <v>0</v>
          </cell>
          <cell r="Y141">
            <v>14841.286234848485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N141">
            <v>4180.6440098164749</v>
          </cell>
          <cell r="AO141">
            <v>4180.6440098164749</v>
          </cell>
          <cell r="AP141">
            <v>4180.6440098164749</v>
          </cell>
          <cell r="AQ141">
            <v>4180.6440098164749</v>
          </cell>
          <cell r="AR141">
            <v>4180.6440098164749</v>
          </cell>
          <cell r="AS141">
            <v>4180.6440098164749</v>
          </cell>
          <cell r="AT141">
            <v>4180.6440098164749</v>
          </cell>
          <cell r="AU141">
            <v>4180.6440098164749</v>
          </cell>
          <cell r="AV141">
            <v>4180.6440098164749</v>
          </cell>
          <cell r="AW141">
            <v>4180.6440098164749</v>
          </cell>
          <cell r="AX141">
            <v>4180.6440098164749</v>
          </cell>
          <cell r="AY141">
            <v>4180.6440098164749</v>
          </cell>
        </row>
        <row r="142">
          <cell r="A142"/>
          <cell r="B142"/>
          <cell r="D142"/>
          <cell r="I142"/>
          <cell r="J142"/>
          <cell r="K142"/>
          <cell r="L142"/>
          <cell r="M142"/>
          <cell r="N142"/>
          <cell r="O142"/>
          <cell r="P142"/>
          <cell r="Q142">
            <v>0</v>
          </cell>
          <cell r="R142"/>
          <cell r="S142">
            <v>0</v>
          </cell>
          <cell r="T142">
            <v>0</v>
          </cell>
          <cell r="U142">
            <v>0</v>
          </cell>
          <cell r="V142"/>
          <cell r="W142"/>
          <cell r="X142"/>
          <cell r="Y142"/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</row>
        <row r="143">
          <cell r="A143" t="str">
            <v>EVOGENE</v>
          </cell>
          <cell r="B143"/>
          <cell r="C143" t="str">
            <v>SOW</v>
          </cell>
          <cell r="D143" t="str">
            <v>Platform</v>
          </cell>
          <cell r="E143" t="str">
            <v>QA</v>
          </cell>
          <cell r="F143">
            <v>58844648</v>
          </cell>
          <cell r="G143" t="str">
            <v>Adi Sarid</v>
          </cell>
          <cell r="H143">
            <v>1</v>
          </cell>
          <cell r="I143">
            <v>13500</v>
          </cell>
          <cell r="J143">
            <v>0</v>
          </cell>
          <cell r="K143">
            <v>13500</v>
          </cell>
          <cell r="L143">
            <v>813</v>
          </cell>
          <cell r="M143">
            <v>270</v>
          </cell>
          <cell r="N143">
            <v>157.5</v>
          </cell>
          <cell r="O143">
            <v>255.68181818181816</v>
          </cell>
          <cell r="P143">
            <v>0</v>
          </cell>
          <cell r="Q143">
            <v>877.5</v>
          </cell>
          <cell r="R143">
            <v>894.75463636363634</v>
          </cell>
          <cell r="S143">
            <v>1125</v>
          </cell>
          <cell r="T143">
            <v>1012.5</v>
          </cell>
          <cell r="U143">
            <v>76.95</v>
          </cell>
          <cell r="V143">
            <v>646.87499999999989</v>
          </cell>
          <cell r="W143">
            <v>0</v>
          </cell>
          <cell r="X143">
            <v>0</v>
          </cell>
          <cell r="Y143">
            <v>19629.761454545456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N143">
            <v>5529.5102688860443</v>
          </cell>
          <cell r="AO143">
            <v>5529.5102688860443</v>
          </cell>
          <cell r="AP143">
            <v>5529.5102688860443</v>
          </cell>
          <cell r="AQ143">
            <v>5529.5102688860443</v>
          </cell>
          <cell r="AR143">
            <v>5529.5102688860443</v>
          </cell>
          <cell r="AS143">
            <v>5529.5102688860443</v>
          </cell>
          <cell r="AT143">
            <v>5529.5102688860443</v>
          </cell>
          <cell r="AU143">
            <v>5529.5102688860443</v>
          </cell>
          <cell r="AV143">
            <v>5529.5102688860443</v>
          </cell>
          <cell r="AW143">
            <v>5529.5102688860443</v>
          </cell>
          <cell r="AX143">
            <v>5529.5102688860443</v>
          </cell>
          <cell r="AY143">
            <v>5529.5102688860443</v>
          </cell>
        </row>
        <row r="144">
          <cell r="A144"/>
          <cell r="B144"/>
          <cell r="D144"/>
          <cell r="I144"/>
          <cell r="J144"/>
          <cell r="K144"/>
          <cell r="L144"/>
          <cell r="M144"/>
          <cell r="N144"/>
          <cell r="O144"/>
          <cell r="P144"/>
          <cell r="Q144">
            <v>0</v>
          </cell>
          <cell r="R144"/>
          <cell r="S144">
            <v>0</v>
          </cell>
          <cell r="T144">
            <v>0</v>
          </cell>
          <cell r="U144">
            <v>0</v>
          </cell>
          <cell r="V144"/>
          <cell r="W144"/>
          <cell r="X144"/>
          <cell r="Y144"/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</row>
        <row r="145">
          <cell r="A145" t="str">
            <v>EVOGENE</v>
          </cell>
          <cell r="B145"/>
          <cell r="C145" t="str">
            <v>SOW</v>
          </cell>
          <cell r="D145" t="str">
            <v>Platform</v>
          </cell>
          <cell r="E145" t="str">
            <v>Tissue Culture</v>
          </cell>
          <cell r="F145">
            <v>15442353</v>
          </cell>
          <cell r="G145" t="str">
            <v>Mara Dekel</v>
          </cell>
          <cell r="H145">
            <v>1</v>
          </cell>
          <cell r="I145">
            <v>13200</v>
          </cell>
          <cell r="J145">
            <v>0</v>
          </cell>
          <cell r="K145">
            <v>13200</v>
          </cell>
          <cell r="L145">
            <v>813</v>
          </cell>
          <cell r="M145">
            <v>270.18</v>
          </cell>
          <cell r="N145">
            <v>189</v>
          </cell>
          <cell r="O145">
            <v>250</v>
          </cell>
          <cell r="P145">
            <v>0</v>
          </cell>
          <cell r="Q145">
            <v>858</v>
          </cell>
          <cell r="R145">
            <v>874.20450000000005</v>
          </cell>
          <cell r="S145">
            <v>1100</v>
          </cell>
          <cell r="T145">
            <v>990</v>
          </cell>
          <cell r="U145">
            <v>75.240000000000009</v>
          </cell>
          <cell r="V145">
            <v>632.49999999999989</v>
          </cell>
          <cell r="W145">
            <v>0</v>
          </cell>
          <cell r="X145">
            <v>0</v>
          </cell>
          <cell r="Y145">
            <v>19252.124500000002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N145">
            <v>5423.1336619718313</v>
          </cell>
          <cell r="AO145">
            <v>5423.1336619718313</v>
          </cell>
          <cell r="AP145">
            <v>5423.1336619718313</v>
          </cell>
          <cell r="AQ145">
            <v>5423.1336619718313</v>
          </cell>
          <cell r="AR145">
            <v>5423.1336619718313</v>
          </cell>
          <cell r="AS145">
            <v>5423.1336619718313</v>
          </cell>
          <cell r="AT145">
            <v>5423.1336619718313</v>
          </cell>
          <cell r="AU145">
            <v>5423.1336619718313</v>
          </cell>
          <cell r="AV145">
            <v>5423.1336619718313</v>
          </cell>
          <cell r="AW145">
            <v>5423.1336619718313</v>
          </cell>
          <cell r="AX145">
            <v>5423.1336619718313</v>
          </cell>
          <cell r="AY145">
            <v>5423.1336619718313</v>
          </cell>
        </row>
        <row r="146">
          <cell r="A146" t="str">
            <v>EVOGENE</v>
          </cell>
          <cell r="B146"/>
          <cell r="C146" t="str">
            <v>SOW</v>
          </cell>
          <cell r="D146" t="str">
            <v>Platform</v>
          </cell>
          <cell r="E146" t="str">
            <v>Chemistry Lab</v>
          </cell>
          <cell r="F146">
            <v>32336414</v>
          </cell>
          <cell r="G146" t="str">
            <v>Yoram Raz</v>
          </cell>
          <cell r="H146">
            <v>1</v>
          </cell>
          <cell r="I146">
            <v>12500</v>
          </cell>
          <cell r="J146">
            <v>0</v>
          </cell>
          <cell r="K146">
            <v>12500</v>
          </cell>
          <cell r="L146">
            <v>813</v>
          </cell>
          <cell r="M146">
            <v>452.62</v>
          </cell>
          <cell r="N146">
            <v>252</v>
          </cell>
          <cell r="O146">
            <v>236.74242424242422</v>
          </cell>
          <cell r="P146">
            <v>0</v>
          </cell>
          <cell r="Q146">
            <v>812.5</v>
          </cell>
          <cell r="R146">
            <v>839.11818181818194</v>
          </cell>
          <cell r="S146">
            <v>1041.6666666666665</v>
          </cell>
          <cell r="T146">
            <v>937.5</v>
          </cell>
          <cell r="U146">
            <v>71.25</v>
          </cell>
          <cell r="V146">
            <v>598.95833333333326</v>
          </cell>
          <cell r="W146">
            <v>0</v>
          </cell>
          <cell r="X146">
            <v>0</v>
          </cell>
          <cell r="Y146">
            <v>18555.355606060606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N146">
            <v>5226.8607341015795</v>
          </cell>
          <cell r="AO146">
            <v>5226.8607341015795</v>
          </cell>
          <cell r="AP146">
            <v>5226.8607341015795</v>
          </cell>
          <cell r="AQ146">
            <v>5226.8607341015795</v>
          </cell>
          <cell r="AR146">
            <v>5226.8607341015795</v>
          </cell>
          <cell r="AS146">
            <v>5226.8607341015795</v>
          </cell>
          <cell r="AT146">
            <v>5226.8607341015795</v>
          </cell>
          <cell r="AU146">
            <v>5226.8607341015795</v>
          </cell>
          <cell r="AV146">
            <v>5226.8607341015795</v>
          </cell>
          <cell r="AW146">
            <v>5226.8607341015795</v>
          </cell>
          <cell r="AX146">
            <v>5226.8607341015795</v>
          </cell>
          <cell r="AY146">
            <v>5226.8607341015795</v>
          </cell>
        </row>
        <row r="147">
          <cell r="A147" t="str">
            <v>EVOGENE</v>
          </cell>
          <cell r="B147"/>
          <cell r="C147" t="str">
            <v>SOW</v>
          </cell>
          <cell r="D147" t="str">
            <v>Platform</v>
          </cell>
          <cell r="E147" t="str">
            <v>Tissue Culture</v>
          </cell>
          <cell r="F147">
            <v>36277358</v>
          </cell>
          <cell r="G147" t="str">
            <v>Libat  Yashar</v>
          </cell>
          <cell r="H147">
            <v>1</v>
          </cell>
          <cell r="I147">
            <v>9000</v>
          </cell>
          <cell r="J147">
            <v>0</v>
          </cell>
          <cell r="K147">
            <v>9000</v>
          </cell>
          <cell r="L147">
            <v>813</v>
          </cell>
          <cell r="M147">
            <v>568.17999999999995</v>
          </cell>
          <cell r="N147">
            <v>157.5</v>
          </cell>
          <cell r="O147">
            <v>170.45454545454544</v>
          </cell>
          <cell r="P147">
            <v>0</v>
          </cell>
          <cell r="Q147">
            <v>585</v>
          </cell>
          <cell r="R147">
            <v>573.226090909091</v>
          </cell>
          <cell r="S147">
            <v>750</v>
          </cell>
          <cell r="T147">
            <v>675</v>
          </cell>
          <cell r="U147">
            <v>51.300000000000004</v>
          </cell>
          <cell r="V147">
            <v>431.25</v>
          </cell>
          <cell r="W147">
            <v>0</v>
          </cell>
          <cell r="X147">
            <v>0</v>
          </cell>
          <cell r="Y147">
            <v>13774.910636363637</v>
          </cell>
          <cell r="AA147">
            <v>1</v>
          </cell>
          <cell r="AB147">
            <v>1</v>
          </cell>
          <cell r="AC147">
            <v>0.25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N147">
            <v>3880.2565172855316</v>
          </cell>
          <cell r="AO147">
            <v>3880.2565172855316</v>
          </cell>
          <cell r="AP147">
            <v>970.06412932138289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3880.2565172855316</v>
          </cell>
          <cell r="AY147">
            <v>3880.2565172855316</v>
          </cell>
        </row>
        <row r="148">
          <cell r="A148" t="str">
            <v>EVOGENE</v>
          </cell>
          <cell r="B148"/>
          <cell r="C148" t="str">
            <v>SOW</v>
          </cell>
          <cell r="D148" t="str">
            <v>Platform</v>
          </cell>
          <cell r="E148" t="str">
            <v>Tissue Culture</v>
          </cell>
          <cell r="F148">
            <v>38591996</v>
          </cell>
          <cell r="G148" t="str">
            <v>Niran Hai</v>
          </cell>
          <cell r="H148">
            <v>1</v>
          </cell>
          <cell r="I148">
            <v>12250</v>
          </cell>
          <cell r="J148">
            <v>0</v>
          </cell>
          <cell r="K148">
            <v>12250</v>
          </cell>
          <cell r="L148">
            <v>813</v>
          </cell>
          <cell r="M148">
            <v>270.17</v>
          </cell>
          <cell r="N148">
            <v>220.5</v>
          </cell>
          <cell r="O148">
            <v>232.00757575757578</v>
          </cell>
          <cell r="P148">
            <v>0</v>
          </cell>
          <cell r="Q148">
            <v>796.25</v>
          </cell>
          <cell r="R148">
            <v>803.9668181818181</v>
          </cell>
          <cell r="S148">
            <v>1020.8333333333333</v>
          </cell>
          <cell r="T148">
            <v>918.75</v>
          </cell>
          <cell r="U148">
            <v>69.825000000000003</v>
          </cell>
          <cell r="V148">
            <v>586.97916666666663</v>
          </cell>
          <cell r="W148">
            <v>0</v>
          </cell>
          <cell r="X148">
            <v>0</v>
          </cell>
          <cell r="Y148">
            <v>17982.281893939395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N148">
            <v>5065.4315194195478</v>
          </cell>
          <cell r="AO148">
            <v>5065.4315194195478</v>
          </cell>
          <cell r="AP148">
            <v>5065.4315194195478</v>
          </cell>
          <cell r="AQ148">
            <v>5065.4315194195478</v>
          </cell>
          <cell r="AR148">
            <v>5065.4315194195478</v>
          </cell>
          <cell r="AS148">
            <v>5065.4315194195478</v>
          </cell>
          <cell r="AT148">
            <v>5065.4315194195478</v>
          </cell>
          <cell r="AU148">
            <v>5065.4315194195478</v>
          </cell>
          <cell r="AV148">
            <v>5065.4315194195478</v>
          </cell>
          <cell r="AW148">
            <v>5065.4315194195478</v>
          </cell>
          <cell r="AX148">
            <v>5065.4315194195478</v>
          </cell>
          <cell r="AY148">
            <v>5065.4315194195478</v>
          </cell>
        </row>
        <row r="149">
          <cell r="A149" t="str">
            <v>EVOGENE</v>
          </cell>
          <cell r="B149"/>
          <cell r="C149" t="str">
            <v>SOW</v>
          </cell>
          <cell r="D149" t="str">
            <v>Platform</v>
          </cell>
          <cell r="E149" t="str">
            <v>Phytopathology Lab</v>
          </cell>
          <cell r="F149">
            <v>38795969</v>
          </cell>
          <cell r="G149" t="str">
            <v>Naama Breiman</v>
          </cell>
          <cell r="H149">
            <v>1</v>
          </cell>
          <cell r="I149">
            <v>8000</v>
          </cell>
          <cell r="J149">
            <v>0</v>
          </cell>
          <cell r="K149">
            <v>8000</v>
          </cell>
          <cell r="L149">
            <v>813</v>
          </cell>
          <cell r="M149">
            <v>323.52999999999997</v>
          </cell>
          <cell r="N149">
            <v>220.5</v>
          </cell>
          <cell r="O149">
            <v>151.5151515151515</v>
          </cell>
          <cell r="P149">
            <v>0</v>
          </cell>
          <cell r="Q149">
            <v>520</v>
          </cell>
          <cell r="R149">
            <v>483.18188636363647</v>
          </cell>
          <cell r="S149">
            <v>666.66666666666663</v>
          </cell>
          <cell r="T149">
            <v>600</v>
          </cell>
          <cell r="U149">
            <v>45.6</v>
          </cell>
          <cell r="V149">
            <v>383.33333333333331</v>
          </cell>
          <cell r="W149">
            <v>0</v>
          </cell>
          <cell r="X149">
            <v>0</v>
          </cell>
          <cell r="Y149">
            <v>12207.327037878789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N149">
            <v>3438.6836726419128</v>
          </cell>
          <cell r="AO149">
            <v>3438.6836726419128</v>
          </cell>
          <cell r="AP149">
            <v>3438.6836726419128</v>
          </cell>
          <cell r="AQ149">
            <v>3438.6836726419128</v>
          </cell>
          <cell r="AR149">
            <v>3438.6836726419128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</row>
        <row r="150">
          <cell r="A150" t="str">
            <v>EVOGENE</v>
          </cell>
          <cell r="B150"/>
          <cell r="C150" t="str">
            <v>SOW</v>
          </cell>
          <cell r="D150" t="str">
            <v>Platform</v>
          </cell>
          <cell r="E150" t="str">
            <v>Chemistry Lab</v>
          </cell>
          <cell r="F150">
            <v>39433693</v>
          </cell>
          <cell r="G150" t="str">
            <v>Jochanan Schwartz</v>
          </cell>
          <cell r="H150">
            <v>1</v>
          </cell>
          <cell r="I150">
            <v>9200</v>
          </cell>
          <cell r="J150">
            <v>0</v>
          </cell>
          <cell r="K150">
            <v>9200</v>
          </cell>
          <cell r="L150">
            <v>813</v>
          </cell>
          <cell r="M150">
            <v>226.46</v>
          </cell>
          <cell r="N150">
            <v>189</v>
          </cell>
          <cell r="O150">
            <v>174.24242424242425</v>
          </cell>
          <cell r="P150">
            <v>0</v>
          </cell>
          <cell r="Q150">
            <v>598</v>
          </cell>
          <cell r="R150">
            <v>565.24368181818181</v>
          </cell>
          <cell r="S150">
            <v>766.66666666666663</v>
          </cell>
          <cell r="T150">
            <v>690</v>
          </cell>
          <cell r="U150">
            <v>52.440000000000005</v>
          </cell>
          <cell r="V150">
            <v>440.83333333333331</v>
          </cell>
          <cell r="W150">
            <v>0</v>
          </cell>
          <cell r="X150">
            <v>0</v>
          </cell>
          <cell r="Y150">
            <v>13715.886106060605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N150">
            <v>3863.6298890311564</v>
          </cell>
          <cell r="AO150">
            <v>3863.6298890311564</v>
          </cell>
          <cell r="AP150">
            <v>3863.6298890311564</v>
          </cell>
          <cell r="AQ150">
            <v>3863.6298890311564</v>
          </cell>
          <cell r="AR150">
            <v>3863.6298890311564</v>
          </cell>
          <cell r="AS150">
            <v>3863.6298890311564</v>
          </cell>
          <cell r="AT150">
            <v>3863.6298890311564</v>
          </cell>
          <cell r="AU150">
            <v>3863.6298890311564</v>
          </cell>
          <cell r="AV150">
            <v>3863.6298890311564</v>
          </cell>
          <cell r="AW150">
            <v>3863.6298890311564</v>
          </cell>
          <cell r="AX150">
            <v>3863.6298890311564</v>
          </cell>
          <cell r="AY150">
            <v>3863.6298890311564</v>
          </cell>
        </row>
        <row r="151">
          <cell r="A151" t="str">
            <v>EVOGENE</v>
          </cell>
          <cell r="B151"/>
          <cell r="C151" t="str">
            <v>SOW</v>
          </cell>
          <cell r="D151" t="str">
            <v>Platform</v>
          </cell>
          <cell r="E151" t="str">
            <v>Tissue Culture</v>
          </cell>
          <cell r="F151">
            <v>40368474</v>
          </cell>
          <cell r="G151" t="str">
            <v>Nurit Barr</v>
          </cell>
          <cell r="H151">
            <v>1</v>
          </cell>
          <cell r="I151">
            <v>9200</v>
          </cell>
          <cell r="J151">
            <v>0</v>
          </cell>
          <cell r="K151">
            <v>9200</v>
          </cell>
          <cell r="L151">
            <v>813</v>
          </cell>
          <cell r="M151">
            <v>293.18</v>
          </cell>
          <cell r="N151">
            <v>157.5</v>
          </cell>
          <cell r="O151">
            <v>174.24242424242425</v>
          </cell>
          <cell r="P151">
            <v>0</v>
          </cell>
          <cell r="Q151">
            <v>598</v>
          </cell>
          <cell r="R151">
            <v>567.88518181818176</v>
          </cell>
          <cell r="S151">
            <v>766.66666666666663</v>
          </cell>
          <cell r="T151">
            <v>690</v>
          </cell>
          <cell r="U151">
            <v>52.440000000000005</v>
          </cell>
          <cell r="V151">
            <v>440.83333333333331</v>
          </cell>
          <cell r="W151">
            <v>0</v>
          </cell>
          <cell r="X151">
            <v>0</v>
          </cell>
          <cell r="Y151">
            <v>13753.747606060606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N151">
            <v>3874.2951002987625</v>
          </cell>
          <cell r="AO151">
            <v>3874.2951002987625</v>
          </cell>
          <cell r="AP151">
            <v>3874.2951002987625</v>
          </cell>
          <cell r="AQ151">
            <v>3874.2951002987625</v>
          </cell>
          <cell r="AR151">
            <v>3874.2951002987625</v>
          </cell>
          <cell r="AS151">
            <v>3874.2951002987625</v>
          </cell>
          <cell r="AT151">
            <v>3874.2951002987625</v>
          </cell>
          <cell r="AU151">
            <v>3874.2951002987625</v>
          </cell>
          <cell r="AV151">
            <v>3874.2951002987625</v>
          </cell>
          <cell r="AW151">
            <v>3874.2951002987625</v>
          </cell>
          <cell r="AX151">
            <v>3874.2951002987625</v>
          </cell>
          <cell r="AY151">
            <v>3874.2951002987625</v>
          </cell>
        </row>
        <row r="152">
          <cell r="A152" t="str">
            <v>EVOGENE</v>
          </cell>
          <cell r="B152"/>
          <cell r="C152" t="str">
            <v>SOW</v>
          </cell>
          <cell r="D152" t="str">
            <v>Platform</v>
          </cell>
          <cell r="E152" t="str">
            <v>Chemistry Lab</v>
          </cell>
          <cell r="F152">
            <v>200639458</v>
          </cell>
          <cell r="G152" t="str">
            <v>Dafna Mordechay</v>
          </cell>
          <cell r="H152">
            <v>1</v>
          </cell>
          <cell r="I152">
            <v>8800</v>
          </cell>
          <cell r="J152">
            <v>0</v>
          </cell>
          <cell r="K152">
            <v>8800</v>
          </cell>
          <cell r="L152">
            <v>813</v>
          </cell>
          <cell r="M152">
            <v>379.41</v>
          </cell>
          <cell r="N152">
            <v>157.5</v>
          </cell>
          <cell r="O152">
            <v>166.66666666666666</v>
          </cell>
          <cell r="P152">
            <v>0</v>
          </cell>
          <cell r="Q152">
            <v>572</v>
          </cell>
          <cell r="R152">
            <v>543.78424999999993</v>
          </cell>
          <cell r="S152">
            <v>733.33333333333326</v>
          </cell>
          <cell r="T152">
            <v>660</v>
          </cell>
          <cell r="U152">
            <v>50.160000000000004</v>
          </cell>
          <cell r="V152">
            <v>421.66666666666669</v>
          </cell>
          <cell r="W152">
            <v>0</v>
          </cell>
          <cell r="X152">
            <v>0</v>
          </cell>
          <cell r="Y152">
            <v>13297.520916666666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N152">
            <v>3745.7805399061035</v>
          </cell>
          <cell r="AO152">
            <v>3745.7805399061035</v>
          </cell>
          <cell r="AP152">
            <v>3745.7805399061035</v>
          </cell>
          <cell r="AQ152">
            <v>3745.7805399061035</v>
          </cell>
          <cell r="AR152">
            <v>3745.7805399061035</v>
          </cell>
          <cell r="AS152">
            <v>3745.7805399061035</v>
          </cell>
          <cell r="AT152">
            <v>3745.7805399061035</v>
          </cell>
          <cell r="AU152">
            <v>3745.7805399061035</v>
          </cell>
          <cell r="AV152">
            <v>3745.7805399061035</v>
          </cell>
          <cell r="AW152">
            <v>3745.7805399061035</v>
          </cell>
          <cell r="AX152">
            <v>3745.7805399061035</v>
          </cell>
          <cell r="AY152">
            <v>3745.7805399061035</v>
          </cell>
        </row>
        <row r="153">
          <cell r="A153" t="str">
            <v>EVOGENE</v>
          </cell>
          <cell r="B153"/>
          <cell r="C153" t="str">
            <v>SOW</v>
          </cell>
          <cell r="D153" t="str">
            <v>Platform</v>
          </cell>
          <cell r="E153" t="str">
            <v>Phytopathology Lab</v>
          </cell>
          <cell r="F153">
            <v>314509340</v>
          </cell>
          <cell r="G153" t="str">
            <v>Anna Movchan</v>
          </cell>
          <cell r="H153">
            <v>1</v>
          </cell>
          <cell r="I153">
            <v>15500</v>
          </cell>
          <cell r="J153">
            <v>0</v>
          </cell>
          <cell r="K153">
            <v>15500</v>
          </cell>
          <cell r="L153">
            <v>813</v>
          </cell>
          <cell r="M153">
            <v>877.18</v>
          </cell>
          <cell r="N153">
            <v>157.5</v>
          </cell>
          <cell r="O153">
            <v>293.56060606060606</v>
          </cell>
          <cell r="P153">
            <v>0</v>
          </cell>
          <cell r="Q153">
            <v>1007.5</v>
          </cell>
          <cell r="R153">
            <v>1093.1340454545457</v>
          </cell>
          <cell r="S153">
            <v>1291.6666666666665</v>
          </cell>
          <cell r="T153">
            <v>1162.5</v>
          </cell>
          <cell r="U153">
            <v>88.350000000000009</v>
          </cell>
          <cell r="V153">
            <v>742.70833333333337</v>
          </cell>
          <cell r="W153">
            <v>0</v>
          </cell>
          <cell r="X153">
            <v>0</v>
          </cell>
          <cell r="Y153">
            <v>23027.099651515153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N153">
            <v>6486.5069440887755</v>
          </cell>
          <cell r="AO153">
            <v>6486.5069440887755</v>
          </cell>
          <cell r="AP153">
            <v>6486.5069440887755</v>
          </cell>
          <cell r="AQ153">
            <v>6486.5069440887755</v>
          </cell>
          <cell r="AR153">
            <v>6486.5069440887755</v>
          </cell>
          <cell r="AS153">
            <v>6486.5069440887755</v>
          </cell>
          <cell r="AT153">
            <v>6486.5069440887755</v>
          </cell>
          <cell r="AU153">
            <v>6486.5069440887755</v>
          </cell>
          <cell r="AV153">
            <v>6486.5069440887755</v>
          </cell>
          <cell r="AW153">
            <v>6486.5069440887755</v>
          </cell>
          <cell r="AX153">
            <v>6486.5069440887755</v>
          </cell>
          <cell r="AY153">
            <v>6486.5069440887755</v>
          </cell>
        </row>
        <row r="154">
          <cell r="A154" t="str">
            <v>EVOGENE</v>
          </cell>
          <cell r="B154"/>
          <cell r="C154" t="str">
            <v>SOW</v>
          </cell>
          <cell r="D154" t="str">
            <v>Platform</v>
          </cell>
          <cell r="E154" t="str">
            <v>Phytopathology Lab</v>
          </cell>
          <cell r="F154">
            <v>319222121</v>
          </cell>
          <cell r="G154" t="str">
            <v>Rozelia Bendov</v>
          </cell>
          <cell r="H154">
            <v>1</v>
          </cell>
          <cell r="I154">
            <v>10250</v>
          </cell>
          <cell r="J154">
            <v>0</v>
          </cell>
          <cell r="K154">
            <v>10250</v>
          </cell>
          <cell r="L154">
            <v>813</v>
          </cell>
          <cell r="M154">
            <v>219.56</v>
          </cell>
          <cell r="N154">
            <v>220.5</v>
          </cell>
          <cell r="O154">
            <v>194.12878787878788</v>
          </cell>
          <cell r="P154">
            <v>0</v>
          </cell>
          <cell r="Q154">
            <v>666.25</v>
          </cell>
          <cell r="R154">
            <v>647.33015909090909</v>
          </cell>
          <cell r="S154">
            <v>854.16666666666663</v>
          </cell>
          <cell r="T154">
            <v>768.75</v>
          </cell>
          <cell r="U154">
            <v>58.425000000000004</v>
          </cell>
          <cell r="V154">
            <v>491.14583333333326</v>
          </cell>
          <cell r="W154">
            <v>0</v>
          </cell>
          <cell r="X154">
            <v>0</v>
          </cell>
          <cell r="Y154">
            <v>15183.256446969695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N154">
            <v>4276.9736470337175</v>
          </cell>
          <cell r="AO154">
            <v>4276.9736470337175</v>
          </cell>
          <cell r="AP154">
            <v>4276.9736470337175</v>
          </cell>
          <cell r="AQ154">
            <v>4276.9736470337175</v>
          </cell>
          <cell r="AR154">
            <v>4276.9736470337175</v>
          </cell>
          <cell r="AS154">
            <v>4276.9736470337175</v>
          </cell>
          <cell r="AT154">
            <v>4276.9736470337175</v>
          </cell>
          <cell r="AU154">
            <v>4276.9736470337175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</row>
        <row r="155">
          <cell r="A155" t="str">
            <v>EVOGENE</v>
          </cell>
          <cell r="B155"/>
          <cell r="C155" t="str">
            <v>SOW</v>
          </cell>
          <cell r="D155" t="str">
            <v>Platform</v>
          </cell>
          <cell r="E155" t="str">
            <v>Tissue Culture</v>
          </cell>
          <cell r="F155">
            <v>321429839</v>
          </cell>
          <cell r="G155" t="str">
            <v>Silvia Shaked</v>
          </cell>
          <cell r="H155">
            <v>1</v>
          </cell>
          <cell r="I155">
            <v>18500</v>
          </cell>
          <cell r="J155">
            <v>0</v>
          </cell>
          <cell r="K155">
            <v>18500</v>
          </cell>
          <cell r="L155">
            <v>813</v>
          </cell>
          <cell r="M155">
            <v>290.56</v>
          </cell>
          <cell r="N155">
            <v>220.5</v>
          </cell>
          <cell r="O155">
            <v>350.37878787878782</v>
          </cell>
          <cell r="P155">
            <v>0</v>
          </cell>
          <cell r="Q155">
            <v>1202.5</v>
          </cell>
          <cell r="R155">
            <v>1283.1239090909091</v>
          </cell>
          <cell r="S155">
            <v>1541.6666666666665</v>
          </cell>
          <cell r="T155">
            <v>1387.5</v>
          </cell>
          <cell r="U155">
            <v>105.45</v>
          </cell>
          <cell r="V155">
            <v>886.45833333333337</v>
          </cell>
          <cell r="W155">
            <v>0</v>
          </cell>
          <cell r="X155">
            <v>0</v>
          </cell>
          <cell r="Y155">
            <v>26581.137696969698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N155">
            <v>7487.6444216816053</v>
          </cell>
          <cell r="AO155">
            <v>7487.6444216816053</v>
          </cell>
          <cell r="AP155">
            <v>7487.6444216816053</v>
          </cell>
          <cell r="AQ155">
            <v>7487.6444216816053</v>
          </cell>
          <cell r="AR155">
            <v>7487.6444216816053</v>
          </cell>
          <cell r="AS155">
            <v>7487.6444216816053</v>
          </cell>
          <cell r="AT155">
            <v>7487.6444216816053</v>
          </cell>
          <cell r="AU155">
            <v>7487.6444216816053</v>
          </cell>
          <cell r="AV155">
            <v>7487.6444216816053</v>
          </cell>
          <cell r="AW155">
            <v>7487.6444216816053</v>
          </cell>
          <cell r="AX155">
            <v>7487.6444216816053</v>
          </cell>
          <cell r="AY155">
            <v>7487.6444216816053</v>
          </cell>
        </row>
        <row r="156">
          <cell r="A156" t="str">
            <v>EVOGENE</v>
          </cell>
          <cell r="B156"/>
          <cell r="C156" t="str">
            <v>SOW</v>
          </cell>
          <cell r="D156" t="str">
            <v>Platform</v>
          </cell>
          <cell r="E156" t="str">
            <v>Phytopathology Lab</v>
          </cell>
          <cell r="F156">
            <v>323230219</v>
          </cell>
          <cell r="G156" t="str">
            <v>Yasmin Plotkin</v>
          </cell>
          <cell r="H156">
            <v>1</v>
          </cell>
          <cell r="I156">
            <v>7500</v>
          </cell>
          <cell r="J156">
            <v>0</v>
          </cell>
          <cell r="K156">
            <v>7500</v>
          </cell>
          <cell r="L156">
            <v>813</v>
          </cell>
          <cell r="M156">
            <v>175</v>
          </cell>
          <cell r="N156">
            <v>189</v>
          </cell>
          <cell r="O156">
            <v>142.04545454545456</v>
          </cell>
          <cell r="P156">
            <v>0</v>
          </cell>
          <cell r="Q156">
            <v>487.5</v>
          </cell>
          <cell r="R156">
            <v>431.46940909090904</v>
          </cell>
          <cell r="S156">
            <v>625</v>
          </cell>
          <cell r="T156">
            <v>562.5</v>
          </cell>
          <cell r="U156">
            <v>42.75</v>
          </cell>
          <cell r="V156">
            <v>359.375</v>
          </cell>
          <cell r="W156">
            <v>0</v>
          </cell>
          <cell r="X156">
            <v>0</v>
          </cell>
          <cell r="Y156">
            <v>11327.639863636363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N156">
            <v>3190.8844686299617</v>
          </cell>
          <cell r="AO156">
            <v>3190.8844686299617</v>
          </cell>
          <cell r="AP156">
            <v>3190.8844686299617</v>
          </cell>
          <cell r="AQ156">
            <v>3190.8844686299617</v>
          </cell>
          <cell r="AR156">
            <v>3190.8844686299617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</row>
        <row r="157">
          <cell r="A157"/>
          <cell r="B157"/>
          <cell r="D157"/>
          <cell r="I157"/>
          <cell r="J157"/>
          <cell r="K157"/>
          <cell r="L157"/>
          <cell r="M157"/>
          <cell r="N157"/>
          <cell r="O157"/>
          <cell r="P157"/>
          <cell r="Q157">
            <v>0</v>
          </cell>
          <cell r="R157"/>
          <cell r="S157">
            <v>0</v>
          </cell>
          <cell r="T157">
            <v>0</v>
          </cell>
          <cell r="U157">
            <v>0</v>
          </cell>
          <cell r="V157"/>
          <cell r="W157"/>
          <cell r="X157"/>
          <cell r="Y157"/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</row>
        <row r="158">
          <cell r="A158"/>
          <cell r="B158"/>
          <cell r="D158"/>
          <cell r="I158"/>
          <cell r="J158"/>
          <cell r="K158"/>
          <cell r="L158"/>
          <cell r="M158"/>
          <cell r="N158"/>
          <cell r="O158"/>
          <cell r="P158"/>
          <cell r="Q158">
            <v>0</v>
          </cell>
          <cell r="R158"/>
          <cell r="S158">
            <v>0</v>
          </cell>
          <cell r="T158">
            <v>0</v>
          </cell>
          <cell r="U158">
            <v>0</v>
          </cell>
          <cell r="V158"/>
          <cell r="W158"/>
          <cell r="X158"/>
          <cell r="Y158"/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</row>
        <row r="159">
          <cell r="A159" t="str">
            <v>EVOGENE</v>
          </cell>
          <cell r="B159"/>
          <cell r="C159" t="str">
            <v>Non SOW</v>
          </cell>
          <cell r="D159" t="str">
            <v>Corporate</v>
          </cell>
          <cell r="E159" t="str">
            <v>Exec MGMT - NonSOW</v>
          </cell>
          <cell r="F159">
            <v>17497520</v>
          </cell>
          <cell r="G159" t="str">
            <v>Alex Taskar</v>
          </cell>
          <cell r="H159">
            <v>1</v>
          </cell>
          <cell r="I159">
            <v>43000</v>
          </cell>
          <cell r="J159">
            <v>0</v>
          </cell>
          <cell r="K159">
            <v>43000</v>
          </cell>
          <cell r="L159">
            <v>813</v>
          </cell>
          <cell r="M159">
            <v>3000</v>
          </cell>
          <cell r="N159">
            <v>157.5</v>
          </cell>
          <cell r="O159">
            <v>814.39393939393938</v>
          </cell>
          <cell r="P159">
            <v>120</v>
          </cell>
          <cell r="Q159">
            <v>2795</v>
          </cell>
          <cell r="R159">
            <v>3013.0410000000002</v>
          </cell>
          <cell r="S159">
            <v>3583.333333333333</v>
          </cell>
          <cell r="T159">
            <v>3225</v>
          </cell>
          <cell r="U159">
            <v>245.10000000000002</v>
          </cell>
          <cell r="V159">
            <v>7166.666666666667</v>
          </cell>
          <cell r="W159">
            <v>0</v>
          </cell>
          <cell r="X159">
            <v>0</v>
          </cell>
          <cell r="Y159">
            <v>67933.03493939394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N159">
            <v>19136.066180110971</v>
          </cell>
          <cell r="AO159">
            <v>19136.066180110971</v>
          </cell>
          <cell r="AP159">
            <v>19136.066180110971</v>
          </cell>
          <cell r="AQ159">
            <v>19136.066180110971</v>
          </cell>
          <cell r="AR159">
            <v>19136.066180110971</v>
          </cell>
          <cell r="AS159">
            <v>19136.066180110971</v>
          </cell>
          <cell r="AT159">
            <v>19136.066180110971</v>
          </cell>
          <cell r="AU159">
            <v>19136.066180110971</v>
          </cell>
          <cell r="AV159">
            <v>19136.066180110971</v>
          </cell>
          <cell r="AW159">
            <v>19136.066180110971</v>
          </cell>
          <cell r="AX159">
            <v>19136.066180110971</v>
          </cell>
          <cell r="AY159">
            <v>19136.066180110971</v>
          </cell>
        </row>
        <row r="160">
          <cell r="A160" t="str">
            <v>EVOGENE</v>
          </cell>
          <cell r="B160"/>
          <cell r="C160" t="str">
            <v>Non SOW</v>
          </cell>
          <cell r="D160" t="str">
            <v>Corporate</v>
          </cell>
          <cell r="E160" t="str">
            <v>Exec MGMT - NonSOW</v>
          </cell>
          <cell r="F160">
            <v>22399851</v>
          </cell>
          <cell r="G160" t="str">
            <v>Ofer Haviv</v>
          </cell>
          <cell r="H160">
            <v>1</v>
          </cell>
          <cell r="I160">
            <v>75000</v>
          </cell>
          <cell r="J160">
            <v>0</v>
          </cell>
          <cell r="K160">
            <v>75000</v>
          </cell>
          <cell r="L160">
            <v>813</v>
          </cell>
          <cell r="M160">
            <v>6000</v>
          </cell>
          <cell r="N160">
            <v>252</v>
          </cell>
          <cell r="O160">
            <v>1420.4545454545453</v>
          </cell>
          <cell r="P160">
            <v>150</v>
          </cell>
          <cell r="Q160">
            <v>4875</v>
          </cell>
          <cell r="R160">
            <v>3013.0410000000002</v>
          </cell>
          <cell r="S160">
            <v>6250</v>
          </cell>
          <cell r="T160">
            <v>5625</v>
          </cell>
          <cell r="U160">
            <v>2500</v>
          </cell>
          <cell r="V160">
            <v>18750</v>
          </cell>
          <cell r="W160"/>
          <cell r="X160">
            <v>2000</v>
          </cell>
          <cell r="Y160">
            <v>126648.49554545454</v>
          </cell>
          <cell r="AA160">
            <v>0.7</v>
          </cell>
          <cell r="AB160">
            <v>0.7</v>
          </cell>
          <cell r="AC160">
            <v>0.7</v>
          </cell>
          <cell r="AD160">
            <v>0.7</v>
          </cell>
          <cell r="AE160">
            <v>0.7</v>
          </cell>
          <cell r="AF160">
            <v>0.7</v>
          </cell>
          <cell r="AG160">
            <v>0.7</v>
          </cell>
          <cell r="AH160">
            <v>0.7</v>
          </cell>
          <cell r="AI160">
            <v>0.7</v>
          </cell>
          <cell r="AJ160">
            <v>0.7</v>
          </cell>
          <cell r="AK160">
            <v>0.7</v>
          </cell>
          <cell r="AL160">
            <v>0.7</v>
          </cell>
          <cell r="AN160">
            <v>24972.942783610757</v>
          </cell>
          <cell r="AO160">
            <v>24972.942783610757</v>
          </cell>
          <cell r="AP160">
            <v>24972.942783610757</v>
          </cell>
          <cell r="AQ160">
            <v>24972.942783610757</v>
          </cell>
          <cell r="AR160">
            <v>24972.942783610757</v>
          </cell>
          <cell r="AS160">
            <v>24972.942783610757</v>
          </cell>
          <cell r="AT160">
            <v>24972.942783610757</v>
          </cell>
          <cell r="AU160">
            <v>24972.942783610757</v>
          </cell>
          <cell r="AV160">
            <v>24972.942783610757</v>
          </cell>
          <cell r="AW160">
            <v>24972.942783610757</v>
          </cell>
          <cell r="AX160">
            <v>24972.942783610757</v>
          </cell>
          <cell r="AY160">
            <v>24972.942783610757</v>
          </cell>
        </row>
        <row r="161">
          <cell r="A161" t="str">
            <v>EVOGENE</v>
          </cell>
          <cell r="B161"/>
          <cell r="C161" t="str">
            <v>Non SOW</v>
          </cell>
          <cell r="D161" t="str">
            <v>Corporate - Operations</v>
          </cell>
          <cell r="E161" t="str">
            <v>BD</v>
          </cell>
          <cell r="F161">
            <v>22399851</v>
          </cell>
          <cell r="G161" t="str">
            <v>Ofer Haviv</v>
          </cell>
          <cell r="H161">
            <v>1</v>
          </cell>
          <cell r="I161">
            <v>75000</v>
          </cell>
          <cell r="J161">
            <v>0</v>
          </cell>
          <cell r="K161">
            <v>75000</v>
          </cell>
          <cell r="L161">
            <v>813</v>
          </cell>
          <cell r="M161">
            <v>6000</v>
          </cell>
          <cell r="N161">
            <v>252</v>
          </cell>
          <cell r="O161">
            <v>1420.4545454545453</v>
          </cell>
          <cell r="P161">
            <v>150</v>
          </cell>
          <cell r="Q161">
            <v>4875</v>
          </cell>
          <cell r="R161">
            <v>3013.0410000000002</v>
          </cell>
          <cell r="S161">
            <v>6250</v>
          </cell>
          <cell r="T161">
            <v>5625</v>
          </cell>
          <cell r="U161">
            <v>2500</v>
          </cell>
          <cell r="V161">
            <v>18750</v>
          </cell>
          <cell r="W161"/>
          <cell r="X161">
            <v>2000</v>
          </cell>
          <cell r="Y161">
            <v>126648.49554545454</v>
          </cell>
          <cell r="AA161">
            <v>0.3</v>
          </cell>
          <cell r="AB161">
            <v>0.3</v>
          </cell>
          <cell r="AC161">
            <v>0.3</v>
          </cell>
          <cell r="AD161">
            <v>0.3</v>
          </cell>
          <cell r="AE161">
            <v>0.3</v>
          </cell>
          <cell r="AF161">
            <v>0.3</v>
          </cell>
          <cell r="AG161">
            <v>0.3</v>
          </cell>
          <cell r="AH161">
            <v>0.3</v>
          </cell>
          <cell r="AI161">
            <v>0.3</v>
          </cell>
          <cell r="AJ161">
            <v>0.3</v>
          </cell>
          <cell r="AK161">
            <v>0.3</v>
          </cell>
          <cell r="AL161">
            <v>0.3</v>
          </cell>
          <cell r="AN161">
            <v>10702.689764404609</v>
          </cell>
          <cell r="AO161">
            <v>10702.689764404609</v>
          </cell>
          <cell r="AP161">
            <v>10702.689764404609</v>
          </cell>
          <cell r="AQ161">
            <v>10702.689764404609</v>
          </cell>
          <cell r="AR161">
            <v>10702.689764404609</v>
          </cell>
          <cell r="AS161">
            <v>10702.689764404609</v>
          </cell>
          <cell r="AT161">
            <v>10702.689764404609</v>
          </cell>
          <cell r="AU161">
            <v>10702.689764404609</v>
          </cell>
          <cell r="AV161">
            <v>10702.689764404609</v>
          </cell>
          <cell r="AW161">
            <v>10702.689764404609</v>
          </cell>
          <cell r="AX161">
            <v>10702.689764404609</v>
          </cell>
          <cell r="AY161">
            <v>10702.689764404609</v>
          </cell>
        </row>
        <row r="162">
          <cell r="A162" t="str">
            <v>EVOGENE</v>
          </cell>
          <cell r="B162"/>
          <cell r="C162" t="str">
            <v>SOW</v>
          </cell>
          <cell r="D162" t="str">
            <v>Platform</v>
          </cell>
          <cell r="E162" t="str">
            <v>Platform Exec. MGMT</v>
          </cell>
          <cell r="F162">
            <v>29503216</v>
          </cell>
          <cell r="G162" t="str">
            <v>Yuval Ben Galim</v>
          </cell>
          <cell r="H162">
            <v>1</v>
          </cell>
          <cell r="I162">
            <v>45000</v>
          </cell>
          <cell r="J162">
            <v>0</v>
          </cell>
          <cell r="K162">
            <v>45000</v>
          </cell>
          <cell r="L162">
            <v>813</v>
          </cell>
          <cell r="M162">
            <v>3000</v>
          </cell>
          <cell r="N162">
            <v>157.5</v>
          </cell>
          <cell r="O162">
            <v>852.27272727272737</v>
          </cell>
          <cell r="P162">
            <v>150</v>
          </cell>
          <cell r="Q162">
            <v>2925</v>
          </cell>
          <cell r="R162">
            <v>3013.0410000000002</v>
          </cell>
          <cell r="S162">
            <v>3750</v>
          </cell>
          <cell r="T162">
            <v>3375</v>
          </cell>
          <cell r="U162">
            <v>256.5</v>
          </cell>
          <cell r="V162">
            <v>7500</v>
          </cell>
          <cell r="W162"/>
          <cell r="X162"/>
          <cell r="Y162">
            <v>70792.313727272733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N162">
            <v>19941.496824583868</v>
          </cell>
          <cell r="AO162">
            <v>19941.496824583868</v>
          </cell>
          <cell r="AP162">
            <v>19941.496824583868</v>
          </cell>
          <cell r="AQ162">
            <v>19941.496824583868</v>
          </cell>
          <cell r="AR162">
            <v>19941.496824583868</v>
          </cell>
          <cell r="AS162">
            <v>19941.496824583868</v>
          </cell>
          <cell r="AT162">
            <v>19941.496824583868</v>
          </cell>
          <cell r="AU162">
            <v>19941.496824583868</v>
          </cell>
          <cell r="AV162">
            <v>19941.496824583868</v>
          </cell>
          <cell r="AW162">
            <v>19941.496824583868</v>
          </cell>
          <cell r="AX162">
            <v>19941.496824583868</v>
          </cell>
          <cell r="AY162">
            <v>19941.496824583868</v>
          </cell>
        </row>
        <row r="163">
          <cell r="A163" t="str">
            <v>EVOGENE</v>
          </cell>
          <cell r="B163"/>
          <cell r="C163" t="str">
            <v>SOW</v>
          </cell>
          <cell r="D163" t="str">
            <v>Ag-Chemistry</v>
          </cell>
          <cell r="E163" t="str">
            <v>Ag-Chem Exec. MGMT</v>
          </cell>
          <cell r="F163">
            <v>33898156</v>
          </cell>
          <cell r="G163" t="str">
            <v>Eran Kosover</v>
          </cell>
          <cell r="H163">
            <v>1</v>
          </cell>
          <cell r="I163">
            <v>43000</v>
          </cell>
          <cell r="J163">
            <v>-180</v>
          </cell>
          <cell r="K163">
            <v>42820</v>
          </cell>
          <cell r="L163">
            <v>813</v>
          </cell>
          <cell r="M163">
            <v>0</v>
          </cell>
          <cell r="N163">
            <v>189</v>
          </cell>
          <cell r="O163">
            <v>814.39393939393938</v>
          </cell>
          <cell r="P163">
            <v>150</v>
          </cell>
          <cell r="Q163">
            <v>2783.3</v>
          </cell>
          <cell r="R163">
            <v>3013.0410000000002</v>
          </cell>
          <cell r="S163">
            <v>3568.333333333333</v>
          </cell>
          <cell r="T163">
            <v>3211.5</v>
          </cell>
          <cell r="U163">
            <v>244.07400000000001</v>
          </cell>
          <cell r="V163">
            <v>7166.666666666667</v>
          </cell>
          <cell r="W163">
            <v>1561.9170250000002</v>
          </cell>
          <cell r="X163">
            <v>1500</v>
          </cell>
          <cell r="Y163">
            <v>67835.225964393932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N163">
            <v>19108.514356167307</v>
          </cell>
          <cell r="AO163">
            <v>19108.514356167307</v>
          </cell>
          <cell r="AP163">
            <v>19108.514356167307</v>
          </cell>
          <cell r="AQ163">
            <v>19108.514356167307</v>
          </cell>
          <cell r="AR163">
            <v>19108.514356167307</v>
          </cell>
          <cell r="AS163">
            <v>19108.514356167307</v>
          </cell>
          <cell r="AT163">
            <v>19108.514356167307</v>
          </cell>
          <cell r="AU163">
            <v>19108.514356167307</v>
          </cell>
          <cell r="AV163">
            <v>19108.514356167307</v>
          </cell>
          <cell r="AW163">
            <v>19108.514356167307</v>
          </cell>
          <cell r="AX163">
            <v>19108.514356167307</v>
          </cell>
          <cell r="AY163">
            <v>19108.514356167307</v>
          </cell>
        </row>
        <row r="164">
          <cell r="A164" t="str">
            <v>EVOGENE</v>
          </cell>
          <cell r="B164"/>
          <cell r="C164" t="str">
            <v>SOW</v>
          </cell>
          <cell r="D164" t="str">
            <v>Ag-Biologicals</v>
          </cell>
          <cell r="E164" t="str">
            <v>Ag-Bio Exec. MGMT</v>
          </cell>
          <cell r="F164">
            <v>38363842</v>
          </cell>
          <cell r="G164" t="str">
            <v>Ido Dor</v>
          </cell>
          <cell r="H164">
            <v>1</v>
          </cell>
          <cell r="I164">
            <v>43000</v>
          </cell>
          <cell r="J164">
            <v>-489</v>
          </cell>
          <cell r="K164">
            <v>42511</v>
          </cell>
          <cell r="L164">
            <v>813</v>
          </cell>
          <cell r="M164">
            <v>0</v>
          </cell>
          <cell r="N164">
            <v>220.5</v>
          </cell>
          <cell r="O164">
            <v>814.39393939393938</v>
          </cell>
          <cell r="P164">
            <v>150</v>
          </cell>
          <cell r="Q164">
            <v>2763.2150000000001</v>
          </cell>
          <cell r="R164">
            <v>3013.0410000000002</v>
          </cell>
          <cell r="S164">
            <v>3542.583333333333</v>
          </cell>
          <cell r="T164">
            <v>3188.3249999999998</v>
          </cell>
          <cell r="U164">
            <v>242.31270000000001</v>
          </cell>
          <cell r="V164">
            <v>7166.666666666667</v>
          </cell>
          <cell r="W164">
            <v>3500</v>
          </cell>
          <cell r="X164">
            <v>1500</v>
          </cell>
          <cell r="Y164">
            <v>69425.037639393937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N164">
            <v>19556.348630815195</v>
          </cell>
          <cell r="AO164">
            <v>19556.348630815195</v>
          </cell>
          <cell r="AP164">
            <v>19556.348630815195</v>
          </cell>
          <cell r="AQ164">
            <v>19556.348630815195</v>
          </cell>
          <cell r="AR164">
            <v>19556.348630815195</v>
          </cell>
          <cell r="AS164">
            <v>19556.348630815195</v>
          </cell>
          <cell r="AT164">
            <v>19556.348630815195</v>
          </cell>
          <cell r="AU164">
            <v>19556.348630815195</v>
          </cell>
          <cell r="AV164">
            <v>19556.348630815195</v>
          </cell>
          <cell r="AW164">
            <v>19556.348630815195</v>
          </cell>
          <cell r="AX164">
            <v>19556.348630815195</v>
          </cell>
          <cell r="AY164">
            <v>19556.348630815195</v>
          </cell>
        </row>
        <row r="165">
          <cell r="A165" t="str">
            <v>EVOGENE</v>
          </cell>
          <cell r="B165"/>
          <cell r="C165" t="str">
            <v>SOW</v>
          </cell>
          <cell r="D165" t="str">
            <v>Ag-Biologicals</v>
          </cell>
          <cell r="E165" t="str">
            <v>Ag-Bio Exec. MGMT</v>
          </cell>
          <cell r="F165">
            <v>57311391</v>
          </cell>
          <cell r="G165" t="str">
            <v>Hagai Karchi</v>
          </cell>
          <cell r="H165">
            <v>1</v>
          </cell>
          <cell r="I165">
            <v>45000</v>
          </cell>
          <cell r="J165">
            <v>-844</v>
          </cell>
          <cell r="K165">
            <v>44156</v>
          </cell>
          <cell r="L165">
            <v>813</v>
          </cell>
          <cell r="M165">
            <v>0</v>
          </cell>
          <cell r="N165">
            <v>252</v>
          </cell>
          <cell r="O165">
            <v>852.27272727272737</v>
          </cell>
          <cell r="P165">
            <v>150</v>
          </cell>
          <cell r="Q165">
            <v>2870.14</v>
          </cell>
          <cell r="R165">
            <v>3013.0410000000002</v>
          </cell>
          <cell r="S165">
            <v>3679.6666666666665</v>
          </cell>
          <cell r="T165">
            <v>3311.7</v>
          </cell>
          <cell r="U165">
            <v>251.6892</v>
          </cell>
          <cell r="V165">
            <v>7500</v>
          </cell>
          <cell r="W165">
            <v>4000</v>
          </cell>
          <cell r="X165">
            <v>1700</v>
          </cell>
          <cell r="Y165">
            <v>72549.50959393938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N165">
            <v>20436.481575757574</v>
          </cell>
          <cell r="AO165">
            <v>20436.481575757574</v>
          </cell>
          <cell r="AP165">
            <v>20436.481575757574</v>
          </cell>
          <cell r="AQ165">
            <v>20436.481575757574</v>
          </cell>
          <cell r="AR165">
            <v>20436.481575757574</v>
          </cell>
          <cell r="AS165">
            <v>20436.481575757574</v>
          </cell>
          <cell r="AT165">
            <v>20436.481575757574</v>
          </cell>
          <cell r="AU165">
            <v>20436.481575757574</v>
          </cell>
          <cell r="AV165">
            <v>20436.481575757574</v>
          </cell>
          <cell r="AW165">
            <v>20436.481575757574</v>
          </cell>
          <cell r="AX165">
            <v>20436.481575757574</v>
          </cell>
          <cell r="AY165">
            <v>20436.481575757574</v>
          </cell>
        </row>
        <row r="166">
          <cell r="A166"/>
          <cell r="B166"/>
          <cell r="D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</row>
        <row r="167">
          <cell r="A167" t="str">
            <v>EVOGENE</v>
          </cell>
          <cell r="B167">
            <v>7</v>
          </cell>
          <cell r="C167" t="str">
            <v>Non SOW</v>
          </cell>
          <cell r="D167" t="str">
            <v>Corporate</v>
          </cell>
          <cell r="E167" t="str">
            <v>HR</v>
          </cell>
          <cell r="F167">
            <v>14569529</v>
          </cell>
          <cell r="G167" t="str">
            <v>Lea Slonim</v>
          </cell>
          <cell r="H167">
            <v>0.85</v>
          </cell>
          <cell r="I167">
            <v>17000</v>
          </cell>
          <cell r="J167">
            <v>-2100</v>
          </cell>
          <cell r="K167">
            <v>17900</v>
          </cell>
          <cell r="L167">
            <v>813</v>
          </cell>
          <cell r="M167">
            <v>0</v>
          </cell>
          <cell r="N167">
            <v>214.2</v>
          </cell>
          <cell r="O167">
            <v>321.969696969697</v>
          </cell>
          <cell r="P167">
            <v>0</v>
          </cell>
          <cell r="Q167">
            <v>1163.5</v>
          </cell>
          <cell r="R167">
            <v>1213.7287272727272</v>
          </cell>
          <cell r="S167">
            <v>1491.6666666666665</v>
          </cell>
          <cell r="T167">
            <v>1342.5</v>
          </cell>
          <cell r="U167">
            <v>102.03</v>
          </cell>
          <cell r="V167">
            <v>958.33333333333337</v>
          </cell>
          <cell r="W167">
            <v>2520</v>
          </cell>
          <cell r="X167">
            <v>2000</v>
          </cell>
          <cell r="Y167">
            <v>30040.928424242422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 t="str">
            <v>EVOGENE</v>
          </cell>
          <cell r="B168">
            <v>7</v>
          </cell>
          <cell r="C168" t="str">
            <v>Non SOW</v>
          </cell>
          <cell r="D168" t="str">
            <v>Corporate</v>
          </cell>
          <cell r="E168" t="str">
            <v>HR</v>
          </cell>
          <cell r="F168">
            <v>36537231</v>
          </cell>
          <cell r="G168" t="str">
            <v>Sarit Levi Gamliel</v>
          </cell>
          <cell r="H168">
            <v>0.8</v>
          </cell>
          <cell r="I168">
            <v>6400</v>
          </cell>
          <cell r="J168">
            <v>0</v>
          </cell>
          <cell r="K168">
            <v>8000</v>
          </cell>
          <cell r="L168">
            <v>813</v>
          </cell>
          <cell r="M168">
            <v>227.27</v>
          </cell>
          <cell r="N168">
            <v>189</v>
          </cell>
          <cell r="O168">
            <v>121.21212121212123</v>
          </cell>
          <cell r="P168">
            <v>0</v>
          </cell>
          <cell r="Q168">
            <v>520</v>
          </cell>
          <cell r="R168">
            <v>471.32715909090916</v>
          </cell>
          <cell r="S168">
            <v>666.66666666666663</v>
          </cell>
          <cell r="T168">
            <v>600</v>
          </cell>
          <cell r="U168">
            <v>45.6</v>
          </cell>
          <cell r="V168">
            <v>383.33333333333331</v>
          </cell>
          <cell r="W168">
            <v>0</v>
          </cell>
          <cell r="X168">
            <v>0</v>
          </cell>
          <cell r="Y168">
            <v>12037.409280303033</v>
          </cell>
          <cell r="AA168">
            <v>0.8</v>
          </cell>
          <cell r="AB168">
            <v>0.8</v>
          </cell>
          <cell r="AC168">
            <v>0.8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0.8</v>
          </cell>
          <cell r="AK168">
            <v>0.8</v>
          </cell>
          <cell r="AL168">
            <v>0.8</v>
          </cell>
          <cell r="AN168">
            <v>2712.6556124626559</v>
          </cell>
          <cell r="AO168">
            <v>2712.6556124626559</v>
          </cell>
          <cell r="AP168">
            <v>2712.6556124626559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2712.6556124626559</v>
          </cell>
          <cell r="AX168">
            <v>2712.6556124626559</v>
          </cell>
          <cell r="AY168">
            <v>2712.6556124626559</v>
          </cell>
        </row>
        <row r="169">
          <cell r="A169" t="str">
            <v>EVOGENE</v>
          </cell>
          <cell r="B169">
            <v>7</v>
          </cell>
          <cell r="C169" t="str">
            <v>Non SOW</v>
          </cell>
          <cell r="D169" t="str">
            <v>Corporate</v>
          </cell>
          <cell r="E169" t="str">
            <v>HR</v>
          </cell>
          <cell r="F169">
            <v>388178540</v>
          </cell>
          <cell r="G169" t="str">
            <v>Ricki Lahav</v>
          </cell>
          <cell r="H169">
            <v>0.9</v>
          </cell>
          <cell r="I169">
            <v>7200</v>
          </cell>
          <cell r="J169">
            <v>0</v>
          </cell>
          <cell r="K169">
            <v>8000</v>
          </cell>
          <cell r="L169">
            <v>813</v>
          </cell>
          <cell r="M169">
            <v>568.17999999999995</v>
          </cell>
          <cell r="N169">
            <v>252</v>
          </cell>
          <cell r="O169">
            <v>136.36363636363635</v>
          </cell>
          <cell r="P169">
            <v>120</v>
          </cell>
          <cell r="Q169">
            <v>520</v>
          </cell>
          <cell r="R169">
            <v>511.75677272727273</v>
          </cell>
          <cell r="S169">
            <v>666.66666666666663</v>
          </cell>
          <cell r="T169">
            <v>600</v>
          </cell>
          <cell r="U169">
            <v>45.6</v>
          </cell>
          <cell r="V169">
            <v>383.33333333333331</v>
          </cell>
          <cell r="W169">
            <v>0</v>
          </cell>
          <cell r="X169">
            <v>0</v>
          </cell>
          <cell r="Y169">
            <v>12616.900409090909</v>
          </cell>
          <cell r="AA169">
            <v>0.9</v>
          </cell>
          <cell r="AB169">
            <v>0.9</v>
          </cell>
          <cell r="AC169">
            <v>0.9</v>
          </cell>
          <cell r="AD169">
            <v>0.9</v>
          </cell>
          <cell r="AE169">
            <v>0.9</v>
          </cell>
          <cell r="AF169">
            <v>0.9</v>
          </cell>
          <cell r="AG169">
            <v>0.9</v>
          </cell>
          <cell r="AH169">
            <v>0.9</v>
          </cell>
          <cell r="AI169">
            <v>0.9</v>
          </cell>
          <cell r="AJ169">
            <v>0.9</v>
          </cell>
          <cell r="AK169">
            <v>0.9</v>
          </cell>
          <cell r="AL169">
            <v>0.9</v>
          </cell>
          <cell r="AN169">
            <v>3198.6508079385408</v>
          </cell>
          <cell r="AO169">
            <v>3198.6508079385408</v>
          </cell>
          <cell r="AP169">
            <v>3198.6508079385408</v>
          </cell>
          <cell r="AQ169">
            <v>3198.6508079385408</v>
          </cell>
          <cell r="AR169">
            <v>3198.6508079385408</v>
          </cell>
          <cell r="AS169">
            <v>3198.6508079385408</v>
          </cell>
          <cell r="AT169">
            <v>3198.6508079385408</v>
          </cell>
          <cell r="AU169">
            <v>3198.6508079385408</v>
          </cell>
          <cell r="AV169">
            <v>3198.6508079385408</v>
          </cell>
          <cell r="AW169">
            <v>3198.6508079385408</v>
          </cell>
          <cell r="AX169">
            <v>3198.6508079385408</v>
          </cell>
          <cell r="AY169">
            <v>3198.6508079385408</v>
          </cell>
        </row>
        <row r="170">
          <cell r="A170" t="str">
            <v>EVOGENE</v>
          </cell>
          <cell r="B170">
            <v>7</v>
          </cell>
          <cell r="C170" t="str">
            <v>Non SOW</v>
          </cell>
          <cell r="D170" t="str">
            <v>Corporate</v>
          </cell>
          <cell r="E170" t="str">
            <v>HR</v>
          </cell>
          <cell r="F170">
            <v>43156504</v>
          </cell>
          <cell r="G170" t="str">
            <v>Anat Mulvidzon</v>
          </cell>
          <cell r="H170">
            <v>1</v>
          </cell>
          <cell r="I170">
            <v>8500</v>
          </cell>
          <cell r="J170">
            <v>0</v>
          </cell>
          <cell r="K170">
            <v>8500</v>
          </cell>
          <cell r="L170">
            <v>813</v>
          </cell>
          <cell r="M170">
            <v>379.41</v>
          </cell>
          <cell r="N170">
            <v>157.5</v>
          </cell>
          <cell r="O170">
            <v>160.9848484848485</v>
          </cell>
          <cell r="P170">
            <v>0</v>
          </cell>
          <cell r="Q170">
            <v>552.5</v>
          </cell>
          <cell r="R170">
            <v>520.85811363636367</v>
          </cell>
          <cell r="S170">
            <v>708.33333333333326</v>
          </cell>
          <cell r="T170">
            <v>637.5</v>
          </cell>
          <cell r="U170">
            <v>48.45</v>
          </cell>
          <cell r="V170">
            <v>407.29166666666669</v>
          </cell>
          <cell r="W170">
            <v>0</v>
          </cell>
          <cell r="X170">
            <v>0</v>
          </cell>
          <cell r="Y170">
            <v>12885.827962121213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N170">
            <v>3629.8106935552714</v>
          </cell>
          <cell r="AO170">
            <v>3629.8106935552714</v>
          </cell>
          <cell r="AP170">
            <v>3629.8106935552714</v>
          </cell>
          <cell r="AQ170">
            <v>3629.8106935552714</v>
          </cell>
          <cell r="AR170">
            <v>3629.8106935552714</v>
          </cell>
          <cell r="AS170">
            <v>3629.8106935552714</v>
          </cell>
          <cell r="AT170">
            <v>3629.8106935552714</v>
          </cell>
          <cell r="AU170">
            <v>3629.8106935552714</v>
          </cell>
          <cell r="AV170">
            <v>3629.8106935552714</v>
          </cell>
          <cell r="AW170">
            <v>3629.8106935552714</v>
          </cell>
          <cell r="AX170">
            <v>3629.8106935552714</v>
          </cell>
          <cell r="AY170">
            <v>3629.8106935552714</v>
          </cell>
        </row>
        <row r="171">
          <cell r="A171" t="str">
            <v>EVOGENE</v>
          </cell>
          <cell r="B171">
            <v>7</v>
          </cell>
          <cell r="C171" t="str">
            <v>Non SOW</v>
          </cell>
          <cell r="D171" t="str">
            <v>Corporate</v>
          </cell>
          <cell r="E171" t="str">
            <v>HR</v>
          </cell>
          <cell r="F171">
            <v>60128568</v>
          </cell>
          <cell r="G171" t="str">
            <v>Sileat Saar</v>
          </cell>
          <cell r="H171">
            <v>0.9</v>
          </cell>
          <cell r="I171">
            <v>8500</v>
          </cell>
          <cell r="J171">
            <v>0</v>
          </cell>
          <cell r="K171">
            <v>9444.4444444444434</v>
          </cell>
          <cell r="L171">
            <v>813</v>
          </cell>
          <cell r="M171">
            <v>568.17999999999995</v>
          </cell>
          <cell r="N171">
            <v>157.5</v>
          </cell>
          <cell r="O171">
            <v>160.9848484848485</v>
          </cell>
          <cell r="P171">
            <v>120</v>
          </cell>
          <cell r="Q171">
            <v>613.8888888888888</v>
          </cell>
          <cell r="R171">
            <v>614.84919696969689</v>
          </cell>
          <cell r="S171">
            <v>787.03703703703695</v>
          </cell>
          <cell r="T171">
            <v>708.33333333333326</v>
          </cell>
          <cell r="U171">
            <v>53.833333333333329</v>
          </cell>
          <cell r="V171">
            <v>452.54629629629625</v>
          </cell>
          <cell r="W171">
            <v>0</v>
          </cell>
          <cell r="X171">
            <v>0</v>
          </cell>
          <cell r="Y171">
            <v>14494.597378787877</v>
          </cell>
          <cell r="AA171">
            <v>0.9</v>
          </cell>
          <cell r="AB171">
            <v>0.9</v>
          </cell>
          <cell r="AC171">
            <v>0.9</v>
          </cell>
          <cell r="AD171">
            <v>0.9</v>
          </cell>
          <cell r="AE171">
            <v>0.9</v>
          </cell>
          <cell r="AF171">
            <v>0.9</v>
          </cell>
          <cell r="AG171">
            <v>0.9</v>
          </cell>
          <cell r="AH171">
            <v>0.9</v>
          </cell>
          <cell r="AI171">
            <v>0.9</v>
          </cell>
          <cell r="AJ171">
            <v>0</v>
          </cell>
          <cell r="AK171">
            <v>0</v>
          </cell>
          <cell r="AL171">
            <v>0</v>
          </cell>
          <cell r="AN171">
            <v>3674.6866594110115</v>
          </cell>
          <cell r="AO171">
            <v>3674.6866594110115</v>
          </cell>
          <cell r="AP171">
            <v>3674.6866594110115</v>
          </cell>
          <cell r="AQ171">
            <v>3674.6866594110115</v>
          </cell>
          <cell r="AR171">
            <v>3674.6866594110115</v>
          </cell>
          <cell r="AS171">
            <v>3674.6866594110115</v>
          </cell>
          <cell r="AT171">
            <v>3674.6866594110115</v>
          </cell>
          <cell r="AU171">
            <v>3674.6866594110115</v>
          </cell>
          <cell r="AV171">
            <v>3674.6866594110115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 t="str">
            <v>EVOGENE</v>
          </cell>
          <cell r="B172">
            <v>7</v>
          </cell>
          <cell r="C172" t="str">
            <v>Non SOW</v>
          </cell>
          <cell r="D172" t="str">
            <v>Corporate</v>
          </cell>
          <cell r="E172" t="str">
            <v>HR</v>
          </cell>
          <cell r="F172">
            <v>60137247</v>
          </cell>
          <cell r="G172" t="str">
            <v>Mali Malkiel</v>
          </cell>
          <cell r="H172">
            <v>0.5</v>
          </cell>
          <cell r="I172">
            <v>3400</v>
          </cell>
          <cell r="J172">
            <v>0</v>
          </cell>
          <cell r="K172">
            <v>6800</v>
          </cell>
          <cell r="L172">
            <v>813</v>
          </cell>
          <cell r="M172">
            <v>202.07</v>
          </cell>
          <cell r="N172">
            <v>94.5</v>
          </cell>
          <cell r="O172">
            <v>64.393939393939391</v>
          </cell>
          <cell r="P172">
            <v>0</v>
          </cell>
          <cell r="Q172">
            <v>442</v>
          </cell>
          <cell r="R172">
            <v>368.08829545454546</v>
          </cell>
          <cell r="S172">
            <v>566.66666666666663</v>
          </cell>
          <cell r="T172">
            <v>510</v>
          </cell>
          <cell r="U172">
            <v>38.76</v>
          </cell>
          <cell r="V172">
            <v>325.83333333333331</v>
          </cell>
          <cell r="W172">
            <v>0</v>
          </cell>
          <cell r="X172">
            <v>0</v>
          </cell>
          <cell r="Y172">
            <v>10225.312234848485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/>
          <cell r="B173"/>
          <cell r="D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/>
          <cell r="S173">
            <v>0</v>
          </cell>
          <cell r="T173">
            <v>0</v>
          </cell>
          <cell r="U173">
            <v>0</v>
          </cell>
          <cell r="V173"/>
          <cell r="W173"/>
          <cell r="X173"/>
          <cell r="Y173"/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</row>
        <row r="174">
          <cell r="A174" t="str">
            <v>EVOGENE</v>
          </cell>
          <cell r="B174">
            <v>7</v>
          </cell>
          <cell r="C174" t="str">
            <v>Non SOW</v>
          </cell>
          <cell r="D174" t="str">
            <v>Corporate</v>
          </cell>
          <cell r="E174" t="str">
            <v>Finance</v>
          </cell>
          <cell r="F174">
            <v>33799511</v>
          </cell>
          <cell r="G174" t="str">
            <v>Liz Katz</v>
          </cell>
          <cell r="H174">
            <v>1</v>
          </cell>
          <cell r="I174">
            <v>28000</v>
          </cell>
          <cell r="J174">
            <v>0</v>
          </cell>
          <cell r="K174">
            <v>28000</v>
          </cell>
          <cell r="L174">
            <v>813</v>
          </cell>
          <cell r="M174">
            <v>290.57</v>
          </cell>
          <cell r="N174">
            <v>157.5</v>
          </cell>
          <cell r="O174">
            <v>530.30303030303037</v>
          </cell>
          <cell r="P174">
            <v>120</v>
          </cell>
          <cell r="Q174">
            <v>1820</v>
          </cell>
          <cell r="R174">
            <v>2013.3939772727274</v>
          </cell>
          <cell r="S174">
            <v>2333.333333333333</v>
          </cell>
          <cell r="T174">
            <v>2100</v>
          </cell>
          <cell r="U174">
            <v>159.6</v>
          </cell>
          <cell r="V174">
            <v>1341.6666666666665</v>
          </cell>
          <cell r="W174">
            <v>0</v>
          </cell>
          <cell r="X174">
            <v>0</v>
          </cell>
          <cell r="Y174">
            <v>39679.367007575755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N174">
            <v>11177.286481007255</v>
          </cell>
          <cell r="AO174">
            <v>11177.286481007255</v>
          </cell>
          <cell r="AP174">
            <v>11177.286481007255</v>
          </cell>
          <cell r="AQ174">
            <v>11177.286481007255</v>
          </cell>
          <cell r="AR174">
            <v>11177.286481007255</v>
          </cell>
          <cell r="AS174">
            <v>11177.286481007255</v>
          </cell>
          <cell r="AT174">
            <v>11177.286481007255</v>
          </cell>
          <cell r="AU174">
            <v>11177.286481007255</v>
          </cell>
          <cell r="AV174">
            <v>11177.286481007255</v>
          </cell>
          <cell r="AW174">
            <v>11177.286481007255</v>
          </cell>
          <cell r="AX174">
            <v>11177.286481007255</v>
          </cell>
          <cell r="AY174">
            <v>11177.286481007255</v>
          </cell>
        </row>
        <row r="175">
          <cell r="A175" t="str">
            <v>EVOGENE</v>
          </cell>
          <cell r="B175">
            <v>7</v>
          </cell>
          <cell r="C175" t="str">
            <v>Non SOW</v>
          </cell>
          <cell r="D175" t="str">
            <v>Corporate</v>
          </cell>
          <cell r="E175" t="str">
            <v>Finance</v>
          </cell>
          <cell r="F175">
            <v>36047116</v>
          </cell>
          <cell r="G175" t="str">
            <v>Livnat Achkenazi</v>
          </cell>
          <cell r="H175">
            <v>1</v>
          </cell>
          <cell r="I175">
            <v>9500</v>
          </cell>
          <cell r="J175">
            <v>0</v>
          </cell>
          <cell r="K175">
            <v>9500</v>
          </cell>
          <cell r="L175">
            <v>813</v>
          </cell>
          <cell r="M175">
            <v>568.17999999999995</v>
          </cell>
          <cell r="N175">
            <v>189</v>
          </cell>
          <cell r="O175">
            <v>179.92424242424241</v>
          </cell>
          <cell r="P175">
            <v>0</v>
          </cell>
          <cell r="Q175">
            <v>617.5</v>
          </cell>
          <cell r="R175">
            <v>613.79881818181821</v>
          </cell>
          <cell r="S175">
            <v>791.66666666666663</v>
          </cell>
          <cell r="T175">
            <v>712.5</v>
          </cell>
          <cell r="U175">
            <v>54.15</v>
          </cell>
          <cell r="V175">
            <v>455.20833333333331</v>
          </cell>
          <cell r="W175">
            <v>0</v>
          </cell>
          <cell r="X175">
            <v>0</v>
          </cell>
          <cell r="Y175">
            <v>14494.92806060606</v>
          </cell>
          <cell r="AA175">
            <v>1</v>
          </cell>
          <cell r="AB175">
            <v>1</v>
          </cell>
          <cell r="AC175">
            <v>0</v>
          </cell>
          <cell r="AD175">
            <v>0</v>
          </cell>
          <cell r="AE175"/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4083.0783269312847</v>
          </cell>
          <cell r="AO175">
            <v>4083.0783269312847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EVOGENE</v>
          </cell>
          <cell r="B176">
            <v>7</v>
          </cell>
          <cell r="C176" t="str">
            <v>Non SOW</v>
          </cell>
          <cell r="D176" t="str">
            <v>Corporate</v>
          </cell>
          <cell r="E176" t="str">
            <v>Finance</v>
          </cell>
          <cell r="F176">
            <v>37637543</v>
          </cell>
          <cell r="G176" t="str">
            <v>Osnat Dahan</v>
          </cell>
          <cell r="H176">
            <v>1</v>
          </cell>
          <cell r="I176">
            <v>9500</v>
          </cell>
          <cell r="J176">
            <v>0</v>
          </cell>
          <cell r="K176">
            <v>9500</v>
          </cell>
          <cell r="L176">
            <v>813</v>
          </cell>
          <cell r="M176">
            <v>568.17999999999995</v>
          </cell>
          <cell r="N176">
            <v>157.5</v>
          </cell>
          <cell r="O176">
            <v>179.92424242424241</v>
          </cell>
          <cell r="P176">
            <v>0</v>
          </cell>
          <cell r="Q176">
            <v>617.5</v>
          </cell>
          <cell r="R176">
            <v>611.43631818181825</v>
          </cell>
          <cell r="S176">
            <v>791.66666666666663</v>
          </cell>
          <cell r="T176">
            <v>712.5</v>
          </cell>
          <cell r="U176">
            <v>54.15</v>
          </cell>
          <cell r="V176">
            <v>455.20833333333331</v>
          </cell>
          <cell r="W176">
            <v>0</v>
          </cell>
          <cell r="X176">
            <v>0</v>
          </cell>
          <cell r="Y176">
            <v>14461.065560606061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N176">
            <v>4073.5395945369187</v>
          </cell>
          <cell r="AO176">
            <v>4073.5395945369187</v>
          </cell>
          <cell r="AP176">
            <v>4073.5395945369187</v>
          </cell>
          <cell r="AQ176">
            <v>4073.5395945369187</v>
          </cell>
          <cell r="AR176">
            <v>4073.5395945369187</v>
          </cell>
          <cell r="AS176">
            <v>4073.5395945369187</v>
          </cell>
          <cell r="AT176">
            <v>4073.5395945369187</v>
          </cell>
          <cell r="AU176">
            <v>4073.5395945369187</v>
          </cell>
          <cell r="AV176">
            <v>4073.5395945369187</v>
          </cell>
          <cell r="AW176">
            <v>4073.5395945369187</v>
          </cell>
          <cell r="AX176">
            <v>4073.5395945369187</v>
          </cell>
          <cell r="AY176">
            <v>4073.5395945369187</v>
          </cell>
        </row>
        <row r="177">
          <cell r="A177" t="str">
            <v>EVOGENE</v>
          </cell>
          <cell r="B177">
            <v>7</v>
          </cell>
          <cell r="C177" t="str">
            <v>Non SOW</v>
          </cell>
          <cell r="D177" t="str">
            <v>Corporate</v>
          </cell>
          <cell r="E177" t="str">
            <v>Finance</v>
          </cell>
          <cell r="F177">
            <v>39273230</v>
          </cell>
          <cell r="G177" t="str">
            <v>Amir Weinberg</v>
          </cell>
          <cell r="H177">
            <v>1</v>
          </cell>
          <cell r="I177">
            <v>17500</v>
          </cell>
          <cell r="J177">
            <v>0</v>
          </cell>
          <cell r="K177">
            <v>17500</v>
          </cell>
          <cell r="L177">
            <v>813</v>
          </cell>
          <cell r="M177">
            <v>877.18</v>
          </cell>
          <cell r="N177">
            <v>158</v>
          </cell>
          <cell r="O177">
            <v>331.43939393939394</v>
          </cell>
          <cell r="P177">
            <v>0</v>
          </cell>
          <cell r="Q177">
            <v>1137.5</v>
          </cell>
          <cell r="R177">
            <v>1246.0124545454544</v>
          </cell>
          <cell r="S177">
            <v>1458.3333333333333</v>
          </cell>
          <cell r="T177">
            <v>1312.5</v>
          </cell>
          <cell r="U177">
            <v>99.75</v>
          </cell>
          <cell r="V177">
            <v>838.54166666666663</v>
          </cell>
          <cell r="W177">
            <v>0</v>
          </cell>
          <cell r="X177">
            <v>0</v>
          </cell>
          <cell r="Y177">
            <v>25772.256848484845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N177">
            <v>7259.7906615450274</v>
          </cell>
          <cell r="AO177">
            <v>7259.7906615450274</v>
          </cell>
          <cell r="AP177">
            <v>7259.7906615450274</v>
          </cell>
          <cell r="AQ177">
            <v>7259.7906615450274</v>
          </cell>
          <cell r="AR177">
            <v>7259.7906615450274</v>
          </cell>
          <cell r="AS177">
            <v>7259.7906615450274</v>
          </cell>
          <cell r="AT177">
            <v>7259.7906615450274</v>
          </cell>
          <cell r="AU177">
            <v>7259.7906615450274</v>
          </cell>
          <cell r="AV177">
            <v>7259.7906615450274</v>
          </cell>
          <cell r="AW177">
            <v>7259.7906615450274</v>
          </cell>
          <cell r="AX177">
            <v>7259.7906615450274</v>
          </cell>
          <cell r="AY177">
            <v>7259.7906615450274</v>
          </cell>
        </row>
        <row r="178">
          <cell r="A178" t="str">
            <v>EVOGENE</v>
          </cell>
          <cell r="B178">
            <v>7</v>
          </cell>
          <cell r="C178" t="str">
            <v>Non SOW</v>
          </cell>
          <cell r="D178" t="str">
            <v>Corporate</v>
          </cell>
          <cell r="E178" t="str">
            <v>Finance</v>
          </cell>
          <cell r="F178">
            <v>311698609</v>
          </cell>
          <cell r="G178" t="str">
            <v>Alina Karimov</v>
          </cell>
          <cell r="H178">
            <v>1</v>
          </cell>
          <cell r="I178">
            <v>14000</v>
          </cell>
          <cell r="J178">
            <v>0</v>
          </cell>
          <cell r="K178">
            <v>14000</v>
          </cell>
          <cell r="L178">
            <v>813</v>
          </cell>
          <cell r="M178">
            <v>877.19</v>
          </cell>
          <cell r="N178">
            <v>220.5</v>
          </cell>
          <cell r="O178">
            <v>265.15151515151518</v>
          </cell>
          <cell r="P178">
            <v>0</v>
          </cell>
          <cell r="Q178">
            <v>910</v>
          </cell>
          <cell r="R178">
            <v>983.22911363636376</v>
          </cell>
          <cell r="S178">
            <v>1166.6666666666665</v>
          </cell>
          <cell r="T178">
            <v>1050</v>
          </cell>
          <cell r="U178">
            <v>79.8</v>
          </cell>
          <cell r="V178">
            <v>670.83333333333326</v>
          </cell>
          <cell r="W178">
            <v>0</v>
          </cell>
          <cell r="X178">
            <v>0</v>
          </cell>
          <cell r="Y178">
            <v>21036.370628787878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N178">
            <v>5925.7382052923604</v>
          </cell>
          <cell r="AO178">
            <v>5925.7382052923604</v>
          </cell>
          <cell r="AP178">
            <v>5925.7382052923604</v>
          </cell>
          <cell r="AQ178">
            <v>5925.7382052923604</v>
          </cell>
          <cell r="AR178">
            <v>5925.7382052923604</v>
          </cell>
          <cell r="AS178">
            <v>5925.7382052923604</v>
          </cell>
          <cell r="AT178">
            <v>5925.7382052923604</v>
          </cell>
          <cell r="AU178">
            <v>5925.7382052923604</v>
          </cell>
          <cell r="AV178">
            <v>5925.7382052923604</v>
          </cell>
          <cell r="AW178">
            <v>5925.7382052923604</v>
          </cell>
          <cell r="AX178">
            <v>5925.7382052923604</v>
          </cell>
          <cell r="AY178">
            <v>5925.7382052923604</v>
          </cell>
        </row>
        <row r="179">
          <cell r="A179" t="str">
            <v>EVOGENE</v>
          </cell>
          <cell r="B179">
            <v>7</v>
          </cell>
          <cell r="C179" t="str">
            <v>Non SOW</v>
          </cell>
          <cell r="D179" t="str">
            <v>Corporate</v>
          </cell>
          <cell r="E179" t="str">
            <v>Purchasing</v>
          </cell>
          <cell r="F179">
            <v>17582859</v>
          </cell>
          <cell r="G179" t="str">
            <v>Luna Fridlender</v>
          </cell>
          <cell r="H179">
            <v>1</v>
          </cell>
          <cell r="I179">
            <v>13500</v>
          </cell>
          <cell r="J179">
            <v>0</v>
          </cell>
          <cell r="K179">
            <v>13500</v>
          </cell>
          <cell r="L179">
            <v>813</v>
          </cell>
          <cell r="M179">
            <v>368.42</v>
          </cell>
          <cell r="N179">
            <v>252</v>
          </cell>
          <cell r="O179">
            <v>255.68181818181816</v>
          </cell>
          <cell r="P179">
            <v>0</v>
          </cell>
          <cell r="Q179">
            <v>877.5</v>
          </cell>
          <cell r="R179">
            <v>909.22363636363639</v>
          </cell>
          <cell r="S179">
            <v>1125</v>
          </cell>
          <cell r="T179">
            <v>1012.5</v>
          </cell>
          <cell r="U179">
            <v>76.95</v>
          </cell>
          <cell r="V179">
            <v>646.87499999999989</v>
          </cell>
          <cell r="W179">
            <v>0</v>
          </cell>
          <cell r="X179">
            <v>0</v>
          </cell>
          <cell r="Y179">
            <v>19837.150454545455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N179">
            <v>5587.9297055057623</v>
          </cell>
          <cell r="AO179">
            <v>5587.9297055057623</v>
          </cell>
          <cell r="AP179">
            <v>5587.9297055057623</v>
          </cell>
          <cell r="AQ179">
            <v>5587.9297055057623</v>
          </cell>
          <cell r="AR179">
            <v>5587.9297055057623</v>
          </cell>
          <cell r="AS179">
            <v>5587.9297055057623</v>
          </cell>
          <cell r="AT179">
            <v>5587.9297055057623</v>
          </cell>
          <cell r="AU179">
            <v>5587.9297055057623</v>
          </cell>
          <cell r="AV179">
            <v>5587.9297055057623</v>
          </cell>
          <cell r="AW179">
            <v>5587.9297055057623</v>
          </cell>
          <cell r="AX179">
            <v>5587.9297055057623</v>
          </cell>
          <cell r="AY179">
            <v>5587.9297055057623</v>
          </cell>
        </row>
        <row r="180">
          <cell r="A180" t="str">
            <v>EVOGENE</v>
          </cell>
          <cell r="B180">
            <v>8</v>
          </cell>
          <cell r="C180" t="str">
            <v>Non SOW</v>
          </cell>
          <cell r="D180" t="str">
            <v>Corporate</v>
          </cell>
          <cell r="E180" t="str">
            <v>Finance</v>
          </cell>
          <cell r="F180">
            <v>66060310</v>
          </cell>
          <cell r="G180" t="str">
            <v>Maya Zilbershtein</v>
          </cell>
          <cell r="H180">
            <v>0.8</v>
          </cell>
          <cell r="I180">
            <v>9600</v>
          </cell>
          <cell r="J180">
            <v>0</v>
          </cell>
          <cell r="K180">
            <v>12000</v>
          </cell>
          <cell r="L180">
            <v>813</v>
          </cell>
          <cell r="M180">
            <v>877</v>
          </cell>
          <cell r="N180">
            <v>158</v>
          </cell>
          <cell r="O180">
            <v>181.81818181818184</v>
          </cell>
          <cell r="P180"/>
          <cell r="Q180">
            <v>780</v>
          </cell>
          <cell r="R180">
            <v>822.27736363636359</v>
          </cell>
          <cell r="S180">
            <v>1000</v>
          </cell>
          <cell r="T180">
            <v>900</v>
          </cell>
          <cell r="U180">
            <v>68.400000000000006</v>
          </cell>
          <cell r="V180">
            <v>574.99999999999989</v>
          </cell>
          <cell r="W180">
            <v>0</v>
          </cell>
          <cell r="X180">
            <v>0</v>
          </cell>
          <cell r="Y180">
            <v>18175.495545454549</v>
          </cell>
          <cell r="AA180">
            <v>0.8</v>
          </cell>
          <cell r="AB180">
            <v>0.8</v>
          </cell>
          <cell r="AC180">
            <v>0.8</v>
          </cell>
          <cell r="AD180">
            <v>0.8</v>
          </cell>
          <cell r="AE180">
            <v>0.8</v>
          </cell>
          <cell r="AF180">
            <v>0.8</v>
          </cell>
          <cell r="AG180">
            <v>0.8</v>
          </cell>
          <cell r="AH180">
            <v>0.8</v>
          </cell>
          <cell r="AI180">
            <v>0.8</v>
          </cell>
          <cell r="AJ180">
            <v>0.8</v>
          </cell>
          <cell r="AK180">
            <v>0.8</v>
          </cell>
          <cell r="AL180">
            <v>0.8</v>
          </cell>
          <cell r="AN180">
            <v>4095.8863201024342</v>
          </cell>
          <cell r="AO180">
            <v>4095.8863201024342</v>
          </cell>
          <cell r="AP180">
            <v>4095.8863201024342</v>
          </cell>
          <cell r="AQ180">
            <v>4095.8863201024342</v>
          </cell>
          <cell r="AR180">
            <v>4095.8863201024342</v>
          </cell>
          <cell r="AS180">
            <v>4095.8863201024342</v>
          </cell>
          <cell r="AT180">
            <v>4095.8863201024342</v>
          </cell>
          <cell r="AU180">
            <v>4095.8863201024342</v>
          </cell>
          <cell r="AV180">
            <v>4095.8863201024342</v>
          </cell>
          <cell r="AW180">
            <v>4095.8863201024342</v>
          </cell>
          <cell r="AX180">
            <v>4095.8863201024342</v>
          </cell>
          <cell r="AY180">
            <v>4095.8863201024342</v>
          </cell>
        </row>
        <row r="181">
          <cell r="A181"/>
          <cell r="B181"/>
          <cell r="D181"/>
          <cell r="I181"/>
          <cell r="J181"/>
          <cell r="K181"/>
          <cell r="L181"/>
          <cell r="M181"/>
          <cell r="N181"/>
          <cell r="O181"/>
          <cell r="P181"/>
          <cell r="Q181">
            <v>0</v>
          </cell>
          <cell r="R181"/>
          <cell r="S181">
            <v>0</v>
          </cell>
          <cell r="T181">
            <v>0</v>
          </cell>
          <cell r="U181">
            <v>0</v>
          </cell>
          <cell r="V181"/>
          <cell r="W181"/>
          <cell r="X181"/>
          <cell r="Y181"/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</row>
        <row r="182">
          <cell r="A182" t="str">
            <v>EVOGENE</v>
          </cell>
          <cell r="B182">
            <v>7</v>
          </cell>
          <cell r="C182" t="str">
            <v>Non SOW</v>
          </cell>
          <cell r="D182" t="str">
            <v>Corporate</v>
          </cell>
          <cell r="E182" t="str">
            <v>HR</v>
          </cell>
          <cell r="F182">
            <v>24872558</v>
          </cell>
          <cell r="G182" t="str">
            <v>Liron Reshef</v>
          </cell>
          <cell r="H182">
            <v>1</v>
          </cell>
          <cell r="I182">
            <v>26500</v>
          </cell>
          <cell r="J182">
            <v>-2052</v>
          </cell>
          <cell r="K182">
            <v>24448</v>
          </cell>
          <cell r="L182">
            <v>813</v>
          </cell>
          <cell r="M182">
            <v>0</v>
          </cell>
          <cell r="N182">
            <v>189</v>
          </cell>
          <cell r="O182">
            <v>501.89393939393932</v>
          </cell>
          <cell r="P182">
            <v>120</v>
          </cell>
          <cell r="Q182">
            <v>1589.1200000000001</v>
          </cell>
          <cell r="R182">
            <v>1725.4330454545454</v>
          </cell>
          <cell r="S182">
            <v>2037.3333333333333</v>
          </cell>
          <cell r="T182">
            <v>1833.6</v>
          </cell>
          <cell r="U182">
            <v>139.3536</v>
          </cell>
          <cell r="V182">
            <v>1269.7916666666665</v>
          </cell>
          <cell r="W182">
            <v>2500</v>
          </cell>
          <cell r="X182">
            <v>1300</v>
          </cell>
          <cell r="Y182">
            <v>38466.525584848481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N182">
            <v>10835.641009816474</v>
          </cell>
          <cell r="AO182">
            <v>10835.641009816474</v>
          </cell>
          <cell r="AP182">
            <v>10835.641009816474</v>
          </cell>
          <cell r="AQ182">
            <v>10835.641009816474</v>
          </cell>
          <cell r="AR182">
            <v>10835.641009816474</v>
          </cell>
          <cell r="AS182">
            <v>10835.641009816474</v>
          </cell>
          <cell r="AT182">
            <v>10835.641009816474</v>
          </cell>
          <cell r="AU182">
            <v>10835.641009816474</v>
          </cell>
          <cell r="AV182">
            <v>10835.641009816474</v>
          </cell>
          <cell r="AW182">
            <v>10835.641009816474</v>
          </cell>
          <cell r="AX182">
            <v>10835.641009816474</v>
          </cell>
          <cell r="AY182">
            <v>10835.641009816474</v>
          </cell>
        </row>
        <row r="183">
          <cell r="A183" t="str">
            <v>EVOGENE</v>
          </cell>
          <cell r="B183">
            <v>7</v>
          </cell>
          <cell r="C183" t="str">
            <v>Non SOW</v>
          </cell>
          <cell r="D183" t="str">
            <v>Corporate</v>
          </cell>
          <cell r="E183" t="str">
            <v>HR</v>
          </cell>
          <cell r="F183">
            <v>300180973</v>
          </cell>
          <cell r="G183" t="str">
            <v>Liat Foigel</v>
          </cell>
          <cell r="H183">
            <v>1</v>
          </cell>
          <cell r="I183">
            <v>10500</v>
          </cell>
          <cell r="J183">
            <v>0</v>
          </cell>
          <cell r="K183">
            <v>10500</v>
          </cell>
          <cell r="L183">
            <v>813</v>
          </cell>
          <cell r="M183">
            <v>735.29</v>
          </cell>
          <cell r="N183">
            <v>157.5</v>
          </cell>
          <cell r="O183">
            <v>198.86363636363635</v>
          </cell>
          <cell r="P183">
            <v>0</v>
          </cell>
          <cell r="Q183">
            <v>682.5</v>
          </cell>
          <cell r="R183">
            <v>700.39002272727271</v>
          </cell>
          <cell r="S183">
            <v>875</v>
          </cell>
          <cell r="T183">
            <v>787.5</v>
          </cell>
          <cell r="U183">
            <v>59.85</v>
          </cell>
          <cell r="V183">
            <v>503.12499999999994</v>
          </cell>
          <cell r="W183">
            <v>0</v>
          </cell>
          <cell r="X183">
            <v>0</v>
          </cell>
          <cell r="Y183">
            <v>16013.018659090911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N183">
            <v>4510.7094814340599</v>
          </cell>
          <cell r="AO183">
            <v>4510.7094814340599</v>
          </cell>
          <cell r="AP183">
            <v>4510.7094814340599</v>
          </cell>
          <cell r="AQ183">
            <v>4510.7094814340599</v>
          </cell>
          <cell r="AR183">
            <v>4510.7094814340599</v>
          </cell>
          <cell r="AS183">
            <v>4510.7094814340599</v>
          </cell>
          <cell r="AT183">
            <v>4510.7094814340599</v>
          </cell>
          <cell r="AU183">
            <v>4510.7094814340599</v>
          </cell>
          <cell r="AV183">
            <v>4510.7094814340599</v>
          </cell>
          <cell r="AW183">
            <v>4510.7094814340599</v>
          </cell>
          <cell r="AX183">
            <v>4510.7094814340599</v>
          </cell>
          <cell r="AY183">
            <v>4510.7094814340599</v>
          </cell>
        </row>
        <row r="184">
          <cell r="A184"/>
          <cell r="B184"/>
          <cell r="D184"/>
          <cell r="I184"/>
          <cell r="J184"/>
          <cell r="K184"/>
          <cell r="L184"/>
          <cell r="M184"/>
          <cell r="N184"/>
          <cell r="O184"/>
          <cell r="P184"/>
          <cell r="Q184">
            <v>0</v>
          </cell>
          <cell r="R184"/>
          <cell r="S184">
            <v>0</v>
          </cell>
          <cell r="T184">
            <v>0</v>
          </cell>
          <cell r="U184">
            <v>0</v>
          </cell>
          <cell r="V184"/>
          <cell r="W184"/>
          <cell r="X184"/>
          <cell r="Y184"/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</row>
        <row r="185">
          <cell r="A185" t="str">
            <v>EVOGENE</v>
          </cell>
          <cell r="B185">
            <v>7</v>
          </cell>
          <cell r="C185" t="str">
            <v>SOW</v>
          </cell>
          <cell r="D185" t="str">
            <v>Corporate</v>
          </cell>
          <cell r="E185" t="str">
            <v>IP</v>
          </cell>
          <cell r="F185">
            <v>306696147</v>
          </cell>
          <cell r="G185" t="str">
            <v>Raya Korotic</v>
          </cell>
          <cell r="H185">
            <v>1</v>
          </cell>
          <cell r="I185">
            <v>13150</v>
          </cell>
          <cell r="J185">
            <v>0</v>
          </cell>
          <cell r="K185">
            <v>13150</v>
          </cell>
          <cell r="L185">
            <v>813</v>
          </cell>
          <cell r="M185">
            <v>226.46</v>
          </cell>
          <cell r="N185">
            <v>189</v>
          </cell>
          <cell r="O185">
            <v>249.05303030303034</v>
          </cell>
          <cell r="P185">
            <v>0</v>
          </cell>
          <cell r="Q185">
            <v>854.75</v>
          </cell>
          <cell r="R185">
            <v>867.10447727272708</v>
          </cell>
          <cell r="S185">
            <v>1095.8333333333333</v>
          </cell>
          <cell r="T185">
            <v>986.25</v>
          </cell>
          <cell r="U185">
            <v>74.954999999999998</v>
          </cell>
          <cell r="V185">
            <v>630.10416666666663</v>
          </cell>
          <cell r="W185">
            <v>0</v>
          </cell>
          <cell r="X185">
            <v>0</v>
          </cell>
          <cell r="Y185">
            <v>19136.510007575758</v>
          </cell>
          <cell r="AA185">
            <v>0.46</v>
          </cell>
          <cell r="AB185">
            <v>0.46</v>
          </cell>
          <cell r="AC185">
            <v>0.46</v>
          </cell>
          <cell r="AD185">
            <v>0.46</v>
          </cell>
          <cell r="AE185">
            <v>0.46</v>
          </cell>
          <cell r="AF185">
            <v>0.46</v>
          </cell>
          <cell r="AG185">
            <v>0.46</v>
          </cell>
          <cell r="AH185">
            <v>0.46</v>
          </cell>
          <cell r="AI185">
            <v>0.46</v>
          </cell>
          <cell r="AJ185">
            <v>0.46</v>
          </cell>
          <cell r="AK185">
            <v>0.46</v>
          </cell>
          <cell r="AL185">
            <v>0.46</v>
          </cell>
          <cell r="AN185">
            <v>2479.6604516858729</v>
          </cell>
          <cell r="AO185">
            <v>2479.6604516858729</v>
          </cell>
          <cell r="AP185">
            <v>2479.6604516858729</v>
          </cell>
          <cell r="AQ185">
            <v>2479.6604516858729</v>
          </cell>
          <cell r="AR185">
            <v>2479.6604516858729</v>
          </cell>
          <cell r="AS185">
            <v>2479.6604516858729</v>
          </cell>
          <cell r="AT185">
            <v>2479.6604516858729</v>
          </cell>
          <cell r="AU185">
            <v>2479.6604516858729</v>
          </cell>
          <cell r="AV185">
            <v>2479.6604516858729</v>
          </cell>
          <cell r="AW185">
            <v>2479.6604516858729</v>
          </cell>
          <cell r="AX185">
            <v>2479.6604516858729</v>
          </cell>
          <cell r="AY185">
            <v>2479.6604516858729</v>
          </cell>
        </row>
        <row r="186">
          <cell r="A186" t="str">
            <v>EVOGENE</v>
          </cell>
          <cell r="B186">
            <v>7</v>
          </cell>
          <cell r="C186" t="str">
            <v>Non SOW</v>
          </cell>
          <cell r="D186" t="str">
            <v>Corporate</v>
          </cell>
          <cell r="E186" t="str">
            <v>IP - NonSOW</v>
          </cell>
          <cell r="F186">
            <v>306696147</v>
          </cell>
          <cell r="G186" t="str">
            <v>Raya Korotic</v>
          </cell>
          <cell r="H186">
            <v>1</v>
          </cell>
          <cell r="I186">
            <v>13150</v>
          </cell>
          <cell r="J186">
            <v>0</v>
          </cell>
          <cell r="K186">
            <v>13150</v>
          </cell>
          <cell r="L186">
            <v>813</v>
          </cell>
          <cell r="M186">
            <v>226.46</v>
          </cell>
          <cell r="N186">
            <v>189</v>
          </cell>
          <cell r="O186">
            <v>249.05303030303034</v>
          </cell>
          <cell r="P186">
            <v>0</v>
          </cell>
          <cell r="Q186">
            <v>854.75</v>
          </cell>
          <cell r="R186">
            <v>867.10447727272708</v>
          </cell>
          <cell r="S186">
            <v>1095.8333333333333</v>
          </cell>
          <cell r="T186">
            <v>986.25</v>
          </cell>
          <cell r="U186">
            <v>74.954999999999998</v>
          </cell>
          <cell r="V186">
            <v>630.10416666666663</v>
          </cell>
          <cell r="W186">
            <v>0</v>
          </cell>
          <cell r="X186">
            <v>0</v>
          </cell>
          <cell r="Y186">
            <v>19136.510007575758</v>
          </cell>
          <cell r="AA186">
            <v>0.54</v>
          </cell>
          <cell r="AB186">
            <v>0.54</v>
          </cell>
          <cell r="AC186">
            <v>0.54</v>
          </cell>
          <cell r="AD186">
            <v>0.54</v>
          </cell>
          <cell r="AE186">
            <v>0.54</v>
          </cell>
          <cell r="AF186">
            <v>0.54</v>
          </cell>
          <cell r="AG186">
            <v>0.54</v>
          </cell>
          <cell r="AH186">
            <v>0.54</v>
          </cell>
          <cell r="AI186">
            <v>0.54</v>
          </cell>
          <cell r="AJ186">
            <v>0.54</v>
          </cell>
          <cell r="AK186">
            <v>0.54</v>
          </cell>
          <cell r="AL186">
            <v>0.54</v>
          </cell>
          <cell r="AN186">
            <v>2910.9057476312423</v>
          </cell>
          <cell r="AO186">
            <v>2910.9057476312423</v>
          </cell>
          <cell r="AP186">
            <v>2910.9057476312423</v>
          </cell>
          <cell r="AQ186">
            <v>2910.9057476312423</v>
          </cell>
          <cell r="AR186">
            <v>2910.9057476312423</v>
          </cell>
          <cell r="AS186">
            <v>2910.9057476312423</v>
          </cell>
          <cell r="AT186">
            <v>2910.9057476312423</v>
          </cell>
          <cell r="AU186">
            <v>2910.9057476312423</v>
          </cell>
          <cell r="AV186">
            <v>2910.9057476312423</v>
          </cell>
          <cell r="AW186">
            <v>2910.9057476312423</v>
          </cell>
          <cell r="AX186">
            <v>2910.9057476312423</v>
          </cell>
          <cell r="AY186">
            <v>2910.9057476312423</v>
          </cell>
        </row>
        <row r="187">
          <cell r="A187"/>
          <cell r="B187"/>
          <cell r="D187"/>
          <cell r="I187"/>
          <cell r="J187"/>
          <cell r="K187"/>
          <cell r="L187"/>
          <cell r="M187"/>
          <cell r="N187"/>
          <cell r="O187"/>
          <cell r="P187"/>
          <cell r="Q187">
            <v>0</v>
          </cell>
          <cell r="R187"/>
          <cell r="S187">
            <v>0</v>
          </cell>
          <cell r="T187">
            <v>0</v>
          </cell>
          <cell r="U187">
            <v>0</v>
          </cell>
          <cell r="V187"/>
          <cell r="W187"/>
          <cell r="X187"/>
          <cell r="Y187"/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</row>
        <row r="188">
          <cell r="A188" t="str">
            <v>EVOGENE</v>
          </cell>
          <cell r="B188">
            <v>7</v>
          </cell>
          <cell r="C188" t="str">
            <v>Non SOW</v>
          </cell>
          <cell r="D188" t="str">
            <v>Corporate</v>
          </cell>
          <cell r="E188" t="str">
            <v>IR\PR</v>
          </cell>
          <cell r="F188">
            <v>200084242</v>
          </cell>
          <cell r="G188" t="str">
            <v>Rivka Neufeld</v>
          </cell>
          <cell r="H188">
            <v>0.5</v>
          </cell>
          <cell r="I188">
            <v>7000</v>
          </cell>
          <cell r="J188">
            <v>0</v>
          </cell>
          <cell r="K188">
            <v>14000</v>
          </cell>
          <cell r="L188">
            <v>813</v>
          </cell>
          <cell r="M188">
            <v>293.18</v>
          </cell>
          <cell r="N188">
            <v>220.5</v>
          </cell>
          <cell r="O188">
            <v>132.57575757575759</v>
          </cell>
          <cell r="P188">
            <v>0</v>
          </cell>
          <cell r="Q188">
            <v>910</v>
          </cell>
          <cell r="R188">
            <v>929.4851818181819</v>
          </cell>
          <cell r="S188">
            <v>1166.6666666666665</v>
          </cell>
          <cell r="T188">
            <v>1050</v>
          </cell>
          <cell r="U188">
            <v>79.8</v>
          </cell>
          <cell r="V188">
            <v>670.83333333333326</v>
          </cell>
          <cell r="W188">
            <v>0</v>
          </cell>
          <cell r="X188">
            <v>0</v>
          </cell>
          <cell r="Y188">
            <v>20266.040939393941</v>
          </cell>
          <cell r="AA188">
            <v>0.5</v>
          </cell>
          <cell r="AB188">
            <v>0.5</v>
          </cell>
          <cell r="AC188">
            <v>0.5</v>
          </cell>
          <cell r="AD188">
            <v>0.5</v>
          </cell>
          <cell r="AE188">
            <v>0.5</v>
          </cell>
          <cell r="AF188">
            <v>0.5</v>
          </cell>
          <cell r="AG188">
            <v>0.5</v>
          </cell>
          <cell r="AH188">
            <v>0.5</v>
          </cell>
          <cell r="AI188">
            <v>0.5</v>
          </cell>
          <cell r="AJ188">
            <v>0.5</v>
          </cell>
          <cell r="AK188">
            <v>0.5</v>
          </cell>
          <cell r="AL188">
            <v>0.5</v>
          </cell>
          <cell r="AN188">
            <v>2854.3719632949214</v>
          </cell>
          <cell r="AO188">
            <v>2854.3719632949214</v>
          </cell>
          <cell r="AP188">
            <v>2854.3719632949214</v>
          </cell>
          <cell r="AQ188">
            <v>2854.3719632949214</v>
          </cell>
          <cell r="AR188">
            <v>2854.3719632949214</v>
          </cell>
          <cell r="AS188">
            <v>2854.3719632949214</v>
          </cell>
          <cell r="AT188">
            <v>2854.3719632949214</v>
          </cell>
          <cell r="AU188">
            <v>2854.3719632949214</v>
          </cell>
          <cell r="AV188">
            <v>2854.3719632949214</v>
          </cell>
          <cell r="AW188">
            <v>2854.3719632949214</v>
          </cell>
          <cell r="AX188">
            <v>2854.3719632949214</v>
          </cell>
          <cell r="AY188">
            <v>2854.3719632949214</v>
          </cell>
        </row>
        <row r="189">
          <cell r="A189" t="str">
            <v>EVOGENE</v>
          </cell>
          <cell r="B189">
            <v>7</v>
          </cell>
          <cell r="C189" t="str">
            <v>Non SOW</v>
          </cell>
          <cell r="D189" t="str">
            <v>Corporate</v>
          </cell>
          <cell r="E189" t="str">
            <v>HR</v>
          </cell>
          <cell r="F189">
            <v>200084242</v>
          </cell>
          <cell r="G189" t="str">
            <v>Rivka Neufeld</v>
          </cell>
          <cell r="H189">
            <v>0.25</v>
          </cell>
          <cell r="I189">
            <v>3500</v>
          </cell>
          <cell r="J189">
            <v>0</v>
          </cell>
          <cell r="K189">
            <v>14000</v>
          </cell>
          <cell r="L189">
            <v>813</v>
          </cell>
          <cell r="M189">
            <v>293.18</v>
          </cell>
          <cell r="N189">
            <v>220.5</v>
          </cell>
          <cell r="O189">
            <v>66.287878787878796</v>
          </cell>
          <cell r="P189">
            <v>0</v>
          </cell>
          <cell r="Q189">
            <v>910</v>
          </cell>
          <cell r="R189">
            <v>924.51359090909091</v>
          </cell>
          <cell r="S189">
            <v>1166.6666666666665</v>
          </cell>
          <cell r="T189">
            <v>1050</v>
          </cell>
          <cell r="U189">
            <v>79.8</v>
          </cell>
          <cell r="V189">
            <v>670.83333333333326</v>
          </cell>
          <cell r="W189">
            <v>0</v>
          </cell>
          <cell r="X189">
            <v>0</v>
          </cell>
          <cell r="Y189">
            <v>20194.781469696969</v>
          </cell>
          <cell r="AA189">
            <v>0.25</v>
          </cell>
          <cell r="AB189">
            <v>0.25</v>
          </cell>
          <cell r="AC189">
            <v>0.25</v>
          </cell>
          <cell r="AD189">
            <v>0.25</v>
          </cell>
          <cell r="AE189">
            <v>0.25</v>
          </cell>
          <cell r="AF189">
            <v>0.25</v>
          </cell>
          <cell r="AG189">
            <v>0.25</v>
          </cell>
          <cell r="AH189">
            <v>0.25</v>
          </cell>
          <cell r="AI189">
            <v>0.25</v>
          </cell>
          <cell r="AJ189">
            <v>0.25</v>
          </cell>
          <cell r="AK189">
            <v>0.25</v>
          </cell>
          <cell r="AL189">
            <v>0.25</v>
          </cell>
          <cell r="AN189">
            <v>1422.1677091335894</v>
          </cell>
          <cell r="AO189">
            <v>1422.1677091335894</v>
          </cell>
          <cell r="AP189">
            <v>1422.1677091335894</v>
          </cell>
          <cell r="AQ189">
            <v>1422.1677091335894</v>
          </cell>
          <cell r="AR189">
            <v>1422.1677091335894</v>
          </cell>
          <cell r="AS189">
            <v>1422.1677091335894</v>
          </cell>
          <cell r="AT189">
            <v>1422.1677091335894</v>
          </cell>
          <cell r="AU189">
            <v>1422.1677091335894</v>
          </cell>
          <cell r="AV189">
            <v>1422.1677091335894</v>
          </cell>
          <cell r="AW189">
            <v>1422.1677091335894</v>
          </cell>
          <cell r="AX189">
            <v>1422.1677091335894</v>
          </cell>
          <cell r="AY189">
            <v>1422.1677091335894</v>
          </cell>
        </row>
        <row r="190">
          <cell r="A190" t="str">
            <v>EVOGENE</v>
          </cell>
          <cell r="B190">
            <v>7</v>
          </cell>
          <cell r="C190" t="str">
            <v>Non SOW</v>
          </cell>
          <cell r="D190" t="str">
            <v>Corporate</v>
          </cell>
          <cell r="E190" t="str">
            <v>IR\PR</v>
          </cell>
          <cell r="F190">
            <v>33623299</v>
          </cell>
          <cell r="G190" t="str">
            <v>Nir Zalik</v>
          </cell>
          <cell r="H190">
            <v>1</v>
          </cell>
          <cell r="I190">
            <v>18000</v>
          </cell>
          <cell r="J190">
            <v>0</v>
          </cell>
          <cell r="K190">
            <v>18000</v>
          </cell>
          <cell r="L190">
            <v>813</v>
          </cell>
          <cell r="M190">
            <v>735.3</v>
          </cell>
          <cell r="N190">
            <v>189</v>
          </cell>
          <cell r="O190">
            <v>340.90909090909088</v>
          </cell>
          <cell r="P190">
            <v>120</v>
          </cell>
          <cell r="Q190">
            <v>1170</v>
          </cell>
          <cell r="R190">
            <v>1284.9066818181818</v>
          </cell>
          <cell r="S190">
            <v>1500</v>
          </cell>
          <cell r="T190">
            <v>1350</v>
          </cell>
          <cell r="U190">
            <v>102.60000000000001</v>
          </cell>
          <cell r="V190">
            <v>862.5</v>
          </cell>
          <cell r="W190">
            <v>0</v>
          </cell>
          <cell r="X190">
            <v>0</v>
          </cell>
          <cell r="Y190">
            <v>26468.215772727272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N190">
            <v>7455.8354289372601</v>
          </cell>
          <cell r="AO190">
            <v>7455.8354289372601</v>
          </cell>
          <cell r="AP190">
            <v>7455.8354289372601</v>
          </cell>
          <cell r="AQ190">
            <v>7455.8354289372601</v>
          </cell>
          <cell r="AR190">
            <v>7455.8354289372601</v>
          </cell>
          <cell r="AS190">
            <v>7455.8354289372601</v>
          </cell>
          <cell r="AT190">
            <v>7455.8354289372601</v>
          </cell>
          <cell r="AU190">
            <v>7455.8354289372601</v>
          </cell>
          <cell r="AV190">
            <v>7455.8354289372601</v>
          </cell>
          <cell r="AW190">
            <v>7455.8354289372601</v>
          </cell>
          <cell r="AX190">
            <v>7455.8354289372601</v>
          </cell>
          <cell r="AY190">
            <v>7455.8354289372601</v>
          </cell>
        </row>
        <row r="191">
          <cell r="A191"/>
          <cell r="B191"/>
          <cell r="D191"/>
          <cell r="I191"/>
          <cell r="J191"/>
          <cell r="K191"/>
          <cell r="L191"/>
          <cell r="M191"/>
          <cell r="N191"/>
          <cell r="O191"/>
          <cell r="P191"/>
          <cell r="Q191">
            <v>0</v>
          </cell>
          <cell r="R191"/>
          <cell r="S191">
            <v>0</v>
          </cell>
          <cell r="T191">
            <v>0</v>
          </cell>
          <cell r="U191">
            <v>0</v>
          </cell>
          <cell r="V191"/>
          <cell r="W191"/>
          <cell r="X191"/>
          <cell r="Y191"/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</row>
        <row r="192">
          <cell r="A192" t="str">
            <v>EVOGENE</v>
          </cell>
          <cell r="B192">
            <v>7</v>
          </cell>
          <cell r="C192" t="str">
            <v>Non SOW</v>
          </cell>
          <cell r="D192" t="str">
            <v>Corporate</v>
          </cell>
          <cell r="E192" t="str">
            <v>Legal</v>
          </cell>
          <cell r="F192">
            <v>35888320</v>
          </cell>
          <cell r="G192" t="str">
            <v>Sassi Masliah</v>
          </cell>
          <cell r="H192">
            <v>1</v>
          </cell>
          <cell r="I192">
            <v>30500</v>
          </cell>
          <cell r="J192">
            <v>0</v>
          </cell>
          <cell r="K192">
            <v>30500</v>
          </cell>
          <cell r="L192">
            <v>813</v>
          </cell>
          <cell r="M192">
            <v>290.55</v>
          </cell>
          <cell r="N192">
            <v>220.5</v>
          </cell>
          <cell r="O192">
            <v>577.65151515151513</v>
          </cell>
          <cell r="P192">
            <v>120</v>
          </cell>
          <cell r="Q192">
            <v>1982.5</v>
          </cell>
          <cell r="R192">
            <v>2209.1686136363637</v>
          </cell>
          <cell r="S192">
            <v>2541.6666666666665</v>
          </cell>
          <cell r="T192">
            <v>2287.5</v>
          </cell>
          <cell r="U192">
            <v>173.85</v>
          </cell>
          <cell r="V192">
            <v>1461.4583333333333</v>
          </cell>
          <cell r="W192">
            <v>0</v>
          </cell>
          <cell r="X192">
            <v>0</v>
          </cell>
          <cell r="Y192">
            <v>43177.845128787878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N192">
            <v>12162.773275714895</v>
          </cell>
          <cell r="AO192">
            <v>12162.773275714895</v>
          </cell>
          <cell r="AP192">
            <v>12162.773275714895</v>
          </cell>
          <cell r="AQ192">
            <v>12162.773275714895</v>
          </cell>
          <cell r="AR192">
            <v>12162.773275714895</v>
          </cell>
          <cell r="AS192">
            <v>12162.773275714895</v>
          </cell>
          <cell r="AT192">
            <v>12162.773275714895</v>
          </cell>
          <cell r="AU192">
            <v>12162.773275714895</v>
          </cell>
          <cell r="AV192">
            <v>12162.773275714895</v>
          </cell>
          <cell r="AW192">
            <v>12162.773275714895</v>
          </cell>
          <cell r="AX192">
            <v>12162.773275714895</v>
          </cell>
          <cell r="AY192">
            <v>12162.773275714895</v>
          </cell>
        </row>
        <row r="193">
          <cell r="A193" t="str">
            <v>EVOGENE</v>
          </cell>
          <cell r="B193">
            <v>7</v>
          </cell>
          <cell r="C193" t="str">
            <v>Non SOW</v>
          </cell>
          <cell r="D193" t="str">
            <v>Corporate</v>
          </cell>
          <cell r="E193" t="str">
            <v>Legal</v>
          </cell>
          <cell r="F193">
            <v>40115040</v>
          </cell>
          <cell r="G193" t="str">
            <v>Amitai Bartov</v>
          </cell>
          <cell r="H193">
            <v>1</v>
          </cell>
          <cell r="I193">
            <v>23000</v>
          </cell>
          <cell r="J193">
            <v>-2791</v>
          </cell>
          <cell r="K193">
            <v>20209</v>
          </cell>
          <cell r="L193">
            <v>813</v>
          </cell>
          <cell r="M193">
            <v>0</v>
          </cell>
          <cell r="N193">
            <v>189</v>
          </cell>
          <cell r="O193">
            <v>435.60606060606068</v>
          </cell>
          <cell r="P193">
            <v>120</v>
          </cell>
          <cell r="Q193">
            <v>1313.585</v>
          </cell>
          <cell r="R193">
            <v>1402.5364545454545</v>
          </cell>
          <cell r="S193">
            <v>1684.0833333333333</v>
          </cell>
          <cell r="T193">
            <v>1515.675</v>
          </cell>
          <cell r="U193">
            <v>115.1913</v>
          </cell>
          <cell r="V193">
            <v>1102.0833333333333</v>
          </cell>
          <cell r="W193">
            <v>3430</v>
          </cell>
          <cell r="X193">
            <v>1500</v>
          </cell>
          <cell r="Y193">
            <v>33829.760481818172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N193">
            <v>9529.5099948783591</v>
          </cell>
          <cell r="AO193">
            <v>9529.5099948783591</v>
          </cell>
          <cell r="AP193">
            <v>9529.5099948783591</v>
          </cell>
          <cell r="AQ193">
            <v>9529.5099948783591</v>
          </cell>
          <cell r="AR193">
            <v>9529.5099948783591</v>
          </cell>
          <cell r="AS193">
            <v>9529.5099948783591</v>
          </cell>
          <cell r="AT193">
            <v>9529.5099948783591</v>
          </cell>
          <cell r="AU193">
            <v>9529.5099948783591</v>
          </cell>
          <cell r="AV193">
            <v>9529.5099948783591</v>
          </cell>
          <cell r="AW193">
            <v>9529.5099948783591</v>
          </cell>
          <cell r="AX193">
            <v>9529.5099948783591</v>
          </cell>
          <cell r="AY193">
            <v>9529.5099948783591</v>
          </cell>
        </row>
        <row r="194">
          <cell r="A194"/>
          <cell r="B194"/>
          <cell r="D194"/>
          <cell r="I194"/>
          <cell r="J194"/>
          <cell r="K194"/>
          <cell r="L194"/>
          <cell r="M194"/>
          <cell r="N194"/>
          <cell r="O194"/>
          <cell r="P194"/>
          <cell r="Q194">
            <v>0</v>
          </cell>
          <cell r="R194"/>
          <cell r="S194">
            <v>0</v>
          </cell>
          <cell r="T194">
            <v>0</v>
          </cell>
          <cell r="U194">
            <v>0</v>
          </cell>
          <cell r="V194"/>
          <cell r="W194"/>
          <cell r="X194"/>
          <cell r="Y194"/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</row>
        <row r="196">
          <cell r="A196" t="str">
            <v>EVOGENE</v>
          </cell>
          <cell r="B196">
            <v>7</v>
          </cell>
          <cell r="C196" t="str">
            <v>Non SOW</v>
          </cell>
          <cell r="D196" t="str">
            <v>Platform-Operation</v>
          </cell>
          <cell r="E196" t="str">
            <v>Operations</v>
          </cell>
          <cell r="F196">
            <v>25756032</v>
          </cell>
          <cell r="G196" t="str">
            <v>Alon Angel</v>
          </cell>
          <cell r="H196">
            <v>1</v>
          </cell>
          <cell r="I196">
            <v>12300</v>
          </cell>
          <cell r="J196">
            <v>0</v>
          </cell>
          <cell r="K196">
            <v>12300</v>
          </cell>
          <cell r="L196">
            <v>813</v>
          </cell>
          <cell r="M196">
            <v>0</v>
          </cell>
          <cell r="N196">
            <v>220.5</v>
          </cell>
          <cell r="O196">
            <v>232.95454545454547</v>
          </cell>
          <cell r="P196">
            <v>0</v>
          </cell>
          <cell r="Q196">
            <v>799.5</v>
          </cell>
          <cell r="R196">
            <v>787.52509090909098</v>
          </cell>
          <cell r="S196">
            <v>1025</v>
          </cell>
          <cell r="T196">
            <v>922.5</v>
          </cell>
          <cell r="U196">
            <v>70.11</v>
          </cell>
          <cell r="V196">
            <v>589.37499999999989</v>
          </cell>
          <cell r="W196">
            <v>2636.4223750000001</v>
          </cell>
          <cell r="X196">
            <v>1200</v>
          </cell>
          <cell r="Y196">
            <v>21596.887011363637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N196">
            <v>6083.6301440460948</v>
          </cell>
          <cell r="AO196">
            <v>6083.6301440460948</v>
          </cell>
          <cell r="AP196">
            <v>6083.6301440460948</v>
          </cell>
          <cell r="AQ196">
            <v>6083.6301440460948</v>
          </cell>
          <cell r="AR196">
            <v>6083.6301440460948</v>
          </cell>
          <cell r="AS196">
            <v>6083.6301440460948</v>
          </cell>
          <cell r="AT196">
            <v>6083.6301440460948</v>
          </cell>
          <cell r="AU196">
            <v>6083.6301440460948</v>
          </cell>
          <cell r="AV196">
            <v>6083.6301440460948</v>
          </cell>
          <cell r="AW196">
            <v>6083.6301440460948</v>
          </cell>
          <cell r="AX196">
            <v>6083.6301440460948</v>
          </cell>
          <cell r="AY196">
            <v>6083.6301440460948</v>
          </cell>
        </row>
        <row r="197">
          <cell r="A197" t="str">
            <v>EVOGENE</v>
          </cell>
          <cell r="B197">
            <v>7</v>
          </cell>
          <cell r="C197" t="str">
            <v>Non SOW</v>
          </cell>
          <cell r="D197" t="str">
            <v>Platform-Operation</v>
          </cell>
          <cell r="E197" t="str">
            <v>Operations</v>
          </cell>
          <cell r="F197">
            <v>32004319</v>
          </cell>
          <cell r="G197" t="str">
            <v>Tamir Chalaf</v>
          </cell>
          <cell r="H197">
            <v>1</v>
          </cell>
          <cell r="I197">
            <v>18000</v>
          </cell>
          <cell r="J197">
            <v>0</v>
          </cell>
          <cell r="K197">
            <v>18000</v>
          </cell>
          <cell r="L197">
            <v>813</v>
          </cell>
          <cell r="M197">
            <v>0</v>
          </cell>
          <cell r="N197">
            <v>220.5</v>
          </cell>
          <cell r="O197">
            <v>340.90909090909088</v>
          </cell>
          <cell r="P197">
            <v>120</v>
          </cell>
          <cell r="Q197">
            <v>1170</v>
          </cell>
          <cell r="R197">
            <v>1232.121681818182</v>
          </cell>
          <cell r="S197">
            <v>1500</v>
          </cell>
          <cell r="T197">
            <v>1350</v>
          </cell>
          <cell r="U197">
            <v>102.60000000000001</v>
          </cell>
          <cell r="V197">
            <v>862.5</v>
          </cell>
          <cell r="W197">
            <v>2957.4828750000001</v>
          </cell>
          <cell r="X197">
            <v>1400</v>
          </cell>
          <cell r="Y197">
            <v>30069.113647727274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N197">
            <v>8470.1728585147248</v>
          </cell>
          <cell r="AO197">
            <v>8470.1728585147248</v>
          </cell>
          <cell r="AP197">
            <v>8470.1728585147248</v>
          </cell>
          <cell r="AQ197">
            <v>8470.1728585147248</v>
          </cell>
          <cell r="AR197">
            <v>8470.1728585147248</v>
          </cell>
          <cell r="AS197">
            <v>8470.1728585147248</v>
          </cell>
          <cell r="AT197">
            <v>8470.1728585147248</v>
          </cell>
          <cell r="AU197">
            <v>8470.1728585147248</v>
          </cell>
          <cell r="AV197">
            <v>8470.1728585147248</v>
          </cell>
          <cell r="AW197">
            <v>8470.1728585147248</v>
          </cell>
          <cell r="AX197">
            <v>8470.1728585147248</v>
          </cell>
          <cell r="AY197">
            <v>8470.1728585147248</v>
          </cell>
        </row>
        <row r="198">
          <cell r="A198" t="str">
            <v>EVOGENE</v>
          </cell>
          <cell r="B198">
            <v>7</v>
          </cell>
          <cell r="C198" t="str">
            <v>Non SOW</v>
          </cell>
          <cell r="D198" t="str">
            <v>Corporate</v>
          </cell>
          <cell r="E198" t="str">
            <v>Purchasing</v>
          </cell>
          <cell r="F198">
            <v>32034456</v>
          </cell>
          <cell r="G198" t="str">
            <v>Keren Eyal</v>
          </cell>
          <cell r="H198">
            <v>0.8</v>
          </cell>
          <cell r="I198">
            <v>5800</v>
          </cell>
          <cell r="J198">
            <v>0</v>
          </cell>
          <cell r="K198">
            <v>7250</v>
          </cell>
          <cell r="L198">
            <v>813</v>
          </cell>
          <cell r="M198">
            <v>274.61</v>
          </cell>
          <cell r="N198">
            <v>176.4</v>
          </cell>
          <cell r="O198">
            <v>109.84848484848483</v>
          </cell>
          <cell r="P198">
            <v>0</v>
          </cell>
          <cell r="Q198">
            <v>471.25</v>
          </cell>
          <cell r="R198">
            <v>416.83038636363631</v>
          </cell>
          <cell r="S198">
            <v>604.16666666666663</v>
          </cell>
          <cell r="T198">
            <v>543.75</v>
          </cell>
          <cell r="U198">
            <v>41.325000000000003</v>
          </cell>
          <cell r="V198">
            <v>347.39583333333331</v>
          </cell>
          <cell r="W198">
            <v>0</v>
          </cell>
          <cell r="X198">
            <v>0</v>
          </cell>
          <cell r="Y198">
            <v>11048.576371212121</v>
          </cell>
          <cell r="AA198">
            <v>0.8</v>
          </cell>
          <cell r="AB198">
            <v>0.8</v>
          </cell>
          <cell r="AC198">
            <v>0.8</v>
          </cell>
          <cell r="AD198">
            <v>0.8</v>
          </cell>
          <cell r="AE198">
            <v>0.8</v>
          </cell>
          <cell r="AF198">
            <v>0.8</v>
          </cell>
          <cell r="AG198">
            <v>0.8</v>
          </cell>
          <cell r="AH198">
            <v>0.8</v>
          </cell>
          <cell r="AI198">
            <v>0.8</v>
          </cell>
          <cell r="AJ198">
            <v>0.8</v>
          </cell>
          <cell r="AK198">
            <v>0.8</v>
          </cell>
          <cell r="AL198">
            <v>0.8</v>
          </cell>
          <cell r="AN198">
            <v>2489.8200273154075</v>
          </cell>
          <cell r="AO198">
            <v>2489.8200273154075</v>
          </cell>
          <cell r="AP198">
            <v>2489.8200273154075</v>
          </cell>
          <cell r="AQ198">
            <v>2489.8200273154075</v>
          </cell>
          <cell r="AR198">
            <v>2489.8200273154075</v>
          </cell>
          <cell r="AS198">
            <v>2489.8200273154075</v>
          </cell>
          <cell r="AT198">
            <v>2489.8200273154075</v>
          </cell>
          <cell r="AU198">
            <v>2489.8200273154075</v>
          </cell>
          <cell r="AV198">
            <v>2489.8200273154075</v>
          </cell>
          <cell r="AW198">
            <v>2489.8200273154075</v>
          </cell>
          <cell r="AX198">
            <v>2489.8200273154075</v>
          </cell>
          <cell r="AY198">
            <v>2489.8200273154075</v>
          </cell>
        </row>
        <row r="199">
          <cell r="A199" t="str">
            <v>EVOGENE</v>
          </cell>
          <cell r="B199">
            <v>7</v>
          </cell>
          <cell r="C199" t="str">
            <v>Non SOW</v>
          </cell>
          <cell r="D199" t="str">
            <v>Platform-Operation</v>
          </cell>
          <cell r="E199" t="str">
            <v>Operations</v>
          </cell>
          <cell r="F199">
            <v>38447355</v>
          </cell>
          <cell r="G199" t="str">
            <v>Vered Elias</v>
          </cell>
          <cell r="H199">
            <v>0.8</v>
          </cell>
          <cell r="I199">
            <v>12300</v>
          </cell>
          <cell r="J199">
            <v>0</v>
          </cell>
          <cell r="K199">
            <v>15375</v>
          </cell>
          <cell r="L199">
            <v>813</v>
          </cell>
          <cell r="M199">
            <v>877.21</v>
          </cell>
          <cell r="N199">
            <v>176.4</v>
          </cell>
          <cell r="O199">
            <v>232.95454545454547</v>
          </cell>
          <cell r="P199">
            <v>120</v>
          </cell>
          <cell r="Q199">
            <v>999.375</v>
          </cell>
          <cell r="R199">
            <v>1089.6333409090907</v>
          </cell>
          <cell r="S199">
            <v>1281.25</v>
          </cell>
          <cell r="T199">
            <v>1153.125</v>
          </cell>
          <cell r="U199">
            <v>87.637500000000003</v>
          </cell>
          <cell r="V199">
            <v>736.71875</v>
          </cell>
          <cell r="W199">
            <v>0</v>
          </cell>
          <cell r="X199">
            <v>0</v>
          </cell>
          <cell r="Y199">
            <v>22942.304136363637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</row>
        <row r="200">
          <cell r="A200" t="str">
            <v>EVOGENE</v>
          </cell>
          <cell r="B200">
            <v>7</v>
          </cell>
          <cell r="C200" t="str">
            <v>Non SOW</v>
          </cell>
          <cell r="D200" t="str">
            <v>Platform-Operation</v>
          </cell>
          <cell r="E200" t="str">
            <v>Operations</v>
          </cell>
          <cell r="G200" t="str">
            <v>Eli Azulai</v>
          </cell>
          <cell r="H200">
            <v>1</v>
          </cell>
          <cell r="I200">
            <v>12000</v>
          </cell>
          <cell r="J200">
            <v>0</v>
          </cell>
          <cell r="K200">
            <v>12000</v>
          </cell>
          <cell r="L200">
            <v>813</v>
          </cell>
          <cell r="M200">
            <v>0</v>
          </cell>
          <cell r="N200">
            <v>189</v>
          </cell>
          <cell r="O200">
            <v>227.27272727272728</v>
          </cell>
          <cell r="P200">
            <v>120</v>
          </cell>
          <cell r="Q200">
            <v>780</v>
          </cell>
          <cell r="R200">
            <v>771.23645454545454</v>
          </cell>
          <cell r="S200">
            <v>1000</v>
          </cell>
          <cell r="T200">
            <v>900</v>
          </cell>
          <cell r="U200">
            <v>68.400000000000006</v>
          </cell>
          <cell r="V200">
            <v>574.99999999999989</v>
          </cell>
          <cell r="W200">
            <v>3132.967725</v>
          </cell>
          <cell r="X200">
            <v>1500</v>
          </cell>
          <cell r="Y200">
            <v>22076.876906818183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N200">
            <v>6218.8385653008972</v>
          </cell>
          <cell r="AO200">
            <v>6218.8385653008972</v>
          </cell>
          <cell r="AP200">
            <v>6218.8385653008972</v>
          </cell>
          <cell r="AQ200">
            <v>6218.8385653008972</v>
          </cell>
          <cell r="AR200">
            <v>6218.8385653008972</v>
          </cell>
          <cell r="AS200">
            <v>6218.8385653008972</v>
          </cell>
          <cell r="AT200">
            <v>6218.8385653008972</v>
          </cell>
          <cell r="AU200">
            <v>6218.8385653008972</v>
          </cell>
          <cell r="AV200">
            <v>6218.8385653008972</v>
          </cell>
          <cell r="AW200">
            <v>6218.8385653008972</v>
          </cell>
          <cell r="AX200">
            <v>6218.8385653008972</v>
          </cell>
          <cell r="AY200">
            <v>6218.8385653008972</v>
          </cell>
        </row>
        <row r="201">
          <cell r="A201"/>
          <cell r="B201"/>
          <cell r="D201"/>
          <cell r="I201"/>
          <cell r="J201"/>
          <cell r="K201"/>
          <cell r="L201"/>
          <cell r="M201"/>
          <cell r="N201"/>
          <cell r="O201"/>
          <cell r="P201"/>
          <cell r="Q201">
            <v>0</v>
          </cell>
          <cell r="R201"/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  <cell r="Y201"/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</row>
        <row r="202">
          <cell r="A202" t="str">
            <v>BIOMICA</v>
          </cell>
          <cell r="B202">
            <v>89</v>
          </cell>
          <cell r="C202" t="str">
            <v>SOW - Div</v>
          </cell>
          <cell r="D202" t="str">
            <v>Biomica</v>
          </cell>
          <cell r="E202" t="str">
            <v>Biomica RD</v>
          </cell>
          <cell r="F202">
            <v>21796313</v>
          </cell>
          <cell r="G202" t="str">
            <v>Sheerli Kruger Ben Shabat</v>
          </cell>
          <cell r="H202">
            <v>1</v>
          </cell>
          <cell r="I202">
            <v>15000</v>
          </cell>
          <cell r="J202">
            <v>0</v>
          </cell>
          <cell r="K202">
            <v>15000</v>
          </cell>
          <cell r="L202">
            <v>813</v>
          </cell>
          <cell r="M202">
            <v>877.19</v>
          </cell>
          <cell r="N202">
            <v>157.5</v>
          </cell>
          <cell r="O202">
            <v>284.09090909090912</v>
          </cell>
          <cell r="P202">
            <v>0</v>
          </cell>
          <cell r="Q202">
            <v>975</v>
          </cell>
          <cell r="R202">
            <v>1054.9245681818179</v>
          </cell>
          <cell r="S202">
            <v>1250</v>
          </cell>
          <cell r="T202">
            <v>1125</v>
          </cell>
          <cell r="U202">
            <v>85.5</v>
          </cell>
          <cell r="V202">
            <v>718.75</v>
          </cell>
          <cell r="W202">
            <v>0</v>
          </cell>
          <cell r="X202">
            <v>0</v>
          </cell>
          <cell r="Y202">
            <v>22340.955477272724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N202">
            <v>6293.2268950064017</v>
          </cell>
          <cell r="AO202">
            <v>6293.2268950064017</v>
          </cell>
          <cell r="AP202">
            <v>6293.2268950064017</v>
          </cell>
          <cell r="AQ202">
            <v>6293.2268950064017</v>
          </cell>
          <cell r="AR202">
            <v>6293.2268950064017</v>
          </cell>
          <cell r="AS202">
            <v>6293.2268950064017</v>
          </cell>
          <cell r="AT202">
            <v>6293.2268950064017</v>
          </cell>
          <cell r="AU202">
            <v>6293.2268950064017</v>
          </cell>
          <cell r="AV202">
            <v>6293.2268950064017</v>
          </cell>
          <cell r="AW202">
            <v>6293.2268950064017</v>
          </cell>
          <cell r="AX202">
            <v>6293.2268950064017</v>
          </cell>
          <cell r="AY202">
            <v>6293.2268950064017</v>
          </cell>
        </row>
        <row r="203">
          <cell r="A203" t="str">
            <v>BIOMICA</v>
          </cell>
          <cell r="B203">
            <v>89</v>
          </cell>
          <cell r="C203" t="str">
            <v>SOW - Div</v>
          </cell>
          <cell r="D203" t="str">
            <v>Biomica</v>
          </cell>
          <cell r="E203" t="str">
            <v>Biomica RD</v>
          </cell>
          <cell r="F203">
            <v>25046541</v>
          </cell>
          <cell r="G203" t="str">
            <v>Shiri  Meshner</v>
          </cell>
          <cell r="H203">
            <v>1</v>
          </cell>
          <cell r="I203">
            <v>25000</v>
          </cell>
          <cell r="J203">
            <v>0</v>
          </cell>
          <cell r="K203">
            <v>25000</v>
          </cell>
          <cell r="L203">
            <v>813</v>
          </cell>
          <cell r="M203">
            <v>2000</v>
          </cell>
          <cell r="N203">
            <v>157.5</v>
          </cell>
          <cell r="O203">
            <v>473.48484848484844</v>
          </cell>
          <cell r="P203">
            <v>120</v>
          </cell>
          <cell r="Q203">
            <v>1625</v>
          </cell>
          <cell r="R203">
            <v>1912.3398636363636</v>
          </cell>
          <cell r="S203">
            <v>2083.333333333333</v>
          </cell>
          <cell r="T203">
            <v>1875</v>
          </cell>
          <cell r="U203">
            <v>142.5</v>
          </cell>
          <cell r="V203">
            <v>1197.9166666666665</v>
          </cell>
          <cell r="W203">
            <v>0</v>
          </cell>
          <cell r="X203">
            <v>0</v>
          </cell>
          <cell r="Y203">
            <v>37400.074712121212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N203">
            <v>10535.232313273582</v>
          </cell>
          <cell r="AO203">
            <v>10535.232313273582</v>
          </cell>
          <cell r="AP203">
            <v>10535.232313273582</v>
          </cell>
          <cell r="AQ203">
            <v>10535.232313273582</v>
          </cell>
          <cell r="AR203">
            <v>10535.232313273582</v>
          </cell>
          <cell r="AS203">
            <v>10535.232313273582</v>
          </cell>
          <cell r="AT203">
            <v>10535.232313273582</v>
          </cell>
          <cell r="AU203">
            <v>10535.232313273582</v>
          </cell>
          <cell r="AV203">
            <v>10535.232313273582</v>
          </cell>
          <cell r="AW203">
            <v>10535.232313273582</v>
          </cell>
          <cell r="AX203">
            <v>10535.232313273582</v>
          </cell>
          <cell r="AY203">
            <v>10535.232313273582</v>
          </cell>
        </row>
        <row r="204">
          <cell r="A204" t="str">
            <v>BIOMICA</v>
          </cell>
          <cell r="B204">
            <v>89</v>
          </cell>
          <cell r="C204" t="str">
            <v>SOW - Div</v>
          </cell>
          <cell r="D204" t="str">
            <v>Biomica</v>
          </cell>
          <cell r="E204" t="str">
            <v>Biomica RD</v>
          </cell>
          <cell r="F204">
            <v>56035165</v>
          </cell>
          <cell r="G204" t="str">
            <v>Yehuda Ringel</v>
          </cell>
          <cell r="H204">
            <v>0.6</v>
          </cell>
          <cell r="I204">
            <v>26250</v>
          </cell>
          <cell r="J204"/>
          <cell r="K204">
            <v>43750</v>
          </cell>
          <cell r="L204">
            <v>813</v>
          </cell>
          <cell r="M204">
            <v>3000</v>
          </cell>
          <cell r="N204">
            <v>157.5</v>
          </cell>
          <cell r="O204">
            <v>497.15909090909093</v>
          </cell>
          <cell r="P204"/>
          <cell r="Q204">
            <v>2843.75</v>
          </cell>
          <cell r="R204">
            <v>3013.0410000000002</v>
          </cell>
          <cell r="S204">
            <v>3645.833333333333</v>
          </cell>
          <cell r="T204">
            <v>3281.25</v>
          </cell>
          <cell r="U204">
            <v>249.375</v>
          </cell>
          <cell r="V204">
            <v>2096.3541666666665</v>
          </cell>
          <cell r="W204"/>
          <cell r="X204"/>
          <cell r="Y204">
            <v>63347.262590909086</v>
          </cell>
          <cell r="AA204">
            <v>0.6</v>
          </cell>
          <cell r="AB204">
            <v>0.6</v>
          </cell>
          <cell r="AC204">
            <v>0.6</v>
          </cell>
          <cell r="AD204">
            <v>0.6</v>
          </cell>
          <cell r="AE204">
            <v>0.6</v>
          </cell>
          <cell r="AF204">
            <v>0.6</v>
          </cell>
          <cell r="AG204">
            <v>0.6</v>
          </cell>
          <cell r="AH204">
            <v>0.6</v>
          </cell>
          <cell r="AI204">
            <v>0.6</v>
          </cell>
          <cell r="AJ204">
            <v>0.6</v>
          </cell>
          <cell r="AK204">
            <v>0.6</v>
          </cell>
          <cell r="AL204">
            <v>0.6</v>
          </cell>
          <cell r="AN204">
            <v>10706.579592829705</v>
          </cell>
          <cell r="AO204">
            <v>10706.579592829705</v>
          </cell>
          <cell r="AP204">
            <v>10706.579592829705</v>
          </cell>
          <cell r="AQ204">
            <v>10706.579592829705</v>
          </cell>
          <cell r="AR204">
            <v>10706.579592829705</v>
          </cell>
          <cell r="AS204">
            <v>10706.579592829705</v>
          </cell>
          <cell r="AT204">
            <v>10706.579592829705</v>
          </cell>
          <cell r="AU204">
            <v>10706.579592829705</v>
          </cell>
          <cell r="AV204">
            <v>10706.579592829705</v>
          </cell>
          <cell r="AW204">
            <v>10706.579592829705</v>
          </cell>
          <cell r="AX204">
            <v>10706.579592829705</v>
          </cell>
          <cell r="AY204">
            <v>10706.579592829705</v>
          </cell>
        </row>
        <row r="205">
          <cell r="A205" t="str">
            <v>BIOMICA</v>
          </cell>
          <cell r="B205">
            <v>89</v>
          </cell>
          <cell r="C205" t="str">
            <v>SOW - Div</v>
          </cell>
          <cell r="D205" t="str">
            <v>Biomica</v>
          </cell>
          <cell r="E205" t="str">
            <v>Biomica RD</v>
          </cell>
          <cell r="G205" t="str">
            <v>Shiri  Ashhar</v>
          </cell>
          <cell r="H205">
            <v>1</v>
          </cell>
          <cell r="I205">
            <v>15000</v>
          </cell>
          <cell r="J205"/>
          <cell r="K205">
            <v>15000</v>
          </cell>
          <cell r="L205">
            <v>813</v>
          </cell>
          <cell r="M205">
            <v>943.4</v>
          </cell>
          <cell r="N205">
            <v>157.5</v>
          </cell>
          <cell r="O205">
            <v>284.09090909090912</v>
          </cell>
          <cell r="P205"/>
          <cell r="Q205">
            <v>975</v>
          </cell>
          <cell r="R205">
            <v>1059.8903181818182</v>
          </cell>
          <cell r="S205">
            <v>1250</v>
          </cell>
          <cell r="T205">
            <v>1125</v>
          </cell>
          <cell r="U205">
            <v>85.5</v>
          </cell>
          <cell r="V205">
            <v>718.75</v>
          </cell>
          <cell r="W205"/>
          <cell r="X205"/>
          <cell r="Y205">
            <v>22412.131227272726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J205">
            <v>1</v>
          </cell>
          <cell r="AK205">
            <v>1</v>
          </cell>
          <cell r="AL205">
            <v>1</v>
          </cell>
          <cell r="AN205">
            <v>6313.2764020486557</v>
          </cell>
          <cell r="AO205">
            <v>6313.2764020486557</v>
          </cell>
          <cell r="AP205">
            <v>6313.2764020486557</v>
          </cell>
          <cell r="AQ205">
            <v>6313.2764020486557</v>
          </cell>
          <cell r="AR205">
            <v>6313.2764020486557</v>
          </cell>
          <cell r="AS205">
            <v>6313.2764020486557</v>
          </cell>
          <cell r="AT205">
            <v>6313.2764020486557</v>
          </cell>
          <cell r="AU205">
            <v>6313.2764020486557</v>
          </cell>
          <cell r="AV205">
            <v>6313.2764020486557</v>
          </cell>
          <cell r="AW205">
            <v>6313.2764020486557</v>
          </cell>
          <cell r="AX205">
            <v>6313.2764020486557</v>
          </cell>
          <cell r="AY205">
            <v>6313.2764020486557</v>
          </cell>
        </row>
        <row r="206">
          <cell r="A206" t="str">
            <v>BIOMICA</v>
          </cell>
          <cell r="B206">
            <v>89</v>
          </cell>
          <cell r="C206" t="str">
            <v>SOW - Div</v>
          </cell>
          <cell r="D206" t="str">
            <v>Biomica</v>
          </cell>
          <cell r="E206" t="str">
            <v>Biomica RD</v>
          </cell>
          <cell r="G206" t="str">
            <v>CRA</v>
          </cell>
          <cell r="H206">
            <v>1</v>
          </cell>
          <cell r="I206">
            <v>12000</v>
          </cell>
          <cell r="J206"/>
          <cell r="K206">
            <v>12000</v>
          </cell>
          <cell r="L206">
            <v>813</v>
          </cell>
          <cell r="M206">
            <v>943.4</v>
          </cell>
          <cell r="N206">
            <v>157.5</v>
          </cell>
          <cell r="O206">
            <v>227.27272727272728</v>
          </cell>
          <cell r="P206"/>
          <cell r="Q206">
            <v>780</v>
          </cell>
          <cell r="R206">
            <v>830.62895454545446</v>
          </cell>
          <cell r="S206">
            <v>1000</v>
          </cell>
          <cell r="T206">
            <v>900</v>
          </cell>
          <cell r="U206">
            <v>68.400000000000006</v>
          </cell>
          <cell r="V206">
            <v>574.99999999999989</v>
          </cell>
          <cell r="W206">
            <v>2500</v>
          </cell>
          <cell r="X206">
            <v>1500</v>
          </cell>
          <cell r="Y206">
            <v>22295.201681818184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</row>
        <row r="207">
          <cell r="A207" t="str">
            <v>BIOMICA</v>
          </cell>
          <cell r="B207">
            <v>89</v>
          </cell>
          <cell r="C207" t="str">
            <v>Non SOW</v>
          </cell>
          <cell r="D207" t="str">
            <v>Biomica</v>
          </cell>
          <cell r="E207" t="str">
            <v>BD</v>
          </cell>
          <cell r="G207" t="str">
            <v>CEO</v>
          </cell>
          <cell r="H207">
            <v>1</v>
          </cell>
          <cell r="I207">
            <v>43000</v>
          </cell>
          <cell r="J207"/>
          <cell r="K207">
            <v>43000</v>
          </cell>
          <cell r="L207">
            <v>813</v>
          </cell>
          <cell r="M207">
            <v>3000</v>
          </cell>
          <cell r="N207">
            <v>157.5</v>
          </cell>
          <cell r="O207">
            <v>814.39393939393938</v>
          </cell>
          <cell r="P207">
            <v>120</v>
          </cell>
          <cell r="Q207">
            <v>2795</v>
          </cell>
          <cell r="R207">
            <v>3013.0410000000002</v>
          </cell>
          <cell r="S207">
            <v>3583.333333333333</v>
          </cell>
          <cell r="T207">
            <v>3225</v>
          </cell>
          <cell r="U207">
            <v>245.10000000000002</v>
          </cell>
          <cell r="V207">
            <v>0</v>
          </cell>
          <cell r="W207"/>
          <cell r="X207"/>
          <cell r="Y207">
            <v>60766.368272727268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N207">
            <v>17117.286837387965</v>
          </cell>
          <cell r="AO207">
            <v>17117.286837387965</v>
          </cell>
          <cell r="AP207">
            <v>17117.286837387965</v>
          </cell>
          <cell r="AQ207">
            <v>17117.286837387965</v>
          </cell>
          <cell r="AR207">
            <v>17117.286837387965</v>
          </cell>
          <cell r="AS207">
            <v>17117.286837387965</v>
          </cell>
          <cell r="AT207">
            <v>17117.286837387965</v>
          </cell>
          <cell r="AU207">
            <v>17117.286837387965</v>
          </cell>
          <cell r="AV207">
            <v>17117.286837387965</v>
          </cell>
          <cell r="AW207">
            <v>17117.286837387965</v>
          </cell>
          <cell r="AX207">
            <v>17117.286837387965</v>
          </cell>
          <cell r="AY207">
            <v>17117.286837387965</v>
          </cell>
        </row>
        <row r="208">
          <cell r="A208"/>
          <cell r="B208"/>
          <cell r="D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</row>
        <row r="209">
          <cell r="A209" t="str">
            <v>Evofuel</v>
          </cell>
          <cell r="B209">
            <v>25</v>
          </cell>
          <cell r="C209" t="str">
            <v>Non SOW</v>
          </cell>
          <cell r="D209" t="str">
            <v>Evofuel</v>
          </cell>
          <cell r="E209" t="str">
            <v>BD</v>
          </cell>
          <cell r="F209">
            <v>28840387</v>
          </cell>
          <cell r="G209" t="str">
            <v>Asaf Dotan</v>
          </cell>
          <cell r="H209">
            <v>0.6</v>
          </cell>
          <cell r="I209">
            <v>20250</v>
          </cell>
          <cell r="J209">
            <v>-1240</v>
          </cell>
          <cell r="K209">
            <v>32510</v>
          </cell>
          <cell r="L209">
            <v>813</v>
          </cell>
          <cell r="M209">
            <v>0</v>
          </cell>
          <cell r="N209">
            <v>189</v>
          </cell>
          <cell r="O209">
            <v>383.52272727272731</v>
          </cell>
          <cell r="Q209">
            <v>2113.15</v>
          </cell>
          <cell r="R209">
            <v>2312.2052045454548</v>
          </cell>
          <cell r="S209">
            <v>2709.1666666666665</v>
          </cell>
          <cell r="T209">
            <v>2438.25</v>
          </cell>
          <cell r="U209">
            <v>185.30700000000002</v>
          </cell>
          <cell r="V209">
            <v>1617.1875</v>
          </cell>
          <cell r="W209">
            <v>3633.2395749999996</v>
          </cell>
          <cell r="X209">
            <v>1000</v>
          </cell>
          <cell r="Y209">
            <v>49904.028673484849</v>
          </cell>
          <cell r="AA209">
            <v>0.6</v>
          </cell>
          <cell r="AB209">
            <v>0.6</v>
          </cell>
          <cell r="AC209">
            <v>0.6</v>
          </cell>
          <cell r="AD209">
            <v>0.6</v>
          </cell>
          <cell r="AE209">
            <v>0.6</v>
          </cell>
          <cell r="AF209">
            <v>0.6</v>
          </cell>
          <cell r="AG209">
            <v>0.6</v>
          </cell>
          <cell r="AH209">
            <v>0.6</v>
          </cell>
          <cell r="AI209">
            <v>0.6</v>
          </cell>
          <cell r="AJ209">
            <v>0.6</v>
          </cell>
          <cell r="AK209">
            <v>0.6</v>
          </cell>
          <cell r="AL209">
            <v>0.6</v>
          </cell>
          <cell r="AN209">
            <v>8434.4837194622269</v>
          </cell>
          <cell r="AO209">
            <v>8434.4837194622269</v>
          </cell>
          <cell r="AP209">
            <v>8434.4837194622269</v>
          </cell>
          <cell r="AQ209">
            <v>8434.4837194622269</v>
          </cell>
          <cell r="AR209">
            <v>8434.4837194622269</v>
          </cell>
          <cell r="AS209">
            <v>8434.4837194622269</v>
          </cell>
          <cell r="AT209">
            <v>8434.4837194622269</v>
          </cell>
          <cell r="AU209">
            <v>8434.4837194622269</v>
          </cell>
          <cell r="AV209">
            <v>8434.4837194622269</v>
          </cell>
          <cell r="AW209">
            <v>8434.4837194622269</v>
          </cell>
          <cell r="AX209">
            <v>8434.4837194622269</v>
          </cell>
          <cell r="AY209">
            <v>8434.4837194622269</v>
          </cell>
        </row>
        <row r="210">
          <cell r="A210" t="str">
            <v>Evofuel</v>
          </cell>
          <cell r="B210">
            <v>25</v>
          </cell>
          <cell r="C210" t="str">
            <v>Non SOW</v>
          </cell>
          <cell r="D210" t="str">
            <v>Evofuel</v>
          </cell>
          <cell r="E210" t="str">
            <v>Evofuel</v>
          </cell>
          <cell r="F210">
            <v>56458011</v>
          </cell>
          <cell r="G210" t="str">
            <v>Ronen Sandler</v>
          </cell>
          <cell r="H210">
            <v>0.8</v>
          </cell>
          <cell r="I210">
            <v>15000</v>
          </cell>
          <cell r="J210">
            <v>0</v>
          </cell>
          <cell r="K210">
            <v>18750</v>
          </cell>
          <cell r="L210">
            <v>813</v>
          </cell>
          <cell r="M210">
            <v>0</v>
          </cell>
          <cell r="N210">
            <v>189</v>
          </cell>
          <cell r="O210">
            <v>284.09090909090912</v>
          </cell>
          <cell r="P210">
            <v>120</v>
          </cell>
          <cell r="Q210">
            <v>1218.75</v>
          </cell>
          <cell r="R210">
            <v>1281.747818181818</v>
          </cell>
          <cell r="S210">
            <v>1562.5</v>
          </cell>
          <cell r="T210">
            <v>1406.25</v>
          </cell>
          <cell r="U210">
            <v>106.875</v>
          </cell>
          <cell r="V210">
            <v>898.4375</v>
          </cell>
          <cell r="W210">
            <v>3200</v>
          </cell>
          <cell r="X210">
            <v>2000</v>
          </cell>
          <cell r="Y210">
            <v>31830.651227272727</v>
          </cell>
          <cell r="AA210">
            <v>0.8</v>
          </cell>
          <cell r="AB210">
            <v>0.8</v>
          </cell>
          <cell r="AC210">
            <v>0.8</v>
          </cell>
          <cell r="AD210">
            <v>0.8</v>
          </cell>
          <cell r="AE210">
            <v>0.8</v>
          </cell>
          <cell r="AF210">
            <v>0.8</v>
          </cell>
          <cell r="AG210">
            <v>0.8</v>
          </cell>
          <cell r="AH210">
            <v>0.8</v>
          </cell>
          <cell r="AI210">
            <v>0.8</v>
          </cell>
          <cell r="AJ210">
            <v>0.8</v>
          </cell>
          <cell r="AK210">
            <v>0.8</v>
          </cell>
          <cell r="AL210">
            <v>0.8</v>
          </cell>
          <cell r="AN210">
            <v>7173.1045019206149</v>
          </cell>
          <cell r="AO210">
            <v>7173.1045019206149</v>
          </cell>
          <cell r="AP210">
            <v>7173.1045019206149</v>
          </cell>
          <cell r="AQ210">
            <v>7173.1045019206149</v>
          </cell>
          <cell r="AR210">
            <v>7173.1045019206149</v>
          </cell>
          <cell r="AS210">
            <v>7173.1045019206149</v>
          </cell>
          <cell r="AT210">
            <v>7173.1045019206149</v>
          </cell>
          <cell r="AU210">
            <v>7173.1045019206149</v>
          </cell>
          <cell r="AV210">
            <v>7173.1045019206149</v>
          </cell>
          <cell r="AW210">
            <v>7173.1045019206149</v>
          </cell>
          <cell r="AX210">
            <v>7173.1045019206149</v>
          </cell>
          <cell r="AY210">
            <v>7173.1045019206149</v>
          </cell>
        </row>
        <row r="211">
          <cell r="AX211"/>
          <cell r="AY211"/>
        </row>
        <row r="212">
          <cell r="AX212"/>
          <cell r="AY212"/>
        </row>
        <row r="213">
          <cell r="AX213"/>
          <cell r="AY213"/>
        </row>
        <row r="214">
          <cell r="G214"/>
          <cell r="H214">
            <v>35.25</v>
          </cell>
          <cell r="I214">
            <v>956850</v>
          </cell>
          <cell r="J214">
            <v>-44035</v>
          </cell>
          <cell r="K214">
            <v>933065</v>
          </cell>
          <cell r="L214">
            <v>29268</v>
          </cell>
          <cell r="M214">
            <v>12943.4</v>
          </cell>
          <cell r="N214">
            <v>7208.2</v>
          </cell>
          <cell r="O214">
            <v>18122.159090909096</v>
          </cell>
          <cell r="P214">
            <v>1830</v>
          </cell>
          <cell r="Q214">
            <v>60649.225000000013</v>
          </cell>
          <cell r="R214">
            <v>60410.022704545445</v>
          </cell>
          <cell r="S214">
            <v>77755.416666666672</v>
          </cell>
          <cell r="T214">
            <v>69979.875</v>
          </cell>
          <cell r="U214">
            <v>9463.4705000000031</v>
          </cell>
          <cell r="V214">
            <v>92688.125</v>
          </cell>
          <cell r="W214">
            <v>92203.195324999979</v>
          </cell>
          <cell r="X214">
            <v>58000</v>
          </cell>
          <cell r="Y214">
            <v>1523586.0892871218</v>
          </cell>
          <cell r="AA214">
            <v>25.400000000000002</v>
          </cell>
          <cell r="AN214">
            <v>305891.71664221084</v>
          </cell>
          <cell r="AO214">
            <v>305891.71664221084</v>
          </cell>
          <cell r="AP214">
            <v>306503.07346892875</v>
          </cell>
          <cell r="AQ214">
            <v>306503.07346892875</v>
          </cell>
          <cell r="AR214">
            <v>315919.86636521557</v>
          </cell>
          <cell r="AS214">
            <v>315919.86636521557</v>
          </cell>
          <cell r="AT214">
            <v>315919.86636521557</v>
          </cell>
          <cell r="AU214">
            <v>315919.86636521557</v>
          </cell>
          <cell r="AV214">
            <v>315919.86636521557</v>
          </cell>
          <cell r="AW214">
            <v>315919.86636521557</v>
          </cell>
          <cell r="AX214">
            <v>315919.86636521557</v>
          </cell>
          <cell r="AY214">
            <v>315919.86636521557</v>
          </cell>
        </row>
        <row r="215">
          <cell r="I215">
            <v>2786725</v>
          </cell>
          <cell r="J215">
            <v>-43313</v>
          </cell>
          <cell r="K215">
            <v>2743412</v>
          </cell>
          <cell r="L215">
            <v>129267</v>
          </cell>
          <cell r="M215">
            <v>79914.38</v>
          </cell>
          <cell r="N215">
            <v>31180.7</v>
          </cell>
          <cell r="O215">
            <v>34834.0625</v>
          </cell>
          <cell r="P215">
            <v>2520</v>
          </cell>
          <cell r="Q215">
            <v>178321.78</v>
          </cell>
          <cell r="R215">
            <v>186157.09235250004</v>
          </cell>
          <cell r="S215">
            <v>228617.66666666654</v>
          </cell>
          <cell r="T215">
            <v>205755.9</v>
          </cell>
          <cell r="U215">
            <v>15637.448400000007</v>
          </cell>
          <cell r="V215">
            <v>189732.06018518523</v>
          </cell>
          <cell r="W215">
            <v>90336.280599999969</v>
          </cell>
          <cell r="X215">
            <v>53700</v>
          </cell>
          <cell r="Y215">
            <v>4095767.8521858309</v>
          </cell>
          <cell r="AN215">
            <v>1135431.7562683087</v>
          </cell>
          <cell r="AO215">
            <v>1135431.7562683087</v>
          </cell>
          <cell r="AP215">
            <v>1133845.9826302805</v>
          </cell>
          <cell r="AQ215">
            <v>1133845.9826302805</v>
          </cell>
          <cell r="AR215">
            <v>1129798.154249999</v>
          </cell>
          <cell r="AS215">
            <v>1129798.154249999</v>
          </cell>
          <cell r="AT215">
            <v>1129798.154249999</v>
          </cell>
          <cell r="AU215">
            <v>1129798.154249999</v>
          </cell>
          <cell r="AV215">
            <v>1129798.154249999</v>
          </cell>
          <cell r="AW215">
            <v>1129798.154249999</v>
          </cell>
          <cell r="AX215">
            <v>1129798.154249999</v>
          </cell>
          <cell r="AY215">
            <v>1129798.154249999</v>
          </cell>
        </row>
        <row r="216">
          <cell r="AN216">
            <v>-829540.03962609789</v>
          </cell>
          <cell r="AO216">
            <v>-829540.03962609789</v>
          </cell>
          <cell r="AP216">
            <v>-827342.90916135185</v>
          </cell>
          <cell r="AQ216">
            <v>-827342.90916135185</v>
          </cell>
          <cell r="AR216">
            <v>-813878.28788478347</v>
          </cell>
          <cell r="AS216">
            <v>-813878.28788478347</v>
          </cell>
          <cell r="AT216">
            <v>-813878.28788478347</v>
          </cell>
          <cell r="AU216">
            <v>-813878.28788478347</v>
          </cell>
          <cell r="AV216">
            <v>-813878.28788478347</v>
          </cell>
          <cell r="AW216">
            <v>-813878.28788478347</v>
          </cell>
          <cell r="AX216">
            <v>-813878.28788478347</v>
          </cell>
          <cell r="AY216">
            <v>-813878.28788478347</v>
          </cell>
        </row>
        <row r="218">
          <cell r="A218" t="str">
            <v>Inc</v>
          </cell>
          <cell r="C218" t="str">
            <v>SOW</v>
          </cell>
          <cell r="D218" t="str">
            <v>Platform</v>
          </cell>
          <cell r="E218" t="str">
            <v>USA site</v>
          </cell>
          <cell r="F218">
            <v>493024755</v>
          </cell>
          <cell r="G218" t="str">
            <v>Brandon Potashnick</v>
          </cell>
          <cell r="H218">
            <v>1</v>
          </cell>
          <cell r="I218">
            <v>50000</v>
          </cell>
          <cell r="K218">
            <v>50000</v>
          </cell>
          <cell r="N218">
            <v>480</v>
          </cell>
          <cell r="Q218">
            <v>2000</v>
          </cell>
          <cell r="R218">
            <v>4166.666666666667</v>
          </cell>
          <cell r="U218">
            <v>390.625</v>
          </cell>
          <cell r="V218">
            <v>2083.3333333333335</v>
          </cell>
          <cell r="Y218">
            <v>59120.625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J218">
            <v>1</v>
          </cell>
          <cell r="AK218">
            <v>1</v>
          </cell>
          <cell r="AL218">
            <v>1</v>
          </cell>
          <cell r="AN218">
            <v>4926.71875</v>
          </cell>
          <cell r="AO218">
            <v>4926.71875</v>
          </cell>
          <cell r="AP218">
            <v>4926.71875</v>
          </cell>
          <cell r="AQ218">
            <v>4926.71875</v>
          </cell>
          <cell r="AR218">
            <v>4926.71875</v>
          </cell>
          <cell r="AS218">
            <v>4926.71875</v>
          </cell>
          <cell r="AT218">
            <v>4926.71875</v>
          </cell>
          <cell r="AU218">
            <v>4926.71875</v>
          </cell>
          <cell r="AV218">
            <v>4926.71875</v>
          </cell>
          <cell r="AW218">
            <v>4926.71875</v>
          </cell>
          <cell r="AX218">
            <v>4926.71875</v>
          </cell>
          <cell r="AY218">
            <v>4926.71875</v>
          </cell>
        </row>
        <row r="219">
          <cell r="A219" t="str">
            <v>Inc</v>
          </cell>
          <cell r="C219" t="str">
            <v>SOW</v>
          </cell>
          <cell r="D219" t="str">
            <v>Platform</v>
          </cell>
          <cell r="E219" t="str">
            <v>Platform Directors USA</v>
          </cell>
          <cell r="F219">
            <v>39702245</v>
          </cell>
          <cell r="G219" t="str">
            <v>James Presnail</v>
          </cell>
          <cell r="H219">
            <v>1</v>
          </cell>
          <cell r="I219">
            <v>150720</v>
          </cell>
          <cell r="K219">
            <v>150720</v>
          </cell>
          <cell r="N219">
            <v>7680</v>
          </cell>
          <cell r="Q219">
            <v>6028.8</v>
          </cell>
          <cell r="R219">
            <v>12057.6</v>
          </cell>
          <cell r="U219">
            <v>1422.8999999999999</v>
          </cell>
          <cell r="V219">
            <v>39000</v>
          </cell>
          <cell r="Y219">
            <v>216909.3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J219">
            <v>1</v>
          </cell>
          <cell r="AK219">
            <v>1</v>
          </cell>
          <cell r="AL219">
            <v>1</v>
          </cell>
          <cell r="AN219">
            <v>18075.774999999998</v>
          </cell>
          <cell r="AO219">
            <v>18075.774999999998</v>
          </cell>
          <cell r="AP219">
            <v>18075.774999999998</v>
          </cell>
          <cell r="AQ219">
            <v>18075.774999999998</v>
          </cell>
          <cell r="AR219">
            <v>18075.774999999998</v>
          </cell>
          <cell r="AS219">
            <v>18075.774999999998</v>
          </cell>
          <cell r="AT219">
            <v>18075.774999999998</v>
          </cell>
          <cell r="AU219">
            <v>18075.774999999998</v>
          </cell>
          <cell r="AV219">
            <v>18075.774999999998</v>
          </cell>
          <cell r="AW219">
            <v>18075.774999999998</v>
          </cell>
          <cell r="AX219">
            <v>18075.774999999998</v>
          </cell>
          <cell r="AY219">
            <v>18075.774999999998</v>
          </cell>
        </row>
        <row r="220">
          <cell r="A220" t="str">
            <v>Inc</v>
          </cell>
          <cell r="C220" t="str">
            <v>SOW</v>
          </cell>
          <cell r="D220" t="str">
            <v>Platform</v>
          </cell>
          <cell r="E220" t="str">
            <v>USA site</v>
          </cell>
          <cell r="F220">
            <v>483158436</v>
          </cell>
          <cell r="G220" t="str">
            <v>Michael Allen Rausch</v>
          </cell>
          <cell r="H220">
            <v>1</v>
          </cell>
          <cell r="I220">
            <v>56000</v>
          </cell>
          <cell r="K220">
            <v>56000</v>
          </cell>
          <cell r="N220">
            <v>6000</v>
          </cell>
          <cell r="Q220">
            <v>2240</v>
          </cell>
          <cell r="R220">
            <v>4666.666666666667</v>
          </cell>
          <cell r="U220">
            <v>437.5</v>
          </cell>
          <cell r="V220">
            <v>2333.3333333333335</v>
          </cell>
          <cell r="Y220">
            <v>71677.5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J220">
            <v>1</v>
          </cell>
          <cell r="AK220">
            <v>1</v>
          </cell>
          <cell r="AL220">
            <v>1</v>
          </cell>
          <cell r="AN220">
            <v>5973.125</v>
          </cell>
          <cell r="AO220">
            <v>5973.125</v>
          </cell>
          <cell r="AP220">
            <v>5973.125</v>
          </cell>
          <cell r="AQ220">
            <v>5973.125</v>
          </cell>
          <cell r="AR220">
            <v>5973.125</v>
          </cell>
          <cell r="AS220">
            <v>5973.125</v>
          </cell>
          <cell r="AT220">
            <v>5973.125</v>
          </cell>
          <cell r="AU220">
            <v>5973.125</v>
          </cell>
          <cell r="AV220">
            <v>5973.125</v>
          </cell>
          <cell r="AW220">
            <v>5973.125</v>
          </cell>
          <cell r="AX220">
            <v>5973.125</v>
          </cell>
          <cell r="AY220">
            <v>5973.125</v>
          </cell>
        </row>
        <row r="221">
          <cell r="A221" t="str">
            <v>Inc</v>
          </cell>
          <cell r="C221" t="str">
            <v>SOW</v>
          </cell>
          <cell r="D221" t="str">
            <v>Platform</v>
          </cell>
          <cell r="E221" t="str">
            <v>USA site</v>
          </cell>
          <cell r="F221">
            <v>218021149</v>
          </cell>
          <cell r="G221" t="str">
            <v>Lisa Meihls</v>
          </cell>
          <cell r="H221">
            <v>1</v>
          </cell>
          <cell r="I221">
            <v>85000</v>
          </cell>
          <cell r="K221">
            <v>85000</v>
          </cell>
          <cell r="N221">
            <v>8400</v>
          </cell>
          <cell r="Q221">
            <v>3400</v>
          </cell>
          <cell r="R221">
            <v>7083.3333333333339</v>
          </cell>
          <cell r="U221">
            <v>664.0625</v>
          </cell>
          <cell r="V221">
            <v>3541.6666666666665</v>
          </cell>
          <cell r="Y221">
            <v>108089.0625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N221">
            <v>9007.421875</v>
          </cell>
          <cell r="AO221">
            <v>9007.421875</v>
          </cell>
          <cell r="AP221">
            <v>9007.421875</v>
          </cell>
          <cell r="AQ221">
            <v>9007.421875</v>
          </cell>
          <cell r="AR221">
            <v>9007.421875</v>
          </cell>
          <cell r="AS221">
            <v>9007.421875</v>
          </cell>
          <cell r="AT221">
            <v>9007.421875</v>
          </cell>
          <cell r="AU221">
            <v>9007.421875</v>
          </cell>
          <cell r="AV221">
            <v>9007.421875</v>
          </cell>
          <cell r="AW221">
            <v>9007.421875</v>
          </cell>
          <cell r="AX221">
            <v>9007.421875</v>
          </cell>
          <cell r="AY221">
            <v>9007.421875</v>
          </cell>
        </row>
        <row r="222">
          <cell r="A222" t="str">
            <v>Inc</v>
          </cell>
          <cell r="C222" t="str">
            <v>SOW</v>
          </cell>
          <cell r="D222" t="str">
            <v>Platform</v>
          </cell>
          <cell r="E222" t="str">
            <v>USA site</v>
          </cell>
          <cell r="F222">
            <v>494062686</v>
          </cell>
          <cell r="G222" t="str">
            <v>Elyse M Holder</v>
          </cell>
          <cell r="H222">
            <v>1</v>
          </cell>
          <cell r="I222">
            <v>37440</v>
          </cell>
          <cell r="K222">
            <v>37440</v>
          </cell>
          <cell r="N222">
            <v>7800</v>
          </cell>
          <cell r="Q222">
            <v>1497.6000000000001</v>
          </cell>
          <cell r="R222">
            <v>3120</v>
          </cell>
          <cell r="U222">
            <v>292.5</v>
          </cell>
          <cell r="V222">
            <v>1560</v>
          </cell>
          <cell r="Y222">
            <v>51710.1</v>
          </cell>
          <cell r="AA222">
            <v>0.85</v>
          </cell>
          <cell r="AB222">
            <v>0.85</v>
          </cell>
          <cell r="AC222">
            <v>0.85</v>
          </cell>
          <cell r="AD222">
            <v>0.85</v>
          </cell>
          <cell r="AE222">
            <v>0.85</v>
          </cell>
          <cell r="AF222">
            <v>0.85</v>
          </cell>
          <cell r="AG222">
            <v>0.85</v>
          </cell>
          <cell r="AH222">
            <v>0.85</v>
          </cell>
          <cell r="AI222">
            <v>0.85</v>
          </cell>
          <cell r="AJ222">
            <v>0.85</v>
          </cell>
          <cell r="AK222">
            <v>0.85</v>
          </cell>
          <cell r="AL222">
            <v>0.85</v>
          </cell>
          <cell r="AN222">
            <v>3662.7987499999999</v>
          </cell>
          <cell r="AO222">
            <v>3662.7987499999999</v>
          </cell>
          <cell r="AP222">
            <v>3662.7987499999999</v>
          </cell>
          <cell r="AQ222">
            <v>3662.7987499999999</v>
          </cell>
          <cell r="AR222">
            <v>3662.7987499999999</v>
          </cell>
          <cell r="AS222">
            <v>3662.7987499999999</v>
          </cell>
          <cell r="AT222">
            <v>3662.7987499999999</v>
          </cell>
          <cell r="AU222">
            <v>3662.7987499999999</v>
          </cell>
          <cell r="AV222">
            <v>3662.7987499999999</v>
          </cell>
          <cell r="AW222">
            <v>3662.7987499999999</v>
          </cell>
          <cell r="AX222">
            <v>3662.7987499999999</v>
          </cell>
          <cell r="AY222">
            <v>3662.7987499999999</v>
          </cell>
        </row>
        <row r="223">
          <cell r="A223" t="str">
            <v>Inc</v>
          </cell>
          <cell r="C223" t="str">
            <v>SOW</v>
          </cell>
          <cell r="D223" t="str">
            <v>Platform</v>
          </cell>
          <cell r="E223" t="str">
            <v>USA site</v>
          </cell>
          <cell r="F223">
            <v>494062686</v>
          </cell>
          <cell r="G223" t="str">
            <v>Elyse M Holder</v>
          </cell>
          <cell r="H223">
            <v>1</v>
          </cell>
          <cell r="I223">
            <v>37440</v>
          </cell>
          <cell r="K223">
            <v>37440</v>
          </cell>
          <cell r="N223">
            <v>7800</v>
          </cell>
          <cell r="Q223">
            <v>1497.6000000000001</v>
          </cell>
          <cell r="R223">
            <v>3120</v>
          </cell>
          <cell r="U223">
            <v>292.5</v>
          </cell>
          <cell r="V223">
            <v>1560</v>
          </cell>
          <cell r="Y223">
            <v>51710.1</v>
          </cell>
          <cell r="AA223">
            <v>0.15</v>
          </cell>
          <cell r="AB223">
            <v>0.15</v>
          </cell>
          <cell r="AC223">
            <v>0.15</v>
          </cell>
          <cell r="AD223">
            <v>0.15</v>
          </cell>
          <cell r="AE223">
            <v>0.15</v>
          </cell>
          <cell r="AF223">
            <v>0.15</v>
          </cell>
          <cell r="AG223">
            <v>0.15</v>
          </cell>
          <cell r="AH223">
            <v>0.15</v>
          </cell>
          <cell r="AI223">
            <v>0.15</v>
          </cell>
          <cell r="AJ223">
            <v>0.15</v>
          </cell>
          <cell r="AK223">
            <v>0.15</v>
          </cell>
          <cell r="AL223">
            <v>0.15</v>
          </cell>
          <cell r="AN223">
            <v>646.37624999999991</v>
          </cell>
          <cell r="AO223">
            <v>646.37624999999991</v>
          </cell>
          <cell r="AP223">
            <v>646.37624999999991</v>
          </cell>
          <cell r="AQ223">
            <v>646.37624999999991</v>
          </cell>
          <cell r="AR223">
            <v>646.37624999999991</v>
          </cell>
          <cell r="AS223">
            <v>646.37624999999991</v>
          </cell>
          <cell r="AT223">
            <v>646.37624999999991</v>
          </cell>
          <cell r="AU223">
            <v>646.37624999999991</v>
          </cell>
          <cell r="AV223">
            <v>646.37624999999991</v>
          </cell>
          <cell r="AW223">
            <v>646.37624999999991</v>
          </cell>
          <cell r="AX223">
            <v>646.37624999999991</v>
          </cell>
          <cell r="AY223">
            <v>646.37624999999991</v>
          </cell>
        </row>
        <row r="224">
          <cell r="A224" t="str">
            <v>Inc</v>
          </cell>
          <cell r="C224" t="str">
            <v>SOW</v>
          </cell>
          <cell r="D224" t="str">
            <v>Platform</v>
          </cell>
          <cell r="E224" t="str">
            <v>USA site</v>
          </cell>
          <cell r="F224">
            <v>487984989</v>
          </cell>
          <cell r="G224" t="str">
            <v>Alyson Seevers</v>
          </cell>
          <cell r="H224">
            <v>1</v>
          </cell>
          <cell r="I224">
            <v>37440</v>
          </cell>
          <cell r="K224">
            <v>37440</v>
          </cell>
          <cell r="N224">
            <v>7920</v>
          </cell>
          <cell r="Q224">
            <v>1497.6000000000001</v>
          </cell>
          <cell r="R224">
            <v>3120</v>
          </cell>
          <cell r="U224">
            <v>292.5</v>
          </cell>
          <cell r="V224">
            <v>1560</v>
          </cell>
          <cell r="Y224">
            <v>51830.1</v>
          </cell>
          <cell r="AA224">
            <v>0.4</v>
          </cell>
          <cell r="AB224">
            <v>0.4</v>
          </cell>
          <cell r="AC224">
            <v>0.4</v>
          </cell>
          <cell r="AD224">
            <v>0.4</v>
          </cell>
          <cell r="AE224">
            <v>0.4</v>
          </cell>
          <cell r="AF224">
            <v>0.4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1727.67</v>
          </cell>
          <cell r="AO224">
            <v>1727.67</v>
          </cell>
          <cell r="AP224">
            <v>1727.67</v>
          </cell>
          <cell r="AQ224">
            <v>1727.67</v>
          </cell>
          <cell r="AR224">
            <v>1727.67</v>
          </cell>
          <cell r="AS224">
            <v>1727.67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</row>
        <row r="225">
          <cell r="A225" t="str">
            <v>Inc</v>
          </cell>
          <cell r="C225" t="str">
            <v>Non SOW</v>
          </cell>
          <cell r="D225" t="str">
            <v>Corporate</v>
          </cell>
          <cell r="E225" t="str">
            <v>Purchasing</v>
          </cell>
          <cell r="F225">
            <v>487984989</v>
          </cell>
          <cell r="G225" t="str">
            <v>Alyson Seevers</v>
          </cell>
          <cell r="H225">
            <v>1</v>
          </cell>
          <cell r="I225">
            <v>37440</v>
          </cell>
          <cell r="K225">
            <v>37440</v>
          </cell>
          <cell r="N225">
            <v>7920</v>
          </cell>
          <cell r="Q225">
            <v>1497.6000000000001</v>
          </cell>
          <cell r="R225">
            <v>3120</v>
          </cell>
          <cell r="U225">
            <v>292.5</v>
          </cell>
          <cell r="V225">
            <v>1560</v>
          </cell>
          <cell r="Y225">
            <v>51830.1</v>
          </cell>
          <cell r="AA225">
            <v>0.6</v>
          </cell>
          <cell r="AB225">
            <v>0.6</v>
          </cell>
          <cell r="AC225">
            <v>0.6</v>
          </cell>
          <cell r="AD225">
            <v>0.6</v>
          </cell>
          <cell r="AE225">
            <v>0.6</v>
          </cell>
          <cell r="AF225">
            <v>0.6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2591.5049999999997</v>
          </cell>
          <cell r="AO225">
            <v>2591.5049999999997</v>
          </cell>
          <cell r="AP225">
            <v>2591.5049999999997</v>
          </cell>
          <cell r="AQ225">
            <v>2591.5049999999997</v>
          </cell>
          <cell r="AR225">
            <v>2591.5049999999997</v>
          </cell>
          <cell r="AS225">
            <v>2591.5049999999997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</row>
        <row r="226">
          <cell r="R226"/>
        </row>
        <row r="231">
          <cell r="AK231">
            <v>4.2</v>
          </cell>
        </row>
      </sheetData>
      <sheetData sheetId="6"/>
      <sheetData sheetId="7"/>
      <sheetData sheetId="8">
        <row r="10">
          <cell r="B10" t="str">
            <v>Project Num Final</v>
          </cell>
        </row>
      </sheetData>
      <sheetData sheetId="9"/>
      <sheetData sheetId="10"/>
      <sheetData sheetId="11">
        <row r="86">
          <cell r="A86">
            <v>0</v>
          </cell>
        </row>
      </sheetData>
      <sheetData sheetId="12"/>
      <sheetData sheetId="13"/>
      <sheetData sheetId="14">
        <row r="3">
          <cell r="BC3">
            <v>3.55</v>
          </cell>
        </row>
      </sheetData>
      <sheetData sheetId="15"/>
      <sheetData sheetId="16"/>
      <sheetData sheetId="17">
        <row r="57">
          <cell r="V57">
            <v>258800</v>
          </cell>
        </row>
      </sheetData>
      <sheetData sheetId="18"/>
      <sheetData sheetId="19">
        <row r="28">
          <cell r="T28">
            <v>1082132.206733248</v>
          </cell>
        </row>
      </sheetData>
      <sheetData sheetId="20">
        <row r="37">
          <cell r="T37">
            <v>1669716.6988143406</v>
          </cell>
        </row>
      </sheetData>
      <sheetData sheetId="21"/>
      <sheetData sheetId="22">
        <row r="15">
          <cell r="T15">
            <v>297514.74222791294</v>
          </cell>
        </row>
      </sheetData>
      <sheetData sheetId="23">
        <row r="30">
          <cell r="T30">
            <v>404644.50946863001</v>
          </cell>
        </row>
      </sheetData>
      <sheetData sheetId="24">
        <row r="14">
          <cell r="T14">
            <v>440307.39924711909</v>
          </cell>
        </row>
      </sheetData>
      <sheetData sheetId="25">
        <row r="11">
          <cell r="T11">
            <v>239999.99877080668</v>
          </cell>
        </row>
      </sheetData>
      <sheetData sheetId="26">
        <row r="13">
          <cell r="T13">
            <v>139046.91926799537</v>
          </cell>
        </row>
      </sheetData>
      <sheetData sheetId="27">
        <row r="12">
          <cell r="T12">
            <v>32900</v>
          </cell>
        </row>
      </sheetData>
      <sheetData sheetId="28">
        <row r="23">
          <cell r="T23">
            <v>-180832.55390627397</v>
          </cell>
        </row>
      </sheetData>
      <sheetData sheetId="29"/>
      <sheetData sheetId="30">
        <row r="10">
          <cell r="T10">
            <v>22696.344229620143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OPEN"/>
      <sheetName val="Parameters"/>
      <sheetName val="Summary"/>
      <sheetName val="DCF "/>
      <sheetName val="Customers Relationship"/>
      <sheetName val="Distribution Agreements"/>
      <sheetName val="P&amp;L 05-06"/>
      <sheetName val="Work force costs"/>
      <sheetName val="Tax Benefit"/>
      <sheetName val="Revenues Split"/>
      <sheetName val="Existing Products "/>
      <sheetName val="Customers Base"/>
    </sheetNames>
    <sheetDataSet>
      <sheetData sheetId="0" refreshError="1"/>
      <sheetData sheetId="1" refreshError="1">
        <row r="8">
          <cell r="E8">
            <v>45</v>
          </cell>
        </row>
        <row r="11">
          <cell r="D11">
            <v>0.02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&amp;S - Fair Value"/>
      <sheetName val="Expected Term"/>
      <sheetName val="Price of Common"/>
      <sheetName val="Volatility"/>
      <sheetName val="Allocations"/>
      <sheetName val="Cap Table"/>
      <sheetName val="Liquidation Preference"/>
      <sheetName val="Parameters"/>
      <sheetName val="Cf and Equity Calc"/>
      <sheetName val="Tax Asset"/>
      <sheetName val="Proforma"/>
      <sheetName val="Market Research"/>
      <sheetName val="Multiple"/>
      <sheetName val="Beta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TTI LTD"/>
      <sheetName val="פקודות נוספות"/>
      <sheetName val="נכסים לא כספיים "/>
      <sheetName val="רכוש קבוע"/>
      <sheetName val="מדדים ודולר"/>
      <sheetName val="financial statement "/>
      <sheetName val="אופציות ש&quot;ח"/>
      <sheetName val="סבירות מימון"/>
      <sheetName val="מעגלים"/>
      <sheetName val="דוחות כספיים שקליים"/>
      <sheetName val="תזרים "/>
      <sheetName val="תקן 15"/>
      <sheetName val="דוח בסיסי הצמדה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Consol"/>
      <sheetName val="Sheet1"/>
      <sheetName val="department Pivot"/>
      <sheetName val="projects Pivot "/>
      <sheetName val="exp type pivot"/>
      <sheetName val="Parameters"/>
      <sheetName val="DepartmentChange"/>
      <sheetName val="Calendar"/>
    </sheetNames>
    <sheetDataSet>
      <sheetData sheetId="0"/>
      <sheetData sheetId="1"/>
      <sheetData sheetId="2"/>
      <sheetData sheetId="3"/>
      <sheetData sheetId="4"/>
      <sheetData sheetId="5">
        <row r="2">
          <cell r="F2" t="str">
            <v>Department</v>
          </cell>
          <cell r="G2" t="str">
            <v>DepCostUSD</v>
          </cell>
        </row>
        <row r="3">
          <cell r="F3" t="str">
            <v>Ag-Bio Development</v>
          </cell>
          <cell r="G3">
            <v>91600</v>
          </cell>
          <cell r="I3" t="str">
            <v>Ag-Biological</v>
          </cell>
          <cell r="N3" t="str">
            <v>FTE</v>
          </cell>
        </row>
        <row r="4">
          <cell r="C4" t="str">
            <v>Herbicides Internal</v>
          </cell>
          <cell r="F4" t="str">
            <v>Ag-Bio Exec. MGMT</v>
          </cell>
          <cell r="G4">
            <v>239957</v>
          </cell>
          <cell r="I4" t="str">
            <v>Ag-Chemistry</v>
          </cell>
        </row>
        <row r="5">
          <cell r="C5" t="str">
            <v>Insecticides Internal</v>
          </cell>
          <cell r="F5" t="str">
            <v>Ag-Bio Research</v>
          </cell>
          <cell r="G5">
            <v>88200</v>
          </cell>
          <cell r="I5" t="str">
            <v>Ag-Seed</v>
          </cell>
          <cell r="N5" t="str">
            <v>Conference</v>
          </cell>
        </row>
        <row r="6">
          <cell r="C6" t="str">
            <v>Development - Chem</v>
          </cell>
          <cell r="F6" t="str">
            <v>Ag-Bio Systems</v>
          </cell>
          <cell r="G6">
            <v>94000</v>
          </cell>
          <cell r="I6" t="str">
            <v>Biomica</v>
          </cell>
          <cell r="N6" t="str">
            <v>Disposale plasticware</v>
          </cell>
        </row>
        <row r="7">
          <cell r="C7" t="str">
            <v>EvoYon</v>
          </cell>
          <cell r="F7" t="str">
            <v>Ag-Chem Exec. MGMT</v>
          </cell>
          <cell r="G7">
            <v>230050</v>
          </cell>
          <cell r="N7" t="str">
            <v>Genomic Data</v>
          </cell>
        </row>
        <row r="8">
          <cell r="F8" t="str">
            <v>Ag-Chemistry</v>
          </cell>
          <cell r="G8">
            <v>94000</v>
          </cell>
          <cell r="N8" t="str">
            <v>Hourly employees</v>
          </cell>
        </row>
        <row r="9">
          <cell r="C9" t="str">
            <v>Biomica</v>
          </cell>
          <cell r="F9" t="str">
            <v>Ag-Seed</v>
          </cell>
          <cell r="G9">
            <v>95300</v>
          </cell>
          <cell r="N9" t="str">
            <v>Lab Enzymes and antibodies</v>
          </cell>
        </row>
        <row r="10">
          <cell r="F10" t="str">
            <v>Ag-Seed Exec. MGMT</v>
          </cell>
          <cell r="G10">
            <v>131870</v>
          </cell>
          <cell r="N10" t="str">
            <v>Legal</v>
          </cell>
        </row>
        <row r="11">
          <cell r="C11" t="str">
            <v xml:space="preserve">Insect Control </v>
          </cell>
          <cell r="F11" t="str">
            <v>Algorithm</v>
          </cell>
          <cell r="G11">
            <v>118700</v>
          </cell>
          <cell r="N11" t="str">
            <v>Licensing &amp; Shelf product</v>
          </cell>
        </row>
        <row r="12">
          <cell r="C12" t="str">
            <v>MBI</v>
          </cell>
          <cell r="F12" t="str">
            <v>Bioinformatics</v>
          </cell>
          <cell r="G12">
            <v>88800</v>
          </cell>
          <cell r="N12" t="str">
            <v>Materials</v>
          </cell>
        </row>
        <row r="13">
          <cell r="C13" t="str">
            <v>Sygenta Nematode</v>
          </cell>
          <cell r="F13" t="str">
            <v>Biomica</v>
          </cell>
          <cell r="G13">
            <v>100000</v>
          </cell>
          <cell r="N13" t="str">
            <v>Shipments</v>
          </cell>
        </row>
        <row r="14">
          <cell r="C14" t="str">
            <v>Pioneer ASR</v>
          </cell>
          <cell r="F14" t="str">
            <v>Chemistry Lab</v>
          </cell>
          <cell r="G14">
            <v>51300</v>
          </cell>
          <cell r="N14" t="str">
            <v>Subcontracts &amp; Experts</v>
          </cell>
        </row>
        <row r="15">
          <cell r="C15" t="str">
            <v>Rahan</v>
          </cell>
          <cell r="F15" t="str">
            <v>Core Technologies</v>
          </cell>
          <cell r="G15">
            <v>106000</v>
          </cell>
          <cell r="N15" t="str">
            <v>Synthetic genes</v>
          </cell>
        </row>
        <row r="16">
          <cell r="C16" t="str">
            <v>Monsanto YS</v>
          </cell>
          <cell r="F16" t="str">
            <v>CQA</v>
          </cell>
          <cell r="G16">
            <v>45500</v>
          </cell>
          <cell r="N16" t="str">
            <v>TC reagents and chemicals</v>
          </cell>
        </row>
        <row r="17">
          <cell r="C17" t="str">
            <v>Monsanto Fus</v>
          </cell>
          <cell r="F17" t="str">
            <v>Data analysis</v>
          </cell>
          <cell r="G17">
            <v>59300</v>
          </cell>
          <cell r="N17" t="str">
            <v>Transcriptome</v>
          </cell>
        </row>
        <row r="18">
          <cell r="C18" t="str">
            <v>Magneton</v>
          </cell>
          <cell r="F18" t="str">
            <v>Data generation</v>
          </cell>
          <cell r="G18">
            <v>46700</v>
          </cell>
          <cell r="N18" t="str">
            <v>Travel</v>
          </cell>
        </row>
        <row r="19">
          <cell r="C19" t="str">
            <v>IMA/ Biogemma/ Pioneer ABST</v>
          </cell>
          <cell r="F19" t="str">
            <v>Development</v>
          </cell>
          <cell r="G19">
            <v>96100</v>
          </cell>
          <cell r="N19" t="str">
            <v>Validations</v>
          </cell>
        </row>
        <row r="20">
          <cell r="C20" t="str">
            <v>Horizon</v>
          </cell>
          <cell r="F20" t="str">
            <v>IMS</v>
          </cell>
          <cell r="G20">
            <v>91300</v>
          </cell>
          <cell r="N20" t="str">
            <v>Other</v>
          </cell>
        </row>
        <row r="21">
          <cell r="C21" t="str">
            <v>Jackson</v>
          </cell>
          <cell r="F21" t="str">
            <v>IP</v>
          </cell>
          <cell r="G21">
            <v>74841</v>
          </cell>
        </row>
        <row r="22">
          <cell r="C22" t="str">
            <v>GED</v>
          </cell>
          <cell r="F22" t="str">
            <v>Microbiology Lab</v>
          </cell>
          <cell r="G22">
            <v>60000</v>
          </cell>
        </row>
        <row r="23">
          <cell r="C23" t="str">
            <v>ICL</v>
          </cell>
          <cell r="F23" t="str">
            <v>Molecular Lab</v>
          </cell>
          <cell r="G23">
            <v>59700</v>
          </cell>
        </row>
        <row r="24">
          <cell r="C24" t="str">
            <v>KeyGene</v>
          </cell>
          <cell r="F24" t="str">
            <v>Phytopathology Lab</v>
          </cell>
          <cell r="G24">
            <v>52200</v>
          </cell>
        </row>
        <row r="25">
          <cell r="F25" t="str">
            <v>Plant Growth</v>
          </cell>
          <cell r="G25">
            <v>49600</v>
          </cell>
        </row>
        <row r="26">
          <cell r="F26" t="str">
            <v>PLM</v>
          </cell>
          <cell r="G26">
            <v>45900</v>
          </cell>
        </row>
        <row r="27">
          <cell r="C27" t="str">
            <v>Biostimulants Internal</v>
          </cell>
          <cell r="F27" t="str">
            <v>PM-Biolog</v>
          </cell>
          <cell r="G27">
            <v>90226</v>
          </cell>
        </row>
        <row r="28">
          <cell r="C28" t="str">
            <v>Pioner - Biostimulantas</v>
          </cell>
          <cell r="F28" t="str">
            <v>PM-Chem</v>
          </cell>
          <cell r="G28">
            <v>113000</v>
          </cell>
        </row>
        <row r="29">
          <cell r="C29" t="str">
            <v>Biopesticides Internal</v>
          </cell>
          <cell r="F29" t="str">
            <v>PM-Seed</v>
          </cell>
          <cell r="G29">
            <v>71430</v>
          </cell>
        </row>
        <row r="30">
          <cell r="F30" t="str">
            <v>Tissue Culture</v>
          </cell>
          <cell r="G30">
            <v>57500</v>
          </cell>
        </row>
        <row r="31">
          <cell r="C31" t="str">
            <v>Phenomica</v>
          </cell>
          <cell r="F31" t="str">
            <v>USA site</v>
          </cell>
          <cell r="G31">
            <v>68900</v>
          </cell>
        </row>
      </sheetData>
      <sheetData sheetId="6"/>
      <sheetData sheetId="7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דונות וניירות ערך"/>
      <sheetName val="מעגל רכוש קבוע"/>
      <sheetName val="??????? ??????? ???"/>
      <sheetName val="???? ???? ????"/>
      <sheetName val="דוחות"/>
      <sheetName val="סיון הדרכה "/>
      <sheetName val="הרכבה מאוחד"/>
      <sheetName val="C.B.T "/>
      <sheetName val="משוב שיווק"/>
      <sheetName val="Allowable codes"/>
      <sheetName val="Market_Share"/>
      <sheetName val="השקעה ב- INC"/>
      <sheetName val="מעגל רכוש אחר"/>
      <sheetName val="השקעה בפריטק"/>
      <sheetName val="השקעה ב- C-ONE"/>
      <sheetName val="השקעה ב - EUROM INC"/>
      <sheetName val="השקעה ב- EUROM LTD"/>
      <sheetName val="השקעה ב- MSBV"/>
      <sheetName val="רווחי(הפסדי) אקוויטי"/>
      <sheetName val="תזרים מזומנים"/>
      <sheetName val="סה&quot;כ השקעות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הנה&quot;כ"/>
      <sheetName val="מכירה - 1996"/>
      <sheetName val="MAIN"/>
      <sheetName val="EDIT DATA"/>
      <sheetName val="LinkData"/>
      <sheetName val="Data"/>
      <sheetName val="Overall market"/>
      <sheetName val="Parameters "/>
      <sheetName val="פקדונות_וניירות_ערך"/>
      <sheetName val="מעגל_רכוש_קבוע"/>
      <sheetName val="???????_???????_???"/>
      <sheetName val="????_????_????"/>
      <sheetName val="Allowable_codes"/>
      <sheetName val="השקעה_ב-_INC"/>
      <sheetName val="מעגל_רכוש_אחר"/>
      <sheetName val="השקעה_בפריטק"/>
      <sheetName val="השקעה_ב-_C-ONE"/>
      <sheetName val="השקעה_ב_-_EUROM_INC"/>
      <sheetName val="השקעה_ב-_EUROM_LTD"/>
      <sheetName val="השקעה_ב-_MSBV"/>
      <sheetName val="רווחי(הפסדי)_אקוויטי"/>
      <sheetName val="תזרים_מזומנים"/>
      <sheetName val="סה&quot;כ_השקעות"/>
      <sheetName val="מכירה_-_1996"/>
      <sheetName val="Overall_market"/>
      <sheetName val="Parameters_"/>
      <sheetName val="סיון_הדרכה_"/>
      <sheetName val="הרכבה_מאוחד"/>
      <sheetName val="C_B_T_"/>
      <sheetName val="משוב_שיווק"/>
      <sheetName val="פקדונות_וניירות_ערך1"/>
      <sheetName val="מעגל_רכוש_קבוע1"/>
      <sheetName val="???????_???????_???1"/>
      <sheetName val="????_????_????1"/>
      <sheetName val="Allowable_codes1"/>
      <sheetName val="השקעה_ב-_INC1"/>
      <sheetName val="מעגל_רכוש_אחר1"/>
      <sheetName val="השקעה_בפריטק1"/>
      <sheetName val="השקעה_ב-_C-ONE1"/>
      <sheetName val="השקעה_ב_-_EUROM_INC1"/>
      <sheetName val="השקעה_ב-_EUROM_LTD1"/>
      <sheetName val="השקעה_ב-_MSBV1"/>
      <sheetName val="רווחי(הפסדי)_אקוויטי1"/>
      <sheetName val="תזרים_מזומנים1"/>
      <sheetName val="סה&quot;כ_השקעות1"/>
      <sheetName val="מכירה_-_19961"/>
      <sheetName val="Overall_market1"/>
      <sheetName val="Parameters_1"/>
      <sheetName val="סיון_הדרכה_1"/>
      <sheetName val="הרכבה_מאוחד1"/>
      <sheetName val="C_B_T_1"/>
      <sheetName val="משוב_שיווק1"/>
      <sheetName val="LBOLONG"/>
      <sheetName val="פקדונות_וניירות_ערך4"/>
      <sheetName val="מעגל_רכוש_קבוע4"/>
      <sheetName val="???????_???????_???4"/>
      <sheetName val="????_????_????4"/>
      <sheetName val="סיון_הדרכה_4"/>
      <sheetName val="הרכבה_מאוחד4"/>
      <sheetName val="C_B_T_4"/>
      <sheetName val="משוב_שיווק4"/>
      <sheetName val="Allowable_codes4"/>
      <sheetName val="השקעה_ב-_INC4"/>
      <sheetName val="מעגל_רכוש_אחר4"/>
      <sheetName val="השקעה_בפריטק4"/>
      <sheetName val="השקעה_ב-_C-ONE4"/>
      <sheetName val="השקעה_ב_-_EUROM_INC4"/>
      <sheetName val="השקעה_ב-_EUROM_LTD4"/>
      <sheetName val="השקעה_ב-_MSBV4"/>
      <sheetName val="רווחי(הפסדי)_אקוויטי4"/>
      <sheetName val="תזרים_מזומנים4"/>
      <sheetName val="סה&quot;כ_השקעות4"/>
      <sheetName val="מכירה_-_19964"/>
      <sheetName val="EDIT_DATA4"/>
      <sheetName val="EDIT_DATA"/>
      <sheetName val="EDIT_DATA1"/>
      <sheetName val="פקדונות_וניירות_ערך2"/>
      <sheetName val="מעגל_רכוש_קבוע2"/>
      <sheetName val="???????_???????_???2"/>
      <sheetName val="????_????_????2"/>
      <sheetName val="סיון_הדרכה_2"/>
      <sheetName val="הרכבה_מאוחד2"/>
      <sheetName val="C_B_T_2"/>
      <sheetName val="משוב_שיווק2"/>
      <sheetName val="Allowable_codes2"/>
      <sheetName val="השקעה_ב-_INC2"/>
      <sheetName val="מעגל_רכוש_אחר2"/>
      <sheetName val="השקעה_בפריטק2"/>
      <sheetName val="השקעה_ב-_C-ONE2"/>
      <sheetName val="השקעה_ב_-_EUROM_INC2"/>
      <sheetName val="השקעה_ב-_EUROM_LTD2"/>
      <sheetName val="השקעה_ב-_MSBV2"/>
      <sheetName val="רווחי(הפסדי)_אקוויטי2"/>
      <sheetName val="תזרים_מזומנים2"/>
      <sheetName val="סה&quot;כ_השקעות2"/>
      <sheetName val="מכירה_-_19962"/>
      <sheetName val="EDIT_DATA2"/>
      <sheetName val="פקדונות_וניירות_ערך3"/>
      <sheetName val="מעגל_רכוש_קבוע3"/>
      <sheetName val="???????_???????_???3"/>
      <sheetName val="????_????_????3"/>
      <sheetName val="סיון_הדרכה_3"/>
      <sheetName val="הרכבה_מאוחד3"/>
      <sheetName val="C_B_T_3"/>
      <sheetName val="משוב_שיווק3"/>
      <sheetName val="Allowable_codes3"/>
      <sheetName val="השקעה_ב-_INC3"/>
      <sheetName val="מעגל_רכוש_אחר3"/>
      <sheetName val="השקעה_בפריטק3"/>
      <sheetName val="השקעה_ב-_C-ONE3"/>
      <sheetName val="השקעה_ב_-_EUROM_INC3"/>
      <sheetName val="השקעה_ב-_EUROM_LTD3"/>
      <sheetName val="השקעה_ב-_MSBV3"/>
      <sheetName val="רווחי(הפסדי)_אקוויטי3"/>
      <sheetName val="תזרים_מזומנים3"/>
      <sheetName val="סה&quot;כ_השקעות3"/>
      <sheetName val="מכירה_-_19963"/>
      <sheetName val="EDIT_DATA3"/>
      <sheetName val="פקדונות_וניירות_ערך5"/>
      <sheetName val="מעגל_רכוש_קבוע5"/>
      <sheetName val="???????_???????_???5"/>
      <sheetName val="????_????_????5"/>
      <sheetName val="סיון_הדרכה_5"/>
      <sheetName val="הרכבה_מאוחד5"/>
      <sheetName val="C_B_T_5"/>
      <sheetName val="משוב_שיווק5"/>
      <sheetName val="Allowable_codes5"/>
      <sheetName val="השקעה_ב-_INC5"/>
      <sheetName val="מעגל_רכוש_אחר5"/>
      <sheetName val="השקעה_בפריטק5"/>
      <sheetName val="השקעה_ב-_C-ONE5"/>
      <sheetName val="השקעה_ב_-_EUROM_INC5"/>
      <sheetName val="השקעה_ב-_EUROM_LTD5"/>
      <sheetName val="השקעה_ב-_MSBV5"/>
      <sheetName val="רווחי(הפסדי)_אקוויטי5"/>
      <sheetName val="תזרים_מזומנים5"/>
      <sheetName val="סה&quot;כ_השקעות5"/>
      <sheetName val="מכירה_-_19965"/>
      <sheetName val="EDIT_DATA5"/>
      <sheetName val="פקדונות_וניירות_ערך6"/>
      <sheetName val="מעגל_רכוש_קבוע6"/>
      <sheetName val="???????_???????_???6"/>
      <sheetName val="????_????_????6"/>
      <sheetName val="סיון_הדרכה_6"/>
      <sheetName val="הרכבה_מאוחד6"/>
      <sheetName val="C_B_T_6"/>
      <sheetName val="משוב_שיווק6"/>
      <sheetName val="Allowable_codes6"/>
      <sheetName val="השקעה_ב-_INC6"/>
      <sheetName val="מעגל_רכוש_אחר6"/>
      <sheetName val="השקעה_בפריטק6"/>
      <sheetName val="השקעה_ב-_C-ONE6"/>
      <sheetName val="השקעה_ב_-_EUROM_INC6"/>
      <sheetName val="השקעה_ב-_EUROM_LTD6"/>
      <sheetName val="השקעה_ב-_MSBV6"/>
      <sheetName val="רווחי(הפסדי)_אקוויטי6"/>
      <sheetName val="תזרים_מזומנים6"/>
      <sheetName val="סה&quot;כ_השקעות6"/>
      <sheetName val="מכירה_-_19966"/>
      <sheetName val="EDIT_DATA6"/>
      <sheetName val="פקדונות_וניירות_ערך7"/>
      <sheetName val="מעגל_רכוש_קבוע7"/>
      <sheetName val="???????_???????_???7"/>
      <sheetName val="????_????_????7"/>
      <sheetName val="סיון_הדרכה_7"/>
      <sheetName val="הרכבה_מאוחד7"/>
      <sheetName val="C_B_T_7"/>
      <sheetName val="משוב_שיווק7"/>
      <sheetName val="Allowable_codes7"/>
      <sheetName val="השקעה_ב-_INC7"/>
      <sheetName val="מעגל_רכוש_אחר7"/>
      <sheetName val="השקעה_בפריטק7"/>
      <sheetName val="השקעה_ב-_C-ONE7"/>
      <sheetName val="השקעה_ב_-_EUROM_INC7"/>
      <sheetName val="השקעה_ב-_EUROM_LTD7"/>
      <sheetName val="השקעה_ב-_MSBV7"/>
      <sheetName val="רווחי(הפסדי)_אקוויטי7"/>
      <sheetName val="תזרים_מזומנים7"/>
      <sheetName val="סה&quot;כ_השקעות7"/>
      <sheetName val="מכירה_-_19967"/>
      <sheetName val="EDIT_DATA7"/>
      <sheetName val="דוחות LTD"/>
      <sheetName val="מאזן בוחן LTD"/>
      <sheetName val="נתונים לשינוי"/>
      <sheetName val="דוחות- LTD"/>
      <sheetName val="Consolidation"/>
      <sheetName val="תזרים מתואם"/>
      <sheetName val="מדדים"/>
      <sheetName val="דוחות כספיים"/>
      <sheetName val="Sales Revenue "/>
      <sheetName val="_______ _______ ___"/>
      <sheetName val="____ ____ ____"/>
      <sheetName val="דוחות_LTD"/>
      <sheetName val="מאזן_בוחן_LTD"/>
      <sheetName val="נתונים_לשינוי"/>
      <sheetName val="דוחות-_LTD"/>
      <sheetName val="תזרים_מתואם"/>
      <sheetName val="דוחות_כספיים"/>
      <sheetName val="Overall_market2"/>
      <sheetName val="Parameters_2"/>
      <sheetName val="Sales_Revenue_"/>
      <sheetName val="פקדונות_וניירות_ערך8"/>
      <sheetName val="מעגל_רכוש_קבוע8"/>
      <sheetName val="???????_???????_???8"/>
      <sheetName val="????_????_????8"/>
      <sheetName val="השקעה_ב-_INC8"/>
      <sheetName val="מעגל_רכוש_אחר8"/>
      <sheetName val="השקעה_בפריטק8"/>
      <sheetName val="השקעה_ב-_C-ONE8"/>
      <sheetName val="השקעה_ב_-_EUROM_INC8"/>
      <sheetName val="השקעה_ב-_EUROM_LTD8"/>
      <sheetName val="השקעה_ב-_MSBV8"/>
      <sheetName val="רווחי(הפסדי)_אקוויטי8"/>
      <sheetName val="תזרים_מזומנים8"/>
      <sheetName val="סה&quot;כ_השקעות8"/>
      <sheetName val="סיון_הדרכה_8"/>
      <sheetName val="הרכבה_מאוחד8"/>
      <sheetName val="C_B_T_8"/>
      <sheetName val="משוב_שיווק8"/>
      <sheetName val="Allowable_codes8"/>
      <sheetName val="מכירה_-_19968"/>
      <sheetName val="EDIT_DATA8"/>
      <sheetName val="Sheet3"/>
    </sheetNames>
    <sheetDataSet>
      <sheetData sheetId="0" refreshError="1">
        <row r="8">
          <cell r="F8">
            <v>1248857</v>
          </cell>
        </row>
        <row r="12">
          <cell r="F12">
            <v>23736</v>
          </cell>
          <cell r="L12">
            <v>584904</v>
          </cell>
        </row>
      </sheetData>
      <sheetData sheetId="1" refreshError="1">
        <row r="8">
          <cell r="F8">
            <v>1248857</v>
          </cell>
        </row>
        <row r="11">
          <cell r="L11">
            <v>326912</v>
          </cell>
        </row>
        <row r="13">
          <cell r="L13">
            <v>-27300</v>
          </cell>
        </row>
        <row r="15">
          <cell r="L15">
            <v>-2142</v>
          </cell>
        </row>
      </sheetData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F8">
            <v>1248857</v>
          </cell>
        </row>
      </sheetData>
      <sheetData sheetId="13">
        <row r="8">
          <cell r="F8">
            <v>1248857</v>
          </cell>
        </row>
      </sheetData>
      <sheetData sheetId="14">
        <row r="8">
          <cell r="F8">
            <v>1248857</v>
          </cell>
        </row>
      </sheetData>
      <sheetData sheetId="15">
        <row r="11">
          <cell r="L11">
            <v>326912</v>
          </cell>
        </row>
      </sheetData>
      <sheetData sheetId="16">
        <row r="8">
          <cell r="F8">
            <v>1248857</v>
          </cell>
        </row>
      </sheetData>
      <sheetData sheetId="17">
        <row r="8">
          <cell r="F8">
            <v>1248857</v>
          </cell>
        </row>
      </sheetData>
      <sheetData sheetId="18">
        <row r="8">
          <cell r="F8">
            <v>1248857</v>
          </cell>
        </row>
      </sheetData>
      <sheetData sheetId="19">
        <row r="8">
          <cell r="F8">
            <v>1248857</v>
          </cell>
        </row>
      </sheetData>
      <sheetData sheetId="20">
        <row r="8">
          <cell r="F8">
            <v>1248857</v>
          </cell>
        </row>
      </sheetData>
      <sheetData sheetId="21">
        <row r="8">
          <cell r="F8">
            <v>1248857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8">
          <cell r="F8">
            <v>1248857</v>
          </cell>
        </row>
      </sheetData>
      <sheetData sheetId="37">
        <row r="11">
          <cell r="L11">
            <v>326912</v>
          </cell>
        </row>
      </sheetData>
      <sheetData sheetId="38"/>
      <sheetData sheetId="39">
        <row r="8">
          <cell r="F8">
            <v>1248857</v>
          </cell>
        </row>
      </sheetData>
      <sheetData sheetId="40">
        <row r="11">
          <cell r="L11">
            <v>326912</v>
          </cell>
        </row>
      </sheetData>
      <sheetData sheetId="41">
        <row r="8">
          <cell r="F8">
            <v>1248857</v>
          </cell>
        </row>
      </sheetData>
      <sheetData sheetId="42">
        <row r="8">
          <cell r="F8">
            <v>1248857</v>
          </cell>
        </row>
      </sheetData>
      <sheetData sheetId="43">
        <row r="11">
          <cell r="L11">
            <v>326912</v>
          </cell>
        </row>
      </sheetData>
      <sheetData sheetId="44">
        <row r="8">
          <cell r="F8">
            <v>1248857</v>
          </cell>
        </row>
      </sheetData>
      <sheetData sheetId="45">
        <row r="11">
          <cell r="L11">
            <v>326912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>
        <row r="8">
          <cell r="F8">
            <v>1248857</v>
          </cell>
        </row>
      </sheetData>
      <sheetData sheetId="54">
        <row r="11">
          <cell r="L11">
            <v>326912</v>
          </cell>
        </row>
      </sheetData>
      <sheetData sheetId="55">
        <row r="8">
          <cell r="F8">
            <v>1248857</v>
          </cell>
        </row>
      </sheetData>
      <sheetData sheetId="56">
        <row r="11">
          <cell r="L11">
            <v>326912</v>
          </cell>
        </row>
      </sheetData>
      <sheetData sheetId="57"/>
      <sheetData sheetId="58">
        <row r="8">
          <cell r="F8">
            <v>1248857</v>
          </cell>
        </row>
      </sheetData>
      <sheetData sheetId="59">
        <row r="11">
          <cell r="L11">
            <v>326912</v>
          </cell>
        </row>
      </sheetData>
      <sheetData sheetId="60"/>
      <sheetData sheetId="61">
        <row r="11">
          <cell r="L11">
            <v>326912</v>
          </cell>
        </row>
      </sheetData>
      <sheetData sheetId="62"/>
      <sheetData sheetId="63"/>
      <sheetData sheetId="64">
        <row r="11">
          <cell r="L11">
            <v>326912</v>
          </cell>
        </row>
      </sheetData>
      <sheetData sheetId="65"/>
      <sheetData sheetId="66"/>
      <sheetData sheetId="67"/>
      <sheetData sheetId="68"/>
      <sheetData sheetId="69">
        <row r="11">
          <cell r="L11">
            <v>326912</v>
          </cell>
        </row>
      </sheetData>
      <sheetData sheetId="70"/>
      <sheetData sheetId="71"/>
      <sheetData sheetId="72">
        <row r="11">
          <cell r="L11">
            <v>326912</v>
          </cell>
        </row>
      </sheetData>
      <sheetData sheetId="73"/>
      <sheetData sheetId="74">
        <row r="8">
          <cell r="F8">
            <v>1248857</v>
          </cell>
        </row>
      </sheetData>
      <sheetData sheetId="75">
        <row r="11">
          <cell r="L11">
            <v>326912</v>
          </cell>
        </row>
      </sheetData>
      <sheetData sheetId="76"/>
      <sheetData sheetId="77">
        <row r="11">
          <cell r="L11">
            <v>326912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8">
          <cell r="F8">
            <v>1248857</v>
          </cell>
        </row>
      </sheetData>
      <sheetData sheetId="105">
        <row r="11">
          <cell r="L11">
            <v>326912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8">
          <cell r="F8">
            <v>1248857</v>
          </cell>
        </row>
      </sheetData>
      <sheetData sheetId="114">
        <row r="11">
          <cell r="L11">
            <v>326912</v>
          </cell>
        </row>
      </sheetData>
      <sheetData sheetId="115"/>
      <sheetData sheetId="116"/>
      <sheetData sheetId="117"/>
      <sheetData sheetId="118"/>
      <sheetData sheetId="119"/>
      <sheetData sheetId="120">
        <row r="8">
          <cell r="F8">
            <v>1248857</v>
          </cell>
        </row>
      </sheetData>
      <sheetData sheetId="121">
        <row r="11">
          <cell r="L11">
            <v>326912</v>
          </cell>
        </row>
      </sheetData>
      <sheetData sheetId="122">
        <row r="8">
          <cell r="F8">
            <v>1248857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>
        <row r="8">
          <cell r="F8">
            <v>1248857</v>
          </cell>
        </row>
      </sheetData>
      <sheetData sheetId="159">
        <row r="11">
          <cell r="L11">
            <v>326912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8">
          <cell r="F8">
            <v>1248857</v>
          </cell>
        </row>
      </sheetData>
      <sheetData sheetId="168">
        <row r="11">
          <cell r="L11">
            <v>326912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8">
          <cell r="F8">
            <v>1248857</v>
          </cell>
        </row>
      </sheetData>
      <sheetData sheetId="180">
        <row r="11">
          <cell r="L11">
            <v>326912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8">
          <cell r="F8">
            <v>1248857</v>
          </cell>
        </row>
      </sheetData>
      <sheetData sheetId="189">
        <row r="11">
          <cell r="L11">
            <v>326912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>
        <row r="8">
          <cell r="F8">
            <v>1248857</v>
          </cell>
        </row>
      </sheetData>
      <sheetData sheetId="230">
        <row r="11">
          <cell r="L11">
            <v>326912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merged files"/>
      <sheetName val="Summary"/>
      <sheetName val="job dis"/>
    </sheetNames>
    <sheetDataSet>
      <sheetData sheetId="0" refreshError="1"/>
      <sheetData sheetId="1" refreshError="1"/>
      <sheetData sheetId="2" refreshError="1">
        <row r="1">
          <cell r="A1" t="str">
            <v>Job Code</v>
          </cell>
          <cell r="B1" t="str">
            <v>Job Description</v>
          </cell>
          <cell r="C1" t="str">
            <v>Family Description</v>
          </cell>
          <cell r="D1" t="str">
            <v>Stream Description</v>
          </cell>
          <cell r="E1" t="str">
            <v>Role Description</v>
          </cell>
          <cell r="F1" t="str">
            <v>Career Path Description</v>
          </cell>
          <cell r="G1" t="str">
            <v>Level Description</v>
          </cell>
          <cell r="H1" t="str">
            <v>Band Description</v>
          </cell>
        </row>
        <row r="2">
          <cell r="A2" t="str">
            <v>D110</v>
          </cell>
          <cell r="B2" t="str">
            <v>SME QE</v>
          </cell>
          <cell r="C2" t="str">
            <v>Dev-Tech</v>
          </cell>
          <cell r="D2" t="str">
            <v>Quality Assurance</v>
          </cell>
          <cell r="E2" t="str">
            <v>SME</v>
          </cell>
          <cell r="F2" t="str">
            <v>Primary Levels</v>
          </cell>
          <cell r="G2" t="str">
            <v>Dev Tech 1</v>
          </cell>
          <cell r="H2" t="str">
            <v>Band 2</v>
          </cell>
        </row>
        <row r="3">
          <cell r="A3" t="str">
            <v>D201</v>
          </cell>
          <cell r="B3" t="str">
            <v>Programming SME</v>
          </cell>
          <cell r="C3" t="str">
            <v>Dev-Tech</v>
          </cell>
          <cell r="D3" t="str">
            <v>SW Development, Design</v>
          </cell>
          <cell r="E3" t="str">
            <v>SME</v>
          </cell>
          <cell r="F3" t="str">
            <v>Primary Levels</v>
          </cell>
          <cell r="G3" t="str">
            <v>Dev Tech 1</v>
          </cell>
          <cell r="H3" t="str">
            <v>Band 2</v>
          </cell>
        </row>
        <row r="4">
          <cell r="A4" t="str">
            <v>D202</v>
          </cell>
          <cell r="B4" t="str">
            <v>PVT</v>
          </cell>
          <cell r="C4" t="str">
            <v>Dev-Tech</v>
          </cell>
          <cell r="D4" t="str">
            <v>Infrastructure</v>
          </cell>
          <cell r="E4" t="str">
            <v>SME</v>
          </cell>
          <cell r="F4" t="str">
            <v>Primary Levels</v>
          </cell>
          <cell r="G4" t="str">
            <v>Dev Tech 1</v>
          </cell>
          <cell r="H4" t="str">
            <v>Band 2</v>
          </cell>
        </row>
        <row r="5">
          <cell r="A5" t="str">
            <v>D203</v>
          </cell>
          <cell r="B5" t="str">
            <v>ADBA</v>
          </cell>
          <cell r="C5" t="str">
            <v>Dev-Tech</v>
          </cell>
          <cell r="D5" t="str">
            <v>Infrastructure</v>
          </cell>
          <cell r="E5" t="str">
            <v>SME</v>
          </cell>
          <cell r="F5" t="str">
            <v>Primary Levels</v>
          </cell>
          <cell r="G5" t="str">
            <v>Dev Tech 1</v>
          </cell>
          <cell r="H5" t="str">
            <v>Band 2</v>
          </cell>
        </row>
        <row r="6">
          <cell r="A6" t="str">
            <v>D204</v>
          </cell>
          <cell r="B6" t="str">
            <v>Integration</v>
          </cell>
          <cell r="C6" t="str">
            <v>Dev-Tech</v>
          </cell>
          <cell r="D6" t="str">
            <v>Infrastructure</v>
          </cell>
          <cell r="E6" t="str">
            <v>SME</v>
          </cell>
          <cell r="F6" t="str">
            <v>Primary Levels</v>
          </cell>
          <cell r="G6" t="str">
            <v>Dev Tech 1</v>
          </cell>
          <cell r="H6" t="str">
            <v>Band 2</v>
          </cell>
        </row>
        <row r="7">
          <cell r="A7" t="str">
            <v>D205</v>
          </cell>
          <cell r="B7" t="str">
            <v>CC</v>
          </cell>
          <cell r="C7" t="str">
            <v>Dev-Tech</v>
          </cell>
          <cell r="D7" t="str">
            <v>Infrastructure</v>
          </cell>
          <cell r="E7" t="str">
            <v>SME</v>
          </cell>
          <cell r="F7" t="str">
            <v>Primary Levels</v>
          </cell>
          <cell r="G7" t="str">
            <v>Dev Tech 1</v>
          </cell>
          <cell r="H7" t="str">
            <v>Band 2</v>
          </cell>
        </row>
        <row r="8">
          <cell r="A8" t="str">
            <v>D206</v>
          </cell>
          <cell r="B8" t="str">
            <v>Environments</v>
          </cell>
          <cell r="C8" t="str">
            <v>Dev-Tech</v>
          </cell>
          <cell r="D8" t="str">
            <v>Infrastructure</v>
          </cell>
          <cell r="E8" t="str">
            <v>SME</v>
          </cell>
          <cell r="F8" t="str">
            <v>Primary Levels</v>
          </cell>
          <cell r="G8" t="str">
            <v>Dev Tech 1</v>
          </cell>
          <cell r="H8" t="str">
            <v>Band 2</v>
          </cell>
        </row>
        <row r="9">
          <cell r="A9" t="str">
            <v>D207</v>
          </cell>
          <cell r="B9" t="str">
            <v>Operational</v>
          </cell>
          <cell r="C9" t="str">
            <v>Dev-Tech</v>
          </cell>
          <cell r="D9" t="str">
            <v>Infrastructure</v>
          </cell>
          <cell r="E9" t="str">
            <v>SME</v>
          </cell>
          <cell r="F9" t="str">
            <v>Primary Levels</v>
          </cell>
          <cell r="G9" t="str">
            <v>Dev Tech 1</v>
          </cell>
          <cell r="H9" t="str">
            <v>Band 2</v>
          </cell>
        </row>
        <row r="10">
          <cell r="A10" t="str">
            <v>D208</v>
          </cell>
          <cell r="B10" t="str">
            <v>DBA</v>
          </cell>
          <cell r="C10" t="str">
            <v>Dev-Tech</v>
          </cell>
          <cell r="D10" t="str">
            <v>Infrastructure</v>
          </cell>
          <cell r="E10" t="str">
            <v>SME</v>
          </cell>
          <cell r="F10" t="str">
            <v>Primary Levels</v>
          </cell>
          <cell r="G10" t="str">
            <v>Dev Tech 1</v>
          </cell>
          <cell r="H10" t="str">
            <v>Band 2</v>
          </cell>
        </row>
        <row r="11">
          <cell r="A11" t="str">
            <v>D209</v>
          </cell>
          <cell r="B11" t="str">
            <v>Senior QE</v>
          </cell>
          <cell r="C11" t="str">
            <v>Dev-Tech</v>
          </cell>
          <cell r="D11" t="str">
            <v>Quality Assurance</v>
          </cell>
          <cell r="E11" t="str">
            <v>Senior SME</v>
          </cell>
          <cell r="F11" t="str">
            <v>Primary Levels</v>
          </cell>
          <cell r="G11" t="str">
            <v>Dev Tech 2</v>
          </cell>
          <cell r="H11" t="str">
            <v>Band 2</v>
          </cell>
        </row>
        <row r="12">
          <cell r="A12" t="str">
            <v>D210</v>
          </cell>
          <cell r="B12" t="str">
            <v>Technical Support Engineer</v>
          </cell>
          <cell r="C12" t="str">
            <v>Dev-Tech</v>
          </cell>
          <cell r="D12" t="str">
            <v>Customer Care</v>
          </cell>
          <cell r="E12" t="str">
            <v>SME</v>
          </cell>
          <cell r="F12" t="str">
            <v>Primary Levels</v>
          </cell>
          <cell r="G12" t="str">
            <v>Dev Tech 1</v>
          </cell>
          <cell r="H12" t="str">
            <v>Band 2</v>
          </cell>
        </row>
        <row r="13">
          <cell r="A13" t="str">
            <v>D211</v>
          </cell>
          <cell r="B13" t="str">
            <v>Programming Sr.SME</v>
          </cell>
          <cell r="C13" t="str">
            <v>Dev-Tech</v>
          </cell>
          <cell r="D13" t="str">
            <v>SW Development, Design</v>
          </cell>
          <cell r="E13" t="str">
            <v>Senior SME</v>
          </cell>
          <cell r="F13" t="str">
            <v>Primary Levels</v>
          </cell>
          <cell r="G13" t="str">
            <v>Dev Tech 2</v>
          </cell>
          <cell r="H13" t="str">
            <v>Band 2</v>
          </cell>
        </row>
        <row r="14">
          <cell r="A14" t="str">
            <v>D212</v>
          </cell>
          <cell r="B14" t="str">
            <v>Sr. Technical Support Engineer</v>
          </cell>
          <cell r="C14" t="str">
            <v>Dev-Tech</v>
          </cell>
          <cell r="D14" t="str">
            <v>Customer Care</v>
          </cell>
          <cell r="E14" t="str">
            <v>Senior SME</v>
          </cell>
          <cell r="F14" t="str">
            <v>Primary Levels</v>
          </cell>
          <cell r="G14" t="str">
            <v>Dev Tech 2</v>
          </cell>
          <cell r="H14" t="str">
            <v>Band 2</v>
          </cell>
        </row>
        <row r="15">
          <cell r="A15" t="str">
            <v>D213</v>
          </cell>
          <cell r="B15" t="str">
            <v>Senior DBA</v>
          </cell>
          <cell r="C15" t="str">
            <v>Dev-Tech</v>
          </cell>
          <cell r="D15" t="str">
            <v>Infrastructure</v>
          </cell>
          <cell r="E15" t="str">
            <v>Senior SME</v>
          </cell>
          <cell r="F15" t="str">
            <v>Primary Levels</v>
          </cell>
          <cell r="G15" t="str">
            <v>Dev Tech 2</v>
          </cell>
          <cell r="H15" t="str">
            <v>Band 2</v>
          </cell>
        </row>
        <row r="16">
          <cell r="A16" t="str">
            <v>D214</v>
          </cell>
          <cell r="B16" t="str">
            <v>Senior Integration</v>
          </cell>
          <cell r="C16" t="str">
            <v>Dev-Tech</v>
          </cell>
          <cell r="D16" t="str">
            <v>Infrastructure</v>
          </cell>
          <cell r="E16" t="str">
            <v>Senior SME</v>
          </cell>
          <cell r="F16" t="str">
            <v>Primary Levels</v>
          </cell>
          <cell r="G16" t="str">
            <v>Dev Tech 2</v>
          </cell>
          <cell r="H16" t="str">
            <v>Band 2</v>
          </cell>
        </row>
        <row r="17">
          <cell r="A17" t="str">
            <v>D215</v>
          </cell>
          <cell r="B17" t="str">
            <v>Senior Operational</v>
          </cell>
          <cell r="C17" t="str">
            <v>Dev-Tech</v>
          </cell>
          <cell r="D17" t="str">
            <v>Infrastructure</v>
          </cell>
          <cell r="E17" t="str">
            <v>Senior SME</v>
          </cell>
          <cell r="F17" t="str">
            <v>Primary Levels</v>
          </cell>
          <cell r="G17" t="str">
            <v>Dev Tech 2</v>
          </cell>
          <cell r="H17" t="str">
            <v>Band 2</v>
          </cell>
        </row>
        <row r="18">
          <cell r="A18" t="str">
            <v>D216</v>
          </cell>
          <cell r="B18" t="str">
            <v>Senior Environments</v>
          </cell>
          <cell r="C18" t="str">
            <v>Dev-Tech</v>
          </cell>
          <cell r="D18" t="str">
            <v>Infrastructure</v>
          </cell>
          <cell r="E18" t="str">
            <v>Senior SME</v>
          </cell>
          <cell r="F18" t="str">
            <v>Primary Levels</v>
          </cell>
          <cell r="G18" t="str">
            <v>Dev Tech 2</v>
          </cell>
          <cell r="H18" t="str">
            <v>Band 2</v>
          </cell>
        </row>
        <row r="19">
          <cell r="A19" t="str">
            <v>D217</v>
          </cell>
          <cell r="B19" t="str">
            <v>Senior CC</v>
          </cell>
          <cell r="C19" t="str">
            <v>Dev-Tech</v>
          </cell>
          <cell r="D19" t="str">
            <v>Infrastructure</v>
          </cell>
          <cell r="E19" t="str">
            <v>Senior SME</v>
          </cell>
          <cell r="F19" t="str">
            <v>Primary Levels</v>
          </cell>
          <cell r="G19" t="str">
            <v>Dev Tech 2</v>
          </cell>
          <cell r="H19" t="str">
            <v>Band 2</v>
          </cell>
        </row>
        <row r="20">
          <cell r="A20" t="str">
            <v>D218</v>
          </cell>
          <cell r="B20" t="str">
            <v>Senior PVT</v>
          </cell>
          <cell r="C20" t="str">
            <v>Dev-Tech</v>
          </cell>
          <cell r="D20" t="str">
            <v>Infrastructure</v>
          </cell>
          <cell r="E20" t="str">
            <v>Senior SME</v>
          </cell>
          <cell r="F20" t="str">
            <v>Primary Levels</v>
          </cell>
          <cell r="G20" t="str">
            <v>Dev Tech 2</v>
          </cell>
          <cell r="H20" t="str">
            <v>Band 2</v>
          </cell>
        </row>
        <row r="21">
          <cell r="A21" t="str">
            <v>D220</v>
          </cell>
          <cell r="B21" t="str">
            <v>Infra SME</v>
          </cell>
          <cell r="C21" t="str">
            <v>Dev-Tech</v>
          </cell>
          <cell r="D21" t="str">
            <v>Infrastructure</v>
          </cell>
          <cell r="E21" t="str">
            <v>SME</v>
          </cell>
          <cell r="F21" t="str">
            <v>Primary Levels</v>
          </cell>
          <cell r="G21" t="str">
            <v>Dev Tech 1</v>
          </cell>
          <cell r="H21" t="str">
            <v>Band 2</v>
          </cell>
        </row>
        <row r="22">
          <cell r="A22" t="str">
            <v>D221</v>
          </cell>
          <cell r="B22" t="str">
            <v>Infra Senior SME</v>
          </cell>
          <cell r="C22" t="str">
            <v>Dev-Tech</v>
          </cell>
          <cell r="D22" t="str">
            <v>Infrastructure</v>
          </cell>
          <cell r="E22" t="str">
            <v>Senior SME</v>
          </cell>
          <cell r="F22" t="str">
            <v>Primary Levels</v>
          </cell>
          <cell r="G22" t="str">
            <v>Dev Tech 2</v>
          </cell>
          <cell r="H22" t="str">
            <v>Band 2</v>
          </cell>
        </row>
        <row r="23">
          <cell r="A23" t="str">
            <v>D222</v>
          </cell>
          <cell r="B23" t="str">
            <v>Senior Unix</v>
          </cell>
          <cell r="C23" t="str">
            <v>Dev-Tech</v>
          </cell>
          <cell r="D23" t="str">
            <v>Infrastructure</v>
          </cell>
          <cell r="E23" t="str">
            <v>Senior SME</v>
          </cell>
          <cell r="F23" t="str">
            <v>Primary Levels</v>
          </cell>
          <cell r="G23" t="str">
            <v>Dev Tech 2</v>
          </cell>
          <cell r="H23" t="str">
            <v>Band 2</v>
          </cell>
        </row>
        <row r="24">
          <cell r="A24" t="str">
            <v>D223</v>
          </cell>
          <cell r="B24" t="str">
            <v>Unix</v>
          </cell>
          <cell r="C24" t="str">
            <v>Dev-Tech</v>
          </cell>
          <cell r="D24" t="str">
            <v>Infrastructure</v>
          </cell>
          <cell r="E24" t="str">
            <v>SME</v>
          </cell>
          <cell r="F24" t="str">
            <v>Primary Levels</v>
          </cell>
          <cell r="G24" t="str">
            <v>Dev Tech 1</v>
          </cell>
          <cell r="H24" t="str">
            <v>Band 2</v>
          </cell>
        </row>
        <row r="25">
          <cell r="A25" t="str">
            <v>D224</v>
          </cell>
          <cell r="B25" t="str">
            <v>Senior PC Technologies</v>
          </cell>
          <cell r="C25" t="str">
            <v>Dev-Tech</v>
          </cell>
          <cell r="D25" t="str">
            <v>Infrastructure</v>
          </cell>
          <cell r="E25" t="str">
            <v>Senior SME</v>
          </cell>
          <cell r="F25" t="str">
            <v>Primary Levels</v>
          </cell>
          <cell r="G25" t="str">
            <v>Dev Tech 2</v>
          </cell>
          <cell r="H25" t="str">
            <v>Band 2</v>
          </cell>
        </row>
        <row r="26">
          <cell r="A26" t="str">
            <v>D225</v>
          </cell>
          <cell r="B26" t="str">
            <v>Senior Lotus Notes</v>
          </cell>
          <cell r="C26" t="str">
            <v>Dev-Tech</v>
          </cell>
          <cell r="D26" t="str">
            <v>Infrastructure</v>
          </cell>
          <cell r="E26" t="str">
            <v>Senior SME</v>
          </cell>
          <cell r="F26" t="str">
            <v>Primary Levels</v>
          </cell>
          <cell r="G26" t="str">
            <v>Dev Tech 2</v>
          </cell>
          <cell r="H26" t="str">
            <v>Band 2</v>
          </cell>
        </row>
        <row r="27">
          <cell r="A27" t="str">
            <v>D226</v>
          </cell>
          <cell r="B27" t="str">
            <v>Senior NT</v>
          </cell>
          <cell r="C27" t="str">
            <v>Dev-Tech</v>
          </cell>
          <cell r="D27" t="str">
            <v>Infrastructure</v>
          </cell>
          <cell r="E27" t="str">
            <v>Senior SME</v>
          </cell>
          <cell r="F27" t="str">
            <v>Primary Levels</v>
          </cell>
          <cell r="G27" t="str">
            <v>Dev Tech 2</v>
          </cell>
          <cell r="H27" t="str">
            <v>Band 2</v>
          </cell>
        </row>
        <row r="28">
          <cell r="A28" t="str">
            <v>D227</v>
          </cell>
          <cell r="B28" t="str">
            <v>Networking</v>
          </cell>
          <cell r="C28" t="str">
            <v>Dev-Tech</v>
          </cell>
          <cell r="D28" t="str">
            <v>Infrastructure</v>
          </cell>
          <cell r="E28" t="str">
            <v>SME</v>
          </cell>
          <cell r="F28" t="str">
            <v>Primary Levels</v>
          </cell>
          <cell r="G28" t="str">
            <v>Dev Tech 1</v>
          </cell>
          <cell r="H28" t="str">
            <v>Band 2</v>
          </cell>
        </row>
        <row r="29">
          <cell r="A29" t="str">
            <v>D228</v>
          </cell>
          <cell r="B29" t="str">
            <v>Senior Networking</v>
          </cell>
          <cell r="C29" t="str">
            <v>Dev-Tech</v>
          </cell>
          <cell r="D29" t="str">
            <v>Infrastructure</v>
          </cell>
          <cell r="E29" t="str">
            <v>Senior SME</v>
          </cell>
          <cell r="F29" t="str">
            <v>Primary Levels</v>
          </cell>
          <cell r="G29" t="str">
            <v>Dev Tech 2</v>
          </cell>
          <cell r="H29" t="str">
            <v>Band 2</v>
          </cell>
        </row>
        <row r="30">
          <cell r="A30" t="str">
            <v>D229</v>
          </cell>
          <cell r="B30" t="str">
            <v>NT</v>
          </cell>
          <cell r="C30" t="str">
            <v>Dev-Tech</v>
          </cell>
          <cell r="D30" t="str">
            <v>Infrastructure</v>
          </cell>
          <cell r="E30" t="str">
            <v>SME</v>
          </cell>
          <cell r="F30" t="str">
            <v>Primary Levels</v>
          </cell>
          <cell r="G30" t="str">
            <v>Dev Tech 1</v>
          </cell>
          <cell r="H30" t="str">
            <v>Band 2</v>
          </cell>
        </row>
        <row r="31">
          <cell r="A31" t="str">
            <v>D231</v>
          </cell>
          <cell r="B31" t="str">
            <v>Senior Middleware Tools</v>
          </cell>
          <cell r="C31" t="str">
            <v>Dev-Tech</v>
          </cell>
          <cell r="D31" t="str">
            <v>Infrastructure</v>
          </cell>
          <cell r="E31" t="str">
            <v>Senior SME</v>
          </cell>
          <cell r="F31" t="str">
            <v>Primary Levels</v>
          </cell>
          <cell r="G31" t="str">
            <v>Dev Tech 2</v>
          </cell>
          <cell r="H31" t="str">
            <v>Band 2</v>
          </cell>
        </row>
        <row r="32">
          <cell r="A32" t="str">
            <v>D234</v>
          </cell>
          <cell r="B32" t="str">
            <v>Junior Sys Architect</v>
          </cell>
          <cell r="C32" t="str">
            <v>Dev-Tech</v>
          </cell>
          <cell r="D32" t="str">
            <v>Infrastructure</v>
          </cell>
          <cell r="E32" t="str">
            <v>Senior SME</v>
          </cell>
          <cell r="F32" t="str">
            <v>Primary Levels</v>
          </cell>
          <cell r="G32" t="str">
            <v>Dev Tech 2</v>
          </cell>
          <cell r="H32" t="str">
            <v>Band 2</v>
          </cell>
        </row>
        <row r="33">
          <cell r="A33" t="str">
            <v>D235</v>
          </cell>
          <cell r="B33" t="str">
            <v>CC &amp; environments</v>
          </cell>
          <cell r="C33" t="str">
            <v>Dev-Tech</v>
          </cell>
          <cell r="D33" t="str">
            <v>Infrastructure</v>
          </cell>
          <cell r="E33" t="str">
            <v>SME</v>
          </cell>
          <cell r="F33" t="str">
            <v>Primary Levels</v>
          </cell>
          <cell r="G33" t="str">
            <v>Dev Tech 1</v>
          </cell>
          <cell r="H33" t="str">
            <v>Band 2</v>
          </cell>
        </row>
        <row r="34">
          <cell r="A34" t="str">
            <v>D236</v>
          </cell>
          <cell r="B34" t="str">
            <v>Infra  SR SME</v>
          </cell>
          <cell r="C34" t="str">
            <v>Dev-Tech</v>
          </cell>
          <cell r="D34" t="str">
            <v>Infrastructure</v>
          </cell>
          <cell r="E34" t="str">
            <v>Senior SME</v>
          </cell>
          <cell r="F34" t="str">
            <v>Primary Levels</v>
          </cell>
          <cell r="G34" t="str">
            <v>Dev Tech 2</v>
          </cell>
          <cell r="H34" t="str">
            <v>Band 2</v>
          </cell>
        </row>
        <row r="35">
          <cell r="A35" t="str">
            <v>D238</v>
          </cell>
          <cell r="B35" t="str">
            <v>Sr. NT/ecare support</v>
          </cell>
          <cell r="C35" t="str">
            <v>Dev-Tech</v>
          </cell>
          <cell r="D35" t="str">
            <v>Infrastructure</v>
          </cell>
          <cell r="E35" t="str">
            <v>Senior SME</v>
          </cell>
          <cell r="F35" t="str">
            <v>Primary Levels</v>
          </cell>
          <cell r="G35" t="str">
            <v>Dev Tech 2</v>
          </cell>
          <cell r="H35" t="str">
            <v>Band 2</v>
          </cell>
        </row>
        <row r="36">
          <cell r="A36" t="str">
            <v>D239</v>
          </cell>
          <cell r="B36" t="str">
            <v>Sr. CC &amp; environments</v>
          </cell>
          <cell r="C36" t="str">
            <v>Dev-Tech</v>
          </cell>
          <cell r="D36" t="str">
            <v>Infrastructure</v>
          </cell>
          <cell r="E36" t="str">
            <v>Senior SME</v>
          </cell>
          <cell r="F36" t="str">
            <v>Primary Levels</v>
          </cell>
          <cell r="G36" t="str">
            <v>Dev Tech 2</v>
          </cell>
          <cell r="H36" t="str">
            <v>Band 2</v>
          </cell>
        </row>
        <row r="37">
          <cell r="A37" t="str">
            <v>D240</v>
          </cell>
          <cell r="B37" t="str">
            <v>NT/ecare Support</v>
          </cell>
          <cell r="C37" t="str">
            <v>Dev-Tech</v>
          </cell>
          <cell r="D37" t="str">
            <v>Infrastructure</v>
          </cell>
          <cell r="E37" t="str">
            <v>SME</v>
          </cell>
          <cell r="F37" t="str">
            <v>Primary Levels</v>
          </cell>
          <cell r="G37" t="str">
            <v>Dev Tech 1</v>
          </cell>
          <cell r="H37" t="str">
            <v>Band 2</v>
          </cell>
        </row>
        <row r="38">
          <cell r="A38" t="str">
            <v>D241</v>
          </cell>
          <cell r="B38" t="str">
            <v>Software Designer</v>
          </cell>
          <cell r="C38" t="str">
            <v>Dev-Tech</v>
          </cell>
          <cell r="D38" t="str">
            <v>SW Development, Design</v>
          </cell>
          <cell r="E38" t="str">
            <v>SME</v>
          </cell>
          <cell r="F38" t="str">
            <v>Primary Levels</v>
          </cell>
          <cell r="G38" t="str">
            <v>Dev Tech 1</v>
          </cell>
          <cell r="H38" t="str">
            <v>Band 2</v>
          </cell>
        </row>
        <row r="39">
          <cell r="A39" t="str">
            <v>D242</v>
          </cell>
          <cell r="B39" t="str">
            <v>Sr. Software Designer</v>
          </cell>
          <cell r="C39" t="str">
            <v>Dev-Tech</v>
          </cell>
          <cell r="D39" t="str">
            <v>SW Development, Design</v>
          </cell>
          <cell r="E39" t="str">
            <v>Senior SME</v>
          </cell>
          <cell r="F39" t="str">
            <v>Primary Levels</v>
          </cell>
          <cell r="G39" t="str">
            <v>Dev Tech 2</v>
          </cell>
          <cell r="H39" t="str">
            <v>Band 2</v>
          </cell>
        </row>
        <row r="40">
          <cell r="A40" t="str">
            <v>D301</v>
          </cell>
          <cell r="B40" t="str">
            <v>Development Group Leader</v>
          </cell>
          <cell r="C40" t="str">
            <v>Dev-Tech</v>
          </cell>
          <cell r="D40" t="str">
            <v>SW Development, Design</v>
          </cell>
          <cell r="E40" t="str">
            <v>Group Leader</v>
          </cell>
          <cell r="F40" t="str">
            <v>Management</v>
          </cell>
          <cell r="G40" t="str">
            <v>Dev Tech 3</v>
          </cell>
          <cell r="H40" t="str">
            <v>Band 3</v>
          </cell>
        </row>
        <row r="41">
          <cell r="A41" t="str">
            <v>D302</v>
          </cell>
          <cell r="B41" t="str">
            <v>Development Expert</v>
          </cell>
          <cell r="C41" t="str">
            <v>Dev-Tech</v>
          </cell>
          <cell r="D41" t="str">
            <v>SW Development, Design</v>
          </cell>
          <cell r="E41" t="str">
            <v>Expert</v>
          </cell>
          <cell r="F41" t="str">
            <v>Individual Contributor</v>
          </cell>
          <cell r="G41" t="str">
            <v>Dev Tech 3</v>
          </cell>
          <cell r="H41" t="str">
            <v>Band 3</v>
          </cell>
        </row>
        <row r="42">
          <cell r="A42" t="str">
            <v>D303</v>
          </cell>
          <cell r="B42" t="str">
            <v>Infra Group Leader</v>
          </cell>
          <cell r="C42" t="str">
            <v>Dev-Tech</v>
          </cell>
          <cell r="D42" t="str">
            <v>Infrastructure</v>
          </cell>
          <cell r="E42" t="str">
            <v>Group Leader</v>
          </cell>
          <cell r="F42" t="str">
            <v>Management</v>
          </cell>
          <cell r="G42" t="str">
            <v>Dev Tech 3</v>
          </cell>
          <cell r="H42" t="str">
            <v>Band 3</v>
          </cell>
        </row>
        <row r="43">
          <cell r="A43" t="str">
            <v>D304</v>
          </cell>
          <cell r="B43" t="str">
            <v>Infra Expert</v>
          </cell>
          <cell r="C43" t="str">
            <v>Dev-Tech</v>
          </cell>
          <cell r="D43" t="str">
            <v>Infrastructure</v>
          </cell>
          <cell r="E43" t="str">
            <v>Expert</v>
          </cell>
          <cell r="F43" t="str">
            <v>Individual Contributor</v>
          </cell>
          <cell r="G43" t="str">
            <v>Dev Tech 3</v>
          </cell>
          <cell r="H43" t="str">
            <v>Band 3</v>
          </cell>
        </row>
        <row r="44">
          <cell r="A44" t="str">
            <v>D305</v>
          </cell>
          <cell r="B44" t="str">
            <v>Expert QE</v>
          </cell>
          <cell r="C44" t="str">
            <v>Dev-Tech</v>
          </cell>
          <cell r="D44" t="str">
            <v>Quality Assurance</v>
          </cell>
          <cell r="E44" t="str">
            <v>Expert</v>
          </cell>
          <cell r="F44" t="str">
            <v>Individual Contributor</v>
          </cell>
          <cell r="G44" t="str">
            <v>Dev Tech 3</v>
          </cell>
          <cell r="H44" t="str">
            <v>Band 3</v>
          </cell>
        </row>
        <row r="45">
          <cell r="A45" t="str">
            <v>D307</v>
          </cell>
          <cell r="B45" t="str">
            <v>Expert Technical Support Engineer</v>
          </cell>
          <cell r="C45" t="str">
            <v>Dev-Tech</v>
          </cell>
          <cell r="D45" t="str">
            <v>Customer Care</v>
          </cell>
          <cell r="E45" t="str">
            <v>Expert</v>
          </cell>
          <cell r="F45" t="str">
            <v>Individual Contributor</v>
          </cell>
          <cell r="G45" t="str">
            <v>Dev Tech 3</v>
          </cell>
          <cell r="H45" t="str">
            <v>Band 3</v>
          </cell>
        </row>
        <row r="46">
          <cell r="A46" t="str">
            <v>D308</v>
          </cell>
          <cell r="B46" t="str">
            <v>Lead Technical Support Engineer</v>
          </cell>
          <cell r="C46" t="str">
            <v>Dev-Tech</v>
          </cell>
          <cell r="D46" t="str">
            <v>Customer Care</v>
          </cell>
          <cell r="E46" t="str">
            <v>Group Leader</v>
          </cell>
          <cell r="F46" t="str">
            <v>Management</v>
          </cell>
          <cell r="G46" t="str">
            <v>Dev Tech 3</v>
          </cell>
          <cell r="H46" t="str">
            <v>Band 3</v>
          </cell>
        </row>
        <row r="47">
          <cell r="A47" t="str">
            <v>D314</v>
          </cell>
          <cell r="B47" t="str">
            <v>Senior ADBA</v>
          </cell>
          <cell r="C47" t="str">
            <v>Dev-Tech</v>
          </cell>
          <cell r="D47" t="str">
            <v>Infrastructure</v>
          </cell>
          <cell r="E47" t="str">
            <v>Senior SME</v>
          </cell>
          <cell r="F47" t="str">
            <v>Primary Levels</v>
          </cell>
          <cell r="G47" t="str">
            <v>Dev Tech 2</v>
          </cell>
          <cell r="H47" t="str">
            <v>Band 2</v>
          </cell>
        </row>
        <row r="48">
          <cell r="A48" t="str">
            <v>D315</v>
          </cell>
          <cell r="B48" t="str">
            <v>DBA Expert</v>
          </cell>
          <cell r="C48" t="str">
            <v>Dev-Tech</v>
          </cell>
          <cell r="D48" t="str">
            <v>Infrastructure</v>
          </cell>
          <cell r="E48" t="str">
            <v>Expert</v>
          </cell>
          <cell r="F48" t="str">
            <v>Individual Contributor</v>
          </cell>
          <cell r="G48" t="str">
            <v>Dev Tech 3</v>
          </cell>
          <cell r="H48" t="str">
            <v>Band 3</v>
          </cell>
        </row>
        <row r="49">
          <cell r="A49" t="str">
            <v>D316</v>
          </cell>
          <cell r="B49" t="str">
            <v>ADBA Expert</v>
          </cell>
          <cell r="C49" t="str">
            <v>Dev-Tech</v>
          </cell>
          <cell r="D49" t="str">
            <v>Infrastructure</v>
          </cell>
          <cell r="E49" t="str">
            <v>Expert</v>
          </cell>
          <cell r="F49" t="str">
            <v>Individual Contributor</v>
          </cell>
          <cell r="G49" t="str">
            <v>Dev Tech 3</v>
          </cell>
          <cell r="H49" t="str">
            <v>Band 3</v>
          </cell>
        </row>
        <row r="50">
          <cell r="A50" t="str">
            <v>D319</v>
          </cell>
          <cell r="B50" t="str">
            <v>ADBA Group Leader</v>
          </cell>
          <cell r="C50" t="str">
            <v>Dev-Tech</v>
          </cell>
          <cell r="D50" t="str">
            <v>Infrastructure</v>
          </cell>
          <cell r="E50" t="str">
            <v>Group Leader</v>
          </cell>
          <cell r="F50" t="str">
            <v>Management</v>
          </cell>
          <cell r="G50" t="str">
            <v>Dev Tech 3</v>
          </cell>
          <cell r="H50" t="str">
            <v>Band 3</v>
          </cell>
        </row>
        <row r="51">
          <cell r="A51" t="str">
            <v>D320</v>
          </cell>
          <cell r="B51" t="str">
            <v>PC Technologies Expert</v>
          </cell>
          <cell r="C51" t="str">
            <v>Dev-Tech</v>
          </cell>
          <cell r="D51" t="str">
            <v>Infrastructure</v>
          </cell>
          <cell r="E51" t="str">
            <v>Expert</v>
          </cell>
          <cell r="F51" t="str">
            <v>Individual Contributor</v>
          </cell>
          <cell r="G51" t="str">
            <v>Dev Tech 3</v>
          </cell>
          <cell r="H51" t="str">
            <v>Band 3</v>
          </cell>
        </row>
        <row r="52">
          <cell r="A52" t="str">
            <v>D321</v>
          </cell>
          <cell r="B52" t="str">
            <v>Lotus Notes Expert</v>
          </cell>
          <cell r="C52" t="str">
            <v>Dev-Tech</v>
          </cell>
          <cell r="D52" t="str">
            <v>Infrastructure</v>
          </cell>
          <cell r="E52" t="str">
            <v>Expert</v>
          </cell>
          <cell r="F52" t="str">
            <v>Individual Contributor</v>
          </cell>
          <cell r="G52" t="str">
            <v>Dev Tech 3</v>
          </cell>
          <cell r="H52" t="str">
            <v>Band 3</v>
          </cell>
        </row>
        <row r="53">
          <cell r="A53" t="str">
            <v>D322</v>
          </cell>
          <cell r="B53" t="str">
            <v>NT Expert</v>
          </cell>
          <cell r="C53" t="str">
            <v>Dev-Tech</v>
          </cell>
          <cell r="D53" t="str">
            <v>Infrastructure</v>
          </cell>
          <cell r="E53" t="str">
            <v>Expert</v>
          </cell>
          <cell r="F53" t="str">
            <v>Individual Contributor</v>
          </cell>
          <cell r="G53" t="str">
            <v>Dev Tech 3</v>
          </cell>
          <cell r="H53" t="str">
            <v>Band 3</v>
          </cell>
        </row>
        <row r="54">
          <cell r="A54" t="str">
            <v>D323</v>
          </cell>
          <cell r="B54" t="str">
            <v>Networking Group Leader</v>
          </cell>
          <cell r="C54" t="str">
            <v>Dev-Tech</v>
          </cell>
          <cell r="D54" t="str">
            <v>Infrastructure</v>
          </cell>
          <cell r="E54" t="str">
            <v>Group Leader</v>
          </cell>
          <cell r="F54" t="str">
            <v>Management</v>
          </cell>
          <cell r="G54" t="str">
            <v>Dev Tech 3</v>
          </cell>
          <cell r="H54" t="str">
            <v>Band 3</v>
          </cell>
        </row>
        <row r="55">
          <cell r="A55" t="str">
            <v>D324</v>
          </cell>
          <cell r="B55" t="str">
            <v>Networking Expert</v>
          </cell>
          <cell r="C55" t="str">
            <v>Dev-Tech</v>
          </cell>
          <cell r="D55" t="str">
            <v>Infrastructure</v>
          </cell>
          <cell r="E55" t="str">
            <v>Expert</v>
          </cell>
          <cell r="F55" t="str">
            <v>Individual Contributor</v>
          </cell>
          <cell r="G55" t="str">
            <v>Dev Tech 3</v>
          </cell>
          <cell r="H55" t="str">
            <v>Band 3</v>
          </cell>
        </row>
        <row r="56">
          <cell r="A56" t="str">
            <v>D325</v>
          </cell>
          <cell r="B56" t="str">
            <v>UNIX Expert</v>
          </cell>
          <cell r="C56" t="str">
            <v>Dev-Tech</v>
          </cell>
          <cell r="D56" t="str">
            <v>Infrastructure</v>
          </cell>
          <cell r="E56" t="str">
            <v>Expert</v>
          </cell>
          <cell r="F56" t="str">
            <v>Individual Contributor</v>
          </cell>
          <cell r="G56" t="str">
            <v>Dev Tech 3</v>
          </cell>
          <cell r="H56" t="str">
            <v>Band 3</v>
          </cell>
        </row>
        <row r="57">
          <cell r="A57" t="str">
            <v>D326</v>
          </cell>
          <cell r="B57" t="str">
            <v>Unix Group leader</v>
          </cell>
          <cell r="C57" t="str">
            <v>Dev-Tech</v>
          </cell>
          <cell r="D57" t="str">
            <v>Infrastructure</v>
          </cell>
          <cell r="E57" t="str">
            <v>Group Leader</v>
          </cell>
          <cell r="F57" t="str">
            <v>Management</v>
          </cell>
          <cell r="G57" t="str">
            <v>Dev Tech 3</v>
          </cell>
          <cell r="H57" t="str">
            <v>Band 3</v>
          </cell>
        </row>
        <row r="58">
          <cell r="A58" t="str">
            <v>D327</v>
          </cell>
          <cell r="B58" t="str">
            <v>Middleware Tools Expert</v>
          </cell>
          <cell r="C58" t="str">
            <v>Dev-Tech</v>
          </cell>
          <cell r="D58" t="str">
            <v>Infrastructure</v>
          </cell>
          <cell r="E58" t="str">
            <v>Expert</v>
          </cell>
          <cell r="F58" t="str">
            <v>Individual Contributor</v>
          </cell>
          <cell r="G58" t="str">
            <v>Dev Tech 3</v>
          </cell>
          <cell r="H58" t="str">
            <v>Band 3</v>
          </cell>
        </row>
        <row r="59">
          <cell r="A59" t="str">
            <v>D328</v>
          </cell>
          <cell r="B59" t="str">
            <v>Middleware Tools group Leader</v>
          </cell>
          <cell r="C59" t="str">
            <v>Dev-Tech</v>
          </cell>
          <cell r="D59" t="str">
            <v>Infrastructure</v>
          </cell>
          <cell r="E59" t="str">
            <v>Group Leader</v>
          </cell>
          <cell r="F59" t="str">
            <v>Management</v>
          </cell>
          <cell r="G59" t="str">
            <v>Dev Tech 3</v>
          </cell>
          <cell r="H59" t="str">
            <v>Band 3</v>
          </cell>
        </row>
        <row r="60">
          <cell r="A60" t="str">
            <v>D329</v>
          </cell>
          <cell r="B60" t="str">
            <v>DB Performance Expert</v>
          </cell>
          <cell r="C60" t="str">
            <v>Dev-Tech</v>
          </cell>
          <cell r="D60" t="str">
            <v>Infrastructure</v>
          </cell>
          <cell r="E60" t="str">
            <v>Expert</v>
          </cell>
          <cell r="F60" t="str">
            <v>Individual Contributor</v>
          </cell>
          <cell r="G60" t="str">
            <v>Dev Tech 3</v>
          </cell>
          <cell r="H60" t="str">
            <v>Band 3</v>
          </cell>
        </row>
        <row r="61">
          <cell r="A61" t="str">
            <v>D331</v>
          </cell>
          <cell r="B61" t="str">
            <v>DBA GL</v>
          </cell>
          <cell r="C61" t="str">
            <v>Dev-Tech</v>
          </cell>
          <cell r="D61" t="str">
            <v>Infrastructure</v>
          </cell>
          <cell r="E61" t="str">
            <v>Group Leader</v>
          </cell>
          <cell r="F61" t="str">
            <v>Management</v>
          </cell>
          <cell r="G61" t="str">
            <v>Dev Tech 3</v>
          </cell>
          <cell r="H61" t="str">
            <v>Band 3</v>
          </cell>
        </row>
        <row r="62">
          <cell r="A62" t="str">
            <v>D332</v>
          </cell>
          <cell r="B62" t="str">
            <v>Sys architect Expert</v>
          </cell>
          <cell r="C62" t="str">
            <v>Dev-Tech</v>
          </cell>
          <cell r="D62" t="str">
            <v>Infrastructure</v>
          </cell>
          <cell r="E62" t="str">
            <v>Expert</v>
          </cell>
          <cell r="F62" t="str">
            <v>Individual Contributor</v>
          </cell>
          <cell r="G62" t="str">
            <v>Dev Tech 3</v>
          </cell>
          <cell r="H62" t="str">
            <v>Band 3</v>
          </cell>
        </row>
        <row r="63">
          <cell r="A63" t="str">
            <v>D333</v>
          </cell>
          <cell r="B63" t="str">
            <v>Software Design Expert</v>
          </cell>
          <cell r="C63" t="str">
            <v>Dev-Tech</v>
          </cell>
          <cell r="D63" t="str">
            <v>SW Development, Design</v>
          </cell>
          <cell r="E63" t="str">
            <v>Expert</v>
          </cell>
          <cell r="F63" t="str">
            <v>Individual Contributor</v>
          </cell>
          <cell r="G63" t="str">
            <v>Dev Tech 3</v>
          </cell>
          <cell r="H63" t="str">
            <v>Band 3</v>
          </cell>
        </row>
        <row r="64">
          <cell r="A64" t="str">
            <v>D401</v>
          </cell>
          <cell r="B64" t="str">
            <v>Development Manager</v>
          </cell>
          <cell r="C64" t="str">
            <v>Dev-Tech</v>
          </cell>
          <cell r="D64" t="str">
            <v>SW Development, Design</v>
          </cell>
          <cell r="E64" t="str">
            <v>Manager</v>
          </cell>
          <cell r="F64" t="str">
            <v>Management</v>
          </cell>
          <cell r="G64" t="str">
            <v>Dev Tech 4</v>
          </cell>
          <cell r="H64" t="str">
            <v>Band 4</v>
          </cell>
        </row>
        <row r="65">
          <cell r="A65" t="str">
            <v>D402</v>
          </cell>
          <cell r="B65" t="str">
            <v>Development Senior Expert</v>
          </cell>
          <cell r="C65" t="str">
            <v>Dev-Tech</v>
          </cell>
          <cell r="D65" t="str">
            <v>SW Development, Design</v>
          </cell>
          <cell r="E65" t="str">
            <v>Senior Expert</v>
          </cell>
          <cell r="F65" t="str">
            <v>Individual Contributor</v>
          </cell>
          <cell r="G65" t="str">
            <v>Dev Tech 4</v>
          </cell>
          <cell r="H65" t="str">
            <v>Band 4</v>
          </cell>
        </row>
        <row r="66">
          <cell r="A66" t="str">
            <v>D403</v>
          </cell>
          <cell r="B66" t="str">
            <v>Infra Manager</v>
          </cell>
          <cell r="C66" t="str">
            <v>Dev-Tech</v>
          </cell>
          <cell r="D66" t="str">
            <v>Infrastructure</v>
          </cell>
          <cell r="E66" t="str">
            <v>Manager</v>
          </cell>
          <cell r="F66" t="str">
            <v>Management</v>
          </cell>
          <cell r="G66" t="str">
            <v>Dev Tech 4</v>
          </cell>
          <cell r="H66" t="str">
            <v>Band 4</v>
          </cell>
        </row>
        <row r="67">
          <cell r="A67" t="str">
            <v>D404</v>
          </cell>
          <cell r="B67" t="str">
            <v>Infra Senior Expert</v>
          </cell>
          <cell r="C67" t="str">
            <v>Dev-Tech</v>
          </cell>
          <cell r="D67" t="str">
            <v>Infrastructure</v>
          </cell>
          <cell r="E67" t="str">
            <v>Senior Expert</v>
          </cell>
          <cell r="F67" t="str">
            <v>Individual Contributor</v>
          </cell>
          <cell r="G67" t="str">
            <v>Dev Tech 4</v>
          </cell>
          <cell r="H67" t="str">
            <v>Band 4</v>
          </cell>
        </row>
        <row r="68">
          <cell r="A68" t="str">
            <v>D405</v>
          </cell>
          <cell r="B68" t="str">
            <v>Principal QE</v>
          </cell>
          <cell r="C68" t="str">
            <v>Dev-Tech</v>
          </cell>
          <cell r="D68" t="str">
            <v>Quality Assurance</v>
          </cell>
          <cell r="E68" t="str">
            <v>Senior Expert</v>
          </cell>
          <cell r="F68" t="str">
            <v>Individual Contributor</v>
          </cell>
          <cell r="G68" t="str">
            <v>Dev Tech 4</v>
          </cell>
          <cell r="H68" t="str">
            <v>Band 4</v>
          </cell>
        </row>
        <row r="69">
          <cell r="A69" t="str">
            <v>D406</v>
          </cell>
          <cell r="B69" t="str">
            <v>QE Manager</v>
          </cell>
          <cell r="C69" t="str">
            <v>Dev-Tech</v>
          </cell>
          <cell r="D69" t="str">
            <v>Quality Assurance</v>
          </cell>
          <cell r="E69" t="str">
            <v>Manager</v>
          </cell>
          <cell r="F69" t="str">
            <v>Management</v>
          </cell>
          <cell r="G69" t="str">
            <v>Dev Tech 4</v>
          </cell>
          <cell r="H69" t="str">
            <v>Band 4</v>
          </cell>
        </row>
        <row r="70">
          <cell r="A70" t="str">
            <v>D407</v>
          </cell>
          <cell r="B70" t="str">
            <v>Principal Technical Support Engineer</v>
          </cell>
          <cell r="C70" t="str">
            <v>Dev-Tech</v>
          </cell>
          <cell r="D70" t="str">
            <v>Customer Care</v>
          </cell>
          <cell r="E70" t="str">
            <v>Senior Expert</v>
          </cell>
          <cell r="F70" t="str">
            <v>Individual Contributor</v>
          </cell>
          <cell r="G70" t="str">
            <v>Dev Tech 4</v>
          </cell>
          <cell r="H70" t="str">
            <v>Band 4</v>
          </cell>
        </row>
        <row r="71">
          <cell r="A71" t="str">
            <v>D408</v>
          </cell>
          <cell r="B71" t="str">
            <v>Technical Support Manager</v>
          </cell>
          <cell r="C71" t="str">
            <v>Dev-Tech</v>
          </cell>
          <cell r="D71" t="str">
            <v>Customer Care</v>
          </cell>
          <cell r="E71" t="str">
            <v>Manager</v>
          </cell>
          <cell r="F71" t="str">
            <v>Management</v>
          </cell>
          <cell r="G71" t="str">
            <v>Dev Tech 4</v>
          </cell>
          <cell r="H71" t="str">
            <v>Band 4</v>
          </cell>
        </row>
        <row r="72">
          <cell r="A72" t="str">
            <v>D409</v>
          </cell>
          <cell r="B72" t="str">
            <v>NT Senior Expert</v>
          </cell>
          <cell r="C72" t="str">
            <v>Dev-Tech</v>
          </cell>
          <cell r="D72" t="str">
            <v>Infrastructure</v>
          </cell>
          <cell r="E72" t="str">
            <v>Senior Expert</v>
          </cell>
          <cell r="F72" t="str">
            <v>Individual Contributor</v>
          </cell>
          <cell r="G72" t="str">
            <v>Dev Tech 4</v>
          </cell>
          <cell r="H72" t="str">
            <v>Band 4</v>
          </cell>
        </row>
        <row r="73">
          <cell r="A73" t="str">
            <v>D411</v>
          </cell>
          <cell r="B73" t="str">
            <v>Unix  Senior Expert</v>
          </cell>
          <cell r="C73" t="str">
            <v>Dev-Tech</v>
          </cell>
          <cell r="D73" t="str">
            <v>Infrastructure</v>
          </cell>
          <cell r="E73" t="str">
            <v>Senior Expert</v>
          </cell>
          <cell r="F73" t="str">
            <v>Individual Contributor</v>
          </cell>
          <cell r="G73" t="str">
            <v>Dev Tech 4</v>
          </cell>
          <cell r="H73" t="str">
            <v>Band 4</v>
          </cell>
        </row>
        <row r="74">
          <cell r="A74" t="str">
            <v>D412</v>
          </cell>
          <cell r="B74" t="str">
            <v>DB Performance  Senior Expert</v>
          </cell>
          <cell r="C74" t="str">
            <v>Dev-Tech</v>
          </cell>
          <cell r="D74" t="str">
            <v>Infrastructure</v>
          </cell>
          <cell r="E74" t="str">
            <v>Senior Expert</v>
          </cell>
          <cell r="F74" t="str">
            <v>Individual Contributor</v>
          </cell>
          <cell r="G74" t="str">
            <v>Dev Tech 4</v>
          </cell>
          <cell r="H74" t="str">
            <v>Band 4</v>
          </cell>
        </row>
        <row r="75">
          <cell r="A75" t="str">
            <v>D413</v>
          </cell>
          <cell r="B75" t="str">
            <v>DBA Senior Expert</v>
          </cell>
          <cell r="C75" t="str">
            <v>Dev-Tech</v>
          </cell>
          <cell r="D75" t="str">
            <v>Infrastructure</v>
          </cell>
          <cell r="E75" t="str">
            <v>Senior Expert</v>
          </cell>
          <cell r="F75" t="str">
            <v>Individual Contributor</v>
          </cell>
          <cell r="G75" t="str">
            <v>Dev Tech 4</v>
          </cell>
          <cell r="H75" t="str">
            <v>Band 4</v>
          </cell>
        </row>
        <row r="76">
          <cell r="A76" t="str">
            <v>D414</v>
          </cell>
          <cell r="B76" t="str">
            <v>Sys architect Senior Expert</v>
          </cell>
          <cell r="C76" t="str">
            <v>Dev-Tech</v>
          </cell>
          <cell r="D76" t="str">
            <v>Infrastructure</v>
          </cell>
          <cell r="E76" t="str">
            <v>Senior Expert</v>
          </cell>
          <cell r="F76" t="str">
            <v>Individual Contributor</v>
          </cell>
          <cell r="G76" t="str">
            <v>Dev Tech 4</v>
          </cell>
          <cell r="H76" t="str">
            <v>Band 4</v>
          </cell>
        </row>
        <row r="77">
          <cell r="A77" t="str">
            <v>D415</v>
          </cell>
          <cell r="B77" t="str">
            <v>Software Design Architect</v>
          </cell>
          <cell r="C77" t="str">
            <v>Dev-Tech</v>
          </cell>
          <cell r="D77" t="str">
            <v>SW Development, Design</v>
          </cell>
          <cell r="E77" t="str">
            <v>Senior Expert</v>
          </cell>
          <cell r="F77" t="str">
            <v>Individual Contributor</v>
          </cell>
          <cell r="G77" t="str">
            <v>Dev Tech 4</v>
          </cell>
          <cell r="H77" t="str">
            <v>Band 4</v>
          </cell>
        </row>
        <row r="78">
          <cell r="A78" t="str">
            <v>D416</v>
          </cell>
          <cell r="B78" t="str">
            <v>Software Design Manager</v>
          </cell>
          <cell r="C78" t="str">
            <v>Dev-Tech</v>
          </cell>
          <cell r="D78" t="str">
            <v>SW Development, Design</v>
          </cell>
          <cell r="E78" t="str">
            <v>Manager</v>
          </cell>
          <cell r="F78" t="str">
            <v>Management</v>
          </cell>
          <cell r="G78" t="str">
            <v>Dev Tech 4</v>
          </cell>
          <cell r="H78" t="str">
            <v>Band 4</v>
          </cell>
        </row>
        <row r="79">
          <cell r="A79" t="str">
            <v>D501</v>
          </cell>
          <cell r="B79" t="str">
            <v>Development Director</v>
          </cell>
          <cell r="C79" t="str">
            <v>Dev-Tech</v>
          </cell>
          <cell r="D79" t="str">
            <v>SW Development, Design</v>
          </cell>
          <cell r="E79" t="str">
            <v xml:space="preserve"> Director</v>
          </cell>
          <cell r="F79" t="str">
            <v>Management</v>
          </cell>
          <cell r="G79" t="str">
            <v>Dev Tech 5</v>
          </cell>
          <cell r="H79" t="str">
            <v>Band 5</v>
          </cell>
        </row>
        <row r="80">
          <cell r="A80" t="str">
            <v>D502</v>
          </cell>
          <cell r="B80" t="str">
            <v>Development IC Director</v>
          </cell>
          <cell r="C80" t="str">
            <v>Dev-Tech</v>
          </cell>
          <cell r="D80" t="str">
            <v>SW Development, Design</v>
          </cell>
          <cell r="E80" t="str">
            <v>Director - IC</v>
          </cell>
          <cell r="F80" t="str">
            <v>Individual Contributor</v>
          </cell>
          <cell r="G80" t="str">
            <v>Dev Tech 5</v>
          </cell>
          <cell r="H80" t="str">
            <v>Band 5</v>
          </cell>
        </row>
        <row r="81">
          <cell r="A81" t="str">
            <v>D503</v>
          </cell>
          <cell r="B81" t="str">
            <v>Infra Director</v>
          </cell>
          <cell r="C81" t="str">
            <v>Dev-Tech</v>
          </cell>
          <cell r="D81" t="str">
            <v>Infrastructure</v>
          </cell>
          <cell r="E81" t="str">
            <v xml:space="preserve"> Director</v>
          </cell>
          <cell r="F81" t="str">
            <v>Management</v>
          </cell>
          <cell r="G81" t="str">
            <v>Dev Tech 5</v>
          </cell>
          <cell r="H81" t="str">
            <v>Band 5</v>
          </cell>
        </row>
        <row r="82">
          <cell r="A82" t="str">
            <v>D504</v>
          </cell>
          <cell r="B82" t="str">
            <v>Infra IC Director</v>
          </cell>
          <cell r="C82" t="str">
            <v>Dev-Tech</v>
          </cell>
          <cell r="D82" t="str">
            <v>Infrastructure</v>
          </cell>
          <cell r="E82" t="str">
            <v>Director - IC</v>
          </cell>
          <cell r="F82" t="str">
            <v>Individual Contributor</v>
          </cell>
          <cell r="G82" t="str">
            <v>Dev Tech 5</v>
          </cell>
          <cell r="H82" t="str">
            <v>Band 5</v>
          </cell>
        </row>
        <row r="83">
          <cell r="A83" t="str">
            <v>D505</v>
          </cell>
          <cell r="B83" t="str">
            <v>Technical Director QE</v>
          </cell>
          <cell r="C83" t="str">
            <v>Dev-Tech</v>
          </cell>
          <cell r="D83" t="str">
            <v>Quality Assurance</v>
          </cell>
          <cell r="E83" t="str">
            <v>Director - IC</v>
          </cell>
          <cell r="F83" t="str">
            <v>Individual Contributor</v>
          </cell>
          <cell r="G83" t="str">
            <v>Dev Tech 5</v>
          </cell>
          <cell r="H83" t="str">
            <v>Band 5</v>
          </cell>
        </row>
        <row r="84">
          <cell r="A84" t="str">
            <v>D506</v>
          </cell>
          <cell r="B84" t="str">
            <v>QE Director</v>
          </cell>
          <cell r="C84" t="str">
            <v>Dev-Tech</v>
          </cell>
          <cell r="D84" t="str">
            <v>Quality Assurance</v>
          </cell>
          <cell r="E84" t="str">
            <v xml:space="preserve"> Director</v>
          </cell>
          <cell r="F84" t="str">
            <v>Management</v>
          </cell>
          <cell r="G84" t="str">
            <v>Dev Tech 5</v>
          </cell>
          <cell r="H84" t="str">
            <v>Band 5</v>
          </cell>
        </row>
        <row r="85">
          <cell r="A85" t="str">
            <v>D508</v>
          </cell>
          <cell r="B85" t="str">
            <v>Technical Support Director</v>
          </cell>
          <cell r="C85" t="str">
            <v>Dev-Tech</v>
          </cell>
          <cell r="D85" t="str">
            <v>Customer Care</v>
          </cell>
          <cell r="E85" t="str">
            <v xml:space="preserve"> Director</v>
          </cell>
          <cell r="F85" t="str">
            <v>Management</v>
          </cell>
          <cell r="G85" t="str">
            <v>Dev Tech 5</v>
          </cell>
          <cell r="H85" t="str">
            <v>Band 5</v>
          </cell>
        </row>
        <row r="86">
          <cell r="A86" t="str">
            <v>D509</v>
          </cell>
          <cell r="B86" t="str">
            <v>CBE Director (Dev.)</v>
          </cell>
          <cell r="C86" t="str">
            <v>Dev-Tech</v>
          </cell>
          <cell r="D86" t="str">
            <v>SW Development, Design</v>
          </cell>
          <cell r="E86" t="str">
            <v xml:space="preserve"> Director</v>
          </cell>
          <cell r="F86" t="str">
            <v>Management</v>
          </cell>
          <cell r="G86" t="str">
            <v>Dev Tech 5</v>
          </cell>
          <cell r="H86" t="str">
            <v>Band 5</v>
          </cell>
        </row>
        <row r="87">
          <cell r="A87" t="str">
            <v>D510</v>
          </cell>
          <cell r="B87" t="str">
            <v>Sr. Software Design Architect  IC</v>
          </cell>
          <cell r="C87" t="str">
            <v>Dev-Tech</v>
          </cell>
          <cell r="D87" t="str">
            <v>SW Development, Design</v>
          </cell>
          <cell r="E87" t="str">
            <v>Director - IC</v>
          </cell>
          <cell r="F87" t="str">
            <v>Individual Contributor</v>
          </cell>
          <cell r="G87" t="str">
            <v>Dev Tech 5</v>
          </cell>
          <cell r="H87" t="str">
            <v>Band 5</v>
          </cell>
        </row>
        <row r="88">
          <cell r="A88" t="str">
            <v>D511</v>
          </cell>
          <cell r="B88" t="str">
            <v>Software Design Director</v>
          </cell>
          <cell r="C88" t="str">
            <v>Dev-Tech</v>
          </cell>
          <cell r="D88" t="str">
            <v>SW Development, Design</v>
          </cell>
          <cell r="E88" t="str">
            <v xml:space="preserve"> Director</v>
          </cell>
          <cell r="F88" t="str">
            <v>Management</v>
          </cell>
          <cell r="G88" t="str">
            <v>Dev Tech 5</v>
          </cell>
          <cell r="H88" t="str">
            <v>Band 5</v>
          </cell>
        </row>
        <row r="89">
          <cell r="A89" t="str">
            <v>D601</v>
          </cell>
          <cell r="B89" t="str">
            <v>Development VP</v>
          </cell>
          <cell r="C89" t="str">
            <v>Dev-Tech</v>
          </cell>
          <cell r="D89" t="str">
            <v>SW Development, Design</v>
          </cell>
          <cell r="E89" t="str">
            <v xml:space="preserve"> VP</v>
          </cell>
          <cell r="F89" t="str">
            <v>Management</v>
          </cell>
          <cell r="G89" t="str">
            <v>Dev Tech 6</v>
          </cell>
          <cell r="H89" t="str">
            <v>Band 6</v>
          </cell>
        </row>
        <row r="90">
          <cell r="A90" t="str">
            <v>D602</v>
          </cell>
          <cell r="B90" t="str">
            <v>Development IC VP</v>
          </cell>
          <cell r="C90" t="str">
            <v>Dev-Tech</v>
          </cell>
          <cell r="D90" t="str">
            <v>SW Development, Design</v>
          </cell>
          <cell r="E90" t="str">
            <v>VP-IC</v>
          </cell>
          <cell r="F90" t="str">
            <v>Individual Contributor</v>
          </cell>
          <cell r="G90" t="str">
            <v>Dev Tech 6</v>
          </cell>
          <cell r="H90" t="str">
            <v>Band 6</v>
          </cell>
        </row>
        <row r="91">
          <cell r="A91" t="str">
            <v>D607</v>
          </cell>
          <cell r="B91" t="str">
            <v>CBE VP (Dev.)</v>
          </cell>
          <cell r="C91" t="str">
            <v>Dev-Tech</v>
          </cell>
          <cell r="D91" t="str">
            <v>SW Development, Design</v>
          </cell>
          <cell r="E91" t="str">
            <v xml:space="preserve"> VP</v>
          </cell>
          <cell r="F91" t="str">
            <v>Management</v>
          </cell>
          <cell r="G91" t="str">
            <v>Dev Tech 6</v>
          </cell>
          <cell r="H91" t="str">
            <v>Band 6</v>
          </cell>
        </row>
        <row r="92">
          <cell r="A92" t="str">
            <v>E101</v>
          </cell>
          <cell r="B92" t="str">
            <v>Accountant Assistant</v>
          </cell>
          <cell r="C92" t="str">
            <v>Enterprise Support Serv.</v>
          </cell>
          <cell r="D92" t="str">
            <v>Finance</v>
          </cell>
          <cell r="E92" t="str">
            <v>Associate</v>
          </cell>
          <cell r="F92" t="str">
            <v>Primary Levels</v>
          </cell>
          <cell r="G92" t="str">
            <v>ESS 1</v>
          </cell>
          <cell r="H92" t="str">
            <v>Band 1</v>
          </cell>
        </row>
        <row r="93">
          <cell r="A93" t="str">
            <v>E102</v>
          </cell>
          <cell r="B93" t="str">
            <v>Administrative Assistant - Investor Relations</v>
          </cell>
          <cell r="C93" t="str">
            <v>Enterprise Support Serv.</v>
          </cell>
          <cell r="D93" t="str">
            <v>Finance</v>
          </cell>
          <cell r="E93" t="str">
            <v>Associate</v>
          </cell>
          <cell r="F93" t="str">
            <v>Primary Levels</v>
          </cell>
          <cell r="G93" t="str">
            <v>ESS 1</v>
          </cell>
          <cell r="H93" t="str">
            <v>Band 1</v>
          </cell>
        </row>
        <row r="94">
          <cell r="A94" t="str">
            <v>E104</v>
          </cell>
          <cell r="B94" t="str">
            <v>Collection Specialist</v>
          </cell>
          <cell r="C94" t="str">
            <v>Enterprise Support Serv.</v>
          </cell>
          <cell r="D94" t="str">
            <v>Finance</v>
          </cell>
          <cell r="E94" t="str">
            <v>Associate</v>
          </cell>
          <cell r="F94" t="str">
            <v>Primary Levels</v>
          </cell>
          <cell r="G94" t="str">
            <v>ESS 1</v>
          </cell>
          <cell r="H94" t="str">
            <v>Band 1</v>
          </cell>
        </row>
        <row r="95">
          <cell r="A95" t="str">
            <v>E107</v>
          </cell>
          <cell r="B95" t="str">
            <v>Timesheet Administrator</v>
          </cell>
          <cell r="C95" t="str">
            <v>Enterprise Support Serv.</v>
          </cell>
          <cell r="D95" t="str">
            <v>Finance</v>
          </cell>
          <cell r="E95" t="str">
            <v>Associate</v>
          </cell>
          <cell r="F95" t="str">
            <v>Primary Levels</v>
          </cell>
          <cell r="G95" t="str">
            <v>ESS 1</v>
          </cell>
          <cell r="H95" t="str">
            <v>Band 1</v>
          </cell>
        </row>
        <row r="96">
          <cell r="A96" t="str">
            <v>E108</v>
          </cell>
          <cell r="B96" t="str">
            <v>Secretary -  VP (closed Job)</v>
          </cell>
          <cell r="C96" t="str">
            <v>Enterprise Support Serv.</v>
          </cell>
          <cell r="D96" t="str">
            <v>Operations</v>
          </cell>
          <cell r="E96" t="str">
            <v>Associate</v>
          </cell>
          <cell r="F96" t="str">
            <v>Primary Levels</v>
          </cell>
          <cell r="G96" t="str">
            <v>ESS 1</v>
          </cell>
          <cell r="H96" t="str">
            <v>Band 1</v>
          </cell>
        </row>
        <row r="97">
          <cell r="A97" t="str">
            <v>E116</v>
          </cell>
          <cell r="B97" t="str">
            <v>Receptionist/Clerk/Operator</v>
          </cell>
          <cell r="C97" t="str">
            <v>Enterprise Support Serv.</v>
          </cell>
          <cell r="D97" t="str">
            <v>Operations</v>
          </cell>
          <cell r="E97" t="str">
            <v>Associate</v>
          </cell>
          <cell r="F97" t="str">
            <v>Primary Levels</v>
          </cell>
          <cell r="G97" t="str">
            <v>ESS 1</v>
          </cell>
          <cell r="H97" t="str">
            <v>Band 1</v>
          </cell>
        </row>
        <row r="98">
          <cell r="A98" t="str">
            <v>E119</v>
          </cell>
          <cell r="B98" t="str">
            <v>Remote Site Liaison</v>
          </cell>
          <cell r="C98" t="str">
            <v>Enterprise Support Serv.</v>
          </cell>
          <cell r="D98" t="str">
            <v>Operations</v>
          </cell>
          <cell r="E98" t="str">
            <v>Associate</v>
          </cell>
          <cell r="F98" t="str">
            <v>Primary Levels</v>
          </cell>
          <cell r="G98" t="str">
            <v>ESS 1</v>
          </cell>
          <cell r="H98" t="str">
            <v>Band 1</v>
          </cell>
        </row>
        <row r="99">
          <cell r="A99" t="str">
            <v>E120</v>
          </cell>
          <cell r="B99" t="str">
            <v>Administrative Assistant OP</v>
          </cell>
          <cell r="C99" t="str">
            <v>Enterprise Support Serv.</v>
          </cell>
          <cell r="D99" t="str">
            <v>Operations</v>
          </cell>
          <cell r="E99" t="str">
            <v>Associate</v>
          </cell>
          <cell r="F99" t="str">
            <v>Primary Levels</v>
          </cell>
          <cell r="G99" t="str">
            <v>ESS 1</v>
          </cell>
          <cell r="H99" t="str">
            <v>Band 1</v>
          </cell>
        </row>
        <row r="100">
          <cell r="A100" t="str">
            <v>E122</v>
          </cell>
          <cell r="B100" t="str">
            <v>Security-Guard</v>
          </cell>
          <cell r="C100" t="str">
            <v>Enterprise Support Serv.</v>
          </cell>
          <cell r="D100" t="str">
            <v>Operations</v>
          </cell>
          <cell r="E100" t="str">
            <v>Associate</v>
          </cell>
          <cell r="F100" t="str">
            <v>Primary Levels</v>
          </cell>
          <cell r="G100" t="str">
            <v>ESS 1</v>
          </cell>
          <cell r="H100" t="str">
            <v>Band 1</v>
          </cell>
        </row>
        <row r="101">
          <cell r="A101" t="str">
            <v>E124</v>
          </cell>
          <cell r="B101" t="str">
            <v>Maintenance Employee</v>
          </cell>
          <cell r="C101" t="str">
            <v>Enterprise Support Serv.</v>
          </cell>
          <cell r="D101" t="str">
            <v>Operations</v>
          </cell>
          <cell r="E101" t="str">
            <v>Associate</v>
          </cell>
          <cell r="F101" t="str">
            <v>Primary Levels</v>
          </cell>
          <cell r="G101" t="str">
            <v>ESS 1</v>
          </cell>
          <cell r="H101" t="str">
            <v>Band 1</v>
          </cell>
        </row>
        <row r="102">
          <cell r="A102" t="str">
            <v>E125</v>
          </cell>
          <cell r="B102" t="str">
            <v>Junior Administrator OP</v>
          </cell>
          <cell r="C102" t="str">
            <v>Enterprise Support Serv.</v>
          </cell>
          <cell r="D102" t="str">
            <v>Operations</v>
          </cell>
          <cell r="E102" t="str">
            <v>Associate</v>
          </cell>
          <cell r="F102" t="str">
            <v>Primary Levels</v>
          </cell>
          <cell r="G102" t="str">
            <v>ESS 1</v>
          </cell>
          <cell r="H102" t="str">
            <v>Band 1</v>
          </cell>
        </row>
        <row r="103">
          <cell r="A103" t="str">
            <v>E126</v>
          </cell>
          <cell r="B103" t="str">
            <v>Vehicle Employee</v>
          </cell>
          <cell r="C103" t="str">
            <v>Enterprise Support Serv.</v>
          </cell>
          <cell r="D103" t="str">
            <v>Operations</v>
          </cell>
          <cell r="E103" t="str">
            <v>Associate</v>
          </cell>
          <cell r="F103" t="str">
            <v>Primary Levels</v>
          </cell>
          <cell r="G103" t="str">
            <v>ESS 1</v>
          </cell>
          <cell r="H103" t="str">
            <v>Band 1</v>
          </cell>
        </row>
        <row r="104">
          <cell r="A104" t="str">
            <v>E127</v>
          </cell>
          <cell r="B104" t="str">
            <v>Messenger</v>
          </cell>
          <cell r="C104" t="str">
            <v>Enterprise Support Serv.</v>
          </cell>
          <cell r="D104" t="str">
            <v>Operations</v>
          </cell>
          <cell r="E104" t="str">
            <v>Associate</v>
          </cell>
          <cell r="F104" t="str">
            <v>Primary Levels</v>
          </cell>
          <cell r="G104" t="str">
            <v>ESS 1</v>
          </cell>
          <cell r="H104" t="str">
            <v>Band 1</v>
          </cell>
        </row>
        <row r="105">
          <cell r="A105" t="str">
            <v>E128</v>
          </cell>
          <cell r="B105" t="str">
            <v>Driver</v>
          </cell>
          <cell r="C105" t="str">
            <v>Enterprise Support Serv.</v>
          </cell>
          <cell r="D105" t="str">
            <v>Operations</v>
          </cell>
          <cell r="E105" t="str">
            <v>Associate</v>
          </cell>
          <cell r="F105" t="str">
            <v>Primary Levels</v>
          </cell>
          <cell r="G105" t="str">
            <v>ESS 1</v>
          </cell>
          <cell r="H105" t="str">
            <v>Band 1</v>
          </cell>
        </row>
        <row r="106">
          <cell r="A106" t="str">
            <v>E129</v>
          </cell>
          <cell r="B106" t="str">
            <v>Mail Room Coordinator</v>
          </cell>
          <cell r="C106" t="str">
            <v>Enterprise Support Serv.</v>
          </cell>
          <cell r="D106" t="str">
            <v>Operations</v>
          </cell>
          <cell r="E106" t="str">
            <v>Associate</v>
          </cell>
          <cell r="F106" t="str">
            <v>Primary Levels</v>
          </cell>
          <cell r="G106" t="str">
            <v>ESS 1</v>
          </cell>
          <cell r="H106" t="str">
            <v>Band 1</v>
          </cell>
        </row>
        <row r="107">
          <cell r="A107" t="str">
            <v>E130</v>
          </cell>
          <cell r="B107" t="str">
            <v>Secretary</v>
          </cell>
          <cell r="C107" t="str">
            <v>Enterprise Support Serv.</v>
          </cell>
          <cell r="D107" t="str">
            <v>Operations</v>
          </cell>
          <cell r="E107" t="str">
            <v>Associate</v>
          </cell>
          <cell r="F107" t="str">
            <v>Primary Levels</v>
          </cell>
          <cell r="G107" t="str">
            <v>ESS 1</v>
          </cell>
          <cell r="H107" t="str">
            <v>Band 1</v>
          </cell>
        </row>
        <row r="108">
          <cell r="A108" t="str">
            <v>E131</v>
          </cell>
          <cell r="B108" t="str">
            <v>Site Admin (1)</v>
          </cell>
          <cell r="C108" t="str">
            <v>Enterprise Support Serv.</v>
          </cell>
          <cell r="D108" t="str">
            <v>Operations</v>
          </cell>
          <cell r="E108" t="str">
            <v>Associate</v>
          </cell>
          <cell r="F108" t="str">
            <v>Primary Levels</v>
          </cell>
          <cell r="G108" t="str">
            <v>ESS 1</v>
          </cell>
          <cell r="H108" t="str">
            <v>Band 1</v>
          </cell>
        </row>
        <row r="109">
          <cell r="A109" t="str">
            <v>E132</v>
          </cell>
          <cell r="B109" t="str">
            <v>Site Admin (2)</v>
          </cell>
          <cell r="C109" t="str">
            <v>Enterprise Support Serv.</v>
          </cell>
          <cell r="D109" t="str">
            <v>Operations</v>
          </cell>
          <cell r="E109" t="str">
            <v>Associate</v>
          </cell>
          <cell r="F109" t="str">
            <v>Primary Levels</v>
          </cell>
          <cell r="G109" t="str">
            <v>ESS 1</v>
          </cell>
          <cell r="H109" t="str">
            <v>Band 1</v>
          </cell>
        </row>
        <row r="110">
          <cell r="A110" t="str">
            <v>E135</v>
          </cell>
          <cell r="B110" t="str">
            <v>Training Coordinator</v>
          </cell>
          <cell r="C110" t="str">
            <v>Enterprise Support Serv.</v>
          </cell>
          <cell r="D110" t="str">
            <v>Training</v>
          </cell>
          <cell r="E110" t="str">
            <v>Associate</v>
          </cell>
          <cell r="F110" t="str">
            <v>Primary Levels</v>
          </cell>
          <cell r="G110" t="str">
            <v>ESS 1</v>
          </cell>
          <cell r="H110" t="str">
            <v>Band 1</v>
          </cell>
        </row>
        <row r="111">
          <cell r="A111" t="str">
            <v>E137</v>
          </cell>
          <cell r="B111" t="str">
            <v>Travel Administrator</v>
          </cell>
          <cell r="C111" t="str">
            <v>Enterprise Support Serv.</v>
          </cell>
          <cell r="D111" t="str">
            <v>Operations</v>
          </cell>
          <cell r="E111" t="str">
            <v>Associate</v>
          </cell>
          <cell r="F111" t="str">
            <v>Primary Levels</v>
          </cell>
          <cell r="G111" t="str">
            <v>ESS 1</v>
          </cell>
          <cell r="H111" t="str">
            <v>Band 1</v>
          </cell>
        </row>
        <row r="112">
          <cell r="A112" t="str">
            <v>E138</v>
          </cell>
          <cell r="B112" t="str">
            <v>Logistic Clerk</v>
          </cell>
          <cell r="C112" t="str">
            <v>Enterprise Support Serv.</v>
          </cell>
          <cell r="D112" t="str">
            <v>Operations</v>
          </cell>
          <cell r="E112" t="str">
            <v>Associate</v>
          </cell>
          <cell r="F112" t="str">
            <v>Primary Levels</v>
          </cell>
          <cell r="G112" t="str">
            <v>ESS 1</v>
          </cell>
          <cell r="H112" t="str">
            <v>Band 1</v>
          </cell>
        </row>
        <row r="113">
          <cell r="A113" t="str">
            <v>E139</v>
          </cell>
          <cell r="B113" t="str">
            <v>Budget &amp; Control Assistant</v>
          </cell>
          <cell r="C113" t="str">
            <v>Enterprise Support Serv.</v>
          </cell>
          <cell r="D113" t="str">
            <v>Operations</v>
          </cell>
          <cell r="E113" t="str">
            <v>Associate</v>
          </cell>
          <cell r="F113" t="str">
            <v>Primary Levels</v>
          </cell>
          <cell r="G113" t="str">
            <v>ESS 1</v>
          </cell>
          <cell r="H113" t="str">
            <v>Band 1</v>
          </cell>
        </row>
        <row r="114">
          <cell r="A114" t="str">
            <v>E140</v>
          </cell>
          <cell r="B114" t="str">
            <v>Junior Administrative Assistant</v>
          </cell>
          <cell r="C114" t="str">
            <v>Enterprise Support Serv.</v>
          </cell>
          <cell r="D114" t="str">
            <v>Operations</v>
          </cell>
          <cell r="E114" t="str">
            <v>Associate</v>
          </cell>
          <cell r="F114" t="str">
            <v>Primary Levels</v>
          </cell>
          <cell r="G114" t="str">
            <v>ESS 1</v>
          </cell>
          <cell r="H114" t="str">
            <v>Band 1</v>
          </cell>
        </row>
        <row r="115">
          <cell r="A115" t="str">
            <v>E143</v>
          </cell>
          <cell r="B115" t="str">
            <v>Benefits Coordinator</v>
          </cell>
          <cell r="C115" t="str">
            <v>Enterprise Support Serv.</v>
          </cell>
          <cell r="D115" t="str">
            <v>HR</v>
          </cell>
          <cell r="E115" t="str">
            <v>Associate</v>
          </cell>
          <cell r="F115" t="str">
            <v>Primary Levels</v>
          </cell>
          <cell r="G115" t="str">
            <v>ESS 1</v>
          </cell>
          <cell r="H115" t="str">
            <v>Band 1</v>
          </cell>
        </row>
        <row r="116">
          <cell r="A116" t="str">
            <v>E144</v>
          </cell>
          <cell r="B116" t="str">
            <v>Immigration Coordinator</v>
          </cell>
          <cell r="C116" t="str">
            <v>Enterprise Support Serv.</v>
          </cell>
          <cell r="D116" t="str">
            <v>HR</v>
          </cell>
          <cell r="E116" t="str">
            <v>Associate</v>
          </cell>
          <cell r="F116" t="str">
            <v>Primary Levels</v>
          </cell>
          <cell r="G116" t="str">
            <v>ESS 1</v>
          </cell>
          <cell r="H116" t="str">
            <v>Band 1</v>
          </cell>
        </row>
        <row r="117">
          <cell r="A117" t="str">
            <v>E145</v>
          </cell>
          <cell r="B117" t="str">
            <v>Communications Coordinator</v>
          </cell>
          <cell r="C117" t="str">
            <v>Enterprise Support Serv.</v>
          </cell>
          <cell r="D117" t="str">
            <v>HR</v>
          </cell>
          <cell r="E117" t="str">
            <v>Associate</v>
          </cell>
          <cell r="F117" t="str">
            <v>Primary Levels</v>
          </cell>
          <cell r="G117" t="str">
            <v>ESS 1</v>
          </cell>
          <cell r="H117" t="str">
            <v>Band 1</v>
          </cell>
        </row>
        <row r="118">
          <cell r="A118" t="str">
            <v>E146</v>
          </cell>
          <cell r="B118" t="str">
            <v>HR Coordinator</v>
          </cell>
          <cell r="C118" t="str">
            <v>Enterprise Support Serv.</v>
          </cell>
          <cell r="D118" t="str">
            <v>HR</v>
          </cell>
          <cell r="E118" t="str">
            <v>Associate</v>
          </cell>
          <cell r="F118" t="str">
            <v>Primary Levels</v>
          </cell>
          <cell r="G118" t="str">
            <v>ESS 1</v>
          </cell>
          <cell r="H118" t="str">
            <v>Band 1</v>
          </cell>
        </row>
        <row r="119">
          <cell r="A119" t="str">
            <v>E147</v>
          </cell>
          <cell r="B119" t="str">
            <v>Recruiting Coordinator</v>
          </cell>
          <cell r="C119" t="str">
            <v>Enterprise Support Serv.</v>
          </cell>
          <cell r="D119" t="str">
            <v>HR</v>
          </cell>
          <cell r="E119" t="str">
            <v>Associate</v>
          </cell>
          <cell r="F119" t="str">
            <v>Primary Levels</v>
          </cell>
          <cell r="G119" t="str">
            <v>ESS 1</v>
          </cell>
          <cell r="H119" t="str">
            <v>Band 1</v>
          </cell>
        </row>
        <row r="120">
          <cell r="A120" t="str">
            <v>E148</v>
          </cell>
          <cell r="B120" t="str">
            <v>Recruiting Coordinator</v>
          </cell>
          <cell r="C120" t="str">
            <v>Enterprise Support Serv.</v>
          </cell>
          <cell r="D120" t="str">
            <v>HR</v>
          </cell>
          <cell r="E120" t="str">
            <v>Associate</v>
          </cell>
          <cell r="F120" t="str">
            <v>Primary Levels</v>
          </cell>
          <cell r="G120" t="str">
            <v>ESS 1</v>
          </cell>
          <cell r="H120" t="str">
            <v>Band 1</v>
          </cell>
        </row>
        <row r="121">
          <cell r="A121" t="str">
            <v>E201</v>
          </cell>
          <cell r="B121" t="str">
            <v>Accountant</v>
          </cell>
          <cell r="C121" t="str">
            <v>Enterprise Support Serv.</v>
          </cell>
          <cell r="D121" t="str">
            <v>Finance</v>
          </cell>
          <cell r="E121" t="str">
            <v>SME</v>
          </cell>
          <cell r="F121" t="str">
            <v>Primary Levels</v>
          </cell>
          <cell r="G121" t="str">
            <v>ESS 2</v>
          </cell>
          <cell r="H121" t="str">
            <v>Band 2</v>
          </cell>
        </row>
        <row r="122">
          <cell r="A122" t="str">
            <v>E202</v>
          </cell>
          <cell r="B122" t="str">
            <v>Financial Analyst</v>
          </cell>
          <cell r="C122" t="str">
            <v>Enterprise Support Serv.</v>
          </cell>
          <cell r="D122" t="str">
            <v>Finance</v>
          </cell>
          <cell r="E122" t="str">
            <v>SME</v>
          </cell>
          <cell r="F122" t="str">
            <v>Primary Levels</v>
          </cell>
          <cell r="G122" t="str">
            <v>ESS 2</v>
          </cell>
          <cell r="H122" t="str">
            <v>Band 2</v>
          </cell>
        </row>
        <row r="123">
          <cell r="A123" t="str">
            <v>E203</v>
          </cell>
          <cell r="B123" t="str">
            <v>GL Specialist</v>
          </cell>
          <cell r="C123" t="str">
            <v>Enterprise Support Serv.</v>
          </cell>
          <cell r="D123" t="str">
            <v>Finance</v>
          </cell>
          <cell r="E123" t="str">
            <v>SME</v>
          </cell>
          <cell r="F123" t="str">
            <v>Primary Levels</v>
          </cell>
          <cell r="G123" t="str">
            <v>ESS 2</v>
          </cell>
          <cell r="H123" t="str">
            <v>Band 2</v>
          </cell>
        </row>
        <row r="124">
          <cell r="A124" t="str">
            <v>E204</v>
          </cell>
          <cell r="B124" t="str">
            <v>Investor Relations Coordinator</v>
          </cell>
          <cell r="C124" t="str">
            <v>Enterprise Support Serv.</v>
          </cell>
          <cell r="D124" t="str">
            <v>Finance</v>
          </cell>
          <cell r="E124" t="str">
            <v>SME</v>
          </cell>
          <cell r="F124" t="str">
            <v>Primary Levels</v>
          </cell>
          <cell r="G124" t="str">
            <v>ESS 2</v>
          </cell>
          <cell r="H124" t="str">
            <v>Band 2</v>
          </cell>
        </row>
        <row r="125">
          <cell r="A125" t="str">
            <v>E205</v>
          </cell>
          <cell r="B125" t="str">
            <v>Regional Treasurer Assistant</v>
          </cell>
          <cell r="C125" t="str">
            <v>Enterprise Support Serv.</v>
          </cell>
          <cell r="D125" t="str">
            <v>Finance</v>
          </cell>
          <cell r="E125" t="str">
            <v>SME</v>
          </cell>
          <cell r="F125" t="str">
            <v>Primary Levels</v>
          </cell>
          <cell r="G125" t="str">
            <v>ESS 2</v>
          </cell>
          <cell r="H125" t="str">
            <v>Band 2</v>
          </cell>
        </row>
        <row r="126">
          <cell r="A126" t="str">
            <v>E206</v>
          </cell>
          <cell r="B126" t="str">
            <v>Sr. Financial Analyst</v>
          </cell>
          <cell r="C126" t="str">
            <v>Enterprise Support Serv.</v>
          </cell>
          <cell r="D126" t="str">
            <v>Finance</v>
          </cell>
          <cell r="E126" t="str">
            <v>Senior SME</v>
          </cell>
          <cell r="F126" t="str">
            <v>Primary Levels</v>
          </cell>
          <cell r="G126" t="str">
            <v>ESS 3</v>
          </cell>
          <cell r="H126" t="str">
            <v>Band 2</v>
          </cell>
        </row>
        <row r="127">
          <cell r="A127" t="str">
            <v>E207</v>
          </cell>
          <cell r="B127" t="str">
            <v>Treasury Specialist</v>
          </cell>
          <cell r="C127" t="str">
            <v>Enterprise Support Serv.</v>
          </cell>
          <cell r="D127" t="str">
            <v>Finance</v>
          </cell>
          <cell r="E127" t="str">
            <v>SME</v>
          </cell>
          <cell r="F127" t="str">
            <v>Primary Levels</v>
          </cell>
          <cell r="G127" t="str">
            <v>ESS 2</v>
          </cell>
          <cell r="H127" t="str">
            <v>Band 2</v>
          </cell>
        </row>
        <row r="128">
          <cell r="A128" t="str">
            <v>E227</v>
          </cell>
          <cell r="B128" t="str">
            <v>Paralegal</v>
          </cell>
          <cell r="C128" t="str">
            <v>Enterprise Support Serv.</v>
          </cell>
          <cell r="D128" t="str">
            <v>Legal</v>
          </cell>
          <cell r="E128" t="str">
            <v>SME</v>
          </cell>
          <cell r="F128" t="str">
            <v>Primary Levels</v>
          </cell>
          <cell r="G128" t="str">
            <v>ESS 2</v>
          </cell>
          <cell r="H128" t="str">
            <v>Band 2</v>
          </cell>
        </row>
        <row r="129">
          <cell r="A129" t="str">
            <v>E228</v>
          </cell>
          <cell r="B129" t="str">
            <v>Administrative Assistant - NA</v>
          </cell>
          <cell r="C129" t="str">
            <v>Enterprise Support Serv.</v>
          </cell>
          <cell r="D129" t="str">
            <v>Operations</v>
          </cell>
          <cell r="E129" t="str">
            <v>SME</v>
          </cell>
          <cell r="F129" t="str">
            <v>Primary Levels</v>
          </cell>
          <cell r="G129" t="str">
            <v>ESS 2</v>
          </cell>
          <cell r="H129" t="str">
            <v>Band 2</v>
          </cell>
        </row>
        <row r="130">
          <cell r="A130" t="str">
            <v>E229</v>
          </cell>
          <cell r="B130" t="str">
            <v>Department Assistant</v>
          </cell>
          <cell r="C130" t="str">
            <v>Enterprise Support Serv.</v>
          </cell>
          <cell r="D130" t="str">
            <v>Operations</v>
          </cell>
          <cell r="E130" t="str">
            <v>SME</v>
          </cell>
          <cell r="F130" t="str">
            <v>Primary Levels</v>
          </cell>
          <cell r="G130" t="str">
            <v>ESS 2</v>
          </cell>
          <cell r="H130" t="str">
            <v>Band 2</v>
          </cell>
        </row>
        <row r="131">
          <cell r="A131" t="str">
            <v>E231</v>
          </cell>
          <cell r="B131" t="str">
            <v>Training Infra Support Specialist</v>
          </cell>
          <cell r="C131" t="str">
            <v>Enterprise Support Serv.</v>
          </cell>
          <cell r="D131" t="str">
            <v>Operations</v>
          </cell>
          <cell r="E131" t="str">
            <v>SME</v>
          </cell>
          <cell r="F131" t="str">
            <v>Primary Levels</v>
          </cell>
          <cell r="G131" t="str">
            <v>ESS 2</v>
          </cell>
          <cell r="H131" t="str">
            <v>Band 2</v>
          </cell>
        </row>
        <row r="132">
          <cell r="A132" t="str">
            <v>E234</v>
          </cell>
          <cell r="B132" t="str">
            <v>Budget &amp; Control Specialist</v>
          </cell>
          <cell r="C132" t="str">
            <v>Enterprise Support Serv.</v>
          </cell>
          <cell r="D132" t="str">
            <v>Operations</v>
          </cell>
          <cell r="E132" t="str">
            <v>SME</v>
          </cell>
          <cell r="F132" t="str">
            <v>Primary Levels</v>
          </cell>
          <cell r="G132" t="str">
            <v>ESS 2</v>
          </cell>
          <cell r="H132" t="str">
            <v>Band 2</v>
          </cell>
        </row>
        <row r="133">
          <cell r="A133" t="str">
            <v>E235</v>
          </cell>
          <cell r="B133" t="str">
            <v>Facilities Supervisor</v>
          </cell>
          <cell r="C133" t="str">
            <v>Enterprise Support Serv.</v>
          </cell>
          <cell r="D133" t="str">
            <v>Operations</v>
          </cell>
          <cell r="E133" t="str">
            <v>SME</v>
          </cell>
          <cell r="F133" t="str">
            <v>Primary Levels</v>
          </cell>
          <cell r="G133" t="str">
            <v>ESS 2</v>
          </cell>
          <cell r="H133" t="str">
            <v>Band 2</v>
          </cell>
        </row>
        <row r="134">
          <cell r="A134" t="str">
            <v>E236</v>
          </cell>
          <cell r="B134" t="str">
            <v>Buyer-Global</v>
          </cell>
          <cell r="C134" t="str">
            <v>Enterprise Support Serv.</v>
          </cell>
          <cell r="D134" t="str">
            <v>Training</v>
          </cell>
          <cell r="E134" t="str">
            <v>SME</v>
          </cell>
          <cell r="F134" t="str">
            <v>Primary Levels</v>
          </cell>
          <cell r="G134" t="str">
            <v>ESS 2</v>
          </cell>
          <cell r="H134" t="str">
            <v>Band 2</v>
          </cell>
        </row>
        <row r="135">
          <cell r="A135" t="str">
            <v>E237</v>
          </cell>
          <cell r="B135" t="str">
            <v>Librarian\ Information Specialist</v>
          </cell>
          <cell r="C135" t="str">
            <v>Enterprise Support Serv.</v>
          </cell>
          <cell r="D135" t="str">
            <v>Training</v>
          </cell>
          <cell r="E135" t="str">
            <v>SME</v>
          </cell>
          <cell r="F135" t="str">
            <v>Primary Levels</v>
          </cell>
          <cell r="G135" t="str">
            <v>ESS 2</v>
          </cell>
          <cell r="H135" t="str">
            <v>Band 2</v>
          </cell>
        </row>
        <row r="136">
          <cell r="A136" t="str">
            <v>E238</v>
          </cell>
          <cell r="B136" t="str">
            <v>Senior Training Administrator</v>
          </cell>
          <cell r="C136" t="str">
            <v>Enterprise Support Serv.</v>
          </cell>
          <cell r="D136" t="str">
            <v>Training</v>
          </cell>
          <cell r="E136" t="str">
            <v>SME</v>
          </cell>
          <cell r="F136" t="str">
            <v>Primary Levels</v>
          </cell>
          <cell r="G136" t="str">
            <v>ESS 2</v>
          </cell>
          <cell r="H136" t="str">
            <v>Band 2</v>
          </cell>
        </row>
        <row r="137">
          <cell r="A137" t="str">
            <v>E239</v>
          </cell>
          <cell r="B137" t="str">
            <v>Training Infra Support &amp; Facilities Specialist</v>
          </cell>
          <cell r="C137" t="str">
            <v>Enterprise Support Serv.</v>
          </cell>
          <cell r="D137" t="str">
            <v>Training</v>
          </cell>
          <cell r="E137" t="str">
            <v>SME</v>
          </cell>
          <cell r="F137" t="str">
            <v>Primary Levels</v>
          </cell>
          <cell r="G137" t="str">
            <v>ESS 2</v>
          </cell>
          <cell r="H137" t="str">
            <v>Band 2</v>
          </cell>
        </row>
        <row r="138">
          <cell r="A138" t="str">
            <v>E241</v>
          </cell>
          <cell r="B138" t="str">
            <v>Division President Secretary</v>
          </cell>
          <cell r="C138" t="str">
            <v>Enterprise Support Serv.</v>
          </cell>
          <cell r="D138" t="str">
            <v>Operations</v>
          </cell>
          <cell r="E138" t="str">
            <v>SME</v>
          </cell>
          <cell r="F138" t="str">
            <v>Primary Levels</v>
          </cell>
          <cell r="G138" t="str">
            <v>ESS 2</v>
          </cell>
          <cell r="H138" t="str">
            <v>Band 2</v>
          </cell>
        </row>
        <row r="139">
          <cell r="A139" t="str">
            <v>E242</v>
          </cell>
          <cell r="B139" t="str">
            <v>Administrative Assistant/PA</v>
          </cell>
          <cell r="C139" t="str">
            <v>Enterprise Support Serv.</v>
          </cell>
          <cell r="D139" t="str">
            <v>Operations</v>
          </cell>
          <cell r="E139" t="str">
            <v>SME</v>
          </cell>
          <cell r="F139" t="str">
            <v>Primary Levels</v>
          </cell>
          <cell r="G139" t="str">
            <v>ESS 2</v>
          </cell>
          <cell r="H139" t="str">
            <v>Band 2</v>
          </cell>
        </row>
        <row r="140">
          <cell r="A140" t="str">
            <v>E243</v>
          </cell>
          <cell r="B140" t="str">
            <v>Executive Secretary (management member secretary)</v>
          </cell>
          <cell r="C140" t="str">
            <v>Enterprise Support Serv.</v>
          </cell>
          <cell r="D140" t="str">
            <v>Operations</v>
          </cell>
          <cell r="E140" t="str">
            <v>SME</v>
          </cell>
          <cell r="F140" t="str">
            <v>Primary Levels</v>
          </cell>
          <cell r="G140" t="str">
            <v>ESS 2</v>
          </cell>
          <cell r="H140" t="str">
            <v>Band 2</v>
          </cell>
        </row>
        <row r="141">
          <cell r="A141" t="str">
            <v>E244</v>
          </cell>
          <cell r="B141" t="str">
            <v>Group President secretary</v>
          </cell>
          <cell r="C141" t="str">
            <v>Enterprise Support Serv.</v>
          </cell>
          <cell r="D141" t="str">
            <v>Operations</v>
          </cell>
          <cell r="E141" t="str">
            <v>SME</v>
          </cell>
          <cell r="F141" t="str">
            <v>Primary Levels</v>
          </cell>
          <cell r="G141" t="str">
            <v>ESS 2</v>
          </cell>
          <cell r="H141" t="str">
            <v>Band 2</v>
          </cell>
        </row>
        <row r="142">
          <cell r="A142" t="str">
            <v>E246</v>
          </cell>
          <cell r="B142" t="str">
            <v>Senior VP/Executive Admin</v>
          </cell>
          <cell r="C142" t="str">
            <v>Enterprise Support Serv.</v>
          </cell>
          <cell r="D142" t="str">
            <v>Operations</v>
          </cell>
          <cell r="E142" t="str">
            <v>SME</v>
          </cell>
          <cell r="F142" t="str">
            <v>Primary Levels</v>
          </cell>
          <cell r="G142" t="str">
            <v>ESS 2</v>
          </cell>
          <cell r="H142" t="str">
            <v>Band 2</v>
          </cell>
        </row>
        <row r="143">
          <cell r="A143" t="str">
            <v>E247</v>
          </cell>
          <cell r="B143" t="str">
            <v>Methods &amp; Procedures SMP</v>
          </cell>
          <cell r="C143" t="str">
            <v>Enterprise Support Serv.</v>
          </cell>
          <cell r="D143" t="str">
            <v>Operations</v>
          </cell>
          <cell r="E143" t="str">
            <v>SME</v>
          </cell>
          <cell r="F143" t="str">
            <v>Primary Levels</v>
          </cell>
          <cell r="G143" t="str">
            <v>ESS 2</v>
          </cell>
          <cell r="H143" t="str">
            <v>Band 2</v>
          </cell>
        </row>
        <row r="144">
          <cell r="A144" t="str">
            <v>E248</v>
          </cell>
          <cell r="B144" t="str">
            <v>Payroll Specialist</v>
          </cell>
          <cell r="C144" t="str">
            <v>Enterprise Support Serv.</v>
          </cell>
          <cell r="D144" t="str">
            <v>Finance</v>
          </cell>
          <cell r="E144" t="str">
            <v>SME</v>
          </cell>
          <cell r="F144" t="str">
            <v>Primary Levels</v>
          </cell>
          <cell r="G144" t="str">
            <v>ESS 2</v>
          </cell>
          <cell r="H144" t="str">
            <v>Band 2</v>
          </cell>
        </row>
        <row r="145">
          <cell r="A145" t="str">
            <v>E251</v>
          </cell>
          <cell r="B145" t="str">
            <v>Buyer - Local</v>
          </cell>
          <cell r="C145" t="str">
            <v>Enterprise Support Serv.</v>
          </cell>
          <cell r="D145" t="str">
            <v>Operations</v>
          </cell>
          <cell r="E145" t="str">
            <v>SME</v>
          </cell>
          <cell r="F145" t="str">
            <v>Primary Levels</v>
          </cell>
          <cell r="G145" t="str">
            <v>ESS 2</v>
          </cell>
          <cell r="H145" t="str">
            <v>Band 2</v>
          </cell>
        </row>
        <row r="146">
          <cell r="A146" t="str">
            <v>E252</v>
          </cell>
          <cell r="B146" t="str">
            <v>Travel  Coordinator</v>
          </cell>
          <cell r="C146" t="str">
            <v>Enterprise Support Serv.</v>
          </cell>
          <cell r="D146" t="str">
            <v>Operations</v>
          </cell>
          <cell r="E146" t="str">
            <v>Senior SME</v>
          </cell>
          <cell r="F146" t="str">
            <v>Primary Levels</v>
          </cell>
          <cell r="G146" t="str">
            <v>ESS 3</v>
          </cell>
          <cell r="H146" t="str">
            <v>Band 2</v>
          </cell>
        </row>
        <row r="147">
          <cell r="A147" t="str">
            <v>E253</v>
          </cell>
          <cell r="B147" t="str">
            <v>Logistic Admin</v>
          </cell>
          <cell r="C147" t="str">
            <v>Enterprise Support Serv.</v>
          </cell>
          <cell r="D147" t="str">
            <v>Operations</v>
          </cell>
          <cell r="E147" t="str">
            <v>SME</v>
          </cell>
          <cell r="F147" t="str">
            <v>Primary Levels</v>
          </cell>
          <cell r="G147" t="str">
            <v>ESS 2</v>
          </cell>
          <cell r="H147" t="str">
            <v>Band 2</v>
          </cell>
        </row>
        <row r="148">
          <cell r="A148" t="str">
            <v>E254</v>
          </cell>
          <cell r="B148" t="str">
            <v>Warehouse Manager</v>
          </cell>
          <cell r="C148" t="str">
            <v>Enterprise Support Serv.</v>
          </cell>
          <cell r="D148" t="str">
            <v>Operations</v>
          </cell>
          <cell r="E148" t="str">
            <v>SME</v>
          </cell>
          <cell r="F148" t="str">
            <v>Primary Levels</v>
          </cell>
          <cell r="G148" t="str">
            <v>ESS 2</v>
          </cell>
          <cell r="H148" t="str">
            <v>Band 2</v>
          </cell>
        </row>
        <row r="149">
          <cell r="A149" t="str">
            <v>E255</v>
          </cell>
          <cell r="B149" t="str">
            <v xml:space="preserve"> Vehicle Specialist</v>
          </cell>
          <cell r="C149" t="str">
            <v>Enterprise Support Serv.</v>
          </cell>
          <cell r="D149" t="str">
            <v>Operations</v>
          </cell>
          <cell r="E149" t="str">
            <v>SME</v>
          </cell>
          <cell r="F149" t="str">
            <v>Primary Levels</v>
          </cell>
          <cell r="G149" t="str">
            <v>ESS 2</v>
          </cell>
          <cell r="H149" t="str">
            <v>Band 2</v>
          </cell>
        </row>
        <row r="150">
          <cell r="A150" t="str">
            <v>E257</v>
          </cell>
          <cell r="B150" t="str">
            <v>Maintenance Specialist</v>
          </cell>
          <cell r="C150" t="str">
            <v>Enterprise Support Serv.</v>
          </cell>
          <cell r="D150" t="str">
            <v>Operations</v>
          </cell>
          <cell r="E150" t="str">
            <v>SME</v>
          </cell>
          <cell r="F150" t="str">
            <v>Primary Levels</v>
          </cell>
          <cell r="G150" t="str">
            <v>ESS 2</v>
          </cell>
          <cell r="H150" t="str">
            <v>Band 2</v>
          </cell>
        </row>
        <row r="151">
          <cell r="A151" t="str">
            <v>E261</v>
          </cell>
          <cell r="B151" t="str">
            <v>Finance specialist</v>
          </cell>
          <cell r="C151" t="str">
            <v>Enterprise Support Serv.</v>
          </cell>
          <cell r="D151" t="str">
            <v>Finance</v>
          </cell>
          <cell r="E151" t="str">
            <v>Senior SME</v>
          </cell>
          <cell r="F151" t="str">
            <v>Primary Levels</v>
          </cell>
          <cell r="G151" t="str">
            <v>ESS 3</v>
          </cell>
          <cell r="H151" t="str">
            <v>Band 2</v>
          </cell>
        </row>
        <row r="152">
          <cell r="A152" t="str">
            <v>E263</v>
          </cell>
          <cell r="B152" t="str">
            <v>Senior Training Coordinator</v>
          </cell>
          <cell r="C152" t="str">
            <v>Enterprise Support Serv.</v>
          </cell>
          <cell r="D152" t="str">
            <v>Training</v>
          </cell>
          <cell r="E152" t="str">
            <v>SME</v>
          </cell>
          <cell r="F152" t="str">
            <v>Primary Levels</v>
          </cell>
          <cell r="G152" t="str">
            <v>ESS 2</v>
          </cell>
          <cell r="H152" t="str">
            <v>Band 2</v>
          </cell>
        </row>
        <row r="153">
          <cell r="A153" t="str">
            <v>E264</v>
          </cell>
          <cell r="B153" t="str">
            <v>Immigration Specialist</v>
          </cell>
          <cell r="C153" t="str">
            <v>Enterprise Support Serv.</v>
          </cell>
          <cell r="D153" t="str">
            <v>Operations</v>
          </cell>
          <cell r="E153" t="str">
            <v>SME</v>
          </cell>
          <cell r="F153" t="str">
            <v>Primary Levels</v>
          </cell>
          <cell r="G153" t="str">
            <v>ESS 2</v>
          </cell>
          <cell r="H153" t="str">
            <v>Band 2</v>
          </cell>
        </row>
        <row r="154">
          <cell r="A154" t="str">
            <v>E265</v>
          </cell>
          <cell r="B154" t="str">
            <v>Benefits Specialist</v>
          </cell>
          <cell r="C154" t="str">
            <v>Enterprise Support Serv.</v>
          </cell>
          <cell r="D154" t="str">
            <v>HR</v>
          </cell>
          <cell r="E154" t="str">
            <v>SME</v>
          </cell>
          <cell r="F154" t="str">
            <v>Primary Levels</v>
          </cell>
          <cell r="G154" t="str">
            <v>ESS 2</v>
          </cell>
          <cell r="H154" t="str">
            <v>Band 2</v>
          </cell>
        </row>
        <row r="155">
          <cell r="A155" t="str">
            <v>E266</v>
          </cell>
          <cell r="B155" t="str">
            <v>Compensation Specialist</v>
          </cell>
          <cell r="C155" t="str">
            <v>Enterprise Support Serv.</v>
          </cell>
          <cell r="D155" t="str">
            <v>HR</v>
          </cell>
          <cell r="E155" t="str">
            <v>SME</v>
          </cell>
          <cell r="F155" t="str">
            <v>Primary Levels</v>
          </cell>
          <cell r="G155" t="str">
            <v>ESS 2</v>
          </cell>
          <cell r="H155" t="str">
            <v>Band 2</v>
          </cell>
        </row>
        <row r="156">
          <cell r="A156" t="str">
            <v>E267</v>
          </cell>
          <cell r="B156" t="str">
            <v>Employee Relation Specialist</v>
          </cell>
          <cell r="C156" t="str">
            <v>Enterprise Support Serv.</v>
          </cell>
          <cell r="D156" t="str">
            <v>HR</v>
          </cell>
          <cell r="E156" t="str">
            <v>SME</v>
          </cell>
          <cell r="F156" t="str">
            <v>Primary Levels</v>
          </cell>
          <cell r="G156" t="str">
            <v>ESS 2</v>
          </cell>
          <cell r="H156" t="str">
            <v>Band 2</v>
          </cell>
        </row>
        <row r="157">
          <cell r="A157" t="str">
            <v>E268</v>
          </cell>
          <cell r="B157" t="str">
            <v>HR Specialist</v>
          </cell>
          <cell r="C157" t="str">
            <v>Enterprise Support Serv.</v>
          </cell>
          <cell r="D157" t="str">
            <v>HR</v>
          </cell>
          <cell r="E157" t="str">
            <v>SME</v>
          </cell>
          <cell r="F157" t="str">
            <v>Primary Levels</v>
          </cell>
          <cell r="G157" t="str">
            <v>ESS 2</v>
          </cell>
          <cell r="H157" t="str">
            <v>Band 2</v>
          </cell>
        </row>
        <row r="158">
          <cell r="A158" t="str">
            <v>E269</v>
          </cell>
          <cell r="B158" t="str">
            <v>OD Specialist</v>
          </cell>
          <cell r="C158" t="str">
            <v>Enterprise Support Serv.</v>
          </cell>
          <cell r="D158" t="str">
            <v>HR</v>
          </cell>
          <cell r="E158" t="str">
            <v>SME</v>
          </cell>
          <cell r="F158" t="str">
            <v>Primary Levels</v>
          </cell>
          <cell r="G158" t="str">
            <v>ESS 2</v>
          </cell>
          <cell r="H158" t="str">
            <v>Band 2</v>
          </cell>
        </row>
        <row r="159">
          <cell r="A159" t="str">
            <v>E270</v>
          </cell>
          <cell r="B159" t="str">
            <v>Recruiting Specialist</v>
          </cell>
          <cell r="C159" t="str">
            <v>Enterprise Support Serv.</v>
          </cell>
          <cell r="D159" t="str">
            <v>HR</v>
          </cell>
          <cell r="E159" t="str">
            <v>SME</v>
          </cell>
          <cell r="F159" t="str">
            <v>Primary Levels</v>
          </cell>
          <cell r="G159" t="str">
            <v>ESS 2</v>
          </cell>
          <cell r="H159" t="str">
            <v>Band 2</v>
          </cell>
        </row>
        <row r="160">
          <cell r="A160" t="str">
            <v>E271</v>
          </cell>
          <cell r="B160" t="str">
            <v>Immigration Specialist</v>
          </cell>
          <cell r="C160" t="str">
            <v>Enterprise Support Serv.</v>
          </cell>
          <cell r="D160" t="str">
            <v>HR</v>
          </cell>
          <cell r="E160" t="str">
            <v>SME</v>
          </cell>
          <cell r="F160" t="str">
            <v>Primary Levels</v>
          </cell>
          <cell r="G160" t="str">
            <v>ESS 2</v>
          </cell>
          <cell r="H160" t="str">
            <v>Band 2</v>
          </cell>
        </row>
        <row r="161">
          <cell r="A161" t="str">
            <v>E272</v>
          </cell>
          <cell r="B161" t="str">
            <v>Divisional HR Generalist</v>
          </cell>
          <cell r="C161" t="str">
            <v>Enterprise Support Serv.</v>
          </cell>
          <cell r="D161" t="str">
            <v>HR</v>
          </cell>
          <cell r="E161" t="str">
            <v>SME</v>
          </cell>
          <cell r="F161" t="str">
            <v>Primary Levels</v>
          </cell>
          <cell r="G161" t="str">
            <v>ESS 2</v>
          </cell>
          <cell r="H161" t="str">
            <v>Band 2</v>
          </cell>
        </row>
        <row r="162">
          <cell r="A162" t="str">
            <v>E273</v>
          </cell>
          <cell r="B162" t="str">
            <v>Data Analysis Specialist</v>
          </cell>
          <cell r="C162" t="str">
            <v>Enterprise Support Serv.</v>
          </cell>
          <cell r="D162" t="str">
            <v>HR</v>
          </cell>
          <cell r="E162" t="str">
            <v>Senior SME</v>
          </cell>
          <cell r="F162" t="str">
            <v>Primary Levels</v>
          </cell>
          <cell r="G162" t="str">
            <v>ESS 3</v>
          </cell>
          <cell r="H162" t="str">
            <v>Band 2</v>
          </cell>
        </row>
        <row r="163">
          <cell r="A163" t="str">
            <v>E274</v>
          </cell>
          <cell r="B163" t="str">
            <v>Employees Activities Specialist</v>
          </cell>
          <cell r="C163" t="str">
            <v>Enterprise Support Serv.</v>
          </cell>
          <cell r="D163" t="str">
            <v>HR</v>
          </cell>
          <cell r="E163" t="str">
            <v>Senior SME</v>
          </cell>
          <cell r="F163" t="str">
            <v>Primary Levels</v>
          </cell>
          <cell r="G163" t="str">
            <v>ESS 3</v>
          </cell>
          <cell r="H163" t="str">
            <v>Band 2</v>
          </cell>
        </row>
        <row r="164">
          <cell r="A164" t="str">
            <v>E275</v>
          </cell>
          <cell r="B164" t="str">
            <v>Option Specialist</v>
          </cell>
          <cell r="C164" t="str">
            <v>Enterprise Support Serv.</v>
          </cell>
          <cell r="D164" t="str">
            <v>HR</v>
          </cell>
          <cell r="E164" t="str">
            <v>Senior SME</v>
          </cell>
          <cell r="F164" t="str">
            <v>Primary Levels</v>
          </cell>
          <cell r="G164" t="str">
            <v>ESS 3</v>
          </cell>
          <cell r="H164" t="str">
            <v>Band 2</v>
          </cell>
        </row>
        <row r="165">
          <cell r="A165" t="str">
            <v>E276</v>
          </cell>
          <cell r="B165" t="str">
            <v>Relocation Specialist</v>
          </cell>
          <cell r="C165" t="str">
            <v>Enterprise Support Serv.</v>
          </cell>
          <cell r="D165" t="str">
            <v>HR</v>
          </cell>
          <cell r="E165" t="str">
            <v>Senior SME</v>
          </cell>
          <cell r="F165" t="str">
            <v>Primary Levels</v>
          </cell>
          <cell r="G165" t="str">
            <v>ESS 3</v>
          </cell>
          <cell r="H165" t="str">
            <v>Band 2</v>
          </cell>
        </row>
        <row r="166">
          <cell r="A166" t="str">
            <v>E278</v>
          </cell>
          <cell r="B166" t="str">
            <v>Sr. Specialist - Compensation</v>
          </cell>
          <cell r="C166" t="str">
            <v>Enterprise Support Serv.</v>
          </cell>
          <cell r="D166" t="str">
            <v>HR</v>
          </cell>
          <cell r="E166" t="str">
            <v>Senior SME</v>
          </cell>
          <cell r="F166" t="str">
            <v>Primary Levels</v>
          </cell>
          <cell r="G166" t="str">
            <v>ESS 3</v>
          </cell>
          <cell r="H166" t="str">
            <v>Band 2</v>
          </cell>
        </row>
        <row r="167">
          <cell r="A167" t="str">
            <v>E279</v>
          </cell>
          <cell r="B167" t="str">
            <v>Sr. Specialist - HR</v>
          </cell>
          <cell r="C167" t="str">
            <v>Enterprise Support Serv.</v>
          </cell>
          <cell r="D167" t="str">
            <v>HR</v>
          </cell>
          <cell r="E167" t="str">
            <v>Senior SME</v>
          </cell>
          <cell r="F167" t="str">
            <v>Primary Levels</v>
          </cell>
          <cell r="G167" t="str">
            <v>ESS 3</v>
          </cell>
          <cell r="H167" t="str">
            <v>Band 2</v>
          </cell>
        </row>
        <row r="168">
          <cell r="A168" t="str">
            <v>E280</v>
          </cell>
          <cell r="B168" t="str">
            <v>Sr. Specialist - Recruiting</v>
          </cell>
          <cell r="C168" t="str">
            <v>Enterprise Support Serv.</v>
          </cell>
          <cell r="D168" t="str">
            <v>HR</v>
          </cell>
          <cell r="E168" t="str">
            <v>Senior SME</v>
          </cell>
          <cell r="F168" t="str">
            <v>Primary Levels</v>
          </cell>
          <cell r="G168" t="str">
            <v>ESS 3</v>
          </cell>
          <cell r="H168" t="str">
            <v>Band 2</v>
          </cell>
        </row>
        <row r="169">
          <cell r="A169" t="str">
            <v>E281</v>
          </cell>
          <cell r="B169" t="str">
            <v>Sr. Specialist - OD</v>
          </cell>
          <cell r="C169" t="str">
            <v>Enterprise Support Serv.</v>
          </cell>
          <cell r="D169" t="str">
            <v>HR</v>
          </cell>
          <cell r="E169" t="str">
            <v>Senior SME</v>
          </cell>
          <cell r="F169" t="str">
            <v>Primary Levels</v>
          </cell>
          <cell r="G169" t="str">
            <v>ESS 3</v>
          </cell>
          <cell r="H169" t="str">
            <v>Band 2</v>
          </cell>
        </row>
        <row r="170">
          <cell r="A170" t="str">
            <v>E282</v>
          </cell>
          <cell r="B170" t="str">
            <v>Sr. Specialist - Employee Relation</v>
          </cell>
          <cell r="C170" t="str">
            <v>Enterprise Support Serv.</v>
          </cell>
          <cell r="D170" t="str">
            <v>HR</v>
          </cell>
          <cell r="E170" t="str">
            <v>Senior SME</v>
          </cell>
          <cell r="F170" t="str">
            <v>Primary Levels</v>
          </cell>
          <cell r="G170" t="str">
            <v>ESS 3</v>
          </cell>
          <cell r="H170" t="str">
            <v>Band 2</v>
          </cell>
        </row>
        <row r="171">
          <cell r="A171" t="str">
            <v>E283</v>
          </cell>
          <cell r="B171" t="str">
            <v>Sr. Vehicle officer</v>
          </cell>
          <cell r="C171" t="str">
            <v>Enterprise Support Serv.</v>
          </cell>
          <cell r="D171" t="str">
            <v>Operations</v>
          </cell>
          <cell r="E171" t="str">
            <v>Senior SME</v>
          </cell>
          <cell r="F171" t="str">
            <v>Primary Levels</v>
          </cell>
          <cell r="G171" t="str">
            <v>ESS 3</v>
          </cell>
          <cell r="H171" t="str">
            <v>Band 2</v>
          </cell>
        </row>
        <row r="172">
          <cell r="A172" t="str">
            <v>E284</v>
          </cell>
          <cell r="B172" t="str">
            <v>Sr. Maintenance Employee</v>
          </cell>
          <cell r="C172" t="str">
            <v>Enterprise Support Serv.</v>
          </cell>
          <cell r="D172" t="str">
            <v>Operations</v>
          </cell>
          <cell r="E172" t="str">
            <v>Senior SME</v>
          </cell>
          <cell r="F172" t="str">
            <v>Primary Levels</v>
          </cell>
          <cell r="G172" t="str">
            <v>ESS 3</v>
          </cell>
          <cell r="H172" t="str">
            <v>Band 2</v>
          </cell>
        </row>
        <row r="173">
          <cell r="A173" t="str">
            <v>E285</v>
          </cell>
          <cell r="B173" t="str">
            <v>Secretary (VP)</v>
          </cell>
          <cell r="C173" t="str">
            <v>Enterprise Support Serv.</v>
          </cell>
          <cell r="D173" t="str">
            <v>Operations</v>
          </cell>
          <cell r="E173" t="str">
            <v>SME</v>
          </cell>
          <cell r="F173" t="str">
            <v>Primary Levels</v>
          </cell>
          <cell r="G173" t="str">
            <v>ESS 2</v>
          </cell>
          <cell r="H173" t="str">
            <v>Band 2</v>
          </cell>
        </row>
        <row r="174">
          <cell r="A174" t="str">
            <v>E301</v>
          </cell>
          <cell r="B174" t="str">
            <v>Corporate Accountant</v>
          </cell>
          <cell r="C174" t="str">
            <v>Enterprise Support Serv.</v>
          </cell>
          <cell r="D174" t="str">
            <v>Finance</v>
          </cell>
          <cell r="E174" t="str">
            <v>Expert</v>
          </cell>
          <cell r="F174" t="str">
            <v>Individual Contributor</v>
          </cell>
          <cell r="G174" t="str">
            <v>ESS 4</v>
          </cell>
          <cell r="H174" t="str">
            <v>Band 3</v>
          </cell>
        </row>
        <row r="175">
          <cell r="A175" t="str">
            <v>E302</v>
          </cell>
          <cell r="B175" t="str">
            <v>Corporate Treasurer</v>
          </cell>
          <cell r="C175" t="str">
            <v>Enterprise Support Serv.</v>
          </cell>
          <cell r="D175" t="str">
            <v>Finance</v>
          </cell>
          <cell r="E175" t="str">
            <v>Expert</v>
          </cell>
          <cell r="F175" t="str">
            <v>Individual Contributor</v>
          </cell>
          <cell r="G175" t="str">
            <v>ESS 4</v>
          </cell>
          <cell r="H175" t="str">
            <v>Band 3</v>
          </cell>
        </row>
        <row r="176">
          <cell r="A176" t="str">
            <v>E303</v>
          </cell>
          <cell r="B176" t="str">
            <v>Tax Specialist</v>
          </cell>
          <cell r="C176" t="str">
            <v>Enterprise Support Serv.</v>
          </cell>
          <cell r="D176" t="str">
            <v>Finance</v>
          </cell>
          <cell r="E176" t="str">
            <v>Expert</v>
          </cell>
          <cell r="F176" t="str">
            <v>Individual Contributor</v>
          </cell>
          <cell r="G176" t="str">
            <v>ESS 4</v>
          </cell>
          <cell r="H176" t="str">
            <v>Band 3</v>
          </cell>
        </row>
        <row r="177">
          <cell r="A177" t="str">
            <v>E304</v>
          </cell>
          <cell r="B177" t="str">
            <v>Divisional Finance Manager Assistant</v>
          </cell>
          <cell r="C177" t="str">
            <v>Enterprise Support Serv.</v>
          </cell>
          <cell r="D177" t="str">
            <v>Finance</v>
          </cell>
          <cell r="E177" t="str">
            <v>Group Leader</v>
          </cell>
          <cell r="F177" t="str">
            <v>Management</v>
          </cell>
          <cell r="G177" t="str">
            <v>ESS 4</v>
          </cell>
          <cell r="H177" t="str">
            <v>Band 3</v>
          </cell>
        </row>
        <row r="178">
          <cell r="A178" t="str">
            <v>E305</v>
          </cell>
          <cell r="B178" t="str">
            <v>Divisional Finance Team Leader</v>
          </cell>
          <cell r="C178" t="str">
            <v>Enterprise Support Serv.</v>
          </cell>
          <cell r="D178" t="str">
            <v>Finance</v>
          </cell>
          <cell r="E178" t="str">
            <v>Group Leader</v>
          </cell>
          <cell r="F178" t="str">
            <v>Management</v>
          </cell>
          <cell r="G178" t="str">
            <v>ESS 4</v>
          </cell>
          <cell r="H178" t="str">
            <v>Band 3</v>
          </cell>
        </row>
        <row r="179">
          <cell r="A179" t="str">
            <v>E306</v>
          </cell>
          <cell r="B179" t="str">
            <v>Manager - AP</v>
          </cell>
          <cell r="C179" t="str">
            <v>Enterprise Support Serv.</v>
          </cell>
          <cell r="D179" t="str">
            <v>Finance</v>
          </cell>
          <cell r="E179" t="str">
            <v>Group Leader</v>
          </cell>
          <cell r="F179" t="str">
            <v>Management</v>
          </cell>
          <cell r="G179" t="str">
            <v>ESS 4</v>
          </cell>
          <cell r="H179" t="str">
            <v>Band 3</v>
          </cell>
        </row>
        <row r="180">
          <cell r="A180" t="str">
            <v>E308</v>
          </cell>
          <cell r="B180" t="str">
            <v>Manager - AR</v>
          </cell>
          <cell r="C180" t="str">
            <v>Enterprise Support Serv.</v>
          </cell>
          <cell r="D180" t="str">
            <v>Finance</v>
          </cell>
          <cell r="E180" t="str">
            <v>Group Leader</v>
          </cell>
          <cell r="F180" t="str">
            <v>Management</v>
          </cell>
          <cell r="G180" t="str">
            <v>ESS 4</v>
          </cell>
          <cell r="H180" t="str">
            <v>Band 3</v>
          </cell>
        </row>
        <row r="181">
          <cell r="A181" t="str">
            <v>E310</v>
          </cell>
          <cell r="B181" t="str">
            <v>Manager - Business Reimbursement</v>
          </cell>
          <cell r="C181" t="str">
            <v>Enterprise Support Serv.</v>
          </cell>
          <cell r="D181" t="str">
            <v>Finance</v>
          </cell>
          <cell r="E181" t="str">
            <v>Group Leader</v>
          </cell>
          <cell r="F181" t="str">
            <v>Management</v>
          </cell>
          <cell r="G181" t="str">
            <v>ESS 4</v>
          </cell>
          <cell r="H181" t="str">
            <v>Band 3</v>
          </cell>
        </row>
        <row r="182">
          <cell r="A182" t="str">
            <v>E312</v>
          </cell>
          <cell r="B182" t="str">
            <v>Sr. Accountant</v>
          </cell>
          <cell r="C182" t="str">
            <v>Enterprise Support Serv.</v>
          </cell>
          <cell r="D182" t="str">
            <v>Finance</v>
          </cell>
          <cell r="E182" t="str">
            <v>Group Leader</v>
          </cell>
          <cell r="F182" t="str">
            <v>Management</v>
          </cell>
          <cell r="G182" t="str">
            <v>ESS 4</v>
          </cell>
          <cell r="H182" t="str">
            <v>Band 3</v>
          </cell>
        </row>
        <row r="183">
          <cell r="A183" t="str">
            <v>E313</v>
          </cell>
          <cell r="B183" t="str">
            <v>Unit Leader -Finance</v>
          </cell>
          <cell r="C183" t="str">
            <v>Enterprise Support Serv.</v>
          </cell>
          <cell r="D183" t="str">
            <v>Finance</v>
          </cell>
          <cell r="E183" t="str">
            <v>Group Leader</v>
          </cell>
          <cell r="F183" t="str">
            <v>Management</v>
          </cell>
          <cell r="G183" t="str">
            <v>ESS 4</v>
          </cell>
          <cell r="H183" t="str">
            <v>Band 3</v>
          </cell>
        </row>
        <row r="184">
          <cell r="A184" t="str">
            <v>E314</v>
          </cell>
          <cell r="B184" t="str">
            <v>Manager GL</v>
          </cell>
          <cell r="C184" t="str">
            <v>Enterprise Support Serv.</v>
          </cell>
          <cell r="D184" t="str">
            <v>Finance</v>
          </cell>
          <cell r="E184" t="str">
            <v>Group Leader</v>
          </cell>
          <cell r="F184" t="str">
            <v>Management</v>
          </cell>
          <cell r="G184" t="str">
            <v>ESS 4</v>
          </cell>
          <cell r="H184" t="str">
            <v>Band 3</v>
          </cell>
        </row>
        <row r="185">
          <cell r="A185" t="str">
            <v>E331</v>
          </cell>
          <cell r="B185" t="str">
            <v>Contract Manager</v>
          </cell>
          <cell r="C185" t="str">
            <v>Enterprise Support Serv.</v>
          </cell>
          <cell r="D185" t="str">
            <v>Legal</v>
          </cell>
          <cell r="E185" t="str">
            <v>Expert</v>
          </cell>
          <cell r="F185" t="str">
            <v>Individual Contributor</v>
          </cell>
          <cell r="G185" t="str">
            <v>ESS 4</v>
          </cell>
          <cell r="H185" t="str">
            <v>Band 3</v>
          </cell>
        </row>
        <row r="186">
          <cell r="A186" t="str">
            <v>E342</v>
          </cell>
          <cell r="B186" t="str">
            <v>Training Infra &amp; Facilities Supervisor (Operations</v>
          </cell>
          <cell r="C186" t="str">
            <v>Enterprise Support Serv.</v>
          </cell>
          <cell r="D186" t="str">
            <v>Operations</v>
          </cell>
          <cell r="E186" t="str">
            <v>Group Leader</v>
          </cell>
          <cell r="F186" t="str">
            <v>Management</v>
          </cell>
          <cell r="G186" t="str">
            <v>ESS 4</v>
          </cell>
          <cell r="H186" t="str">
            <v>Band 3</v>
          </cell>
        </row>
        <row r="187">
          <cell r="A187" t="str">
            <v>E344</v>
          </cell>
          <cell r="B187" t="str">
            <v>Travel Coordinator - Team Leader</v>
          </cell>
          <cell r="C187" t="str">
            <v>Enterprise Support Serv.</v>
          </cell>
          <cell r="D187" t="str">
            <v>Operations</v>
          </cell>
          <cell r="E187" t="str">
            <v>Group Leader</v>
          </cell>
          <cell r="F187" t="str">
            <v>Management</v>
          </cell>
          <cell r="G187" t="str">
            <v>ESS 4</v>
          </cell>
          <cell r="H187" t="str">
            <v>Band 3</v>
          </cell>
        </row>
        <row r="188">
          <cell r="A188" t="str">
            <v>E345</v>
          </cell>
          <cell r="B188" t="str">
            <v>Security Officer</v>
          </cell>
          <cell r="C188" t="str">
            <v>Enterprise Support Serv.</v>
          </cell>
          <cell r="D188" t="str">
            <v>Operations</v>
          </cell>
          <cell r="E188" t="str">
            <v>Group Leader</v>
          </cell>
          <cell r="F188" t="str">
            <v>Management</v>
          </cell>
          <cell r="G188" t="str">
            <v>ESS 4</v>
          </cell>
          <cell r="H188" t="str">
            <v>Band 3</v>
          </cell>
        </row>
        <row r="189">
          <cell r="A189" t="str">
            <v>E347</v>
          </cell>
          <cell r="B189" t="str">
            <v>Mail Room Supervisor</v>
          </cell>
          <cell r="C189" t="str">
            <v>Enterprise Support Serv.</v>
          </cell>
          <cell r="D189" t="str">
            <v>Operations</v>
          </cell>
          <cell r="E189" t="str">
            <v>Group Leader</v>
          </cell>
          <cell r="F189" t="str">
            <v>Management</v>
          </cell>
          <cell r="G189" t="str">
            <v>ESS 4</v>
          </cell>
          <cell r="H189" t="str">
            <v>Band 3</v>
          </cell>
        </row>
        <row r="190">
          <cell r="A190" t="str">
            <v>E351</v>
          </cell>
          <cell r="B190" t="str">
            <v>Sr.Service Rep.</v>
          </cell>
          <cell r="C190" t="str">
            <v>Enterprise Support Serv.</v>
          </cell>
          <cell r="D190" t="str">
            <v>Operations</v>
          </cell>
          <cell r="E190" t="str">
            <v>Group Leader</v>
          </cell>
          <cell r="F190" t="str">
            <v>Management</v>
          </cell>
          <cell r="G190" t="str">
            <v>ESS 4</v>
          </cell>
          <cell r="H190" t="str">
            <v>Band 3</v>
          </cell>
        </row>
        <row r="191">
          <cell r="A191" t="str">
            <v>E354</v>
          </cell>
          <cell r="B191" t="str">
            <v>Regional/Subjectmatter Training Specialist</v>
          </cell>
          <cell r="C191" t="str">
            <v>Enterprise Support Serv.</v>
          </cell>
          <cell r="D191" t="str">
            <v>Training</v>
          </cell>
          <cell r="E191" t="str">
            <v>Expert</v>
          </cell>
          <cell r="F191" t="str">
            <v>Individual Contributor</v>
          </cell>
          <cell r="G191" t="str">
            <v>ESS 4</v>
          </cell>
          <cell r="H191" t="str">
            <v>Band 3</v>
          </cell>
        </row>
        <row r="192">
          <cell r="A192" t="str">
            <v>E359</v>
          </cell>
          <cell r="B192" t="str">
            <v>CEO Secretary</v>
          </cell>
          <cell r="C192" t="str">
            <v>Enterprise Support Serv.</v>
          </cell>
          <cell r="D192" t="str">
            <v>Operations</v>
          </cell>
          <cell r="E192" t="str">
            <v>Group Leader</v>
          </cell>
          <cell r="F192" t="str">
            <v>Management</v>
          </cell>
          <cell r="G192" t="str">
            <v>ESS 4</v>
          </cell>
          <cell r="H192" t="str">
            <v>Band 3</v>
          </cell>
        </row>
        <row r="193">
          <cell r="A193" t="str">
            <v>E360</v>
          </cell>
          <cell r="B193" t="str">
            <v>Methods &amp; Procedures Sr.Expert</v>
          </cell>
          <cell r="C193" t="str">
            <v>Enterprise Support Serv.</v>
          </cell>
          <cell r="D193" t="str">
            <v>Operations</v>
          </cell>
          <cell r="E193" t="str">
            <v>Senior Expert</v>
          </cell>
          <cell r="F193" t="str">
            <v>Individual Contributor</v>
          </cell>
          <cell r="G193" t="str">
            <v>ESS 5</v>
          </cell>
          <cell r="H193" t="str">
            <v>Band 4</v>
          </cell>
        </row>
        <row r="194">
          <cell r="A194" t="str">
            <v>E361</v>
          </cell>
          <cell r="B194" t="str">
            <v>Buyer - Regional</v>
          </cell>
          <cell r="C194" t="str">
            <v>Enterprise Support Serv.</v>
          </cell>
          <cell r="D194" t="str">
            <v>Operations</v>
          </cell>
          <cell r="E194" t="str">
            <v>Group Leader</v>
          </cell>
          <cell r="F194" t="str">
            <v>Management</v>
          </cell>
          <cell r="G194" t="str">
            <v>ESS 4</v>
          </cell>
          <cell r="H194" t="str">
            <v>Band 3</v>
          </cell>
        </row>
        <row r="195">
          <cell r="A195" t="str">
            <v>E362</v>
          </cell>
          <cell r="B195" t="str">
            <v>Buyer - Global</v>
          </cell>
          <cell r="C195" t="str">
            <v>Enterprise Support Serv.</v>
          </cell>
          <cell r="D195" t="str">
            <v>Operations</v>
          </cell>
          <cell r="E195" t="str">
            <v>Group Leader</v>
          </cell>
          <cell r="F195" t="str">
            <v>Management</v>
          </cell>
          <cell r="G195" t="str">
            <v>ESS 4</v>
          </cell>
          <cell r="H195" t="str">
            <v>Band 3</v>
          </cell>
        </row>
        <row r="196">
          <cell r="A196" t="str">
            <v>E363</v>
          </cell>
          <cell r="B196" t="str">
            <v>Method &amp; Procedure Expert</v>
          </cell>
          <cell r="C196" t="str">
            <v>Enterprise Support Serv.</v>
          </cell>
          <cell r="D196" t="str">
            <v>Operations</v>
          </cell>
          <cell r="E196" t="str">
            <v>Expert</v>
          </cell>
          <cell r="F196" t="str">
            <v>Individual Contributor</v>
          </cell>
          <cell r="G196" t="str">
            <v>ESS 4</v>
          </cell>
          <cell r="H196" t="str">
            <v>Band 3</v>
          </cell>
        </row>
        <row r="197">
          <cell r="A197" t="str">
            <v>E364</v>
          </cell>
          <cell r="B197" t="str">
            <v>Logistic GL</v>
          </cell>
          <cell r="C197" t="str">
            <v>Enterprise Support Serv.</v>
          </cell>
          <cell r="D197" t="str">
            <v>Operations</v>
          </cell>
          <cell r="E197" t="str">
            <v>Group Leader</v>
          </cell>
          <cell r="F197" t="str">
            <v>Management</v>
          </cell>
          <cell r="G197" t="str">
            <v>ESS 4</v>
          </cell>
          <cell r="H197" t="str">
            <v>Band 3</v>
          </cell>
        </row>
        <row r="198">
          <cell r="A198" t="str">
            <v>E365</v>
          </cell>
          <cell r="B198" t="str">
            <v>Sr. finance specialist</v>
          </cell>
          <cell r="C198" t="str">
            <v>Enterprise Support Serv.</v>
          </cell>
          <cell r="D198" t="str">
            <v>Finance</v>
          </cell>
          <cell r="E198" t="str">
            <v>Expert</v>
          </cell>
          <cell r="F198" t="str">
            <v>Individual Contributor</v>
          </cell>
          <cell r="G198" t="str">
            <v>ESS 4</v>
          </cell>
          <cell r="H198" t="str">
            <v>Band 3</v>
          </cell>
        </row>
        <row r="199">
          <cell r="A199" t="str">
            <v>E366</v>
          </cell>
          <cell r="B199" t="str">
            <v>Operational GL</v>
          </cell>
          <cell r="C199" t="str">
            <v>Enterprise Support Serv.</v>
          </cell>
          <cell r="D199" t="str">
            <v>Operations</v>
          </cell>
          <cell r="E199" t="str">
            <v>Group Leader</v>
          </cell>
          <cell r="F199" t="str">
            <v>Management</v>
          </cell>
          <cell r="G199" t="str">
            <v>ESS 4</v>
          </cell>
          <cell r="H199" t="str">
            <v>Band 3</v>
          </cell>
        </row>
        <row r="200">
          <cell r="A200" t="str">
            <v>E367</v>
          </cell>
          <cell r="B200" t="str">
            <v>Benefits Consultant</v>
          </cell>
          <cell r="C200" t="str">
            <v>Enterprise Support Serv.</v>
          </cell>
          <cell r="D200" t="str">
            <v>HR</v>
          </cell>
          <cell r="E200" t="str">
            <v>Expert</v>
          </cell>
          <cell r="F200" t="str">
            <v>Individual Contributor</v>
          </cell>
          <cell r="G200" t="str">
            <v>ESS 4</v>
          </cell>
          <cell r="H200" t="str">
            <v>Band 3</v>
          </cell>
        </row>
        <row r="201">
          <cell r="A201" t="str">
            <v>E368</v>
          </cell>
          <cell r="B201" t="str">
            <v>Consultant - Compensation</v>
          </cell>
          <cell r="C201" t="str">
            <v>Enterprise Support Serv.</v>
          </cell>
          <cell r="D201" t="str">
            <v>HR</v>
          </cell>
          <cell r="E201" t="str">
            <v>Expert</v>
          </cell>
          <cell r="F201" t="str">
            <v>Individual Contributor</v>
          </cell>
          <cell r="G201" t="str">
            <v>ESS 4</v>
          </cell>
          <cell r="H201" t="str">
            <v>Band 3</v>
          </cell>
        </row>
        <row r="202">
          <cell r="A202" t="str">
            <v>E369</v>
          </cell>
          <cell r="B202" t="str">
            <v>Divisional HR Consultant</v>
          </cell>
          <cell r="C202" t="str">
            <v>Enterprise Support Serv.</v>
          </cell>
          <cell r="D202" t="str">
            <v>HR</v>
          </cell>
          <cell r="E202" t="str">
            <v>Expert</v>
          </cell>
          <cell r="F202" t="str">
            <v>Individual Contributor</v>
          </cell>
          <cell r="G202" t="str">
            <v>ESS 4</v>
          </cell>
          <cell r="H202" t="str">
            <v>Band 3</v>
          </cell>
        </row>
        <row r="203">
          <cell r="A203" t="str">
            <v>E370</v>
          </cell>
          <cell r="B203" t="str">
            <v>Manager - Immigration</v>
          </cell>
          <cell r="C203" t="str">
            <v>Enterprise Support Serv.</v>
          </cell>
          <cell r="D203" t="str">
            <v>HR</v>
          </cell>
          <cell r="E203" t="str">
            <v>Expert</v>
          </cell>
          <cell r="F203" t="str">
            <v>Individual Contributor</v>
          </cell>
          <cell r="G203" t="str">
            <v>ESS 4</v>
          </cell>
          <cell r="H203" t="str">
            <v>Band 3</v>
          </cell>
        </row>
        <row r="204">
          <cell r="A204" t="str">
            <v>E371</v>
          </cell>
          <cell r="B204" t="str">
            <v>Regional Recruiting Specialist</v>
          </cell>
          <cell r="C204" t="str">
            <v>Enterprise Support Serv.</v>
          </cell>
          <cell r="D204" t="str">
            <v>HR</v>
          </cell>
          <cell r="E204" t="str">
            <v>Expert</v>
          </cell>
          <cell r="F204" t="str">
            <v>Individual Contributor</v>
          </cell>
          <cell r="G204" t="str">
            <v>ESS 4</v>
          </cell>
          <cell r="H204" t="str">
            <v>Band 3</v>
          </cell>
        </row>
        <row r="205">
          <cell r="A205" t="str">
            <v>E372</v>
          </cell>
          <cell r="B205" t="str">
            <v>Manager - International Relocation</v>
          </cell>
          <cell r="C205" t="str">
            <v>Enterprise Support Serv.</v>
          </cell>
          <cell r="D205" t="str">
            <v>HR</v>
          </cell>
          <cell r="E205" t="str">
            <v>Expert</v>
          </cell>
          <cell r="F205" t="str">
            <v>Individual Contributor</v>
          </cell>
          <cell r="G205" t="str">
            <v>ESS 4</v>
          </cell>
          <cell r="H205" t="str">
            <v>Band 3</v>
          </cell>
        </row>
        <row r="206">
          <cell r="A206" t="str">
            <v>E373</v>
          </cell>
          <cell r="B206" t="str">
            <v>Regional HR Manager - CRM</v>
          </cell>
          <cell r="C206" t="str">
            <v>Enterprise Support Serv.</v>
          </cell>
          <cell r="D206" t="str">
            <v>HR</v>
          </cell>
          <cell r="E206" t="str">
            <v>Expert</v>
          </cell>
          <cell r="F206" t="str">
            <v>Individual Contributor</v>
          </cell>
          <cell r="G206" t="str">
            <v>ESS 4</v>
          </cell>
          <cell r="H206" t="str">
            <v>Band 3</v>
          </cell>
        </row>
        <row r="207">
          <cell r="A207" t="str">
            <v>E374</v>
          </cell>
          <cell r="B207" t="str">
            <v>Analyst - Sales Comp.</v>
          </cell>
          <cell r="C207" t="str">
            <v>Enterprise Support Serv.</v>
          </cell>
          <cell r="D207" t="str">
            <v>HR</v>
          </cell>
          <cell r="E207" t="str">
            <v>Expert</v>
          </cell>
          <cell r="F207" t="str">
            <v>Individual Contributor</v>
          </cell>
          <cell r="G207" t="str">
            <v>ESS 4</v>
          </cell>
          <cell r="H207" t="str">
            <v>Band 3</v>
          </cell>
        </row>
        <row r="208">
          <cell r="A208" t="str">
            <v>E375</v>
          </cell>
          <cell r="B208" t="str">
            <v>Sr. Specialist - Internal Mobility</v>
          </cell>
          <cell r="C208" t="str">
            <v>Enterprise Support Serv.</v>
          </cell>
          <cell r="D208" t="str">
            <v>HR</v>
          </cell>
          <cell r="E208" t="str">
            <v>Expert</v>
          </cell>
          <cell r="F208" t="str">
            <v>Individual Contributor</v>
          </cell>
          <cell r="G208" t="str">
            <v>ESS 4</v>
          </cell>
          <cell r="H208" t="str">
            <v>Band 3</v>
          </cell>
        </row>
        <row r="209">
          <cell r="A209" t="str">
            <v>E376</v>
          </cell>
          <cell r="B209" t="str">
            <v>Manager - Contractors</v>
          </cell>
          <cell r="C209" t="str">
            <v>Enterprise Support Serv.</v>
          </cell>
          <cell r="D209" t="str">
            <v>HR</v>
          </cell>
          <cell r="E209" t="str">
            <v>Group Leader</v>
          </cell>
          <cell r="F209" t="str">
            <v>Management</v>
          </cell>
          <cell r="G209" t="str">
            <v>ESS 4</v>
          </cell>
          <cell r="H209" t="str">
            <v>Band 3</v>
          </cell>
        </row>
        <row r="210">
          <cell r="A210" t="str">
            <v>E378</v>
          </cell>
          <cell r="B210" t="str">
            <v>Manager - HRIS &amp; Employee Relation</v>
          </cell>
          <cell r="C210" t="str">
            <v>Enterprise Support Serv.</v>
          </cell>
          <cell r="D210" t="str">
            <v>HR</v>
          </cell>
          <cell r="E210" t="str">
            <v>Group Leader</v>
          </cell>
          <cell r="F210" t="str">
            <v>Management</v>
          </cell>
          <cell r="G210" t="str">
            <v>ESS 4</v>
          </cell>
          <cell r="H210" t="str">
            <v>Band 3</v>
          </cell>
        </row>
        <row r="211">
          <cell r="A211" t="str">
            <v>E379</v>
          </cell>
          <cell r="B211" t="str">
            <v>Manager - Internal  Mobility</v>
          </cell>
          <cell r="C211" t="str">
            <v>Enterprise Support Serv.</v>
          </cell>
          <cell r="D211" t="str">
            <v>HR</v>
          </cell>
          <cell r="E211" t="str">
            <v>Group Leader</v>
          </cell>
          <cell r="F211" t="str">
            <v>Management</v>
          </cell>
          <cell r="G211" t="str">
            <v>ESS 4</v>
          </cell>
          <cell r="H211" t="str">
            <v>Band 3</v>
          </cell>
        </row>
        <row r="212">
          <cell r="A212" t="str">
            <v>E381</v>
          </cell>
          <cell r="B212" t="str">
            <v>Manager - HRIS</v>
          </cell>
          <cell r="C212" t="str">
            <v>Enterprise Support Serv.</v>
          </cell>
          <cell r="D212" t="str">
            <v>HR</v>
          </cell>
          <cell r="E212" t="str">
            <v>Group Leader</v>
          </cell>
          <cell r="F212" t="str">
            <v>Management</v>
          </cell>
          <cell r="G212" t="str">
            <v>ESS 4</v>
          </cell>
          <cell r="H212" t="str">
            <v>Band 3</v>
          </cell>
        </row>
        <row r="213">
          <cell r="A213" t="str">
            <v>E382</v>
          </cell>
          <cell r="B213" t="str">
            <v>Internal Audit Expert</v>
          </cell>
          <cell r="C213" t="str">
            <v>Enterprise Support Serv.</v>
          </cell>
          <cell r="D213" t="str">
            <v>Finance</v>
          </cell>
          <cell r="E213" t="str">
            <v>Expert</v>
          </cell>
          <cell r="F213" t="str">
            <v>Individual Contributor</v>
          </cell>
          <cell r="G213" t="str">
            <v>ESS 4</v>
          </cell>
          <cell r="H213" t="str">
            <v>Band 3</v>
          </cell>
        </row>
        <row r="214">
          <cell r="A214" t="str">
            <v>E402</v>
          </cell>
          <cell r="B214" t="str">
            <v>Dep. Manager - Finance</v>
          </cell>
          <cell r="C214" t="str">
            <v>Enterprise Support Serv.</v>
          </cell>
          <cell r="D214" t="str">
            <v>Finance</v>
          </cell>
          <cell r="E214" t="str">
            <v>Manager</v>
          </cell>
          <cell r="F214" t="str">
            <v>Management</v>
          </cell>
          <cell r="G214" t="str">
            <v>ESS 5</v>
          </cell>
          <cell r="H214" t="str">
            <v>Band 4</v>
          </cell>
        </row>
        <row r="215">
          <cell r="A215" t="str">
            <v>E403</v>
          </cell>
          <cell r="B215" t="str">
            <v>Manager - Investor Relations</v>
          </cell>
          <cell r="C215" t="str">
            <v>Enterprise Support Serv.</v>
          </cell>
          <cell r="D215" t="str">
            <v>Finance</v>
          </cell>
          <cell r="E215" t="str">
            <v>Manager</v>
          </cell>
          <cell r="F215" t="str">
            <v>Management</v>
          </cell>
          <cell r="G215" t="str">
            <v>ESS 5</v>
          </cell>
          <cell r="H215" t="str">
            <v>Band 4</v>
          </cell>
        </row>
        <row r="216">
          <cell r="A216" t="str">
            <v>E405</v>
          </cell>
          <cell r="B216" t="str">
            <v>Regional Treasurer</v>
          </cell>
          <cell r="C216" t="str">
            <v>Enterprise Support Serv.</v>
          </cell>
          <cell r="D216" t="str">
            <v>Finance</v>
          </cell>
          <cell r="E216" t="str">
            <v>Manager</v>
          </cell>
          <cell r="F216" t="str">
            <v>Management</v>
          </cell>
          <cell r="G216" t="str">
            <v>ESS 5</v>
          </cell>
          <cell r="H216" t="str">
            <v>Band 4</v>
          </cell>
        </row>
        <row r="217">
          <cell r="A217" t="str">
            <v>E406</v>
          </cell>
          <cell r="B217" t="str">
            <v>Divisional Deputy Finance Manager</v>
          </cell>
          <cell r="C217" t="str">
            <v>Enterprise Support Serv.</v>
          </cell>
          <cell r="D217" t="str">
            <v>Finance</v>
          </cell>
          <cell r="E217" t="str">
            <v>Manager</v>
          </cell>
          <cell r="F217" t="str">
            <v>Management</v>
          </cell>
          <cell r="G217" t="str">
            <v>ESS 5</v>
          </cell>
          <cell r="H217" t="str">
            <v>Band 4</v>
          </cell>
        </row>
        <row r="218">
          <cell r="A218" t="str">
            <v>E407</v>
          </cell>
          <cell r="B218" t="str">
            <v>Manager - Corporate Accounting</v>
          </cell>
          <cell r="C218" t="str">
            <v>Enterprise Support Serv.</v>
          </cell>
          <cell r="D218" t="str">
            <v>Finance</v>
          </cell>
          <cell r="E218" t="str">
            <v>Manager</v>
          </cell>
          <cell r="F218" t="str">
            <v>Management</v>
          </cell>
          <cell r="G218" t="str">
            <v>ESS 5</v>
          </cell>
          <cell r="H218" t="str">
            <v>Band 4</v>
          </cell>
        </row>
        <row r="219">
          <cell r="A219" t="str">
            <v>E408</v>
          </cell>
          <cell r="B219" t="str">
            <v>Manager -Tax</v>
          </cell>
          <cell r="C219" t="str">
            <v>Enterprise Support Serv.</v>
          </cell>
          <cell r="D219" t="str">
            <v>Finance</v>
          </cell>
          <cell r="E219" t="str">
            <v>Senior Expert</v>
          </cell>
          <cell r="F219" t="str">
            <v>Individual Contributor</v>
          </cell>
          <cell r="G219" t="str">
            <v>ESS 5</v>
          </cell>
          <cell r="H219" t="str">
            <v>Band 4</v>
          </cell>
        </row>
        <row r="220">
          <cell r="A220" t="str">
            <v>E409</v>
          </cell>
          <cell r="B220" t="str">
            <v>Manager -Tax (Regional)</v>
          </cell>
          <cell r="C220" t="str">
            <v>Enterprise Support Serv.</v>
          </cell>
          <cell r="D220" t="str">
            <v>Finance</v>
          </cell>
          <cell r="E220" t="str">
            <v>Senior Expert</v>
          </cell>
          <cell r="F220" t="str">
            <v>Individual Contributor</v>
          </cell>
          <cell r="G220" t="str">
            <v>ESS 5</v>
          </cell>
          <cell r="H220" t="str">
            <v>Band 4</v>
          </cell>
        </row>
        <row r="221">
          <cell r="A221" t="str">
            <v>E410</v>
          </cell>
          <cell r="B221" t="str">
            <v>Senior Expert - Corporate Accounting</v>
          </cell>
          <cell r="C221" t="str">
            <v>Enterprise Support Serv.</v>
          </cell>
          <cell r="D221" t="str">
            <v>Finance</v>
          </cell>
          <cell r="E221" t="str">
            <v>Senior Expert</v>
          </cell>
          <cell r="F221" t="str">
            <v>Individual Contributor</v>
          </cell>
          <cell r="G221" t="str">
            <v>ESS 5</v>
          </cell>
          <cell r="H221" t="str">
            <v>Band 4</v>
          </cell>
        </row>
        <row r="222">
          <cell r="A222" t="str">
            <v>E422</v>
          </cell>
          <cell r="B222" t="str">
            <v>Corporate Counsel</v>
          </cell>
          <cell r="C222" t="str">
            <v>Enterprise Support Serv.</v>
          </cell>
          <cell r="D222" t="str">
            <v>Legal</v>
          </cell>
          <cell r="E222" t="str">
            <v>Senior Expert</v>
          </cell>
          <cell r="F222" t="str">
            <v>Individual Contributor</v>
          </cell>
          <cell r="G222" t="str">
            <v>ESS 5</v>
          </cell>
          <cell r="H222" t="str">
            <v>Band 4</v>
          </cell>
        </row>
        <row r="223">
          <cell r="A223" t="str">
            <v>E423</v>
          </cell>
          <cell r="B223" t="str">
            <v>Corporate HR Counsel</v>
          </cell>
          <cell r="C223" t="str">
            <v>Enterprise Support Serv.</v>
          </cell>
          <cell r="D223" t="str">
            <v>Legal</v>
          </cell>
          <cell r="E223" t="str">
            <v>Senior Expert</v>
          </cell>
          <cell r="F223" t="str">
            <v>Individual Contributor</v>
          </cell>
          <cell r="G223" t="str">
            <v>ESS 5</v>
          </cell>
          <cell r="H223" t="str">
            <v>Band 4</v>
          </cell>
        </row>
        <row r="224">
          <cell r="A224" t="str">
            <v>E426</v>
          </cell>
          <cell r="B224" t="str">
            <v>Manager - Operation (Regional)</v>
          </cell>
          <cell r="C224" t="str">
            <v>Enterprise Support Serv.</v>
          </cell>
          <cell r="D224" t="str">
            <v>Operations</v>
          </cell>
          <cell r="E224" t="str">
            <v>Manager</v>
          </cell>
          <cell r="F224" t="str">
            <v>Management</v>
          </cell>
          <cell r="G224" t="str">
            <v>ESS 5</v>
          </cell>
          <cell r="H224" t="str">
            <v>Band 4</v>
          </cell>
        </row>
        <row r="225">
          <cell r="A225" t="str">
            <v>E427</v>
          </cell>
          <cell r="B225" t="str">
            <v>Manager - Risk</v>
          </cell>
          <cell r="C225" t="str">
            <v>Enterprise Support Serv.</v>
          </cell>
          <cell r="D225" t="str">
            <v>Operations</v>
          </cell>
          <cell r="E225" t="str">
            <v>Manager</v>
          </cell>
          <cell r="F225" t="str">
            <v>Management</v>
          </cell>
          <cell r="G225" t="str">
            <v>ESS 5</v>
          </cell>
          <cell r="H225" t="str">
            <v>Band 4</v>
          </cell>
        </row>
        <row r="226">
          <cell r="A226" t="str">
            <v>E428</v>
          </cell>
          <cell r="B226" t="str">
            <v>Manager - Security and Safety (Global)</v>
          </cell>
          <cell r="C226" t="str">
            <v>Enterprise Support Serv.</v>
          </cell>
          <cell r="D226" t="str">
            <v>Operations</v>
          </cell>
          <cell r="E226" t="str">
            <v>Manager</v>
          </cell>
          <cell r="F226" t="str">
            <v>Management</v>
          </cell>
          <cell r="G226" t="str">
            <v>ESS 5</v>
          </cell>
          <cell r="H226" t="str">
            <v>Band 4</v>
          </cell>
        </row>
        <row r="227">
          <cell r="A227" t="str">
            <v>E431</v>
          </cell>
          <cell r="B227" t="str">
            <v>Manager - Travel (Regional)</v>
          </cell>
          <cell r="C227" t="str">
            <v>Enterprise Support Serv.</v>
          </cell>
          <cell r="D227" t="str">
            <v>Operations</v>
          </cell>
          <cell r="E227" t="str">
            <v>Manager</v>
          </cell>
          <cell r="F227" t="str">
            <v>Management</v>
          </cell>
          <cell r="G227" t="str">
            <v>ESS 5</v>
          </cell>
          <cell r="H227" t="str">
            <v>Band 4</v>
          </cell>
        </row>
        <row r="228">
          <cell r="A228" t="str">
            <v>E432</v>
          </cell>
          <cell r="B228" t="str">
            <v>Manager - Real Estate (Regional)</v>
          </cell>
          <cell r="C228" t="str">
            <v>Enterprise Support Serv.</v>
          </cell>
          <cell r="D228" t="str">
            <v>Operations</v>
          </cell>
          <cell r="E228" t="str">
            <v>Manager</v>
          </cell>
          <cell r="F228" t="str">
            <v>Management</v>
          </cell>
          <cell r="G228" t="str">
            <v>ESS 5</v>
          </cell>
          <cell r="H228" t="str">
            <v>Band 4</v>
          </cell>
        </row>
        <row r="229">
          <cell r="A229" t="str">
            <v>E433</v>
          </cell>
          <cell r="B229" t="str">
            <v>Manager - Purchasing (Regional)</v>
          </cell>
          <cell r="C229" t="str">
            <v>Enterprise Support Serv.</v>
          </cell>
          <cell r="D229" t="str">
            <v>Operations</v>
          </cell>
          <cell r="E229" t="str">
            <v>Manager</v>
          </cell>
          <cell r="F229" t="str">
            <v>Management</v>
          </cell>
          <cell r="G229" t="str">
            <v>ESS 5</v>
          </cell>
          <cell r="H229" t="str">
            <v>Band 4</v>
          </cell>
        </row>
        <row r="230">
          <cell r="A230" t="str">
            <v>E436</v>
          </cell>
          <cell r="B230" t="str">
            <v>Manager - Operation (Local)</v>
          </cell>
          <cell r="C230" t="str">
            <v>Enterprise Support Serv.</v>
          </cell>
          <cell r="D230" t="str">
            <v>Operations</v>
          </cell>
          <cell r="E230" t="str">
            <v>Manager</v>
          </cell>
          <cell r="F230" t="str">
            <v>Management</v>
          </cell>
          <cell r="G230" t="str">
            <v>ESS 5</v>
          </cell>
          <cell r="H230" t="str">
            <v>Band 4</v>
          </cell>
        </row>
        <row r="231">
          <cell r="A231" t="str">
            <v>E437</v>
          </cell>
          <cell r="B231" t="str">
            <v>Manager - Purchasing &amp; Security</v>
          </cell>
          <cell r="C231" t="str">
            <v>Enterprise Support Serv.</v>
          </cell>
          <cell r="D231" t="str">
            <v>Operations</v>
          </cell>
          <cell r="E231" t="str">
            <v>Manager</v>
          </cell>
          <cell r="F231" t="str">
            <v>Management</v>
          </cell>
          <cell r="G231" t="str">
            <v>ESS 5</v>
          </cell>
          <cell r="H231" t="str">
            <v>Band 4</v>
          </cell>
        </row>
        <row r="232">
          <cell r="A232" t="str">
            <v>E438</v>
          </cell>
          <cell r="B232" t="str">
            <v>Manager - Purchasing (Local)</v>
          </cell>
          <cell r="C232" t="str">
            <v>Enterprise Support Serv.</v>
          </cell>
          <cell r="D232" t="str">
            <v>Operations</v>
          </cell>
          <cell r="E232" t="str">
            <v>Manager</v>
          </cell>
          <cell r="F232" t="str">
            <v>Management</v>
          </cell>
          <cell r="G232" t="str">
            <v>ESS 5</v>
          </cell>
          <cell r="H232" t="str">
            <v>Band 4</v>
          </cell>
        </row>
        <row r="233">
          <cell r="A233" t="str">
            <v>E439</v>
          </cell>
          <cell r="B233" t="str">
            <v>Manager - Maintenance</v>
          </cell>
          <cell r="C233" t="str">
            <v>Enterprise Support Serv.</v>
          </cell>
          <cell r="D233" t="str">
            <v>Operations</v>
          </cell>
          <cell r="E233" t="str">
            <v>Manager</v>
          </cell>
          <cell r="F233" t="str">
            <v>Management</v>
          </cell>
          <cell r="G233" t="str">
            <v>ESS 5</v>
          </cell>
          <cell r="H233" t="str">
            <v>Band 4</v>
          </cell>
        </row>
        <row r="234">
          <cell r="A234" t="str">
            <v>E440</v>
          </cell>
          <cell r="B234" t="str">
            <v>Manager - Logistics (Regional)</v>
          </cell>
          <cell r="C234" t="str">
            <v>Enterprise Support Serv.</v>
          </cell>
          <cell r="D234" t="str">
            <v>Operations</v>
          </cell>
          <cell r="E234" t="str">
            <v>Manager</v>
          </cell>
          <cell r="F234" t="str">
            <v>Management</v>
          </cell>
          <cell r="G234" t="str">
            <v>ESS 5</v>
          </cell>
          <cell r="H234" t="str">
            <v>Band 4</v>
          </cell>
        </row>
        <row r="235">
          <cell r="A235" t="str">
            <v>E442</v>
          </cell>
          <cell r="B235" t="str">
            <v>Manager - Purchasing (Global)</v>
          </cell>
          <cell r="C235" t="str">
            <v>Enterprise Support Serv.</v>
          </cell>
          <cell r="D235" t="str">
            <v>Operations</v>
          </cell>
          <cell r="E235" t="str">
            <v>Manager</v>
          </cell>
          <cell r="F235" t="str">
            <v>Management</v>
          </cell>
          <cell r="G235" t="str">
            <v>ESS 5</v>
          </cell>
          <cell r="H235" t="str">
            <v>Band 4</v>
          </cell>
        </row>
        <row r="236">
          <cell r="A236" t="str">
            <v>E444</v>
          </cell>
          <cell r="B236" t="str">
            <v>Manager -Payroll</v>
          </cell>
          <cell r="C236" t="str">
            <v>Enterprise Support Serv.</v>
          </cell>
          <cell r="D236" t="str">
            <v>Finance</v>
          </cell>
          <cell r="E236" t="str">
            <v>Manager</v>
          </cell>
          <cell r="F236" t="str">
            <v>Management</v>
          </cell>
          <cell r="G236" t="str">
            <v>ESS 5</v>
          </cell>
          <cell r="H236" t="str">
            <v>Band 4</v>
          </cell>
        </row>
        <row r="237">
          <cell r="A237" t="str">
            <v>E445</v>
          </cell>
          <cell r="B237" t="str">
            <v>Global Immigration Manager</v>
          </cell>
          <cell r="C237" t="str">
            <v>Enterprise Support Serv.</v>
          </cell>
          <cell r="D237" t="str">
            <v>Legal</v>
          </cell>
          <cell r="E237" t="str">
            <v>Senior Expert</v>
          </cell>
          <cell r="F237" t="str">
            <v>Individual Contributor</v>
          </cell>
          <cell r="G237" t="str">
            <v>ESS 5</v>
          </cell>
          <cell r="H237" t="str">
            <v>Band 4</v>
          </cell>
        </row>
        <row r="238">
          <cell r="A238" t="str">
            <v>E446</v>
          </cell>
          <cell r="B238" t="str">
            <v>Finance Manager</v>
          </cell>
          <cell r="C238" t="str">
            <v>Enterprise Support Serv.</v>
          </cell>
          <cell r="D238" t="str">
            <v>Finance</v>
          </cell>
          <cell r="E238" t="str">
            <v>Senior Expert</v>
          </cell>
          <cell r="F238" t="str">
            <v>Individual Contributor</v>
          </cell>
          <cell r="G238" t="str">
            <v>ESS 5</v>
          </cell>
          <cell r="H238" t="str">
            <v>Band 4</v>
          </cell>
        </row>
        <row r="239">
          <cell r="A239" t="str">
            <v>E447</v>
          </cell>
          <cell r="B239" t="str">
            <v>Subsidiary Affairs Manager &amp; International Visa</v>
          </cell>
          <cell r="C239" t="str">
            <v>Enterprise Support Serv.</v>
          </cell>
          <cell r="D239" t="str">
            <v>Operations</v>
          </cell>
          <cell r="E239" t="str">
            <v>Manager</v>
          </cell>
          <cell r="F239" t="str">
            <v>Management</v>
          </cell>
          <cell r="G239" t="str">
            <v>ESS 5</v>
          </cell>
          <cell r="H239" t="str">
            <v>Band 4</v>
          </cell>
        </row>
        <row r="240">
          <cell r="A240" t="str">
            <v>E449</v>
          </cell>
          <cell r="B240" t="str">
            <v>Manager - Maintenance NA</v>
          </cell>
          <cell r="C240" t="str">
            <v>Enterprise Support Serv.</v>
          </cell>
          <cell r="D240" t="str">
            <v>Operations</v>
          </cell>
          <cell r="E240" t="str">
            <v>Manager</v>
          </cell>
          <cell r="F240" t="str">
            <v>Management</v>
          </cell>
          <cell r="G240" t="str">
            <v>ESS 5</v>
          </cell>
          <cell r="H240" t="str">
            <v>Band 4</v>
          </cell>
        </row>
        <row r="241">
          <cell r="A241" t="str">
            <v>E450</v>
          </cell>
          <cell r="B241" t="str">
            <v>Manager  - ER &amp; OD</v>
          </cell>
          <cell r="C241" t="str">
            <v>Enterprise Support Serv.</v>
          </cell>
          <cell r="D241" t="str">
            <v>HR</v>
          </cell>
          <cell r="E241" t="str">
            <v>Manager</v>
          </cell>
          <cell r="F241" t="str">
            <v>Management</v>
          </cell>
          <cell r="G241" t="str">
            <v>ESS 5</v>
          </cell>
          <cell r="H241" t="str">
            <v>Band 4</v>
          </cell>
        </row>
        <row r="242">
          <cell r="A242" t="str">
            <v>E451</v>
          </cell>
          <cell r="B242" t="str">
            <v>Manager - Global HR Information Systems</v>
          </cell>
          <cell r="C242" t="str">
            <v>Enterprise Support Serv.</v>
          </cell>
          <cell r="D242" t="str">
            <v>HR</v>
          </cell>
          <cell r="E242" t="str">
            <v>Manager</v>
          </cell>
          <cell r="F242" t="str">
            <v>Management</v>
          </cell>
          <cell r="G242" t="str">
            <v>ESS 5</v>
          </cell>
          <cell r="H242" t="str">
            <v>Band 4</v>
          </cell>
        </row>
        <row r="243">
          <cell r="A243" t="str">
            <v>E452</v>
          </cell>
          <cell r="B243" t="str">
            <v>Manager - Recruitment   NA</v>
          </cell>
          <cell r="C243" t="str">
            <v>Enterprise Support Serv.</v>
          </cell>
          <cell r="D243" t="str">
            <v>HR</v>
          </cell>
          <cell r="E243" t="str">
            <v>Manager</v>
          </cell>
          <cell r="F243" t="str">
            <v>Management</v>
          </cell>
          <cell r="G243" t="str">
            <v>ESS 5</v>
          </cell>
          <cell r="H243" t="str">
            <v>Band 4</v>
          </cell>
        </row>
        <row r="244">
          <cell r="A244" t="str">
            <v>E453</v>
          </cell>
          <cell r="B244" t="str">
            <v>Manager - HR CMI</v>
          </cell>
          <cell r="C244" t="str">
            <v>Enterprise Support Serv.</v>
          </cell>
          <cell r="D244" t="str">
            <v>HR</v>
          </cell>
          <cell r="E244" t="str">
            <v>Manager</v>
          </cell>
          <cell r="F244" t="str">
            <v>Management</v>
          </cell>
          <cell r="G244" t="str">
            <v>ESS 5</v>
          </cell>
          <cell r="H244" t="str">
            <v>Band 4</v>
          </cell>
        </row>
        <row r="245">
          <cell r="A245" t="str">
            <v>E454</v>
          </cell>
          <cell r="B245" t="str">
            <v>Manager - Recruitment EMEA</v>
          </cell>
          <cell r="C245" t="str">
            <v>Enterprise Support Serv.</v>
          </cell>
          <cell r="D245" t="str">
            <v>HR</v>
          </cell>
          <cell r="E245" t="str">
            <v>Manager</v>
          </cell>
          <cell r="F245" t="str">
            <v>Management</v>
          </cell>
          <cell r="G245" t="str">
            <v>ESS 5</v>
          </cell>
          <cell r="H245" t="str">
            <v>Band 4</v>
          </cell>
        </row>
        <row r="246">
          <cell r="A246" t="str">
            <v>E455</v>
          </cell>
          <cell r="B246" t="str">
            <v>Manager - Recruitment Israel</v>
          </cell>
          <cell r="C246" t="str">
            <v>Enterprise Support Serv.</v>
          </cell>
          <cell r="D246" t="str">
            <v>HR</v>
          </cell>
          <cell r="E246" t="str">
            <v>Manager</v>
          </cell>
          <cell r="F246" t="str">
            <v>Management</v>
          </cell>
          <cell r="G246" t="str">
            <v>ESS 5</v>
          </cell>
          <cell r="H246" t="str">
            <v>Band 4</v>
          </cell>
        </row>
        <row r="247">
          <cell r="A247" t="str">
            <v>E456</v>
          </cell>
          <cell r="B247" t="str">
            <v>Regional HR Consultant</v>
          </cell>
          <cell r="C247" t="str">
            <v>Enterprise Support Serv.</v>
          </cell>
          <cell r="D247" t="str">
            <v>HR</v>
          </cell>
          <cell r="E247" t="str">
            <v>Manager</v>
          </cell>
          <cell r="F247" t="str">
            <v>Management</v>
          </cell>
          <cell r="G247" t="str">
            <v>ESS 5</v>
          </cell>
          <cell r="H247" t="str">
            <v>Band 4</v>
          </cell>
        </row>
        <row r="248">
          <cell r="A248" t="str">
            <v>E457</v>
          </cell>
          <cell r="B248" t="str">
            <v>Manager - Comp.&amp; Ben. Israel</v>
          </cell>
          <cell r="C248" t="str">
            <v>Enterprise Support Serv.</v>
          </cell>
          <cell r="D248" t="str">
            <v>HR</v>
          </cell>
          <cell r="E248" t="str">
            <v>Senior Expert</v>
          </cell>
          <cell r="F248" t="str">
            <v>Individual Contributor</v>
          </cell>
          <cell r="G248" t="str">
            <v>ESS 5</v>
          </cell>
          <cell r="H248" t="str">
            <v>Band 4</v>
          </cell>
        </row>
        <row r="249">
          <cell r="A249" t="str">
            <v>E458</v>
          </cell>
          <cell r="B249" t="str">
            <v>Manager - Comp.&amp; Ben. Europe</v>
          </cell>
          <cell r="C249" t="str">
            <v>Enterprise Support Serv.</v>
          </cell>
          <cell r="D249" t="str">
            <v>HR</v>
          </cell>
          <cell r="E249" t="str">
            <v>Senior Expert</v>
          </cell>
          <cell r="F249" t="str">
            <v>Individual Contributor</v>
          </cell>
          <cell r="G249" t="str">
            <v>ESS 5</v>
          </cell>
          <cell r="H249" t="str">
            <v>Band 4</v>
          </cell>
        </row>
        <row r="250">
          <cell r="A250" t="str">
            <v>E459</v>
          </cell>
          <cell r="B250" t="str">
            <v>Manager - Global Employees Activities &amp; Benefits</v>
          </cell>
          <cell r="C250" t="str">
            <v>Enterprise Support Serv.</v>
          </cell>
          <cell r="D250" t="str">
            <v>HR</v>
          </cell>
          <cell r="E250" t="str">
            <v>Senior Expert</v>
          </cell>
          <cell r="F250" t="str">
            <v>Individual Contributor</v>
          </cell>
          <cell r="G250" t="str">
            <v>ESS 5</v>
          </cell>
          <cell r="H250" t="str">
            <v>Band 4</v>
          </cell>
        </row>
        <row r="251">
          <cell r="A251" t="str">
            <v>E460</v>
          </cell>
          <cell r="B251" t="str">
            <v>Manager - Leadership Development</v>
          </cell>
          <cell r="C251" t="str">
            <v>Enterprise Support Serv.</v>
          </cell>
          <cell r="D251" t="str">
            <v>HR</v>
          </cell>
          <cell r="E251" t="str">
            <v>Senior Expert</v>
          </cell>
          <cell r="F251" t="str">
            <v>Individual Contributor</v>
          </cell>
          <cell r="G251" t="str">
            <v>ESS 5</v>
          </cell>
          <cell r="H251" t="str">
            <v>Band 4</v>
          </cell>
        </row>
        <row r="252">
          <cell r="A252" t="str">
            <v>E461</v>
          </cell>
          <cell r="B252" t="str">
            <v>Manager - Managerial Tools &amp; Processes</v>
          </cell>
          <cell r="C252" t="str">
            <v>Enterprise Support Serv.</v>
          </cell>
          <cell r="D252" t="str">
            <v>HR</v>
          </cell>
          <cell r="E252" t="str">
            <v>Senior Expert</v>
          </cell>
          <cell r="F252" t="str">
            <v>Individual Contributor</v>
          </cell>
          <cell r="G252" t="str">
            <v>ESS 5</v>
          </cell>
          <cell r="H252" t="str">
            <v>Band 4</v>
          </cell>
        </row>
        <row r="253">
          <cell r="A253" t="str">
            <v>E501</v>
          </cell>
          <cell r="B253" t="str">
            <v>Director - Finance</v>
          </cell>
          <cell r="C253" t="str">
            <v>Enterprise Support Serv.</v>
          </cell>
          <cell r="D253" t="str">
            <v>Finance</v>
          </cell>
          <cell r="E253" t="str">
            <v xml:space="preserve"> Director</v>
          </cell>
          <cell r="F253" t="str">
            <v>Management</v>
          </cell>
          <cell r="G253" t="str">
            <v>ESS 6</v>
          </cell>
          <cell r="H253" t="str">
            <v>Band 5</v>
          </cell>
        </row>
        <row r="254">
          <cell r="A254" t="str">
            <v>E505</v>
          </cell>
          <cell r="B254" t="str">
            <v>Senior Corporate Counsel</v>
          </cell>
          <cell r="C254" t="str">
            <v>Enterprise Support Serv.</v>
          </cell>
          <cell r="D254" t="str">
            <v>Legal</v>
          </cell>
          <cell r="E254" t="str">
            <v>Director - IC</v>
          </cell>
          <cell r="F254" t="str">
            <v>Individual Contributor</v>
          </cell>
          <cell r="G254" t="str">
            <v>ESS 6</v>
          </cell>
          <cell r="H254" t="str">
            <v>Band 5</v>
          </cell>
        </row>
        <row r="255">
          <cell r="A255" t="str">
            <v>E506</v>
          </cell>
          <cell r="B255" t="str">
            <v>Director - travels</v>
          </cell>
          <cell r="C255" t="str">
            <v>Enterprise Support Serv.</v>
          </cell>
          <cell r="D255" t="str">
            <v>Operations</v>
          </cell>
          <cell r="E255" t="str">
            <v xml:space="preserve"> Director</v>
          </cell>
          <cell r="F255" t="str">
            <v>Management</v>
          </cell>
          <cell r="G255" t="str">
            <v>ESS 6</v>
          </cell>
          <cell r="H255" t="str">
            <v>Band 5</v>
          </cell>
        </row>
        <row r="256">
          <cell r="A256" t="str">
            <v>E507</v>
          </cell>
          <cell r="B256" t="str">
            <v>Director - site operations</v>
          </cell>
          <cell r="C256" t="str">
            <v>Enterprise Support Serv.</v>
          </cell>
          <cell r="D256" t="str">
            <v>Operations</v>
          </cell>
          <cell r="E256" t="str">
            <v xml:space="preserve"> Director</v>
          </cell>
          <cell r="F256" t="str">
            <v>Management</v>
          </cell>
          <cell r="G256" t="str">
            <v>ESS 6</v>
          </cell>
          <cell r="H256" t="str">
            <v>Band 5</v>
          </cell>
        </row>
        <row r="257">
          <cell r="A257" t="str">
            <v>E508</v>
          </cell>
          <cell r="B257" t="str">
            <v>Director - Logistics</v>
          </cell>
          <cell r="C257" t="str">
            <v>Enterprise Support Serv.</v>
          </cell>
          <cell r="D257" t="str">
            <v>Operations</v>
          </cell>
          <cell r="E257" t="str">
            <v xml:space="preserve"> Director</v>
          </cell>
          <cell r="F257" t="str">
            <v>Management</v>
          </cell>
          <cell r="G257" t="str">
            <v>ESS 6</v>
          </cell>
          <cell r="H257" t="str">
            <v>Band 5</v>
          </cell>
        </row>
        <row r="258">
          <cell r="A258" t="str">
            <v>E509</v>
          </cell>
          <cell r="B258" t="str">
            <v>Director - Purchasing</v>
          </cell>
          <cell r="C258" t="str">
            <v>Enterprise Support Serv.</v>
          </cell>
          <cell r="D258" t="str">
            <v>Operations</v>
          </cell>
          <cell r="E258" t="str">
            <v xml:space="preserve"> Director</v>
          </cell>
          <cell r="F258" t="str">
            <v>Management</v>
          </cell>
          <cell r="G258" t="str">
            <v>ESS 6</v>
          </cell>
          <cell r="H258" t="str">
            <v>Band 5</v>
          </cell>
        </row>
        <row r="259">
          <cell r="A259" t="str">
            <v>E510</v>
          </cell>
          <cell r="B259" t="str">
            <v>Director - Real Estate</v>
          </cell>
          <cell r="C259" t="str">
            <v>Enterprise Support Serv.</v>
          </cell>
          <cell r="D259" t="str">
            <v>Operations</v>
          </cell>
          <cell r="E259" t="str">
            <v xml:space="preserve"> Director</v>
          </cell>
          <cell r="F259" t="str">
            <v>Management</v>
          </cell>
          <cell r="G259" t="str">
            <v>ESS 6</v>
          </cell>
          <cell r="H259" t="str">
            <v>Band 5</v>
          </cell>
        </row>
        <row r="260">
          <cell r="A260" t="str">
            <v>E511</v>
          </cell>
          <cell r="B260" t="str">
            <v>Director (IC) - Finance</v>
          </cell>
          <cell r="C260" t="str">
            <v>Enterprise Support Serv.</v>
          </cell>
          <cell r="D260" t="str">
            <v>Finance</v>
          </cell>
          <cell r="E260" t="str">
            <v>Director - IC</v>
          </cell>
          <cell r="F260" t="str">
            <v>Individual Contributor</v>
          </cell>
          <cell r="G260" t="str">
            <v>ESS 6</v>
          </cell>
          <cell r="H260" t="str">
            <v>Band 5</v>
          </cell>
        </row>
        <row r="261">
          <cell r="A261" t="str">
            <v>E513</v>
          </cell>
          <cell r="B261" t="str">
            <v>Director - Organizational Developmet</v>
          </cell>
          <cell r="C261" t="str">
            <v>Enterprise Support Serv.</v>
          </cell>
          <cell r="D261" t="str">
            <v>HR</v>
          </cell>
          <cell r="E261" t="str">
            <v xml:space="preserve"> Director</v>
          </cell>
          <cell r="F261" t="str">
            <v>Management</v>
          </cell>
          <cell r="G261" t="str">
            <v>ESS 6</v>
          </cell>
          <cell r="H261" t="str">
            <v>Band 5</v>
          </cell>
        </row>
        <row r="262">
          <cell r="A262" t="str">
            <v>E514</v>
          </cell>
          <cell r="B262" t="str">
            <v>HRDM</v>
          </cell>
          <cell r="C262" t="str">
            <v>Enterprise Support Serv.</v>
          </cell>
          <cell r="D262" t="str">
            <v>HR</v>
          </cell>
          <cell r="E262" t="str">
            <v xml:space="preserve"> Director</v>
          </cell>
          <cell r="F262" t="str">
            <v>Management</v>
          </cell>
          <cell r="G262" t="str">
            <v>ESS 6</v>
          </cell>
          <cell r="H262" t="str">
            <v>Band 5</v>
          </cell>
        </row>
        <row r="263">
          <cell r="A263" t="str">
            <v>E515</v>
          </cell>
          <cell r="B263" t="str">
            <v>Director - Corporate Recruiting &amp; Stuffing</v>
          </cell>
          <cell r="C263" t="str">
            <v>Enterprise Support Serv.</v>
          </cell>
          <cell r="D263" t="str">
            <v>HR</v>
          </cell>
          <cell r="E263" t="str">
            <v xml:space="preserve"> Director</v>
          </cell>
          <cell r="F263" t="str">
            <v>Management</v>
          </cell>
          <cell r="G263" t="str">
            <v>ESS 6</v>
          </cell>
          <cell r="H263" t="str">
            <v>Band 5</v>
          </cell>
        </row>
        <row r="264">
          <cell r="A264" t="str">
            <v>E516</v>
          </cell>
          <cell r="B264" t="str">
            <v>Director - C&amp;B North America</v>
          </cell>
          <cell r="C264" t="str">
            <v>Enterprise Support Serv.</v>
          </cell>
          <cell r="D264" t="str">
            <v>HR</v>
          </cell>
          <cell r="E264" t="str">
            <v xml:space="preserve"> Director</v>
          </cell>
          <cell r="F264" t="str">
            <v>Management</v>
          </cell>
          <cell r="G264" t="str">
            <v>ESS 6</v>
          </cell>
          <cell r="H264" t="str">
            <v>Band 5</v>
          </cell>
        </row>
        <row r="265">
          <cell r="A265" t="str">
            <v>E517</v>
          </cell>
          <cell r="B265" t="str">
            <v>Director - HR</v>
          </cell>
          <cell r="C265" t="str">
            <v>Enterprise Support Serv.</v>
          </cell>
          <cell r="D265" t="str">
            <v>HR</v>
          </cell>
          <cell r="E265" t="str">
            <v xml:space="preserve"> Director</v>
          </cell>
          <cell r="F265" t="str">
            <v>Management</v>
          </cell>
          <cell r="G265" t="str">
            <v>ESS 6</v>
          </cell>
          <cell r="H265" t="str">
            <v>Band 5</v>
          </cell>
        </row>
        <row r="266">
          <cell r="A266" t="str">
            <v>E518</v>
          </cell>
          <cell r="B266" t="str">
            <v>Director of Human Resources - Europe</v>
          </cell>
          <cell r="C266" t="str">
            <v>Enterprise Support Serv.</v>
          </cell>
          <cell r="D266" t="str">
            <v>HR</v>
          </cell>
          <cell r="E266" t="str">
            <v xml:space="preserve"> Director</v>
          </cell>
          <cell r="F266" t="str">
            <v>Management</v>
          </cell>
          <cell r="G266" t="str">
            <v>ESS 6</v>
          </cell>
          <cell r="H266" t="str">
            <v>Band 5</v>
          </cell>
        </row>
        <row r="267">
          <cell r="A267" t="str">
            <v>E519</v>
          </cell>
          <cell r="B267" t="str">
            <v>Director (IC) - Global Comp.&amp; Ben.</v>
          </cell>
          <cell r="C267" t="str">
            <v>Enterprise Support Serv.</v>
          </cell>
          <cell r="D267" t="str">
            <v>HR</v>
          </cell>
          <cell r="E267" t="str">
            <v>Director - IC</v>
          </cell>
          <cell r="F267" t="str">
            <v>Individual Contributor</v>
          </cell>
          <cell r="G267" t="str">
            <v>ESS 6</v>
          </cell>
          <cell r="H267" t="str">
            <v>Band 5</v>
          </cell>
        </row>
        <row r="268">
          <cell r="A268" t="str">
            <v>E520</v>
          </cell>
          <cell r="B268" t="str">
            <v>Director IC  Internal audit</v>
          </cell>
          <cell r="C268" t="str">
            <v>Enterprise Support Serv.</v>
          </cell>
          <cell r="D268" t="str">
            <v>Finance</v>
          </cell>
          <cell r="E268" t="str">
            <v>Director - IC</v>
          </cell>
          <cell r="F268" t="str">
            <v>Individual Contributor</v>
          </cell>
          <cell r="G268" t="str">
            <v>ESS 6</v>
          </cell>
          <cell r="H268" t="str">
            <v>Band 5</v>
          </cell>
        </row>
        <row r="269">
          <cell r="A269" t="str">
            <v>E602</v>
          </cell>
          <cell r="B269" t="str">
            <v>General Counsel - Head of Legal Department</v>
          </cell>
          <cell r="C269" t="str">
            <v>Enterprise Support Serv.</v>
          </cell>
          <cell r="D269" t="str">
            <v>Legal</v>
          </cell>
          <cell r="E269" t="str">
            <v xml:space="preserve"> VP</v>
          </cell>
          <cell r="F269" t="str">
            <v>Management</v>
          </cell>
          <cell r="G269" t="str">
            <v>ESS 7</v>
          </cell>
          <cell r="H269" t="str">
            <v>Band 6</v>
          </cell>
        </row>
        <row r="270">
          <cell r="A270" t="str">
            <v>E604</v>
          </cell>
          <cell r="B270" t="str">
            <v>VP - HR</v>
          </cell>
          <cell r="C270" t="str">
            <v>Enterprise Support Serv.</v>
          </cell>
          <cell r="D270" t="str">
            <v>HR</v>
          </cell>
          <cell r="E270" t="str">
            <v xml:space="preserve"> VP</v>
          </cell>
          <cell r="F270" t="str">
            <v>Management</v>
          </cell>
          <cell r="G270" t="str">
            <v>ESS 7</v>
          </cell>
          <cell r="H270" t="str">
            <v>Band 6</v>
          </cell>
        </row>
        <row r="271">
          <cell r="A271" t="str">
            <v>E605</v>
          </cell>
          <cell r="B271" t="str">
            <v>VP - Finance</v>
          </cell>
          <cell r="C271" t="str">
            <v>Enterprise Support Serv.</v>
          </cell>
          <cell r="D271" t="str">
            <v>Finance</v>
          </cell>
          <cell r="E271" t="str">
            <v xml:space="preserve"> VP</v>
          </cell>
          <cell r="F271" t="str">
            <v>Management</v>
          </cell>
          <cell r="G271" t="str">
            <v>ESS 7</v>
          </cell>
          <cell r="H271" t="str">
            <v>Band 6</v>
          </cell>
        </row>
        <row r="272">
          <cell r="A272" t="str">
            <v>E606</v>
          </cell>
          <cell r="B272" t="str">
            <v>VP - Global Operations</v>
          </cell>
          <cell r="C272" t="str">
            <v>Enterprise Support Serv.</v>
          </cell>
          <cell r="D272" t="str">
            <v>Operations</v>
          </cell>
          <cell r="E272" t="str">
            <v xml:space="preserve"> VP</v>
          </cell>
          <cell r="F272" t="str">
            <v>Management</v>
          </cell>
          <cell r="G272" t="str">
            <v>ESS 7</v>
          </cell>
          <cell r="H272" t="str">
            <v>Band 6</v>
          </cell>
        </row>
        <row r="273">
          <cell r="A273" t="str">
            <v>E607</v>
          </cell>
          <cell r="B273" t="str">
            <v>Finance VP IC</v>
          </cell>
          <cell r="C273" t="str">
            <v>Enterprise Support Serv.</v>
          </cell>
          <cell r="D273" t="str">
            <v>Finance</v>
          </cell>
          <cell r="E273" t="str">
            <v>VP-IC</v>
          </cell>
          <cell r="F273" t="str">
            <v>Individual Contributor</v>
          </cell>
          <cell r="G273" t="str">
            <v>ESS 7</v>
          </cell>
          <cell r="H273" t="str">
            <v>Band 6</v>
          </cell>
        </row>
        <row r="274">
          <cell r="A274" t="str">
            <v>E612</v>
          </cell>
          <cell r="B274" t="str">
            <v>VP Internal audit</v>
          </cell>
          <cell r="C274" t="str">
            <v>Enterprise Support Serv.</v>
          </cell>
          <cell r="D274" t="str">
            <v>Finance</v>
          </cell>
          <cell r="E274" t="str">
            <v xml:space="preserve"> VP</v>
          </cell>
          <cell r="F274" t="str">
            <v>Management</v>
          </cell>
          <cell r="G274" t="str">
            <v>ESS 7</v>
          </cell>
          <cell r="H274" t="str">
            <v>Band 6</v>
          </cell>
        </row>
        <row r="275">
          <cell r="A275" t="str">
            <v>E613</v>
          </cell>
          <cell r="B275" t="str">
            <v>Investor</v>
          </cell>
          <cell r="C275" t="str">
            <v>Enterprise Support Serv.</v>
          </cell>
          <cell r="D275" t="str">
            <v>Finance</v>
          </cell>
          <cell r="E275" t="str">
            <v xml:space="preserve"> VP</v>
          </cell>
          <cell r="F275" t="str">
            <v>Management</v>
          </cell>
          <cell r="G275" t="str">
            <v>ESS 7</v>
          </cell>
          <cell r="H275" t="str">
            <v>Band 6</v>
          </cell>
        </row>
        <row r="276">
          <cell r="A276" t="str">
            <v>E616</v>
          </cell>
          <cell r="B276" t="str">
            <v>VP - HR North America</v>
          </cell>
          <cell r="C276" t="str">
            <v>Enterprise Support Serv.</v>
          </cell>
          <cell r="D276" t="str">
            <v>HR</v>
          </cell>
          <cell r="E276" t="str">
            <v xml:space="preserve"> VP</v>
          </cell>
          <cell r="F276" t="str">
            <v>Management</v>
          </cell>
          <cell r="G276" t="str">
            <v>ESS 7</v>
          </cell>
          <cell r="H276" t="str">
            <v>Band 6</v>
          </cell>
        </row>
        <row r="277">
          <cell r="A277" t="str">
            <v>L301</v>
          </cell>
          <cell r="B277" t="str">
            <v>Third Party Sales Specialist</v>
          </cell>
          <cell r="C277" t="str">
            <v>Sales</v>
          </cell>
          <cell r="D277" t="str">
            <v>Third Party</v>
          </cell>
          <cell r="E277" t="str">
            <v>Sr.con/Sr.an/Specialist</v>
          </cell>
          <cell r="F277" t="str">
            <v>Primary Levels</v>
          </cell>
          <cell r="G277" t="str">
            <v>Sales 1</v>
          </cell>
          <cell r="H277" t="str">
            <v>Band 3</v>
          </cell>
        </row>
        <row r="278">
          <cell r="A278" t="str">
            <v>L302</v>
          </cell>
          <cell r="B278" t="str">
            <v>Sales Engineer</v>
          </cell>
          <cell r="C278" t="str">
            <v>Sales</v>
          </cell>
          <cell r="D278" t="str">
            <v>Sales Engineer</v>
          </cell>
          <cell r="E278" t="str">
            <v>Sr.con/Sr.an/Specialist</v>
          </cell>
          <cell r="F278" t="str">
            <v>Primary Levels</v>
          </cell>
          <cell r="G278" t="str">
            <v>Sales 1</v>
          </cell>
          <cell r="H278" t="str">
            <v>Band 3</v>
          </cell>
        </row>
        <row r="279">
          <cell r="A279" t="str">
            <v>L401</v>
          </cell>
          <cell r="B279" t="str">
            <v>Third Party Sales Manager</v>
          </cell>
          <cell r="C279" t="str">
            <v>Sales</v>
          </cell>
          <cell r="D279" t="str">
            <v>Third Party</v>
          </cell>
          <cell r="E279" t="str">
            <v>Sales Manager</v>
          </cell>
          <cell r="F279" t="str">
            <v>Primary Levels</v>
          </cell>
          <cell r="G279" t="str">
            <v>Sales 2</v>
          </cell>
          <cell r="H279" t="str">
            <v>Band 4</v>
          </cell>
        </row>
        <row r="280">
          <cell r="A280" t="str">
            <v>L402</v>
          </cell>
          <cell r="B280" t="str">
            <v>Sales Manager</v>
          </cell>
          <cell r="C280" t="str">
            <v>Sales</v>
          </cell>
          <cell r="D280" t="str">
            <v>Sales</v>
          </cell>
          <cell r="E280" t="str">
            <v>Sales Manager</v>
          </cell>
          <cell r="F280" t="str">
            <v>Primary Levels</v>
          </cell>
          <cell r="G280" t="str">
            <v>Sales 2</v>
          </cell>
          <cell r="H280" t="str">
            <v>Band 4</v>
          </cell>
        </row>
        <row r="281">
          <cell r="A281" t="str">
            <v>L403</v>
          </cell>
          <cell r="B281" t="str">
            <v>Senior Sales Engineer</v>
          </cell>
          <cell r="C281" t="str">
            <v>Sales</v>
          </cell>
          <cell r="D281" t="str">
            <v>Sales Engineer</v>
          </cell>
          <cell r="E281" t="str">
            <v>Sales Manager</v>
          </cell>
          <cell r="F281" t="str">
            <v>Primary Levels</v>
          </cell>
          <cell r="G281" t="str">
            <v>Sales 2</v>
          </cell>
          <cell r="H281" t="str">
            <v>Band 4</v>
          </cell>
        </row>
        <row r="282">
          <cell r="A282" t="str">
            <v>L404</v>
          </cell>
          <cell r="B282" t="str">
            <v>Alliances Manager</v>
          </cell>
          <cell r="C282" t="str">
            <v>Sales</v>
          </cell>
          <cell r="D282" t="str">
            <v>Strategic Alliances</v>
          </cell>
          <cell r="E282" t="str">
            <v>Sales Manager</v>
          </cell>
          <cell r="F282" t="str">
            <v>Primary Levels</v>
          </cell>
          <cell r="G282" t="str">
            <v>Sales 2</v>
          </cell>
          <cell r="H282" t="str">
            <v>Band 4</v>
          </cell>
        </row>
        <row r="283">
          <cell r="A283" t="str">
            <v>L405</v>
          </cell>
          <cell r="B283" t="str">
            <v>M&amp;A Manager</v>
          </cell>
          <cell r="C283" t="str">
            <v>Sales</v>
          </cell>
          <cell r="D283" t="str">
            <v>Strategic Alliances</v>
          </cell>
          <cell r="E283" t="str">
            <v>Sales Manager</v>
          </cell>
          <cell r="F283" t="str">
            <v>Primary Levels</v>
          </cell>
          <cell r="G283" t="str">
            <v>Sales 2</v>
          </cell>
          <cell r="H283" t="str">
            <v>Band 4</v>
          </cell>
        </row>
        <row r="284">
          <cell r="A284" t="str">
            <v>L501</v>
          </cell>
          <cell r="B284" t="str">
            <v>Third Party Sales Director</v>
          </cell>
          <cell r="C284" t="str">
            <v>Sales</v>
          </cell>
          <cell r="D284" t="str">
            <v>Third Party</v>
          </cell>
          <cell r="E284" t="str">
            <v>Director - IC</v>
          </cell>
          <cell r="F284" t="str">
            <v>Individual Contributor</v>
          </cell>
          <cell r="G284" t="str">
            <v>Sales 3</v>
          </cell>
          <cell r="H284" t="str">
            <v>Band 5</v>
          </cell>
        </row>
        <row r="285">
          <cell r="A285" t="str">
            <v>L504</v>
          </cell>
          <cell r="B285" t="str">
            <v>Sales Director</v>
          </cell>
          <cell r="C285" t="str">
            <v>Sales</v>
          </cell>
          <cell r="D285" t="str">
            <v>Sales</v>
          </cell>
          <cell r="E285" t="str">
            <v>Director - IC</v>
          </cell>
          <cell r="F285" t="str">
            <v>Individual Contributor</v>
          </cell>
          <cell r="G285" t="str">
            <v>Sales 3</v>
          </cell>
          <cell r="H285" t="str">
            <v>Band 5</v>
          </cell>
        </row>
        <row r="286">
          <cell r="A286" t="str">
            <v>L505</v>
          </cell>
          <cell r="B286" t="str">
            <v>Regional Sales Director</v>
          </cell>
          <cell r="C286" t="str">
            <v>Sales</v>
          </cell>
          <cell r="D286" t="str">
            <v>Sales</v>
          </cell>
          <cell r="E286" t="str">
            <v xml:space="preserve"> Director</v>
          </cell>
          <cell r="F286" t="str">
            <v>Management</v>
          </cell>
          <cell r="G286" t="str">
            <v>Sales 3</v>
          </cell>
          <cell r="H286" t="str">
            <v>Band 5</v>
          </cell>
        </row>
        <row r="287">
          <cell r="A287" t="str">
            <v>L506</v>
          </cell>
          <cell r="B287" t="str">
            <v>Director of Sales Engineer</v>
          </cell>
          <cell r="C287" t="str">
            <v>Sales</v>
          </cell>
          <cell r="D287" t="str">
            <v>Sales Engineer</v>
          </cell>
          <cell r="E287" t="str">
            <v>Director - IC</v>
          </cell>
          <cell r="F287" t="str">
            <v>Individual Contributor</v>
          </cell>
          <cell r="G287" t="str">
            <v>Sales 3</v>
          </cell>
          <cell r="H287" t="str">
            <v>Band 5</v>
          </cell>
        </row>
        <row r="288">
          <cell r="A288" t="str">
            <v>L507</v>
          </cell>
          <cell r="B288" t="str">
            <v>Regional Director of Sales Engineer</v>
          </cell>
          <cell r="C288" t="str">
            <v>Sales</v>
          </cell>
          <cell r="D288" t="str">
            <v>Sales Engineer</v>
          </cell>
          <cell r="E288" t="str">
            <v xml:space="preserve"> Director</v>
          </cell>
          <cell r="F288" t="str">
            <v>Management</v>
          </cell>
          <cell r="G288" t="str">
            <v>Sales 3</v>
          </cell>
          <cell r="H288" t="str">
            <v>Band 5</v>
          </cell>
        </row>
        <row r="289">
          <cell r="A289" t="str">
            <v>L508</v>
          </cell>
          <cell r="B289" t="str">
            <v>Divisional Director of Sales Engineer</v>
          </cell>
          <cell r="C289" t="str">
            <v>Sales</v>
          </cell>
          <cell r="D289" t="str">
            <v>Sales Engineer</v>
          </cell>
          <cell r="E289" t="str">
            <v xml:space="preserve"> Director</v>
          </cell>
          <cell r="F289" t="str">
            <v>Management</v>
          </cell>
          <cell r="G289" t="str">
            <v>Sales 3</v>
          </cell>
          <cell r="H289" t="str">
            <v>Band 5</v>
          </cell>
        </row>
        <row r="290">
          <cell r="A290" t="str">
            <v>L509</v>
          </cell>
          <cell r="B290" t="str">
            <v>Alliances Director</v>
          </cell>
          <cell r="C290" t="str">
            <v>Sales</v>
          </cell>
          <cell r="D290" t="str">
            <v>Strategic Alliances</v>
          </cell>
          <cell r="E290" t="str">
            <v>Director - IC</v>
          </cell>
          <cell r="F290" t="str">
            <v>Individual Contributor</v>
          </cell>
          <cell r="G290" t="str">
            <v>Sales 3</v>
          </cell>
          <cell r="H290" t="str">
            <v>Band 5</v>
          </cell>
        </row>
        <row r="291">
          <cell r="A291" t="str">
            <v>L510</v>
          </cell>
          <cell r="B291" t="str">
            <v>Director of Alliances</v>
          </cell>
          <cell r="C291" t="str">
            <v>Sales</v>
          </cell>
          <cell r="D291" t="str">
            <v>Strategic Alliances</v>
          </cell>
          <cell r="E291" t="str">
            <v xml:space="preserve"> Director</v>
          </cell>
          <cell r="F291" t="str">
            <v>Management</v>
          </cell>
          <cell r="G291" t="str">
            <v>Sales 3</v>
          </cell>
          <cell r="H291" t="str">
            <v>Band 5</v>
          </cell>
        </row>
        <row r="292">
          <cell r="A292" t="str">
            <v>L511</v>
          </cell>
          <cell r="B292" t="str">
            <v>CBE Director (Sales)</v>
          </cell>
          <cell r="C292" t="str">
            <v>Sales</v>
          </cell>
          <cell r="D292" t="str">
            <v>Sales</v>
          </cell>
          <cell r="E292" t="str">
            <v xml:space="preserve"> Director</v>
          </cell>
          <cell r="F292" t="str">
            <v>Management</v>
          </cell>
          <cell r="G292" t="str">
            <v>Sales 3</v>
          </cell>
          <cell r="H292" t="str">
            <v>Band 5</v>
          </cell>
        </row>
        <row r="293">
          <cell r="A293" t="str">
            <v>L514</v>
          </cell>
          <cell r="B293" t="str">
            <v>M&amp;A Director IC</v>
          </cell>
          <cell r="C293" t="str">
            <v>Sales</v>
          </cell>
          <cell r="D293" t="str">
            <v>Strategic Alliances</v>
          </cell>
          <cell r="E293" t="str">
            <v>Director - IC</v>
          </cell>
          <cell r="F293" t="str">
            <v>Individual Contributor</v>
          </cell>
          <cell r="G293" t="str">
            <v>Sales 3</v>
          </cell>
          <cell r="H293" t="str">
            <v>Band 5</v>
          </cell>
        </row>
        <row r="294">
          <cell r="A294" t="str">
            <v>L601</v>
          </cell>
          <cell r="B294" t="str">
            <v>Divisional VP Sales</v>
          </cell>
          <cell r="C294" t="str">
            <v>Sales</v>
          </cell>
          <cell r="D294" t="str">
            <v>Sales</v>
          </cell>
          <cell r="E294" t="str">
            <v xml:space="preserve"> VP</v>
          </cell>
          <cell r="F294" t="str">
            <v>Management</v>
          </cell>
          <cell r="G294" t="str">
            <v>Sales 4</v>
          </cell>
          <cell r="H294" t="str">
            <v>Band 6</v>
          </cell>
        </row>
        <row r="295">
          <cell r="A295" t="str">
            <v>L602</v>
          </cell>
          <cell r="B295" t="str">
            <v>Regional VP Sales</v>
          </cell>
          <cell r="C295" t="str">
            <v>Sales</v>
          </cell>
          <cell r="D295" t="str">
            <v>Sales</v>
          </cell>
          <cell r="E295" t="str">
            <v xml:space="preserve"> VP</v>
          </cell>
          <cell r="F295" t="str">
            <v>Management</v>
          </cell>
          <cell r="G295" t="str">
            <v>Sales 4</v>
          </cell>
          <cell r="H295" t="str">
            <v>Band 6</v>
          </cell>
        </row>
        <row r="296">
          <cell r="A296" t="str">
            <v>L603</v>
          </cell>
          <cell r="B296" t="str">
            <v>VP Strategic Alliances</v>
          </cell>
          <cell r="C296" t="str">
            <v>Sales</v>
          </cell>
          <cell r="D296" t="str">
            <v>Strategic Alliances</v>
          </cell>
          <cell r="E296" t="str">
            <v xml:space="preserve"> VP</v>
          </cell>
          <cell r="F296" t="str">
            <v>Management</v>
          </cell>
          <cell r="G296" t="str">
            <v>Sales 4</v>
          </cell>
          <cell r="H296" t="str">
            <v>Band 6</v>
          </cell>
        </row>
        <row r="297">
          <cell r="A297" t="str">
            <v>L604</v>
          </cell>
          <cell r="B297" t="str">
            <v>CBE VP (Sales)</v>
          </cell>
          <cell r="C297" t="str">
            <v>Sales</v>
          </cell>
          <cell r="D297" t="str">
            <v>Sales</v>
          </cell>
          <cell r="E297" t="str">
            <v xml:space="preserve"> VP</v>
          </cell>
          <cell r="F297" t="str">
            <v>Management</v>
          </cell>
          <cell r="G297" t="str">
            <v>Sales 4</v>
          </cell>
          <cell r="H297" t="str">
            <v>Band 6</v>
          </cell>
        </row>
        <row r="298">
          <cell r="A298" t="str">
            <v>M102</v>
          </cell>
          <cell r="B298" t="str">
            <v>Events Coordinator</v>
          </cell>
          <cell r="C298" t="str">
            <v>Marketing</v>
          </cell>
          <cell r="D298" t="str">
            <v>Communications &amp; Programs</v>
          </cell>
          <cell r="E298" t="str">
            <v>Associate</v>
          </cell>
          <cell r="F298" t="str">
            <v>Primary Levels</v>
          </cell>
          <cell r="G298" t="str">
            <v>Marketing 1</v>
          </cell>
          <cell r="H298" t="str">
            <v>Band 1</v>
          </cell>
        </row>
        <row r="299">
          <cell r="A299" t="str">
            <v>M104</v>
          </cell>
          <cell r="B299" t="str">
            <v>Web Coordinator</v>
          </cell>
          <cell r="C299" t="str">
            <v>Marketing</v>
          </cell>
          <cell r="D299" t="str">
            <v>Communications &amp; Programs</v>
          </cell>
          <cell r="E299" t="str">
            <v>Associate</v>
          </cell>
          <cell r="F299" t="str">
            <v>Primary Levels</v>
          </cell>
          <cell r="G299" t="str">
            <v>Marketing 1</v>
          </cell>
          <cell r="H299" t="str">
            <v>Band 1</v>
          </cell>
        </row>
        <row r="300">
          <cell r="A300" t="str">
            <v>M106</v>
          </cell>
          <cell r="B300" t="str">
            <v>Research Assistant</v>
          </cell>
          <cell r="C300" t="str">
            <v>Marketing</v>
          </cell>
          <cell r="D300" t="str">
            <v>Strategy &amp; Analysis</v>
          </cell>
          <cell r="E300" t="str">
            <v>Associate</v>
          </cell>
          <cell r="F300" t="str">
            <v>Primary Levels</v>
          </cell>
          <cell r="G300" t="str">
            <v>Marketing 1</v>
          </cell>
          <cell r="H300" t="str">
            <v>Band 1</v>
          </cell>
        </row>
        <row r="301">
          <cell r="A301" t="str">
            <v>M107</v>
          </cell>
          <cell r="B301" t="str">
            <v>Technical Communicator</v>
          </cell>
          <cell r="C301" t="str">
            <v>Marketing</v>
          </cell>
          <cell r="D301" t="str">
            <v>Communications &amp; Programs</v>
          </cell>
          <cell r="E301" t="str">
            <v>Associate</v>
          </cell>
          <cell r="F301" t="str">
            <v>Primary Levels</v>
          </cell>
          <cell r="G301" t="str">
            <v>Marketing 1</v>
          </cell>
          <cell r="H301" t="str">
            <v>Band 1</v>
          </cell>
        </row>
        <row r="302">
          <cell r="A302" t="str">
            <v>M108</v>
          </cell>
          <cell r="B302" t="str">
            <v>Program Coordinator</v>
          </cell>
          <cell r="C302" t="str">
            <v>Marketing</v>
          </cell>
          <cell r="D302" t="str">
            <v>Communications &amp; Programs</v>
          </cell>
          <cell r="E302" t="str">
            <v>Associate</v>
          </cell>
          <cell r="F302" t="str">
            <v>Primary Levels</v>
          </cell>
          <cell r="G302" t="str">
            <v>Marketing 1</v>
          </cell>
          <cell r="H302" t="str">
            <v>Band 1</v>
          </cell>
        </row>
        <row r="303">
          <cell r="A303" t="str">
            <v>M109</v>
          </cell>
          <cell r="B303" t="str">
            <v>Bid Reponse Coordinator</v>
          </cell>
          <cell r="C303" t="str">
            <v>Marketing</v>
          </cell>
          <cell r="D303" t="str">
            <v>Communications &amp; Programs</v>
          </cell>
          <cell r="E303" t="str">
            <v>Associate</v>
          </cell>
          <cell r="F303" t="str">
            <v>Primary Levels</v>
          </cell>
          <cell r="G303" t="str">
            <v>Marketing 1</v>
          </cell>
          <cell r="H303" t="str">
            <v>Band 1</v>
          </cell>
        </row>
        <row r="304">
          <cell r="A304" t="str">
            <v>M202</v>
          </cell>
          <cell r="B304" t="str">
            <v>Product Marketing Specialist</v>
          </cell>
          <cell r="C304" t="str">
            <v>Marketing</v>
          </cell>
          <cell r="D304" t="str">
            <v>Product Marketing</v>
          </cell>
          <cell r="E304" t="str">
            <v>SME</v>
          </cell>
          <cell r="F304" t="str">
            <v>Primary Levels</v>
          </cell>
          <cell r="G304" t="str">
            <v>Marketing 2</v>
          </cell>
          <cell r="H304" t="str">
            <v>Band 2</v>
          </cell>
        </row>
        <row r="305">
          <cell r="A305" t="str">
            <v>M203</v>
          </cell>
          <cell r="B305" t="str">
            <v>Events Specialist</v>
          </cell>
          <cell r="C305" t="str">
            <v>Marketing</v>
          </cell>
          <cell r="D305" t="str">
            <v>Communications &amp; Programs</v>
          </cell>
          <cell r="E305" t="str">
            <v>SME</v>
          </cell>
          <cell r="F305" t="str">
            <v>Primary Levels</v>
          </cell>
          <cell r="G305" t="str">
            <v>Marketing 2</v>
          </cell>
          <cell r="H305" t="str">
            <v>Band 2</v>
          </cell>
        </row>
        <row r="306">
          <cell r="A306" t="str">
            <v>M204</v>
          </cell>
          <cell r="B306" t="str">
            <v>PR/AR Specialist</v>
          </cell>
          <cell r="C306" t="str">
            <v>Marketing</v>
          </cell>
          <cell r="D306" t="str">
            <v>Communications &amp; Programs</v>
          </cell>
          <cell r="E306" t="str">
            <v>SME</v>
          </cell>
          <cell r="F306" t="str">
            <v>Primary Levels</v>
          </cell>
          <cell r="G306" t="str">
            <v>Marketing 2</v>
          </cell>
          <cell r="H306" t="str">
            <v>Band 2</v>
          </cell>
        </row>
        <row r="307">
          <cell r="A307" t="str">
            <v>M205</v>
          </cell>
          <cell r="B307" t="str">
            <v>Web Specialist</v>
          </cell>
          <cell r="C307" t="str">
            <v>Marketing</v>
          </cell>
          <cell r="D307" t="str">
            <v>Communications &amp; Programs</v>
          </cell>
          <cell r="E307" t="str">
            <v>SME</v>
          </cell>
          <cell r="F307" t="str">
            <v>Primary Levels</v>
          </cell>
          <cell r="G307" t="str">
            <v>Marketing 2</v>
          </cell>
          <cell r="H307" t="str">
            <v>Band 2</v>
          </cell>
        </row>
        <row r="308">
          <cell r="A308" t="str">
            <v>M206</v>
          </cell>
          <cell r="B308" t="str">
            <v>Brand Mgmt/Advertising Specialist</v>
          </cell>
          <cell r="C308" t="str">
            <v>Marketing</v>
          </cell>
          <cell r="D308" t="str">
            <v>Communications &amp; Programs</v>
          </cell>
          <cell r="E308" t="str">
            <v>SME</v>
          </cell>
          <cell r="F308" t="str">
            <v>Primary Levels</v>
          </cell>
          <cell r="G308" t="str">
            <v>Marketing 2</v>
          </cell>
          <cell r="H308" t="str">
            <v>Band 2</v>
          </cell>
        </row>
        <row r="309">
          <cell r="A309" t="str">
            <v>M207</v>
          </cell>
          <cell r="B309" t="str">
            <v>Bid Response Specialist</v>
          </cell>
          <cell r="C309" t="str">
            <v>Marketing</v>
          </cell>
          <cell r="D309" t="str">
            <v>Communications &amp; Programs</v>
          </cell>
          <cell r="E309" t="str">
            <v>SME</v>
          </cell>
          <cell r="F309" t="str">
            <v>Primary Levels</v>
          </cell>
          <cell r="G309" t="str">
            <v>Marketing 2</v>
          </cell>
          <cell r="H309" t="str">
            <v>Band 2</v>
          </cell>
        </row>
        <row r="310">
          <cell r="A310" t="str">
            <v>M208</v>
          </cell>
          <cell r="B310" t="str">
            <v>Research Analyst</v>
          </cell>
          <cell r="C310" t="str">
            <v>Marketing</v>
          </cell>
          <cell r="D310" t="str">
            <v>Strategy &amp; Analysis</v>
          </cell>
          <cell r="E310" t="str">
            <v>SME</v>
          </cell>
          <cell r="F310" t="str">
            <v>Primary Levels</v>
          </cell>
          <cell r="G310" t="str">
            <v>Marketing 2</v>
          </cell>
          <cell r="H310" t="str">
            <v>Band 2</v>
          </cell>
        </row>
        <row r="311">
          <cell r="A311" t="str">
            <v>M209</v>
          </cell>
          <cell r="B311" t="str">
            <v>Technical Communications Specialist</v>
          </cell>
          <cell r="C311" t="str">
            <v>Marketing</v>
          </cell>
          <cell r="D311" t="str">
            <v>Communications &amp; Programs</v>
          </cell>
          <cell r="E311" t="str">
            <v>SME</v>
          </cell>
          <cell r="F311" t="str">
            <v>Primary Levels</v>
          </cell>
          <cell r="G311" t="str">
            <v>Marketing 2</v>
          </cell>
          <cell r="H311" t="str">
            <v>Band 2</v>
          </cell>
        </row>
        <row r="312">
          <cell r="A312" t="str">
            <v>M210</v>
          </cell>
          <cell r="B312" t="str">
            <v>Program Marketing Specialist</v>
          </cell>
          <cell r="C312" t="str">
            <v>Marketing</v>
          </cell>
          <cell r="D312" t="str">
            <v>Communications &amp; Programs</v>
          </cell>
          <cell r="E312" t="str">
            <v>SME</v>
          </cell>
          <cell r="F312" t="str">
            <v>Primary Levels</v>
          </cell>
          <cell r="G312" t="str">
            <v>Marketing 2</v>
          </cell>
          <cell r="H312" t="str">
            <v>Band 2</v>
          </cell>
        </row>
        <row r="313">
          <cell r="A313" t="str">
            <v>M215</v>
          </cell>
          <cell r="B313" t="str">
            <v>Integrated Mark Spec.</v>
          </cell>
          <cell r="C313" t="str">
            <v>Marketing</v>
          </cell>
          <cell r="D313" t="str">
            <v>Communications &amp; Programs</v>
          </cell>
          <cell r="E313" t="str">
            <v>SME</v>
          </cell>
          <cell r="F313" t="str">
            <v>Primary Levels</v>
          </cell>
          <cell r="G313" t="str">
            <v>Marketing 2</v>
          </cell>
          <cell r="H313" t="str">
            <v>Band 2</v>
          </cell>
        </row>
        <row r="314">
          <cell r="A314" t="str">
            <v>M216</v>
          </cell>
          <cell r="B314" t="str">
            <v>Sales Operations Analyst</v>
          </cell>
          <cell r="C314" t="str">
            <v>Marketing</v>
          </cell>
          <cell r="D314" t="str">
            <v>Strategy &amp; Analysis</v>
          </cell>
          <cell r="E314" t="str">
            <v>SME</v>
          </cell>
          <cell r="F314" t="str">
            <v>Primary Levels</v>
          </cell>
          <cell r="G314" t="str">
            <v>Marketing 2</v>
          </cell>
          <cell r="H314" t="str">
            <v>Band 2</v>
          </cell>
        </row>
        <row r="315">
          <cell r="A315" t="str">
            <v>M301</v>
          </cell>
          <cell r="B315" t="str">
            <v>Technical Communication GL</v>
          </cell>
          <cell r="C315" t="str">
            <v>Marketing</v>
          </cell>
          <cell r="D315" t="str">
            <v>Communications &amp; Programs</v>
          </cell>
          <cell r="E315" t="str">
            <v>Group Leader</v>
          </cell>
          <cell r="F315" t="str">
            <v>Management</v>
          </cell>
          <cell r="G315" t="str">
            <v>Marketing 3</v>
          </cell>
          <cell r="H315" t="str">
            <v>Band 3</v>
          </cell>
        </row>
        <row r="316">
          <cell r="A316" t="str">
            <v>M302</v>
          </cell>
          <cell r="B316" t="str">
            <v>PR/AR GL</v>
          </cell>
          <cell r="C316" t="str">
            <v>Marketing</v>
          </cell>
          <cell r="D316" t="str">
            <v>Communications &amp; Programs</v>
          </cell>
          <cell r="E316" t="str">
            <v>Group Leader</v>
          </cell>
          <cell r="F316" t="str">
            <v>Management</v>
          </cell>
          <cell r="G316" t="str">
            <v>Marketing 3</v>
          </cell>
          <cell r="H316" t="str">
            <v>Band 3</v>
          </cell>
        </row>
        <row r="317">
          <cell r="A317" t="str">
            <v>M304</v>
          </cell>
          <cell r="B317" t="str">
            <v>Strategy &amp; Analysis GL</v>
          </cell>
          <cell r="C317" t="str">
            <v>Marketing</v>
          </cell>
          <cell r="D317" t="str">
            <v>Strategy &amp; Analysis</v>
          </cell>
          <cell r="E317" t="str">
            <v>Group Leader</v>
          </cell>
          <cell r="F317" t="str">
            <v>Management</v>
          </cell>
          <cell r="G317" t="str">
            <v>Marketing 3</v>
          </cell>
          <cell r="H317" t="str">
            <v>Band 3</v>
          </cell>
        </row>
        <row r="318">
          <cell r="A318" t="str">
            <v>M305</v>
          </cell>
          <cell r="B318" t="str">
            <v>Strategy &amp; Analysis Expert</v>
          </cell>
          <cell r="C318" t="str">
            <v>Marketing</v>
          </cell>
          <cell r="D318" t="str">
            <v>Strategy &amp; Analysis</v>
          </cell>
          <cell r="E318" t="str">
            <v>Expert</v>
          </cell>
          <cell r="F318" t="str">
            <v>Individual Contributor</v>
          </cell>
          <cell r="G318" t="str">
            <v>Marketing 3</v>
          </cell>
          <cell r="H318" t="str">
            <v>Band 3</v>
          </cell>
        </row>
        <row r="319">
          <cell r="A319" t="str">
            <v>M306</v>
          </cell>
          <cell r="B319" t="str">
            <v>Product Marketing GL</v>
          </cell>
          <cell r="C319" t="str">
            <v>Marketing</v>
          </cell>
          <cell r="D319" t="str">
            <v>Product Marketing</v>
          </cell>
          <cell r="E319" t="str">
            <v>Group Leader</v>
          </cell>
          <cell r="F319" t="str">
            <v>Management</v>
          </cell>
          <cell r="G319" t="str">
            <v>Marketing 3</v>
          </cell>
          <cell r="H319" t="str">
            <v>Band 3</v>
          </cell>
        </row>
        <row r="320">
          <cell r="A320" t="str">
            <v>M307</v>
          </cell>
          <cell r="B320" t="str">
            <v>Product Marketing Expert</v>
          </cell>
          <cell r="C320" t="str">
            <v>Marketing</v>
          </cell>
          <cell r="D320" t="str">
            <v>Product Marketing</v>
          </cell>
          <cell r="E320" t="str">
            <v>Expert</v>
          </cell>
          <cell r="F320" t="str">
            <v>Individual Contributor</v>
          </cell>
          <cell r="G320" t="str">
            <v>Marketing 3</v>
          </cell>
          <cell r="H320" t="str">
            <v>Band 3</v>
          </cell>
        </row>
        <row r="321">
          <cell r="A321" t="str">
            <v>M308</v>
          </cell>
          <cell r="B321" t="str">
            <v>Project Leader</v>
          </cell>
          <cell r="C321" t="str">
            <v>Marketing</v>
          </cell>
          <cell r="D321" t="str">
            <v>Product Management</v>
          </cell>
          <cell r="E321" t="str">
            <v>Expert</v>
          </cell>
          <cell r="F321" t="str">
            <v>Individual Contributor</v>
          </cell>
          <cell r="G321" t="str">
            <v>Marketing 3</v>
          </cell>
          <cell r="H321" t="str">
            <v>Band 3</v>
          </cell>
        </row>
        <row r="322">
          <cell r="A322" t="str">
            <v>M309</v>
          </cell>
          <cell r="B322" t="str">
            <v>Public &amp; Analyst Relations GL</v>
          </cell>
          <cell r="C322" t="str">
            <v>Marketing</v>
          </cell>
          <cell r="D322" t="str">
            <v>Communications &amp; Programs</v>
          </cell>
          <cell r="E322" t="str">
            <v>Group Leader</v>
          </cell>
          <cell r="F322" t="str">
            <v>Management</v>
          </cell>
          <cell r="G322" t="str">
            <v>Marketing 3</v>
          </cell>
          <cell r="H322" t="str">
            <v>Band 3</v>
          </cell>
        </row>
        <row r="323">
          <cell r="A323" t="str">
            <v>M311</v>
          </cell>
          <cell r="B323" t="str">
            <v>Technical Communication Expert</v>
          </cell>
          <cell r="C323" t="str">
            <v>Marketing</v>
          </cell>
          <cell r="D323" t="str">
            <v>Communications &amp; Programs</v>
          </cell>
          <cell r="E323" t="str">
            <v>Expert</v>
          </cell>
          <cell r="F323" t="str">
            <v>Individual Contributor</v>
          </cell>
          <cell r="G323" t="str">
            <v>Marketing 3</v>
          </cell>
          <cell r="H323" t="str">
            <v>Band 3</v>
          </cell>
        </row>
        <row r="324">
          <cell r="A324" t="str">
            <v>M312</v>
          </cell>
          <cell r="B324" t="str">
            <v>Sales Operations expert</v>
          </cell>
          <cell r="C324" t="str">
            <v>Marketing</v>
          </cell>
          <cell r="D324" t="str">
            <v>Strategy &amp; Analysis</v>
          </cell>
          <cell r="E324" t="str">
            <v>Expert</v>
          </cell>
          <cell r="F324" t="str">
            <v>Individual Contributor</v>
          </cell>
          <cell r="G324" t="str">
            <v>Marketing 3</v>
          </cell>
          <cell r="H324" t="str">
            <v>Band 3</v>
          </cell>
        </row>
        <row r="325">
          <cell r="A325" t="str">
            <v>M317</v>
          </cell>
          <cell r="B325" t="str">
            <v>Bid Reponse Expert</v>
          </cell>
          <cell r="C325" t="str">
            <v>Marketing</v>
          </cell>
          <cell r="D325" t="str">
            <v>Communications &amp; Programs</v>
          </cell>
          <cell r="E325" t="str">
            <v>Expert</v>
          </cell>
          <cell r="F325" t="str">
            <v>Individual Contributor</v>
          </cell>
          <cell r="G325" t="str">
            <v>Marketing 3</v>
          </cell>
          <cell r="H325" t="str">
            <v>Band 3</v>
          </cell>
        </row>
        <row r="326">
          <cell r="A326" t="str">
            <v>M318</v>
          </cell>
          <cell r="B326" t="str">
            <v>Bid Reponse GL</v>
          </cell>
          <cell r="C326" t="str">
            <v>Marketing</v>
          </cell>
          <cell r="D326" t="str">
            <v>Communications &amp; Programs</v>
          </cell>
          <cell r="E326" t="str">
            <v>Group Leader</v>
          </cell>
          <cell r="F326" t="str">
            <v>Management</v>
          </cell>
          <cell r="G326" t="str">
            <v>Marketing 3</v>
          </cell>
          <cell r="H326" t="str">
            <v>Band 3</v>
          </cell>
        </row>
        <row r="327">
          <cell r="A327" t="str">
            <v>M401</v>
          </cell>
          <cell r="B327" t="str">
            <v>Product Line Manager</v>
          </cell>
          <cell r="C327" t="str">
            <v>Marketing</v>
          </cell>
          <cell r="D327" t="str">
            <v>Product Management</v>
          </cell>
          <cell r="E327" t="str">
            <v>Manager</v>
          </cell>
          <cell r="F327" t="str">
            <v>Management</v>
          </cell>
          <cell r="G327" t="str">
            <v>Marketing 4</v>
          </cell>
          <cell r="H327" t="str">
            <v>Band 4</v>
          </cell>
        </row>
        <row r="328">
          <cell r="A328" t="str">
            <v>M402</v>
          </cell>
          <cell r="B328" t="str">
            <v>Senior Expert - Product Management</v>
          </cell>
          <cell r="C328" t="str">
            <v>Marketing</v>
          </cell>
          <cell r="D328" t="str">
            <v>Product Management</v>
          </cell>
          <cell r="E328" t="str">
            <v>Senior Expert</v>
          </cell>
          <cell r="F328" t="str">
            <v>Individual Contributor</v>
          </cell>
          <cell r="G328" t="str">
            <v>Marketing 4</v>
          </cell>
          <cell r="H328" t="str">
            <v>Band 4</v>
          </cell>
        </row>
        <row r="329">
          <cell r="A329" t="str">
            <v>M403</v>
          </cell>
          <cell r="B329" t="str">
            <v>Product Marketing Manager</v>
          </cell>
          <cell r="C329" t="str">
            <v>Marketing</v>
          </cell>
          <cell r="D329" t="str">
            <v>Product Marketing</v>
          </cell>
          <cell r="E329" t="str">
            <v>Manager</v>
          </cell>
          <cell r="F329" t="str">
            <v>Management</v>
          </cell>
          <cell r="G329" t="str">
            <v>Marketing 4</v>
          </cell>
          <cell r="H329" t="str">
            <v>Band 4</v>
          </cell>
        </row>
        <row r="330">
          <cell r="A330" t="str">
            <v>M407</v>
          </cell>
          <cell r="B330" t="str">
            <v>Technical Communications Manager</v>
          </cell>
          <cell r="C330" t="str">
            <v>Marketing</v>
          </cell>
          <cell r="D330" t="str">
            <v>Communications &amp; Programs</v>
          </cell>
          <cell r="E330" t="str">
            <v>Manager</v>
          </cell>
          <cell r="F330" t="str">
            <v>Management</v>
          </cell>
          <cell r="G330" t="str">
            <v>Marketing 4</v>
          </cell>
          <cell r="H330" t="str">
            <v>Band 4</v>
          </cell>
        </row>
        <row r="331">
          <cell r="A331" t="str">
            <v>M408</v>
          </cell>
          <cell r="B331" t="str">
            <v>Events Manager</v>
          </cell>
          <cell r="C331" t="str">
            <v>Marketing</v>
          </cell>
          <cell r="D331" t="str">
            <v>Communications &amp; Programs</v>
          </cell>
          <cell r="E331" t="str">
            <v>Manager</v>
          </cell>
          <cell r="F331" t="str">
            <v>Management</v>
          </cell>
          <cell r="G331" t="str">
            <v>Marketing 4</v>
          </cell>
          <cell r="H331" t="str">
            <v>Band 4</v>
          </cell>
        </row>
        <row r="332">
          <cell r="A332" t="str">
            <v>M410</v>
          </cell>
          <cell r="B332" t="str">
            <v>Manager of Web &amp; Interactive design</v>
          </cell>
          <cell r="C332" t="str">
            <v>Marketing</v>
          </cell>
          <cell r="D332" t="str">
            <v>Communications &amp; Programs</v>
          </cell>
          <cell r="E332" t="str">
            <v>Manager</v>
          </cell>
          <cell r="F332" t="str">
            <v>Management</v>
          </cell>
          <cell r="G332" t="str">
            <v>Marketing 4</v>
          </cell>
          <cell r="H332" t="str">
            <v>Band 4</v>
          </cell>
        </row>
        <row r="333">
          <cell r="A333" t="str">
            <v>M412</v>
          </cell>
          <cell r="B333" t="str">
            <v>Bid Reponse Manager</v>
          </cell>
          <cell r="C333" t="str">
            <v>Marketing</v>
          </cell>
          <cell r="D333" t="str">
            <v>Communications &amp; Programs</v>
          </cell>
          <cell r="E333" t="str">
            <v>Manager</v>
          </cell>
          <cell r="F333" t="str">
            <v>Management</v>
          </cell>
          <cell r="G333" t="str">
            <v>Marketing 4</v>
          </cell>
          <cell r="H333" t="str">
            <v>Band 4</v>
          </cell>
        </row>
        <row r="334">
          <cell r="A334" t="str">
            <v>M413</v>
          </cell>
          <cell r="B334" t="str">
            <v>PR/AR S.Expert</v>
          </cell>
          <cell r="C334" t="str">
            <v>Marketing</v>
          </cell>
          <cell r="D334" t="str">
            <v>Communications &amp; Programs</v>
          </cell>
          <cell r="E334" t="str">
            <v>Senior Expert</v>
          </cell>
          <cell r="F334" t="str">
            <v>Individual Contributor</v>
          </cell>
          <cell r="G334" t="str">
            <v>Marketing 4</v>
          </cell>
          <cell r="H334" t="str">
            <v>Band 4</v>
          </cell>
        </row>
        <row r="335">
          <cell r="A335" t="str">
            <v>M415</v>
          </cell>
          <cell r="B335" t="str">
            <v>Manager Strategy &amp; Analysis</v>
          </cell>
          <cell r="C335" t="str">
            <v>Marketing</v>
          </cell>
          <cell r="D335" t="str">
            <v>Strategy &amp; Analysis</v>
          </cell>
          <cell r="E335" t="str">
            <v>Manager</v>
          </cell>
          <cell r="F335" t="str">
            <v>Management</v>
          </cell>
          <cell r="G335" t="str">
            <v>Marketing 4</v>
          </cell>
          <cell r="H335" t="str">
            <v>Band 4</v>
          </cell>
        </row>
        <row r="336">
          <cell r="A336" t="str">
            <v>M416</v>
          </cell>
          <cell r="B336" t="str">
            <v>Researcher</v>
          </cell>
          <cell r="C336" t="str">
            <v>Marketing</v>
          </cell>
          <cell r="D336" t="str">
            <v>Strategy &amp; Analysis</v>
          </cell>
          <cell r="E336" t="str">
            <v>Senior Expert</v>
          </cell>
          <cell r="F336" t="str">
            <v>Individual Contributor</v>
          </cell>
          <cell r="G336" t="str">
            <v>Marketing 4</v>
          </cell>
          <cell r="H336" t="str">
            <v>Band 4</v>
          </cell>
        </row>
        <row r="337">
          <cell r="A337" t="str">
            <v>M417</v>
          </cell>
          <cell r="B337" t="str">
            <v>Senior Researcher</v>
          </cell>
          <cell r="C337" t="str">
            <v>Marketing</v>
          </cell>
          <cell r="D337" t="str">
            <v>Strategy &amp; Analysis</v>
          </cell>
          <cell r="E337" t="str">
            <v>Senior Expert</v>
          </cell>
          <cell r="F337" t="str">
            <v>Individual Contributor</v>
          </cell>
          <cell r="G337" t="str">
            <v>Marketing 4</v>
          </cell>
          <cell r="H337" t="str">
            <v>Band 4</v>
          </cell>
        </row>
        <row r="338">
          <cell r="A338" t="str">
            <v>M419</v>
          </cell>
          <cell r="B338" t="str">
            <v>Integrated Marketing Manager</v>
          </cell>
          <cell r="C338" t="str">
            <v>Marketing</v>
          </cell>
          <cell r="D338" t="str">
            <v>Communications &amp; Programs</v>
          </cell>
          <cell r="E338" t="str">
            <v>Manager</v>
          </cell>
          <cell r="F338" t="str">
            <v>Management</v>
          </cell>
          <cell r="G338" t="str">
            <v>Marketing 4</v>
          </cell>
          <cell r="H338" t="str">
            <v>Band 4</v>
          </cell>
        </row>
        <row r="339">
          <cell r="A339" t="str">
            <v>M421</v>
          </cell>
          <cell r="B339" t="str">
            <v>Cust. Rel. S.Expert</v>
          </cell>
          <cell r="C339" t="str">
            <v>Marketing</v>
          </cell>
          <cell r="D339" t="str">
            <v>Communications &amp; Programs</v>
          </cell>
          <cell r="E339" t="str">
            <v>Senior Expert</v>
          </cell>
          <cell r="F339" t="str">
            <v>Individual Contributor</v>
          </cell>
          <cell r="G339" t="str">
            <v>Marketing 4</v>
          </cell>
          <cell r="H339" t="str">
            <v>Band 4</v>
          </cell>
        </row>
        <row r="340">
          <cell r="A340" t="str">
            <v>M422</v>
          </cell>
          <cell r="B340" t="str">
            <v>Brand Mgmt/Advertising Manager</v>
          </cell>
          <cell r="C340" t="str">
            <v>Marketing</v>
          </cell>
          <cell r="D340" t="str">
            <v>Communications &amp; Programs</v>
          </cell>
          <cell r="E340" t="str">
            <v>Manager</v>
          </cell>
          <cell r="F340" t="str">
            <v>Management</v>
          </cell>
          <cell r="G340" t="str">
            <v>Marketing 4</v>
          </cell>
          <cell r="H340" t="str">
            <v>Band 4</v>
          </cell>
        </row>
        <row r="341">
          <cell r="A341" t="str">
            <v>M423</v>
          </cell>
          <cell r="B341" t="str">
            <v>Mark. Internal Comm. Manager</v>
          </cell>
          <cell r="C341" t="str">
            <v>Marketing</v>
          </cell>
          <cell r="D341" t="str">
            <v>Communications &amp; Programs</v>
          </cell>
          <cell r="E341" t="str">
            <v>Manager</v>
          </cell>
          <cell r="F341" t="str">
            <v>Management</v>
          </cell>
          <cell r="G341" t="str">
            <v>Marketing 4</v>
          </cell>
          <cell r="H341" t="str">
            <v>Band 4</v>
          </cell>
        </row>
        <row r="342">
          <cell r="A342" t="str">
            <v>M424</v>
          </cell>
          <cell r="B342" t="str">
            <v>Sales Operations Senior Expert</v>
          </cell>
          <cell r="C342" t="str">
            <v>Marketing</v>
          </cell>
          <cell r="D342" t="str">
            <v>Strategy &amp; Analysis</v>
          </cell>
          <cell r="E342" t="str">
            <v>Senior Expert</v>
          </cell>
          <cell r="F342" t="str">
            <v>Individual Contributor</v>
          </cell>
          <cell r="G342" t="str">
            <v>Marketing 4</v>
          </cell>
          <cell r="H342" t="str">
            <v>Band 4</v>
          </cell>
        </row>
        <row r="343">
          <cell r="A343" t="str">
            <v>M426</v>
          </cell>
          <cell r="B343" t="str">
            <v>Product Marketing- Senior Expert</v>
          </cell>
          <cell r="C343" t="str">
            <v>Marketing</v>
          </cell>
          <cell r="D343" t="str">
            <v>Product Marketing</v>
          </cell>
          <cell r="E343" t="str">
            <v>Senior Expert</v>
          </cell>
          <cell r="F343" t="str">
            <v>Individual Contributor</v>
          </cell>
          <cell r="G343" t="str">
            <v>Marketing 4</v>
          </cell>
          <cell r="H343" t="str">
            <v>Band 4</v>
          </cell>
        </row>
        <row r="344">
          <cell r="A344" t="str">
            <v>M427</v>
          </cell>
          <cell r="B344" t="str">
            <v>Web Content Manager</v>
          </cell>
          <cell r="C344" t="str">
            <v>Marketing</v>
          </cell>
          <cell r="D344" t="str">
            <v>Communications &amp; Programs</v>
          </cell>
          <cell r="E344" t="str">
            <v>Senior Expert</v>
          </cell>
          <cell r="F344" t="str">
            <v>Individual Contributor</v>
          </cell>
          <cell r="G344" t="str">
            <v>Marketing 4</v>
          </cell>
          <cell r="H344" t="str">
            <v>Band 4</v>
          </cell>
        </row>
        <row r="345">
          <cell r="A345" t="str">
            <v>M428</v>
          </cell>
          <cell r="B345" t="str">
            <v>Bid Reponse Sr. Expert</v>
          </cell>
          <cell r="C345" t="str">
            <v>Marketing</v>
          </cell>
          <cell r="D345" t="str">
            <v>Communications &amp; Programs</v>
          </cell>
          <cell r="E345" t="str">
            <v>Senior Expert</v>
          </cell>
          <cell r="F345" t="str">
            <v>Individual Contributor</v>
          </cell>
          <cell r="G345" t="str">
            <v>Marketing 4</v>
          </cell>
          <cell r="H345" t="str">
            <v>Band 4</v>
          </cell>
        </row>
        <row r="346">
          <cell r="A346" t="str">
            <v>M430</v>
          </cell>
          <cell r="B346" t="str">
            <v>Event and personal marketing manager</v>
          </cell>
          <cell r="C346" t="str">
            <v>Marketing</v>
          </cell>
          <cell r="D346" t="str">
            <v>Communications &amp; Programs</v>
          </cell>
          <cell r="E346" t="str">
            <v>Manager</v>
          </cell>
          <cell r="F346" t="str">
            <v>Management</v>
          </cell>
          <cell r="G346" t="str">
            <v>Marketing 4</v>
          </cell>
          <cell r="H346" t="str">
            <v>Band 4</v>
          </cell>
        </row>
        <row r="347">
          <cell r="A347" t="str">
            <v>M431</v>
          </cell>
          <cell r="B347" t="str">
            <v>Technical Communications Sr. Expert</v>
          </cell>
          <cell r="C347" t="str">
            <v>Marketing</v>
          </cell>
          <cell r="D347" t="str">
            <v>Communications &amp; Programs</v>
          </cell>
          <cell r="E347" t="str">
            <v>Senior Expert</v>
          </cell>
          <cell r="F347" t="str">
            <v>Individual Contributor</v>
          </cell>
          <cell r="G347" t="str">
            <v>Marketing 4</v>
          </cell>
          <cell r="H347" t="str">
            <v>Band 4</v>
          </cell>
        </row>
        <row r="348">
          <cell r="A348" t="str">
            <v>M501</v>
          </cell>
          <cell r="B348" t="str">
            <v>Director, Product Mgmt</v>
          </cell>
          <cell r="C348" t="str">
            <v>Marketing</v>
          </cell>
          <cell r="D348" t="str">
            <v>Product Management</v>
          </cell>
          <cell r="E348" t="str">
            <v xml:space="preserve"> Director</v>
          </cell>
          <cell r="F348" t="str">
            <v>Management</v>
          </cell>
          <cell r="G348" t="str">
            <v>Marketing 5</v>
          </cell>
          <cell r="H348" t="str">
            <v>Band 5</v>
          </cell>
        </row>
        <row r="349">
          <cell r="A349" t="str">
            <v>M502</v>
          </cell>
          <cell r="B349" t="str">
            <v>Director, Product Marketing</v>
          </cell>
          <cell r="C349" t="str">
            <v>Marketing</v>
          </cell>
          <cell r="D349" t="str">
            <v>Product Marketing</v>
          </cell>
          <cell r="E349" t="str">
            <v xml:space="preserve"> Director</v>
          </cell>
          <cell r="F349" t="str">
            <v>Management</v>
          </cell>
          <cell r="G349" t="str">
            <v>Marketing 5</v>
          </cell>
          <cell r="H349" t="str">
            <v>Band 5</v>
          </cell>
        </row>
        <row r="350">
          <cell r="A350" t="str">
            <v>M503</v>
          </cell>
          <cell r="B350" t="str">
            <v>Events &amp; Presonal Mktg. Director</v>
          </cell>
          <cell r="C350" t="str">
            <v>Marketing</v>
          </cell>
          <cell r="D350" t="str">
            <v>Communications &amp; Programs</v>
          </cell>
          <cell r="E350" t="str">
            <v xml:space="preserve"> Director</v>
          </cell>
          <cell r="F350" t="str">
            <v>Management</v>
          </cell>
          <cell r="G350" t="str">
            <v>Marketing 5</v>
          </cell>
          <cell r="H350" t="str">
            <v>Band 5</v>
          </cell>
        </row>
        <row r="351">
          <cell r="A351" t="str">
            <v>M504</v>
          </cell>
          <cell r="B351" t="str">
            <v>PR/AR/Interna Comm. Director</v>
          </cell>
          <cell r="C351" t="str">
            <v>Marketing</v>
          </cell>
          <cell r="D351" t="str">
            <v>Communications &amp; Programs</v>
          </cell>
          <cell r="E351" t="str">
            <v xml:space="preserve"> Director</v>
          </cell>
          <cell r="F351" t="str">
            <v>Management</v>
          </cell>
          <cell r="G351" t="str">
            <v>Marketing 5</v>
          </cell>
          <cell r="H351" t="str">
            <v>Band 5</v>
          </cell>
        </row>
        <row r="352">
          <cell r="A352" t="str">
            <v>M505</v>
          </cell>
          <cell r="B352" t="str">
            <v>Web &amp; Interactive Marketing Director</v>
          </cell>
          <cell r="C352" t="str">
            <v>Marketing</v>
          </cell>
          <cell r="D352" t="str">
            <v>Communications &amp; Programs</v>
          </cell>
          <cell r="E352" t="str">
            <v xml:space="preserve"> Director</v>
          </cell>
          <cell r="F352" t="str">
            <v>Management</v>
          </cell>
          <cell r="G352" t="str">
            <v>Marketing 5</v>
          </cell>
          <cell r="H352" t="str">
            <v>Band 5</v>
          </cell>
        </row>
        <row r="353">
          <cell r="A353" t="str">
            <v>M507</v>
          </cell>
          <cell r="B353" t="str">
            <v>Director Strategy &amp; Analysis</v>
          </cell>
          <cell r="C353" t="str">
            <v>Marketing</v>
          </cell>
          <cell r="D353" t="str">
            <v>Strategy &amp; Analysis</v>
          </cell>
          <cell r="E353" t="str">
            <v xml:space="preserve"> Director</v>
          </cell>
          <cell r="F353" t="str">
            <v>Management</v>
          </cell>
          <cell r="G353" t="str">
            <v>Marketing 5</v>
          </cell>
          <cell r="H353" t="str">
            <v>Band 5</v>
          </cell>
        </row>
        <row r="354">
          <cell r="A354" t="str">
            <v>M509</v>
          </cell>
          <cell r="B354" t="str">
            <v>Marketing Director</v>
          </cell>
          <cell r="C354" t="str">
            <v>Marketing</v>
          </cell>
          <cell r="D354" t="str">
            <v>Product Marketing</v>
          </cell>
          <cell r="E354" t="str">
            <v xml:space="preserve"> Director</v>
          </cell>
          <cell r="F354" t="str">
            <v>Management</v>
          </cell>
          <cell r="G354" t="str">
            <v>Marketing 5</v>
          </cell>
          <cell r="H354" t="str">
            <v>Band 5</v>
          </cell>
        </row>
        <row r="355">
          <cell r="A355" t="str">
            <v>M511</v>
          </cell>
          <cell r="B355" t="str">
            <v>Director (IC) -LOB Marketing</v>
          </cell>
          <cell r="C355" t="str">
            <v>Marketing</v>
          </cell>
          <cell r="D355" t="str">
            <v>Product Marketing</v>
          </cell>
          <cell r="E355" t="str">
            <v>Director - IC</v>
          </cell>
          <cell r="F355" t="str">
            <v>Individual Contributor</v>
          </cell>
          <cell r="G355" t="str">
            <v>Marketing 5</v>
          </cell>
          <cell r="H355" t="str">
            <v>Band 5</v>
          </cell>
        </row>
        <row r="356">
          <cell r="A356" t="str">
            <v>M512</v>
          </cell>
          <cell r="B356" t="str">
            <v>Director Marketing Operations</v>
          </cell>
          <cell r="C356" t="str">
            <v>Marketing</v>
          </cell>
          <cell r="D356" t="str">
            <v>Strategy &amp; Analysis</v>
          </cell>
          <cell r="E356" t="str">
            <v xml:space="preserve"> Director</v>
          </cell>
          <cell r="F356" t="str">
            <v>Management</v>
          </cell>
          <cell r="G356" t="str">
            <v>Marketing 5</v>
          </cell>
          <cell r="H356" t="str">
            <v>Band 5</v>
          </cell>
        </row>
        <row r="357">
          <cell r="A357" t="str">
            <v>M513</v>
          </cell>
          <cell r="B357" t="str">
            <v>Director Offering Strategy</v>
          </cell>
          <cell r="C357" t="str">
            <v>Marketing</v>
          </cell>
          <cell r="D357" t="str">
            <v>Strategy &amp; Analysis</v>
          </cell>
          <cell r="E357" t="str">
            <v xml:space="preserve"> Director</v>
          </cell>
          <cell r="F357" t="str">
            <v>Management</v>
          </cell>
          <cell r="G357" t="str">
            <v>Marketing 5</v>
          </cell>
          <cell r="H357" t="str">
            <v>Band 5</v>
          </cell>
        </row>
        <row r="358">
          <cell r="A358" t="str">
            <v>M514</v>
          </cell>
          <cell r="B358" t="str">
            <v>Proncipal Analyst</v>
          </cell>
          <cell r="C358" t="str">
            <v>Marketing</v>
          </cell>
          <cell r="D358" t="str">
            <v>Strategy &amp; Analysis</v>
          </cell>
          <cell r="E358" t="str">
            <v>Director - IC</v>
          </cell>
          <cell r="F358" t="str">
            <v>Individual Contributor</v>
          </cell>
          <cell r="G358" t="str">
            <v>Marketing 5</v>
          </cell>
          <cell r="H358" t="str">
            <v>Band 5</v>
          </cell>
        </row>
        <row r="359">
          <cell r="A359" t="str">
            <v>M515</v>
          </cell>
          <cell r="B359" t="str">
            <v>Advertising &amp; Promotions Director</v>
          </cell>
          <cell r="C359" t="str">
            <v>Marketing</v>
          </cell>
          <cell r="D359" t="str">
            <v>Communications &amp; Programs</v>
          </cell>
          <cell r="E359" t="str">
            <v xml:space="preserve"> Director</v>
          </cell>
          <cell r="F359" t="str">
            <v>Management</v>
          </cell>
          <cell r="G359" t="str">
            <v>Marketing 5</v>
          </cell>
          <cell r="H359" t="str">
            <v>Band 5</v>
          </cell>
        </row>
        <row r="360">
          <cell r="A360" t="str">
            <v>M518</v>
          </cell>
          <cell r="B360" t="str">
            <v>Sales Operations Director</v>
          </cell>
          <cell r="C360" t="str">
            <v>Marketing</v>
          </cell>
          <cell r="D360" t="str">
            <v>Strategy &amp; Analysis</v>
          </cell>
          <cell r="E360" t="str">
            <v xml:space="preserve"> Director</v>
          </cell>
          <cell r="F360" t="str">
            <v>Management</v>
          </cell>
          <cell r="G360" t="str">
            <v>Marketing 5</v>
          </cell>
          <cell r="H360" t="str">
            <v>Band 5</v>
          </cell>
        </row>
        <row r="361">
          <cell r="A361" t="str">
            <v>M526</v>
          </cell>
          <cell r="B361" t="str">
            <v>Director (IC) - Advertising &amp; Promotions</v>
          </cell>
          <cell r="C361" t="str">
            <v>Marketing</v>
          </cell>
          <cell r="D361" t="str">
            <v>Communications &amp; Programs</v>
          </cell>
          <cell r="E361" t="str">
            <v>Director - IC</v>
          </cell>
          <cell r="F361" t="str">
            <v>Individual Contributor</v>
          </cell>
          <cell r="G361" t="str">
            <v>Marketing 5</v>
          </cell>
          <cell r="H361" t="str">
            <v>Band 5</v>
          </cell>
        </row>
        <row r="362">
          <cell r="A362" t="str">
            <v>M601</v>
          </cell>
          <cell r="B362" t="str">
            <v>VP Product Management</v>
          </cell>
          <cell r="C362" t="str">
            <v>Marketing</v>
          </cell>
          <cell r="D362" t="str">
            <v>Product Management</v>
          </cell>
          <cell r="E362" t="str">
            <v xml:space="preserve"> VP</v>
          </cell>
          <cell r="F362" t="str">
            <v>Management</v>
          </cell>
          <cell r="G362" t="str">
            <v>Marketing 6</v>
          </cell>
          <cell r="H362" t="str">
            <v>Band 6</v>
          </cell>
        </row>
        <row r="363">
          <cell r="A363" t="str">
            <v>M602</v>
          </cell>
          <cell r="B363" t="str">
            <v>VP Product Marketing</v>
          </cell>
          <cell r="C363" t="str">
            <v>Marketing</v>
          </cell>
          <cell r="D363" t="str">
            <v>Product Marketing</v>
          </cell>
          <cell r="E363" t="str">
            <v xml:space="preserve"> VP</v>
          </cell>
          <cell r="F363" t="str">
            <v>Management</v>
          </cell>
          <cell r="G363" t="str">
            <v>Marketing 6</v>
          </cell>
          <cell r="H363" t="str">
            <v>Band 6</v>
          </cell>
        </row>
        <row r="364">
          <cell r="A364" t="str">
            <v>M603</v>
          </cell>
          <cell r="B364" t="str">
            <v>VP Marcom &amp; Programs</v>
          </cell>
          <cell r="C364" t="str">
            <v>Marketing</v>
          </cell>
          <cell r="D364" t="str">
            <v>Communications &amp; Programs</v>
          </cell>
          <cell r="E364" t="str">
            <v xml:space="preserve"> VP</v>
          </cell>
          <cell r="F364" t="str">
            <v>Management</v>
          </cell>
          <cell r="G364" t="str">
            <v>Marketing 6</v>
          </cell>
          <cell r="H364" t="str">
            <v>Band 6</v>
          </cell>
        </row>
        <row r="365">
          <cell r="A365" t="str">
            <v>M605</v>
          </cell>
          <cell r="B365" t="str">
            <v>VP Strategy &amp; Analysis</v>
          </cell>
          <cell r="C365" t="str">
            <v>Marketing</v>
          </cell>
          <cell r="D365" t="str">
            <v>Strategy &amp; Analysis</v>
          </cell>
          <cell r="E365" t="str">
            <v xml:space="preserve"> VP</v>
          </cell>
          <cell r="F365" t="str">
            <v>Management</v>
          </cell>
          <cell r="G365" t="str">
            <v>Marketing 6</v>
          </cell>
          <cell r="H365" t="str">
            <v>Band 6</v>
          </cell>
        </row>
        <row r="366">
          <cell r="A366" t="str">
            <v>M606</v>
          </cell>
          <cell r="B366" t="str">
            <v>VP Offering Strategy</v>
          </cell>
          <cell r="C366" t="str">
            <v>Marketing</v>
          </cell>
          <cell r="D366" t="str">
            <v>Strategy &amp; Analysis</v>
          </cell>
          <cell r="E366" t="str">
            <v xml:space="preserve"> VP</v>
          </cell>
          <cell r="F366" t="str">
            <v>Management</v>
          </cell>
          <cell r="G366" t="str">
            <v>Marketing 6</v>
          </cell>
          <cell r="H366" t="str">
            <v>Band 6</v>
          </cell>
        </row>
        <row r="367">
          <cell r="A367" t="str">
            <v>M607</v>
          </cell>
          <cell r="B367" t="str">
            <v>VP Strategic Vision Group</v>
          </cell>
          <cell r="C367" t="str">
            <v>Marketing</v>
          </cell>
          <cell r="D367" t="str">
            <v>Strategy &amp; Analysis</v>
          </cell>
          <cell r="E367" t="str">
            <v xml:space="preserve"> VP</v>
          </cell>
          <cell r="F367" t="str">
            <v>Management</v>
          </cell>
          <cell r="G367" t="str">
            <v>Marketing 6</v>
          </cell>
          <cell r="H367" t="str">
            <v>Band 6</v>
          </cell>
        </row>
        <row r="368">
          <cell r="A368" t="str">
            <v>M608</v>
          </cell>
          <cell r="B368" t="str">
            <v>VP Strategy</v>
          </cell>
          <cell r="C368" t="str">
            <v>Marketing</v>
          </cell>
          <cell r="D368" t="str">
            <v>Strategy &amp; Analysis</v>
          </cell>
          <cell r="E368" t="str">
            <v xml:space="preserve"> VP</v>
          </cell>
          <cell r="F368" t="str">
            <v>Management</v>
          </cell>
          <cell r="G368" t="str">
            <v>Marketing 6</v>
          </cell>
          <cell r="H368" t="str">
            <v>Band 6</v>
          </cell>
        </row>
        <row r="369">
          <cell r="A369" t="str">
            <v>S201</v>
          </cell>
          <cell r="B369" t="str">
            <v>Analyst - CRM</v>
          </cell>
          <cell r="C369" t="str">
            <v>System Integration</v>
          </cell>
          <cell r="D369" t="str">
            <v>Implementation</v>
          </cell>
          <cell r="E369" t="str">
            <v>SME</v>
          </cell>
          <cell r="F369" t="str">
            <v>Primary Levels</v>
          </cell>
          <cell r="G369" t="str">
            <v>SI 1</v>
          </cell>
          <cell r="H369" t="str">
            <v>Band 2</v>
          </cell>
        </row>
        <row r="370">
          <cell r="A370" t="str">
            <v>S202</v>
          </cell>
          <cell r="B370" t="str">
            <v>Analyst - Billing</v>
          </cell>
          <cell r="C370" t="str">
            <v>System Integration</v>
          </cell>
          <cell r="D370" t="str">
            <v>Implementation</v>
          </cell>
          <cell r="E370" t="str">
            <v>SME</v>
          </cell>
          <cell r="F370" t="str">
            <v>Primary Levels</v>
          </cell>
          <cell r="G370" t="str">
            <v>SI 1</v>
          </cell>
          <cell r="H370" t="str">
            <v>Band 2</v>
          </cell>
        </row>
        <row r="371">
          <cell r="A371" t="str">
            <v>S203</v>
          </cell>
          <cell r="B371" t="str">
            <v>Testing Engineer</v>
          </cell>
          <cell r="C371" t="str">
            <v>System Integration</v>
          </cell>
          <cell r="D371" t="str">
            <v>Testing</v>
          </cell>
          <cell r="E371" t="str">
            <v>SME</v>
          </cell>
          <cell r="F371" t="str">
            <v>Primary Levels</v>
          </cell>
          <cell r="G371" t="str">
            <v>SI 1</v>
          </cell>
          <cell r="H371" t="str">
            <v>Band 2</v>
          </cell>
        </row>
        <row r="372">
          <cell r="A372" t="str">
            <v>S204</v>
          </cell>
          <cell r="B372" t="str">
            <v>Project Analyst</v>
          </cell>
          <cell r="C372" t="str">
            <v>System Integration</v>
          </cell>
          <cell r="D372" t="str">
            <v>Program Management</v>
          </cell>
          <cell r="E372" t="str">
            <v>SME</v>
          </cell>
          <cell r="F372" t="str">
            <v>Primary Levels</v>
          </cell>
          <cell r="G372" t="str">
            <v>SI 1</v>
          </cell>
          <cell r="H372" t="str">
            <v>Band 2</v>
          </cell>
        </row>
        <row r="373">
          <cell r="A373" t="str">
            <v>S205</v>
          </cell>
          <cell r="B373" t="str">
            <v>Senior Testing Engineer</v>
          </cell>
          <cell r="C373" t="str">
            <v>System Integration</v>
          </cell>
          <cell r="D373" t="str">
            <v>Testing</v>
          </cell>
          <cell r="E373" t="str">
            <v>Senior SME</v>
          </cell>
          <cell r="F373" t="str">
            <v>Primary Levels</v>
          </cell>
          <cell r="G373" t="str">
            <v>SI 2</v>
          </cell>
          <cell r="H373" t="str">
            <v>Band 2</v>
          </cell>
        </row>
        <row r="374">
          <cell r="A374" t="str">
            <v>S206</v>
          </cell>
          <cell r="B374" t="str">
            <v>Business Analist - A&amp;M</v>
          </cell>
          <cell r="C374" t="str">
            <v>System Integration</v>
          </cell>
          <cell r="D374" t="str">
            <v>Implementation</v>
          </cell>
          <cell r="E374" t="str">
            <v>SME</v>
          </cell>
          <cell r="F374" t="str">
            <v>Primary Levels</v>
          </cell>
          <cell r="G374" t="str">
            <v>SI 1</v>
          </cell>
          <cell r="H374" t="str">
            <v>Band 2</v>
          </cell>
        </row>
        <row r="375">
          <cell r="A375" t="str">
            <v>S207</v>
          </cell>
          <cell r="B375" t="str">
            <v>Analyst - Training</v>
          </cell>
          <cell r="C375" t="str">
            <v>System Integration</v>
          </cell>
          <cell r="D375" t="str">
            <v>Implementation</v>
          </cell>
          <cell r="E375" t="str">
            <v>SME</v>
          </cell>
          <cell r="F375" t="str">
            <v>Primary Levels</v>
          </cell>
          <cell r="G375" t="str">
            <v>SI 1</v>
          </cell>
          <cell r="H375" t="str">
            <v>Band 2</v>
          </cell>
        </row>
        <row r="376">
          <cell r="A376" t="str">
            <v>S209</v>
          </cell>
          <cell r="B376" t="str">
            <v>Analyst  - Testing Tools</v>
          </cell>
          <cell r="C376" t="str">
            <v>System Integration</v>
          </cell>
          <cell r="D376" t="str">
            <v>Implementation</v>
          </cell>
          <cell r="E376" t="str">
            <v>SME</v>
          </cell>
          <cell r="F376" t="str">
            <v>Primary Levels</v>
          </cell>
          <cell r="G376" t="str">
            <v>SI 1</v>
          </cell>
          <cell r="H376" t="str">
            <v>Band 2</v>
          </cell>
        </row>
        <row r="377">
          <cell r="A377" t="str">
            <v>S211</v>
          </cell>
          <cell r="B377" t="str">
            <v>Assc Program Manager</v>
          </cell>
          <cell r="C377" t="str">
            <v>System Integration</v>
          </cell>
          <cell r="D377" t="str">
            <v>Program Management</v>
          </cell>
          <cell r="E377" t="str">
            <v>SME</v>
          </cell>
          <cell r="F377" t="str">
            <v>Primary Levels</v>
          </cell>
          <cell r="G377" t="str">
            <v>SI 1</v>
          </cell>
          <cell r="H377" t="str">
            <v>Band 2</v>
          </cell>
        </row>
        <row r="378">
          <cell r="A378" t="str">
            <v>S212</v>
          </cell>
          <cell r="B378" t="str">
            <v>Analyst - Testing Process &amp; Methodology</v>
          </cell>
          <cell r="C378" t="str">
            <v>System Integration</v>
          </cell>
          <cell r="D378" t="str">
            <v>Implementation</v>
          </cell>
          <cell r="E378" t="str">
            <v>SME</v>
          </cell>
          <cell r="F378" t="str">
            <v>Primary Levels</v>
          </cell>
          <cell r="G378" t="str">
            <v>SI 1</v>
          </cell>
          <cell r="H378" t="str">
            <v>Band 2</v>
          </cell>
        </row>
        <row r="379">
          <cell r="A379" t="str">
            <v>S213</v>
          </cell>
          <cell r="B379" t="str">
            <v>Analyst - Development Tools</v>
          </cell>
          <cell r="C379" t="str">
            <v>System Integration</v>
          </cell>
          <cell r="D379" t="str">
            <v>Implementation</v>
          </cell>
          <cell r="E379" t="str">
            <v>SME</v>
          </cell>
          <cell r="F379" t="str">
            <v>Primary Levels</v>
          </cell>
          <cell r="G379" t="str">
            <v>SI 1</v>
          </cell>
          <cell r="H379" t="str">
            <v>Band 2</v>
          </cell>
        </row>
        <row r="380">
          <cell r="A380" t="str">
            <v>S285</v>
          </cell>
          <cell r="B380" t="str">
            <v>Tax Accountant</v>
          </cell>
          <cell r="C380" t="str">
            <v>Enterprise Support Serv.</v>
          </cell>
          <cell r="D380" t="str">
            <v>Finance</v>
          </cell>
          <cell r="E380" t="str">
            <v>SME</v>
          </cell>
          <cell r="F380" t="str">
            <v>Primary Levels</v>
          </cell>
          <cell r="G380" t="str">
            <v>ESS 2</v>
          </cell>
          <cell r="H380" t="str">
            <v>Band 2</v>
          </cell>
        </row>
        <row r="381">
          <cell r="A381" t="str">
            <v>S301</v>
          </cell>
          <cell r="B381" t="str">
            <v>Senior consultant</v>
          </cell>
          <cell r="C381" t="str">
            <v>System Integration</v>
          </cell>
          <cell r="D381" t="str">
            <v>Consulting</v>
          </cell>
          <cell r="E381" t="str">
            <v>Sr.con/Sr.an/Specialist</v>
          </cell>
          <cell r="F381" t="str">
            <v>Primary Levels</v>
          </cell>
          <cell r="G381" t="str">
            <v>SI 3</v>
          </cell>
          <cell r="H381" t="str">
            <v>Band 3</v>
          </cell>
        </row>
        <row r="382">
          <cell r="A382" t="str">
            <v>S302</v>
          </cell>
          <cell r="B382" t="str">
            <v>Senior Analyst - Billing</v>
          </cell>
          <cell r="C382" t="str">
            <v>System Integration</v>
          </cell>
          <cell r="D382" t="str">
            <v>Implementation</v>
          </cell>
          <cell r="E382" t="str">
            <v>Sr.con/Sr.an/Specialist</v>
          </cell>
          <cell r="F382" t="str">
            <v>Primary Levels</v>
          </cell>
          <cell r="G382" t="str">
            <v>SI 3</v>
          </cell>
          <cell r="H382" t="str">
            <v>Band 3</v>
          </cell>
        </row>
        <row r="383">
          <cell r="A383" t="str">
            <v>S303</v>
          </cell>
          <cell r="B383" t="str">
            <v>Senior Analyst - CRM</v>
          </cell>
          <cell r="C383" t="str">
            <v>System Integration</v>
          </cell>
          <cell r="D383" t="str">
            <v>Implementation</v>
          </cell>
          <cell r="E383" t="str">
            <v>Sr.con/Sr.an/Specialist</v>
          </cell>
          <cell r="F383" t="str">
            <v>Primary Levels</v>
          </cell>
          <cell r="G383" t="str">
            <v>SI 3</v>
          </cell>
          <cell r="H383" t="str">
            <v>Band 3</v>
          </cell>
        </row>
        <row r="384">
          <cell r="A384" t="str">
            <v>S304</v>
          </cell>
          <cell r="B384" t="str">
            <v>Testing GL</v>
          </cell>
          <cell r="C384" t="str">
            <v>System Integration</v>
          </cell>
          <cell r="D384" t="str">
            <v>Testing</v>
          </cell>
          <cell r="E384" t="str">
            <v>Group Leader</v>
          </cell>
          <cell r="F384" t="str">
            <v>Management</v>
          </cell>
          <cell r="G384" t="str">
            <v>SI 4</v>
          </cell>
          <cell r="H384" t="str">
            <v>Band 3</v>
          </cell>
        </row>
        <row r="385">
          <cell r="A385" t="str">
            <v>S305</v>
          </cell>
          <cell r="B385" t="str">
            <v>Senior Project Analyst</v>
          </cell>
          <cell r="C385" t="str">
            <v>System Integration</v>
          </cell>
          <cell r="D385" t="str">
            <v>Program Management</v>
          </cell>
          <cell r="E385" t="str">
            <v>Sr.con/Sr.an/Specialist</v>
          </cell>
          <cell r="F385" t="str">
            <v>Primary Levels</v>
          </cell>
          <cell r="G385" t="str">
            <v>SI 3</v>
          </cell>
          <cell r="H385" t="str">
            <v>Band 3</v>
          </cell>
        </row>
        <row r="386">
          <cell r="A386" t="str">
            <v>S306</v>
          </cell>
          <cell r="B386" t="str">
            <v>Senior Business Analyst - A&amp;M</v>
          </cell>
          <cell r="C386" t="str">
            <v>System Integration</v>
          </cell>
          <cell r="D386" t="str">
            <v>Implementation</v>
          </cell>
          <cell r="E386" t="str">
            <v>Sr.con/Sr.an/Specialist</v>
          </cell>
          <cell r="F386" t="str">
            <v>Primary Levels</v>
          </cell>
          <cell r="G386" t="str">
            <v>SI 3</v>
          </cell>
          <cell r="H386" t="str">
            <v>Band 3</v>
          </cell>
        </row>
        <row r="387">
          <cell r="A387" t="str">
            <v>S307</v>
          </cell>
          <cell r="B387" t="str">
            <v>Testing Expert</v>
          </cell>
          <cell r="C387" t="str">
            <v>System Integration</v>
          </cell>
          <cell r="D387" t="str">
            <v>Testing</v>
          </cell>
          <cell r="E387" t="str">
            <v>Expert</v>
          </cell>
          <cell r="F387" t="str">
            <v>Individual Contributor</v>
          </cell>
          <cell r="G387" t="str">
            <v>SI 4</v>
          </cell>
          <cell r="H387" t="str">
            <v>Band 3</v>
          </cell>
        </row>
        <row r="388">
          <cell r="A388" t="str">
            <v>S308</v>
          </cell>
          <cell r="B388" t="str">
            <v>Senior Analyst  - Testing Tools</v>
          </cell>
          <cell r="C388" t="str">
            <v>System Integration</v>
          </cell>
          <cell r="D388" t="str">
            <v>Implementation</v>
          </cell>
          <cell r="E388" t="str">
            <v>Sr.con/Sr.an/Specialist</v>
          </cell>
          <cell r="F388" t="str">
            <v>Primary Levels</v>
          </cell>
          <cell r="G388" t="str">
            <v>SI 3</v>
          </cell>
          <cell r="H388" t="str">
            <v>Band 3</v>
          </cell>
        </row>
        <row r="389">
          <cell r="A389" t="str">
            <v>S309</v>
          </cell>
          <cell r="B389" t="str">
            <v>Senior Analyst - Training</v>
          </cell>
          <cell r="C389" t="str">
            <v>System Integration</v>
          </cell>
          <cell r="D389" t="str">
            <v>Implementation</v>
          </cell>
          <cell r="E389" t="str">
            <v>Sr.con/Sr.an/Specialist</v>
          </cell>
          <cell r="F389" t="str">
            <v>Primary Levels</v>
          </cell>
          <cell r="G389" t="str">
            <v>SI 3</v>
          </cell>
          <cell r="H389" t="str">
            <v>Band 3</v>
          </cell>
        </row>
        <row r="390">
          <cell r="A390" t="str">
            <v>S310</v>
          </cell>
          <cell r="B390" t="str">
            <v>Senior Analyst - ERP</v>
          </cell>
          <cell r="C390" t="str">
            <v>System Integration</v>
          </cell>
          <cell r="D390" t="str">
            <v>Implementation</v>
          </cell>
          <cell r="E390" t="str">
            <v>Sr.con/Sr.an/Specialist</v>
          </cell>
          <cell r="F390" t="str">
            <v>Primary Levels</v>
          </cell>
          <cell r="G390" t="str">
            <v>SI 3</v>
          </cell>
          <cell r="H390" t="str">
            <v>Band 3</v>
          </cell>
        </row>
        <row r="391">
          <cell r="A391" t="str">
            <v>S311</v>
          </cell>
          <cell r="B391" t="str">
            <v>Program manager</v>
          </cell>
          <cell r="C391" t="str">
            <v>System Integration</v>
          </cell>
          <cell r="D391" t="str">
            <v>Program Management</v>
          </cell>
          <cell r="E391" t="str">
            <v>Sr.con/Sr.an/Specialist</v>
          </cell>
          <cell r="F391" t="str">
            <v>Primary Levels</v>
          </cell>
          <cell r="G391" t="str">
            <v>SI 3</v>
          </cell>
          <cell r="H391" t="str">
            <v>Band 3</v>
          </cell>
        </row>
        <row r="392">
          <cell r="A392" t="str">
            <v>S312</v>
          </cell>
          <cell r="B392" t="str">
            <v>Sr. Analyst - Testing Process &amp; Methodology</v>
          </cell>
          <cell r="C392" t="str">
            <v>System Integration</v>
          </cell>
          <cell r="D392" t="str">
            <v>Implementation</v>
          </cell>
          <cell r="E392" t="str">
            <v>Sr.con/Sr.an/Specialist</v>
          </cell>
          <cell r="F392" t="str">
            <v>Primary Levels</v>
          </cell>
          <cell r="G392" t="str">
            <v>SI 3</v>
          </cell>
          <cell r="H392" t="str">
            <v>Band 3</v>
          </cell>
        </row>
        <row r="393">
          <cell r="A393" t="str">
            <v>S401</v>
          </cell>
          <cell r="B393" t="str">
            <v>Principle Consultant</v>
          </cell>
          <cell r="C393" t="str">
            <v>System Integration</v>
          </cell>
          <cell r="D393" t="str">
            <v>Consulting</v>
          </cell>
          <cell r="E393" t="str">
            <v>Senior Expert</v>
          </cell>
          <cell r="F393" t="str">
            <v>Individual Contributor</v>
          </cell>
          <cell r="G393" t="str">
            <v>SI 5</v>
          </cell>
          <cell r="H393" t="str">
            <v>Band 4</v>
          </cell>
        </row>
        <row r="394">
          <cell r="A394" t="str">
            <v>S402</v>
          </cell>
          <cell r="B394" t="str">
            <v>Managing Consultant</v>
          </cell>
          <cell r="C394" t="str">
            <v>System Integration</v>
          </cell>
          <cell r="D394" t="str">
            <v>Consulting</v>
          </cell>
          <cell r="E394" t="str">
            <v>Manager</v>
          </cell>
          <cell r="F394" t="str">
            <v>Management</v>
          </cell>
          <cell r="G394" t="str">
            <v>SI 5</v>
          </cell>
          <cell r="H394" t="str">
            <v>Band 4</v>
          </cell>
        </row>
        <row r="395">
          <cell r="A395" t="str">
            <v>S403</v>
          </cell>
          <cell r="B395" t="str">
            <v>Principal Consultant - IMP</v>
          </cell>
          <cell r="C395" t="str">
            <v>System Integration</v>
          </cell>
          <cell r="D395" t="str">
            <v>Implementation</v>
          </cell>
          <cell r="E395" t="str">
            <v>Senior Expert</v>
          </cell>
          <cell r="F395" t="str">
            <v>Individual Contributor</v>
          </cell>
          <cell r="G395" t="str">
            <v>SI 5</v>
          </cell>
          <cell r="H395" t="str">
            <v>Band 4</v>
          </cell>
        </row>
        <row r="396">
          <cell r="A396" t="str">
            <v>S404</v>
          </cell>
          <cell r="B396" t="str">
            <v>IMP project manager</v>
          </cell>
          <cell r="C396" t="str">
            <v>System Integration</v>
          </cell>
          <cell r="D396" t="str">
            <v>Implementation</v>
          </cell>
          <cell r="E396" t="str">
            <v>Manager</v>
          </cell>
          <cell r="F396" t="str">
            <v>Management</v>
          </cell>
          <cell r="G396" t="str">
            <v>SI 5</v>
          </cell>
          <cell r="H396" t="str">
            <v>Band 4</v>
          </cell>
        </row>
        <row r="397">
          <cell r="A397" t="str">
            <v>S405</v>
          </cell>
          <cell r="B397" t="str">
            <v>Principle Consultant - PMO</v>
          </cell>
          <cell r="C397" t="str">
            <v>System Integration</v>
          </cell>
          <cell r="D397" t="str">
            <v>Program Management</v>
          </cell>
          <cell r="E397" t="str">
            <v>Senior Expert</v>
          </cell>
          <cell r="F397" t="str">
            <v>Individual Contributor</v>
          </cell>
          <cell r="G397" t="str">
            <v>SI 5</v>
          </cell>
          <cell r="H397" t="str">
            <v>Band 4</v>
          </cell>
        </row>
        <row r="398">
          <cell r="A398" t="str">
            <v>S406</v>
          </cell>
          <cell r="B398" t="str">
            <v>Project Manager</v>
          </cell>
          <cell r="C398" t="str">
            <v>System Integration</v>
          </cell>
          <cell r="D398" t="str">
            <v>Program Management</v>
          </cell>
          <cell r="E398" t="str">
            <v>Manager</v>
          </cell>
          <cell r="F398" t="str">
            <v>Management</v>
          </cell>
          <cell r="G398" t="str">
            <v>SI 5</v>
          </cell>
          <cell r="H398" t="str">
            <v>Band 4</v>
          </cell>
        </row>
        <row r="399">
          <cell r="A399" t="str">
            <v>S407</v>
          </cell>
          <cell r="B399" t="str">
            <v>Principle Consultant - Testing</v>
          </cell>
          <cell r="C399" t="str">
            <v>System Integration</v>
          </cell>
          <cell r="D399" t="str">
            <v>Testing</v>
          </cell>
          <cell r="E399" t="str">
            <v>Senior Expert</v>
          </cell>
          <cell r="F399" t="str">
            <v>Individual Contributor</v>
          </cell>
          <cell r="G399" t="str">
            <v>SI 5</v>
          </cell>
          <cell r="H399" t="str">
            <v>Band 4</v>
          </cell>
        </row>
        <row r="400">
          <cell r="A400" t="str">
            <v>S408</v>
          </cell>
          <cell r="B400" t="str">
            <v>Testing PM</v>
          </cell>
          <cell r="C400" t="str">
            <v>System Integration</v>
          </cell>
          <cell r="D400" t="str">
            <v>Testing</v>
          </cell>
          <cell r="E400" t="str">
            <v>Manager</v>
          </cell>
          <cell r="F400" t="str">
            <v>Management</v>
          </cell>
          <cell r="G400" t="str">
            <v>SI 5</v>
          </cell>
          <cell r="H400" t="str">
            <v>Band 4</v>
          </cell>
        </row>
        <row r="401">
          <cell r="A401" t="str">
            <v>S409</v>
          </cell>
          <cell r="B401" t="str">
            <v>Sr. Program Manager</v>
          </cell>
          <cell r="C401" t="str">
            <v>System Integration</v>
          </cell>
          <cell r="D401" t="str">
            <v>Program Management</v>
          </cell>
          <cell r="E401" t="str">
            <v>Manager</v>
          </cell>
          <cell r="F401" t="str">
            <v>Management</v>
          </cell>
          <cell r="G401" t="str">
            <v>SI 5</v>
          </cell>
          <cell r="H401" t="str">
            <v>Band 4</v>
          </cell>
        </row>
        <row r="402">
          <cell r="A402" t="str">
            <v>S501</v>
          </cell>
          <cell r="B402" t="str">
            <v>Practice Director - Consulting</v>
          </cell>
          <cell r="C402" t="str">
            <v>System Integration</v>
          </cell>
          <cell r="D402" t="str">
            <v>Consulting</v>
          </cell>
          <cell r="E402" t="str">
            <v>Director - IC</v>
          </cell>
          <cell r="F402" t="str">
            <v>Individual Contributor</v>
          </cell>
          <cell r="G402" t="str">
            <v>SI 6</v>
          </cell>
          <cell r="H402" t="str">
            <v>Band 5</v>
          </cell>
        </row>
        <row r="403">
          <cell r="A403" t="str">
            <v>S502</v>
          </cell>
          <cell r="B403" t="str">
            <v>Consulting Director</v>
          </cell>
          <cell r="C403" t="str">
            <v>System Integration</v>
          </cell>
          <cell r="D403" t="str">
            <v>Consulting</v>
          </cell>
          <cell r="E403" t="str">
            <v xml:space="preserve"> Director</v>
          </cell>
          <cell r="F403" t="str">
            <v>Management</v>
          </cell>
          <cell r="G403" t="str">
            <v>SI 6</v>
          </cell>
          <cell r="H403" t="str">
            <v>Band 5</v>
          </cell>
        </row>
        <row r="404">
          <cell r="A404" t="str">
            <v>S503</v>
          </cell>
          <cell r="B404" t="str">
            <v>Practice Director - Implementation</v>
          </cell>
          <cell r="C404" t="str">
            <v>System Integration</v>
          </cell>
          <cell r="D404" t="str">
            <v>Implementation</v>
          </cell>
          <cell r="E404" t="str">
            <v>Director - IC</v>
          </cell>
          <cell r="F404" t="str">
            <v>Individual Contributor</v>
          </cell>
          <cell r="G404" t="str">
            <v>SI 6</v>
          </cell>
          <cell r="H404" t="str">
            <v>Band 5</v>
          </cell>
        </row>
        <row r="405">
          <cell r="A405" t="str">
            <v>S504</v>
          </cell>
          <cell r="B405" t="str">
            <v>IMP Director</v>
          </cell>
          <cell r="C405" t="str">
            <v>System Integration</v>
          </cell>
          <cell r="D405" t="str">
            <v>Implementation</v>
          </cell>
          <cell r="E405" t="str">
            <v xml:space="preserve"> Director</v>
          </cell>
          <cell r="F405" t="str">
            <v>Management</v>
          </cell>
          <cell r="G405" t="str">
            <v>SI 6</v>
          </cell>
          <cell r="H405" t="str">
            <v>Band 5</v>
          </cell>
        </row>
        <row r="406">
          <cell r="A406" t="str">
            <v>S505</v>
          </cell>
          <cell r="B406" t="str">
            <v>Practice Director - Program Management</v>
          </cell>
          <cell r="C406" t="str">
            <v>System Integration</v>
          </cell>
          <cell r="D406" t="str">
            <v>Program Management</v>
          </cell>
          <cell r="E406" t="str">
            <v>Director - IC</v>
          </cell>
          <cell r="F406" t="str">
            <v>Individual Contributor</v>
          </cell>
          <cell r="G406" t="str">
            <v>SI 6</v>
          </cell>
          <cell r="H406" t="str">
            <v>Band 5</v>
          </cell>
        </row>
        <row r="407">
          <cell r="A407" t="str">
            <v>S506</v>
          </cell>
          <cell r="B407" t="str">
            <v>Program Manager</v>
          </cell>
          <cell r="C407" t="str">
            <v>System Integration</v>
          </cell>
          <cell r="D407" t="str">
            <v>Program Management</v>
          </cell>
          <cell r="E407" t="str">
            <v xml:space="preserve"> Director</v>
          </cell>
          <cell r="F407" t="str">
            <v>Management</v>
          </cell>
          <cell r="G407" t="str">
            <v>SI 6</v>
          </cell>
          <cell r="H407" t="str">
            <v>Band 5</v>
          </cell>
        </row>
        <row r="408">
          <cell r="A408" t="str">
            <v>S508</v>
          </cell>
          <cell r="B408" t="str">
            <v>Testing Director</v>
          </cell>
          <cell r="C408" t="str">
            <v>System Integration</v>
          </cell>
          <cell r="D408" t="str">
            <v>Testing</v>
          </cell>
          <cell r="E408" t="str">
            <v xml:space="preserve"> Director</v>
          </cell>
          <cell r="F408" t="str">
            <v>Management</v>
          </cell>
          <cell r="G408" t="str">
            <v>SI 6</v>
          </cell>
          <cell r="H408" t="str">
            <v>Band 5</v>
          </cell>
        </row>
        <row r="409">
          <cell r="A409" t="str">
            <v>S510</v>
          </cell>
          <cell r="B409" t="str">
            <v>Director Program Management</v>
          </cell>
          <cell r="C409" t="str">
            <v>System Integration</v>
          </cell>
          <cell r="D409" t="str">
            <v>Program Management</v>
          </cell>
          <cell r="E409" t="str">
            <v xml:space="preserve"> Director</v>
          </cell>
          <cell r="F409" t="str">
            <v>Management</v>
          </cell>
          <cell r="G409" t="str">
            <v>SI 6</v>
          </cell>
          <cell r="H409" t="str">
            <v>Band 5</v>
          </cell>
        </row>
        <row r="410">
          <cell r="A410" t="str">
            <v>S601</v>
          </cell>
          <cell r="B410" t="str">
            <v>Consulting VP</v>
          </cell>
          <cell r="C410" t="str">
            <v>System Integration</v>
          </cell>
          <cell r="D410" t="str">
            <v>Consulting</v>
          </cell>
          <cell r="E410" t="str">
            <v xml:space="preserve"> VP</v>
          </cell>
          <cell r="F410" t="str">
            <v>Management</v>
          </cell>
          <cell r="G410" t="str">
            <v>SI 7</v>
          </cell>
          <cell r="H410" t="str">
            <v>Band 6</v>
          </cell>
        </row>
        <row r="411">
          <cell r="A411" t="str">
            <v>S603</v>
          </cell>
          <cell r="B411" t="str">
            <v>IMP VP</v>
          </cell>
          <cell r="C411" t="str">
            <v>System Integration</v>
          </cell>
          <cell r="D411" t="str">
            <v>Implementation</v>
          </cell>
          <cell r="E411" t="str">
            <v xml:space="preserve"> VP</v>
          </cell>
          <cell r="F411" t="str">
            <v>Management</v>
          </cell>
          <cell r="G411" t="str">
            <v>SI 7</v>
          </cell>
          <cell r="H411" t="str">
            <v>Band 6</v>
          </cell>
        </row>
        <row r="412">
          <cell r="A412" t="str">
            <v>S609</v>
          </cell>
          <cell r="B412" t="str">
            <v>CBE VP (Consulting)</v>
          </cell>
          <cell r="C412" t="str">
            <v>System Integration</v>
          </cell>
          <cell r="D412" t="str">
            <v>Consulting</v>
          </cell>
          <cell r="E412" t="str">
            <v xml:space="preserve"> VP</v>
          </cell>
          <cell r="F412" t="str">
            <v>Management</v>
          </cell>
          <cell r="G412" t="str">
            <v>SI 7</v>
          </cell>
          <cell r="H412" t="str">
            <v>Band 6</v>
          </cell>
        </row>
        <row r="413">
          <cell r="A413" t="str">
            <v>T101</v>
          </cell>
          <cell r="B413" t="str">
            <v>Operator</v>
          </cell>
          <cell r="C413" t="str">
            <v>Technical Business Oper.</v>
          </cell>
          <cell r="D413" t="str">
            <v>Technical Operations</v>
          </cell>
          <cell r="E413" t="str">
            <v>Associate</v>
          </cell>
          <cell r="F413" t="str">
            <v>Primary Levels</v>
          </cell>
          <cell r="G413" t="str">
            <v>TBO 1</v>
          </cell>
          <cell r="H413" t="str">
            <v>Band 1</v>
          </cell>
        </row>
        <row r="414">
          <cell r="A414" t="str">
            <v>T103</v>
          </cell>
          <cell r="B414" t="str">
            <v>HD call center 1st level support</v>
          </cell>
          <cell r="C414" t="str">
            <v>Technical Business Oper.</v>
          </cell>
          <cell r="D414" t="str">
            <v>Technical Operations</v>
          </cell>
          <cell r="E414" t="str">
            <v>Associate</v>
          </cell>
          <cell r="F414" t="str">
            <v>Primary Levels</v>
          </cell>
          <cell r="G414" t="str">
            <v>TBO 1</v>
          </cell>
          <cell r="H414" t="str">
            <v>Band 1</v>
          </cell>
        </row>
        <row r="415">
          <cell r="A415" t="str">
            <v>T104</v>
          </cell>
          <cell r="B415" t="str">
            <v>Telephony specialist</v>
          </cell>
          <cell r="C415" t="str">
            <v>Technical Business Oper.</v>
          </cell>
          <cell r="D415" t="str">
            <v>IT</v>
          </cell>
          <cell r="E415" t="str">
            <v>Associate</v>
          </cell>
          <cell r="F415" t="str">
            <v>Primary Levels</v>
          </cell>
          <cell r="G415" t="str">
            <v>TBO 1</v>
          </cell>
          <cell r="H415" t="str">
            <v>Band 1</v>
          </cell>
        </row>
        <row r="416">
          <cell r="A416" t="str">
            <v>T106</v>
          </cell>
          <cell r="B416" t="str">
            <v>PC Associate</v>
          </cell>
          <cell r="C416" t="str">
            <v>Technical Business Oper.</v>
          </cell>
          <cell r="D416" t="str">
            <v>IT</v>
          </cell>
          <cell r="E416" t="str">
            <v>Associate</v>
          </cell>
          <cell r="F416" t="str">
            <v>Primary Levels</v>
          </cell>
          <cell r="G416" t="str">
            <v>TBO 1</v>
          </cell>
          <cell r="H416" t="str">
            <v>Band 1</v>
          </cell>
        </row>
        <row r="417">
          <cell r="A417" t="str">
            <v>T201</v>
          </cell>
          <cell r="B417" t="str">
            <v>Business Operations Analyst</v>
          </cell>
          <cell r="C417" t="str">
            <v>Technical Business Oper.</v>
          </cell>
          <cell r="D417" t="str">
            <v>Technical Business</v>
          </cell>
          <cell r="E417" t="str">
            <v>SME</v>
          </cell>
          <cell r="F417" t="str">
            <v>Primary Levels</v>
          </cell>
          <cell r="G417" t="str">
            <v>TBO 2</v>
          </cell>
          <cell r="H417" t="str">
            <v>Band 2</v>
          </cell>
        </row>
        <row r="418">
          <cell r="A418" t="str">
            <v>T202</v>
          </cell>
          <cell r="B418" t="str">
            <v>SLA analyst</v>
          </cell>
          <cell r="C418" t="str">
            <v>Technical Business Oper.</v>
          </cell>
          <cell r="D418" t="str">
            <v>Technical Business</v>
          </cell>
          <cell r="E418" t="str">
            <v>SME</v>
          </cell>
          <cell r="F418" t="str">
            <v>Primary Levels</v>
          </cell>
          <cell r="G418" t="str">
            <v>TBO 2</v>
          </cell>
          <cell r="H418" t="str">
            <v>Band 2</v>
          </cell>
        </row>
        <row r="419">
          <cell r="A419" t="str">
            <v>T203</v>
          </cell>
          <cell r="B419" t="str">
            <v>Application support specialist</v>
          </cell>
          <cell r="C419" t="str">
            <v>Technical Business Oper.</v>
          </cell>
          <cell r="D419" t="str">
            <v>Technical Business</v>
          </cell>
          <cell r="E419" t="str">
            <v>SME</v>
          </cell>
          <cell r="F419" t="str">
            <v>Primary Levels</v>
          </cell>
          <cell r="G419" t="str">
            <v>TBO 2</v>
          </cell>
          <cell r="H419" t="str">
            <v>Band 2</v>
          </cell>
        </row>
        <row r="420">
          <cell r="A420" t="str">
            <v>T204</v>
          </cell>
          <cell r="B420" t="str">
            <v>Scheduler</v>
          </cell>
          <cell r="C420" t="str">
            <v>Technical Business Oper.</v>
          </cell>
          <cell r="D420" t="str">
            <v>Technical Operations</v>
          </cell>
          <cell r="E420" t="str">
            <v>SME</v>
          </cell>
          <cell r="F420" t="str">
            <v>Primary Levels</v>
          </cell>
          <cell r="G420" t="str">
            <v>TBO 2</v>
          </cell>
          <cell r="H420" t="str">
            <v>Band 2</v>
          </cell>
        </row>
        <row r="421">
          <cell r="A421" t="str">
            <v>T206</v>
          </cell>
          <cell r="B421" t="str">
            <v>Fulfillment coordinator</v>
          </cell>
          <cell r="C421" t="str">
            <v>Technical Business Oper.</v>
          </cell>
          <cell r="D421" t="str">
            <v>Technical Operations</v>
          </cell>
          <cell r="E421" t="str">
            <v>SME</v>
          </cell>
          <cell r="F421" t="str">
            <v>Primary Levels</v>
          </cell>
          <cell r="G421" t="str">
            <v>TBO 2</v>
          </cell>
          <cell r="H421" t="str">
            <v>Band 2</v>
          </cell>
        </row>
        <row r="422">
          <cell r="A422" t="str">
            <v>T207</v>
          </cell>
          <cell r="B422" t="str">
            <v>HD 2nd and 3rd level support Specialist</v>
          </cell>
          <cell r="C422" t="str">
            <v>Technical Business Oper.</v>
          </cell>
          <cell r="D422" t="str">
            <v>Technical Operations</v>
          </cell>
          <cell r="E422" t="str">
            <v>SME</v>
          </cell>
          <cell r="F422" t="str">
            <v>Primary Levels</v>
          </cell>
          <cell r="G422" t="str">
            <v>TBO 2</v>
          </cell>
          <cell r="H422" t="str">
            <v>Band 2</v>
          </cell>
        </row>
        <row r="423">
          <cell r="A423" t="str">
            <v>T209</v>
          </cell>
          <cell r="B423" t="str">
            <v>Change control</v>
          </cell>
          <cell r="C423" t="str">
            <v>Technical Business Oper.</v>
          </cell>
          <cell r="D423" t="str">
            <v>Technical Operations</v>
          </cell>
          <cell r="E423" t="str">
            <v>SME</v>
          </cell>
          <cell r="F423" t="str">
            <v>Primary Levels</v>
          </cell>
          <cell r="G423" t="str">
            <v>TBO 2</v>
          </cell>
          <cell r="H423" t="str">
            <v>Band 2</v>
          </cell>
        </row>
        <row r="424">
          <cell r="A424" t="str">
            <v>T210</v>
          </cell>
          <cell r="B424" t="str">
            <v>Production support analyst</v>
          </cell>
          <cell r="C424" t="str">
            <v>Technical Business Oper.</v>
          </cell>
          <cell r="D424" t="str">
            <v>IT</v>
          </cell>
          <cell r="E424" t="str">
            <v>SME</v>
          </cell>
          <cell r="F424" t="str">
            <v>Primary Levels</v>
          </cell>
          <cell r="G424" t="str">
            <v>TBO 2</v>
          </cell>
          <cell r="H424" t="str">
            <v>Band 2</v>
          </cell>
        </row>
        <row r="425">
          <cell r="A425" t="str">
            <v>T211</v>
          </cell>
          <cell r="B425" t="str">
            <v>System admin</v>
          </cell>
          <cell r="C425" t="str">
            <v>Technical Business Oper.</v>
          </cell>
          <cell r="D425" t="str">
            <v>IT</v>
          </cell>
          <cell r="E425" t="str">
            <v>SME</v>
          </cell>
          <cell r="F425" t="str">
            <v>Primary Levels</v>
          </cell>
          <cell r="G425" t="str">
            <v>TBO 2</v>
          </cell>
          <cell r="H425" t="str">
            <v>Band 2</v>
          </cell>
        </row>
        <row r="426">
          <cell r="A426" t="str">
            <v>T212</v>
          </cell>
          <cell r="B426" t="str">
            <v>PC support</v>
          </cell>
          <cell r="C426" t="str">
            <v>Technical Business Oper.</v>
          </cell>
          <cell r="D426" t="str">
            <v>IT</v>
          </cell>
          <cell r="E426" t="str">
            <v>SME</v>
          </cell>
          <cell r="F426" t="str">
            <v>Primary Levels</v>
          </cell>
          <cell r="G426" t="str">
            <v>TBO 2</v>
          </cell>
          <cell r="H426" t="str">
            <v>Band 2</v>
          </cell>
        </row>
        <row r="427">
          <cell r="A427" t="str">
            <v>T214</v>
          </cell>
          <cell r="B427" t="str">
            <v>Network specialist</v>
          </cell>
          <cell r="C427" t="str">
            <v>Technical Business Oper.</v>
          </cell>
          <cell r="D427" t="str">
            <v>IT</v>
          </cell>
          <cell r="E427" t="str">
            <v>SME</v>
          </cell>
          <cell r="F427" t="str">
            <v>Primary Levels</v>
          </cell>
          <cell r="G427" t="str">
            <v>TBO 2</v>
          </cell>
          <cell r="H427" t="str">
            <v>Band 2</v>
          </cell>
        </row>
        <row r="428">
          <cell r="A428" t="str">
            <v>T216</v>
          </cell>
          <cell r="B428" t="str">
            <v>Security analyst</v>
          </cell>
          <cell r="C428" t="str">
            <v>Technical Business Oper.</v>
          </cell>
          <cell r="D428" t="str">
            <v>IT</v>
          </cell>
          <cell r="E428" t="str">
            <v>SME</v>
          </cell>
          <cell r="F428" t="str">
            <v>Primary Levels</v>
          </cell>
          <cell r="G428" t="str">
            <v>TBO 2</v>
          </cell>
          <cell r="H428" t="str">
            <v>Band 2</v>
          </cell>
        </row>
        <row r="429">
          <cell r="A429" t="str">
            <v>T217</v>
          </cell>
          <cell r="B429" t="str">
            <v>Sr. Telephony specialist</v>
          </cell>
          <cell r="C429" t="str">
            <v>Technical Business Oper.</v>
          </cell>
          <cell r="D429" t="str">
            <v>IT</v>
          </cell>
          <cell r="E429" t="str">
            <v>SME</v>
          </cell>
          <cell r="F429" t="str">
            <v>Primary Levels</v>
          </cell>
          <cell r="G429" t="str">
            <v>TBO 2</v>
          </cell>
          <cell r="H429" t="str">
            <v>Band 2</v>
          </cell>
        </row>
        <row r="430">
          <cell r="A430" t="str">
            <v>T218</v>
          </cell>
          <cell r="B430" t="str">
            <v>Sr. Business Operations Analyst</v>
          </cell>
          <cell r="C430" t="str">
            <v>Technical Business Oper.</v>
          </cell>
          <cell r="D430" t="str">
            <v>Technical Business</v>
          </cell>
          <cell r="E430" t="str">
            <v>Senior SME</v>
          </cell>
          <cell r="F430" t="str">
            <v>Primary Levels</v>
          </cell>
          <cell r="G430" t="str">
            <v>TBO 3</v>
          </cell>
          <cell r="H430" t="str">
            <v>Band 2</v>
          </cell>
        </row>
        <row r="431">
          <cell r="A431" t="str">
            <v>T219</v>
          </cell>
          <cell r="B431" t="str">
            <v>S. application support specialist</v>
          </cell>
          <cell r="C431" t="str">
            <v>Technical Business Oper.</v>
          </cell>
          <cell r="D431" t="str">
            <v>Technical Business</v>
          </cell>
          <cell r="E431" t="str">
            <v>Senior SME</v>
          </cell>
          <cell r="F431" t="str">
            <v>Primary Levels</v>
          </cell>
          <cell r="G431" t="str">
            <v>TBO 3</v>
          </cell>
          <cell r="H431" t="str">
            <v>Band 2</v>
          </cell>
        </row>
        <row r="432">
          <cell r="A432" t="str">
            <v>T220</v>
          </cell>
          <cell r="B432" t="str">
            <v>Sr. SLA analyst</v>
          </cell>
          <cell r="C432" t="str">
            <v>Technical Business Oper.</v>
          </cell>
          <cell r="D432" t="str">
            <v>Technical Business</v>
          </cell>
          <cell r="E432" t="str">
            <v>Senior SME</v>
          </cell>
          <cell r="F432" t="str">
            <v>Primary Levels</v>
          </cell>
          <cell r="G432" t="str">
            <v>TBO 3</v>
          </cell>
          <cell r="H432" t="str">
            <v>Band 2</v>
          </cell>
        </row>
        <row r="433">
          <cell r="A433" t="str">
            <v>T221</v>
          </cell>
          <cell r="B433" t="str">
            <v>Sr. transmission specialist</v>
          </cell>
          <cell r="C433" t="str">
            <v>Technical Business Oper.</v>
          </cell>
          <cell r="D433" t="str">
            <v>Technical Operations</v>
          </cell>
          <cell r="E433" t="str">
            <v>Senior SME</v>
          </cell>
          <cell r="F433" t="str">
            <v>Primary Levels</v>
          </cell>
          <cell r="G433" t="str">
            <v>TBO 3</v>
          </cell>
          <cell r="H433" t="str">
            <v>Band 2</v>
          </cell>
        </row>
        <row r="434">
          <cell r="A434" t="str">
            <v>T222</v>
          </cell>
          <cell r="B434" t="str">
            <v>Sr. HD 2nd and 3rd level support Specialist</v>
          </cell>
          <cell r="C434" t="str">
            <v>Technical Business Oper.</v>
          </cell>
          <cell r="D434" t="str">
            <v>Technical Operations</v>
          </cell>
          <cell r="E434" t="str">
            <v>Senior SME</v>
          </cell>
          <cell r="F434" t="str">
            <v>Primary Levels</v>
          </cell>
          <cell r="G434" t="str">
            <v>TBO 3</v>
          </cell>
          <cell r="H434" t="str">
            <v>Band 2</v>
          </cell>
        </row>
        <row r="435">
          <cell r="A435" t="str">
            <v>T223</v>
          </cell>
          <cell r="B435" t="str">
            <v>Sr. Production support analyst</v>
          </cell>
          <cell r="C435" t="str">
            <v>Technical Business Oper.</v>
          </cell>
          <cell r="D435" t="str">
            <v>IT</v>
          </cell>
          <cell r="E435" t="str">
            <v>Senior SME</v>
          </cell>
          <cell r="F435" t="str">
            <v>Primary Levels</v>
          </cell>
          <cell r="G435" t="str">
            <v>TBO 3</v>
          </cell>
          <cell r="H435" t="str">
            <v>Band 2</v>
          </cell>
        </row>
        <row r="436">
          <cell r="A436" t="str">
            <v>T224</v>
          </cell>
          <cell r="B436" t="str">
            <v>Sr. system admin</v>
          </cell>
          <cell r="C436" t="str">
            <v>Technical Business Oper.</v>
          </cell>
          <cell r="D436" t="str">
            <v>IT</v>
          </cell>
          <cell r="E436" t="str">
            <v>Senior SME</v>
          </cell>
          <cell r="F436" t="str">
            <v>Primary Levels</v>
          </cell>
          <cell r="G436" t="str">
            <v>TBO 3</v>
          </cell>
          <cell r="H436" t="str">
            <v>Band 2</v>
          </cell>
        </row>
        <row r="437">
          <cell r="A437" t="str">
            <v>T225</v>
          </cell>
          <cell r="B437" t="str">
            <v>Sr. PC support</v>
          </cell>
          <cell r="C437" t="str">
            <v>Technical Business Oper.</v>
          </cell>
          <cell r="D437" t="str">
            <v>IT</v>
          </cell>
          <cell r="E437" t="str">
            <v>Senior SME</v>
          </cell>
          <cell r="F437" t="str">
            <v>Primary Levels</v>
          </cell>
          <cell r="G437" t="str">
            <v>TBO 3</v>
          </cell>
          <cell r="H437" t="str">
            <v>Band 2</v>
          </cell>
        </row>
        <row r="438">
          <cell r="A438" t="str">
            <v>T226</v>
          </cell>
          <cell r="B438" t="str">
            <v>Sr. DBA</v>
          </cell>
          <cell r="C438" t="str">
            <v>Technical Business Oper.</v>
          </cell>
          <cell r="D438" t="str">
            <v>IT</v>
          </cell>
          <cell r="E438" t="str">
            <v>Senior SME</v>
          </cell>
          <cell r="F438" t="str">
            <v>Primary Levels</v>
          </cell>
          <cell r="G438" t="str">
            <v>TBO 3</v>
          </cell>
          <cell r="H438" t="str">
            <v>Band 2</v>
          </cell>
        </row>
        <row r="439">
          <cell r="A439" t="str">
            <v>T227</v>
          </cell>
          <cell r="B439" t="str">
            <v>Sr. Network specialist</v>
          </cell>
          <cell r="C439" t="str">
            <v>Technical Business Oper.</v>
          </cell>
          <cell r="D439" t="str">
            <v>IT</v>
          </cell>
          <cell r="E439" t="str">
            <v>Senior SME</v>
          </cell>
          <cell r="F439" t="str">
            <v>Primary Levels</v>
          </cell>
          <cell r="G439" t="str">
            <v>TBO 3</v>
          </cell>
          <cell r="H439" t="str">
            <v>Band 2</v>
          </cell>
        </row>
        <row r="440">
          <cell r="A440" t="str">
            <v>T228</v>
          </cell>
          <cell r="B440" t="str">
            <v>Sr. fulfillment coordinator</v>
          </cell>
          <cell r="C440" t="str">
            <v>Technical Business Oper.</v>
          </cell>
          <cell r="D440" t="str">
            <v>Technical Operations</v>
          </cell>
          <cell r="E440" t="str">
            <v>Senior SME</v>
          </cell>
          <cell r="F440" t="str">
            <v>Primary Levels</v>
          </cell>
          <cell r="G440" t="str">
            <v>TBO 3</v>
          </cell>
          <cell r="H440" t="str">
            <v>Band 2</v>
          </cell>
        </row>
        <row r="441">
          <cell r="A441" t="str">
            <v>T229</v>
          </cell>
          <cell r="B441" t="str">
            <v>Experienced Operator</v>
          </cell>
          <cell r="C441" t="str">
            <v>Technical Business Oper.</v>
          </cell>
          <cell r="D441" t="str">
            <v>Technical Operations</v>
          </cell>
          <cell r="E441" t="str">
            <v>SME</v>
          </cell>
          <cell r="F441" t="str">
            <v>Primary Levels</v>
          </cell>
          <cell r="G441" t="str">
            <v>TBO 2</v>
          </cell>
          <cell r="H441" t="str">
            <v>Band 2</v>
          </cell>
        </row>
        <row r="442">
          <cell r="A442" t="str">
            <v>T230</v>
          </cell>
          <cell r="B442" t="str">
            <v>Senior Operator</v>
          </cell>
          <cell r="C442" t="str">
            <v>Technical Business Oper.</v>
          </cell>
          <cell r="D442" t="str">
            <v>Technical Operations</v>
          </cell>
          <cell r="E442" t="str">
            <v>Senior SME</v>
          </cell>
          <cell r="F442" t="str">
            <v>Primary Levels</v>
          </cell>
          <cell r="G442" t="str">
            <v>TBO 3</v>
          </cell>
          <cell r="H442" t="str">
            <v>Band 2</v>
          </cell>
        </row>
        <row r="443">
          <cell r="A443" t="str">
            <v>T232</v>
          </cell>
          <cell r="B443" t="str">
            <v>Operator Shift Leader</v>
          </cell>
          <cell r="C443" t="str">
            <v>Technical Business Oper.</v>
          </cell>
          <cell r="D443" t="str">
            <v>Technical Operations</v>
          </cell>
          <cell r="E443" t="str">
            <v>Senior SME</v>
          </cell>
          <cell r="F443" t="str">
            <v>Primary Levels</v>
          </cell>
          <cell r="G443" t="str">
            <v>TBO 3</v>
          </cell>
          <cell r="H443" t="str">
            <v>Band 2</v>
          </cell>
        </row>
        <row r="444">
          <cell r="A444" t="str">
            <v>T233</v>
          </cell>
          <cell r="B444" t="str">
            <v>HD FLS specialist</v>
          </cell>
          <cell r="C444" t="str">
            <v>Technical Business Oper.</v>
          </cell>
          <cell r="D444" t="str">
            <v>Technical Operations</v>
          </cell>
          <cell r="E444" t="str">
            <v>SME</v>
          </cell>
          <cell r="F444" t="str">
            <v>Primary Levels</v>
          </cell>
          <cell r="G444" t="str">
            <v>TBO 2</v>
          </cell>
          <cell r="H444" t="str">
            <v>Band 2</v>
          </cell>
        </row>
        <row r="445">
          <cell r="A445" t="str">
            <v>T234</v>
          </cell>
          <cell r="B445" t="str">
            <v>Sr. HD FLS specialist</v>
          </cell>
          <cell r="C445" t="str">
            <v>Technical Business Oper.</v>
          </cell>
          <cell r="D445" t="str">
            <v>Technical Operations</v>
          </cell>
          <cell r="E445" t="str">
            <v>Senior SME</v>
          </cell>
          <cell r="F445" t="str">
            <v>Primary Levels</v>
          </cell>
          <cell r="G445" t="str">
            <v>TBO 3</v>
          </cell>
          <cell r="H445" t="str">
            <v>Band 2</v>
          </cell>
        </row>
        <row r="446">
          <cell r="A446" t="str">
            <v>T235</v>
          </cell>
          <cell r="B446" t="str">
            <v>SME - Ticket / Issue Management</v>
          </cell>
          <cell r="C446" t="str">
            <v>Technical Business Oper.</v>
          </cell>
          <cell r="D446" t="str">
            <v>IT</v>
          </cell>
          <cell r="E446" t="str">
            <v>SME</v>
          </cell>
          <cell r="F446" t="str">
            <v>Primary Levels</v>
          </cell>
          <cell r="G446" t="str">
            <v>TBO 2</v>
          </cell>
          <cell r="H446" t="str">
            <v>Band 2</v>
          </cell>
        </row>
        <row r="447">
          <cell r="A447" t="str">
            <v>T236</v>
          </cell>
          <cell r="B447" t="str">
            <v>Sr. Telephony Specialist</v>
          </cell>
          <cell r="C447" t="str">
            <v>Technical Business Oper.</v>
          </cell>
          <cell r="D447" t="str">
            <v>IT</v>
          </cell>
          <cell r="E447" t="str">
            <v>Senior SME</v>
          </cell>
          <cell r="F447" t="str">
            <v>Primary Levels</v>
          </cell>
          <cell r="G447" t="str">
            <v>TBO 3</v>
          </cell>
          <cell r="H447" t="str">
            <v>Band 2</v>
          </cell>
        </row>
        <row r="448">
          <cell r="A448" t="str">
            <v>T237</v>
          </cell>
          <cell r="B448" t="str">
            <v>Business Operations Supervisor</v>
          </cell>
          <cell r="C448" t="str">
            <v>Technical Business Oper.</v>
          </cell>
          <cell r="D448" t="str">
            <v>Technical Business</v>
          </cell>
          <cell r="E448" t="str">
            <v>Senior SME</v>
          </cell>
          <cell r="F448" t="str">
            <v>Primary Levels</v>
          </cell>
          <cell r="G448" t="str">
            <v>TBO 3</v>
          </cell>
          <cell r="H448" t="str">
            <v>Band 2</v>
          </cell>
        </row>
        <row r="449">
          <cell r="A449" t="str">
            <v>T238</v>
          </cell>
          <cell r="B449" t="str">
            <v>Performance &amp; Capacity planning SME</v>
          </cell>
          <cell r="C449" t="str">
            <v>Technical Business Oper.</v>
          </cell>
          <cell r="D449" t="str">
            <v>IT</v>
          </cell>
          <cell r="E449" t="str">
            <v>SME</v>
          </cell>
          <cell r="F449" t="str">
            <v>Primary Levels</v>
          </cell>
          <cell r="G449" t="str">
            <v>TBO 2</v>
          </cell>
          <cell r="H449" t="str">
            <v>Band 2</v>
          </cell>
        </row>
        <row r="450">
          <cell r="A450" t="str">
            <v>T301</v>
          </cell>
          <cell r="B450" t="str">
            <v>Expert - Business Operations</v>
          </cell>
          <cell r="C450" t="str">
            <v>Technical Business Oper.</v>
          </cell>
          <cell r="D450" t="str">
            <v>Technical Business</v>
          </cell>
          <cell r="E450" t="str">
            <v>Expert</v>
          </cell>
          <cell r="F450" t="str">
            <v>Individual Contributor</v>
          </cell>
          <cell r="G450" t="str">
            <v>TBO 4</v>
          </cell>
          <cell r="H450" t="str">
            <v>Band 3</v>
          </cell>
        </row>
        <row r="451">
          <cell r="A451" t="str">
            <v>T302</v>
          </cell>
          <cell r="B451" t="str">
            <v>Expert - Business Operations Project Coordinator</v>
          </cell>
          <cell r="C451" t="str">
            <v>Technical Business Oper.</v>
          </cell>
          <cell r="D451" t="str">
            <v>Technical Business</v>
          </cell>
          <cell r="E451" t="str">
            <v>Expert</v>
          </cell>
          <cell r="F451" t="str">
            <v>Individual Contributor</v>
          </cell>
          <cell r="G451" t="str">
            <v>TBO 4</v>
          </cell>
          <cell r="H451" t="str">
            <v>Band 3</v>
          </cell>
        </row>
        <row r="452">
          <cell r="A452" t="str">
            <v>T303</v>
          </cell>
          <cell r="B452" t="str">
            <v>SLA analyst SME</v>
          </cell>
          <cell r="C452" t="str">
            <v>Technical Business Oper.</v>
          </cell>
          <cell r="D452" t="str">
            <v>Technical Business</v>
          </cell>
          <cell r="E452" t="str">
            <v>Expert</v>
          </cell>
          <cell r="F452" t="str">
            <v>Individual Contributor</v>
          </cell>
          <cell r="G452" t="str">
            <v>TBO 4</v>
          </cell>
          <cell r="H452" t="str">
            <v>Band 3</v>
          </cell>
        </row>
        <row r="453">
          <cell r="A453" t="str">
            <v>T304</v>
          </cell>
          <cell r="B453" t="str">
            <v>Business Operations Manager</v>
          </cell>
          <cell r="C453" t="str">
            <v>Technical Business Oper.</v>
          </cell>
          <cell r="D453" t="str">
            <v>Technical Business</v>
          </cell>
          <cell r="E453" t="str">
            <v>Group Leader</v>
          </cell>
          <cell r="F453" t="str">
            <v>Management</v>
          </cell>
          <cell r="G453" t="str">
            <v>TBO 4</v>
          </cell>
          <cell r="H453" t="str">
            <v>Band 3</v>
          </cell>
        </row>
        <row r="454">
          <cell r="A454" t="str">
            <v>T305</v>
          </cell>
          <cell r="B454" t="str">
            <v>Shift Coordinator (Champaign)</v>
          </cell>
          <cell r="C454" t="str">
            <v>Technical Business Oper.</v>
          </cell>
          <cell r="D454" t="str">
            <v>Technical Operations</v>
          </cell>
          <cell r="E454" t="str">
            <v>Expert</v>
          </cell>
          <cell r="F454" t="str">
            <v>Individual Contributor</v>
          </cell>
          <cell r="G454" t="str">
            <v>TBO 4</v>
          </cell>
          <cell r="H454" t="str">
            <v>Band 3</v>
          </cell>
        </row>
        <row r="455">
          <cell r="A455" t="str">
            <v>T306</v>
          </cell>
          <cell r="B455" t="str">
            <v>SME HD level</v>
          </cell>
          <cell r="C455" t="str">
            <v>Technical Business Oper.</v>
          </cell>
          <cell r="D455" t="str">
            <v>Technical Operations</v>
          </cell>
          <cell r="E455" t="str">
            <v>Expert</v>
          </cell>
          <cell r="F455" t="str">
            <v>Individual Contributor</v>
          </cell>
          <cell r="G455" t="str">
            <v>TBO 4</v>
          </cell>
          <cell r="H455" t="str">
            <v>Band 3</v>
          </cell>
        </row>
        <row r="456">
          <cell r="A456" t="str">
            <v>T308</v>
          </cell>
          <cell r="B456" t="str">
            <v>Shift managers</v>
          </cell>
          <cell r="C456" t="str">
            <v>Technical Business Oper.</v>
          </cell>
          <cell r="D456" t="str">
            <v>Technical Operations</v>
          </cell>
          <cell r="E456" t="str">
            <v>Group Leader</v>
          </cell>
          <cell r="F456" t="str">
            <v>Management</v>
          </cell>
          <cell r="G456" t="str">
            <v>TBO 4</v>
          </cell>
          <cell r="H456" t="str">
            <v>Band 3</v>
          </cell>
        </row>
        <row r="457">
          <cell r="A457" t="str">
            <v>T309</v>
          </cell>
          <cell r="B457" t="str">
            <v>Development Support Manager</v>
          </cell>
          <cell r="C457" t="str">
            <v>Technical Business Oper.</v>
          </cell>
          <cell r="D457" t="str">
            <v>Technical Operations</v>
          </cell>
          <cell r="E457" t="str">
            <v>Group Leader</v>
          </cell>
          <cell r="F457" t="str">
            <v>Management</v>
          </cell>
          <cell r="G457" t="str">
            <v>TBO 4</v>
          </cell>
          <cell r="H457" t="str">
            <v>Band 3</v>
          </cell>
        </row>
        <row r="458">
          <cell r="A458" t="str">
            <v>T310</v>
          </cell>
          <cell r="B458" t="str">
            <v>Computer room manager</v>
          </cell>
          <cell r="C458" t="str">
            <v>Technical Business Oper.</v>
          </cell>
          <cell r="D458" t="str">
            <v>Technical Operations</v>
          </cell>
          <cell r="E458" t="str">
            <v>Group Leader</v>
          </cell>
          <cell r="F458" t="str">
            <v>Management</v>
          </cell>
          <cell r="G458" t="str">
            <v>TBO 4</v>
          </cell>
          <cell r="H458" t="str">
            <v>Band 3</v>
          </cell>
        </row>
        <row r="459">
          <cell r="A459" t="str">
            <v>T311</v>
          </cell>
          <cell r="B459" t="str">
            <v>HD GL</v>
          </cell>
          <cell r="C459" t="str">
            <v>Technical Business Oper.</v>
          </cell>
          <cell r="D459" t="str">
            <v>Technical Operations</v>
          </cell>
          <cell r="E459" t="str">
            <v>Group Leader</v>
          </cell>
          <cell r="F459" t="str">
            <v>Management</v>
          </cell>
          <cell r="G459" t="str">
            <v>TBO 4</v>
          </cell>
          <cell r="H459" t="str">
            <v>Band 3</v>
          </cell>
        </row>
        <row r="460">
          <cell r="A460" t="str">
            <v>T312</v>
          </cell>
          <cell r="B460" t="str">
            <v>SME system admin</v>
          </cell>
          <cell r="C460" t="str">
            <v>Technical Business Oper.</v>
          </cell>
          <cell r="D460" t="str">
            <v>IT</v>
          </cell>
          <cell r="E460" t="str">
            <v>Expert</v>
          </cell>
          <cell r="F460" t="str">
            <v>Individual Contributor</v>
          </cell>
          <cell r="G460" t="str">
            <v>TBO 4</v>
          </cell>
          <cell r="H460" t="str">
            <v>Band 3</v>
          </cell>
        </row>
        <row r="461">
          <cell r="A461" t="str">
            <v>T313</v>
          </cell>
          <cell r="B461" t="str">
            <v>SME PC engineers</v>
          </cell>
          <cell r="C461" t="str">
            <v>Technical Business Oper.</v>
          </cell>
          <cell r="D461" t="str">
            <v>IT</v>
          </cell>
          <cell r="E461" t="str">
            <v>Expert</v>
          </cell>
          <cell r="F461" t="str">
            <v>Individual Contributor</v>
          </cell>
          <cell r="G461" t="str">
            <v>TBO 4</v>
          </cell>
          <cell r="H461" t="str">
            <v>Band 3</v>
          </cell>
        </row>
        <row r="462">
          <cell r="A462" t="str">
            <v>T315</v>
          </cell>
          <cell r="B462" t="str">
            <v>DRP specialist</v>
          </cell>
          <cell r="C462" t="str">
            <v>Technical Business Oper.</v>
          </cell>
          <cell r="D462" t="str">
            <v>IT</v>
          </cell>
          <cell r="E462" t="str">
            <v>Expert</v>
          </cell>
          <cell r="F462" t="str">
            <v>Individual Contributor</v>
          </cell>
          <cell r="G462" t="str">
            <v>TBO 4</v>
          </cell>
          <cell r="H462" t="str">
            <v>Band 3</v>
          </cell>
        </row>
        <row r="463">
          <cell r="A463" t="str">
            <v>T316</v>
          </cell>
          <cell r="B463" t="str">
            <v>Security expert</v>
          </cell>
          <cell r="C463" t="str">
            <v>Technical Business Oper.</v>
          </cell>
          <cell r="D463" t="str">
            <v>IT</v>
          </cell>
          <cell r="E463" t="str">
            <v>Expert</v>
          </cell>
          <cell r="F463" t="str">
            <v>Individual Contributor</v>
          </cell>
          <cell r="G463" t="str">
            <v>TBO 4</v>
          </cell>
          <cell r="H463" t="str">
            <v>Band 3</v>
          </cell>
        </row>
        <row r="464">
          <cell r="A464" t="str">
            <v>T319</v>
          </cell>
          <cell r="B464" t="str">
            <v>DBA manager (technical)</v>
          </cell>
          <cell r="C464" t="str">
            <v>Technical Business Oper.</v>
          </cell>
          <cell r="D464" t="str">
            <v>IT</v>
          </cell>
          <cell r="E464" t="str">
            <v>Group Leader</v>
          </cell>
          <cell r="F464" t="str">
            <v>Management</v>
          </cell>
          <cell r="G464" t="str">
            <v>TBO 4</v>
          </cell>
          <cell r="H464" t="str">
            <v>Band 3</v>
          </cell>
        </row>
        <row r="465">
          <cell r="A465" t="str">
            <v>T320</v>
          </cell>
          <cell r="B465" t="str">
            <v>SLA Group Lead</v>
          </cell>
          <cell r="C465" t="str">
            <v>Technical Business Oper.</v>
          </cell>
          <cell r="D465" t="str">
            <v>Technical Business</v>
          </cell>
          <cell r="E465" t="str">
            <v>Group Leader</v>
          </cell>
          <cell r="F465" t="str">
            <v>Management</v>
          </cell>
          <cell r="G465" t="str">
            <v>TBO 4</v>
          </cell>
          <cell r="H465" t="str">
            <v>Band 3</v>
          </cell>
        </row>
        <row r="466">
          <cell r="A466" t="str">
            <v>T321</v>
          </cell>
          <cell r="B466" t="str">
            <v>Facilities and Construction expert</v>
          </cell>
          <cell r="C466" t="str">
            <v>Technical Business Oper.</v>
          </cell>
          <cell r="D466" t="str">
            <v>Technical Operations</v>
          </cell>
          <cell r="E466" t="str">
            <v>Expert</v>
          </cell>
          <cell r="F466" t="str">
            <v>Individual Contributor</v>
          </cell>
          <cell r="G466" t="str">
            <v>TBO 4</v>
          </cell>
          <cell r="H466" t="str">
            <v>Band 3</v>
          </cell>
        </row>
        <row r="467">
          <cell r="A467" t="str">
            <v>T322</v>
          </cell>
          <cell r="B467" t="str">
            <v>PC support - Expert</v>
          </cell>
          <cell r="C467" t="str">
            <v>Technical Business Oper.</v>
          </cell>
          <cell r="D467" t="str">
            <v>IT</v>
          </cell>
          <cell r="E467" t="str">
            <v>Expert</v>
          </cell>
          <cell r="F467" t="str">
            <v>Individual Contributor</v>
          </cell>
          <cell r="G467" t="str">
            <v>TBO 4</v>
          </cell>
          <cell r="H467" t="str">
            <v>Band 3</v>
          </cell>
        </row>
        <row r="468">
          <cell r="A468" t="str">
            <v>T323</v>
          </cell>
          <cell r="B468" t="str">
            <v>PC support Leader</v>
          </cell>
          <cell r="C468" t="str">
            <v>Technical Business Oper.</v>
          </cell>
          <cell r="D468" t="str">
            <v>IT</v>
          </cell>
          <cell r="E468" t="str">
            <v>Group Leader</v>
          </cell>
          <cell r="F468" t="str">
            <v>Management</v>
          </cell>
          <cell r="G468" t="str">
            <v>TBO 4</v>
          </cell>
          <cell r="H468" t="str">
            <v>Band 3</v>
          </cell>
        </row>
        <row r="469">
          <cell r="A469" t="str">
            <v>T324</v>
          </cell>
          <cell r="B469" t="str">
            <v>IT Operations Group Leader</v>
          </cell>
          <cell r="C469" t="str">
            <v>Technical Business Oper.</v>
          </cell>
          <cell r="D469" t="str">
            <v>IT</v>
          </cell>
          <cell r="E469" t="str">
            <v>Group Leader</v>
          </cell>
          <cell r="F469" t="str">
            <v>Management</v>
          </cell>
          <cell r="G469" t="str">
            <v>TBO 4</v>
          </cell>
          <cell r="H469" t="str">
            <v>Band 3</v>
          </cell>
        </row>
        <row r="470">
          <cell r="A470" t="str">
            <v>T325</v>
          </cell>
          <cell r="B470" t="str">
            <v>System Management Expert</v>
          </cell>
          <cell r="C470" t="str">
            <v>Technical Business Oper.</v>
          </cell>
          <cell r="D470" t="str">
            <v>Technical Operations</v>
          </cell>
          <cell r="E470" t="str">
            <v>Expert</v>
          </cell>
          <cell r="F470" t="str">
            <v>Individual Contributor</v>
          </cell>
          <cell r="G470" t="str">
            <v>TBO 4</v>
          </cell>
          <cell r="H470" t="str">
            <v>Band 3</v>
          </cell>
        </row>
        <row r="471">
          <cell r="A471" t="str">
            <v>T326</v>
          </cell>
          <cell r="B471" t="str">
            <v>Operation Manager</v>
          </cell>
          <cell r="C471" t="str">
            <v>Technical Business Oper.</v>
          </cell>
          <cell r="D471" t="str">
            <v>Technical Operations</v>
          </cell>
          <cell r="E471" t="str">
            <v>Group Leader</v>
          </cell>
          <cell r="F471" t="str">
            <v>Management</v>
          </cell>
          <cell r="G471" t="str">
            <v>TBO 4</v>
          </cell>
          <cell r="H471" t="str">
            <v>Band 3</v>
          </cell>
        </row>
        <row r="472">
          <cell r="A472" t="str">
            <v>T327</v>
          </cell>
          <cell r="B472" t="str">
            <v>Technical DBA expert</v>
          </cell>
          <cell r="C472" t="str">
            <v>Technical Business Oper.</v>
          </cell>
          <cell r="D472" t="str">
            <v>IT</v>
          </cell>
          <cell r="E472" t="str">
            <v>Expert</v>
          </cell>
          <cell r="F472" t="str">
            <v>Individual Contributor</v>
          </cell>
          <cell r="G472" t="str">
            <v>TBO 4</v>
          </cell>
          <cell r="H472" t="str">
            <v>Band 3</v>
          </cell>
        </row>
        <row r="473">
          <cell r="A473" t="str">
            <v>T328</v>
          </cell>
          <cell r="B473" t="str">
            <v>Sr. Operation Manager</v>
          </cell>
          <cell r="C473" t="str">
            <v>Technical Business Oper.</v>
          </cell>
          <cell r="D473" t="str">
            <v>Technical Operations</v>
          </cell>
          <cell r="E473" t="str">
            <v>Group Leader</v>
          </cell>
          <cell r="F473" t="str">
            <v>Management</v>
          </cell>
          <cell r="G473" t="str">
            <v>TBO 4</v>
          </cell>
          <cell r="H473" t="str">
            <v>Band 3</v>
          </cell>
        </row>
        <row r="474">
          <cell r="A474" t="str">
            <v>T329</v>
          </cell>
          <cell r="B474" t="str">
            <v>GL - System admin</v>
          </cell>
          <cell r="C474" t="str">
            <v>Technical Business Oper.</v>
          </cell>
          <cell r="D474" t="str">
            <v>IT</v>
          </cell>
          <cell r="E474" t="str">
            <v>Group Leader</v>
          </cell>
          <cell r="F474" t="str">
            <v>Management</v>
          </cell>
          <cell r="G474" t="str">
            <v>TBO 4</v>
          </cell>
          <cell r="H474" t="str">
            <v>Band 3</v>
          </cell>
        </row>
        <row r="475">
          <cell r="A475" t="str">
            <v>T330</v>
          </cell>
          <cell r="B475" t="str">
            <v>IT - System Management Expert</v>
          </cell>
          <cell r="C475" t="str">
            <v>Technical Business Oper.</v>
          </cell>
          <cell r="D475" t="str">
            <v>IT</v>
          </cell>
          <cell r="E475" t="str">
            <v>Expert</v>
          </cell>
          <cell r="F475" t="str">
            <v>Individual Contributor</v>
          </cell>
          <cell r="G475" t="str">
            <v>TBO 4</v>
          </cell>
          <cell r="H475" t="str">
            <v>Band 3</v>
          </cell>
        </row>
        <row r="476">
          <cell r="A476" t="str">
            <v>T334</v>
          </cell>
          <cell r="B476" t="str">
            <v>IT Operation GL</v>
          </cell>
          <cell r="C476" t="str">
            <v>Technical Business Oper.</v>
          </cell>
          <cell r="D476" t="str">
            <v>Technical Operations</v>
          </cell>
          <cell r="E476" t="str">
            <v>Group Leader</v>
          </cell>
          <cell r="F476" t="str">
            <v>Management</v>
          </cell>
          <cell r="G476" t="str">
            <v>TBO 4</v>
          </cell>
          <cell r="H476" t="str">
            <v>Band 3</v>
          </cell>
        </row>
        <row r="477">
          <cell r="A477" t="str">
            <v>T335</v>
          </cell>
          <cell r="B477" t="str">
            <v>Production Support - GL</v>
          </cell>
          <cell r="C477" t="str">
            <v>Technical Business Oper.</v>
          </cell>
          <cell r="D477" t="str">
            <v>IT</v>
          </cell>
          <cell r="E477" t="str">
            <v>Group Leader</v>
          </cell>
          <cell r="F477" t="str">
            <v>Management</v>
          </cell>
          <cell r="G477" t="str">
            <v>TBO 4</v>
          </cell>
          <cell r="H477" t="str">
            <v>Band 3</v>
          </cell>
        </row>
        <row r="478">
          <cell r="A478" t="str">
            <v>T336</v>
          </cell>
          <cell r="B478" t="str">
            <v>PC Engineering GL</v>
          </cell>
          <cell r="C478" t="str">
            <v>Technical Business Oper.</v>
          </cell>
          <cell r="D478" t="str">
            <v>IT</v>
          </cell>
          <cell r="E478" t="str">
            <v>Group Leader</v>
          </cell>
          <cell r="F478" t="str">
            <v>Management</v>
          </cell>
          <cell r="G478" t="str">
            <v>TBO 4</v>
          </cell>
          <cell r="H478" t="str">
            <v>Band 3</v>
          </cell>
        </row>
        <row r="479">
          <cell r="A479" t="str">
            <v>T338</v>
          </cell>
          <cell r="B479" t="str">
            <v>Business Operations GL</v>
          </cell>
          <cell r="C479" t="str">
            <v>Technical Business Oper.</v>
          </cell>
          <cell r="D479" t="str">
            <v>Technical Business</v>
          </cell>
          <cell r="E479" t="str">
            <v>Group Leader</v>
          </cell>
          <cell r="F479" t="str">
            <v>Management</v>
          </cell>
          <cell r="G479" t="str">
            <v>TBO 4</v>
          </cell>
          <cell r="H479" t="str">
            <v>Band 3</v>
          </cell>
        </row>
        <row r="480">
          <cell r="A480" t="str">
            <v>T339</v>
          </cell>
          <cell r="B480" t="str">
            <v>Network Expert</v>
          </cell>
          <cell r="C480" t="str">
            <v>Technical Business Oper.</v>
          </cell>
          <cell r="D480" t="str">
            <v>IT</v>
          </cell>
          <cell r="E480" t="str">
            <v>Expert</v>
          </cell>
          <cell r="F480" t="str">
            <v>Individual Contributor</v>
          </cell>
          <cell r="G480" t="str">
            <v>TBO 4</v>
          </cell>
          <cell r="H480" t="str">
            <v>Band 3</v>
          </cell>
        </row>
        <row r="481">
          <cell r="A481" t="str">
            <v>T401</v>
          </cell>
          <cell r="B481" t="str">
            <v>SME special projects</v>
          </cell>
          <cell r="C481" t="str">
            <v>Technical Business Oper.</v>
          </cell>
          <cell r="D481" t="str">
            <v>Technical Business</v>
          </cell>
          <cell r="E481" t="str">
            <v>Senior Expert</v>
          </cell>
          <cell r="F481" t="str">
            <v>Individual Contributor</v>
          </cell>
          <cell r="G481" t="str">
            <v>TBO 5</v>
          </cell>
          <cell r="H481" t="str">
            <v>Band 4</v>
          </cell>
        </row>
        <row r="482">
          <cell r="A482" t="str">
            <v>T406</v>
          </cell>
          <cell r="B482" t="str">
            <v>Manager - Business</v>
          </cell>
          <cell r="C482" t="str">
            <v>Technical Business Oper.</v>
          </cell>
          <cell r="D482" t="str">
            <v>Technical Business</v>
          </cell>
          <cell r="E482" t="str">
            <v>Manager</v>
          </cell>
          <cell r="F482" t="str">
            <v>Management</v>
          </cell>
          <cell r="G482" t="str">
            <v>TBO 5</v>
          </cell>
          <cell r="H482" t="str">
            <v>Band 4</v>
          </cell>
        </row>
        <row r="483">
          <cell r="A483" t="str">
            <v>T407</v>
          </cell>
          <cell r="B483" t="str">
            <v>Manager - operation</v>
          </cell>
          <cell r="C483" t="str">
            <v>Technical Business Oper.</v>
          </cell>
          <cell r="D483" t="str">
            <v>Technical Operations</v>
          </cell>
          <cell r="E483" t="str">
            <v>Manager</v>
          </cell>
          <cell r="F483" t="str">
            <v>Management</v>
          </cell>
          <cell r="G483" t="str">
            <v>TBO 5</v>
          </cell>
          <cell r="H483" t="str">
            <v>Band 4</v>
          </cell>
        </row>
        <row r="484">
          <cell r="A484" t="str">
            <v>T408</v>
          </cell>
          <cell r="B484" t="str">
            <v>Senior Expert - operation</v>
          </cell>
          <cell r="C484" t="str">
            <v>Technical Business Oper.</v>
          </cell>
          <cell r="D484" t="str">
            <v>Technical Operations</v>
          </cell>
          <cell r="E484" t="str">
            <v>Senior Expert</v>
          </cell>
          <cell r="F484" t="str">
            <v>Individual Contributor</v>
          </cell>
          <cell r="G484" t="str">
            <v>TBO 5</v>
          </cell>
          <cell r="H484" t="str">
            <v>Band 4</v>
          </cell>
        </row>
        <row r="485">
          <cell r="A485" t="str">
            <v>T409</v>
          </cell>
          <cell r="B485" t="str">
            <v>Manager - Technical</v>
          </cell>
          <cell r="C485" t="str">
            <v>Technical Business Oper.</v>
          </cell>
          <cell r="D485" t="str">
            <v>IT</v>
          </cell>
          <cell r="E485" t="str">
            <v>Manager</v>
          </cell>
          <cell r="F485" t="str">
            <v>Management</v>
          </cell>
          <cell r="G485" t="str">
            <v>TBO 5</v>
          </cell>
          <cell r="H485" t="str">
            <v>Band 4</v>
          </cell>
        </row>
        <row r="486">
          <cell r="A486" t="str">
            <v>T501</v>
          </cell>
          <cell r="B486" t="str">
            <v>Director - Business</v>
          </cell>
          <cell r="C486" t="str">
            <v>Technical Business Oper.</v>
          </cell>
          <cell r="D486" t="str">
            <v>Technical Business</v>
          </cell>
          <cell r="E486" t="str">
            <v xml:space="preserve"> Director</v>
          </cell>
          <cell r="F486" t="str">
            <v>Management</v>
          </cell>
          <cell r="G486" t="str">
            <v>TBO 6</v>
          </cell>
          <cell r="H486" t="str">
            <v>Band 5</v>
          </cell>
        </row>
        <row r="487">
          <cell r="A487" t="str">
            <v>T502</v>
          </cell>
          <cell r="B487" t="str">
            <v>Director - Operation</v>
          </cell>
          <cell r="C487" t="str">
            <v>Technical Business Oper.</v>
          </cell>
          <cell r="D487" t="str">
            <v>Technical Operations</v>
          </cell>
          <cell r="E487" t="str">
            <v xml:space="preserve"> Director</v>
          </cell>
          <cell r="F487" t="str">
            <v>Management</v>
          </cell>
          <cell r="G487" t="str">
            <v>TBO 6</v>
          </cell>
          <cell r="H487" t="str">
            <v>Band 5</v>
          </cell>
        </row>
        <row r="488">
          <cell r="A488" t="str">
            <v>T505</v>
          </cell>
          <cell r="B488" t="str">
            <v>Director - Technical</v>
          </cell>
          <cell r="C488" t="str">
            <v>Technical Business Oper.</v>
          </cell>
          <cell r="D488" t="str">
            <v>IT</v>
          </cell>
          <cell r="E488" t="str">
            <v xml:space="preserve"> Director</v>
          </cell>
          <cell r="F488" t="str">
            <v>Management</v>
          </cell>
          <cell r="G488" t="str">
            <v>TBO 6</v>
          </cell>
          <cell r="H488" t="str">
            <v>Band 5</v>
          </cell>
        </row>
        <row r="489">
          <cell r="A489" t="str">
            <v>T602</v>
          </cell>
          <cell r="B489" t="str">
            <v>VP Operation</v>
          </cell>
          <cell r="C489" t="str">
            <v>Technical Business Oper.</v>
          </cell>
          <cell r="D489" t="str">
            <v>Technical Operations</v>
          </cell>
          <cell r="E489" t="str">
            <v xml:space="preserve"> VP</v>
          </cell>
          <cell r="F489" t="str">
            <v>Management</v>
          </cell>
          <cell r="G489" t="str">
            <v>TBO 7</v>
          </cell>
          <cell r="H489" t="str">
            <v>Band 6</v>
          </cell>
        </row>
      </sheetData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LA"/>
    </sheetNames>
    <definedNames>
      <definedName name="display"/>
      <definedName name="open_file"/>
    </definedNames>
    <sheetDataSet>
      <sheetData sheetId="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ע&quot;ח"/>
      <sheetName val="מדדים"/>
      <sheetName val="WP"/>
      <sheetName val="תחזית-רווהפ"/>
      <sheetName val="12-020 Disallowed Interest"/>
    </sheetNames>
    <sheetDataSet>
      <sheetData sheetId="0" refreshError="1">
        <row r="18">
          <cell r="C18">
            <v>3.536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שע&quot;ח"/>
      <sheetName val="פקדונות וניירות ערך"/>
      <sheetName val="מעגל רכוש קבוע"/>
      <sheetName val="פקדונות_וניירות_ערך2"/>
      <sheetName val="מעגל_רכוש_קבוע2"/>
      <sheetName val="פקדונות_וניירות_ערך"/>
      <sheetName val="מעגל_רכוש_קבוע"/>
      <sheetName val="פקדונות_וניירות_ערך1"/>
      <sheetName val="מעגל_רכוש_קבוע1"/>
      <sheetName val="פקדונות_וניירות_ערך3"/>
      <sheetName val="מעגל_רכוש_קבוע3"/>
      <sheetName val="פקדונות_וניירות_ערך4"/>
      <sheetName val="מעגל_רכוש_קבוע4"/>
      <sheetName val="פקדונות_וניירות_ערך5"/>
      <sheetName val="מעגל_רכוש_קבוע5"/>
      <sheetName val="T.B Ltd"/>
      <sheetName val="Corp Rates"/>
      <sheetName val="תחזית-רווהפ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 "/>
      <sheetName val="סקירה אנליטית"/>
      <sheetName val="לפי תרומה"/>
      <sheetName val="תזרים סולו"/>
      <sheetName val="תזרים "/>
      <sheetName val="קרן הון Mentor"/>
      <sheetName val="מעגלים נומינלי"/>
      <sheetName val="מעגלים מאוחד"/>
      <sheetName val="Mentor"/>
      <sheetName val="מעגלי השקעות"/>
      <sheetName val="משוב שיווק נומינלי"/>
      <sheetName val="פ.נ. משוב סולו"/>
      <sheetName val="סיון מאוחד"/>
      <sheetName val="סיון הדרכה "/>
      <sheetName val="סיון ירושלים"/>
      <sheetName val="מנטו' מערכות"/>
      <sheetName val="טלטל"/>
      <sheetName val="מדדים"/>
      <sheetName val="סבירות מימון "/>
      <sheetName val="רכוש קבוע"/>
      <sheetName val="הפרשה למס"/>
      <sheetName val="מס נדחה"/>
      <sheetName val="רווח למניה"/>
      <sheetName val="Actual Monthly I &amp; E"/>
      <sheetName val="הרכבה"/>
      <sheetName val="הרכבה_מאוחד4"/>
      <sheetName val="משוב_שיווק_4"/>
      <sheetName val="סקירה_אנליטית4"/>
      <sheetName val="לפי_תרומה4"/>
      <sheetName val="תזרים_סולו4"/>
      <sheetName val="תזרים_4"/>
      <sheetName val="קרן_הון_Mentor4"/>
      <sheetName val="מעגלים_נומינלי4"/>
      <sheetName val="מעגלים_מאוחד4"/>
      <sheetName val="מעגלי_השקעות4"/>
      <sheetName val="משוב_שיווק_נומינלי4"/>
      <sheetName val="פ_נ__משוב_סולו4"/>
      <sheetName val="סיון_מאוחד4"/>
      <sheetName val="סיון_הדרכה_4"/>
      <sheetName val="סיון_ירושלים4"/>
      <sheetName val="מנטו'_מערכות4"/>
      <sheetName val="סבירות_מימון_4"/>
      <sheetName val="רכוש_קבוע4"/>
      <sheetName val="הפרשה_למס4"/>
      <sheetName val="מס_נדחה4"/>
      <sheetName val="רווח_למניה4"/>
      <sheetName val="Actual_Monthly_I_&amp;_E4"/>
      <sheetName val="הרכבה_מאוחד"/>
      <sheetName val="משוב_שיווק_"/>
      <sheetName val="סקירה_אנליטית"/>
      <sheetName val="לפי_תרומה"/>
      <sheetName val="תזרים_סולו"/>
      <sheetName val="תזרים_"/>
      <sheetName val="קרן_הון_Mentor"/>
      <sheetName val="מעגלים_נומינלי"/>
      <sheetName val="מעגלים_מאוחד"/>
      <sheetName val="מעגלי_השקעות"/>
      <sheetName val="משוב_שיווק_נומינלי"/>
      <sheetName val="פ_נ__משוב_סולו"/>
      <sheetName val="סיון_מאוחד"/>
      <sheetName val="סיון_הדרכה_"/>
      <sheetName val="סיון_ירושלים"/>
      <sheetName val="מנטו'_מערכות"/>
      <sheetName val="סבירות_מימון_"/>
      <sheetName val="רכוש_קבוע"/>
      <sheetName val="הפרשה_למס"/>
      <sheetName val="מס_נדחה"/>
      <sheetName val="רווח_למניה"/>
      <sheetName val="Actual_Monthly_I_&amp;_E"/>
      <sheetName val="הרכבה_מאוחד1"/>
      <sheetName val="משוב_שיווק_1"/>
      <sheetName val="סקירה_אנליטית1"/>
      <sheetName val="לפי_תרומה1"/>
      <sheetName val="תזרים_סולו1"/>
      <sheetName val="תזרים_1"/>
      <sheetName val="קרן_הון_Mentor1"/>
      <sheetName val="מעגלים_נומינלי1"/>
      <sheetName val="מעגלים_מאוחד1"/>
      <sheetName val="מעגלי_השקעות1"/>
      <sheetName val="משוב_שיווק_נומינלי1"/>
      <sheetName val="פ_נ__משוב_סולו1"/>
      <sheetName val="סיון_מאוחד1"/>
      <sheetName val="סיון_הדרכה_1"/>
      <sheetName val="סיון_ירושלים1"/>
      <sheetName val="מנטו'_מערכות1"/>
      <sheetName val="סבירות_מימון_1"/>
      <sheetName val="רכוש_קבוע1"/>
      <sheetName val="הפרשה_למס1"/>
      <sheetName val="מס_נדחה1"/>
      <sheetName val="רווח_למניה1"/>
      <sheetName val="Actual_Monthly_I_&amp;_E1"/>
      <sheetName val="הרכבה_מאוחד2"/>
      <sheetName val="משוב_שיווק_2"/>
      <sheetName val="סקירה_אנליטית2"/>
      <sheetName val="לפי_תרומה2"/>
      <sheetName val="תזרים_סולו2"/>
      <sheetName val="תזרים_2"/>
      <sheetName val="קרן_הון_Mentor2"/>
      <sheetName val="מעגלים_נומינלי2"/>
      <sheetName val="מעגלים_מאוחד2"/>
      <sheetName val="מעגלי_השקעות2"/>
      <sheetName val="משוב_שיווק_נומינלי2"/>
      <sheetName val="פ_נ__משוב_סולו2"/>
      <sheetName val="סיון_מאוחד2"/>
      <sheetName val="סיון_הדרכה_2"/>
      <sheetName val="סיון_ירושלים2"/>
      <sheetName val="מנטו'_מערכות2"/>
      <sheetName val="סבירות_מימון_2"/>
      <sheetName val="רכוש_קבוע2"/>
      <sheetName val="הפרשה_למס2"/>
      <sheetName val="מס_נדחה2"/>
      <sheetName val="רווח_למניה2"/>
      <sheetName val="Actual_Monthly_I_&amp;_E2"/>
      <sheetName val="הרכבה_מאוחד3"/>
      <sheetName val="משוב_שיווק_3"/>
      <sheetName val="סקירה_אנליטית3"/>
      <sheetName val="לפי_תרומה3"/>
      <sheetName val="תזרים_סולו3"/>
      <sheetName val="תזרים_3"/>
      <sheetName val="קרן_הון_Mentor3"/>
      <sheetName val="מעגלים_נומינלי3"/>
      <sheetName val="מעגלים_מאוחד3"/>
      <sheetName val="מעגלי_השקעות3"/>
      <sheetName val="משוב_שיווק_נומינלי3"/>
      <sheetName val="פ_נ__משוב_סולו3"/>
      <sheetName val="סיון_מאוחד3"/>
      <sheetName val="סיון_הדרכה_3"/>
      <sheetName val="סיון_ירושלים3"/>
      <sheetName val="מנטו'_מערכות3"/>
      <sheetName val="סבירות_מימון_3"/>
      <sheetName val="רכוש_קבוע3"/>
      <sheetName val="הפרשה_למס3"/>
      <sheetName val="מס_נדחה3"/>
      <sheetName val="רווח_למניה3"/>
      <sheetName val="Actual_Monthly_I_&amp;_E3"/>
      <sheetName val="הרכבה_מאוחד5"/>
      <sheetName val="משוב_שיווק_5"/>
      <sheetName val="סקירה_אנליטית5"/>
      <sheetName val="לפי_תרומה5"/>
      <sheetName val="תזרים_סולו5"/>
      <sheetName val="תזרים_5"/>
      <sheetName val="קרן_הון_Mentor5"/>
      <sheetName val="מעגלים_נומינלי5"/>
      <sheetName val="מעגלים_מאוחד5"/>
      <sheetName val="מעגלי_השקעות5"/>
      <sheetName val="משוב_שיווק_נומינלי5"/>
      <sheetName val="פ_נ__משוב_סולו5"/>
      <sheetName val="סיון_מאוחד5"/>
      <sheetName val="סיון_הדרכה_5"/>
      <sheetName val="סיון_ירושלים5"/>
      <sheetName val="מנטו'_מערכות5"/>
      <sheetName val="סבירות_מימון_5"/>
      <sheetName val="רכוש_קבוע5"/>
      <sheetName val="הפרשה_למס5"/>
      <sheetName val="מס_נדחה5"/>
      <sheetName val="רווח_למניה5"/>
      <sheetName val="Actual_Monthly_I_&amp;_E5"/>
      <sheetName val="הרכבה_מאוחד6"/>
      <sheetName val="משוב_שיווק_6"/>
      <sheetName val="סקירה_אנליטית6"/>
      <sheetName val="לפי_תרומה6"/>
      <sheetName val="תזרים_סולו6"/>
      <sheetName val="תזרים_6"/>
      <sheetName val="קרן_הון_Mentor6"/>
      <sheetName val="מעגלים_נומינלי6"/>
      <sheetName val="מעגלים_מאוחד6"/>
      <sheetName val="מעגלי_השקעות6"/>
      <sheetName val="משוב_שיווק_נומינלי6"/>
      <sheetName val="פ_נ__משוב_סולו6"/>
      <sheetName val="סיון_מאוחד6"/>
      <sheetName val="סיון_הדרכה_6"/>
      <sheetName val="סיון_ירושלים6"/>
      <sheetName val="מנטו'_מערכות6"/>
      <sheetName val="סבירות_מימון_6"/>
      <sheetName val="רכוש_קבוע6"/>
      <sheetName val="הפרשה_למס6"/>
      <sheetName val="מס_נדחה6"/>
      <sheetName val="רווח_למניה6"/>
      <sheetName val="Actual_Monthly_I_&amp;_E6"/>
      <sheetName val="הרכבה_מאוחד7"/>
      <sheetName val="משוב_שיווק_7"/>
      <sheetName val="סקירה_אנליטית7"/>
      <sheetName val="לפי_תרומה7"/>
      <sheetName val="תזרים_סולו7"/>
      <sheetName val="תזרים_7"/>
      <sheetName val="קרן_הון_Mentor7"/>
      <sheetName val="מעגלים_נומינלי7"/>
      <sheetName val="מעגלים_מאוחד7"/>
      <sheetName val="מעגלי_השקעות7"/>
      <sheetName val="משוב_שיווק_נומינלי7"/>
      <sheetName val="פ_נ__משוב_סולו7"/>
      <sheetName val="סיון_מאוחד7"/>
      <sheetName val="סיון_הדרכה_7"/>
      <sheetName val="סיון_ירושלים7"/>
      <sheetName val="מנטו'_מערכות7"/>
      <sheetName val="סבירות_מימון_7"/>
      <sheetName val="רכוש_קבוע7"/>
      <sheetName val="הפרשה_למס7"/>
      <sheetName val="מס_נדחה7"/>
      <sheetName val="רווח_למניה7"/>
      <sheetName val="Actual_Monthly_I_&amp;_E7"/>
      <sheetName val="תחזית-רווהפ"/>
      <sheetName val="הרכבה_מאוחד8"/>
      <sheetName val="משוב_שיווק_8"/>
      <sheetName val="סקירה_אנליטית8"/>
      <sheetName val="לפי_תרומה8"/>
      <sheetName val="תזרים_סולו8"/>
      <sheetName val="תזרים_8"/>
      <sheetName val="קרן_הון_Mentor8"/>
      <sheetName val="מעגלים_נומינלי8"/>
      <sheetName val="מעגלים_מאוחד8"/>
      <sheetName val="מעגלי_השקעות8"/>
      <sheetName val="משוב_שיווק_נומינלי8"/>
      <sheetName val="פ_נ__משוב_סולו8"/>
      <sheetName val="סיון_מאוחד8"/>
      <sheetName val="סיון_הדרכה_8"/>
      <sheetName val="סיון_ירושלים8"/>
      <sheetName val="מנטו'_מערכות8"/>
      <sheetName val="סבירות_מימון_8"/>
      <sheetName val="רכוש_קבוע8"/>
      <sheetName val="הפרשה_למס8"/>
      <sheetName val="מס_נדחה8"/>
      <sheetName val="רווח_למניה8"/>
      <sheetName val="Actual_Monthly_I_&amp;_E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>
        <row r="29">
          <cell r="E29">
            <v>3.8450000000000002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 tables Traffilog"/>
      <sheetName val="SOW"/>
      <sheetName val="Malka-SUBC-Template"/>
      <sheetName val="Hilik-SUBC-Template"/>
      <sheetName val="HEMI-SUBC-Template"/>
      <sheetName val="ODED-SUBC-Template"/>
      <sheetName val="HEMI-SUBC-Template (2)"/>
      <sheetName val="נתוני שכר"/>
      <sheetName val="הוצאות רכבים מו&quot;פ"/>
      <sheetName val="Travels"/>
      <sheetName val="AMAZON"/>
      <sheetName val="AMAZON-Other services"/>
      <sheetName val="Google"/>
      <sheetName val="Computers equipment"/>
      <sheetName val="APPRICLOUD"/>
      <sheetName val="R&amp;D BUDGET"/>
      <sheetName val="Monday"/>
      <sheetName val="Depreciation"/>
    </sheetNames>
    <sheetDataSet>
      <sheetData sheetId="0"/>
      <sheetData sheetId="1">
        <row r="1">
          <cell r="F1" t="str">
            <v>סוציאליות וביטוח לאומי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Israel Other</v>
          </cell>
        </row>
      </sheetData>
      <sheetData sheetId="11"/>
      <sheetData sheetId="12"/>
      <sheetData sheetId="13"/>
      <sheetData sheetId="14"/>
      <sheetData sheetId="15">
        <row r="1">
          <cell r="O1">
            <v>3.5</v>
          </cell>
        </row>
      </sheetData>
      <sheetData sheetId="16"/>
      <sheetData sheetId="17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.ב"/>
      <sheetName val="ג'ויה רמח"/>
      <sheetName val="נוספות"/>
      <sheetName val="תזרים"/>
      <sheetName val="ביאור תזמז"/>
      <sheetName val="מרוכז"/>
      <sheetName val="תעודה"/>
      <sheetName val="1235"/>
      <sheetName val="6111-1"/>
      <sheetName val="6111-2"/>
    </sheetNames>
    <sheetDataSet>
      <sheetData sheetId="0"/>
      <sheetData sheetId="1"/>
      <sheetData sheetId="2">
        <row r="12">
          <cell r="C12">
            <v>27</v>
          </cell>
          <cell r="D12" t="str">
            <v>רכוש קבוע</v>
          </cell>
        </row>
        <row r="13">
          <cell r="C13">
            <v>36.5</v>
          </cell>
          <cell r="D13" t="str">
            <v>חו"ז גו'יה</v>
          </cell>
        </row>
        <row r="15">
          <cell r="C15">
            <v>51</v>
          </cell>
          <cell r="D15" t="str">
            <v>הכנסות</v>
          </cell>
        </row>
        <row r="16">
          <cell r="C16">
            <v>16</v>
          </cell>
          <cell r="D16" t="str">
            <v>לקוחות</v>
          </cell>
        </row>
        <row r="18">
          <cell r="C18">
            <v>17.5</v>
          </cell>
          <cell r="D18" t="str">
            <v>הכנסות לקבל</v>
          </cell>
        </row>
        <row r="19">
          <cell r="C19">
            <v>53.45</v>
          </cell>
          <cell r="D19" t="str">
            <v>ז' הוצאות שכר דירה</v>
          </cell>
        </row>
        <row r="21">
          <cell r="C21">
            <v>53.6</v>
          </cell>
          <cell r="D21" t="str">
            <v>הוצאות ביקורת</v>
          </cell>
        </row>
        <row r="22">
          <cell r="C22">
            <v>36.799999999999997</v>
          </cell>
          <cell r="D22" t="str">
            <v>הוצאות לשלם</v>
          </cell>
        </row>
        <row r="24">
          <cell r="C24">
            <v>53.2</v>
          </cell>
          <cell r="D24" t="str">
            <v>הוצאות חשמל</v>
          </cell>
        </row>
        <row r="25">
          <cell r="C25">
            <v>36.799999999999997</v>
          </cell>
          <cell r="D25" t="str">
            <v>הוצאות לשלם</v>
          </cell>
        </row>
        <row r="27">
          <cell r="C27">
            <v>27</v>
          </cell>
          <cell r="D27" t="str">
            <v>רכוש קבוע - מכונות</v>
          </cell>
        </row>
        <row r="28">
          <cell r="C28">
            <v>17.600000000000001</v>
          </cell>
          <cell r="D28" t="str">
            <v>חו"ז רשתות</v>
          </cell>
        </row>
        <row r="30">
          <cell r="C30">
            <v>53.7</v>
          </cell>
          <cell r="D30" t="str">
            <v>הוצאות פחת</v>
          </cell>
        </row>
        <row r="31">
          <cell r="C31">
            <v>27.1</v>
          </cell>
          <cell r="D31" t="str">
            <v>פחת נצבר</v>
          </cell>
        </row>
        <row r="33">
          <cell r="C33">
            <v>55</v>
          </cell>
          <cell r="D33" t="str">
            <v>הוצאות שכר שיווק ומכירה</v>
          </cell>
        </row>
        <row r="34">
          <cell r="C34">
            <v>53</v>
          </cell>
          <cell r="D34" t="str">
            <v>הוצאות שכר ייצור</v>
          </cell>
        </row>
        <row r="35">
          <cell r="C35">
            <v>56</v>
          </cell>
          <cell r="D35" t="str">
            <v>הוצאות שכר מנהלה</v>
          </cell>
        </row>
        <row r="37">
          <cell r="C37">
            <v>55</v>
          </cell>
          <cell r="D37" t="str">
            <v>הוצאות שכר שיווק ומכירה</v>
          </cell>
        </row>
        <row r="38">
          <cell r="C38">
            <v>53</v>
          </cell>
          <cell r="D38" t="str">
            <v>הוצאות שכר ייצור</v>
          </cell>
        </row>
        <row r="39">
          <cell r="C39">
            <v>56</v>
          </cell>
          <cell r="D39" t="str">
            <v>הוצאות שכר מנהלה</v>
          </cell>
        </row>
        <row r="40">
          <cell r="C40">
            <v>36.200000000000003</v>
          </cell>
          <cell r="D40" t="str">
            <v>הפרשה לחופשה</v>
          </cell>
        </row>
        <row r="41">
          <cell r="C41">
            <v>36.200000000000003</v>
          </cell>
          <cell r="D41" t="str">
            <v>הפרשה להבראה</v>
          </cell>
        </row>
        <row r="42">
          <cell r="C42">
            <v>36.200000000000003</v>
          </cell>
          <cell r="D42" t="str">
            <v>הפרשה לשכר 13</v>
          </cell>
        </row>
        <row r="43">
          <cell r="C43">
            <v>45</v>
          </cell>
          <cell r="D43" t="str">
            <v>עתודה לפיצויים</v>
          </cell>
        </row>
        <row r="45">
          <cell r="C45">
            <v>53.2</v>
          </cell>
          <cell r="D45" t="str">
            <v>הוצאות רכב דן אלוף</v>
          </cell>
        </row>
        <row r="46">
          <cell r="C46">
            <v>25</v>
          </cell>
          <cell r="D46" t="str">
            <v>פקדון ליסינג</v>
          </cell>
        </row>
        <row r="48">
          <cell r="C48">
            <v>53.1</v>
          </cell>
          <cell r="D48" t="str">
            <v>הוצאות רכישת ענבים</v>
          </cell>
        </row>
        <row r="49">
          <cell r="C49">
            <v>36.4</v>
          </cell>
          <cell r="D49" t="str">
            <v>הוצאות לשלם - בגין מלכיה</v>
          </cell>
        </row>
        <row r="51">
          <cell r="C51">
            <v>59.7</v>
          </cell>
          <cell r="D51" t="str">
            <v xml:space="preserve">הפרשי שער </v>
          </cell>
        </row>
        <row r="52">
          <cell r="C52">
            <v>36.799999999999997</v>
          </cell>
          <cell r="D52" t="str">
            <v>הפרשה לביקורת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ternational Employee List"/>
      <sheetName val="Americas Employee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mpany"/>
      <sheetName val="nv"/>
      <sheetName val="finance"/>
      <sheetName val="contingent liabilities"/>
      <sheetName val="fixed assets"/>
      <sheetName val="פ&quot;נ"/>
      <sheetName val="תזרים"/>
      <sheetName val="cash 99"/>
      <sheetName val="con12-99"/>
      <sheetName val="con98"/>
      <sheetName val="Balance Sheet"/>
      <sheetName val="Income Statement"/>
      <sheetName val="HON 96"/>
      <sheetName val="hon"/>
      <sheetName val="מדדים"/>
      <sheetName val="contingent_liabilities4"/>
      <sheetName val="fixed_assets4"/>
      <sheetName val="cash_994"/>
      <sheetName val="Balance_Sheet4"/>
      <sheetName val="Income_Statement4"/>
      <sheetName val="HON_964"/>
      <sheetName val="contingent_liabilities"/>
      <sheetName val="fixed_assets"/>
      <sheetName val="cash_99"/>
      <sheetName val="Balance_Sheet"/>
      <sheetName val="Income_Statement"/>
      <sheetName val="HON_96"/>
      <sheetName val="contingent_liabilities1"/>
      <sheetName val="fixed_assets1"/>
      <sheetName val="cash_991"/>
      <sheetName val="Balance_Sheet1"/>
      <sheetName val="Income_Statement1"/>
      <sheetName val="HON_961"/>
      <sheetName val="contingent_liabilities2"/>
      <sheetName val="fixed_assets2"/>
      <sheetName val="cash_992"/>
      <sheetName val="Balance_Sheet2"/>
      <sheetName val="Income_Statement2"/>
      <sheetName val="HON_962"/>
      <sheetName val="contingent_liabilities3"/>
      <sheetName val="fixed_assets3"/>
      <sheetName val="cash_993"/>
      <sheetName val="Balance_Sheet3"/>
      <sheetName val="Income_Statement3"/>
      <sheetName val="HON_963"/>
      <sheetName val="contingent_liabilities5"/>
      <sheetName val="fixed_assets5"/>
      <sheetName val="cash_995"/>
      <sheetName val="Balance_Sheet5"/>
      <sheetName val="Income_Statement5"/>
      <sheetName val="HON_965"/>
      <sheetName val="contingent_liabilities6"/>
      <sheetName val="fixed_assets6"/>
      <sheetName val="cash_996"/>
      <sheetName val="Balance_Sheet6"/>
      <sheetName val="Income_Statement6"/>
      <sheetName val="HON_966"/>
      <sheetName val="contingent_liabilities7"/>
      <sheetName val="fixed_assets7"/>
      <sheetName val="cash_997"/>
      <sheetName val="Balance_Sheet7"/>
      <sheetName val="Income_Statement7"/>
      <sheetName val="HON_967"/>
      <sheetName val="International Employe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3.0764999999999998</v>
          </cell>
          <cell r="G25">
            <v>3.1924999999999999</v>
          </cell>
        </row>
      </sheetData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5">
          <cell r="C25">
            <v>3.0764999999999998</v>
          </cell>
        </row>
      </sheetData>
      <sheetData sheetId="26"/>
      <sheetData sheetId="27"/>
      <sheetData sheetId="28"/>
      <sheetData sheetId="29"/>
      <sheetData sheetId="30"/>
      <sheetData sheetId="31">
        <row r="25">
          <cell r="C25">
            <v>3.0764999999999998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5">
          <cell r="C25">
            <v>3.0764999999999998</v>
          </cell>
        </row>
      </sheetData>
      <sheetData sheetId="56"/>
      <sheetData sheetId="57"/>
      <sheetData sheetId="58"/>
      <sheetData sheetId="59"/>
      <sheetData sheetId="60"/>
      <sheetData sheetId="61">
        <row r="25">
          <cell r="C25">
            <v>3.0764999999999998</v>
          </cell>
        </row>
      </sheetData>
      <sheetData sheetId="62"/>
      <sheetData sheetId="6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ירוטים"/>
      <sheetName val="מנטורטק רבעון"/>
      <sheetName val="מנטורטק משולב"/>
      <sheetName val="PC מאוחד"/>
      <sheetName val="סיון משולב"/>
      <sheetName val="מאזנים משולב"/>
      <sheetName val="סיון מאוחד"/>
      <sheetName val="יחסים אנליטים"/>
      <sheetName val="אנליטי "/>
      <sheetName val="סיון פתרונות -cbt "/>
      <sheetName val="סיון פיתוח - TBT"/>
      <sheetName val="סיון קום"/>
      <sheetName val="מדדים"/>
      <sheetName val="פקודות נוספות"/>
      <sheetName val="סיון הדרכה "/>
      <sheetName val="תרומה נומינלית"/>
      <sheetName val="סבירות מימון"/>
      <sheetName val="השקעה בסיון קום"/>
      <sheetName val="מוניטין"/>
      <sheetName val="הכנסות מראש"/>
      <sheetName val="Income Statement"/>
      <sheetName val="אלדור"/>
      <sheetName val="קבוצת טלדור"/>
      <sheetName val="טנדם"/>
      <sheetName val="מנטורטק_רבעון4"/>
      <sheetName val="מנטורטק_משולב4"/>
      <sheetName val="PC_מאוחד4"/>
      <sheetName val="סיון_משולב4"/>
      <sheetName val="מאזנים_משולב4"/>
      <sheetName val="סיון_מאוחד4"/>
      <sheetName val="יחסים_אנליטים4"/>
      <sheetName val="אנליטי_4"/>
      <sheetName val="סיון_פתרונות_-cbt_4"/>
      <sheetName val="סיון_פיתוח_-_TBT4"/>
      <sheetName val="סיון_קום4"/>
      <sheetName val="פקודות_נוספות4"/>
      <sheetName val="סיון_הדרכה_4"/>
      <sheetName val="תרומה_נומינלית4"/>
      <sheetName val="סבירות_מימון4"/>
      <sheetName val="השקעה_בסיון_קום4"/>
      <sheetName val="הכנסות_מראש4"/>
      <sheetName val="Income_Statement4"/>
      <sheetName val="קבוצת_טלדור4"/>
      <sheetName val="מנטורטק_רבעון"/>
      <sheetName val="מנטורטק_משולב"/>
      <sheetName val="PC_מאוחד"/>
      <sheetName val="סיון_משולב"/>
      <sheetName val="מאזנים_משולב"/>
      <sheetName val="סיון_מאוחד"/>
      <sheetName val="יחסים_אנליטים"/>
      <sheetName val="אנליטי_"/>
      <sheetName val="סיון_פתרונות_-cbt_"/>
      <sheetName val="סיון_פיתוח_-_TBT"/>
      <sheetName val="סיון_קום"/>
      <sheetName val="פקודות_נוספות"/>
      <sheetName val="סיון_הדרכה_"/>
      <sheetName val="תרומה_נומינלית"/>
      <sheetName val="סבירות_מימון"/>
      <sheetName val="השקעה_בסיון_קום"/>
      <sheetName val="הכנסות_מראש"/>
      <sheetName val="Income_Statement"/>
      <sheetName val="קבוצת_טלדור"/>
      <sheetName val="מנטורטק_רבעון1"/>
      <sheetName val="מנטורטק_משולב1"/>
      <sheetName val="PC_מאוחד1"/>
      <sheetName val="סיון_משולב1"/>
      <sheetName val="מאזנים_משולב1"/>
      <sheetName val="סיון_מאוחד1"/>
      <sheetName val="יחסים_אנליטים1"/>
      <sheetName val="אנליטי_1"/>
      <sheetName val="סיון_פתרונות_-cbt_1"/>
      <sheetName val="סיון_פיתוח_-_TBT1"/>
      <sheetName val="סיון_קום1"/>
      <sheetName val="פקודות_נוספות1"/>
      <sheetName val="סיון_הדרכה_1"/>
      <sheetName val="תרומה_נומינלית1"/>
      <sheetName val="סבירות_מימון1"/>
      <sheetName val="השקעה_בסיון_קום1"/>
      <sheetName val="הכנסות_מראש1"/>
      <sheetName val="Income_Statement1"/>
      <sheetName val="קבוצת_טלדור1"/>
      <sheetName val="מנטורטק_רבעון2"/>
      <sheetName val="מנטורטק_משולב2"/>
      <sheetName val="PC_מאוחד2"/>
      <sheetName val="סיון_משולב2"/>
      <sheetName val="מאזנים_משולב2"/>
      <sheetName val="סיון_מאוחד2"/>
      <sheetName val="יחסים_אנליטים2"/>
      <sheetName val="אנליטי_2"/>
      <sheetName val="סיון_פתרונות_-cbt_2"/>
      <sheetName val="סיון_פיתוח_-_TBT2"/>
      <sheetName val="סיון_קום2"/>
      <sheetName val="פקודות_נוספות2"/>
      <sheetName val="סיון_הדרכה_2"/>
      <sheetName val="תרומה_נומינלית2"/>
      <sheetName val="סבירות_מימון2"/>
      <sheetName val="השקעה_בסיון_קום2"/>
      <sheetName val="הכנסות_מראש2"/>
      <sheetName val="Income_Statement2"/>
      <sheetName val="קבוצת_טלדור2"/>
      <sheetName val="מנטורטק_רבעון3"/>
      <sheetName val="מנטורטק_משולב3"/>
      <sheetName val="PC_מאוחד3"/>
      <sheetName val="סיון_משולב3"/>
      <sheetName val="מאזנים_משולב3"/>
      <sheetName val="סיון_מאוחד3"/>
      <sheetName val="יחסים_אנליטים3"/>
      <sheetName val="אנליטי_3"/>
      <sheetName val="סיון_פתרונות_-cbt_3"/>
      <sheetName val="סיון_פיתוח_-_TBT3"/>
      <sheetName val="סיון_קום3"/>
      <sheetName val="פקודות_נוספות3"/>
      <sheetName val="סיון_הדרכה_3"/>
      <sheetName val="תרומה_נומינלית3"/>
      <sheetName val="סבירות_מימון3"/>
      <sheetName val="השקעה_בסיון_קום3"/>
      <sheetName val="הכנסות_מראש3"/>
      <sheetName val="Income_Statement3"/>
      <sheetName val="קבוצת_טלדור3"/>
      <sheetName val="מנטורטק_רבעון5"/>
      <sheetName val="מנטורטק_משולב5"/>
      <sheetName val="PC_מאוחד5"/>
      <sheetName val="סיון_משולב5"/>
      <sheetName val="מאזנים_משולב5"/>
      <sheetName val="סיון_מאוחד5"/>
      <sheetName val="יחסים_אנליטים5"/>
      <sheetName val="אנליטי_5"/>
      <sheetName val="סיון_פתרונות_-cbt_5"/>
      <sheetName val="סיון_פיתוח_-_TBT5"/>
      <sheetName val="סיון_קום5"/>
      <sheetName val="פקודות_נוספות5"/>
      <sheetName val="סיון_הדרכה_5"/>
      <sheetName val="תרומה_נומינלית5"/>
      <sheetName val="סבירות_מימון5"/>
      <sheetName val="השקעה_בסיון_קום5"/>
      <sheetName val="הכנסות_מראש5"/>
      <sheetName val="Income_Statement5"/>
      <sheetName val="קבוצת_טלדור5"/>
      <sheetName val="מנטורטק_רבעון6"/>
      <sheetName val="מנטורטק_משולב6"/>
      <sheetName val="PC_מאוחד6"/>
      <sheetName val="סיון_משולב6"/>
      <sheetName val="מאזנים_משולב6"/>
      <sheetName val="סיון_מאוחד6"/>
      <sheetName val="יחסים_אנליטים6"/>
      <sheetName val="אנליטי_6"/>
      <sheetName val="סיון_פתרונות_-cbt_6"/>
      <sheetName val="סיון_פיתוח_-_TBT6"/>
      <sheetName val="סיון_קום6"/>
      <sheetName val="פקודות_נוספות6"/>
      <sheetName val="סיון_הדרכה_6"/>
      <sheetName val="תרומה_נומינלית6"/>
      <sheetName val="סבירות_מימון6"/>
      <sheetName val="השקעה_בסיון_קום6"/>
      <sheetName val="הכנסות_מראש6"/>
      <sheetName val="Income_Statement6"/>
      <sheetName val="קבוצת_טלדור6"/>
      <sheetName val="מנטורטק_רבעון7"/>
      <sheetName val="מנטורטק_משולב7"/>
      <sheetName val="PC_מאוחד7"/>
      <sheetName val="סיון_משולב7"/>
      <sheetName val="מאזנים_משולב7"/>
      <sheetName val="סיון_מאוחד7"/>
      <sheetName val="יחסים_אנליטים7"/>
      <sheetName val="אנליטי_7"/>
      <sheetName val="סיון_פתרונות_-cbt_7"/>
      <sheetName val="סיון_פיתוח_-_TBT7"/>
      <sheetName val="סיון_קום7"/>
      <sheetName val="פקודות_נוספות7"/>
      <sheetName val="סיון_הדרכה_7"/>
      <sheetName val="תרומה_נומינלית7"/>
      <sheetName val="סבירות_מימון7"/>
      <sheetName val="השקעה_בסיון_קום7"/>
      <sheetName val="הכנסות_מראש7"/>
      <sheetName val="Income_Statement7"/>
      <sheetName val="קבוצת_טלדור7"/>
      <sheetName val="International Employe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1">
          <cell r="C41">
            <v>4.024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ינואר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15">
          <cell r="AH15">
            <v>-13</v>
          </cell>
        </row>
        <row r="20">
          <cell r="V20">
            <v>61.199999999999996</v>
          </cell>
        </row>
        <row r="60">
          <cell r="P60">
            <v>10</v>
          </cell>
        </row>
      </sheetData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אפריל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3">
          <cell r="G3" t="str">
            <v>IP</v>
          </cell>
        </row>
        <row r="4">
          <cell r="G4" t="str">
            <v>עמידה ביעד</v>
          </cell>
          <cell r="H4" t="str">
            <v>פרס</v>
          </cell>
          <cell r="I4" t="str">
            <v>קנס</v>
          </cell>
          <cell r="J4" t="str">
            <v>מחיר</v>
          </cell>
        </row>
        <row r="5">
          <cell r="G5">
            <v>0</v>
          </cell>
          <cell r="H5">
            <v>4.5</v>
          </cell>
          <cell r="I5">
            <v>-18</v>
          </cell>
          <cell r="J5">
            <v>-18</v>
          </cell>
        </row>
        <row r="6">
          <cell r="G6">
            <v>0.501</v>
          </cell>
          <cell r="H6">
            <v>4.5</v>
          </cell>
          <cell r="I6">
            <v>-4.5</v>
          </cell>
          <cell r="J6">
            <v>0</v>
          </cell>
        </row>
        <row r="7">
          <cell r="G7">
            <v>0.751</v>
          </cell>
          <cell r="H7">
            <v>4.5</v>
          </cell>
          <cell r="I7">
            <v>-2.25</v>
          </cell>
          <cell r="J7">
            <v>2.25</v>
          </cell>
        </row>
        <row r="8">
          <cell r="G8">
            <v>0.85099999999999998</v>
          </cell>
          <cell r="H8">
            <v>4.5</v>
          </cell>
          <cell r="I8">
            <v>-1.125</v>
          </cell>
          <cell r="J8">
            <v>3.375</v>
          </cell>
        </row>
        <row r="9">
          <cell r="G9">
            <v>0.95099999999999996</v>
          </cell>
          <cell r="H9">
            <v>4.5</v>
          </cell>
          <cell r="J9">
            <v>4.5</v>
          </cell>
        </row>
        <row r="13">
          <cell r="S13" t="str">
            <v>רשתות_עיסקי</v>
          </cell>
        </row>
        <row r="14">
          <cell r="S14" t="str">
            <v>עמידה ביעד</v>
          </cell>
          <cell r="T14" t="str">
            <v>פרס</v>
          </cell>
          <cell r="U14" t="str">
            <v>קנס</v>
          </cell>
          <cell r="V14" t="str">
            <v>מחיר</v>
          </cell>
        </row>
        <row r="15">
          <cell r="S15">
            <v>0</v>
          </cell>
          <cell r="T15">
            <v>29</v>
          </cell>
          <cell r="U15">
            <v>-116</v>
          </cell>
          <cell r="V15">
            <v>-116</v>
          </cell>
        </row>
        <row r="16">
          <cell r="S16">
            <v>0.501</v>
          </cell>
          <cell r="T16">
            <v>29</v>
          </cell>
          <cell r="U16">
            <v>-29</v>
          </cell>
          <cell r="V16">
            <v>0</v>
          </cell>
        </row>
        <row r="17">
          <cell r="S17">
            <v>0.70099999999999996</v>
          </cell>
          <cell r="T17">
            <v>29</v>
          </cell>
          <cell r="U17">
            <v>-14.5</v>
          </cell>
          <cell r="V17">
            <v>14.5</v>
          </cell>
        </row>
        <row r="18">
          <cell r="S18">
            <v>0.80100000000000005</v>
          </cell>
          <cell r="T18">
            <v>29</v>
          </cell>
          <cell r="U18">
            <v>-7.25</v>
          </cell>
          <cell r="V18">
            <v>21.75</v>
          </cell>
        </row>
        <row r="19">
          <cell r="S19">
            <v>0.95099999999999996</v>
          </cell>
          <cell r="T19">
            <v>29</v>
          </cell>
          <cell r="V19">
            <v>29</v>
          </cell>
        </row>
        <row r="53">
          <cell r="M53" t="str">
            <v>Domain עסקי</v>
          </cell>
        </row>
        <row r="54">
          <cell r="M54" t="str">
            <v>עמידה ביעד</v>
          </cell>
          <cell r="N54" t="str">
            <v>פרס</v>
          </cell>
          <cell r="O54" t="str">
            <v>קנס</v>
          </cell>
          <cell r="P54" t="str">
            <v>מחיר</v>
          </cell>
        </row>
        <row r="55">
          <cell r="M55">
            <v>0</v>
          </cell>
          <cell r="N55">
            <v>5</v>
          </cell>
          <cell r="O55">
            <v>-15</v>
          </cell>
          <cell r="P55">
            <v>-15</v>
          </cell>
        </row>
        <row r="56">
          <cell r="M56">
            <v>0.501</v>
          </cell>
          <cell r="N56">
            <v>5</v>
          </cell>
          <cell r="O56">
            <v>-5</v>
          </cell>
          <cell r="P56">
            <v>0</v>
          </cell>
        </row>
        <row r="57">
          <cell r="M57">
            <v>0.751</v>
          </cell>
          <cell r="N57">
            <v>5</v>
          </cell>
          <cell r="O57">
            <v>-2.5</v>
          </cell>
          <cell r="P57">
            <v>2.5</v>
          </cell>
        </row>
        <row r="58">
          <cell r="M58">
            <v>0.85099999999999998</v>
          </cell>
          <cell r="N58">
            <v>5</v>
          </cell>
          <cell r="O58">
            <v>-1.25</v>
          </cell>
          <cell r="P58">
            <v>3.75</v>
          </cell>
        </row>
        <row r="59">
          <cell r="M59">
            <v>0.95099999999999996</v>
          </cell>
          <cell r="N59">
            <v>5</v>
          </cell>
          <cell r="P59">
            <v>5</v>
          </cell>
        </row>
        <row r="63">
          <cell r="A63" t="str">
            <v>VOICE עסקי</v>
          </cell>
        </row>
        <row r="64">
          <cell r="A64" t="str">
            <v>עמידה ביעד</v>
          </cell>
          <cell r="B64" t="str">
            <v>פרס</v>
          </cell>
          <cell r="C64" t="str">
            <v>קנס</v>
          </cell>
          <cell r="D64" t="str">
            <v>מחיר</v>
          </cell>
        </row>
        <row r="65">
          <cell r="A65">
            <v>0</v>
          </cell>
          <cell r="B65">
            <v>12</v>
          </cell>
          <cell r="C65">
            <v>-48</v>
          </cell>
          <cell r="D65">
            <v>-48</v>
          </cell>
        </row>
        <row r="66">
          <cell r="A66">
            <v>0.501</v>
          </cell>
          <cell r="B66">
            <v>12</v>
          </cell>
          <cell r="C66">
            <v>-12</v>
          </cell>
          <cell r="D66">
            <v>0</v>
          </cell>
        </row>
        <row r="67">
          <cell r="A67">
            <v>0.751</v>
          </cell>
          <cell r="B67">
            <v>12</v>
          </cell>
          <cell r="C67">
            <v>-6</v>
          </cell>
          <cell r="D67">
            <v>6</v>
          </cell>
        </row>
        <row r="68">
          <cell r="A68">
            <v>0.85099999999999998</v>
          </cell>
          <cell r="B68">
            <v>12</v>
          </cell>
          <cell r="C68">
            <v>-3</v>
          </cell>
          <cell r="D68">
            <v>9</v>
          </cell>
        </row>
        <row r="69">
          <cell r="A69">
            <v>0.95099999999999996</v>
          </cell>
          <cell r="B69">
            <v>12</v>
          </cell>
          <cell r="D69">
            <v>12</v>
          </cell>
        </row>
        <row r="73">
          <cell r="A73" t="str">
            <v>GC+CB</v>
          </cell>
        </row>
        <row r="74">
          <cell r="A74" t="str">
            <v>עמידה ביעד</v>
          </cell>
          <cell r="B74" t="str">
            <v>פרס</v>
          </cell>
          <cell r="C74" t="str">
            <v>קנס</v>
          </cell>
          <cell r="D74" t="str">
            <v>מחיר</v>
          </cell>
        </row>
        <row r="75">
          <cell r="A75">
            <v>0</v>
          </cell>
          <cell r="B75">
            <v>6</v>
          </cell>
          <cell r="C75">
            <v>-24</v>
          </cell>
          <cell r="D75">
            <v>-24</v>
          </cell>
        </row>
        <row r="76">
          <cell r="A76">
            <v>0.501</v>
          </cell>
          <cell r="B76">
            <v>6</v>
          </cell>
          <cell r="C76">
            <v>-6</v>
          </cell>
          <cell r="D76">
            <v>0</v>
          </cell>
        </row>
        <row r="77">
          <cell r="A77">
            <v>0.751</v>
          </cell>
          <cell r="B77">
            <v>6</v>
          </cell>
          <cell r="C77">
            <v>-3</v>
          </cell>
          <cell r="D77">
            <v>3</v>
          </cell>
        </row>
        <row r="78">
          <cell r="A78">
            <v>0.85099999999999998</v>
          </cell>
          <cell r="B78">
            <v>6</v>
          </cell>
          <cell r="C78">
            <v>-1.5</v>
          </cell>
          <cell r="D78">
            <v>4.5</v>
          </cell>
        </row>
        <row r="79">
          <cell r="A79">
            <v>0.95099999999999996</v>
          </cell>
          <cell r="B79">
            <v>6</v>
          </cell>
          <cell r="D79">
            <v>6</v>
          </cell>
        </row>
      </sheetData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 received"/>
      <sheetName val="Input Parameter_Calc"/>
      <sheetName val="CashFlow_Calculation"/>
      <sheetName val="Argus Cash Flows"/>
      <sheetName val="Argus Present Values"/>
      <sheetName val="Cashflow Output"/>
      <sheetName val="Rent Roll &amp; MLAs EN"/>
      <sheetName val="Rent Roll &amp; MLAs DE"/>
      <sheetName val="Short Report EN"/>
      <sheetName val="Short Report DE"/>
      <sheetName val="EN-DE"/>
      <sheetName val="Change Trac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8">
          <cell r="C78" t="str">
            <v>Freehold</v>
          </cell>
        </row>
        <row r="79">
          <cell r="C79" t="str">
            <v>Leasehold</v>
          </cell>
        </row>
        <row r="80">
          <cell r="C80" t="str">
            <v>Partial ownership</v>
          </cell>
        </row>
      </sheetData>
      <sheetData sheetId="1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ourceand Use-ProspectAudit"/>
      <sheetName val="BalanceSheet"/>
      <sheetName val="BSDetail"/>
      <sheetName val="Income Statement"/>
      <sheetName val="ISDetail"/>
      <sheetName val="Op Summary Recaps"/>
      <sheetName val="Balance Sheet Consolidated"/>
      <sheetName val="Income Statement Consolidated"/>
      <sheetName val="ISDetail Consolidated"/>
      <sheetName val="Projections"/>
      <sheetName val="DebtService"/>
      <sheetName val="Interest Rate"/>
      <sheetName val="Amortization Table"/>
      <sheetName val="Medicaid capital rate loan size"/>
      <sheetName val="ARSum"/>
      <sheetName val="ARTO&amp;Dil-consolidate"/>
      <sheetName val="Availability "/>
      <sheetName val="AR Ramp UP"/>
      <sheetName val="ARConcDelinq"/>
      <sheetName val="Medicaid RemitTest"/>
      <sheetName val="Billing and Collections"/>
      <sheetName val="censustrends"/>
      <sheetName val="LiabQues"/>
      <sheetName val="DebtSchedule"/>
      <sheetName val="ThirdPartySettlements"/>
      <sheetName val="MIS (1)"/>
      <sheetName val=" MIS (2)"/>
      <sheetName val="MHS Portfolio"/>
      <sheetName val="Pending"/>
      <sheetName val="1-Workpaper Index"/>
      <sheetName val="2-Trends 3rd Party Reimbursmnt"/>
      <sheetName val="3-General Mgmnt Q"/>
      <sheetName val="4-MIS Q"/>
      <sheetName val="5-AP &amp; Liab Q"/>
      <sheetName val="6-Loan Rating Matrix"/>
      <sheetName val="7-Transaction Summary"/>
      <sheetName val="9-Bal Sheet"/>
      <sheetName val="10-BS Detail"/>
      <sheetName val="11-Income Statement"/>
      <sheetName val="12-IS Detail"/>
      <sheetName val="14-Debt Service"/>
      <sheetName val="15-Debt Service Assumptions"/>
      <sheetName val="16-Availability"/>
      <sheetName val="17-BBC"/>
      <sheetName val="18-Billing Matrix"/>
      <sheetName val="19-Liquidity Matrix"/>
      <sheetName val="20-AR Trend"/>
      <sheetName val="21-AR Rollforward"/>
      <sheetName val="22-Remit Test"/>
      <sheetName val="23-Cash Lockbox"/>
      <sheetName val="24-Cash Operating"/>
      <sheetName val="26-Loan Turn"/>
      <sheetName val="27-Payroll Tax Liability"/>
      <sheetName val="29-AP Aging Trend"/>
      <sheetName val="32-Debt Schedule"/>
      <sheetName val="33-3rd Party Settlement"/>
      <sheetName val="34-SNF Survey"/>
      <sheetName val="35-Census"/>
      <sheetName val="36-Medicaid Capital Value"/>
      <sheetName val="3-General Mgmnt Questionnaire"/>
      <sheetName val="4-MIS Questionnaire"/>
      <sheetName val="5-AP and Other Liab Quest"/>
      <sheetName val="11-IncomeStatement"/>
      <sheetName val="18-Billing AR Process Matrix"/>
      <sheetName val="20-AR Aging Trend"/>
      <sheetName val="21-AR Rollforwrd 3rd Party Reim"/>
      <sheetName val="24.1-Cash Disbursements"/>
      <sheetName val="41-Inventory Summary"/>
      <sheetName val="42-Inventory Questionnaire"/>
      <sheetName val="43-Inventory Test Counts"/>
      <sheetName val="44-Inventory Cost Test"/>
      <sheetName val="1-Index"/>
      <sheetName val="2-Exam Highlights"/>
      <sheetName val="3-General Mgt Questionnaire"/>
      <sheetName val="5-AP and Liability Quest"/>
      <sheetName val="6-Loan Rating ABL LTC"/>
      <sheetName val="6-Loan Rating RE LTC"/>
      <sheetName val="9-Balance Sheet"/>
      <sheetName val="11-Income Stmt LTC"/>
      <sheetName val="11a-Valuation"/>
      <sheetName val="13-Debt Schedule"/>
      <sheetName val="18-Revenue Cycle Matrix"/>
      <sheetName val="23-Bank Reconciliations"/>
      <sheetName val="25-Cash Lockbox"/>
      <sheetName val="26-Cash Operating"/>
      <sheetName val="27-Revenue Validation"/>
      <sheetName val="28-Loan Turn"/>
      <sheetName val="29-Payroll Tax Liability"/>
      <sheetName val="31-Provider Taxes"/>
      <sheetName val="32-Real Estate Taxes"/>
      <sheetName val="37-Covenant Recalculation"/>
      <sheetName val="38-Insurance Summary"/>
      <sheetName val="39-License Review"/>
      <sheetName val="40-Medicare RUG Rev"/>
      <sheetName val="41-Medi-Cal Rates"/>
      <sheetName val="42-C&amp;CM Request List-SNF"/>
      <sheetName val="1-Cover"/>
      <sheetName val="2-2 CapitalizationChart"/>
      <sheetName val="2-3R_ReviewAuditScope"/>
      <sheetName val="2-4R_Summary Of Loan"/>
      <sheetName val="2-5R_Month-End BBC"/>
      <sheetName val="2-7R_Rating Matrix"/>
      <sheetName val="2-8R_CovenantCompliance"/>
      <sheetName val="3-BalSheet-Consolidated"/>
      <sheetName val="3A-BalSheet US"/>
      <sheetName val="3B-BalSheet Canada"/>
      <sheetName val="4-BSDetail US"/>
      <sheetName val="4-BSDetail Canada"/>
      <sheetName val="5-IncStateCons"/>
      <sheetName val="5A-IncState US"/>
      <sheetName val="5B-IncState Canada"/>
      <sheetName val="6-ISDetail US"/>
      <sheetName val="6A-ISDetail Canada"/>
      <sheetName val="7-RevenueTopCustomers"/>
      <sheetName val="8-Consolidated Trends"/>
      <sheetName val="8A-Trends US"/>
      <sheetName val="8B-Trends Canada"/>
      <sheetName val="9-Projections"/>
      <sheetName val="9A-CompareProjtoActual"/>
      <sheetName val="11-Debt Svc "/>
      <sheetName val="12-Interest Rate "/>
      <sheetName val="13-ARSum Consol"/>
      <sheetName val="13A-ARSum US"/>
      <sheetName val="13B-ARSum Canada"/>
      <sheetName val="14-ARTO&amp;Dil Consol"/>
      <sheetName val="14A-ARTO&amp;Dil US"/>
      <sheetName val="14B-ARTO&amp;Dil Canada"/>
      <sheetName val="15-ARCon Consol"/>
      <sheetName val="15A-ARCon US"/>
      <sheetName val="15B-ARCon Canada"/>
      <sheetName val="16-ARDelinq_WOff_Allow US"/>
      <sheetName val="16A-ARDelinq_WOff_Allow Can"/>
      <sheetName val="17-ARValidityAging US"/>
      <sheetName val="17A-ARValidityAging Canada"/>
      <sheetName val="18-CredMemo-US"/>
      <sheetName val="18A-CredMemo Canada"/>
      <sheetName val="20-CashProof-US"/>
      <sheetName val="20-CashProof US"/>
      <sheetName val="20A-CashProof Canada"/>
      <sheetName val="21-InvSum-US"/>
      <sheetName val="21A-InvSum Canada"/>
      <sheetName val="22-Inv Test Counts US"/>
      <sheetName val="22A-InvCount Canada"/>
      <sheetName val="23-InvCost US"/>
      <sheetName val="23A-InvCost Canada"/>
      <sheetName val="24-InvQues US"/>
      <sheetName val="24A-InvQues Canada"/>
      <sheetName val="25-Tour US"/>
      <sheetName val="25A-Tour Canada"/>
      <sheetName val="27-APCon US "/>
      <sheetName val="27A-APCon Canada"/>
      <sheetName val="28-LiabQues US"/>
      <sheetName val="28A-LiabQues Canada"/>
      <sheetName val="29-APAging"/>
      <sheetName val="30-BookOD"/>
      <sheetName val="32-DebtSch Consolidated"/>
      <sheetName val="33-RE_ME"/>
      <sheetName val="34-MIS US"/>
      <sheetName val="36-Availability Consol"/>
      <sheetName val="36A-Availability US"/>
      <sheetName val="36B-Availability Canada"/>
      <sheetName val="37-Transaction Summary"/>
      <sheetName val="MHS Underwriting W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Loan Calculator</v>
          </cell>
        </row>
        <row r="5">
          <cell r="B5" t="str">
            <v>Enter Values</v>
          </cell>
          <cell r="F5" t="str">
            <v>Loan Summary</v>
          </cell>
        </row>
        <row r="6">
          <cell r="C6" t="str">
            <v>Loan Amount</v>
          </cell>
          <cell r="D6">
            <v>7200000</v>
          </cell>
          <cell r="G6" t="str">
            <v>Scheduled Payment</v>
          </cell>
          <cell r="H6">
            <v>67981.0827711249</v>
          </cell>
        </row>
        <row r="7">
          <cell r="C7" t="str">
            <v>Annual Interest Rate</v>
          </cell>
          <cell r="D7">
            <v>0.105</v>
          </cell>
          <cell r="G7" t="str">
            <v>Scheduled Number of Payments</v>
          </cell>
          <cell r="H7">
            <v>300</v>
          </cell>
        </row>
        <row r="8">
          <cell r="C8" t="str">
            <v>Loan Period in Years</v>
          </cell>
          <cell r="D8">
            <v>25</v>
          </cell>
          <cell r="G8" t="str">
            <v>Actual Number of Payments</v>
          </cell>
          <cell r="H8">
            <v>300</v>
          </cell>
        </row>
        <row r="9">
          <cell r="C9" t="str">
            <v>Number of Payments Per Year</v>
          </cell>
          <cell r="D9">
            <v>12</v>
          </cell>
          <cell r="G9" t="str">
            <v>Total Early Payments</v>
          </cell>
          <cell r="H9">
            <v>0</v>
          </cell>
        </row>
        <row r="10">
          <cell r="C10" t="str">
            <v>Start Date of Loan</v>
          </cell>
          <cell r="D10">
            <v>37377</v>
          </cell>
          <cell r="G10" t="str">
            <v>Total Interest</v>
          </cell>
          <cell r="H10">
            <v>13194324.831337653</v>
          </cell>
        </row>
        <row r="11">
          <cell r="C11" t="str">
            <v>Optional Extra Payments</v>
          </cell>
        </row>
        <row r="13">
          <cell r="B13" t="str">
            <v>Lender Name:</v>
          </cell>
          <cell r="C13" t="str">
            <v>CapitalSource</v>
          </cell>
        </row>
        <row r="16">
          <cell r="A16" t="str">
            <v>PmtNo.</v>
          </cell>
          <cell r="B16" t="str">
            <v>Payment Date</v>
          </cell>
          <cell r="C16" t="str">
            <v>Beginning Balance</v>
          </cell>
          <cell r="D16" t="str">
            <v>Scheduled Payment</v>
          </cell>
          <cell r="E16" t="str">
            <v>Extra Payment</v>
          </cell>
          <cell r="F16" t="str">
            <v>Total Payment</v>
          </cell>
          <cell r="G16" t="str">
            <v>Principal</v>
          </cell>
          <cell r="H16" t="str">
            <v>Interest</v>
          </cell>
          <cell r="I16" t="str">
            <v>Ending Balance</v>
          </cell>
        </row>
        <row r="18">
          <cell r="A18">
            <v>1</v>
          </cell>
          <cell r="B18">
            <v>37408</v>
          </cell>
          <cell r="C18">
            <v>7200000</v>
          </cell>
          <cell r="D18">
            <v>67981.0827711249</v>
          </cell>
          <cell r="E18">
            <v>0</v>
          </cell>
          <cell r="F18">
            <v>67981.0827711249</v>
          </cell>
          <cell r="G18">
            <v>4981.0827711249076</v>
          </cell>
          <cell r="H18">
            <v>62999.999999999993</v>
          </cell>
          <cell r="I18">
            <v>7195018.9172288748</v>
          </cell>
        </row>
        <row r="19">
          <cell r="A19">
            <v>2</v>
          </cell>
          <cell r="B19">
            <v>37438</v>
          </cell>
          <cell r="C19">
            <v>7195018.9172288748</v>
          </cell>
          <cell r="D19">
            <v>67981.0827711249</v>
          </cell>
          <cell r="E19">
            <v>0</v>
          </cell>
          <cell r="F19">
            <v>67981.0827711249</v>
          </cell>
          <cell r="G19">
            <v>5024.6672453722495</v>
          </cell>
          <cell r="H19">
            <v>62956.415525752651</v>
          </cell>
          <cell r="I19">
            <v>7189994.2499835026</v>
          </cell>
        </row>
        <row r="20">
          <cell r="A20">
            <v>3</v>
          </cell>
          <cell r="B20">
            <v>37469</v>
          </cell>
          <cell r="C20">
            <v>7189994.2499835026</v>
          </cell>
          <cell r="D20">
            <v>67981.0827711249</v>
          </cell>
          <cell r="E20">
            <v>0</v>
          </cell>
          <cell r="F20">
            <v>67981.0827711249</v>
          </cell>
          <cell r="G20">
            <v>5068.6330837692585</v>
          </cell>
          <cell r="H20">
            <v>62912.449687355642</v>
          </cell>
          <cell r="I20">
            <v>7184925.6168997334</v>
          </cell>
        </row>
        <row r="21">
          <cell r="A21">
            <v>4</v>
          </cell>
          <cell r="B21">
            <v>37500</v>
          </cell>
          <cell r="C21">
            <v>7184925.6168997334</v>
          </cell>
          <cell r="D21">
            <v>67981.0827711249</v>
          </cell>
          <cell r="E21">
            <v>0</v>
          </cell>
          <cell r="F21">
            <v>67981.0827711249</v>
          </cell>
          <cell r="G21">
            <v>5112.9836232522284</v>
          </cell>
          <cell r="H21">
            <v>62868.099147872672</v>
          </cell>
          <cell r="I21">
            <v>7179812.6332764812</v>
          </cell>
        </row>
        <row r="22">
          <cell r="A22">
            <v>5</v>
          </cell>
          <cell r="B22">
            <v>37530</v>
          </cell>
          <cell r="C22">
            <v>7179812.6332764812</v>
          </cell>
          <cell r="D22">
            <v>67981.0827711249</v>
          </cell>
          <cell r="E22">
            <v>0</v>
          </cell>
          <cell r="F22">
            <v>67981.0827711249</v>
          </cell>
          <cell r="G22">
            <v>5157.7222299556888</v>
          </cell>
          <cell r="H22">
            <v>62823.360541169212</v>
          </cell>
          <cell r="I22">
            <v>7174654.9110465255</v>
          </cell>
        </row>
        <row r="23">
          <cell r="A23">
            <v>6</v>
          </cell>
          <cell r="B23">
            <v>37561</v>
          </cell>
          <cell r="C23">
            <v>7174654.9110465255</v>
          </cell>
          <cell r="D23">
            <v>67981.0827711249</v>
          </cell>
          <cell r="E23">
            <v>0</v>
          </cell>
          <cell r="F23">
            <v>67981.0827711249</v>
          </cell>
          <cell r="G23">
            <v>5202.852299467806</v>
          </cell>
          <cell r="H23">
            <v>62778.230471657094</v>
          </cell>
          <cell r="I23">
            <v>7169452.0587470578</v>
          </cell>
        </row>
        <row r="24">
          <cell r="A24">
            <v>7</v>
          </cell>
          <cell r="B24">
            <v>37591</v>
          </cell>
          <cell r="C24">
            <v>7169452.0587470578</v>
          </cell>
          <cell r="D24">
            <v>67981.0827711249</v>
          </cell>
          <cell r="E24">
            <v>0</v>
          </cell>
          <cell r="F24">
            <v>67981.0827711249</v>
          </cell>
          <cell r="G24">
            <v>5248.3772570881483</v>
          </cell>
          <cell r="H24">
            <v>62732.705514036752</v>
          </cell>
          <cell r="I24">
            <v>7164203.6814899696</v>
          </cell>
        </row>
        <row r="25">
          <cell r="A25">
            <v>8</v>
          </cell>
          <cell r="B25">
            <v>37622</v>
          </cell>
          <cell r="C25">
            <v>7164203.6814899696</v>
          </cell>
          <cell r="D25">
            <v>67981.0827711249</v>
          </cell>
          <cell r="E25">
            <v>0</v>
          </cell>
          <cell r="F25">
            <v>67981.0827711249</v>
          </cell>
          <cell r="G25">
            <v>5294.3005580876707</v>
          </cell>
          <cell r="H25">
            <v>62686.78221303723</v>
          </cell>
          <cell r="I25">
            <v>7158909.3809318822</v>
          </cell>
        </row>
        <row r="26">
          <cell r="A26">
            <v>9</v>
          </cell>
          <cell r="B26">
            <v>37653</v>
          </cell>
          <cell r="C26">
            <v>7158909.3809318822</v>
          </cell>
          <cell r="D26">
            <v>67981.0827711249</v>
          </cell>
          <cell r="E26">
            <v>0</v>
          </cell>
          <cell r="F26">
            <v>67981.0827711249</v>
          </cell>
          <cell r="G26">
            <v>5340.6256879709326</v>
          </cell>
          <cell r="H26">
            <v>62640.457083153968</v>
          </cell>
          <cell r="I26">
            <v>7153568.7552439114</v>
          </cell>
        </row>
        <row r="27">
          <cell r="A27">
            <v>10</v>
          </cell>
          <cell r="B27">
            <v>37681</v>
          </cell>
          <cell r="C27">
            <v>7153568.7552439114</v>
          </cell>
          <cell r="D27">
            <v>67981.0827711249</v>
          </cell>
          <cell r="E27">
            <v>0</v>
          </cell>
          <cell r="F27">
            <v>67981.0827711249</v>
          </cell>
          <cell r="G27">
            <v>5387.3561627406743</v>
          </cell>
          <cell r="H27">
            <v>62593.726608384226</v>
          </cell>
          <cell r="I27">
            <v>7148181.3990811706</v>
          </cell>
        </row>
        <row r="28">
          <cell r="A28">
            <v>11</v>
          </cell>
          <cell r="B28">
            <v>37712</v>
          </cell>
          <cell r="C28">
            <v>7148181.3990811706</v>
          </cell>
          <cell r="D28">
            <v>67981.0827711249</v>
          </cell>
          <cell r="E28">
            <v>0</v>
          </cell>
          <cell r="F28">
            <v>67981.0827711249</v>
          </cell>
          <cell r="G28">
            <v>5434.4955291646547</v>
          </cell>
          <cell r="H28">
            <v>62546.587241960246</v>
          </cell>
          <cell r="I28">
            <v>7142746.903552006</v>
          </cell>
        </row>
        <row r="29">
          <cell r="A29">
            <v>12</v>
          </cell>
          <cell r="B29">
            <v>37742</v>
          </cell>
          <cell r="C29">
            <v>7142746.903552006</v>
          </cell>
          <cell r="D29">
            <v>67981.0827711249</v>
          </cell>
          <cell r="E29">
            <v>0</v>
          </cell>
          <cell r="F29">
            <v>67981.0827711249</v>
          </cell>
          <cell r="G29">
            <v>5482.0473650448548</v>
          </cell>
          <cell r="H29">
            <v>62499.035406080046</v>
          </cell>
          <cell r="I29">
            <v>7137264.8561869608</v>
          </cell>
        </row>
        <row r="30">
          <cell r="A30">
            <v>13</v>
          </cell>
          <cell r="B30">
            <v>37773</v>
          </cell>
          <cell r="C30">
            <v>7137264.8561869608</v>
          </cell>
          <cell r="D30">
            <v>67981.0827711249</v>
          </cell>
          <cell r="E30">
            <v>0</v>
          </cell>
          <cell r="F30">
            <v>67981.0827711249</v>
          </cell>
          <cell r="G30">
            <v>5530.0152794889946</v>
          </cell>
          <cell r="H30">
            <v>62451.067491635906</v>
          </cell>
          <cell r="I30">
            <v>7131734.8409074722</v>
          </cell>
        </row>
        <row r="31">
          <cell r="A31">
            <v>14</v>
          </cell>
          <cell r="B31">
            <v>37803</v>
          </cell>
          <cell r="C31">
            <v>7131734.8409074722</v>
          </cell>
          <cell r="D31">
            <v>67981.0827711249</v>
          </cell>
          <cell r="E31">
            <v>0</v>
          </cell>
          <cell r="F31">
            <v>67981.0827711249</v>
          </cell>
          <cell r="G31">
            <v>5578.4029131845164</v>
          </cell>
          <cell r="H31">
            <v>62402.679857940384</v>
          </cell>
          <cell r="I31">
            <v>7126156.4379942873</v>
          </cell>
        </row>
        <row r="32">
          <cell r="A32">
            <v>15</v>
          </cell>
          <cell r="B32">
            <v>37834</v>
          </cell>
          <cell r="C32">
            <v>7126156.4379942873</v>
          </cell>
          <cell r="D32">
            <v>67981.0827711249</v>
          </cell>
          <cell r="E32">
            <v>0</v>
          </cell>
          <cell r="F32">
            <v>67981.0827711249</v>
          </cell>
          <cell r="G32">
            <v>5627.2139386748895</v>
          </cell>
          <cell r="H32">
            <v>62353.868832450011</v>
          </cell>
          <cell r="I32">
            <v>7120529.2240556125</v>
          </cell>
        </row>
        <row r="33">
          <cell r="A33">
            <v>16</v>
          </cell>
          <cell r="B33">
            <v>37865</v>
          </cell>
          <cell r="C33">
            <v>7120529.2240556125</v>
          </cell>
          <cell r="D33">
            <v>67981.0827711249</v>
          </cell>
          <cell r="E33">
            <v>0</v>
          </cell>
          <cell r="F33">
            <v>67981.0827711249</v>
          </cell>
          <cell r="G33">
            <v>5676.4520606382939</v>
          </cell>
          <cell r="H33">
            <v>62304.630710486606</v>
          </cell>
          <cell r="I33">
            <v>7114852.7719949745</v>
          </cell>
        </row>
        <row r="34">
          <cell r="A34">
            <v>17</v>
          </cell>
          <cell r="B34">
            <v>37895</v>
          </cell>
          <cell r="C34">
            <v>7114852.7719949745</v>
          </cell>
          <cell r="D34">
            <v>67981.0827711249</v>
          </cell>
          <cell r="E34">
            <v>0</v>
          </cell>
          <cell r="F34">
            <v>67981.0827711249</v>
          </cell>
          <cell r="G34">
            <v>5726.1210161688796</v>
          </cell>
          <cell r="H34">
            <v>62254.961754956021</v>
          </cell>
          <cell r="I34">
            <v>7109126.6509788055</v>
          </cell>
        </row>
        <row r="35">
          <cell r="A35">
            <v>18</v>
          </cell>
          <cell r="B35">
            <v>37926</v>
          </cell>
          <cell r="C35">
            <v>7109126.6509788055</v>
          </cell>
          <cell r="D35">
            <v>67981.0827711249</v>
          </cell>
          <cell r="E35">
            <v>0</v>
          </cell>
          <cell r="F35">
            <v>67981.0827711249</v>
          </cell>
          <cell r="G35">
            <v>5776.2245750603543</v>
          </cell>
          <cell r="H35">
            <v>62204.858196064546</v>
          </cell>
          <cell r="I35">
            <v>7103350.4264037451</v>
          </cell>
        </row>
        <row r="36">
          <cell r="A36">
            <v>19</v>
          </cell>
          <cell r="B36">
            <v>37956</v>
          </cell>
          <cell r="C36">
            <v>7103350.4264037451</v>
          </cell>
          <cell r="D36">
            <v>67981.0827711249</v>
          </cell>
          <cell r="E36">
            <v>0</v>
          </cell>
          <cell r="F36">
            <v>67981.0827711249</v>
          </cell>
          <cell r="G36">
            <v>5826.7665400921323</v>
          </cell>
          <cell r="H36">
            <v>62154.316231032768</v>
          </cell>
          <cell r="I36">
            <v>7097523.6598636527</v>
          </cell>
        </row>
        <row r="37">
          <cell r="A37">
            <v>20</v>
          </cell>
          <cell r="B37">
            <v>37987</v>
          </cell>
          <cell r="C37">
            <v>7097523.6598636527</v>
          </cell>
          <cell r="D37">
            <v>67981.0827711249</v>
          </cell>
          <cell r="E37">
            <v>0</v>
          </cell>
          <cell r="F37">
            <v>67981.0827711249</v>
          </cell>
          <cell r="G37">
            <v>5877.750747317943</v>
          </cell>
          <cell r="H37">
            <v>62103.332023806957</v>
          </cell>
          <cell r="I37">
            <v>7091645.9091163343</v>
          </cell>
        </row>
        <row r="38">
          <cell r="A38">
            <v>21</v>
          </cell>
          <cell r="B38">
            <v>38018</v>
          </cell>
          <cell r="C38">
            <v>7091645.9091163343</v>
          </cell>
          <cell r="D38">
            <v>67981.0827711249</v>
          </cell>
          <cell r="E38">
            <v>0</v>
          </cell>
          <cell r="F38">
            <v>67981.0827711249</v>
          </cell>
          <cell r="G38">
            <v>5929.1810663569777</v>
          </cell>
          <cell r="H38">
            <v>62051.901704767923</v>
          </cell>
          <cell r="I38">
            <v>7085716.7280499777</v>
          </cell>
        </row>
        <row r="39">
          <cell r="A39">
            <v>22</v>
          </cell>
          <cell r="B39">
            <v>38047</v>
          </cell>
          <cell r="C39">
            <v>7085716.7280499777</v>
          </cell>
          <cell r="D39">
            <v>67981.0827711249</v>
          </cell>
          <cell r="E39">
            <v>0</v>
          </cell>
          <cell r="F39">
            <v>67981.0827711249</v>
          </cell>
          <cell r="G39">
            <v>5981.0614006875912</v>
          </cell>
          <cell r="H39">
            <v>62000.021370437309</v>
          </cell>
          <cell r="I39">
            <v>7079735.6666492904</v>
          </cell>
        </row>
        <row r="40">
          <cell r="A40">
            <v>23</v>
          </cell>
          <cell r="B40">
            <v>38078</v>
          </cell>
          <cell r="C40">
            <v>7079735.6666492904</v>
          </cell>
          <cell r="D40">
            <v>67981.0827711249</v>
          </cell>
          <cell r="E40">
            <v>0</v>
          </cell>
          <cell r="F40">
            <v>67981.0827711249</v>
          </cell>
          <cell r="G40">
            <v>6033.3956879436155</v>
          </cell>
          <cell r="H40">
            <v>61947.687083181285</v>
          </cell>
          <cell r="I40">
            <v>7073702.270961347</v>
          </cell>
        </row>
        <row r="41">
          <cell r="A41">
            <v>24</v>
          </cell>
          <cell r="B41">
            <v>38108</v>
          </cell>
          <cell r="C41">
            <v>7073702.270961347</v>
          </cell>
          <cell r="D41">
            <v>67981.0827711249</v>
          </cell>
          <cell r="E41">
            <v>0</v>
          </cell>
          <cell r="F41">
            <v>67981.0827711249</v>
          </cell>
          <cell r="G41">
            <v>6086.1879002131172</v>
          </cell>
          <cell r="H41">
            <v>61894.894870911783</v>
          </cell>
          <cell r="I41">
            <v>7067616.0830611335</v>
          </cell>
        </row>
        <row r="42">
          <cell r="A42">
            <v>25</v>
          </cell>
          <cell r="B42">
            <v>38139</v>
          </cell>
          <cell r="C42">
            <v>7067616.0830611335</v>
          </cell>
          <cell r="D42">
            <v>67981.0827711249</v>
          </cell>
          <cell r="E42">
            <v>0</v>
          </cell>
          <cell r="F42">
            <v>67981.0827711249</v>
          </cell>
          <cell r="G42">
            <v>6139.4420443399868</v>
          </cell>
          <cell r="H42">
            <v>61841.640726784914</v>
          </cell>
          <cell r="I42">
            <v>7061476.6410167934</v>
          </cell>
        </row>
        <row r="43">
          <cell r="A43">
            <v>26</v>
          </cell>
          <cell r="B43">
            <v>38169</v>
          </cell>
          <cell r="C43">
            <v>7061476.6410167934</v>
          </cell>
          <cell r="D43">
            <v>67981.0827711249</v>
          </cell>
          <cell r="E43">
            <v>0</v>
          </cell>
          <cell r="F43">
            <v>67981.0827711249</v>
          </cell>
          <cell r="G43">
            <v>6193.1621622279636</v>
          </cell>
          <cell r="H43">
            <v>61787.920608896937</v>
          </cell>
          <cell r="I43">
            <v>7055283.4788545659</v>
          </cell>
        </row>
        <row r="44">
          <cell r="A44">
            <v>27</v>
          </cell>
          <cell r="B44">
            <v>38200</v>
          </cell>
          <cell r="C44">
            <v>7055283.4788545659</v>
          </cell>
          <cell r="D44">
            <v>67981.0827711249</v>
          </cell>
          <cell r="E44">
            <v>0</v>
          </cell>
          <cell r="F44">
            <v>67981.0827711249</v>
          </cell>
          <cell r="G44">
            <v>6247.3523311474491</v>
          </cell>
          <cell r="H44">
            <v>61733.730439977451</v>
          </cell>
          <cell r="I44">
            <v>7049036.1265234184</v>
          </cell>
        </row>
        <row r="45">
          <cell r="A45">
            <v>28</v>
          </cell>
          <cell r="B45">
            <v>38231</v>
          </cell>
          <cell r="C45">
            <v>7049036.1265234184</v>
          </cell>
          <cell r="D45">
            <v>67981.0827711249</v>
          </cell>
          <cell r="E45">
            <v>0</v>
          </cell>
          <cell r="F45">
            <v>67981.0827711249</v>
          </cell>
          <cell r="G45">
            <v>6302.0166640449897</v>
          </cell>
          <cell r="H45">
            <v>61679.066107079911</v>
          </cell>
          <cell r="I45">
            <v>7042734.1098593734</v>
          </cell>
        </row>
        <row r="46">
          <cell r="A46">
            <v>29</v>
          </cell>
          <cell r="B46">
            <v>38261</v>
          </cell>
          <cell r="C46">
            <v>7042734.1098593734</v>
          </cell>
          <cell r="D46">
            <v>67981.0827711249</v>
          </cell>
          <cell r="E46">
            <v>0</v>
          </cell>
          <cell r="F46">
            <v>67981.0827711249</v>
          </cell>
          <cell r="G46">
            <v>6357.1593098553785</v>
          </cell>
          <cell r="H46">
            <v>61623.923461269522</v>
          </cell>
          <cell r="I46">
            <v>7036376.9505495178</v>
          </cell>
        </row>
        <row r="47">
          <cell r="A47">
            <v>30</v>
          </cell>
          <cell r="B47">
            <v>38292</v>
          </cell>
          <cell r="C47">
            <v>7036376.9505495178</v>
          </cell>
          <cell r="D47">
            <v>67981.0827711249</v>
          </cell>
          <cell r="E47">
            <v>0</v>
          </cell>
          <cell r="F47">
            <v>67981.0827711249</v>
          </cell>
          <cell r="G47">
            <v>6412.7844538166246</v>
          </cell>
          <cell r="H47">
            <v>61568.298317308276</v>
          </cell>
          <cell r="I47">
            <v>7029964.166095701</v>
          </cell>
        </row>
        <row r="48">
          <cell r="A48">
            <v>31</v>
          </cell>
          <cell r="B48">
            <v>38322</v>
          </cell>
          <cell r="C48">
            <v>7029964.166095701</v>
          </cell>
          <cell r="D48">
            <v>67981.0827711249</v>
          </cell>
          <cell r="E48">
            <v>0</v>
          </cell>
          <cell r="F48">
            <v>67981.0827711249</v>
          </cell>
          <cell r="G48">
            <v>6468.8963177875194</v>
          </cell>
          <cell r="H48">
            <v>61512.186453337381</v>
          </cell>
          <cell r="I48">
            <v>7023495.2697779136</v>
          </cell>
        </row>
        <row r="49">
          <cell r="A49">
            <v>32</v>
          </cell>
          <cell r="B49">
            <v>38353</v>
          </cell>
          <cell r="C49">
            <v>7023495.2697779136</v>
          </cell>
          <cell r="D49">
            <v>67981.0827711249</v>
          </cell>
          <cell r="E49">
            <v>0</v>
          </cell>
          <cell r="F49">
            <v>67981.0827711249</v>
          </cell>
          <cell r="G49">
            <v>6525.4991605681644</v>
          </cell>
          <cell r="H49">
            <v>61455.583610556736</v>
          </cell>
          <cell r="I49">
            <v>7016969.7706173453</v>
          </cell>
        </row>
        <row r="50">
          <cell r="A50">
            <v>33</v>
          </cell>
          <cell r="B50">
            <v>38384</v>
          </cell>
          <cell r="C50">
            <v>7016969.7706173453</v>
          </cell>
          <cell r="D50">
            <v>67981.0827711249</v>
          </cell>
          <cell r="E50">
            <v>0</v>
          </cell>
          <cell r="F50">
            <v>67981.0827711249</v>
          </cell>
          <cell r="G50">
            <v>6582.5972782231329</v>
          </cell>
          <cell r="H50">
            <v>61398.485492901767</v>
          </cell>
          <cell r="I50">
            <v>7010387.173339122</v>
          </cell>
        </row>
        <row r="51">
          <cell r="A51">
            <v>34</v>
          </cell>
          <cell r="B51">
            <v>38412</v>
          </cell>
          <cell r="C51">
            <v>7010387.173339122</v>
          </cell>
          <cell r="D51">
            <v>67981.0827711249</v>
          </cell>
          <cell r="E51">
            <v>0</v>
          </cell>
          <cell r="F51">
            <v>67981.0827711249</v>
          </cell>
          <cell r="G51">
            <v>6640.1950044075857</v>
          </cell>
          <cell r="H51">
            <v>61340.887766717315</v>
          </cell>
          <cell r="I51">
            <v>7003746.9783347147</v>
          </cell>
        </row>
        <row r="52">
          <cell r="A52">
            <v>35</v>
          </cell>
          <cell r="B52">
            <v>38443</v>
          </cell>
          <cell r="C52">
            <v>7003746.9783347147</v>
          </cell>
          <cell r="D52">
            <v>67981.0827711249</v>
          </cell>
          <cell r="E52">
            <v>0</v>
          </cell>
          <cell r="F52">
            <v>67981.0827711249</v>
          </cell>
          <cell r="G52">
            <v>6698.2967106961514</v>
          </cell>
          <cell r="H52">
            <v>61282.786060428749</v>
          </cell>
          <cell r="I52">
            <v>6997048.6816240186</v>
          </cell>
        </row>
        <row r="53">
          <cell r="A53">
            <v>36</v>
          </cell>
          <cell r="B53">
            <v>38473</v>
          </cell>
          <cell r="C53">
            <v>6997048.6816240186</v>
          </cell>
          <cell r="D53">
            <v>67981.0827711249</v>
          </cell>
          <cell r="E53">
            <v>0</v>
          </cell>
          <cell r="F53">
            <v>67981.0827711249</v>
          </cell>
          <cell r="G53">
            <v>6756.9068069147397</v>
          </cell>
          <cell r="H53">
            <v>61224.175964210161</v>
          </cell>
          <cell r="I53">
            <v>6990291.7748171035</v>
          </cell>
        </row>
        <row r="54">
          <cell r="A54">
            <v>37</v>
          </cell>
          <cell r="B54">
            <v>38504</v>
          </cell>
          <cell r="C54">
            <v>6990291.7748171035</v>
          </cell>
          <cell r="D54">
            <v>67981.0827711249</v>
          </cell>
          <cell r="E54">
            <v>0</v>
          </cell>
          <cell r="F54">
            <v>67981.0827711249</v>
          </cell>
          <cell r="G54">
            <v>6816.0297414752422</v>
          </cell>
          <cell r="H54">
            <v>61165.053029649658</v>
          </cell>
          <cell r="I54">
            <v>6983475.7450756282</v>
          </cell>
        </row>
        <row r="55">
          <cell r="A55">
            <v>38</v>
          </cell>
          <cell r="B55">
            <v>38534</v>
          </cell>
          <cell r="C55">
            <v>6983475.7450756282</v>
          </cell>
          <cell r="D55">
            <v>67981.0827711249</v>
          </cell>
          <cell r="E55">
            <v>0</v>
          </cell>
          <cell r="F55">
            <v>67981.0827711249</v>
          </cell>
          <cell r="G55">
            <v>6875.6700017131516</v>
          </cell>
          <cell r="H55">
            <v>61105.412769411749</v>
          </cell>
          <cell r="I55">
            <v>6976600.0750739146</v>
          </cell>
        </row>
        <row r="56">
          <cell r="A56">
            <v>39</v>
          </cell>
          <cell r="B56">
            <v>38565</v>
          </cell>
          <cell r="C56">
            <v>6976600.0750739146</v>
          </cell>
          <cell r="D56">
            <v>67981.0827711249</v>
          </cell>
          <cell r="E56">
            <v>0</v>
          </cell>
          <cell r="F56">
            <v>67981.0827711249</v>
          </cell>
          <cell r="G56">
            <v>6935.8321142281566</v>
          </cell>
          <cell r="H56">
            <v>61045.250656896744</v>
          </cell>
          <cell r="I56">
            <v>6969664.2429596866</v>
          </cell>
        </row>
        <row r="57">
          <cell r="A57">
            <v>40</v>
          </cell>
          <cell r="B57">
            <v>38596</v>
          </cell>
          <cell r="C57">
            <v>6969664.2429596866</v>
          </cell>
          <cell r="D57">
            <v>67981.0827711249</v>
          </cell>
          <cell r="E57">
            <v>0</v>
          </cell>
          <cell r="F57">
            <v>67981.0827711249</v>
          </cell>
          <cell r="G57">
            <v>6996.5206452276398</v>
          </cell>
          <cell r="H57">
            <v>60984.562125897261</v>
          </cell>
          <cell r="I57">
            <v>6962667.7223144593</v>
          </cell>
        </row>
        <row r="58">
          <cell r="A58">
            <v>41</v>
          </cell>
          <cell r="B58">
            <v>38626</v>
          </cell>
          <cell r="C58">
            <v>6962667.7223144593</v>
          </cell>
          <cell r="D58">
            <v>67981.0827711249</v>
          </cell>
          <cell r="E58">
            <v>0</v>
          </cell>
          <cell r="F58">
            <v>67981.0827711249</v>
          </cell>
          <cell r="G58">
            <v>7057.7402008733843</v>
          </cell>
          <cell r="H58">
            <v>60923.342570251516</v>
          </cell>
          <cell r="I58">
            <v>6955609.9821135858</v>
          </cell>
        </row>
        <row r="59">
          <cell r="A59">
            <v>42</v>
          </cell>
          <cell r="B59">
            <v>38657</v>
          </cell>
          <cell r="C59">
            <v>6955609.9821135858</v>
          </cell>
          <cell r="D59">
            <v>67981.0827711249</v>
          </cell>
          <cell r="E59">
            <v>0</v>
          </cell>
          <cell r="F59">
            <v>67981.0827711249</v>
          </cell>
          <cell r="G59">
            <v>7119.4954276310236</v>
          </cell>
          <cell r="H59">
            <v>60861.587343493877</v>
          </cell>
          <cell r="I59">
            <v>6948490.486685955</v>
          </cell>
        </row>
        <row r="60">
          <cell r="A60">
            <v>43</v>
          </cell>
          <cell r="B60">
            <v>38687</v>
          </cell>
          <cell r="C60">
            <v>6948490.486685955</v>
          </cell>
          <cell r="D60">
            <v>67981.0827711249</v>
          </cell>
          <cell r="E60">
            <v>0</v>
          </cell>
          <cell r="F60">
            <v>67981.0827711249</v>
          </cell>
          <cell r="G60">
            <v>7181.7910126227944</v>
          </cell>
          <cell r="H60">
            <v>60799.291758502106</v>
          </cell>
          <cell r="I60">
            <v>6941308.6956733325</v>
          </cell>
        </row>
        <row r="61">
          <cell r="A61">
            <v>44</v>
          </cell>
          <cell r="B61">
            <v>38718</v>
          </cell>
          <cell r="C61">
            <v>6941308.6956733325</v>
          </cell>
          <cell r="D61">
            <v>67981.0827711249</v>
          </cell>
          <cell r="E61">
            <v>0</v>
          </cell>
          <cell r="F61">
            <v>67981.0827711249</v>
          </cell>
          <cell r="G61">
            <v>7244.6316839832361</v>
          </cell>
          <cell r="H61">
            <v>60736.451087141664</v>
          </cell>
          <cell r="I61">
            <v>6934064.0639893496</v>
          </cell>
        </row>
        <row r="62">
          <cell r="A62">
            <v>45</v>
          </cell>
          <cell r="B62">
            <v>38749</v>
          </cell>
          <cell r="C62">
            <v>6934064.0639893496</v>
          </cell>
          <cell r="D62">
            <v>67981.0827711249</v>
          </cell>
          <cell r="E62">
            <v>0</v>
          </cell>
          <cell r="F62">
            <v>67981.0827711249</v>
          </cell>
          <cell r="G62">
            <v>7308.0222112181</v>
          </cell>
          <cell r="H62">
            <v>60673.0605599068</v>
          </cell>
          <cell r="I62">
            <v>6926756.0417781314</v>
          </cell>
        </row>
        <row r="63">
          <cell r="A63">
            <v>46</v>
          </cell>
          <cell r="B63">
            <v>38777</v>
          </cell>
          <cell r="C63">
            <v>6926756.0417781314</v>
          </cell>
          <cell r="D63">
            <v>67981.0827711249</v>
          </cell>
          <cell r="E63">
            <v>0</v>
          </cell>
          <cell r="F63">
            <v>67981.0827711249</v>
          </cell>
          <cell r="G63">
            <v>7371.9674055662545</v>
          </cell>
          <cell r="H63">
            <v>60609.115365558646</v>
          </cell>
          <cell r="I63">
            <v>6919384.0743725654</v>
          </cell>
        </row>
        <row r="64">
          <cell r="A64">
            <v>47</v>
          </cell>
          <cell r="B64">
            <v>38808</v>
          </cell>
          <cell r="C64">
            <v>6919384.0743725654</v>
          </cell>
          <cell r="D64">
            <v>67981.0827711249</v>
          </cell>
          <cell r="E64">
            <v>0</v>
          </cell>
          <cell r="F64">
            <v>67981.0827711249</v>
          </cell>
          <cell r="G64">
            <v>7436.4721203649533</v>
          </cell>
          <cell r="H64">
            <v>60544.610650759947</v>
          </cell>
          <cell r="I64">
            <v>6911947.6022522002</v>
          </cell>
        </row>
        <row r="65">
          <cell r="A65">
            <v>48</v>
          </cell>
          <cell r="B65">
            <v>38838</v>
          </cell>
          <cell r="C65">
            <v>6911947.6022522002</v>
          </cell>
          <cell r="D65">
            <v>67981.0827711249</v>
          </cell>
          <cell r="E65">
            <v>0</v>
          </cell>
          <cell r="F65">
            <v>67981.0827711249</v>
          </cell>
          <cell r="G65">
            <v>7501.5412514181517</v>
          </cell>
          <cell r="H65">
            <v>60479.541519706749</v>
          </cell>
          <cell r="I65">
            <v>6904446.0610007821</v>
          </cell>
        </row>
        <row r="66">
          <cell r="A66">
            <v>49</v>
          </cell>
          <cell r="B66">
            <v>38869</v>
          </cell>
          <cell r="C66">
            <v>6904446.0610007821</v>
          </cell>
          <cell r="D66">
            <v>67981.0827711249</v>
          </cell>
          <cell r="E66">
            <v>0</v>
          </cell>
          <cell r="F66">
            <v>67981.0827711249</v>
          </cell>
          <cell r="G66">
            <v>7567.1797373680529</v>
          </cell>
          <cell r="H66">
            <v>60413.903033756847</v>
          </cell>
          <cell r="I66">
            <v>6896878.8812634144</v>
          </cell>
        </row>
        <row r="67">
          <cell r="A67">
            <v>50</v>
          </cell>
          <cell r="B67">
            <v>38899</v>
          </cell>
          <cell r="C67">
            <v>6896878.8812634144</v>
          </cell>
          <cell r="D67">
            <v>67981.0827711249</v>
          </cell>
          <cell r="E67">
            <v>0</v>
          </cell>
          <cell r="F67">
            <v>67981.0827711249</v>
          </cell>
          <cell r="G67">
            <v>7633.3925600700313</v>
          </cell>
          <cell r="H67">
            <v>60347.690211054869</v>
          </cell>
          <cell r="I67">
            <v>6889245.488703344</v>
          </cell>
        </row>
        <row r="68">
          <cell r="A68">
            <v>51</v>
          </cell>
          <cell r="B68">
            <v>38930</v>
          </cell>
          <cell r="C68">
            <v>6889245.488703344</v>
          </cell>
          <cell r="D68">
            <v>67981.0827711249</v>
          </cell>
          <cell r="E68">
            <v>0</v>
          </cell>
          <cell r="F68">
            <v>67981.0827711249</v>
          </cell>
          <cell r="G68">
            <v>7700.1847449706402</v>
          </cell>
          <cell r="H68">
            <v>60280.89802615426</v>
          </cell>
          <cell r="I68">
            <v>6881545.3039583731</v>
          </cell>
        </row>
        <row r="69">
          <cell r="A69">
            <v>52</v>
          </cell>
          <cell r="B69">
            <v>38961</v>
          </cell>
          <cell r="C69">
            <v>6881545.3039583731</v>
          </cell>
          <cell r="D69">
            <v>67981.0827711249</v>
          </cell>
          <cell r="E69">
            <v>0</v>
          </cell>
          <cell r="F69">
            <v>67981.0827711249</v>
          </cell>
          <cell r="G69">
            <v>7767.5613614891408</v>
          </cell>
          <cell r="H69">
            <v>60213.521409635759</v>
          </cell>
          <cell r="I69">
            <v>6873777.7425968843</v>
          </cell>
        </row>
        <row r="70">
          <cell r="A70">
            <v>53</v>
          </cell>
          <cell r="B70">
            <v>38991</v>
          </cell>
          <cell r="C70">
            <v>6873777.7425968843</v>
          </cell>
          <cell r="D70">
            <v>67981.0827711249</v>
          </cell>
          <cell r="E70">
            <v>0</v>
          </cell>
          <cell r="F70">
            <v>67981.0827711249</v>
          </cell>
          <cell r="G70">
            <v>7835.527523402161</v>
          </cell>
          <cell r="H70">
            <v>60145.555247722739</v>
          </cell>
          <cell r="I70">
            <v>6865942.2150734821</v>
          </cell>
        </row>
        <row r="71">
          <cell r="A71">
            <v>54</v>
          </cell>
          <cell r="B71">
            <v>39022</v>
          </cell>
          <cell r="C71">
            <v>6865942.2150734821</v>
          </cell>
          <cell r="D71">
            <v>67981.0827711249</v>
          </cell>
          <cell r="E71">
            <v>0</v>
          </cell>
          <cell r="F71">
            <v>67981.0827711249</v>
          </cell>
          <cell r="G71">
            <v>7904.0883892319325</v>
          </cell>
          <cell r="H71">
            <v>60076.994381892968</v>
          </cell>
          <cell r="I71">
            <v>6858038.1266842503</v>
          </cell>
        </row>
        <row r="72">
          <cell r="A72">
            <v>55</v>
          </cell>
          <cell r="B72">
            <v>39052</v>
          </cell>
          <cell r="C72">
            <v>6858038.1266842503</v>
          </cell>
          <cell r="D72">
            <v>67981.0827711249</v>
          </cell>
          <cell r="E72">
            <v>0</v>
          </cell>
          <cell r="F72">
            <v>67981.0827711249</v>
          </cell>
          <cell r="G72">
            <v>7973.2491626377159</v>
          </cell>
          <cell r="H72">
            <v>60007.833608487184</v>
          </cell>
          <cell r="I72">
            <v>6850064.8775216127</v>
          </cell>
        </row>
        <row r="73">
          <cell r="A73">
            <v>56</v>
          </cell>
          <cell r="B73">
            <v>39083</v>
          </cell>
          <cell r="C73">
            <v>6850064.8775216127</v>
          </cell>
          <cell r="D73">
            <v>67981.0827711249</v>
          </cell>
          <cell r="E73">
            <v>0</v>
          </cell>
          <cell r="F73">
            <v>67981.0827711249</v>
          </cell>
          <cell r="G73">
            <v>8043.0150928107905</v>
          </cell>
          <cell r="H73">
            <v>59938.06767831411</v>
          </cell>
          <cell r="I73">
            <v>6842021.8624288021</v>
          </cell>
        </row>
        <row r="74">
          <cell r="A74">
            <v>57</v>
          </cell>
          <cell r="B74">
            <v>39114</v>
          </cell>
          <cell r="C74">
            <v>6842021.8624288021</v>
          </cell>
          <cell r="D74">
            <v>67981.0827711249</v>
          </cell>
          <cell r="E74">
            <v>0</v>
          </cell>
          <cell r="F74">
            <v>67981.0827711249</v>
          </cell>
          <cell r="G74">
            <v>8113.3914748728857</v>
          </cell>
          <cell r="H74">
            <v>59867.691296252015</v>
          </cell>
          <cell r="I74">
            <v>6833908.4709539292</v>
          </cell>
        </row>
        <row r="75">
          <cell r="A75">
            <v>58</v>
          </cell>
          <cell r="B75">
            <v>39142</v>
          </cell>
          <cell r="C75">
            <v>6833908.4709539292</v>
          </cell>
          <cell r="D75">
            <v>67981.0827711249</v>
          </cell>
          <cell r="E75">
            <v>0</v>
          </cell>
          <cell r="F75">
            <v>67981.0827711249</v>
          </cell>
          <cell r="G75">
            <v>8184.383650278025</v>
          </cell>
          <cell r="H75">
            <v>59796.699120846875</v>
          </cell>
          <cell r="I75">
            <v>6825724.0873036515</v>
          </cell>
        </row>
        <row r="76">
          <cell r="A76">
            <v>59</v>
          </cell>
          <cell r="B76">
            <v>39173</v>
          </cell>
          <cell r="C76">
            <v>6825724.0873036515</v>
          </cell>
          <cell r="D76">
            <v>67981.0827711249</v>
          </cell>
          <cell r="E76">
            <v>0</v>
          </cell>
          <cell r="F76">
            <v>67981.0827711249</v>
          </cell>
          <cell r="G76">
            <v>8255.9970072179567</v>
          </cell>
          <cell r="H76">
            <v>59725.085763906944</v>
          </cell>
          <cell r="I76">
            <v>6817468.0902964333</v>
          </cell>
        </row>
        <row r="77">
          <cell r="A77">
            <v>60</v>
          </cell>
          <cell r="B77">
            <v>39203</v>
          </cell>
          <cell r="C77">
            <v>6817468.0902964333</v>
          </cell>
          <cell r="D77">
            <v>67981.0827711249</v>
          </cell>
          <cell r="E77">
            <v>0</v>
          </cell>
          <cell r="F77">
            <v>67981.0827711249</v>
          </cell>
          <cell r="G77">
            <v>8328.2369810311066</v>
          </cell>
          <cell r="H77">
            <v>59652.845790093794</v>
          </cell>
          <cell r="I77">
            <v>6809139.8533154018</v>
          </cell>
        </row>
        <row r="78">
          <cell r="A78">
            <v>61</v>
          </cell>
          <cell r="B78">
            <v>39234</v>
          </cell>
          <cell r="C78">
            <v>6809139.8533154018</v>
          </cell>
          <cell r="D78">
            <v>67981.0827711249</v>
          </cell>
          <cell r="E78">
            <v>0</v>
          </cell>
          <cell r="F78">
            <v>67981.0827711249</v>
          </cell>
          <cell r="G78">
            <v>8401.109054615139</v>
          </cell>
          <cell r="H78">
            <v>59579.973716509761</v>
          </cell>
          <cell r="I78">
            <v>6800738.744260787</v>
          </cell>
        </row>
        <row r="79">
          <cell r="A79">
            <v>62</v>
          </cell>
          <cell r="B79">
            <v>39264</v>
          </cell>
          <cell r="C79">
            <v>6800738.744260787</v>
          </cell>
          <cell r="D79">
            <v>67981.0827711249</v>
          </cell>
          <cell r="E79">
            <v>0</v>
          </cell>
          <cell r="F79">
            <v>67981.0827711249</v>
          </cell>
          <cell r="G79">
            <v>8474.6187588430184</v>
          </cell>
          <cell r="H79">
            <v>59506.464012281882</v>
          </cell>
          <cell r="I79">
            <v>6792264.1255019438</v>
          </cell>
        </row>
        <row r="80">
          <cell r="A80">
            <v>63</v>
          </cell>
          <cell r="B80">
            <v>39295</v>
          </cell>
          <cell r="C80">
            <v>6792264.1255019438</v>
          </cell>
          <cell r="D80">
            <v>67981.0827711249</v>
          </cell>
          <cell r="E80">
            <v>0</v>
          </cell>
          <cell r="F80">
            <v>67981.0827711249</v>
          </cell>
          <cell r="G80">
            <v>8548.7716729828971</v>
          </cell>
          <cell r="H80">
            <v>59432.311098142003</v>
          </cell>
          <cell r="I80">
            <v>6783715.353828961</v>
          </cell>
        </row>
        <row r="81">
          <cell r="A81">
            <v>64</v>
          </cell>
          <cell r="B81">
            <v>39326</v>
          </cell>
          <cell r="C81">
            <v>6783715.353828961</v>
          </cell>
          <cell r="D81">
            <v>67981.0827711249</v>
          </cell>
          <cell r="E81">
            <v>0</v>
          </cell>
          <cell r="F81">
            <v>67981.0827711249</v>
          </cell>
          <cell r="G81">
            <v>8623.573425121489</v>
          </cell>
          <cell r="H81">
            <v>59357.509346003411</v>
          </cell>
          <cell r="I81">
            <v>6775091.7804038394</v>
          </cell>
        </row>
        <row r="82">
          <cell r="A82">
            <v>65</v>
          </cell>
          <cell r="B82">
            <v>39356</v>
          </cell>
          <cell r="C82">
            <v>6775091.7804038394</v>
          </cell>
          <cell r="D82">
            <v>67981.0827711249</v>
          </cell>
          <cell r="E82">
            <v>0</v>
          </cell>
          <cell r="F82">
            <v>67981.0827711249</v>
          </cell>
          <cell r="G82">
            <v>8699.0296925913062</v>
          </cell>
          <cell r="H82">
            <v>59282.053078533594</v>
          </cell>
          <cell r="I82">
            <v>6766392.7507112483</v>
          </cell>
        </row>
        <row r="83">
          <cell r="A83">
            <v>66</v>
          </cell>
          <cell r="B83">
            <v>39387</v>
          </cell>
          <cell r="C83">
            <v>6766392.7507112483</v>
          </cell>
          <cell r="D83">
            <v>67981.0827711249</v>
          </cell>
          <cell r="E83">
            <v>0</v>
          </cell>
          <cell r="F83">
            <v>67981.0827711249</v>
          </cell>
          <cell r="G83">
            <v>8775.1462024014836</v>
          </cell>
          <cell r="H83">
            <v>59205.936568723417</v>
          </cell>
          <cell r="I83">
            <v>6757617.604508847</v>
          </cell>
        </row>
        <row r="84">
          <cell r="A84">
            <v>67</v>
          </cell>
          <cell r="B84">
            <v>39417</v>
          </cell>
          <cell r="C84">
            <v>6757617.604508847</v>
          </cell>
          <cell r="D84">
            <v>67981.0827711249</v>
          </cell>
          <cell r="E84">
            <v>0</v>
          </cell>
          <cell r="F84">
            <v>67981.0827711249</v>
          </cell>
          <cell r="G84">
            <v>8851.9287316724949</v>
          </cell>
          <cell r="H84">
            <v>59129.154039452405</v>
          </cell>
          <cell r="I84">
            <v>6748765.6757771745</v>
          </cell>
        </row>
        <row r="85">
          <cell r="A85">
            <v>68</v>
          </cell>
          <cell r="B85">
            <v>39448</v>
          </cell>
          <cell r="C85">
            <v>6748765.6757771745</v>
          </cell>
          <cell r="D85">
            <v>67981.0827711249</v>
          </cell>
          <cell r="E85">
            <v>0</v>
          </cell>
          <cell r="F85">
            <v>67981.0827711249</v>
          </cell>
          <cell r="G85">
            <v>8929.383108074624</v>
          </cell>
          <cell r="H85">
            <v>59051.699663050276</v>
          </cell>
          <cell r="I85">
            <v>6739836.2926690998</v>
          </cell>
        </row>
        <row r="86">
          <cell r="A86">
            <v>69</v>
          </cell>
          <cell r="B86">
            <v>39479</v>
          </cell>
          <cell r="C86">
            <v>6739836.2926690998</v>
          </cell>
          <cell r="D86">
            <v>67981.0827711249</v>
          </cell>
          <cell r="E86">
            <v>0</v>
          </cell>
          <cell r="F86">
            <v>67981.0827711249</v>
          </cell>
          <cell r="G86">
            <v>9007.5152102702777</v>
          </cell>
          <cell r="H86">
            <v>58973.567560854623</v>
          </cell>
          <cell r="I86">
            <v>6730828.7774588298</v>
          </cell>
        </row>
        <row r="87">
          <cell r="A87">
            <v>70</v>
          </cell>
          <cell r="B87">
            <v>39508</v>
          </cell>
          <cell r="C87">
            <v>6730828.7774588298</v>
          </cell>
          <cell r="D87">
            <v>67981.0827711249</v>
          </cell>
          <cell r="E87">
            <v>0</v>
          </cell>
          <cell r="F87">
            <v>67981.0827711249</v>
          </cell>
          <cell r="G87">
            <v>9086.3309683601474</v>
          </cell>
          <cell r="H87">
            <v>58894.751802764753</v>
          </cell>
          <cell r="I87">
            <v>6721742.4464904694</v>
          </cell>
        </row>
        <row r="88">
          <cell r="A88">
            <v>71</v>
          </cell>
          <cell r="B88">
            <v>39539</v>
          </cell>
          <cell r="C88">
            <v>6721742.4464904694</v>
          </cell>
          <cell r="D88">
            <v>67981.0827711249</v>
          </cell>
          <cell r="E88">
            <v>0</v>
          </cell>
          <cell r="F88">
            <v>67981.0827711249</v>
          </cell>
          <cell r="G88">
            <v>9165.8363643332923</v>
          </cell>
          <cell r="H88">
            <v>58815.246406791608</v>
          </cell>
          <cell r="I88">
            <v>6712576.6101261359</v>
          </cell>
        </row>
        <row r="89">
          <cell r="A89">
            <v>72</v>
          </cell>
          <cell r="B89">
            <v>39569</v>
          </cell>
          <cell r="C89">
            <v>6712576.6101261359</v>
          </cell>
          <cell r="D89">
            <v>67981.0827711249</v>
          </cell>
          <cell r="E89">
            <v>0</v>
          </cell>
          <cell r="F89">
            <v>67981.0827711249</v>
          </cell>
          <cell r="G89">
            <v>9246.0374325212106</v>
          </cell>
          <cell r="H89">
            <v>58735.04533860369</v>
          </cell>
          <cell r="I89">
            <v>6703330.5726936143</v>
          </cell>
        </row>
        <row r="90">
          <cell r="A90">
            <v>73</v>
          </cell>
          <cell r="B90">
            <v>39600</v>
          </cell>
          <cell r="C90">
            <v>6703330.5726936143</v>
          </cell>
          <cell r="D90">
            <v>67981.0827711249</v>
          </cell>
          <cell r="E90">
            <v>0</v>
          </cell>
          <cell r="F90">
            <v>67981.0827711249</v>
          </cell>
          <cell r="G90">
            <v>9326.9402600557733</v>
          </cell>
          <cell r="H90">
            <v>58654.142511069127</v>
          </cell>
          <cell r="I90">
            <v>6694003.6324335588</v>
          </cell>
        </row>
        <row r="91">
          <cell r="A91">
            <v>74</v>
          </cell>
          <cell r="B91">
            <v>39630</v>
          </cell>
          <cell r="C91">
            <v>6694003.6324335588</v>
          </cell>
          <cell r="D91">
            <v>67981.0827711249</v>
          </cell>
          <cell r="E91">
            <v>0</v>
          </cell>
          <cell r="F91">
            <v>67981.0827711249</v>
          </cell>
          <cell r="G91">
            <v>9408.5509873312621</v>
          </cell>
          <cell r="H91">
            <v>58572.531783793638</v>
          </cell>
          <cell r="I91">
            <v>6684595.0814462276</v>
          </cell>
        </row>
        <row r="92">
          <cell r="A92">
            <v>75</v>
          </cell>
          <cell r="B92">
            <v>39661</v>
          </cell>
          <cell r="C92">
            <v>6684595.0814462276</v>
          </cell>
          <cell r="D92">
            <v>67981.0827711249</v>
          </cell>
          <cell r="E92">
            <v>0</v>
          </cell>
          <cell r="F92">
            <v>67981.0827711249</v>
          </cell>
          <cell r="G92">
            <v>9490.8758084704095</v>
          </cell>
          <cell r="H92">
            <v>58490.206962654491</v>
          </cell>
          <cell r="I92">
            <v>6675104.2056377577</v>
          </cell>
        </row>
        <row r="93">
          <cell r="A93">
            <v>76</v>
          </cell>
          <cell r="B93">
            <v>39692</v>
          </cell>
          <cell r="C93">
            <v>6675104.2056377577</v>
          </cell>
          <cell r="D93">
            <v>67981.0827711249</v>
          </cell>
          <cell r="E93">
            <v>0</v>
          </cell>
          <cell r="F93">
            <v>67981.0827711249</v>
          </cell>
          <cell r="G93">
            <v>9573.9209717945196</v>
          </cell>
          <cell r="H93">
            <v>58407.161799330381</v>
          </cell>
          <cell r="I93">
            <v>6665530.2846659627</v>
          </cell>
        </row>
        <row r="94">
          <cell r="A94">
            <v>77</v>
          </cell>
          <cell r="B94">
            <v>39722</v>
          </cell>
          <cell r="C94">
            <v>6665530.2846659627</v>
          </cell>
          <cell r="D94">
            <v>67981.0827711249</v>
          </cell>
          <cell r="E94">
            <v>0</v>
          </cell>
          <cell r="F94">
            <v>67981.0827711249</v>
          </cell>
          <cell r="G94">
            <v>9657.6927802977225</v>
          </cell>
          <cell r="H94">
            <v>58323.389990827178</v>
          </cell>
          <cell r="I94">
            <v>6655872.5918856645</v>
          </cell>
        </row>
        <row r="95">
          <cell r="A95">
            <v>78</v>
          </cell>
          <cell r="B95">
            <v>39753</v>
          </cell>
          <cell r="C95">
            <v>6655872.5918856645</v>
          </cell>
          <cell r="D95">
            <v>67981.0827711249</v>
          </cell>
          <cell r="E95">
            <v>0</v>
          </cell>
          <cell r="F95">
            <v>67981.0827711249</v>
          </cell>
          <cell r="G95">
            <v>9742.1975921253397</v>
          </cell>
          <cell r="H95">
            <v>58238.885178999561</v>
          </cell>
          <cell r="I95">
            <v>6646130.3942935392</v>
          </cell>
        </row>
        <row r="96">
          <cell r="A96">
            <v>79</v>
          </cell>
          <cell r="B96">
            <v>39783</v>
          </cell>
          <cell r="C96">
            <v>6646130.3942935392</v>
          </cell>
          <cell r="D96">
            <v>67981.0827711249</v>
          </cell>
          <cell r="E96">
            <v>0</v>
          </cell>
          <cell r="F96">
            <v>67981.0827711249</v>
          </cell>
          <cell r="G96">
            <v>9827.4418210564399</v>
          </cell>
          <cell r="H96">
            <v>58153.64095006846</v>
          </cell>
          <cell r="I96">
            <v>6636302.9524724828</v>
          </cell>
        </row>
        <row r="97">
          <cell r="A97">
            <v>80</v>
          </cell>
          <cell r="B97">
            <v>39814</v>
          </cell>
          <cell r="C97">
            <v>6636302.9524724828</v>
          </cell>
          <cell r="D97">
            <v>67981.0827711249</v>
          </cell>
          <cell r="E97">
            <v>0</v>
          </cell>
          <cell r="F97">
            <v>67981.0827711249</v>
          </cell>
          <cell r="G97">
            <v>9913.4319369906734</v>
          </cell>
          <cell r="H97">
            <v>58067.650834134227</v>
          </cell>
          <cell r="I97">
            <v>6626389.5205354923</v>
          </cell>
        </row>
        <row r="98">
          <cell r="A98">
            <v>81</v>
          </cell>
          <cell r="B98">
            <v>39845</v>
          </cell>
          <cell r="C98">
            <v>6626389.5205354923</v>
          </cell>
          <cell r="D98">
            <v>67981.0827711249</v>
          </cell>
          <cell r="E98">
            <v>0</v>
          </cell>
          <cell r="F98">
            <v>67981.0827711249</v>
          </cell>
          <cell r="G98">
            <v>10000.174466439348</v>
          </cell>
          <cell r="H98">
            <v>57980.908304685552</v>
          </cell>
          <cell r="I98">
            <v>6616389.3460690528</v>
          </cell>
        </row>
        <row r="99">
          <cell r="A99">
            <v>82</v>
          </cell>
          <cell r="B99">
            <v>39873</v>
          </cell>
          <cell r="C99">
            <v>6616389.3460690528</v>
          </cell>
          <cell r="D99">
            <v>67981.0827711249</v>
          </cell>
          <cell r="E99">
            <v>0</v>
          </cell>
          <cell r="F99">
            <v>67981.0827711249</v>
          </cell>
          <cell r="G99">
            <v>10087.675993020697</v>
          </cell>
          <cell r="H99">
            <v>57893.406778104203</v>
          </cell>
          <cell r="I99">
            <v>6606301.6700760322</v>
          </cell>
        </row>
        <row r="100">
          <cell r="A100">
            <v>83</v>
          </cell>
          <cell r="B100">
            <v>39904</v>
          </cell>
          <cell r="C100">
            <v>6606301.6700760322</v>
          </cell>
          <cell r="D100">
            <v>67981.0827711249</v>
          </cell>
          <cell r="E100">
            <v>0</v>
          </cell>
          <cell r="F100">
            <v>67981.0827711249</v>
          </cell>
          <cell r="G100">
            <v>10175.94315795962</v>
          </cell>
          <cell r="H100">
            <v>57805.13961316528</v>
          </cell>
          <cell r="I100">
            <v>6596125.7269180724</v>
          </cell>
        </row>
        <row r="101">
          <cell r="A101">
            <v>84</v>
          </cell>
          <cell r="B101">
            <v>39934</v>
          </cell>
          <cell r="C101">
            <v>6596125.7269180724</v>
          </cell>
          <cell r="D101">
            <v>67981.0827711249</v>
          </cell>
          <cell r="E101">
            <v>0</v>
          </cell>
          <cell r="F101">
            <v>67981.0827711249</v>
          </cell>
          <cell r="G101">
            <v>10264.98266059177</v>
          </cell>
          <cell r="H101">
            <v>57716.100110533131</v>
          </cell>
          <cell r="I101">
            <v>6585860.7442574808</v>
          </cell>
        </row>
        <row r="102">
          <cell r="A102">
            <v>85</v>
          </cell>
          <cell r="B102">
            <v>39965</v>
          </cell>
          <cell r="C102">
            <v>6585860.7442574808</v>
          </cell>
          <cell r="D102">
            <v>67981.0827711249</v>
          </cell>
          <cell r="E102">
            <v>0</v>
          </cell>
          <cell r="F102">
            <v>67981.0827711249</v>
          </cell>
          <cell r="G102">
            <v>10354.801258871943</v>
          </cell>
          <cell r="H102">
            <v>57626.281512252957</v>
          </cell>
          <cell r="I102">
            <v>6575505.9429986086</v>
          </cell>
        </row>
        <row r="103">
          <cell r="A103">
            <v>86</v>
          </cell>
          <cell r="B103">
            <v>39995</v>
          </cell>
          <cell r="C103">
            <v>6575505.9429986086</v>
          </cell>
          <cell r="D103">
            <v>67981.0827711249</v>
          </cell>
          <cell r="E103">
            <v>0</v>
          </cell>
          <cell r="F103">
            <v>67981.0827711249</v>
          </cell>
          <cell r="G103">
            <v>10445.405769887082</v>
          </cell>
          <cell r="H103">
            <v>57535.677001237818</v>
          </cell>
          <cell r="I103">
            <v>6565060.5372287212</v>
          </cell>
        </row>
        <row r="104">
          <cell r="A104">
            <v>87</v>
          </cell>
          <cell r="B104">
            <v>40026</v>
          </cell>
          <cell r="C104">
            <v>6565060.5372287212</v>
          </cell>
          <cell r="D104">
            <v>67981.0827711249</v>
          </cell>
          <cell r="E104">
            <v>0</v>
          </cell>
          <cell r="F104">
            <v>67981.0827711249</v>
          </cell>
          <cell r="G104">
            <v>10536.803070373593</v>
          </cell>
          <cell r="H104">
            <v>57444.279700751307</v>
          </cell>
          <cell r="I104">
            <v>6554523.7341583474</v>
          </cell>
        </row>
        <row r="105">
          <cell r="A105">
            <v>88</v>
          </cell>
          <cell r="B105">
            <v>40057</v>
          </cell>
          <cell r="C105">
            <v>6554523.7341583474</v>
          </cell>
          <cell r="D105">
            <v>67981.0827711249</v>
          </cell>
          <cell r="E105">
            <v>0</v>
          </cell>
          <cell r="F105">
            <v>67981.0827711249</v>
          </cell>
          <cell r="G105">
            <v>10629.000097239361</v>
          </cell>
          <cell r="H105">
            <v>57352.082673885539</v>
          </cell>
          <cell r="I105">
            <v>6543894.734061108</v>
          </cell>
        </row>
        <row r="106">
          <cell r="A106">
            <v>89</v>
          </cell>
          <cell r="B106">
            <v>40087</v>
          </cell>
          <cell r="C106">
            <v>6543894.734061108</v>
          </cell>
          <cell r="D106">
            <v>67981.0827711249</v>
          </cell>
          <cell r="E106">
            <v>0</v>
          </cell>
          <cell r="F106">
            <v>67981.0827711249</v>
          </cell>
          <cell r="G106">
            <v>10722.003848090208</v>
          </cell>
          <cell r="H106">
            <v>57259.078923034693</v>
          </cell>
          <cell r="I106">
            <v>6533172.7302130181</v>
          </cell>
        </row>
        <row r="107">
          <cell r="A107">
            <v>90</v>
          </cell>
          <cell r="B107">
            <v>40118</v>
          </cell>
          <cell r="C107">
            <v>6533172.7302130181</v>
          </cell>
          <cell r="D107">
            <v>67981.0827711249</v>
          </cell>
          <cell r="E107">
            <v>0</v>
          </cell>
          <cell r="F107">
            <v>67981.0827711249</v>
          </cell>
          <cell r="G107">
            <v>10815.821381760994</v>
          </cell>
          <cell r="H107">
            <v>57165.261389363906</v>
          </cell>
          <cell r="I107">
            <v>6522356.9088312574</v>
          </cell>
        </row>
        <row r="108">
          <cell r="A108">
            <v>91</v>
          </cell>
          <cell r="B108">
            <v>40148</v>
          </cell>
          <cell r="C108">
            <v>6522356.9088312574</v>
          </cell>
          <cell r="D108">
            <v>67981.0827711249</v>
          </cell>
          <cell r="E108">
            <v>0</v>
          </cell>
          <cell r="F108">
            <v>67981.0827711249</v>
          </cell>
          <cell r="G108">
            <v>10910.459818851399</v>
          </cell>
          <cell r="H108">
            <v>57070.622952273501</v>
          </cell>
          <cell r="I108">
            <v>6511446.4490124062</v>
          </cell>
        </row>
        <row r="109">
          <cell r="A109">
            <v>92</v>
          </cell>
          <cell r="B109">
            <v>40179</v>
          </cell>
          <cell r="C109">
            <v>6511446.4490124062</v>
          </cell>
          <cell r="D109">
            <v>67981.0827711249</v>
          </cell>
          <cell r="E109">
            <v>0</v>
          </cell>
          <cell r="F109">
            <v>67981.0827711249</v>
          </cell>
          <cell r="G109">
            <v>11005.92634226635</v>
          </cell>
          <cell r="H109">
            <v>56975.15642885855</v>
          </cell>
          <cell r="I109">
            <v>6500440.5226701396</v>
          </cell>
        </row>
        <row r="110">
          <cell r="A110">
            <v>93</v>
          </cell>
          <cell r="B110">
            <v>40210</v>
          </cell>
          <cell r="C110">
            <v>6500440.5226701396</v>
          </cell>
          <cell r="D110">
            <v>67981.0827711249</v>
          </cell>
          <cell r="E110">
            <v>0</v>
          </cell>
          <cell r="F110">
            <v>67981.0827711249</v>
          </cell>
          <cell r="G110">
            <v>11102.228197761178</v>
          </cell>
          <cell r="H110">
            <v>56878.854573363722</v>
          </cell>
          <cell r="I110">
            <v>6489338.2944723787</v>
          </cell>
        </row>
        <row r="111">
          <cell r="A111">
            <v>94</v>
          </cell>
          <cell r="B111">
            <v>40238</v>
          </cell>
          <cell r="C111">
            <v>6489338.2944723787</v>
          </cell>
          <cell r="D111">
            <v>67981.0827711249</v>
          </cell>
          <cell r="E111">
            <v>0</v>
          </cell>
          <cell r="F111">
            <v>67981.0827711249</v>
          </cell>
          <cell r="G111">
            <v>11199.372694491591</v>
          </cell>
          <cell r="H111">
            <v>56781.71007663331</v>
          </cell>
          <cell r="I111">
            <v>6478138.9217778873</v>
          </cell>
        </row>
        <row r="112">
          <cell r="A112">
            <v>95</v>
          </cell>
          <cell r="B112">
            <v>40269</v>
          </cell>
          <cell r="C112">
            <v>6478138.9217778873</v>
          </cell>
          <cell r="D112">
            <v>67981.0827711249</v>
          </cell>
          <cell r="E112">
            <v>0</v>
          </cell>
          <cell r="F112">
            <v>67981.0827711249</v>
          </cell>
          <cell r="G112">
            <v>11297.367205568386</v>
          </cell>
          <cell r="H112">
            <v>56683.715565556515</v>
          </cell>
          <cell r="I112">
            <v>6466841.5545723187</v>
          </cell>
        </row>
        <row r="113">
          <cell r="A113">
            <v>96</v>
          </cell>
          <cell r="B113">
            <v>40299</v>
          </cell>
          <cell r="C113">
            <v>6466841.5545723187</v>
          </cell>
          <cell r="D113">
            <v>67981.0827711249</v>
          </cell>
          <cell r="E113">
            <v>0</v>
          </cell>
          <cell r="F113">
            <v>67981.0827711249</v>
          </cell>
          <cell r="G113">
            <v>11396.219168617121</v>
          </cell>
          <cell r="H113">
            <v>56584.863602507779</v>
          </cell>
          <cell r="I113">
            <v>6455445.3354037013</v>
          </cell>
        </row>
        <row r="114">
          <cell r="A114">
            <v>97</v>
          </cell>
          <cell r="B114">
            <v>40330</v>
          </cell>
          <cell r="C114">
            <v>6455445.3354037013</v>
          </cell>
          <cell r="D114">
            <v>67981.0827711249</v>
          </cell>
          <cell r="E114">
            <v>0</v>
          </cell>
          <cell r="F114">
            <v>67981.0827711249</v>
          </cell>
          <cell r="G114">
            <v>11495.936086342517</v>
          </cell>
          <cell r="H114">
            <v>56485.146684782383</v>
          </cell>
          <cell r="I114">
            <v>6443949.3993173586</v>
          </cell>
        </row>
        <row r="115">
          <cell r="A115">
            <v>98</v>
          </cell>
          <cell r="B115">
            <v>40360</v>
          </cell>
          <cell r="C115">
            <v>6443949.3993173586</v>
          </cell>
          <cell r="D115">
            <v>67981.0827711249</v>
          </cell>
          <cell r="E115">
            <v>0</v>
          </cell>
          <cell r="F115">
            <v>67981.0827711249</v>
          </cell>
          <cell r="G115">
            <v>11596.525527098012</v>
          </cell>
          <cell r="H115">
            <v>56384.557244026888</v>
          </cell>
          <cell r="I115">
            <v>6432352.8737902604</v>
          </cell>
        </row>
        <row r="116">
          <cell r="A116">
            <v>99</v>
          </cell>
          <cell r="B116">
            <v>40391</v>
          </cell>
          <cell r="C116">
            <v>6432352.8737902604</v>
          </cell>
          <cell r="D116">
            <v>67981.0827711249</v>
          </cell>
          <cell r="E116">
            <v>0</v>
          </cell>
          <cell r="F116">
            <v>67981.0827711249</v>
          </cell>
          <cell r="G116">
            <v>11697.995125460126</v>
          </cell>
          <cell r="H116">
            <v>56283.087645664775</v>
          </cell>
          <cell r="I116">
            <v>6420654.8786648</v>
          </cell>
        </row>
        <row r="117">
          <cell r="A117">
            <v>100</v>
          </cell>
          <cell r="B117">
            <v>40422</v>
          </cell>
          <cell r="C117">
            <v>6420654.8786648</v>
          </cell>
          <cell r="D117">
            <v>67981.0827711249</v>
          </cell>
          <cell r="E117">
            <v>0</v>
          </cell>
          <cell r="F117">
            <v>67981.0827711249</v>
          </cell>
          <cell r="G117">
            <v>11800.352582807907</v>
          </cell>
          <cell r="H117">
            <v>56180.730188316993</v>
          </cell>
          <cell r="I117">
            <v>6408854.5260819923</v>
          </cell>
        </row>
        <row r="118">
          <cell r="A118">
            <v>101</v>
          </cell>
          <cell r="B118">
            <v>40452</v>
          </cell>
          <cell r="C118">
            <v>6408854.5260819923</v>
          </cell>
          <cell r="D118">
            <v>67981.0827711249</v>
          </cell>
          <cell r="E118">
            <v>0</v>
          </cell>
          <cell r="F118">
            <v>67981.0827711249</v>
          </cell>
          <cell r="G118">
            <v>11903.605667907475</v>
          </cell>
          <cell r="H118">
            <v>56077.477103217425</v>
          </cell>
          <cell r="I118">
            <v>6396950.9204140846</v>
          </cell>
        </row>
        <row r="119">
          <cell r="A119">
            <v>102</v>
          </cell>
          <cell r="B119">
            <v>40483</v>
          </cell>
          <cell r="C119">
            <v>6396950.9204140846</v>
          </cell>
          <cell r="D119">
            <v>67981.0827711249</v>
          </cell>
          <cell r="E119">
            <v>0</v>
          </cell>
          <cell r="F119">
            <v>67981.0827711249</v>
          </cell>
          <cell r="G119">
            <v>12007.762217501666</v>
          </cell>
          <cell r="H119">
            <v>55973.320553623234</v>
          </cell>
          <cell r="I119">
            <v>6384943.1581965825</v>
          </cell>
        </row>
        <row r="120">
          <cell r="A120">
            <v>103</v>
          </cell>
          <cell r="B120">
            <v>40513</v>
          </cell>
          <cell r="C120">
            <v>6384943.1581965825</v>
          </cell>
          <cell r="D120">
            <v>67981.0827711249</v>
          </cell>
          <cell r="E120">
            <v>0</v>
          </cell>
          <cell r="F120">
            <v>67981.0827711249</v>
          </cell>
          <cell r="G120">
            <v>12112.830136904806</v>
          </cell>
          <cell r="H120">
            <v>55868.252634220094</v>
          </cell>
          <cell r="I120">
            <v>6372830.328059678</v>
          </cell>
        </row>
        <row r="121">
          <cell r="A121">
            <v>104</v>
          </cell>
          <cell r="B121">
            <v>40544</v>
          </cell>
          <cell r="C121">
            <v>6372830.328059678</v>
          </cell>
          <cell r="D121">
            <v>67981.0827711249</v>
          </cell>
          <cell r="E121">
            <v>0</v>
          </cell>
          <cell r="F121">
            <v>67981.0827711249</v>
          </cell>
          <cell r="G121">
            <v>12218.817400602718</v>
          </cell>
          <cell r="H121">
            <v>55762.265370522182</v>
          </cell>
          <cell r="I121">
            <v>6360611.5106590753</v>
          </cell>
        </row>
        <row r="122">
          <cell r="A122">
            <v>105</v>
          </cell>
          <cell r="B122">
            <v>40575</v>
          </cell>
          <cell r="C122">
            <v>6360611.5106590753</v>
          </cell>
          <cell r="D122">
            <v>67981.0827711249</v>
          </cell>
          <cell r="E122">
            <v>0</v>
          </cell>
          <cell r="F122">
            <v>67981.0827711249</v>
          </cell>
          <cell r="G122">
            <v>12325.732052857995</v>
          </cell>
          <cell r="H122">
            <v>55655.350718266905</v>
          </cell>
          <cell r="I122">
            <v>6348285.7786062174</v>
          </cell>
        </row>
        <row r="123">
          <cell r="A123">
            <v>106</v>
          </cell>
          <cell r="B123">
            <v>40603</v>
          </cell>
          <cell r="C123">
            <v>6348285.7786062174</v>
          </cell>
          <cell r="D123">
            <v>67981.0827711249</v>
          </cell>
          <cell r="E123">
            <v>0</v>
          </cell>
          <cell r="F123">
            <v>67981.0827711249</v>
          </cell>
          <cell r="G123">
            <v>12433.582208320498</v>
          </cell>
          <cell r="H123">
            <v>55547.500562804402</v>
          </cell>
          <cell r="I123">
            <v>6335852.1963978969</v>
          </cell>
        </row>
        <row r="124">
          <cell r="A124">
            <v>107</v>
          </cell>
          <cell r="B124">
            <v>40634</v>
          </cell>
          <cell r="C124">
            <v>6335852.1963978969</v>
          </cell>
          <cell r="D124">
            <v>67981.0827711249</v>
          </cell>
          <cell r="E124">
            <v>0</v>
          </cell>
          <cell r="F124">
            <v>67981.0827711249</v>
          </cell>
          <cell r="G124">
            <v>12542.376052643311</v>
          </cell>
          <cell r="H124">
            <v>55438.70671848159</v>
          </cell>
          <cell r="I124">
            <v>6323309.8203452537</v>
          </cell>
        </row>
        <row r="125">
          <cell r="A125">
            <v>108</v>
          </cell>
          <cell r="B125">
            <v>40664</v>
          </cell>
          <cell r="C125">
            <v>6323309.8203452537</v>
          </cell>
          <cell r="D125">
            <v>67981.0827711249</v>
          </cell>
          <cell r="E125">
            <v>0</v>
          </cell>
          <cell r="F125">
            <v>67981.0827711249</v>
          </cell>
          <cell r="G125">
            <v>12652.121843103931</v>
          </cell>
          <cell r="H125">
            <v>55328.96092802097</v>
          </cell>
          <cell r="I125">
            <v>6310657.6985021494</v>
          </cell>
        </row>
        <row r="126">
          <cell r="A126">
            <v>109</v>
          </cell>
          <cell r="B126">
            <v>40695</v>
          </cell>
          <cell r="C126">
            <v>6310657.6985021494</v>
          </cell>
          <cell r="D126">
            <v>67981.0827711249</v>
          </cell>
          <cell r="E126">
            <v>0</v>
          </cell>
          <cell r="F126">
            <v>67981.0827711249</v>
          </cell>
          <cell r="G126">
            <v>12762.827909231099</v>
          </cell>
          <cell r="H126">
            <v>55218.254861893802</v>
          </cell>
          <cell r="I126">
            <v>6297894.8705929182</v>
          </cell>
        </row>
        <row r="127">
          <cell r="A127">
            <v>110</v>
          </cell>
          <cell r="B127">
            <v>40725</v>
          </cell>
          <cell r="C127">
            <v>6297894.8705929182</v>
          </cell>
          <cell r="D127">
            <v>67981.0827711249</v>
          </cell>
          <cell r="E127">
            <v>0</v>
          </cell>
          <cell r="F127">
            <v>67981.0827711249</v>
          </cell>
          <cell r="G127">
            <v>12874.502653436874</v>
          </cell>
          <cell r="H127">
            <v>55106.580117688027</v>
          </cell>
          <cell r="I127">
            <v>6285020.3679394815</v>
          </cell>
        </row>
        <row r="128">
          <cell r="A128">
            <v>111</v>
          </cell>
          <cell r="B128">
            <v>40756</v>
          </cell>
          <cell r="C128">
            <v>6285020.3679394815</v>
          </cell>
          <cell r="D128">
            <v>67981.0827711249</v>
          </cell>
          <cell r="E128">
            <v>0</v>
          </cell>
          <cell r="F128">
            <v>67981.0827711249</v>
          </cell>
          <cell r="G128">
            <v>12987.154551654443</v>
          </cell>
          <cell r="H128">
            <v>54993.928219470457</v>
          </cell>
          <cell r="I128">
            <v>6272033.2133878274</v>
          </cell>
        </row>
        <row r="129">
          <cell r="A129">
            <v>112</v>
          </cell>
          <cell r="B129">
            <v>40787</v>
          </cell>
          <cell r="C129">
            <v>6272033.2133878274</v>
          </cell>
          <cell r="D129">
            <v>67981.0827711249</v>
          </cell>
          <cell r="E129">
            <v>0</v>
          </cell>
          <cell r="F129">
            <v>67981.0827711249</v>
          </cell>
          <cell r="G129">
            <v>13100.79215398142</v>
          </cell>
          <cell r="H129">
            <v>54880.290617143481</v>
          </cell>
          <cell r="I129">
            <v>6258932.4212338459</v>
          </cell>
        </row>
        <row r="130">
          <cell r="A130">
            <v>113</v>
          </cell>
          <cell r="B130">
            <v>40817</v>
          </cell>
          <cell r="C130">
            <v>6258932.4212338459</v>
          </cell>
          <cell r="D130">
            <v>67981.0827711249</v>
          </cell>
          <cell r="E130">
            <v>0</v>
          </cell>
          <cell r="F130">
            <v>67981.0827711249</v>
          </cell>
          <cell r="G130">
            <v>13215.424085328756</v>
          </cell>
          <cell r="H130">
            <v>54765.658685796145</v>
          </cell>
          <cell r="I130">
            <v>6245716.9971485175</v>
          </cell>
        </row>
        <row r="131">
          <cell r="A131">
            <v>114</v>
          </cell>
          <cell r="B131">
            <v>40848</v>
          </cell>
          <cell r="C131">
            <v>6245716.9971485175</v>
          </cell>
          <cell r="D131">
            <v>67981.0827711249</v>
          </cell>
          <cell r="E131">
            <v>0</v>
          </cell>
          <cell r="F131">
            <v>67981.0827711249</v>
          </cell>
          <cell r="G131">
            <v>13331.059046075381</v>
          </cell>
          <cell r="H131">
            <v>54650.023725049519</v>
          </cell>
          <cell r="I131">
            <v>6232385.9381024418</v>
          </cell>
        </row>
        <row r="132">
          <cell r="A132">
            <v>115</v>
          </cell>
          <cell r="B132">
            <v>40878</v>
          </cell>
          <cell r="C132">
            <v>6232385.9381024418</v>
          </cell>
          <cell r="D132">
            <v>67981.0827711249</v>
          </cell>
          <cell r="E132">
            <v>0</v>
          </cell>
          <cell r="F132">
            <v>67981.0827711249</v>
          </cell>
          <cell r="G132">
            <v>13447.705812728535</v>
          </cell>
          <cell r="H132">
            <v>54533.376958396366</v>
          </cell>
          <cell r="I132">
            <v>6218938.2322897129</v>
          </cell>
        </row>
        <row r="133">
          <cell r="A133">
            <v>116</v>
          </cell>
          <cell r="B133">
            <v>40909</v>
          </cell>
          <cell r="C133">
            <v>6218938.2322897129</v>
          </cell>
          <cell r="D133">
            <v>67981.0827711249</v>
          </cell>
          <cell r="E133">
            <v>0</v>
          </cell>
          <cell r="F133">
            <v>67981.0827711249</v>
          </cell>
          <cell r="G133">
            <v>13565.373238589913</v>
          </cell>
          <cell r="H133">
            <v>54415.709532534987</v>
          </cell>
          <cell r="I133">
            <v>6205372.8590511233</v>
          </cell>
        </row>
        <row r="134">
          <cell r="A134">
            <v>117</v>
          </cell>
          <cell r="B134">
            <v>40940</v>
          </cell>
          <cell r="C134">
            <v>6205372.8590511233</v>
          </cell>
          <cell r="D134">
            <v>67981.0827711249</v>
          </cell>
          <cell r="E134">
            <v>0</v>
          </cell>
          <cell r="F134">
            <v>67981.0827711249</v>
          </cell>
          <cell r="G134">
            <v>13684.070254427577</v>
          </cell>
          <cell r="H134">
            <v>54297.012516697323</v>
          </cell>
          <cell r="I134">
            <v>6191688.7887966959</v>
          </cell>
        </row>
        <row r="135">
          <cell r="A135">
            <v>118</v>
          </cell>
          <cell r="B135">
            <v>40969</v>
          </cell>
          <cell r="C135">
            <v>6191688.7887966959</v>
          </cell>
          <cell r="D135">
            <v>67981.0827711249</v>
          </cell>
          <cell r="E135">
            <v>0</v>
          </cell>
          <cell r="F135">
            <v>67981.0827711249</v>
          </cell>
          <cell r="G135">
            <v>13803.805869153817</v>
          </cell>
          <cell r="H135">
            <v>54177.276901971083</v>
          </cell>
          <cell r="I135">
            <v>6177884.9829275422</v>
          </cell>
        </row>
        <row r="136">
          <cell r="A136">
            <v>119</v>
          </cell>
          <cell r="B136">
            <v>41000</v>
          </cell>
          <cell r="C136">
            <v>6177884.9829275422</v>
          </cell>
          <cell r="D136">
            <v>67981.0827711249</v>
          </cell>
          <cell r="E136">
            <v>0</v>
          </cell>
          <cell r="F136">
            <v>67981.0827711249</v>
          </cell>
          <cell r="G136">
            <v>13924.589170508909</v>
          </cell>
          <cell r="H136">
            <v>54056.493600615991</v>
          </cell>
          <cell r="I136">
            <v>6163960.3937570332</v>
          </cell>
        </row>
        <row r="137">
          <cell r="A137">
            <v>120</v>
          </cell>
          <cell r="B137">
            <v>41030</v>
          </cell>
          <cell r="C137">
            <v>6163960.3937570332</v>
          </cell>
          <cell r="D137">
            <v>67981.0827711249</v>
          </cell>
          <cell r="E137">
            <v>0</v>
          </cell>
          <cell r="F137">
            <v>67981.0827711249</v>
          </cell>
          <cell r="G137">
            <v>14046.429325750862</v>
          </cell>
          <cell r="H137">
            <v>53934.653445374039</v>
          </cell>
          <cell r="I137">
            <v>6149913.9644312821</v>
          </cell>
        </row>
        <row r="138">
          <cell r="A138">
            <v>121</v>
          </cell>
          <cell r="B138">
            <v>41061</v>
          </cell>
          <cell r="C138">
            <v>6149913.9644312821</v>
          </cell>
          <cell r="D138">
            <v>67981.0827711249</v>
          </cell>
          <cell r="E138">
            <v>0</v>
          </cell>
          <cell r="F138">
            <v>67981.0827711249</v>
          </cell>
          <cell r="G138">
            <v>14169.335582351188</v>
          </cell>
          <cell r="H138">
            <v>53811.747188773712</v>
          </cell>
          <cell r="I138">
            <v>6135744.6288489308</v>
          </cell>
        </row>
        <row r="139">
          <cell r="A139">
            <v>122</v>
          </cell>
          <cell r="B139">
            <v>41091</v>
          </cell>
          <cell r="C139">
            <v>6135744.6288489308</v>
          </cell>
          <cell r="D139">
            <v>67981.0827711249</v>
          </cell>
          <cell r="E139">
            <v>0</v>
          </cell>
          <cell r="F139">
            <v>67981.0827711249</v>
          </cell>
          <cell r="G139">
            <v>14293.317268696759</v>
          </cell>
          <cell r="H139">
            <v>53687.765502428141</v>
          </cell>
          <cell r="I139">
            <v>6121451.3115802342</v>
          </cell>
        </row>
        <row r="140">
          <cell r="A140">
            <v>123</v>
          </cell>
          <cell r="B140">
            <v>41122</v>
          </cell>
          <cell r="C140">
            <v>6121451.3115802342</v>
          </cell>
          <cell r="D140">
            <v>67981.0827711249</v>
          </cell>
          <cell r="E140">
            <v>0</v>
          </cell>
          <cell r="F140">
            <v>67981.0827711249</v>
          </cell>
          <cell r="G140">
            <v>14418.383794797854</v>
          </cell>
          <cell r="H140">
            <v>53562.698976327047</v>
          </cell>
          <cell r="I140">
            <v>6107032.9277854366</v>
          </cell>
        </row>
        <row r="141">
          <cell r="A141">
            <v>124</v>
          </cell>
          <cell r="B141">
            <v>41153</v>
          </cell>
          <cell r="C141">
            <v>6107032.9277854366</v>
          </cell>
          <cell r="D141">
            <v>67981.0827711249</v>
          </cell>
          <cell r="E141">
            <v>0</v>
          </cell>
          <cell r="F141">
            <v>67981.0827711249</v>
          </cell>
          <cell r="G141">
            <v>14544.544653002326</v>
          </cell>
          <cell r="H141">
            <v>53436.538118122575</v>
          </cell>
          <cell r="I141">
            <v>6092488.3831324345</v>
          </cell>
        </row>
        <row r="142">
          <cell r="A142">
            <v>125</v>
          </cell>
          <cell r="B142">
            <v>41183</v>
          </cell>
          <cell r="C142">
            <v>6092488.3831324345</v>
          </cell>
          <cell r="D142">
            <v>67981.0827711249</v>
          </cell>
          <cell r="E142">
            <v>0</v>
          </cell>
          <cell r="F142">
            <v>67981.0827711249</v>
          </cell>
          <cell r="G142">
            <v>14671.809418716097</v>
          </cell>
          <cell r="H142">
            <v>53309.273352408803</v>
          </cell>
          <cell r="I142">
            <v>6077816.573713718</v>
          </cell>
        </row>
        <row r="143">
          <cell r="A143">
            <v>126</v>
          </cell>
          <cell r="B143">
            <v>41214</v>
          </cell>
          <cell r="C143">
            <v>6077816.573713718</v>
          </cell>
          <cell r="D143">
            <v>67981.0827711249</v>
          </cell>
          <cell r="E143">
            <v>0</v>
          </cell>
          <cell r="F143">
            <v>67981.0827711249</v>
          </cell>
          <cell r="G143">
            <v>14800.187751129874</v>
          </cell>
          <cell r="H143">
            <v>53180.895019995027</v>
          </cell>
          <cell r="I143">
            <v>6063016.3859625878</v>
          </cell>
        </row>
        <row r="144">
          <cell r="A144">
            <v>127</v>
          </cell>
          <cell r="B144">
            <v>41244</v>
          </cell>
          <cell r="C144">
            <v>6063016.3859625878</v>
          </cell>
          <cell r="D144">
            <v>67981.0827711249</v>
          </cell>
          <cell r="E144">
            <v>0</v>
          </cell>
          <cell r="F144">
            <v>67981.0827711249</v>
          </cell>
          <cell r="G144">
            <v>14929.689393952256</v>
          </cell>
          <cell r="H144">
            <v>53051.393377172644</v>
          </cell>
          <cell r="I144">
            <v>6048086.6965686353</v>
          </cell>
        </row>
        <row r="145">
          <cell r="A145">
            <v>128</v>
          </cell>
          <cell r="B145">
            <v>41275</v>
          </cell>
          <cell r="C145">
            <v>6048086.6965686353</v>
          </cell>
          <cell r="D145">
            <v>67981.0827711249</v>
          </cell>
          <cell r="E145">
            <v>0</v>
          </cell>
          <cell r="F145">
            <v>67981.0827711249</v>
          </cell>
          <cell r="G145">
            <v>15060.324176149348</v>
          </cell>
          <cell r="H145">
            <v>52920.758594975552</v>
          </cell>
          <cell r="I145">
            <v>6033026.3723924858</v>
          </cell>
        </row>
        <row r="146">
          <cell r="A146">
            <v>129</v>
          </cell>
          <cell r="B146">
            <v>41306</v>
          </cell>
          <cell r="C146">
            <v>6033026.3723924858</v>
          </cell>
          <cell r="D146">
            <v>67981.0827711249</v>
          </cell>
          <cell r="E146">
            <v>0</v>
          </cell>
          <cell r="F146">
            <v>67981.0827711249</v>
          </cell>
          <cell r="G146">
            <v>15192.102012690651</v>
          </cell>
          <cell r="H146">
            <v>52788.980758434249</v>
          </cell>
          <cell r="I146">
            <v>6017834.2703797948</v>
          </cell>
        </row>
        <row r="147">
          <cell r="A147">
            <v>130</v>
          </cell>
          <cell r="B147">
            <v>41334</v>
          </cell>
          <cell r="C147">
            <v>6017834.2703797948</v>
          </cell>
          <cell r="D147">
            <v>67981.0827711249</v>
          </cell>
          <cell r="E147">
            <v>0</v>
          </cell>
          <cell r="F147">
            <v>67981.0827711249</v>
          </cell>
          <cell r="G147">
            <v>15325.032905301698</v>
          </cell>
          <cell r="H147">
            <v>52656.049865823203</v>
          </cell>
          <cell r="I147">
            <v>6002509.2374744928</v>
          </cell>
        </row>
        <row r="148">
          <cell r="A148">
            <v>131</v>
          </cell>
          <cell r="B148">
            <v>41365</v>
          </cell>
          <cell r="C148">
            <v>6002509.2374744928</v>
          </cell>
          <cell r="D148">
            <v>67981.0827711249</v>
          </cell>
          <cell r="E148">
            <v>0</v>
          </cell>
          <cell r="F148">
            <v>67981.0827711249</v>
          </cell>
          <cell r="G148">
            <v>15459.126943223091</v>
          </cell>
          <cell r="H148">
            <v>52521.955827901809</v>
          </cell>
          <cell r="I148">
            <v>5987050.1105312696</v>
          </cell>
        </row>
        <row r="149">
          <cell r="A149">
            <v>132</v>
          </cell>
          <cell r="B149">
            <v>41395</v>
          </cell>
          <cell r="C149">
            <v>5987050.1105312696</v>
          </cell>
          <cell r="D149">
            <v>67981.0827711249</v>
          </cell>
          <cell r="E149">
            <v>0</v>
          </cell>
          <cell r="F149">
            <v>67981.0827711249</v>
          </cell>
          <cell r="G149">
            <v>15594.394303976296</v>
          </cell>
          <cell r="H149">
            <v>52386.688467148604</v>
          </cell>
          <cell r="I149">
            <v>5971455.716227293</v>
          </cell>
        </row>
        <row r="150">
          <cell r="A150">
            <v>133</v>
          </cell>
          <cell r="B150">
            <v>41426</v>
          </cell>
          <cell r="C150">
            <v>5971455.716227293</v>
          </cell>
          <cell r="D150">
            <v>67981.0827711249</v>
          </cell>
          <cell r="E150">
            <v>0</v>
          </cell>
          <cell r="F150">
            <v>67981.0827711249</v>
          </cell>
          <cell r="G150">
            <v>15730.845254136082</v>
          </cell>
          <cell r="H150">
            <v>52250.237516988818</v>
          </cell>
          <cell r="I150">
            <v>5955724.8709731568</v>
          </cell>
        </row>
        <row r="151">
          <cell r="A151">
            <v>134</v>
          </cell>
          <cell r="B151">
            <v>41456</v>
          </cell>
          <cell r="C151">
            <v>5955724.8709731568</v>
          </cell>
          <cell r="D151">
            <v>67981.0827711249</v>
          </cell>
          <cell r="E151">
            <v>0</v>
          </cell>
          <cell r="F151">
            <v>67981.0827711249</v>
          </cell>
          <cell r="G151">
            <v>15868.490150109777</v>
          </cell>
          <cell r="H151">
            <v>52112.592621015123</v>
          </cell>
          <cell r="I151">
            <v>5939856.3808230469</v>
          </cell>
        </row>
        <row r="152">
          <cell r="A152">
            <v>135</v>
          </cell>
          <cell r="B152">
            <v>41487</v>
          </cell>
          <cell r="C152">
            <v>5939856.3808230469</v>
          </cell>
          <cell r="D152">
            <v>67981.0827711249</v>
          </cell>
          <cell r="E152">
            <v>0</v>
          </cell>
          <cell r="F152">
            <v>67981.0827711249</v>
          </cell>
          <cell r="G152">
            <v>16007.339438923249</v>
          </cell>
          <cell r="H152">
            <v>51973.743332201651</v>
          </cell>
          <cell r="I152">
            <v>5923849.0413841233</v>
          </cell>
        </row>
        <row r="153">
          <cell r="A153">
            <v>136</v>
          </cell>
          <cell r="B153">
            <v>41518</v>
          </cell>
          <cell r="C153">
            <v>5923849.0413841233</v>
          </cell>
          <cell r="D153">
            <v>67981.0827711249</v>
          </cell>
          <cell r="E153">
            <v>0</v>
          </cell>
          <cell r="F153">
            <v>67981.0827711249</v>
          </cell>
          <cell r="G153">
            <v>16147.403659013828</v>
          </cell>
          <cell r="H153">
            <v>51833.679112111073</v>
          </cell>
          <cell r="I153">
            <v>5907701.6377251092</v>
          </cell>
        </row>
        <row r="154">
          <cell r="A154">
            <v>137</v>
          </cell>
          <cell r="B154">
            <v>41548</v>
          </cell>
          <cell r="C154">
            <v>5907701.6377251092</v>
          </cell>
          <cell r="D154">
            <v>67981.0827711249</v>
          </cell>
          <cell r="E154">
            <v>0</v>
          </cell>
          <cell r="F154">
            <v>67981.0827711249</v>
          </cell>
          <cell r="G154">
            <v>16288.693441030198</v>
          </cell>
          <cell r="H154">
            <v>51692.389330094702</v>
          </cell>
          <cell r="I154">
            <v>5891412.9442840787</v>
          </cell>
        </row>
        <row r="155">
          <cell r="A155">
            <v>138</v>
          </cell>
          <cell r="B155">
            <v>41579</v>
          </cell>
          <cell r="C155">
            <v>5891412.9442840787</v>
          </cell>
          <cell r="D155">
            <v>67981.0827711249</v>
          </cell>
          <cell r="E155">
            <v>0</v>
          </cell>
          <cell r="F155">
            <v>67981.0827711249</v>
          </cell>
          <cell r="G155">
            <v>16431.219508639217</v>
          </cell>
          <cell r="H155">
            <v>51549.863262485684</v>
          </cell>
          <cell r="I155">
            <v>5874981.7247754391</v>
          </cell>
        </row>
        <row r="156">
          <cell r="A156">
            <v>139</v>
          </cell>
          <cell r="B156">
            <v>41609</v>
          </cell>
          <cell r="C156">
            <v>5874981.7247754391</v>
          </cell>
          <cell r="D156">
            <v>67981.0827711249</v>
          </cell>
          <cell r="E156">
            <v>0</v>
          </cell>
          <cell r="F156">
            <v>67981.0827711249</v>
          </cell>
          <cell r="G156">
            <v>16574.992679339812</v>
          </cell>
          <cell r="H156">
            <v>51406.090091785089</v>
          </cell>
          <cell r="I156">
            <v>5858406.7320960993</v>
          </cell>
        </row>
        <row r="157">
          <cell r="A157">
            <v>140</v>
          </cell>
          <cell r="B157">
            <v>41640</v>
          </cell>
          <cell r="C157">
            <v>5858406.7320960993</v>
          </cell>
          <cell r="D157">
            <v>67981.0827711249</v>
          </cell>
          <cell r="E157">
            <v>0</v>
          </cell>
          <cell r="F157">
            <v>67981.0827711249</v>
          </cell>
          <cell r="G157">
            <v>16720.023865284027</v>
          </cell>
          <cell r="H157">
            <v>51261.058905840873</v>
          </cell>
          <cell r="I157">
            <v>5841686.7082308149</v>
          </cell>
        </row>
        <row r="158">
          <cell r="A158">
            <v>141</v>
          </cell>
          <cell r="B158">
            <v>41671</v>
          </cell>
          <cell r="C158">
            <v>5841686.7082308149</v>
          </cell>
          <cell r="D158">
            <v>67981.0827711249</v>
          </cell>
          <cell r="E158">
            <v>0</v>
          </cell>
          <cell r="F158">
            <v>67981.0827711249</v>
          </cell>
          <cell r="G158">
            <v>16866.324074105272</v>
          </cell>
          <cell r="H158">
            <v>51114.758697019628</v>
          </cell>
          <cell r="I158">
            <v>5824820.3841567095</v>
          </cell>
        </row>
        <row r="159">
          <cell r="A159">
            <v>142</v>
          </cell>
          <cell r="B159">
            <v>41699</v>
          </cell>
          <cell r="C159">
            <v>5824820.3841567095</v>
          </cell>
          <cell r="D159">
            <v>67981.0827711249</v>
          </cell>
          <cell r="E159">
            <v>0</v>
          </cell>
          <cell r="F159">
            <v>67981.0827711249</v>
          </cell>
          <cell r="G159">
            <v>17013.90440975369</v>
          </cell>
          <cell r="H159">
            <v>50967.17836137121</v>
          </cell>
          <cell r="I159">
            <v>5807806.4797469554</v>
          </cell>
        </row>
        <row r="160">
          <cell r="A160">
            <v>143</v>
          </cell>
          <cell r="B160">
            <v>41730</v>
          </cell>
          <cell r="C160">
            <v>5807806.4797469554</v>
          </cell>
          <cell r="D160">
            <v>67981.0827711249</v>
          </cell>
          <cell r="E160">
            <v>0</v>
          </cell>
          <cell r="F160">
            <v>67981.0827711249</v>
          </cell>
          <cell r="G160">
            <v>17162.776073339046</v>
          </cell>
          <cell r="H160">
            <v>50818.306697785854</v>
          </cell>
          <cell r="I160">
            <v>5790643.7036736161</v>
          </cell>
        </row>
        <row r="161">
          <cell r="A161">
            <v>144</v>
          </cell>
          <cell r="B161">
            <v>41760</v>
          </cell>
          <cell r="C161">
            <v>5790643.7036736161</v>
          </cell>
          <cell r="D161">
            <v>67981.0827711249</v>
          </cell>
          <cell r="E161">
            <v>0</v>
          </cell>
          <cell r="F161">
            <v>67981.0827711249</v>
          </cell>
          <cell r="G161">
            <v>17312.950363980759</v>
          </cell>
          <cell r="H161">
            <v>50668.132407144141</v>
          </cell>
          <cell r="I161">
            <v>5773330.7533096354</v>
          </cell>
        </row>
        <row r="162">
          <cell r="A162">
            <v>145</v>
          </cell>
          <cell r="B162">
            <v>41791</v>
          </cell>
          <cell r="C162">
            <v>5773330.7533096354</v>
          </cell>
          <cell r="D162">
            <v>67981.0827711249</v>
          </cell>
          <cell r="E162">
            <v>0</v>
          </cell>
          <cell r="F162">
            <v>67981.0827711249</v>
          </cell>
          <cell r="G162">
            <v>17464.438679665589</v>
          </cell>
          <cell r="H162">
            <v>50516.644091459311</v>
          </cell>
          <cell r="I162">
            <v>5755866.3146299701</v>
          </cell>
        </row>
        <row r="163">
          <cell r="A163">
            <v>146</v>
          </cell>
          <cell r="B163">
            <v>41821</v>
          </cell>
          <cell r="C163">
            <v>5755866.3146299701</v>
          </cell>
          <cell r="D163">
            <v>67981.0827711249</v>
          </cell>
          <cell r="E163">
            <v>0</v>
          </cell>
          <cell r="F163">
            <v>67981.0827711249</v>
          </cell>
          <cell r="G163">
            <v>17617.252518112662</v>
          </cell>
          <cell r="H163">
            <v>50363.830253012238</v>
          </cell>
          <cell r="I163">
            <v>5738249.0621118573</v>
          </cell>
        </row>
        <row r="164">
          <cell r="A164">
            <v>147</v>
          </cell>
          <cell r="B164">
            <v>41852</v>
          </cell>
          <cell r="C164">
            <v>5738249.0621118573</v>
          </cell>
          <cell r="D164">
            <v>67981.0827711249</v>
          </cell>
          <cell r="E164">
            <v>0</v>
          </cell>
          <cell r="F164">
            <v>67981.0827711249</v>
          </cell>
          <cell r="G164">
            <v>17771.403477646149</v>
          </cell>
          <cell r="H164">
            <v>50209.679293478752</v>
          </cell>
          <cell r="I164">
            <v>5720477.6586342109</v>
          </cell>
        </row>
        <row r="165">
          <cell r="A165">
            <v>148</v>
          </cell>
          <cell r="B165">
            <v>41883</v>
          </cell>
          <cell r="C165">
            <v>5720477.6586342109</v>
          </cell>
          <cell r="D165">
            <v>67981.0827711249</v>
          </cell>
          <cell r="E165">
            <v>0</v>
          </cell>
          <cell r="F165">
            <v>67981.0827711249</v>
          </cell>
          <cell r="G165">
            <v>17926.903258075559</v>
          </cell>
          <cell r="H165">
            <v>50054.179513049341</v>
          </cell>
          <cell r="I165">
            <v>5702550.755376135</v>
          </cell>
        </row>
        <row r="166">
          <cell r="A166">
            <v>149</v>
          </cell>
          <cell r="B166">
            <v>41913</v>
          </cell>
          <cell r="C166">
            <v>5702550.755376135</v>
          </cell>
          <cell r="D166">
            <v>67981.0827711249</v>
          </cell>
          <cell r="E166">
            <v>0</v>
          </cell>
          <cell r="F166">
            <v>67981.0827711249</v>
          </cell>
          <cell r="G166">
            <v>18083.763661583718</v>
          </cell>
          <cell r="H166">
            <v>49897.319109541182</v>
          </cell>
          <cell r="I166">
            <v>5684466.9917145511</v>
          </cell>
        </row>
        <row r="167">
          <cell r="A167">
            <v>150</v>
          </cell>
          <cell r="B167">
            <v>41944</v>
          </cell>
          <cell r="C167">
            <v>5684466.9917145511</v>
          </cell>
          <cell r="D167">
            <v>67981.0827711249</v>
          </cell>
          <cell r="E167">
            <v>0</v>
          </cell>
          <cell r="F167">
            <v>67981.0827711249</v>
          </cell>
          <cell r="G167">
            <v>18241.996593622578</v>
          </cell>
          <cell r="H167">
            <v>49739.086177502322</v>
          </cell>
          <cell r="I167">
            <v>5666224.9951209286</v>
          </cell>
        </row>
        <row r="168">
          <cell r="A168">
            <v>151</v>
          </cell>
          <cell r="B168">
            <v>41974</v>
          </cell>
          <cell r="C168">
            <v>5666224.9951209286</v>
          </cell>
          <cell r="D168">
            <v>67981.0827711249</v>
          </cell>
          <cell r="E168">
            <v>0</v>
          </cell>
          <cell r="F168">
            <v>67981.0827711249</v>
          </cell>
          <cell r="G168">
            <v>18401.614063816778</v>
          </cell>
          <cell r="H168">
            <v>49579.468707308122</v>
          </cell>
          <cell r="I168">
            <v>5647823.3810571115</v>
          </cell>
        </row>
        <row r="169">
          <cell r="A169">
            <v>152</v>
          </cell>
          <cell r="B169">
            <v>42005</v>
          </cell>
          <cell r="C169">
            <v>5647823.3810571115</v>
          </cell>
          <cell r="D169">
            <v>67981.0827711249</v>
          </cell>
          <cell r="E169">
            <v>0</v>
          </cell>
          <cell r="F169">
            <v>67981.0827711249</v>
          </cell>
          <cell r="G169">
            <v>18562.628186875176</v>
          </cell>
          <cell r="H169">
            <v>49418.454584249725</v>
          </cell>
          <cell r="I169">
            <v>5629260.7528702365</v>
          </cell>
        </row>
        <row r="170">
          <cell r="A170">
            <v>153</v>
          </cell>
          <cell r="B170">
            <v>42036</v>
          </cell>
          <cell r="C170">
            <v>5629260.7528702365</v>
          </cell>
          <cell r="D170">
            <v>67981.0827711249</v>
          </cell>
          <cell r="E170">
            <v>0</v>
          </cell>
          <cell r="F170">
            <v>67981.0827711249</v>
          </cell>
          <cell r="G170">
            <v>18725.051183510332</v>
          </cell>
          <cell r="H170">
            <v>49256.031587614569</v>
          </cell>
          <cell r="I170">
            <v>5610535.701686726</v>
          </cell>
        </row>
        <row r="171">
          <cell r="A171">
            <v>154</v>
          </cell>
          <cell r="B171">
            <v>42064</v>
          </cell>
          <cell r="C171">
            <v>5610535.701686726</v>
          </cell>
          <cell r="D171">
            <v>67981.0827711249</v>
          </cell>
          <cell r="E171">
            <v>0</v>
          </cell>
          <cell r="F171">
            <v>67981.0827711249</v>
          </cell>
          <cell r="G171">
            <v>18888.895381366048</v>
          </cell>
          <cell r="H171">
            <v>49092.187389758852</v>
          </cell>
          <cell r="I171">
            <v>5591646.80630536</v>
          </cell>
        </row>
        <row r="172">
          <cell r="A172">
            <v>155</v>
          </cell>
          <cell r="B172">
            <v>42095</v>
          </cell>
          <cell r="C172">
            <v>5591646.80630536</v>
          </cell>
          <cell r="D172">
            <v>67981.0827711249</v>
          </cell>
          <cell r="E172">
            <v>0</v>
          </cell>
          <cell r="F172">
            <v>67981.0827711249</v>
          </cell>
          <cell r="G172">
            <v>19054.173215953</v>
          </cell>
          <cell r="H172">
            <v>48926.9095551719</v>
          </cell>
          <cell r="I172">
            <v>5572592.6330894073</v>
          </cell>
        </row>
        <row r="173">
          <cell r="A173">
            <v>156</v>
          </cell>
          <cell r="B173">
            <v>42125</v>
          </cell>
          <cell r="C173">
            <v>5572592.6330894073</v>
          </cell>
          <cell r="D173">
            <v>67981.0827711249</v>
          </cell>
          <cell r="E173">
            <v>0</v>
          </cell>
          <cell r="F173">
            <v>67981.0827711249</v>
          </cell>
          <cell r="G173">
            <v>19220.897231592586</v>
          </cell>
          <cell r="H173">
            <v>48760.185539532315</v>
          </cell>
          <cell r="I173">
            <v>5553371.7358578146</v>
          </cell>
        </row>
        <row r="174">
          <cell r="A174">
            <v>157</v>
          </cell>
          <cell r="B174">
            <v>42156</v>
          </cell>
          <cell r="C174">
            <v>5553371.7358578146</v>
          </cell>
          <cell r="D174">
            <v>67981.0827711249</v>
          </cell>
          <cell r="E174">
            <v>0</v>
          </cell>
          <cell r="F174">
            <v>67981.0827711249</v>
          </cell>
          <cell r="G174">
            <v>19389.08008236903</v>
          </cell>
          <cell r="H174">
            <v>48592.002688755871</v>
          </cell>
          <cell r="I174">
            <v>5533982.6557754455</v>
          </cell>
        </row>
        <row r="175">
          <cell r="A175">
            <v>158</v>
          </cell>
          <cell r="B175">
            <v>42186</v>
          </cell>
          <cell r="C175">
            <v>5533982.6557754455</v>
          </cell>
          <cell r="D175">
            <v>67981.0827711249</v>
          </cell>
          <cell r="E175">
            <v>0</v>
          </cell>
          <cell r="F175">
            <v>67981.0827711249</v>
          </cell>
          <cell r="G175">
            <v>19558.734533089759</v>
          </cell>
          <cell r="H175">
            <v>48422.348238035142</v>
          </cell>
          <cell r="I175">
            <v>5514423.9212423554</v>
          </cell>
        </row>
        <row r="176">
          <cell r="A176">
            <v>159</v>
          </cell>
          <cell r="B176">
            <v>42217</v>
          </cell>
          <cell r="C176">
            <v>5514423.9212423554</v>
          </cell>
          <cell r="D176">
            <v>67981.0827711249</v>
          </cell>
          <cell r="E176">
            <v>0</v>
          </cell>
          <cell r="F176">
            <v>67981.0827711249</v>
          </cell>
          <cell r="G176">
            <v>19729.87346025429</v>
          </cell>
          <cell r="H176">
            <v>48251.20931087061</v>
          </cell>
          <cell r="I176">
            <v>5494694.0477821007</v>
          </cell>
        </row>
        <row r="177">
          <cell r="A177">
            <v>160</v>
          </cell>
          <cell r="B177">
            <v>42248</v>
          </cell>
          <cell r="C177">
            <v>5494694.0477821007</v>
          </cell>
          <cell r="D177">
            <v>67981.0827711249</v>
          </cell>
          <cell r="E177">
            <v>0</v>
          </cell>
          <cell r="F177">
            <v>67981.0827711249</v>
          </cell>
          <cell r="G177">
            <v>19902.509853031523</v>
          </cell>
          <cell r="H177">
            <v>48078.572918093378</v>
          </cell>
          <cell r="I177">
            <v>5474791.5379290693</v>
          </cell>
        </row>
        <row r="178">
          <cell r="A178">
            <v>161</v>
          </cell>
          <cell r="B178">
            <v>42278</v>
          </cell>
          <cell r="C178">
            <v>5474791.5379290693</v>
          </cell>
          <cell r="D178">
            <v>67981.0827711249</v>
          </cell>
          <cell r="E178">
            <v>0</v>
          </cell>
          <cell r="F178">
            <v>67981.0827711249</v>
          </cell>
          <cell r="G178">
            <v>20076.656814245544</v>
          </cell>
          <cell r="H178">
            <v>47904.425956879357</v>
          </cell>
          <cell r="I178">
            <v>5454714.8811148237</v>
          </cell>
        </row>
        <row r="179">
          <cell r="A179">
            <v>162</v>
          </cell>
          <cell r="B179">
            <v>42309</v>
          </cell>
          <cell r="C179">
            <v>5454714.8811148237</v>
          </cell>
          <cell r="D179">
            <v>67981.0827711249</v>
          </cell>
          <cell r="E179">
            <v>0</v>
          </cell>
          <cell r="F179">
            <v>67981.0827711249</v>
          </cell>
          <cell r="G179">
            <v>20252.327561370192</v>
          </cell>
          <cell r="H179">
            <v>47728.755209754709</v>
          </cell>
          <cell r="I179">
            <v>5434462.5535534536</v>
          </cell>
        </row>
        <row r="180">
          <cell r="A180">
            <v>163</v>
          </cell>
          <cell r="B180">
            <v>42339</v>
          </cell>
          <cell r="C180">
            <v>5434462.5535534536</v>
          </cell>
          <cell r="D180">
            <v>67981.0827711249</v>
          </cell>
          <cell r="E180">
            <v>0</v>
          </cell>
          <cell r="F180">
            <v>67981.0827711249</v>
          </cell>
          <cell r="G180">
            <v>20429.535427532181</v>
          </cell>
          <cell r="H180">
            <v>47551.54734359272</v>
          </cell>
          <cell r="I180">
            <v>5414033.0181259215</v>
          </cell>
        </row>
        <row r="181">
          <cell r="A181">
            <v>164</v>
          </cell>
          <cell r="B181">
            <v>42370</v>
          </cell>
          <cell r="C181">
            <v>5414033.0181259215</v>
          </cell>
          <cell r="D181">
            <v>67981.0827711249</v>
          </cell>
          <cell r="E181">
            <v>0</v>
          </cell>
          <cell r="F181">
            <v>67981.0827711249</v>
          </cell>
          <cell r="G181">
            <v>20608.293862523096</v>
          </cell>
          <cell r="H181">
            <v>47372.788908601804</v>
          </cell>
          <cell r="I181">
            <v>5393424.724263398</v>
          </cell>
        </row>
        <row r="182">
          <cell r="A182">
            <v>165</v>
          </cell>
          <cell r="B182">
            <v>42401</v>
          </cell>
          <cell r="C182">
            <v>5393424.724263398</v>
          </cell>
          <cell r="D182">
            <v>67981.0827711249</v>
          </cell>
          <cell r="E182">
            <v>0</v>
          </cell>
          <cell r="F182">
            <v>67981.0827711249</v>
          </cell>
          <cell r="G182">
            <v>20788.616433820171</v>
          </cell>
          <cell r="H182">
            <v>47192.46633730473</v>
          </cell>
          <cell r="I182">
            <v>5372636.1078295782</v>
          </cell>
        </row>
        <row r="183">
          <cell r="A183">
            <v>166</v>
          </cell>
          <cell r="B183">
            <v>42430</v>
          </cell>
          <cell r="C183">
            <v>5372636.1078295782</v>
          </cell>
          <cell r="D183">
            <v>67981.0827711249</v>
          </cell>
          <cell r="E183">
            <v>0</v>
          </cell>
          <cell r="F183">
            <v>67981.0827711249</v>
          </cell>
          <cell r="G183">
            <v>20970.516827616091</v>
          </cell>
          <cell r="H183">
            <v>47010.565943508809</v>
          </cell>
          <cell r="I183">
            <v>5351665.5910019623</v>
          </cell>
        </row>
        <row r="184">
          <cell r="A184">
            <v>167</v>
          </cell>
          <cell r="B184">
            <v>42461</v>
          </cell>
          <cell r="C184">
            <v>5351665.5910019623</v>
          </cell>
          <cell r="D184">
            <v>67981.0827711249</v>
          </cell>
          <cell r="E184">
            <v>0</v>
          </cell>
          <cell r="F184">
            <v>67981.0827711249</v>
          </cell>
          <cell r="G184">
            <v>21154.008849857732</v>
          </cell>
          <cell r="H184">
            <v>46827.073921267169</v>
          </cell>
          <cell r="I184">
            <v>5330511.5821521049</v>
          </cell>
        </row>
        <row r="185">
          <cell r="A185">
            <v>168</v>
          </cell>
          <cell r="B185">
            <v>42491</v>
          </cell>
          <cell r="C185">
            <v>5330511.5821521049</v>
          </cell>
          <cell r="D185">
            <v>67981.0827711249</v>
          </cell>
          <cell r="E185">
            <v>0</v>
          </cell>
          <cell r="F185">
            <v>67981.0827711249</v>
          </cell>
          <cell r="G185">
            <v>21339.106427293977</v>
          </cell>
          <cell r="H185">
            <v>46641.976343830924</v>
          </cell>
          <cell r="I185">
            <v>5309172.4757248107</v>
          </cell>
        </row>
        <row r="186">
          <cell r="A186">
            <v>169</v>
          </cell>
          <cell r="B186">
            <v>42522</v>
          </cell>
          <cell r="C186">
            <v>5309172.4757248107</v>
          </cell>
          <cell r="D186">
            <v>67981.0827711249</v>
          </cell>
          <cell r="E186">
            <v>0</v>
          </cell>
          <cell r="F186">
            <v>67981.0827711249</v>
          </cell>
          <cell r="G186">
            <v>21525.82360853281</v>
          </cell>
          <cell r="H186">
            <v>46455.25916259209</v>
          </cell>
          <cell r="I186">
            <v>5287646.6521162782</v>
          </cell>
        </row>
        <row r="187">
          <cell r="A187">
            <v>170</v>
          </cell>
          <cell r="B187">
            <v>42552</v>
          </cell>
          <cell r="C187">
            <v>5287646.6521162782</v>
          </cell>
          <cell r="D187">
            <v>67981.0827711249</v>
          </cell>
          <cell r="E187">
            <v>0</v>
          </cell>
          <cell r="F187">
            <v>67981.0827711249</v>
          </cell>
          <cell r="G187">
            <v>21714.174565107467</v>
          </cell>
          <cell r="H187">
            <v>46266.908206017433</v>
          </cell>
          <cell r="I187">
            <v>5265932.4775511706</v>
          </cell>
        </row>
        <row r="188">
          <cell r="A188">
            <v>171</v>
          </cell>
          <cell r="B188">
            <v>42583</v>
          </cell>
          <cell r="C188">
            <v>5265932.4775511706</v>
          </cell>
          <cell r="D188">
            <v>67981.0827711249</v>
          </cell>
          <cell r="E188">
            <v>0</v>
          </cell>
          <cell r="F188">
            <v>67981.0827711249</v>
          </cell>
          <cell r="G188">
            <v>21904.173592552157</v>
          </cell>
          <cell r="H188">
            <v>46076.909178572743</v>
          </cell>
          <cell r="I188">
            <v>5244028.3039586181</v>
          </cell>
        </row>
        <row r="189">
          <cell r="A189">
            <v>172</v>
          </cell>
          <cell r="B189">
            <v>42614</v>
          </cell>
          <cell r="C189">
            <v>5244028.3039586181</v>
          </cell>
          <cell r="D189">
            <v>67981.0827711249</v>
          </cell>
          <cell r="E189">
            <v>0</v>
          </cell>
          <cell r="F189">
            <v>67981.0827711249</v>
          </cell>
          <cell r="G189">
            <v>22095.835111486995</v>
          </cell>
          <cell r="H189">
            <v>45885.247659637906</v>
          </cell>
          <cell r="I189">
            <v>5221932.4688471314</v>
          </cell>
        </row>
        <row r="190">
          <cell r="A190">
            <v>173</v>
          </cell>
          <cell r="B190">
            <v>42644</v>
          </cell>
          <cell r="C190">
            <v>5221932.4688471314</v>
          </cell>
          <cell r="D190">
            <v>67981.0827711249</v>
          </cell>
          <cell r="E190">
            <v>0</v>
          </cell>
          <cell r="F190">
            <v>67981.0827711249</v>
          </cell>
          <cell r="G190">
            <v>22289.173668712501</v>
          </cell>
          <cell r="H190">
            <v>45691.909102412399</v>
          </cell>
          <cell r="I190">
            <v>5199643.295178419</v>
          </cell>
        </row>
        <row r="191">
          <cell r="A191">
            <v>174</v>
          </cell>
          <cell r="B191">
            <v>42675</v>
          </cell>
          <cell r="C191">
            <v>5199643.295178419</v>
          </cell>
          <cell r="D191">
            <v>67981.0827711249</v>
          </cell>
          <cell r="E191">
            <v>0</v>
          </cell>
          <cell r="F191">
            <v>67981.0827711249</v>
          </cell>
          <cell r="G191">
            <v>22484.203938313738</v>
          </cell>
          <cell r="H191">
            <v>45496.878832811162</v>
          </cell>
          <cell r="I191">
            <v>5177159.0912401052</v>
          </cell>
        </row>
        <row r="192">
          <cell r="A192">
            <v>175</v>
          </cell>
          <cell r="B192">
            <v>42705</v>
          </cell>
          <cell r="C192">
            <v>5177159.0912401052</v>
          </cell>
          <cell r="D192">
            <v>67981.0827711249</v>
          </cell>
          <cell r="E192">
            <v>0</v>
          </cell>
          <cell r="F192">
            <v>67981.0827711249</v>
          </cell>
          <cell r="G192">
            <v>22680.940722773979</v>
          </cell>
          <cell r="H192">
            <v>45300.142048350921</v>
          </cell>
          <cell r="I192">
            <v>5154478.1505173314</v>
          </cell>
        </row>
        <row r="193">
          <cell r="A193">
            <v>176</v>
          </cell>
          <cell r="B193">
            <v>42736</v>
          </cell>
          <cell r="C193">
            <v>5154478.1505173314</v>
          </cell>
          <cell r="D193">
            <v>67981.0827711249</v>
          </cell>
          <cell r="E193">
            <v>0</v>
          </cell>
          <cell r="F193">
            <v>67981.0827711249</v>
          </cell>
          <cell r="G193">
            <v>22879.398954098251</v>
          </cell>
          <cell r="H193">
            <v>45101.683817026649</v>
          </cell>
          <cell r="I193">
            <v>5131598.7515632333</v>
          </cell>
        </row>
        <row r="194">
          <cell r="A194">
            <v>177</v>
          </cell>
          <cell r="B194">
            <v>42767</v>
          </cell>
          <cell r="C194">
            <v>5131598.7515632333</v>
          </cell>
          <cell r="D194">
            <v>67981.0827711249</v>
          </cell>
          <cell r="E194">
            <v>0</v>
          </cell>
          <cell r="F194">
            <v>67981.0827711249</v>
          </cell>
          <cell r="G194">
            <v>23079.593694946612</v>
          </cell>
          <cell r="H194">
            <v>44901.489076178288</v>
          </cell>
          <cell r="I194">
            <v>5108519.1578682866</v>
          </cell>
        </row>
        <row r="195">
          <cell r="A195">
            <v>178</v>
          </cell>
          <cell r="B195">
            <v>42795</v>
          </cell>
          <cell r="C195">
            <v>5108519.1578682866</v>
          </cell>
          <cell r="D195">
            <v>67981.0827711249</v>
          </cell>
          <cell r="E195">
            <v>0</v>
          </cell>
          <cell r="F195">
            <v>67981.0827711249</v>
          </cell>
          <cell r="G195">
            <v>23281.540139777389</v>
          </cell>
          <cell r="H195">
            <v>44699.542631347511</v>
          </cell>
          <cell r="I195">
            <v>5085237.617728509</v>
          </cell>
        </row>
        <row r="196">
          <cell r="A196">
            <v>179</v>
          </cell>
          <cell r="B196">
            <v>42826</v>
          </cell>
          <cell r="C196">
            <v>5085237.617728509</v>
          </cell>
          <cell r="D196">
            <v>67981.0827711249</v>
          </cell>
          <cell r="E196">
            <v>0</v>
          </cell>
          <cell r="F196">
            <v>67981.0827711249</v>
          </cell>
          <cell r="G196">
            <v>23485.253616000446</v>
          </cell>
          <cell r="H196">
            <v>44495.829155124455</v>
          </cell>
          <cell r="I196">
            <v>5061752.3641125085</v>
          </cell>
        </row>
        <row r="197">
          <cell r="A197">
            <v>180</v>
          </cell>
          <cell r="B197">
            <v>42856</v>
          </cell>
          <cell r="C197">
            <v>5061752.3641125085</v>
          </cell>
          <cell r="D197">
            <v>67981.0827711249</v>
          </cell>
          <cell r="E197">
            <v>0</v>
          </cell>
          <cell r="F197">
            <v>67981.0827711249</v>
          </cell>
          <cell r="G197">
            <v>23690.749585140446</v>
          </cell>
          <cell r="H197">
            <v>44290.333185984455</v>
          </cell>
          <cell r="I197">
            <v>5038061.614527368</v>
          </cell>
        </row>
        <row r="198">
          <cell r="A198">
            <v>181</v>
          </cell>
          <cell r="B198">
            <v>42887</v>
          </cell>
          <cell r="C198">
            <v>5038061.614527368</v>
          </cell>
          <cell r="D198">
            <v>67981.0827711249</v>
          </cell>
          <cell r="E198">
            <v>0</v>
          </cell>
          <cell r="F198">
            <v>67981.0827711249</v>
          </cell>
          <cell r="G198">
            <v>23898.043644010431</v>
          </cell>
          <cell r="H198">
            <v>44083.039127114469</v>
          </cell>
          <cell r="I198">
            <v>5014163.5708833579</v>
          </cell>
        </row>
        <row r="199">
          <cell r="A199">
            <v>182</v>
          </cell>
          <cell r="B199">
            <v>42917</v>
          </cell>
          <cell r="C199">
            <v>5014163.5708833579</v>
          </cell>
          <cell r="D199">
            <v>67981.0827711249</v>
          </cell>
          <cell r="E199">
            <v>0</v>
          </cell>
          <cell r="F199">
            <v>67981.0827711249</v>
          </cell>
          <cell r="G199">
            <v>24107.151525895519</v>
          </cell>
          <cell r="H199">
            <v>43873.931245229382</v>
          </cell>
          <cell r="I199">
            <v>4990056.4193574628</v>
          </cell>
        </row>
        <row r="200">
          <cell r="A200">
            <v>183</v>
          </cell>
          <cell r="B200">
            <v>42948</v>
          </cell>
          <cell r="C200">
            <v>4990056.4193574628</v>
          </cell>
          <cell r="D200">
            <v>67981.0827711249</v>
          </cell>
          <cell r="E200">
            <v>0</v>
          </cell>
          <cell r="F200">
            <v>67981.0827711249</v>
          </cell>
          <cell r="G200">
            <v>24318.0891017471</v>
          </cell>
          <cell r="H200">
            <v>43662.9936693778</v>
          </cell>
          <cell r="I200">
            <v>4965738.3302557161</v>
          </cell>
        </row>
        <row r="201">
          <cell r="A201">
            <v>184</v>
          </cell>
          <cell r="B201">
            <v>42979</v>
          </cell>
          <cell r="C201">
            <v>4965738.3302557161</v>
          </cell>
          <cell r="D201">
            <v>67981.0827711249</v>
          </cell>
          <cell r="E201">
            <v>0</v>
          </cell>
          <cell r="F201">
            <v>67981.0827711249</v>
          </cell>
          <cell r="G201">
            <v>24530.872381387388</v>
          </cell>
          <cell r="H201">
            <v>43450.210389737513</v>
          </cell>
          <cell r="I201">
            <v>4941207.4578743288</v>
          </cell>
        </row>
        <row r="202">
          <cell r="A202">
            <v>185</v>
          </cell>
          <cell r="B202">
            <v>43009</v>
          </cell>
          <cell r="C202">
            <v>4941207.4578743288</v>
          </cell>
          <cell r="D202">
            <v>67981.0827711249</v>
          </cell>
          <cell r="E202">
            <v>0</v>
          </cell>
          <cell r="F202">
            <v>67981.0827711249</v>
          </cell>
          <cell r="G202">
            <v>24745.517514724525</v>
          </cell>
          <cell r="H202">
            <v>43235.565256400376</v>
          </cell>
          <cell r="I202">
            <v>4916461.9403596045</v>
          </cell>
        </row>
        <row r="203">
          <cell r="A203">
            <v>186</v>
          </cell>
          <cell r="B203">
            <v>43040</v>
          </cell>
          <cell r="C203">
            <v>4916461.9403596045</v>
          </cell>
          <cell r="D203">
            <v>67981.0827711249</v>
          </cell>
          <cell r="E203">
            <v>0</v>
          </cell>
          <cell r="F203">
            <v>67981.0827711249</v>
          </cell>
          <cell r="G203">
            <v>24962.040792978361</v>
          </cell>
          <cell r="H203">
            <v>43019.041978146539</v>
          </cell>
          <cell r="I203">
            <v>4891499.8995666262</v>
          </cell>
        </row>
        <row r="204">
          <cell r="A204">
            <v>187</v>
          </cell>
          <cell r="B204">
            <v>43070</v>
          </cell>
          <cell r="C204">
            <v>4891499.8995666262</v>
          </cell>
          <cell r="D204">
            <v>67981.0827711249</v>
          </cell>
          <cell r="E204">
            <v>0</v>
          </cell>
          <cell r="F204">
            <v>67981.0827711249</v>
          </cell>
          <cell r="G204">
            <v>25180.458649916924</v>
          </cell>
          <cell r="H204">
            <v>42800.624121207977</v>
          </cell>
          <cell r="I204">
            <v>4866319.4409167096</v>
          </cell>
        </row>
        <row r="205">
          <cell r="A205">
            <v>188</v>
          </cell>
          <cell r="B205">
            <v>43101</v>
          </cell>
          <cell r="C205">
            <v>4866319.4409167096</v>
          </cell>
          <cell r="D205">
            <v>67981.0827711249</v>
          </cell>
          <cell r="E205">
            <v>0</v>
          </cell>
          <cell r="F205">
            <v>67981.0827711249</v>
          </cell>
          <cell r="G205">
            <v>25400.787663103692</v>
          </cell>
          <cell r="H205">
            <v>42580.295108021208</v>
          </cell>
          <cell r="I205">
            <v>4840918.6532536056</v>
          </cell>
        </row>
        <row r="206">
          <cell r="A206">
            <v>189</v>
          </cell>
          <cell r="B206">
            <v>43132</v>
          </cell>
          <cell r="C206">
            <v>4840918.6532536056</v>
          </cell>
          <cell r="D206">
            <v>67981.0827711249</v>
          </cell>
          <cell r="E206">
            <v>0</v>
          </cell>
          <cell r="F206">
            <v>67981.0827711249</v>
          </cell>
          <cell r="G206">
            <v>25623.044555155851</v>
          </cell>
          <cell r="H206">
            <v>42358.038215969049</v>
          </cell>
          <cell r="I206">
            <v>4815295.60869845</v>
          </cell>
        </row>
        <row r="207">
          <cell r="A207">
            <v>190</v>
          </cell>
          <cell r="B207">
            <v>43160</v>
          </cell>
          <cell r="C207">
            <v>4815295.60869845</v>
          </cell>
          <cell r="D207">
            <v>67981.0827711249</v>
          </cell>
          <cell r="E207">
            <v>0</v>
          </cell>
          <cell r="F207">
            <v>67981.0827711249</v>
          </cell>
          <cell r="G207">
            <v>25847.246195013468</v>
          </cell>
          <cell r="H207">
            <v>42133.836576111433</v>
          </cell>
          <cell r="I207">
            <v>4789448.3625034364</v>
          </cell>
        </row>
        <row r="208">
          <cell r="A208">
            <v>191</v>
          </cell>
          <cell r="B208">
            <v>43191</v>
          </cell>
          <cell r="C208">
            <v>4789448.3625034364</v>
          </cell>
          <cell r="D208">
            <v>67981.0827711249</v>
          </cell>
          <cell r="E208">
            <v>0</v>
          </cell>
          <cell r="F208">
            <v>67981.0827711249</v>
          </cell>
          <cell r="G208">
            <v>26073.409599219834</v>
          </cell>
          <cell r="H208">
            <v>41907.673171905066</v>
          </cell>
          <cell r="I208">
            <v>4763374.9529042169</v>
          </cell>
        </row>
        <row r="209">
          <cell r="A209">
            <v>192</v>
          </cell>
          <cell r="B209">
            <v>43221</v>
          </cell>
          <cell r="C209">
            <v>4763374.9529042169</v>
          </cell>
          <cell r="D209">
            <v>67981.0827711249</v>
          </cell>
          <cell r="E209">
            <v>0</v>
          </cell>
          <cell r="F209">
            <v>67981.0827711249</v>
          </cell>
          <cell r="G209">
            <v>26301.551933212999</v>
          </cell>
          <cell r="H209">
            <v>41679.530837911901</v>
          </cell>
          <cell r="I209">
            <v>4737073.4009710038</v>
          </cell>
        </row>
        <row r="210">
          <cell r="A210">
            <v>193</v>
          </cell>
          <cell r="B210">
            <v>43252</v>
          </cell>
          <cell r="C210">
            <v>4737073.4009710038</v>
          </cell>
          <cell r="D210">
            <v>67981.0827711249</v>
          </cell>
          <cell r="E210">
            <v>0</v>
          </cell>
          <cell r="F210">
            <v>67981.0827711249</v>
          </cell>
          <cell r="G210">
            <v>26531.690512628622</v>
          </cell>
          <cell r="H210">
            <v>41449.392258496278</v>
          </cell>
          <cell r="I210">
            <v>4710541.7104583755</v>
          </cell>
        </row>
        <row r="211">
          <cell r="A211">
            <v>194</v>
          </cell>
          <cell r="B211">
            <v>43282</v>
          </cell>
          <cell r="C211">
            <v>4710541.7104583755</v>
          </cell>
          <cell r="D211">
            <v>67981.0827711249</v>
          </cell>
          <cell r="E211">
            <v>0</v>
          </cell>
          <cell r="F211">
            <v>67981.0827711249</v>
          </cell>
          <cell r="G211">
            <v>26763.842804614113</v>
          </cell>
          <cell r="H211">
            <v>41217.239966510788</v>
          </cell>
          <cell r="I211">
            <v>4683777.8676537611</v>
          </cell>
        </row>
        <row r="212">
          <cell r="A212">
            <v>195</v>
          </cell>
          <cell r="B212">
            <v>43313</v>
          </cell>
          <cell r="C212">
            <v>4683777.8676537611</v>
          </cell>
          <cell r="D212">
            <v>67981.0827711249</v>
          </cell>
          <cell r="E212">
            <v>0</v>
          </cell>
          <cell r="F212">
            <v>67981.0827711249</v>
          </cell>
          <cell r="G212">
            <v>26998.026429154495</v>
          </cell>
          <cell r="H212">
            <v>40983.056341970405</v>
          </cell>
          <cell r="I212">
            <v>4656779.8412246061</v>
          </cell>
        </row>
        <row r="213">
          <cell r="A213">
            <v>196</v>
          </cell>
          <cell r="B213">
            <v>43344</v>
          </cell>
          <cell r="C213">
            <v>4656779.8412246061</v>
          </cell>
          <cell r="D213">
            <v>67981.0827711249</v>
          </cell>
          <cell r="E213">
            <v>0</v>
          </cell>
          <cell r="F213">
            <v>67981.0827711249</v>
          </cell>
          <cell r="G213">
            <v>27234.259160409601</v>
          </cell>
          <cell r="H213">
            <v>40746.823610715299</v>
          </cell>
          <cell r="I213">
            <v>4629545.5820641965</v>
          </cell>
        </row>
        <row r="214">
          <cell r="A214">
            <v>197</v>
          </cell>
          <cell r="B214">
            <v>43374</v>
          </cell>
          <cell r="C214">
            <v>4629545.5820641965</v>
          </cell>
          <cell r="D214">
            <v>67981.0827711249</v>
          </cell>
          <cell r="E214">
            <v>0</v>
          </cell>
          <cell r="F214">
            <v>67981.0827711249</v>
          </cell>
          <cell r="G214">
            <v>27472.558928063183</v>
          </cell>
          <cell r="H214">
            <v>40508.523843061717</v>
          </cell>
          <cell r="I214">
            <v>4602073.0231361333</v>
          </cell>
        </row>
        <row r="215">
          <cell r="A215">
            <v>198</v>
          </cell>
          <cell r="B215">
            <v>43405</v>
          </cell>
          <cell r="C215">
            <v>4602073.0231361333</v>
          </cell>
          <cell r="D215">
            <v>67981.0827711249</v>
          </cell>
          <cell r="E215">
            <v>0</v>
          </cell>
          <cell r="F215">
            <v>67981.0827711249</v>
          </cell>
          <cell r="G215">
            <v>27712.943818683736</v>
          </cell>
          <cell r="H215">
            <v>40268.138952441164</v>
          </cell>
          <cell r="I215">
            <v>4574360.0793174496</v>
          </cell>
        </row>
        <row r="216">
          <cell r="A216">
            <v>199</v>
          </cell>
          <cell r="B216">
            <v>43435</v>
          </cell>
          <cell r="C216">
            <v>4574360.0793174496</v>
          </cell>
          <cell r="D216">
            <v>67981.0827711249</v>
          </cell>
          <cell r="E216">
            <v>0</v>
          </cell>
          <cell r="F216">
            <v>67981.0827711249</v>
          </cell>
          <cell r="G216">
            <v>27955.432077097219</v>
          </cell>
          <cell r="H216">
            <v>40025.650694027681</v>
          </cell>
          <cell r="I216">
            <v>4546404.6472403528</v>
          </cell>
        </row>
        <row r="217">
          <cell r="A217">
            <v>200</v>
          </cell>
          <cell r="B217">
            <v>43466</v>
          </cell>
          <cell r="C217">
            <v>4546404.6472403528</v>
          </cell>
          <cell r="D217">
            <v>67981.0827711249</v>
          </cell>
          <cell r="E217">
            <v>0</v>
          </cell>
          <cell r="F217">
            <v>67981.0827711249</v>
          </cell>
          <cell r="G217">
            <v>28200.042107771813</v>
          </cell>
          <cell r="H217">
            <v>39781.040663353087</v>
          </cell>
          <cell r="I217">
            <v>4518204.6051325807</v>
          </cell>
        </row>
        <row r="218">
          <cell r="A218">
            <v>201</v>
          </cell>
          <cell r="B218">
            <v>43497</v>
          </cell>
          <cell r="C218">
            <v>4518204.6051325807</v>
          </cell>
          <cell r="D218">
            <v>67981.0827711249</v>
          </cell>
          <cell r="E218">
            <v>0</v>
          </cell>
          <cell r="F218">
            <v>67981.0827711249</v>
          </cell>
          <cell r="G218">
            <v>28446.792476214825</v>
          </cell>
          <cell r="H218">
            <v>39534.290294910075</v>
          </cell>
          <cell r="I218">
            <v>4489757.8126563663</v>
          </cell>
        </row>
        <row r="219">
          <cell r="A219">
            <v>202</v>
          </cell>
          <cell r="B219">
            <v>43525</v>
          </cell>
          <cell r="C219">
            <v>4489757.8126563663</v>
          </cell>
          <cell r="D219">
            <v>67981.0827711249</v>
          </cell>
          <cell r="E219">
            <v>0</v>
          </cell>
          <cell r="F219">
            <v>67981.0827711249</v>
          </cell>
          <cell r="G219">
            <v>28695.701910381693</v>
          </cell>
          <cell r="H219">
            <v>39285.380860743207</v>
          </cell>
          <cell r="I219">
            <v>4461062.1107459841</v>
          </cell>
        </row>
        <row r="220">
          <cell r="A220">
            <v>203</v>
          </cell>
          <cell r="B220">
            <v>43556</v>
          </cell>
          <cell r="C220">
            <v>4461062.1107459841</v>
          </cell>
          <cell r="D220">
            <v>67981.0827711249</v>
          </cell>
          <cell r="E220">
            <v>0</v>
          </cell>
          <cell r="F220">
            <v>67981.0827711249</v>
          </cell>
          <cell r="G220">
            <v>28946.789302097539</v>
          </cell>
          <cell r="H220">
            <v>39034.293469027361</v>
          </cell>
          <cell r="I220">
            <v>4432115.3214438865</v>
          </cell>
        </row>
        <row r="221">
          <cell r="A221">
            <v>204</v>
          </cell>
          <cell r="B221">
            <v>43586</v>
          </cell>
          <cell r="C221">
            <v>4432115.3214438865</v>
          </cell>
          <cell r="D221">
            <v>67981.0827711249</v>
          </cell>
          <cell r="E221">
            <v>0</v>
          </cell>
          <cell r="F221">
            <v>67981.0827711249</v>
          </cell>
          <cell r="G221">
            <v>29200.073708490898</v>
          </cell>
          <cell r="H221">
            <v>38781.009062634002</v>
          </cell>
          <cell r="I221">
            <v>4402915.247735396</v>
          </cell>
        </row>
        <row r="222">
          <cell r="A222">
            <v>205</v>
          </cell>
          <cell r="B222">
            <v>43617</v>
          </cell>
          <cell r="C222">
            <v>4402915.247735396</v>
          </cell>
          <cell r="D222">
            <v>67981.0827711249</v>
          </cell>
          <cell r="E222">
            <v>0</v>
          </cell>
          <cell r="F222">
            <v>67981.0827711249</v>
          </cell>
          <cell r="G222">
            <v>29455.574353440184</v>
          </cell>
          <cell r="H222">
            <v>38525.508417684716</v>
          </cell>
          <cell r="I222">
            <v>4373459.6733819563</v>
          </cell>
        </row>
        <row r="223">
          <cell r="A223">
            <v>206</v>
          </cell>
          <cell r="B223">
            <v>43647</v>
          </cell>
          <cell r="C223">
            <v>4373459.6733819563</v>
          </cell>
          <cell r="D223">
            <v>67981.0827711249</v>
          </cell>
          <cell r="E223">
            <v>0</v>
          </cell>
          <cell r="F223">
            <v>67981.0827711249</v>
          </cell>
          <cell r="G223">
            <v>29713.310629032785</v>
          </cell>
          <cell r="H223">
            <v>38267.772142092115</v>
          </cell>
          <cell r="I223">
            <v>4343746.3627529237</v>
          </cell>
        </row>
        <row r="224">
          <cell r="A224">
            <v>207</v>
          </cell>
          <cell r="B224">
            <v>43678</v>
          </cell>
          <cell r="C224">
            <v>4343746.3627529237</v>
          </cell>
          <cell r="D224">
            <v>67981.0827711249</v>
          </cell>
          <cell r="E224">
            <v>0</v>
          </cell>
          <cell r="F224">
            <v>67981.0827711249</v>
          </cell>
          <cell r="G224">
            <v>29973.302097036816</v>
          </cell>
          <cell r="H224">
            <v>38007.780674088084</v>
          </cell>
          <cell r="I224">
            <v>4313773.0606558872</v>
          </cell>
        </row>
        <row r="225">
          <cell r="A225">
            <v>208</v>
          </cell>
          <cell r="B225">
            <v>43709</v>
          </cell>
          <cell r="C225">
            <v>4313773.0606558872</v>
          </cell>
          <cell r="D225">
            <v>67981.0827711249</v>
          </cell>
          <cell r="E225">
            <v>0</v>
          </cell>
          <cell r="F225">
            <v>67981.0827711249</v>
          </cell>
          <cell r="G225">
            <v>30235.568490385886</v>
          </cell>
          <cell r="H225">
            <v>37745.514280739015</v>
          </cell>
          <cell r="I225">
            <v>4283537.4921655012</v>
          </cell>
        </row>
        <row r="226">
          <cell r="A226">
            <v>209</v>
          </cell>
          <cell r="B226">
            <v>43739</v>
          </cell>
          <cell r="C226">
            <v>4283537.4921655012</v>
          </cell>
          <cell r="D226">
            <v>67981.0827711249</v>
          </cell>
          <cell r="E226">
            <v>0</v>
          </cell>
          <cell r="F226">
            <v>67981.0827711249</v>
          </cell>
          <cell r="G226">
            <v>30500.129714676768</v>
          </cell>
          <cell r="H226">
            <v>37480.953056448132</v>
          </cell>
          <cell r="I226">
            <v>4253037.3624508241</v>
          </cell>
        </row>
        <row r="227">
          <cell r="A227">
            <v>210</v>
          </cell>
          <cell r="B227">
            <v>43770</v>
          </cell>
          <cell r="C227">
            <v>4253037.3624508241</v>
          </cell>
          <cell r="D227">
            <v>67981.0827711249</v>
          </cell>
          <cell r="E227">
            <v>0</v>
          </cell>
          <cell r="F227">
            <v>67981.0827711249</v>
          </cell>
          <cell r="G227">
            <v>30767.005849680187</v>
          </cell>
          <cell r="H227">
            <v>37214.076921444714</v>
          </cell>
          <cell r="I227">
            <v>4222270.3566011442</v>
          </cell>
        </row>
        <row r="228">
          <cell r="A228">
            <v>211</v>
          </cell>
          <cell r="B228">
            <v>43800</v>
          </cell>
          <cell r="C228">
            <v>4222270.3566011442</v>
          </cell>
          <cell r="D228">
            <v>67981.0827711249</v>
          </cell>
          <cell r="E228">
            <v>0</v>
          </cell>
          <cell r="F228">
            <v>67981.0827711249</v>
          </cell>
          <cell r="G228">
            <v>31036.21715086489</v>
          </cell>
          <cell r="H228">
            <v>36944.86562026001</v>
          </cell>
          <cell r="I228">
            <v>4191234.1394502791</v>
          </cell>
        </row>
        <row r="229">
          <cell r="A229">
            <v>212</v>
          </cell>
          <cell r="B229">
            <v>43831</v>
          </cell>
          <cell r="C229">
            <v>4191234.1394502791</v>
          </cell>
          <cell r="D229">
            <v>67981.0827711249</v>
          </cell>
          <cell r="E229">
            <v>0</v>
          </cell>
          <cell r="F229">
            <v>67981.0827711249</v>
          </cell>
          <cell r="G229">
            <v>31307.784050934955</v>
          </cell>
          <cell r="H229">
            <v>36673.298720189945</v>
          </cell>
          <cell r="I229">
            <v>4159926.3553993441</v>
          </cell>
        </row>
        <row r="230">
          <cell r="A230">
            <v>213</v>
          </cell>
          <cell r="B230">
            <v>43862</v>
          </cell>
          <cell r="C230">
            <v>4159926.3553993441</v>
          </cell>
          <cell r="D230">
            <v>67981.0827711249</v>
          </cell>
          <cell r="E230">
            <v>0</v>
          </cell>
          <cell r="F230">
            <v>67981.0827711249</v>
          </cell>
          <cell r="G230">
            <v>31581.727161380644</v>
          </cell>
          <cell r="H230">
            <v>36399.355609744256</v>
          </cell>
          <cell r="I230">
            <v>4128344.6282379637</v>
          </cell>
        </row>
        <row r="231">
          <cell r="A231">
            <v>214</v>
          </cell>
          <cell r="B231">
            <v>43891</v>
          </cell>
          <cell r="C231">
            <v>4128344.6282379637</v>
          </cell>
          <cell r="D231">
            <v>67981.0827711249</v>
          </cell>
          <cell r="E231">
            <v>0</v>
          </cell>
          <cell r="F231">
            <v>67981.0827711249</v>
          </cell>
          <cell r="G231">
            <v>31858.067274042718</v>
          </cell>
          <cell r="H231">
            <v>36123.015497082182</v>
          </cell>
          <cell r="I231">
            <v>4096486.5609639208</v>
          </cell>
        </row>
        <row r="232">
          <cell r="A232">
            <v>215</v>
          </cell>
          <cell r="B232">
            <v>43922</v>
          </cell>
          <cell r="C232">
            <v>4096486.5609639208</v>
          </cell>
          <cell r="D232">
            <v>67981.0827711249</v>
          </cell>
          <cell r="E232">
            <v>0</v>
          </cell>
          <cell r="F232">
            <v>67981.0827711249</v>
          </cell>
          <cell r="G232">
            <v>32136.825362690593</v>
          </cell>
          <cell r="H232">
            <v>35844.257408434307</v>
          </cell>
          <cell r="I232">
            <v>4064349.7356012301</v>
          </cell>
        </row>
        <row r="233">
          <cell r="A233">
            <v>216</v>
          </cell>
          <cell r="B233">
            <v>43952</v>
          </cell>
          <cell r="C233">
            <v>4064349.7356012301</v>
          </cell>
          <cell r="D233">
            <v>67981.0827711249</v>
          </cell>
          <cell r="E233">
            <v>0</v>
          </cell>
          <cell r="F233">
            <v>67981.0827711249</v>
          </cell>
          <cell r="G233">
            <v>32418.02258461414</v>
          </cell>
          <cell r="H233">
            <v>35563.06018651076</v>
          </cell>
          <cell r="I233">
            <v>4031931.7130166157</v>
          </cell>
        </row>
        <row r="234">
          <cell r="A234">
            <v>217</v>
          </cell>
          <cell r="B234">
            <v>43983</v>
          </cell>
          <cell r="C234">
            <v>4031931.7130166157</v>
          </cell>
          <cell r="D234">
            <v>67981.0827711249</v>
          </cell>
          <cell r="E234">
            <v>0</v>
          </cell>
          <cell r="F234">
            <v>67981.0827711249</v>
          </cell>
          <cell r="G234">
            <v>32701.680282229514</v>
          </cell>
          <cell r="H234">
            <v>35279.402488895386</v>
          </cell>
          <cell r="I234">
            <v>3999230.0327343862</v>
          </cell>
        </row>
        <row r="235">
          <cell r="A235">
            <v>218</v>
          </cell>
          <cell r="B235">
            <v>44013</v>
          </cell>
          <cell r="C235">
            <v>3999230.0327343862</v>
          </cell>
          <cell r="D235">
            <v>67981.0827711249</v>
          </cell>
          <cell r="E235">
            <v>0</v>
          </cell>
          <cell r="F235">
            <v>67981.0827711249</v>
          </cell>
          <cell r="G235">
            <v>32987.819984699025</v>
          </cell>
          <cell r="H235">
            <v>34993.262786425876</v>
          </cell>
          <cell r="I235">
            <v>3966242.212749687</v>
          </cell>
        </row>
        <row r="236">
          <cell r="A236">
            <v>219</v>
          </cell>
          <cell r="B236">
            <v>44044</v>
          </cell>
          <cell r="C236">
            <v>3966242.212749687</v>
          </cell>
          <cell r="D236">
            <v>67981.0827711249</v>
          </cell>
          <cell r="E236">
            <v>0</v>
          </cell>
          <cell r="F236">
            <v>67981.0827711249</v>
          </cell>
          <cell r="G236">
            <v>33276.463409565142</v>
          </cell>
          <cell r="H236">
            <v>34704.619361559759</v>
          </cell>
          <cell r="I236">
            <v>3932965.7493401221</v>
          </cell>
        </row>
        <row r="237">
          <cell r="A237">
            <v>220</v>
          </cell>
          <cell r="B237">
            <v>44075</v>
          </cell>
          <cell r="C237">
            <v>3932965.7493401221</v>
          </cell>
          <cell r="D237">
            <v>67981.0827711249</v>
          </cell>
          <cell r="E237">
            <v>0</v>
          </cell>
          <cell r="F237">
            <v>67981.0827711249</v>
          </cell>
          <cell r="G237">
            <v>33567.632464398834</v>
          </cell>
          <cell r="H237">
            <v>34413.450306726067</v>
          </cell>
          <cell r="I237">
            <v>3899398.1168757235</v>
          </cell>
        </row>
        <row r="238">
          <cell r="A238">
            <v>221</v>
          </cell>
          <cell r="B238">
            <v>44105</v>
          </cell>
          <cell r="C238">
            <v>3899398.1168757235</v>
          </cell>
          <cell r="D238">
            <v>67981.0827711249</v>
          </cell>
          <cell r="E238">
            <v>0</v>
          </cell>
          <cell r="F238">
            <v>67981.0827711249</v>
          </cell>
          <cell r="G238">
            <v>33861.34924846232</v>
          </cell>
          <cell r="H238">
            <v>34119.73352266258</v>
          </cell>
          <cell r="I238">
            <v>3865536.7676272611</v>
          </cell>
        </row>
        <row r="239">
          <cell r="A239">
            <v>222</v>
          </cell>
          <cell r="B239">
            <v>44136</v>
          </cell>
          <cell r="C239">
            <v>3865536.7676272611</v>
          </cell>
          <cell r="D239">
            <v>67981.0827711249</v>
          </cell>
          <cell r="E239">
            <v>0</v>
          </cell>
          <cell r="F239">
            <v>67981.0827711249</v>
          </cell>
          <cell r="G239">
            <v>34157.636054386363</v>
          </cell>
          <cell r="H239">
            <v>33823.446716738537</v>
          </cell>
          <cell r="I239">
            <v>3831379.1315728747</v>
          </cell>
        </row>
        <row r="240">
          <cell r="A240">
            <v>223</v>
          </cell>
          <cell r="B240">
            <v>44166</v>
          </cell>
          <cell r="C240">
            <v>3831379.1315728747</v>
          </cell>
          <cell r="D240">
            <v>67981.0827711249</v>
          </cell>
          <cell r="E240">
            <v>0</v>
          </cell>
          <cell r="F240">
            <v>67981.0827711249</v>
          </cell>
          <cell r="G240">
            <v>34456.515369862245</v>
          </cell>
          <cell r="H240">
            <v>33524.567401262655</v>
          </cell>
          <cell r="I240">
            <v>3796922.6162030124</v>
          </cell>
        </row>
        <row r="241">
          <cell r="A241">
            <v>224</v>
          </cell>
          <cell r="B241">
            <v>44197</v>
          </cell>
          <cell r="C241">
            <v>3796922.6162030124</v>
          </cell>
          <cell r="D241">
            <v>67981.0827711249</v>
          </cell>
          <cell r="E241">
            <v>0</v>
          </cell>
          <cell r="F241">
            <v>67981.0827711249</v>
          </cell>
          <cell r="G241">
            <v>34758.009879348545</v>
          </cell>
          <cell r="H241">
            <v>33223.072891776355</v>
          </cell>
          <cell r="I241">
            <v>3762164.6063236641</v>
          </cell>
        </row>
        <row r="242">
          <cell r="A242">
            <v>225</v>
          </cell>
          <cell r="B242">
            <v>44228</v>
          </cell>
          <cell r="C242">
            <v>3762164.6063236641</v>
          </cell>
          <cell r="D242">
            <v>67981.0827711249</v>
          </cell>
          <cell r="E242">
            <v>0</v>
          </cell>
          <cell r="F242">
            <v>67981.0827711249</v>
          </cell>
          <cell r="G242">
            <v>35062.142465792836</v>
          </cell>
          <cell r="H242">
            <v>32918.940305332064</v>
          </cell>
          <cell r="I242">
            <v>3727102.463857871</v>
          </cell>
        </row>
        <row r="243">
          <cell r="A243">
            <v>226</v>
          </cell>
          <cell r="B243">
            <v>44256</v>
          </cell>
          <cell r="C243">
            <v>3727102.463857871</v>
          </cell>
          <cell r="D243">
            <v>67981.0827711249</v>
          </cell>
          <cell r="E243">
            <v>0</v>
          </cell>
          <cell r="F243">
            <v>67981.0827711249</v>
          </cell>
          <cell r="G243">
            <v>35368.936212368528</v>
          </cell>
          <cell r="H243">
            <v>32612.146558756373</v>
          </cell>
          <cell r="I243">
            <v>3691733.5276455027</v>
          </cell>
        </row>
        <row r="244">
          <cell r="A244">
            <v>227</v>
          </cell>
          <cell r="B244">
            <v>44287</v>
          </cell>
          <cell r="C244">
            <v>3691733.5276455027</v>
          </cell>
          <cell r="D244">
            <v>67981.0827711249</v>
          </cell>
          <cell r="E244">
            <v>0</v>
          </cell>
          <cell r="F244">
            <v>67981.0827711249</v>
          </cell>
          <cell r="G244">
            <v>35678.414404226758</v>
          </cell>
          <cell r="H244">
            <v>32302.668366898146</v>
          </cell>
          <cell r="I244">
            <v>3656055.1132412758</v>
          </cell>
        </row>
        <row r="245">
          <cell r="A245">
            <v>228</v>
          </cell>
          <cell r="B245">
            <v>44317</v>
          </cell>
          <cell r="C245">
            <v>3656055.1132412758</v>
          </cell>
          <cell r="D245">
            <v>67981.0827711249</v>
          </cell>
          <cell r="E245">
            <v>0</v>
          </cell>
          <cell r="F245">
            <v>67981.0827711249</v>
          </cell>
          <cell r="G245">
            <v>35990.600530263735</v>
          </cell>
          <cell r="H245">
            <v>31990.482240861162</v>
          </cell>
          <cell r="I245">
            <v>3620064.5127110118</v>
          </cell>
        </row>
        <row r="246">
          <cell r="A246">
            <v>229</v>
          </cell>
          <cell r="B246">
            <v>44348</v>
          </cell>
          <cell r="C246">
            <v>3620064.5127110118</v>
          </cell>
          <cell r="D246">
            <v>67981.0827711249</v>
          </cell>
          <cell r="E246">
            <v>0</v>
          </cell>
          <cell r="F246">
            <v>67981.0827711249</v>
          </cell>
          <cell r="G246">
            <v>36305.518284903548</v>
          </cell>
          <cell r="H246">
            <v>31675.564486221352</v>
          </cell>
          <cell r="I246">
            <v>3583758.9944261084</v>
          </cell>
        </row>
        <row r="247">
          <cell r="A247">
            <v>230</v>
          </cell>
          <cell r="B247">
            <v>44378</v>
          </cell>
          <cell r="C247">
            <v>3583758.9944261084</v>
          </cell>
          <cell r="D247">
            <v>67981.0827711249</v>
          </cell>
          <cell r="E247">
            <v>0</v>
          </cell>
          <cell r="F247">
            <v>67981.0827711249</v>
          </cell>
          <cell r="G247">
            <v>36623.191569896459</v>
          </cell>
          <cell r="H247">
            <v>31357.891201228445</v>
          </cell>
          <cell r="I247">
            <v>3547135.802856212</v>
          </cell>
        </row>
        <row r="248">
          <cell r="A248">
            <v>231</v>
          </cell>
          <cell r="B248">
            <v>44409</v>
          </cell>
          <cell r="C248">
            <v>3547135.802856212</v>
          </cell>
          <cell r="D248">
            <v>67981.0827711249</v>
          </cell>
          <cell r="E248">
            <v>0</v>
          </cell>
          <cell r="F248">
            <v>67981.0827711249</v>
          </cell>
          <cell r="G248">
            <v>36943.644496133042</v>
          </cell>
          <cell r="H248">
            <v>31037.438274991855</v>
          </cell>
          <cell r="I248">
            <v>3510192.1583600789</v>
          </cell>
        </row>
        <row r="249">
          <cell r="A249">
            <v>232</v>
          </cell>
          <cell r="B249">
            <v>44440</v>
          </cell>
          <cell r="C249">
            <v>3510192.1583600789</v>
          </cell>
          <cell r="D249">
            <v>67981.0827711249</v>
          </cell>
          <cell r="E249">
            <v>0</v>
          </cell>
          <cell r="F249">
            <v>67981.0827711249</v>
          </cell>
          <cell r="G249">
            <v>37266.901385474208</v>
          </cell>
          <cell r="H249">
            <v>30714.181385650689</v>
          </cell>
          <cell r="I249">
            <v>3472925.2569746049</v>
          </cell>
        </row>
        <row r="250">
          <cell r="A250">
            <v>233</v>
          </cell>
          <cell r="B250">
            <v>44470</v>
          </cell>
          <cell r="C250">
            <v>3472925.2569746049</v>
          </cell>
          <cell r="D250">
            <v>67981.0827711249</v>
          </cell>
          <cell r="E250">
            <v>0</v>
          </cell>
          <cell r="F250">
            <v>67981.0827711249</v>
          </cell>
          <cell r="G250">
            <v>37592.986772597113</v>
          </cell>
          <cell r="H250">
            <v>30388.095998527791</v>
          </cell>
          <cell r="I250">
            <v>3435332.2702020076</v>
          </cell>
        </row>
        <row r="251">
          <cell r="A251">
            <v>234</v>
          </cell>
          <cell r="B251">
            <v>44501</v>
          </cell>
          <cell r="C251">
            <v>3435332.2702020076</v>
          </cell>
          <cell r="D251">
            <v>67981.0827711249</v>
          </cell>
          <cell r="E251">
            <v>0</v>
          </cell>
          <cell r="F251">
            <v>67981.0827711249</v>
          </cell>
          <cell r="G251">
            <v>37921.925406857335</v>
          </cell>
          <cell r="H251">
            <v>30059.157364267565</v>
          </cell>
          <cell r="I251">
            <v>3397410.3447951502</v>
          </cell>
        </row>
        <row r="252">
          <cell r="A252">
            <v>235</v>
          </cell>
          <cell r="B252">
            <v>44531</v>
          </cell>
          <cell r="C252">
            <v>3397410.3447951502</v>
          </cell>
          <cell r="D252">
            <v>67981.0827711249</v>
          </cell>
          <cell r="E252">
            <v>0</v>
          </cell>
          <cell r="F252">
            <v>67981.0827711249</v>
          </cell>
          <cell r="G252">
            <v>38253.742254167344</v>
          </cell>
          <cell r="H252">
            <v>29727.34051695756</v>
          </cell>
          <cell r="I252">
            <v>3359156.6025409829</v>
          </cell>
        </row>
        <row r="253">
          <cell r="A253">
            <v>236</v>
          </cell>
          <cell r="B253">
            <v>44562</v>
          </cell>
          <cell r="C253">
            <v>3359156.6025409829</v>
          </cell>
          <cell r="D253">
            <v>67981.0827711249</v>
          </cell>
          <cell r="E253">
            <v>0</v>
          </cell>
          <cell r="F253">
            <v>67981.0827711249</v>
          </cell>
          <cell r="G253">
            <v>38588.462498891298</v>
          </cell>
          <cell r="H253">
            <v>29392.620272233598</v>
          </cell>
          <cell r="I253">
            <v>3320568.1400420917</v>
          </cell>
        </row>
        <row r="254">
          <cell r="A254">
            <v>237</v>
          </cell>
          <cell r="B254">
            <v>44593</v>
          </cell>
          <cell r="C254">
            <v>3320568.1400420917</v>
          </cell>
          <cell r="D254">
            <v>67981.0827711249</v>
          </cell>
          <cell r="E254">
            <v>0</v>
          </cell>
          <cell r="F254">
            <v>67981.0827711249</v>
          </cell>
          <cell r="G254">
            <v>38926.111545756605</v>
          </cell>
          <cell r="H254">
            <v>29054.971225368299</v>
          </cell>
          <cell r="I254">
            <v>3281642.0284963353</v>
          </cell>
        </row>
        <row r="255">
          <cell r="A255">
            <v>238</v>
          </cell>
          <cell r="B255">
            <v>44621</v>
          </cell>
          <cell r="C255">
            <v>3281642.0284963353</v>
          </cell>
          <cell r="D255">
            <v>67981.0827711249</v>
          </cell>
          <cell r="E255">
            <v>0</v>
          </cell>
          <cell r="F255">
            <v>67981.0827711249</v>
          </cell>
          <cell r="G255">
            <v>39266.715021781973</v>
          </cell>
          <cell r="H255">
            <v>28714.367749342931</v>
          </cell>
          <cell r="I255">
            <v>3242375.3134745532</v>
          </cell>
        </row>
        <row r="256">
          <cell r="A256">
            <v>239</v>
          </cell>
          <cell r="B256">
            <v>44652</v>
          </cell>
          <cell r="C256">
            <v>3242375.3134745532</v>
          </cell>
          <cell r="D256">
            <v>67981.0827711249</v>
          </cell>
          <cell r="E256">
            <v>0</v>
          </cell>
          <cell r="F256">
            <v>67981.0827711249</v>
          </cell>
          <cell r="G256">
            <v>39610.298778222568</v>
          </cell>
          <cell r="H256">
            <v>28370.783992902336</v>
          </cell>
          <cell r="I256">
            <v>3202765.0146963308</v>
          </cell>
        </row>
        <row r="257">
          <cell r="A257">
            <v>240</v>
          </cell>
          <cell r="B257">
            <v>44682</v>
          </cell>
          <cell r="C257">
            <v>3202765.0146963308</v>
          </cell>
          <cell r="D257">
            <v>67981.0827711249</v>
          </cell>
          <cell r="E257">
            <v>0</v>
          </cell>
          <cell r="F257">
            <v>67981.0827711249</v>
          </cell>
          <cell r="G257">
            <v>39956.888892532006</v>
          </cell>
          <cell r="H257">
            <v>28024.193878592894</v>
          </cell>
          <cell r="I257">
            <v>3162808.1258037989</v>
          </cell>
        </row>
        <row r="258">
          <cell r="A258">
            <v>241</v>
          </cell>
          <cell r="B258">
            <v>44713</v>
          </cell>
          <cell r="C258">
            <v>3162808.1258037989</v>
          </cell>
          <cell r="D258">
            <v>67981.0827711249</v>
          </cell>
          <cell r="E258">
            <v>0</v>
          </cell>
          <cell r="F258">
            <v>67981.0827711249</v>
          </cell>
          <cell r="G258">
            <v>40306.511670341657</v>
          </cell>
          <cell r="H258">
            <v>27674.57110078324</v>
          </cell>
          <cell r="I258">
            <v>3122501.6141334572</v>
          </cell>
        </row>
        <row r="259">
          <cell r="A259">
            <v>242</v>
          </cell>
          <cell r="B259">
            <v>44743</v>
          </cell>
          <cell r="C259">
            <v>3122501.6141334572</v>
          </cell>
          <cell r="D259">
            <v>67981.0827711249</v>
          </cell>
          <cell r="E259">
            <v>0</v>
          </cell>
          <cell r="F259">
            <v>67981.0827711249</v>
          </cell>
          <cell r="G259">
            <v>40659.193647457156</v>
          </cell>
          <cell r="H259">
            <v>27321.889123667748</v>
          </cell>
          <cell r="I259">
            <v>3081842.4204859999</v>
          </cell>
        </row>
        <row r="260">
          <cell r="A260">
            <v>243</v>
          </cell>
          <cell r="B260">
            <v>44774</v>
          </cell>
          <cell r="C260">
            <v>3081842.4204859999</v>
          </cell>
          <cell r="D260">
            <v>67981.0827711249</v>
          </cell>
          <cell r="E260">
            <v>0</v>
          </cell>
          <cell r="F260">
            <v>67981.0827711249</v>
          </cell>
          <cell r="G260">
            <v>41014.961591872401</v>
          </cell>
          <cell r="H260">
            <v>26966.121179252499</v>
          </cell>
          <cell r="I260">
            <v>3040827.4588941275</v>
          </cell>
        </row>
        <row r="261">
          <cell r="A261">
            <v>244</v>
          </cell>
          <cell r="B261">
            <v>44805</v>
          </cell>
          <cell r="C261">
            <v>3040827.4588941275</v>
          </cell>
          <cell r="D261">
            <v>67981.0827711249</v>
          </cell>
          <cell r="E261">
            <v>0</v>
          </cell>
          <cell r="F261">
            <v>67981.0827711249</v>
          </cell>
          <cell r="G261">
            <v>41373.84250580128</v>
          </cell>
          <cell r="H261">
            <v>26607.240265323617</v>
          </cell>
          <cell r="I261">
            <v>2999453.616388326</v>
          </cell>
        </row>
        <row r="262">
          <cell r="A262">
            <v>245</v>
          </cell>
          <cell r="B262">
            <v>44835</v>
          </cell>
          <cell r="C262">
            <v>2999453.616388326</v>
          </cell>
          <cell r="D262">
            <v>67981.0827711249</v>
          </cell>
          <cell r="E262">
            <v>0</v>
          </cell>
          <cell r="F262">
            <v>67981.0827711249</v>
          </cell>
          <cell r="G262">
            <v>41735.863627727042</v>
          </cell>
          <cell r="H262">
            <v>26245.219143397855</v>
          </cell>
          <cell r="I262">
            <v>2957717.7527605989</v>
          </cell>
        </row>
        <row r="263">
          <cell r="A263">
            <v>246</v>
          </cell>
          <cell r="B263">
            <v>44866</v>
          </cell>
          <cell r="C263">
            <v>2957717.7527605989</v>
          </cell>
          <cell r="D263">
            <v>67981.0827711249</v>
          </cell>
          <cell r="E263">
            <v>0</v>
          </cell>
          <cell r="F263">
            <v>67981.0827711249</v>
          </cell>
          <cell r="G263">
            <v>42101.052434469661</v>
          </cell>
          <cell r="H263">
            <v>25880.03033665524</v>
          </cell>
          <cell r="I263">
            <v>2915616.7003261293</v>
          </cell>
        </row>
        <row r="264">
          <cell r="A264">
            <v>247</v>
          </cell>
          <cell r="B264">
            <v>44896</v>
          </cell>
          <cell r="C264">
            <v>2915616.7003261293</v>
          </cell>
          <cell r="D264">
            <v>67981.0827711249</v>
          </cell>
          <cell r="E264">
            <v>0</v>
          </cell>
          <cell r="F264">
            <v>67981.0827711249</v>
          </cell>
          <cell r="G264">
            <v>42469.43664327127</v>
          </cell>
          <cell r="H264">
            <v>25511.64612785363</v>
          </cell>
          <cell r="I264">
            <v>2873147.2636828581</v>
          </cell>
        </row>
        <row r="265">
          <cell r="A265">
            <v>248</v>
          </cell>
          <cell r="B265">
            <v>44927</v>
          </cell>
          <cell r="C265">
            <v>2873147.2636828581</v>
          </cell>
          <cell r="D265">
            <v>67981.0827711249</v>
          </cell>
          <cell r="E265">
            <v>0</v>
          </cell>
          <cell r="F265">
            <v>67981.0827711249</v>
          </cell>
          <cell r="G265">
            <v>42841.044213899891</v>
          </cell>
          <cell r="H265">
            <v>25140.038557225009</v>
          </cell>
          <cell r="I265">
            <v>2830306.2194689582</v>
          </cell>
        </row>
        <row r="266">
          <cell r="A266">
            <v>249</v>
          </cell>
          <cell r="B266">
            <v>44958</v>
          </cell>
          <cell r="C266">
            <v>2830306.2194689582</v>
          </cell>
          <cell r="D266">
            <v>67981.0827711249</v>
          </cell>
          <cell r="E266">
            <v>0</v>
          </cell>
          <cell r="F266">
            <v>67981.0827711249</v>
          </cell>
          <cell r="G266">
            <v>43215.903350771521</v>
          </cell>
          <cell r="H266">
            <v>24765.179420353383</v>
          </cell>
          <cell r="I266">
            <v>2787090.3161181868</v>
          </cell>
        </row>
        <row r="267">
          <cell r="A267">
            <v>250</v>
          </cell>
          <cell r="B267">
            <v>44986</v>
          </cell>
          <cell r="C267">
            <v>2787090.3161181868</v>
          </cell>
          <cell r="D267">
            <v>67981.0827711249</v>
          </cell>
          <cell r="E267">
            <v>0</v>
          </cell>
          <cell r="F267">
            <v>67981.0827711249</v>
          </cell>
          <cell r="G267">
            <v>43594.042505090765</v>
          </cell>
          <cell r="H267">
            <v>24387.040266034135</v>
          </cell>
          <cell r="I267">
            <v>2743496.2736130962</v>
          </cell>
        </row>
        <row r="268">
          <cell r="A268">
            <v>251</v>
          </cell>
          <cell r="B268">
            <v>45017</v>
          </cell>
          <cell r="C268">
            <v>2743496.2736130962</v>
          </cell>
          <cell r="D268">
            <v>67981.0827711249</v>
          </cell>
          <cell r="E268">
            <v>0</v>
          </cell>
          <cell r="F268">
            <v>67981.0827711249</v>
          </cell>
          <cell r="G268">
            <v>43975.490377010312</v>
          </cell>
          <cell r="H268">
            <v>24005.592394114592</v>
          </cell>
          <cell r="I268">
            <v>2699520.7832360859</v>
          </cell>
        </row>
        <row r="269">
          <cell r="A269">
            <v>252</v>
          </cell>
          <cell r="B269">
            <v>45047</v>
          </cell>
          <cell r="C269">
            <v>2699520.7832360859</v>
          </cell>
          <cell r="D269">
            <v>67981.0827711249</v>
          </cell>
          <cell r="E269">
            <v>0</v>
          </cell>
          <cell r="F269">
            <v>67981.0827711249</v>
          </cell>
          <cell r="G269">
            <v>44360.275917809151</v>
          </cell>
          <cell r="H269">
            <v>23620.806853315749</v>
          </cell>
          <cell r="I269">
            <v>2655160.5073182769</v>
          </cell>
        </row>
        <row r="270">
          <cell r="A270">
            <v>253</v>
          </cell>
          <cell r="B270">
            <v>45078</v>
          </cell>
          <cell r="C270">
            <v>2655160.5073182769</v>
          </cell>
          <cell r="D270">
            <v>67981.0827711249</v>
          </cell>
          <cell r="E270">
            <v>0</v>
          </cell>
          <cell r="F270">
            <v>67981.0827711249</v>
          </cell>
          <cell r="G270">
            <v>44748.428332089985</v>
          </cell>
          <cell r="H270">
            <v>23232.654439034919</v>
          </cell>
          <cell r="I270">
            <v>2610412.078986187</v>
          </cell>
        </row>
        <row r="271">
          <cell r="A271">
            <v>254</v>
          </cell>
          <cell r="B271">
            <v>45108</v>
          </cell>
          <cell r="C271">
            <v>2610412.078986187</v>
          </cell>
          <cell r="D271">
            <v>67981.0827711249</v>
          </cell>
          <cell r="E271">
            <v>0</v>
          </cell>
          <cell r="F271">
            <v>67981.0827711249</v>
          </cell>
          <cell r="G271">
            <v>45139.977079995762</v>
          </cell>
          <cell r="H271">
            <v>22841.105691129134</v>
          </cell>
          <cell r="I271">
            <v>2565272.1019061911</v>
          </cell>
        </row>
        <row r="272">
          <cell r="A272">
            <v>255</v>
          </cell>
          <cell r="B272">
            <v>45139</v>
          </cell>
          <cell r="C272">
            <v>2565272.1019061911</v>
          </cell>
          <cell r="D272">
            <v>67981.0827711249</v>
          </cell>
          <cell r="E272">
            <v>0</v>
          </cell>
          <cell r="F272">
            <v>67981.0827711249</v>
          </cell>
          <cell r="G272">
            <v>45534.951879445725</v>
          </cell>
          <cell r="H272">
            <v>22446.130891679171</v>
          </cell>
          <cell r="I272">
            <v>2519737.1500267452</v>
          </cell>
        </row>
        <row r="273">
          <cell r="A273">
            <v>256</v>
          </cell>
          <cell r="B273">
            <v>45170</v>
          </cell>
          <cell r="C273">
            <v>2519737.1500267452</v>
          </cell>
          <cell r="D273">
            <v>67981.0827711249</v>
          </cell>
          <cell r="E273">
            <v>0</v>
          </cell>
          <cell r="F273">
            <v>67981.0827711249</v>
          </cell>
          <cell r="G273">
            <v>45933.382708390884</v>
          </cell>
          <cell r="H273">
            <v>22047.70006273402</v>
          </cell>
          <cell r="I273">
            <v>2473803.7673183545</v>
          </cell>
        </row>
        <row r="274">
          <cell r="A274">
            <v>257</v>
          </cell>
          <cell r="B274">
            <v>45200</v>
          </cell>
          <cell r="C274">
            <v>2473803.7673183545</v>
          </cell>
          <cell r="D274">
            <v>67981.0827711249</v>
          </cell>
          <cell r="E274">
            <v>0</v>
          </cell>
          <cell r="F274">
            <v>67981.0827711249</v>
          </cell>
          <cell r="G274">
            <v>46335.299807089294</v>
          </cell>
          <cell r="H274">
            <v>21645.782964035603</v>
          </cell>
          <cell r="I274">
            <v>2427468.4675112651</v>
          </cell>
        </row>
        <row r="275">
          <cell r="A275">
            <v>258</v>
          </cell>
          <cell r="B275">
            <v>45231</v>
          </cell>
          <cell r="C275">
            <v>2427468.4675112651</v>
          </cell>
          <cell r="D275">
            <v>67981.0827711249</v>
          </cell>
          <cell r="E275">
            <v>0</v>
          </cell>
          <cell r="F275">
            <v>67981.0827711249</v>
          </cell>
          <cell r="G275">
            <v>46740.733680401332</v>
          </cell>
          <cell r="H275">
            <v>21240.349090723568</v>
          </cell>
          <cell r="I275">
            <v>2380727.7338308636</v>
          </cell>
        </row>
        <row r="276">
          <cell r="A276">
            <v>259</v>
          </cell>
          <cell r="B276">
            <v>45261</v>
          </cell>
          <cell r="C276">
            <v>2380727.7338308636</v>
          </cell>
          <cell r="D276">
            <v>67981.0827711249</v>
          </cell>
          <cell r="E276">
            <v>0</v>
          </cell>
          <cell r="F276">
            <v>67981.0827711249</v>
          </cell>
          <cell r="G276">
            <v>47149.715100104848</v>
          </cell>
          <cell r="H276">
            <v>20831.367671020056</v>
          </cell>
          <cell r="I276">
            <v>2333578.0187307587</v>
          </cell>
        </row>
        <row r="277">
          <cell r="A277">
            <v>260</v>
          </cell>
          <cell r="B277">
            <v>45292</v>
          </cell>
          <cell r="C277">
            <v>2333578.0187307587</v>
          </cell>
          <cell r="D277">
            <v>67981.0827711249</v>
          </cell>
          <cell r="E277">
            <v>0</v>
          </cell>
          <cell r="F277">
            <v>67981.0827711249</v>
          </cell>
          <cell r="G277">
            <v>47562.275107230758</v>
          </cell>
          <cell r="H277">
            <v>20418.807663894138</v>
          </cell>
          <cell r="I277">
            <v>2286015.7436235277</v>
          </cell>
        </row>
        <row r="278">
          <cell r="A278">
            <v>261</v>
          </cell>
          <cell r="B278">
            <v>45323</v>
          </cell>
          <cell r="C278">
            <v>2286015.7436235277</v>
          </cell>
          <cell r="D278">
            <v>67981.0827711249</v>
          </cell>
          <cell r="E278">
            <v>0</v>
          </cell>
          <cell r="F278">
            <v>67981.0827711249</v>
          </cell>
          <cell r="G278">
            <v>47978.445014419034</v>
          </cell>
          <cell r="H278">
            <v>20002.637756705866</v>
          </cell>
          <cell r="I278">
            <v>2238037.2986091087</v>
          </cell>
        </row>
        <row r="279">
          <cell r="A279">
            <v>262</v>
          </cell>
          <cell r="B279">
            <v>45352</v>
          </cell>
          <cell r="C279">
            <v>2238037.2986091087</v>
          </cell>
          <cell r="D279">
            <v>67981.0827711249</v>
          </cell>
          <cell r="E279">
            <v>0</v>
          </cell>
          <cell r="F279">
            <v>67981.0827711249</v>
          </cell>
          <cell r="G279">
            <v>48398.256408295201</v>
          </cell>
          <cell r="H279">
            <v>19582.826362829699</v>
          </cell>
          <cell r="I279">
            <v>2189639.0422008135</v>
          </cell>
        </row>
        <row r="280">
          <cell r="A280">
            <v>263</v>
          </cell>
          <cell r="B280">
            <v>45383</v>
          </cell>
          <cell r="C280">
            <v>2189639.0422008135</v>
          </cell>
          <cell r="D280">
            <v>67981.0827711249</v>
          </cell>
          <cell r="E280">
            <v>0</v>
          </cell>
          <cell r="F280">
            <v>67981.0827711249</v>
          </cell>
          <cell r="G280">
            <v>48821.741151867784</v>
          </cell>
          <cell r="H280">
            <v>19159.341619257117</v>
          </cell>
          <cell r="I280">
            <v>2140817.3010489456</v>
          </cell>
        </row>
        <row r="281">
          <cell r="A281">
            <v>264</v>
          </cell>
          <cell r="B281">
            <v>45413</v>
          </cell>
          <cell r="C281">
            <v>2140817.3010489456</v>
          </cell>
          <cell r="D281">
            <v>67981.0827711249</v>
          </cell>
          <cell r="E281">
            <v>0</v>
          </cell>
          <cell r="F281">
            <v>67981.0827711249</v>
          </cell>
          <cell r="G281">
            <v>49248.931386946628</v>
          </cell>
          <cell r="H281">
            <v>18732.151384178273</v>
          </cell>
          <cell r="I281">
            <v>2091568.3696619989</v>
          </cell>
        </row>
        <row r="282">
          <cell r="A282">
            <v>265</v>
          </cell>
          <cell r="B282">
            <v>45444</v>
          </cell>
          <cell r="C282">
            <v>2091568.3696619989</v>
          </cell>
          <cell r="D282">
            <v>67981.0827711249</v>
          </cell>
          <cell r="E282">
            <v>0</v>
          </cell>
          <cell r="F282">
            <v>67981.0827711249</v>
          </cell>
          <cell r="G282">
            <v>49679.859536582415</v>
          </cell>
          <cell r="H282">
            <v>18301.223234542489</v>
          </cell>
          <cell r="I282">
            <v>2041888.5101254166</v>
          </cell>
        </row>
        <row r="283">
          <cell r="A283">
            <v>266</v>
          </cell>
          <cell r="B283">
            <v>45474</v>
          </cell>
          <cell r="C283">
            <v>2041888.5101254166</v>
          </cell>
          <cell r="D283">
            <v>67981.0827711249</v>
          </cell>
          <cell r="E283">
            <v>0</v>
          </cell>
          <cell r="F283">
            <v>67981.0827711249</v>
          </cell>
          <cell r="G283">
            <v>50114.558307527506</v>
          </cell>
          <cell r="H283">
            <v>17866.524463597394</v>
          </cell>
          <cell r="I283">
            <v>1991773.951817889</v>
          </cell>
        </row>
        <row r="284">
          <cell r="A284">
            <v>267</v>
          </cell>
          <cell r="B284">
            <v>45505</v>
          </cell>
          <cell r="C284">
            <v>1991773.951817889</v>
          </cell>
          <cell r="D284">
            <v>67981.0827711249</v>
          </cell>
          <cell r="E284">
            <v>0</v>
          </cell>
          <cell r="F284">
            <v>67981.0827711249</v>
          </cell>
          <cell r="G284">
            <v>50553.060692718369</v>
          </cell>
          <cell r="H284">
            <v>17428.022078406528</v>
          </cell>
          <cell r="I284">
            <v>1941220.8911251705</v>
          </cell>
        </row>
        <row r="285">
          <cell r="A285">
            <v>268</v>
          </cell>
          <cell r="B285">
            <v>45536</v>
          </cell>
          <cell r="C285">
            <v>1941220.8911251705</v>
          </cell>
          <cell r="D285">
            <v>67981.0827711249</v>
          </cell>
          <cell r="E285">
            <v>0</v>
          </cell>
          <cell r="F285">
            <v>67981.0827711249</v>
          </cell>
          <cell r="G285">
            <v>50995.399973779655</v>
          </cell>
          <cell r="H285">
            <v>16985.682797345242</v>
          </cell>
          <cell r="I285">
            <v>1890225.4911513908</v>
          </cell>
        </row>
        <row r="286">
          <cell r="A286">
            <v>269</v>
          </cell>
          <cell r="B286">
            <v>45566</v>
          </cell>
          <cell r="C286">
            <v>1890225.4911513908</v>
          </cell>
          <cell r="D286">
            <v>67981.0827711249</v>
          </cell>
          <cell r="E286">
            <v>0</v>
          </cell>
          <cell r="F286">
            <v>67981.0827711249</v>
          </cell>
          <cell r="G286">
            <v>51441.609723550231</v>
          </cell>
          <cell r="H286">
            <v>16539.473047574669</v>
          </cell>
          <cell r="I286">
            <v>1838783.8814278406</v>
          </cell>
        </row>
        <row r="287">
          <cell r="A287">
            <v>270</v>
          </cell>
          <cell r="B287">
            <v>45597</v>
          </cell>
          <cell r="C287">
            <v>1838783.8814278406</v>
          </cell>
          <cell r="D287">
            <v>67981.0827711249</v>
          </cell>
          <cell r="E287">
            <v>0</v>
          </cell>
          <cell r="F287">
            <v>67981.0827711249</v>
          </cell>
          <cell r="G287">
            <v>51891.723808631294</v>
          </cell>
          <cell r="H287">
            <v>16089.358962493605</v>
          </cell>
          <cell r="I287">
            <v>1786892.1576192093</v>
          </cell>
        </row>
        <row r="288">
          <cell r="A288">
            <v>271</v>
          </cell>
          <cell r="B288">
            <v>45627</v>
          </cell>
          <cell r="C288">
            <v>1786892.1576192093</v>
          </cell>
          <cell r="D288">
            <v>67981.0827711249</v>
          </cell>
          <cell r="E288">
            <v>0</v>
          </cell>
          <cell r="F288">
            <v>67981.0827711249</v>
          </cell>
          <cell r="G288">
            <v>52345.776391956817</v>
          </cell>
          <cell r="H288">
            <v>15635.306379168082</v>
          </cell>
          <cell r="I288">
            <v>1734546.3812272525</v>
          </cell>
        </row>
        <row r="289">
          <cell r="A289">
            <v>272</v>
          </cell>
          <cell r="B289">
            <v>45658</v>
          </cell>
          <cell r="C289">
            <v>1734546.3812272525</v>
          </cell>
          <cell r="D289">
            <v>67981.0827711249</v>
          </cell>
          <cell r="E289">
            <v>0</v>
          </cell>
          <cell r="F289">
            <v>67981.0827711249</v>
          </cell>
          <cell r="G289">
            <v>52803.801935386444</v>
          </cell>
          <cell r="H289">
            <v>15177.280835738458</v>
          </cell>
          <cell r="I289">
            <v>1681742.5792918662</v>
          </cell>
        </row>
        <row r="290">
          <cell r="A290">
            <v>273</v>
          </cell>
          <cell r="B290">
            <v>45689</v>
          </cell>
          <cell r="C290">
            <v>1681742.5792918662</v>
          </cell>
          <cell r="D290">
            <v>67981.0827711249</v>
          </cell>
          <cell r="E290">
            <v>0</v>
          </cell>
          <cell r="F290">
            <v>67981.0827711249</v>
          </cell>
          <cell r="G290">
            <v>53265.835202321075</v>
          </cell>
          <cell r="H290">
            <v>14715.247568803827</v>
          </cell>
          <cell r="I290">
            <v>1628476.744089545</v>
          </cell>
        </row>
        <row r="291">
          <cell r="A291">
            <v>274</v>
          </cell>
          <cell r="B291">
            <v>45717</v>
          </cell>
          <cell r="C291">
            <v>1628476.744089545</v>
          </cell>
          <cell r="D291">
            <v>67981.0827711249</v>
          </cell>
          <cell r="E291">
            <v>0</v>
          </cell>
          <cell r="F291">
            <v>67981.0827711249</v>
          </cell>
          <cell r="G291">
            <v>53731.911260341381</v>
          </cell>
          <cell r="H291">
            <v>14249.171510783519</v>
          </cell>
          <cell r="I291">
            <v>1574744.8328292037</v>
          </cell>
        </row>
        <row r="292">
          <cell r="A292">
            <v>275</v>
          </cell>
          <cell r="B292">
            <v>45748</v>
          </cell>
          <cell r="C292">
            <v>1574744.8328292037</v>
          </cell>
          <cell r="D292">
            <v>67981.0827711249</v>
          </cell>
          <cell r="E292">
            <v>0</v>
          </cell>
          <cell r="F292">
            <v>67981.0827711249</v>
          </cell>
          <cell r="G292">
            <v>54202.065483869366</v>
          </cell>
          <cell r="H292">
            <v>13779.017287255532</v>
          </cell>
          <cell r="I292">
            <v>1520542.7673453344</v>
          </cell>
        </row>
        <row r="293">
          <cell r="A293">
            <v>276</v>
          </cell>
          <cell r="B293">
            <v>45778</v>
          </cell>
          <cell r="C293">
            <v>1520542.7673453344</v>
          </cell>
          <cell r="D293">
            <v>67981.0827711249</v>
          </cell>
          <cell r="E293">
            <v>0</v>
          </cell>
          <cell r="F293">
            <v>67981.0827711249</v>
          </cell>
          <cell r="G293">
            <v>54676.333556853227</v>
          </cell>
          <cell r="H293">
            <v>13304.749214271675</v>
          </cell>
          <cell r="I293">
            <v>1465866.4337884812</v>
          </cell>
        </row>
        <row r="294">
          <cell r="A294">
            <v>277</v>
          </cell>
          <cell r="B294">
            <v>45809</v>
          </cell>
          <cell r="C294">
            <v>1465866.4337884812</v>
          </cell>
          <cell r="D294">
            <v>67981.0827711249</v>
          </cell>
          <cell r="E294">
            <v>0</v>
          </cell>
          <cell r="F294">
            <v>67981.0827711249</v>
          </cell>
          <cell r="G294">
            <v>55154.751475475692</v>
          </cell>
          <cell r="H294">
            <v>12826.33129564921</v>
          </cell>
          <cell r="I294">
            <v>1410711.6823130054</v>
          </cell>
        </row>
        <row r="295">
          <cell r="A295">
            <v>278</v>
          </cell>
          <cell r="B295">
            <v>45839</v>
          </cell>
          <cell r="C295">
            <v>1410711.6823130054</v>
          </cell>
          <cell r="D295">
            <v>67981.0827711249</v>
          </cell>
          <cell r="E295">
            <v>0</v>
          </cell>
          <cell r="F295">
            <v>67981.0827711249</v>
          </cell>
          <cell r="G295">
            <v>55637.355550886103</v>
          </cell>
          <cell r="H295">
            <v>12343.727220238798</v>
          </cell>
          <cell r="I295">
            <v>1355074.3267621193</v>
          </cell>
        </row>
        <row r="296">
          <cell r="A296">
            <v>279</v>
          </cell>
          <cell r="B296">
            <v>45870</v>
          </cell>
          <cell r="C296">
            <v>1355074.3267621193</v>
          </cell>
          <cell r="D296">
            <v>67981.0827711249</v>
          </cell>
          <cell r="E296">
            <v>0</v>
          </cell>
          <cell r="F296">
            <v>67981.0827711249</v>
          </cell>
          <cell r="G296">
            <v>56124.182411956353</v>
          </cell>
          <cell r="H296">
            <v>11856.900359168545</v>
          </cell>
          <cell r="I296">
            <v>1298950.1443501629</v>
          </cell>
        </row>
        <row r="297">
          <cell r="A297">
            <v>280</v>
          </cell>
          <cell r="B297">
            <v>45901</v>
          </cell>
          <cell r="C297">
            <v>1298950.1443501629</v>
          </cell>
          <cell r="D297">
            <v>67981.0827711249</v>
          </cell>
          <cell r="E297">
            <v>0</v>
          </cell>
          <cell r="F297">
            <v>67981.0827711249</v>
          </cell>
          <cell r="G297">
            <v>56615.269008060975</v>
          </cell>
          <cell r="H297">
            <v>11365.813763063925</v>
          </cell>
          <cell r="I297">
            <v>1242334.875342102</v>
          </cell>
        </row>
        <row r="298">
          <cell r="A298">
            <v>281</v>
          </cell>
          <cell r="B298">
            <v>45931</v>
          </cell>
          <cell r="C298">
            <v>1242334.875342102</v>
          </cell>
          <cell r="D298">
            <v>67981.0827711249</v>
          </cell>
          <cell r="E298">
            <v>0</v>
          </cell>
          <cell r="F298">
            <v>67981.0827711249</v>
          </cell>
          <cell r="G298">
            <v>57110.652611881509</v>
          </cell>
          <cell r="H298">
            <v>10870.430159243393</v>
          </cell>
          <cell r="I298">
            <v>1185224.2227302205</v>
          </cell>
        </row>
        <row r="299">
          <cell r="A299">
            <v>282</v>
          </cell>
          <cell r="B299">
            <v>45962</v>
          </cell>
          <cell r="C299">
            <v>1185224.2227302205</v>
          </cell>
          <cell r="D299">
            <v>67981.0827711249</v>
          </cell>
          <cell r="E299">
            <v>0</v>
          </cell>
          <cell r="F299">
            <v>67981.0827711249</v>
          </cell>
          <cell r="G299">
            <v>57610.370822235469</v>
          </cell>
          <cell r="H299">
            <v>10370.71194888943</v>
          </cell>
          <cell r="I299">
            <v>1127613.8519079851</v>
          </cell>
        </row>
        <row r="300">
          <cell r="A300">
            <v>283</v>
          </cell>
          <cell r="B300">
            <v>45992</v>
          </cell>
          <cell r="C300">
            <v>1127613.8519079851</v>
          </cell>
          <cell r="D300">
            <v>67981.0827711249</v>
          </cell>
          <cell r="E300">
            <v>0</v>
          </cell>
          <cell r="F300">
            <v>67981.0827711249</v>
          </cell>
          <cell r="G300">
            <v>58114.461566930033</v>
          </cell>
          <cell r="H300">
            <v>9866.6212041948693</v>
          </cell>
          <cell r="I300">
            <v>1069499.3903410551</v>
          </cell>
        </row>
        <row r="301">
          <cell r="A301">
            <v>284</v>
          </cell>
          <cell r="B301">
            <v>46023</v>
          </cell>
          <cell r="C301">
            <v>1069499.3903410551</v>
          </cell>
          <cell r="D301">
            <v>67981.0827711249</v>
          </cell>
          <cell r="E301">
            <v>0</v>
          </cell>
          <cell r="F301">
            <v>67981.0827711249</v>
          </cell>
          <cell r="G301">
            <v>58622.963105640665</v>
          </cell>
          <cell r="H301">
            <v>9358.1196654842315</v>
          </cell>
          <cell r="I301">
            <v>1010876.4272354145</v>
          </cell>
        </row>
        <row r="302">
          <cell r="A302">
            <v>285</v>
          </cell>
          <cell r="B302">
            <v>46054</v>
          </cell>
          <cell r="C302">
            <v>1010876.4272354145</v>
          </cell>
          <cell r="D302">
            <v>67981.0827711249</v>
          </cell>
          <cell r="E302">
            <v>0</v>
          </cell>
          <cell r="F302">
            <v>67981.0827711249</v>
          </cell>
          <cell r="G302">
            <v>59135.914032815024</v>
          </cell>
          <cell r="H302">
            <v>8845.1687383098761</v>
          </cell>
          <cell r="I302">
            <v>951740.51320259948</v>
          </cell>
        </row>
        <row r="303">
          <cell r="A303">
            <v>286</v>
          </cell>
          <cell r="B303">
            <v>46082</v>
          </cell>
          <cell r="C303">
            <v>951740.51320259948</v>
          </cell>
          <cell r="D303">
            <v>67981.0827711249</v>
          </cell>
          <cell r="E303">
            <v>0</v>
          </cell>
          <cell r="F303">
            <v>67981.0827711249</v>
          </cell>
          <cell r="G303">
            <v>59653.353280602154</v>
          </cell>
          <cell r="H303">
            <v>8327.7294905227445</v>
          </cell>
          <cell r="I303">
            <v>892087.15992199734</v>
          </cell>
        </row>
        <row r="304">
          <cell r="A304">
            <v>287</v>
          </cell>
          <cell r="B304">
            <v>46113</v>
          </cell>
          <cell r="C304">
            <v>892087.15992199734</v>
          </cell>
          <cell r="D304">
            <v>67981.0827711249</v>
          </cell>
          <cell r="E304">
            <v>0</v>
          </cell>
          <cell r="F304">
            <v>67981.0827711249</v>
          </cell>
          <cell r="G304">
            <v>60175.320121807425</v>
          </cell>
          <cell r="H304">
            <v>7805.7626493174766</v>
          </cell>
          <cell r="I304">
            <v>831911.83980018995</v>
          </cell>
        </row>
        <row r="305">
          <cell r="A305">
            <v>288</v>
          </cell>
          <cell r="B305">
            <v>46143</v>
          </cell>
          <cell r="C305">
            <v>831911.83980018995</v>
          </cell>
          <cell r="D305">
            <v>67981.0827711249</v>
          </cell>
          <cell r="E305">
            <v>0</v>
          </cell>
          <cell r="F305">
            <v>67981.0827711249</v>
          </cell>
          <cell r="G305">
            <v>60701.854172873238</v>
          </cell>
          <cell r="H305">
            <v>7279.2285982516623</v>
          </cell>
          <cell r="I305">
            <v>771209.98562731675</v>
          </cell>
        </row>
        <row r="306">
          <cell r="A306">
            <v>289</v>
          </cell>
          <cell r="B306">
            <v>46174</v>
          </cell>
          <cell r="C306">
            <v>771209.98562731675</v>
          </cell>
          <cell r="D306">
            <v>67981.0827711249</v>
          </cell>
          <cell r="E306">
            <v>0</v>
          </cell>
          <cell r="F306">
            <v>67981.0827711249</v>
          </cell>
          <cell r="G306">
            <v>61232.995396885875</v>
          </cell>
          <cell r="H306">
            <v>6748.0873742390213</v>
          </cell>
          <cell r="I306">
            <v>709976.99023043085</v>
          </cell>
        </row>
        <row r="307">
          <cell r="A307">
            <v>290</v>
          </cell>
          <cell r="B307">
            <v>46204</v>
          </cell>
          <cell r="C307">
            <v>709976.99023043085</v>
          </cell>
          <cell r="D307">
            <v>67981.0827711249</v>
          </cell>
          <cell r="E307">
            <v>0</v>
          </cell>
          <cell r="F307">
            <v>67981.0827711249</v>
          </cell>
          <cell r="G307">
            <v>61768.784106608633</v>
          </cell>
          <cell r="H307">
            <v>6212.29866451627</v>
          </cell>
          <cell r="I307">
            <v>648208.20612382225</v>
          </cell>
        </row>
        <row r="308">
          <cell r="A308">
            <v>291</v>
          </cell>
          <cell r="B308">
            <v>46235</v>
          </cell>
          <cell r="C308">
            <v>648208.20612382225</v>
          </cell>
          <cell r="D308">
            <v>67981.0827711249</v>
          </cell>
          <cell r="E308">
            <v>0</v>
          </cell>
          <cell r="F308">
            <v>67981.0827711249</v>
          </cell>
          <cell r="G308">
            <v>62309.260967541457</v>
          </cell>
          <cell r="H308">
            <v>5671.8218035834443</v>
          </cell>
          <cell r="I308">
            <v>585898.94515628077</v>
          </cell>
        </row>
        <row r="309">
          <cell r="A309">
            <v>292</v>
          </cell>
          <cell r="B309">
            <v>46266</v>
          </cell>
          <cell r="C309">
            <v>585898.94515628077</v>
          </cell>
          <cell r="D309">
            <v>67981.0827711249</v>
          </cell>
          <cell r="E309">
            <v>0</v>
          </cell>
          <cell r="F309">
            <v>67981.0827711249</v>
          </cell>
          <cell r="G309">
            <v>62854.467001007441</v>
          </cell>
          <cell r="H309">
            <v>5126.615770117457</v>
          </cell>
          <cell r="I309">
            <v>523044.4781552733</v>
          </cell>
        </row>
        <row r="310">
          <cell r="A310">
            <v>293</v>
          </cell>
          <cell r="B310">
            <v>46296</v>
          </cell>
          <cell r="C310">
            <v>523044.4781552733</v>
          </cell>
          <cell r="D310">
            <v>67981.0827711249</v>
          </cell>
          <cell r="E310">
            <v>0</v>
          </cell>
          <cell r="F310">
            <v>67981.0827711249</v>
          </cell>
          <cell r="G310">
            <v>63404.443587266258</v>
          </cell>
          <cell r="H310">
            <v>4576.6391838586414</v>
          </cell>
          <cell r="I310">
            <v>459640.03456800705</v>
          </cell>
        </row>
        <row r="311">
          <cell r="A311">
            <v>294</v>
          </cell>
          <cell r="B311">
            <v>46327</v>
          </cell>
          <cell r="C311">
            <v>459640.03456800705</v>
          </cell>
          <cell r="D311">
            <v>67981.0827711249</v>
          </cell>
          <cell r="E311">
            <v>0</v>
          </cell>
          <cell r="F311">
            <v>67981.0827711249</v>
          </cell>
          <cell r="G311">
            <v>63959.232468654838</v>
          </cell>
          <cell r="H311">
            <v>4021.8503024700617</v>
          </cell>
          <cell r="I311">
            <v>395680.80209935224</v>
          </cell>
        </row>
        <row r="312">
          <cell r="A312">
            <v>295</v>
          </cell>
          <cell r="B312">
            <v>46357</v>
          </cell>
          <cell r="C312">
            <v>395680.80209935224</v>
          </cell>
          <cell r="D312">
            <v>67981.0827711249</v>
          </cell>
          <cell r="E312">
            <v>0</v>
          </cell>
          <cell r="F312">
            <v>67981.0827711249</v>
          </cell>
          <cell r="G312">
            <v>64518.875752755572</v>
          </cell>
          <cell r="H312">
            <v>3462.2070183693322</v>
          </cell>
          <cell r="I312">
            <v>331161.92634659668</v>
          </cell>
        </row>
        <row r="313">
          <cell r="A313">
            <v>296</v>
          </cell>
          <cell r="B313">
            <v>46388</v>
          </cell>
          <cell r="C313">
            <v>331161.92634659668</v>
          </cell>
          <cell r="D313">
            <v>67981.0827711249</v>
          </cell>
          <cell r="E313">
            <v>0</v>
          </cell>
          <cell r="F313">
            <v>67981.0827711249</v>
          </cell>
          <cell r="G313">
            <v>65083.415915592181</v>
          </cell>
          <cell r="H313">
            <v>2897.666855532721</v>
          </cell>
          <cell r="I313">
            <v>266078.51043100451</v>
          </cell>
        </row>
        <row r="314">
          <cell r="A314">
            <v>297</v>
          </cell>
          <cell r="B314">
            <v>46419</v>
          </cell>
          <cell r="C314">
            <v>266078.51043100451</v>
          </cell>
          <cell r="D314">
            <v>67981.0827711249</v>
          </cell>
          <cell r="E314">
            <v>0</v>
          </cell>
          <cell r="F314">
            <v>67981.0827711249</v>
          </cell>
          <cell r="G314">
            <v>65652.895804853615</v>
          </cell>
          <cell r="H314">
            <v>2328.1869662712893</v>
          </cell>
          <cell r="I314">
            <v>200425.6146261509</v>
          </cell>
        </row>
        <row r="315">
          <cell r="A315">
            <v>298</v>
          </cell>
          <cell r="B315">
            <v>46447</v>
          </cell>
          <cell r="C315">
            <v>200425.6146261509</v>
          </cell>
          <cell r="D315">
            <v>67981.0827711249</v>
          </cell>
          <cell r="E315">
            <v>0</v>
          </cell>
          <cell r="F315">
            <v>67981.0827711249</v>
          </cell>
          <cell r="G315">
            <v>66227.358643146086</v>
          </cell>
          <cell r="H315">
            <v>1753.7241279788204</v>
          </cell>
          <cell r="I315">
            <v>134198.25598300481</v>
          </cell>
        </row>
        <row r="316">
          <cell r="A316">
            <v>299</v>
          </cell>
          <cell r="B316">
            <v>46478</v>
          </cell>
          <cell r="C316">
            <v>134198.25598300481</v>
          </cell>
          <cell r="D316">
            <v>67981.0827711249</v>
          </cell>
          <cell r="E316">
            <v>0</v>
          </cell>
          <cell r="F316">
            <v>67981.0827711249</v>
          </cell>
          <cell r="G316">
            <v>66806.848031273606</v>
          </cell>
          <cell r="H316">
            <v>1174.234739851292</v>
          </cell>
          <cell r="I316">
            <v>67391.407951731206</v>
          </cell>
        </row>
        <row r="317">
          <cell r="A317">
            <v>300</v>
          </cell>
          <cell r="B317">
            <v>46508</v>
          </cell>
          <cell r="C317">
            <v>67391.407951731206</v>
          </cell>
          <cell r="D317">
            <v>67981.0827711249</v>
          </cell>
          <cell r="E317">
            <v>0</v>
          </cell>
          <cell r="F317">
            <v>67391.407951731206</v>
          </cell>
          <cell r="G317">
            <v>66801.73313215356</v>
          </cell>
          <cell r="H317">
            <v>589.67481957764801</v>
          </cell>
          <cell r="I317">
            <v>0</v>
          </cell>
        </row>
        <row r="318">
          <cell r="A318">
            <v>301</v>
          </cell>
          <cell r="B318">
            <v>46539</v>
          </cell>
          <cell r="C318">
            <v>0</v>
          </cell>
          <cell r="D318">
            <v>67981.0827711249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A319">
            <v>302</v>
          </cell>
          <cell r="B319">
            <v>46569</v>
          </cell>
          <cell r="C319">
            <v>0</v>
          </cell>
          <cell r="D319">
            <v>67981.0827711249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A320">
            <v>303</v>
          </cell>
          <cell r="B320">
            <v>46600</v>
          </cell>
          <cell r="C320">
            <v>0</v>
          </cell>
          <cell r="D320">
            <v>67981.0827711249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A321">
            <v>304</v>
          </cell>
          <cell r="B321">
            <v>46631</v>
          </cell>
          <cell r="C321">
            <v>0</v>
          </cell>
          <cell r="D321">
            <v>67981.0827711249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A322">
            <v>305</v>
          </cell>
          <cell r="B322">
            <v>46661</v>
          </cell>
          <cell r="C322">
            <v>0</v>
          </cell>
          <cell r="D322">
            <v>67981.0827711249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A323">
            <v>306</v>
          </cell>
          <cell r="B323">
            <v>46692</v>
          </cell>
          <cell r="C323">
            <v>0</v>
          </cell>
          <cell r="D323">
            <v>67981.0827711249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A324">
            <v>307</v>
          </cell>
          <cell r="B324">
            <v>46722</v>
          </cell>
          <cell r="C324">
            <v>0</v>
          </cell>
          <cell r="D324">
            <v>67981.0827711249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>
            <v>308</v>
          </cell>
          <cell r="B325">
            <v>46753</v>
          </cell>
          <cell r="C325">
            <v>0</v>
          </cell>
          <cell r="D325">
            <v>67981.0827711249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309</v>
          </cell>
          <cell r="B326">
            <v>46784</v>
          </cell>
          <cell r="C326">
            <v>0</v>
          </cell>
          <cell r="D326">
            <v>67981.0827711249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A327">
            <v>310</v>
          </cell>
          <cell r="B327">
            <v>46813</v>
          </cell>
          <cell r="C327">
            <v>0</v>
          </cell>
          <cell r="D327">
            <v>67981.0827711249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A328">
            <v>311</v>
          </cell>
          <cell r="B328">
            <v>46844</v>
          </cell>
          <cell r="C328">
            <v>0</v>
          </cell>
          <cell r="D328">
            <v>67981.0827711249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A329">
            <v>312</v>
          </cell>
          <cell r="B329">
            <v>46874</v>
          </cell>
          <cell r="C329">
            <v>0</v>
          </cell>
          <cell r="D329">
            <v>67981.0827711249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A330">
            <v>313</v>
          </cell>
          <cell r="B330">
            <v>46905</v>
          </cell>
          <cell r="C330">
            <v>0</v>
          </cell>
          <cell r="D330">
            <v>67981.0827711249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>
            <v>314</v>
          </cell>
          <cell r="B331">
            <v>46935</v>
          </cell>
          <cell r="C331">
            <v>0</v>
          </cell>
          <cell r="D331">
            <v>67981.0827711249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A332">
            <v>315</v>
          </cell>
          <cell r="B332">
            <v>46966</v>
          </cell>
          <cell r="C332">
            <v>0</v>
          </cell>
          <cell r="D332">
            <v>67981.0827711249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A333">
            <v>316</v>
          </cell>
          <cell r="B333">
            <v>46997</v>
          </cell>
          <cell r="C333">
            <v>0</v>
          </cell>
          <cell r="D333">
            <v>67981.0827711249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>
            <v>317</v>
          </cell>
          <cell r="B334">
            <v>47027</v>
          </cell>
          <cell r="C334">
            <v>0</v>
          </cell>
          <cell r="D334">
            <v>67981.0827711249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A335">
            <v>318</v>
          </cell>
          <cell r="B335">
            <v>47058</v>
          </cell>
          <cell r="C335">
            <v>0</v>
          </cell>
          <cell r="D335">
            <v>67981.0827711249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A336">
            <v>319</v>
          </cell>
          <cell r="B336">
            <v>47088</v>
          </cell>
          <cell r="C336">
            <v>0</v>
          </cell>
          <cell r="D336">
            <v>67981.0827711249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A337">
            <v>320</v>
          </cell>
          <cell r="B337">
            <v>47119</v>
          </cell>
          <cell r="C337">
            <v>0</v>
          </cell>
          <cell r="D337">
            <v>67981.0827711249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A338">
            <v>321</v>
          </cell>
          <cell r="B338">
            <v>47150</v>
          </cell>
          <cell r="C338">
            <v>0</v>
          </cell>
          <cell r="D338">
            <v>67981.0827711249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A339">
            <v>322</v>
          </cell>
          <cell r="B339">
            <v>47178</v>
          </cell>
          <cell r="C339">
            <v>0</v>
          </cell>
          <cell r="D339">
            <v>67981.0827711249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>
            <v>323</v>
          </cell>
          <cell r="B340">
            <v>47209</v>
          </cell>
          <cell r="C340">
            <v>0</v>
          </cell>
          <cell r="D340">
            <v>67981.0827711249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A341">
            <v>324</v>
          </cell>
          <cell r="B341">
            <v>47239</v>
          </cell>
          <cell r="C341">
            <v>0</v>
          </cell>
          <cell r="D341">
            <v>67981.0827711249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A342">
            <v>325</v>
          </cell>
          <cell r="B342">
            <v>47270</v>
          </cell>
          <cell r="C342">
            <v>0</v>
          </cell>
          <cell r="D342">
            <v>67981.0827711249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A343">
            <v>326</v>
          </cell>
          <cell r="B343">
            <v>47300</v>
          </cell>
          <cell r="C343">
            <v>0</v>
          </cell>
          <cell r="D343">
            <v>67981.0827711249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A344">
            <v>327</v>
          </cell>
          <cell r="B344">
            <v>47331</v>
          </cell>
          <cell r="C344">
            <v>0</v>
          </cell>
          <cell r="D344">
            <v>67981.0827711249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A345">
            <v>328</v>
          </cell>
          <cell r="B345">
            <v>47362</v>
          </cell>
          <cell r="C345">
            <v>0</v>
          </cell>
          <cell r="D345">
            <v>67981.0827711249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>
            <v>329</v>
          </cell>
          <cell r="B346">
            <v>47392</v>
          </cell>
          <cell r="C346">
            <v>0</v>
          </cell>
          <cell r="D346">
            <v>67981.0827711249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A347">
            <v>330</v>
          </cell>
          <cell r="B347">
            <v>47423</v>
          </cell>
          <cell r="C347">
            <v>0</v>
          </cell>
          <cell r="D347">
            <v>67981.0827711249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A348">
            <v>331</v>
          </cell>
          <cell r="B348">
            <v>47453</v>
          </cell>
          <cell r="C348">
            <v>0</v>
          </cell>
          <cell r="D348">
            <v>67981.0827711249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>
            <v>332</v>
          </cell>
          <cell r="B349">
            <v>47484</v>
          </cell>
          <cell r="C349">
            <v>0</v>
          </cell>
          <cell r="D349">
            <v>67981.0827711249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A350">
            <v>333</v>
          </cell>
          <cell r="B350">
            <v>47515</v>
          </cell>
          <cell r="C350">
            <v>0</v>
          </cell>
          <cell r="D350">
            <v>67981.0827711249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A351">
            <v>334</v>
          </cell>
          <cell r="B351">
            <v>47543</v>
          </cell>
          <cell r="C351">
            <v>0</v>
          </cell>
          <cell r="D351">
            <v>67981.0827711249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A352">
            <v>335</v>
          </cell>
          <cell r="B352">
            <v>47574</v>
          </cell>
          <cell r="C352">
            <v>0</v>
          </cell>
          <cell r="D352">
            <v>67981.0827711249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A353">
            <v>336</v>
          </cell>
          <cell r="B353">
            <v>47604</v>
          </cell>
          <cell r="C353">
            <v>0</v>
          </cell>
          <cell r="D353">
            <v>67981.0827711249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A354">
            <v>337</v>
          </cell>
          <cell r="B354">
            <v>47635</v>
          </cell>
          <cell r="C354">
            <v>0</v>
          </cell>
          <cell r="D354">
            <v>67981.0827711249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A355">
            <v>338</v>
          </cell>
          <cell r="B355">
            <v>47665</v>
          </cell>
          <cell r="C355">
            <v>0</v>
          </cell>
          <cell r="D355">
            <v>67981.0827711249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>
            <v>339</v>
          </cell>
          <cell r="B356">
            <v>47696</v>
          </cell>
          <cell r="C356">
            <v>0</v>
          </cell>
          <cell r="D356">
            <v>67981.0827711249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A357">
            <v>340</v>
          </cell>
          <cell r="B357">
            <v>47727</v>
          </cell>
          <cell r="C357">
            <v>0</v>
          </cell>
          <cell r="D357">
            <v>67981.0827711249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</row>
        <row r="358">
          <cell r="A358">
            <v>341</v>
          </cell>
          <cell r="B358">
            <v>47757</v>
          </cell>
          <cell r="C358">
            <v>0</v>
          </cell>
          <cell r="D358">
            <v>67981.0827711249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>
            <v>342</v>
          </cell>
          <cell r="B359">
            <v>47788</v>
          </cell>
          <cell r="C359">
            <v>0</v>
          </cell>
          <cell r="D359">
            <v>67981.0827711249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A360">
            <v>343</v>
          </cell>
          <cell r="B360">
            <v>47818</v>
          </cell>
          <cell r="C360">
            <v>0</v>
          </cell>
          <cell r="D360">
            <v>67981.0827711249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A361">
            <v>344</v>
          </cell>
          <cell r="B361">
            <v>47849</v>
          </cell>
          <cell r="C361">
            <v>0</v>
          </cell>
          <cell r="D361">
            <v>67981.0827711249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A362">
            <v>345</v>
          </cell>
          <cell r="B362">
            <v>47880</v>
          </cell>
          <cell r="C362">
            <v>0</v>
          </cell>
          <cell r="D362">
            <v>67981.0827711249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A363">
            <v>346</v>
          </cell>
          <cell r="B363">
            <v>47908</v>
          </cell>
          <cell r="C363">
            <v>0</v>
          </cell>
          <cell r="D363">
            <v>67981.0827711249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A364">
            <v>347</v>
          </cell>
          <cell r="B364">
            <v>47939</v>
          </cell>
          <cell r="C364">
            <v>0</v>
          </cell>
          <cell r="D364">
            <v>67981.0827711249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A365">
            <v>348</v>
          </cell>
          <cell r="B365">
            <v>47969</v>
          </cell>
          <cell r="C365">
            <v>0</v>
          </cell>
          <cell r="D365">
            <v>67981.0827711249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>
            <v>349</v>
          </cell>
          <cell r="B366">
            <v>48000</v>
          </cell>
          <cell r="C366">
            <v>0</v>
          </cell>
          <cell r="D366">
            <v>67981.0827711249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A367">
            <v>350</v>
          </cell>
          <cell r="B367">
            <v>48030</v>
          </cell>
          <cell r="C367">
            <v>0</v>
          </cell>
          <cell r="D367">
            <v>67981.0827711249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A368">
            <v>351</v>
          </cell>
          <cell r="B368">
            <v>48061</v>
          </cell>
          <cell r="C368">
            <v>0</v>
          </cell>
          <cell r="D368">
            <v>67981.0827711249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A369">
            <v>352</v>
          </cell>
          <cell r="B369">
            <v>48092</v>
          </cell>
          <cell r="C369">
            <v>0</v>
          </cell>
          <cell r="D369">
            <v>67981.0827711249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</row>
        <row r="370">
          <cell r="A370">
            <v>353</v>
          </cell>
          <cell r="B370">
            <v>48122</v>
          </cell>
          <cell r="C370">
            <v>0</v>
          </cell>
          <cell r="D370">
            <v>67981.0827711249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A371">
            <v>354</v>
          </cell>
          <cell r="B371">
            <v>48153</v>
          </cell>
          <cell r="C371">
            <v>0</v>
          </cell>
          <cell r="D371">
            <v>67981.0827711249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A372">
            <v>355</v>
          </cell>
          <cell r="B372">
            <v>48183</v>
          </cell>
          <cell r="C372">
            <v>0</v>
          </cell>
          <cell r="D372">
            <v>67981.0827711249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</row>
        <row r="373">
          <cell r="A373">
            <v>356</v>
          </cell>
          <cell r="B373">
            <v>48214</v>
          </cell>
          <cell r="C373">
            <v>0</v>
          </cell>
          <cell r="D373">
            <v>67981.0827711249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A374">
            <v>357</v>
          </cell>
          <cell r="B374">
            <v>48245</v>
          </cell>
          <cell r="C374">
            <v>0</v>
          </cell>
          <cell r="D374">
            <v>67981.0827711249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</row>
        <row r="375">
          <cell r="A375">
            <v>358</v>
          </cell>
          <cell r="B375">
            <v>48274</v>
          </cell>
          <cell r="C375">
            <v>0</v>
          </cell>
          <cell r="D375">
            <v>67981.0827711249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A376">
            <v>359</v>
          </cell>
          <cell r="B376">
            <v>48305</v>
          </cell>
          <cell r="C376">
            <v>0</v>
          </cell>
          <cell r="D376">
            <v>67981.0827711249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A377">
            <v>360</v>
          </cell>
          <cell r="B377">
            <v>48335</v>
          </cell>
          <cell r="C377">
            <v>0</v>
          </cell>
          <cell r="D377">
            <v>67981.0827711249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למניה-פרופורמה"/>
      <sheetName val="תרגום נוחות-מאזן"/>
      <sheetName val="תרגום נוחות-רווח והפסד"/>
      <sheetName val="תרגום נוחות-תזרים מזומנים"/>
      <sheetName val="תרגום נוחות-שינויים בהון"/>
      <sheetName val="פיצויים-מופרד"/>
      <sheetName val="רכוש קבוע"/>
      <sheetName val="רווח למניה"/>
      <sheetName val="אופציות לעובדים"/>
      <sheetName val="ביאורים"/>
      <sheetName val="הון מניות"/>
      <sheetName val="מס תאורטי"/>
      <sheetName val="סבירות מימון"/>
      <sheetName val="גיליון6"/>
      <sheetName val="בלמחוק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International Employee List"/>
      <sheetName val="???? ?????-????????"/>
      <sheetName val="source"/>
      <sheetName val="details"/>
      <sheetName val="פקדונות וניירות ערך"/>
      <sheetName val="מעגל רכוש קבוע"/>
      <sheetName val="Sheet1"/>
      <sheetName val="רווח_למניה-פרופורמה"/>
      <sheetName val="תרגום_נוחות-מאזן"/>
      <sheetName val="תרגום_נוחות-רווח_והפסד"/>
      <sheetName val="תרגום_נוחות-תזרים_מזומנים"/>
      <sheetName val="תרגום_נוחות-שינויים_בהון"/>
      <sheetName val="רכוש_קבוע"/>
      <sheetName val="רווח_למניה"/>
      <sheetName val="אופציות_לעובדים"/>
      <sheetName val="הון_מניות"/>
      <sheetName val="מס_תאורטי"/>
      <sheetName val="סבירות_מימון"/>
      <sheetName val="International_Employee_List"/>
      <sheetName val="????_?????-????????"/>
      <sheetName val="פקדונות_וניירות_ערך"/>
      <sheetName val="מעגל_רכוש_קבוע"/>
      <sheetName val="unpaid"/>
    </sheetNames>
    <sheetDataSet>
      <sheetData sheetId="0" refreshError="1">
        <row r="2">
          <cell r="B2" t="str">
            <v>גרדיאן און בורד 30.6.98</v>
          </cell>
        </row>
        <row r="3">
          <cell r="B3" t="str">
            <v>חישוב רווח למניה</v>
          </cell>
        </row>
        <row r="5">
          <cell r="F5" t="str">
            <v>מס' מניות</v>
          </cell>
          <cell r="G5" t="str">
            <v>הפסד</v>
          </cell>
          <cell r="H5" t="str">
            <v>רווח</v>
          </cell>
        </row>
        <row r="6">
          <cell r="C6" t="str">
            <v>תאריך</v>
          </cell>
          <cell r="D6" t="str">
            <v>מס' מניות</v>
          </cell>
          <cell r="E6" t="str">
            <v>שקלול</v>
          </cell>
          <cell r="F6" t="str">
            <v>משוקלל</v>
          </cell>
          <cell r="G6" t="str">
            <v>$</v>
          </cell>
          <cell r="H6" t="str">
            <v>למניה</v>
          </cell>
        </row>
        <row r="7">
          <cell r="B7" t="str">
            <v>רווח בסיסי למניה - 30.6.98</v>
          </cell>
        </row>
        <row r="9">
          <cell r="B9" t="str">
            <v>י.פ</v>
          </cell>
          <cell r="C9">
            <v>35795</v>
          </cell>
          <cell r="D9">
            <v>428458</v>
          </cell>
          <cell r="E9">
            <v>1</v>
          </cell>
          <cell r="F9">
            <v>428458</v>
          </cell>
        </row>
        <row r="10">
          <cell r="B10" t="str">
            <v>הנפקת מניות בכורה א'</v>
          </cell>
          <cell r="C10">
            <v>35841</v>
          </cell>
          <cell r="D10">
            <v>9935</v>
          </cell>
          <cell r="E10">
            <v>0.75</v>
          </cell>
          <cell r="F10">
            <v>7451</v>
          </cell>
        </row>
        <row r="12">
          <cell r="B12" t="str">
            <v>י.ס</v>
          </cell>
          <cell r="C12" t="str">
            <v>30.6.98</v>
          </cell>
          <cell r="D12">
            <v>438393</v>
          </cell>
          <cell r="F12">
            <v>435909</v>
          </cell>
          <cell r="G12">
            <v>662224.05643194914</v>
          </cell>
          <cell r="H12">
            <v>1.5191795912264925</v>
          </cell>
        </row>
        <row r="14">
          <cell r="B14" t="str">
            <v>רווח בסיסי למניה - 30.6.97</v>
          </cell>
        </row>
        <row r="16">
          <cell r="B16" t="str">
            <v>הלוואות בעלים</v>
          </cell>
          <cell r="C16">
            <v>35401</v>
          </cell>
          <cell r="D16">
            <v>8500</v>
          </cell>
          <cell r="E16">
            <v>1</v>
          </cell>
          <cell r="F16">
            <v>8500</v>
          </cell>
        </row>
        <row r="17">
          <cell r="B17" t="str">
            <v>הלוואות בעלים</v>
          </cell>
          <cell r="C17">
            <v>35401</v>
          </cell>
          <cell r="D17">
            <v>6120</v>
          </cell>
          <cell r="E17">
            <v>1</v>
          </cell>
          <cell r="F17">
            <v>6120</v>
          </cell>
        </row>
        <row r="18">
          <cell r="B18" t="str">
            <v>הלוואות בעלים</v>
          </cell>
          <cell r="C18">
            <v>35401</v>
          </cell>
          <cell r="D18">
            <v>3750</v>
          </cell>
          <cell r="E18">
            <v>1</v>
          </cell>
          <cell r="F18">
            <v>3750</v>
          </cell>
        </row>
        <row r="19">
          <cell r="B19" t="str">
            <v>הלוואות בעלים</v>
          </cell>
          <cell r="C19">
            <v>35401</v>
          </cell>
          <cell r="D19">
            <v>5200</v>
          </cell>
          <cell r="E19">
            <v>1</v>
          </cell>
          <cell r="F19">
            <v>5200</v>
          </cell>
        </row>
        <row r="20">
          <cell r="B20" t="str">
            <v>הלוואות בעלים</v>
          </cell>
          <cell r="C20">
            <v>35401</v>
          </cell>
          <cell r="D20">
            <v>108260</v>
          </cell>
          <cell r="E20">
            <v>1</v>
          </cell>
          <cell r="F20">
            <v>108260</v>
          </cell>
        </row>
        <row r="21">
          <cell r="B21" t="str">
            <v>הלוואות בעלים</v>
          </cell>
          <cell r="C21">
            <v>35402</v>
          </cell>
          <cell r="D21">
            <v>23630</v>
          </cell>
          <cell r="E21">
            <v>0.99523809523809526</v>
          </cell>
          <cell r="F21">
            <v>23517</v>
          </cell>
        </row>
        <row r="22">
          <cell r="B22" t="str">
            <v>הלוואות בעלים</v>
          </cell>
          <cell r="C22">
            <v>35411</v>
          </cell>
          <cell r="D22">
            <v>156500</v>
          </cell>
          <cell r="E22">
            <v>0.95238095238095233</v>
          </cell>
          <cell r="F22">
            <v>149048</v>
          </cell>
        </row>
        <row r="23">
          <cell r="B23" t="str">
            <v>הלוואות בעלים</v>
          </cell>
          <cell r="C23">
            <v>35430</v>
          </cell>
          <cell r="D23">
            <v>1040</v>
          </cell>
          <cell r="E23">
            <v>0.86190476190476195</v>
          </cell>
          <cell r="F23">
            <v>896</v>
          </cell>
        </row>
        <row r="24">
          <cell r="B24" t="str">
            <v>השקעה דיוויד גלסמן</v>
          </cell>
          <cell r="C24">
            <v>35496</v>
          </cell>
          <cell r="D24">
            <v>1250</v>
          </cell>
          <cell r="E24">
            <v>0.54761904761904767</v>
          </cell>
          <cell r="F24">
            <v>685</v>
          </cell>
        </row>
        <row r="25">
          <cell r="B25" t="str">
            <v>השקעה דיוויד גלסמן</v>
          </cell>
          <cell r="C25">
            <v>35559</v>
          </cell>
          <cell r="D25">
            <v>1250</v>
          </cell>
          <cell r="E25">
            <v>0.24761904761904763</v>
          </cell>
          <cell r="F25">
            <v>310</v>
          </cell>
        </row>
        <row r="26">
          <cell r="B26" t="str">
            <v>הנפקת זכויות</v>
          </cell>
          <cell r="C26">
            <v>35571</v>
          </cell>
          <cell r="D26">
            <v>6666</v>
          </cell>
          <cell r="E26">
            <v>0.19047619047619047</v>
          </cell>
          <cell r="F26">
            <v>1270</v>
          </cell>
        </row>
        <row r="27">
          <cell r="B27" t="str">
            <v>השקעה דיוויד גלסמן</v>
          </cell>
          <cell r="C27">
            <v>35611</v>
          </cell>
          <cell r="D27">
            <v>1250</v>
          </cell>
          <cell r="E27">
            <v>0</v>
          </cell>
          <cell r="F27">
            <v>0</v>
          </cell>
        </row>
        <row r="30">
          <cell r="B30" t="str">
            <v>י.ס</v>
          </cell>
          <cell r="C30" t="str">
            <v>30.6.97</v>
          </cell>
          <cell r="D30">
            <v>323416</v>
          </cell>
          <cell r="F30">
            <v>307556</v>
          </cell>
          <cell r="G30">
            <v>688375</v>
          </cell>
          <cell r="H30">
            <v>2.2382102771527785</v>
          </cell>
        </row>
        <row r="33">
          <cell r="B33" t="str">
            <v>גרדיאן און בורד 31.12.97</v>
          </cell>
        </row>
        <row r="35">
          <cell r="B35" t="str">
            <v>חישוב רווח למניה</v>
          </cell>
        </row>
        <row r="37">
          <cell r="F37" t="str">
            <v>מס' מניות</v>
          </cell>
          <cell r="G37" t="str">
            <v>הפסד</v>
          </cell>
          <cell r="H37" t="str">
            <v>רווח</v>
          </cell>
        </row>
        <row r="38">
          <cell r="C38" t="str">
            <v>תאריך</v>
          </cell>
          <cell r="D38" t="str">
            <v>מס' מניות</v>
          </cell>
          <cell r="E38" t="str">
            <v>שקלול</v>
          </cell>
          <cell r="F38" t="str">
            <v>משוקלל</v>
          </cell>
          <cell r="G38" t="str">
            <v>$</v>
          </cell>
          <cell r="H38" t="str">
            <v>למניה</v>
          </cell>
        </row>
        <row r="40">
          <cell r="B40" t="str">
            <v>רווח בסיסי למניה - 31.12.97</v>
          </cell>
          <cell r="I40">
            <v>35795</v>
          </cell>
        </row>
        <row r="43">
          <cell r="B43" t="str">
            <v>הלוואות בעלים</v>
          </cell>
          <cell r="C43">
            <v>35401</v>
          </cell>
          <cell r="D43">
            <v>8500</v>
          </cell>
          <cell r="E43">
            <v>1</v>
          </cell>
          <cell r="F43">
            <v>8500</v>
          </cell>
        </row>
        <row r="44">
          <cell r="B44" t="str">
            <v>הלוואות בעלים</v>
          </cell>
          <cell r="C44">
            <v>35401</v>
          </cell>
          <cell r="D44">
            <v>6120</v>
          </cell>
          <cell r="E44">
            <v>1</v>
          </cell>
          <cell r="F44">
            <v>6120</v>
          </cell>
        </row>
        <row r="45">
          <cell r="B45" t="str">
            <v>הלוואות בעלים</v>
          </cell>
          <cell r="C45">
            <v>35401</v>
          </cell>
          <cell r="D45">
            <v>3750</v>
          </cell>
          <cell r="E45">
            <v>1</v>
          </cell>
          <cell r="F45">
            <v>3750</v>
          </cell>
        </row>
        <row r="46">
          <cell r="B46" t="str">
            <v>הלוואות בעלים</v>
          </cell>
          <cell r="C46">
            <v>35401</v>
          </cell>
          <cell r="D46">
            <v>5200</v>
          </cell>
          <cell r="E46">
            <v>1</v>
          </cell>
          <cell r="F46">
            <v>5200</v>
          </cell>
        </row>
        <row r="47">
          <cell r="B47" t="str">
            <v>הלוואות בעלים</v>
          </cell>
          <cell r="C47">
            <v>35401</v>
          </cell>
          <cell r="D47">
            <v>108260</v>
          </cell>
          <cell r="E47">
            <v>1</v>
          </cell>
          <cell r="F47">
            <v>108260</v>
          </cell>
        </row>
        <row r="48">
          <cell r="B48" t="str">
            <v>הלוואות בעלים</v>
          </cell>
          <cell r="C48">
            <v>35402</v>
          </cell>
          <cell r="D48">
            <v>23630</v>
          </cell>
          <cell r="E48">
            <v>0.9974619289340102</v>
          </cell>
          <cell r="F48">
            <v>23570</v>
          </cell>
        </row>
        <row r="49">
          <cell r="B49" t="str">
            <v>הלוואות בעלים</v>
          </cell>
          <cell r="C49">
            <v>35411</v>
          </cell>
          <cell r="D49">
            <v>156500</v>
          </cell>
          <cell r="E49">
            <v>0.97461928934010156</v>
          </cell>
          <cell r="F49">
            <v>152528</v>
          </cell>
        </row>
        <row r="50">
          <cell r="B50" t="str">
            <v>הלוואות בעלים</v>
          </cell>
          <cell r="C50">
            <v>35430</v>
          </cell>
          <cell r="D50">
            <v>1040</v>
          </cell>
          <cell r="E50">
            <v>0.92639593908629436</v>
          </cell>
          <cell r="F50">
            <v>963</v>
          </cell>
        </row>
        <row r="51">
          <cell r="B51" t="str">
            <v>השקעה דיוויד גלסמן</v>
          </cell>
          <cell r="C51">
            <v>35496</v>
          </cell>
          <cell r="D51">
            <v>1250</v>
          </cell>
          <cell r="E51">
            <v>0.75888324873096447</v>
          </cell>
          <cell r="F51">
            <v>949</v>
          </cell>
        </row>
        <row r="52">
          <cell r="B52" t="str">
            <v>השקעה דיוויד גלסמן</v>
          </cell>
          <cell r="C52">
            <v>35559</v>
          </cell>
          <cell r="D52">
            <v>1250</v>
          </cell>
          <cell r="E52">
            <v>0.59898477157360408</v>
          </cell>
          <cell r="F52">
            <v>749</v>
          </cell>
        </row>
        <row r="53">
          <cell r="B53" t="str">
            <v>הנפקת זכויות</v>
          </cell>
          <cell r="C53">
            <v>35571</v>
          </cell>
          <cell r="D53">
            <v>6666</v>
          </cell>
          <cell r="E53">
            <v>0.56852791878172593</v>
          </cell>
          <cell r="F53">
            <v>3790</v>
          </cell>
        </row>
        <row r="54">
          <cell r="B54" t="str">
            <v>השקעה דיוויד גלסמן</v>
          </cell>
          <cell r="C54">
            <v>35611</v>
          </cell>
          <cell r="D54">
            <v>1250</v>
          </cell>
          <cell r="E54">
            <v>0.46700507614213199</v>
          </cell>
          <cell r="F54">
            <v>584</v>
          </cell>
        </row>
        <row r="55">
          <cell r="B55" t="str">
            <v>הנפקה - סיבוב שלישי (בכורה א')</v>
          </cell>
          <cell r="C55">
            <v>35683</v>
          </cell>
          <cell r="D55">
            <v>105042</v>
          </cell>
          <cell r="E55">
            <v>0.28426395939086296</v>
          </cell>
          <cell r="F55">
            <v>29860</v>
          </cell>
        </row>
        <row r="57">
          <cell r="B57" t="str">
            <v>י.ס</v>
          </cell>
          <cell r="C57" t="str">
            <v>31.12.97</v>
          </cell>
          <cell r="D57">
            <v>428458</v>
          </cell>
          <cell r="F57">
            <v>344823</v>
          </cell>
          <cell r="G57">
            <v>1324602</v>
          </cell>
          <cell r="H57">
            <v>3.8413968905786446</v>
          </cell>
        </row>
        <row r="60">
          <cell r="A60" t="str">
            <v>הערה:</v>
          </cell>
        </row>
        <row r="61">
          <cell r="A61" t="str">
            <v>(1</v>
          </cell>
          <cell r="B61" t="str">
            <v>סה"כ הון המניות לפי רשם החברות מסתכם בסך של 438,393 מניות , אשר מתחלקות ל-:</v>
          </cell>
        </row>
        <row r="62">
          <cell r="B62" t="str">
            <v>מניות רגילות : 323,416</v>
          </cell>
        </row>
        <row r="63">
          <cell r="B63" t="str">
            <v>מניו ת בכורה : 114,977</v>
          </cell>
        </row>
        <row r="64">
          <cell r="B64" t="str">
            <v>אמנם, בעיקרון ,בחישוב רווח למניה מניות בכורה מתווספות רק ברווח למניה מדולל, אולם כאן נכללו מניות הבכורה</v>
          </cell>
        </row>
        <row r="65">
          <cell r="B65" t="str">
            <v>בחישוב הרווח הבסיסי למניה, כיוון שבסמוך להנפקה תומרנה כל מניות הבכורה למניות רגילות ביחס של 1:1.</v>
          </cell>
        </row>
        <row r="66">
          <cell r="A66" t="str">
            <v>)</v>
          </cell>
          <cell r="B66" t="str">
            <v>ע"פ שיחה עם ערן נוימן וכמו"כ יש לכך התייחסות ב-article of association של החברה.)</v>
          </cell>
        </row>
        <row r="67">
          <cell r="B67" t="str">
            <v xml:space="preserve"> מאחר שלחברה יש הפסד, הוספת  האופציות למניות בכורה ב' לחישוב הפסד למניה מדולל מביאה להשפעה אנטי מדללת</v>
          </cell>
        </row>
        <row r="68">
          <cell r="B68" t="str">
            <v>ולכן לא חושב הפסד למניה מדולל.</v>
          </cell>
        </row>
        <row r="70">
          <cell r="A70" t="str">
            <v>(2</v>
          </cell>
          <cell r="B70" t="str">
            <v xml:space="preserve">הנפקת הזכויות  לא טופלה בדרך של חלוקת מניות הטבה , מאחר שטיפול כזה דרוש במקרה שמחיר המניות בהנפקת </v>
          </cell>
        </row>
        <row r="71">
          <cell r="B71" t="str">
            <v>הזכויות יותר נמוך משווי שוק של המניה, רצ"ב  קטע מ- FAS 128</v>
          </cell>
        </row>
        <row r="72">
          <cell r="B72" t="str">
            <v>התפתחות המניה חיתה כדלקמן:</v>
          </cell>
        </row>
        <row r="73">
          <cell r="B73" t="str">
            <v>מרצ - מאי 1997 - הנפקת מניות לדוד גלסמן במחיר של 16$</v>
          </cell>
        </row>
        <row r="74">
          <cell r="B74" t="str">
            <v>מאי - 1997 - הנפקת זכויות במחיר של 21$</v>
          </cell>
        </row>
        <row r="75">
          <cell r="B75" t="str">
            <v>ספטמבר 1997 - הנפקת מניות בכורה א' במחיר של 13.09$</v>
          </cell>
        </row>
        <row r="76">
          <cell r="B76" t="str">
            <v>פברואר 1998 - הנפקת  9,935 מניות בכורה  א' במחיר של 13.09$ (+ אופציות לרכישת 1,418מניות בכורה ב')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">
          <cell r="B2" t="str">
            <v>גרדיאן און בורד 30.6.98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E9507"/>
      <sheetName val="מדדים"/>
      <sheetName val="Overall market"/>
      <sheetName val="רווח למניה-פרופורמה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lerable"/>
      <sheetName val="unit price"/>
      <sheetName val="Controllerable (2)"/>
      <sheetName val="unit price (2)"/>
      <sheetName val="비교"/>
      <sheetName val="Controllerable (3)"/>
      <sheetName val="unit price (3)"/>
      <sheetName val="Controllerable (4)"/>
      <sheetName val="unit price (4)"/>
      <sheetName val="#REF"/>
      <sheetName val="Calc V1.2"/>
      <sheetName val="Calc V1.2 (2)"/>
    </sheetNames>
    <sheetDataSet>
      <sheetData sheetId="0" refreshError="1"/>
      <sheetData sheetId="1" refreshError="1">
        <row r="12">
          <cell r="E12">
            <v>365</v>
          </cell>
        </row>
        <row r="14">
          <cell r="E14">
            <v>700</v>
          </cell>
        </row>
        <row r="27">
          <cell r="E27">
            <v>146.66666666666666</v>
          </cell>
        </row>
      </sheetData>
      <sheetData sheetId="2" refreshError="1"/>
      <sheetData sheetId="3" refreshError="1">
        <row r="29">
          <cell r="E29">
            <v>4000</v>
          </cell>
        </row>
        <row r="30">
          <cell r="E30">
            <v>1500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 "/>
      <sheetName val="Audit Results - Template"/>
      <sheetName val="TOD Template Menu"/>
      <sheetName val="Menu Master"/>
      <sheetName val="Targeted Testing Master"/>
      <sheetName val="Non-Statistical Sampling Master"/>
      <sheetName val="Suppl Non-Stat Sample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Library_Procedures_4"/>
      <sheetName val="Audit_Results_-_Template4"/>
      <sheetName val="TOD_Template_Menu4"/>
      <sheetName val="Menu_Master4"/>
      <sheetName val="Targeted_Testing_Master4"/>
      <sheetName val="Non-Statistical_Sampling_Maste4"/>
      <sheetName val="Suppl_Non-Stat_Sample_Master4"/>
      <sheetName val="Accept_Reject_Master4"/>
      <sheetName val="AR_Confirmation_Log_Master4"/>
      <sheetName val="Fixed_Asset_Additions_Master4"/>
      <sheetName val="Fixed_Asset_Disposals_Master4"/>
      <sheetName val="Unrecord_Liab_-_Pd_Inv_Master4"/>
      <sheetName val="Unrecord_Liab_-_Unpd_Inv_Maste4"/>
      <sheetName val="Testing_Detail_Master4"/>
      <sheetName val="First_Sample_Results_Master4"/>
      <sheetName val="Global_Data4"/>
      <sheetName val="Library_Procedures_"/>
      <sheetName val="Audit_Results_-_Template"/>
      <sheetName val="TOD_Template_Menu"/>
      <sheetName val="Menu_Master"/>
      <sheetName val="Targeted_Testing_Master"/>
      <sheetName val="Non-Statistical_Sampling_Master"/>
      <sheetName val="Suppl_Non-Stat_Sample_Master"/>
      <sheetName val="Accept_Reject_Master"/>
      <sheetName val="AR_Confirmation_Log_Master"/>
      <sheetName val="Fixed_Asset_Additions_Master"/>
      <sheetName val="Fixed_Asset_Disposals_Master"/>
      <sheetName val="Unrecord_Liab_-_Pd_Inv_Master"/>
      <sheetName val="Unrecord_Liab_-_Unpd_Inv_Master"/>
      <sheetName val="Testing_Detail_Master"/>
      <sheetName val="First_Sample_Results_Master"/>
      <sheetName val="Global_Data"/>
      <sheetName val="Library_Procedures_1"/>
      <sheetName val="Audit_Results_-_Template1"/>
      <sheetName val="TOD_Template_Menu1"/>
      <sheetName val="Menu_Master1"/>
      <sheetName val="Targeted_Testing_Master1"/>
      <sheetName val="Non-Statistical_Sampling_Maste1"/>
      <sheetName val="Suppl_Non-Stat_Sample_Master1"/>
      <sheetName val="Accept_Reject_Master1"/>
      <sheetName val="AR_Confirmation_Log_Master1"/>
      <sheetName val="Fixed_Asset_Additions_Master1"/>
      <sheetName val="Fixed_Asset_Disposals_Master1"/>
      <sheetName val="Unrecord_Liab_-_Pd_Inv_Master1"/>
      <sheetName val="Unrecord_Liab_-_Unpd_Inv_Maste1"/>
      <sheetName val="Testing_Detail_Master1"/>
      <sheetName val="First_Sample_Results_Master1"/>
      <sheetName val="Global_Data1"/>
      <sheetName val="Library_Procedures_2"/>
      <sheetName val="Audit_Results_-_Template2"/>
      <sheetName val="TOD_Template_Menu2"/>
      <sheetName val="Menu_Master2"/>
      <sheetName val="Targeted_Testing_Master2"/>
      <sheetName val="Non-Statistical_Sampling_Maste2"/>
      <sheetName val="Suppl_Non-Stat_Sample_Master2"/>
      <sheetName val="Accept_Reject_Master2"/>
      <sheetName val="AR_Confirmation_Log_Master2"/>
      <sheetName val="Fixed_Asset_Additions_Master2"/>
      <sheetName val="Fixed_Asset_Disposals_Master2"/>
      <sheetName val="Unrecord_Liab_-_Pd_Inv_Master2"/>
      <sheetName val="Unrecord_Liab_-_Unpd_Inv_Maste2"/>
      <sheetName val="Testing_Detail_Master2"/>
      <sheetName val="First_Sample_Results_Master2"/>
      <sheetName val="Global_Data2"/>
      <sheetName val="Library_Procedures_3"/>
      <sheetName val="Audit_Results_-_Template3"/>
      <sheetName val="TOD_Template_Menu3"/>
      <sheetName val="Menu_Master3"/>
      <sheetName val="Targeted_Testing_Master3"/>
      <sheetName val="Non-Statistical_Sampling_Maste3"/>
      <sheetName val="Suppl_Non-Stat_Sample_Master3"/>
      <sheetName val="Accept_Reject_Master3"/>
      <sheetName val="AR_Confirmation_Log_Master3"/>
      <sheetName val="Fixed_Asset_Additions_Master3"/>
      <sheetName val="Fixed_Asset_Disposals_Master3"/>
      <sheetName val="Unrecord_Liab_-_Pd_Inv_Master3"/>
      <sheetName val="Unrecord_Liab_-_Unpd_Inv_Maste3"/>
      <sheetName val="Testing_Detail_Master3"/>
      <sheetName val="First_Sample_Results_Master3"/>
      <sheetName val="Global_Data3"/>
      <sheetName val="Library_Procedures_5"/>
      <sheetName val="Audit_Results_-_Template5"/>
      <sheetName val="TOD_Template_Menu5"/>
      <sheetName val="Menu_Master5"/>
      <sheetName val="Targeted_Testing_Master5"/>
      <sheetName val="Non-Statistical_Sampling_Maste5"/>
      <sheetName val="Suppl_Non-Stat_Sample_Master5"/>
      <sheetName val="Accept_Reject_Master5"/>
      <sheetName val="AR_Confirmation_Log_Master5"/>
      <sheetName val="Fixed_Asset_Additions_Master5"/>
      <sheetName val="Fixed_Asset_Disposals_Master5"/>
      <sheetName val="Unrecord_Liab_-_Pd_Inv_Master5"/>
      <sheetName val="Unrecord_Liab_-_Unpd_Inv_Maste5"/>
      <sheetName val="Testing_Detail_Master5"/>
      <sheetName val="First_Sample_Results_Master5"/>
      <sheetName val="Global_Data5"/>
    </sheetNames>
    <sheetDataSet>
      <sheetData sheetId="0"/>
      <sheetData sheetId="1"/>
      <sheetData sheetId="2"/>
      <sheetData sheetId="3"/>
      <sheetData sheetId="4"/>
      <sheetData sheetId="5">
        <row r="63">
          <cell r="C63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2">
          <cell r="B92" t="str">
            <v xml:space="preserve">   ?</v>
          </cell>
        </row>
      </sheetData>
      <sheetData sheetId="16"/>
      <sheetData sheetId="17"/>
      <sheetData sheetId="18"/>
      <sheetData sheetId="19"/>
      <sheetData sheetId="20"/>
      <sheetData sheetId="21">
        <row r="63">
          <cell r="C63">
            <v>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2">
          <cell r="B92" t="str">
            <v xml:space="preserve">   ?</v>
          </cell>
        </row>
      </sheetData>
      <sheetData sheetId="32"/>
      <sheetData sheetId="33"/>
      <sheetData sheetId="34"/>
      <sheetData sheetId="35"/>
      <sheetData sheetId="36"/>
      <sheetData sheetId="37">
        <row r="63">
          <cell r="C63">
            <v>1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2">
          <cell r="B92" t="str">
            <v xml:space="preserve">   ?</v>
          </cell>
        </row>
      </sheetData>
      <sheetData sheetId="48"/>
      <sheetData sheetId="49"/>
      <sheetData sheetId="50"/>
      <sheetData sheetId="51"/>
      <sheetData sheetId="52"/>
      <sheetData sheetId="53">
        <row r="63">
          <cell r="C63">
            <v>1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92">
          <cell r="B92" t="str">
            <v xml:space="preserve">   ?</v>
          </cell>
        </row>
      </sheetData>
      <sheetData sheetId="64"/>
      <sheetData sheetId="65"/>
      <sheetData sheetId="66"/>
      <sheetData sheetId="67"/>
      <sheetData sheetId="68"/>
      <sheetData sheetId="69">
        <row r="63">
          <cell r="C63">
            <v>1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92">
          <cell r="B92" t="str">
            <v xml:space="preserve">   ?</v>
          </cell>
        </row>
      </sheetData>
      <sheetData sheetId="80"/>
      <sheetData sheetId="81"/>
      <sheetData sheetId="82"/>
      <sheetData sheetId="83"/>
      <sheetData sheetId="84"/>
      <sheetData sheetId="85">
        <row r="63">
          <cell r="C63">
            <v>1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92">
          <cell r="B92" t="str">
            <v xml:space="preserve">   ?</v>
          </cell>
        </row>
      </sheetData>
      <sheetData sheetId="96"/>
      <sheetData sheetId="97"/>
      <sheetData sheetId="98"/>
      <sheetData sheetId="99"/>
      <sheetData sheetId="100"/>
      <sheetData sheetId="101">
        <row r="63">
          <cell r="C63">
            <v>1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92">
          <cell r="B92" t="str">
            <v xml:space="preserve">   ?</v>
          </cell>
        </row>
      </sheetData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-INTY"/>
      <sheetName val="Summary"/>
      <sheetName val="Comp"/>
      <sheetName val="Ineligibles"/>
      <sheetName val="Comments"/>
      <sheetName val="Index"/>
      <sheetName val="Planning"/>
      <sheetName val="LB"/>
      <sheetName val="Age"/>
      <sheetName val="ARConcen"/>
      <sheetName val="Past due"/>
      <sheetName val="ARA-12"/>
      <sheetName val="ARA"/>
      <sheetName val="IV"/>
      <sheetName val="Phone Verif"/>
      <sheetName val="CM's"/>
      <sheetName val="Cash Appl"/>
      <sheetName val="Cash Diag"/>
      <sheetName val="Deposits"/>
      <sheetName val="Rec of Cash"/>
      <sheetName val="Canceled ck"/>
      <sheetName val="Inty"/>
      <sheetName val="PT- RM"/>
      <sheetName val="PT- FING"/>
      <sheetName val="Turnover Analysis"/>
      <sheetName val="Gross Profit"/>
      <sheetName val="In-Transit WP"/>
      <sheetName val="Inv Age"/>
      <sheetName val="GP Example"/>
      <sheetName val="FA"/>
      <sheetName val="M&amp;E-TC"/>
      <sheetName val="AP"/>
      <sheetName val="Age Book OD"/>
      <sheetName val="PD VENDOR"/>
      <sheetName val="NP"/>
      <sheetName val="Tax"/>
      <sheetName val="BS"/>
      <sheetName val="FS"/>
      <sheetName val="PL"/>
      <sheetName val="PL LIFO"/>
      <sheetName val="FS Quest"/>
      <sheetName val="Timeshe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KeyFinInputs"/>
      <sheetName val="Arden Group, Inc"/>
      <sheetName val="Dominicks Supermarket, Inc."/>
      <sheetName val="Eagle Food Centers, Inc."/>
      <sheetName val="Food Lion, Inc. Class A"/>
      <sheetName val="Homeland Holding Corp."/>
      <sheetName val="Winn-Dixie Stores, Inc."/>
      <sheetName val="Summary"/>
      <sheetName val="J.H. Harvey Company"/>
      <sheetName val="Mult-LTM"/>
      <sheetName val="Mult-3yr"/>
      <sheetName val="Mult-LTM (adj)"/>
      <sheetName val="Stock Price Dlg"/>
      <sheetName val="Mult-3yr (adj)"/>
      <sheetName val="General Dialog"/>
      <sheetName val="Comps Dialog"/>
      <sheetName val="intro dialog"/>
      <sheetName val="Proj_EPS Dlg"/>
      <sheetName val="size dlg"/>
      <sheetName val="KeyMultInputs"/>
      <sheetName val="Mar&amp;GrowthAnaly"/>
      <sheetName val="Size_Growth_Adj"/>
      <sheetName val="Proj. EBITDA"/>
      <sheetName val="Key_Inputs Dlg"/>
      <sheetName val="Ratio Analy"/>
      <sheetName val="Common_BS"/>
      <sheetName val="FSEdit Dialog"/>
      <sheetName val="Mult Dialog"/>
      <sheetName val="Common_IS"/>
      <sheetName val="Exb&amp;WP Dialog"/>
      <sheetName val="Comp_Mult"/>
      <sheetName val="Comp_Desc"/>
      <sheetName val="Std Fin Template"/>
      <sheetName val="key_inputs"/>
      <sheetName val="NOLs IId"/>
    </sheetNames>
    <sheetDataSet>
      <sheetData sheetId="0">
        <row r="70">
          <cell r="A70" t="str">
            <v>Key Multiple Inputs</v>
          </cell>
          <cell r="B70" t="str">
            <v>III</v>
          </cell>
        </row>
        <row r="71">
          <cell r="A71" t="str">
            <v>Margin &amp; Growth Analysis</v>
          </cell>
          <cell r="B71" t="str">
            <v>III</v>
          </cell>
        </row>
        <row r="72">
          <cell r="A72" t="str">
            <v>Summary</v>
          </cell>
          <cell r="B72" t="str">
            <v>III</v>
          </cell>
        </row>
        <row r="73">
          <cell r="A73" t="str">
            <v>Multiples: LTM (adj.)</v>
          </cell>
        </row>
        <row r="74">
          <cell r="A74" t="str">
            <v>Multiples: 3 Yr. Avg. (adj.)</v>
          </cell>
          <cell r="B74" t="str">
            <v>III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מזומנים"/>
      <sheetName val="Drop-Down Menu"/>
      <sheetName val="מדדים"/>
      <sheetName val="TPE9507"/>
      <sheetName val="Variables"/>
      <sheetName val="תזרים_מזומנים4"/>
      <sheetName val="Drop-Down_Menu4"/>
      <sheetName val="תזרים_מזומנים"/>
      <sheetName val="Drop-Down_Menu"/>
      <sheetName val="תזרים_מזומנים1"/>
      <sheetName val="Drop-Down_Menu1"/>
      <sheetName val="תזרים_מזומנים2"/>
      <sheetName val="Drop-Down_Menu2"/>
      <sheetName val="תזרים_מזומנים3"/>
      <sheetName val="Drop-Down_Menu3"/>
      <sheetName val="תזרים_מזומנים5"/>
      <sheetName val="Drop-Down_Menu5"/>
      <sheetName val="תזרים_מזומנים6"/>
      <sheetName val="Drop-Down_Menu6"/>
      <sheetName val="תזרים_מזומנים7"/>
      <sheetName val="Drop-Down_Menu7"/>
      <sheetName val="אלעד גינון"/>
      <sheetName val="ב גאון רשויות (2)"/>
      <sheetName val="ב גאון רשויות"/>
      <sheetName val="הספק מאור"/>
      <sheetName val="מאור ערים"/>
      <sheetName val="מרחבים ירוקים גאון"/>
      <sheetName val="מרחב-שש חניון"/>
      <sheetName val="גאון תשתיות לאומי"/>
      <sheetName val="גאון תשתיות פועלים"/>
      <sheetName val="Parameters"/>
      <sheetName val="H5 (3)"/>
      <sheetName val="A02 Summary of Audit Differenc"/>
      <sheetName val="Intro"/>
      <sheetName val="רווח למניה-פרופורמה"/>
      <sheetName val="unpaid"/>
      <sheetName val="General"/>
      <sheetName val="תזרים_מזומנים8"/>
      <sheetName val="Drop-Down_Menu8"/>
      <sheetName val="אלעד_גינון"/>
      <sheetName val="ב_גאון_רשויות_(2)"/>
      <sheetName val="ב_גאון_רשויות"/>
      <sheetName val="הספק_מאור"/>
      <sheetName val="מאור_ערים"/>
      <sheetName val="מרחבים_ירוקים_גאון"/>
      <sheetName val="מרחב-שש_חניון"/>
      <sheetName val="גאון_תשתיות_לאומי"/>
      <sheetName val="גאון_תשתיות_פועלים"/>
    </sheetNames>
    <sheetDataSet>
      <sheetData sheetId="0" refreshError="1">
        <row r="4">
          <cell r="L4">
            <v>1.6998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4">
          <cell r="L4">
            <v>1.6998</v>
          </cell>
        </row>
      </sheetData>
      <sheetData sheetId="8"/>
      <sheetData sheetId="9">
        <row r="4">
          <cell r="L4">
            <v>1.6998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L4">
            <v>1.6998</v>
          </cell>
        </row>
      </sheetData>
      <sheetData sheetId="18"/>
      <sheetData sheetId="19">
        <row r="4">
          <cell r="L4">
            <v>1.6998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L4">
            <v>1.6998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כבים"/>
      <sheetName val="data"/>
      <sheetName val="נסיעות לחו&quot;ל"/>
      <sheetName val="מתנות לחג ולארועים"/>
      <sheetName val="סיכום עודפות"/>
    </sheetNames>
    <sheetDataSet>
      <sheetData sheetId="0"/>
      <sheetData sheetId="1">
        <row r="1">
          <cell r="A1" t="str">
            <v>Date</v>
          </cell>
          <cell r="B1" t="str">
            <v>USD exchange rate</v>
          </cell>
        </row>
        <row r="2">
          <cell r="A2">
            <v>36891</v>
          </cell>
          <cell r="B2">
            <v>4.0410000000000004</v>
          </cell>
        </row>
        <row r="3">
          <cell r="A3">
            <v>36893</v>
          </cell>
          <cell r="B3">
            <v>4.077</v>
          </cell>
        </row>
        <row r="4">
          <cell r="A4">
            <v>36894</v>
          </cell>
          <cell r="B4">
            <v>4.0940000000000003</v>
          </cell>
        </row>
        <row r="5">
          <cell r="A5">
            <v>36895</v>
          </cell>
          <cell r="B5">
            <v>4.0670000000000002</v>
          </cell>
        </row>
        <row r="6">
          <cell r="A6">
            <v>36896</v>
          </cell>
          <cell r="B6">
            <v>4.0919999999999996</v>
          </cell>
        </row>
        <row r="7">
          <cell r="A7">
            <v>36897</v>
          </cell>
          <cell r="B7">
            <v>4.0919999999999996</v>
          </cell>
        </row>
        <row r="8">
          <cell r="A8">
            <v>36898</v>
          </cell>
          <cell r="B8">
            <v>4.0919999999999996</v>
          </cell>
        </row>
        <row r="9">
          <cell r="A9">
            <v>36899</v>
          </cell>
          <cell r="B9">
            <v>4.1230000000000002</v>
          </cell>
        </row>
        <row r="10">
          <cell r="A10">
            <v>36900</v>
          </cell>
          <cell r="B10">
            <v>4.1180000000000003</v>
          </cell>
        </row>
        <row r="11">
          <cell r="A11">
            <v>36901</v>
          </cell>
          <cell r="B11">
            <v>4.1109999999999998</v>
          </cell>
        </row>
        <row r="12">
          <cell r="A12">
            <v>36902</v>
          </cell>
          <cell r="B12">
            <v>4.1130000000000004</v>
          </cell>
        </row>
        <row r="13">
          <cell r="A13">
            <v>36903</v>
          </cell>
          <cell r="B13">
            <v>4.1059999999999999</v>
          </cell>
        </row>
        <row r="14">
          <cell r="A14">
            <v>36904</v>
          </cell>
          <cell r="B14">
            <v>4.1059999999999999</v>
          </cell>
        </row>
        <row r="15">
          <cell r="A15">
            <v>36905</v>
          </cell>
          <cell r="B15">
            <v>4.1059999999999999</v>
          </cell>
        </row>
        <row r="16">
          <cell r="A16">
            <v>36906</v>
          </cell>
          <cell r="B16">
            <v>4.1070000000000002</v>
          </cell>
        </row>
        <row r="17">
          <cell r="A17">
            <v>36907</v>
          </cell>
          <cell r="B17">
            <v>4.1130000000000004</v>
          </cell>
        </row>
        <row r="18">
          <cell r="A18">
            <v>36908</v>
          </cell>
          <cell r="B18">
            <v>4.1079999999999997</v>
          </cell>
        </row>
        <row r="19">
          <cell r="A19">
            <v>36909</v>
          </cell>
          <cell r="B19">
            <v>4.125</v>
          </cell>
        </row>
        <row r="20">
          <cell r="A20">
            <v>36910</v>
          </cell>
          <cell r="B20">
            <v>4.1280000000000001</v>
          </cell>
        </row>
        <row r="21">
          <cell r="A21">
            <v>36911</v>
          </cell>
          <cell r="B21">
            <v>4.1280000000000001</v>
          </cell>
        </row>
        <row r="22">
          <cell r="A22">
            <v>36912</v>
          </cell>
          <cell r="B22">
            <v>4.1280000000000001</v>
          </cell>
        </row>
        <row r="23">
          <cell r="A23">
            <v>36913</v>
          </cell>
          <cell r="B23">
            <v>4.1440000000000001</v>
          </cell>
        </row>
        <row r="24">
          <cell r="A24">
            <v>36914</v>
          </cell>
          <cell r="B24">
            <v>4.141</v>
          </cell>
        </row>
        <row r="25">
          <cell r="A25">
            <v>36915</v>
          </cell>
          <cell r="B25">
            <v>4.1500000000000004</v>
          </cell>
        </row>
        <row r="26">
          <cell r="A26">
            <v>36916</v>
          </cell>
          <cell r="B26">
            <v>4.1340000000000003</v>
          </cell>
        </row>
        <row r="27">
          <cell r="A27">
            <v>36917</v>
          </cell>
          <cell r="B27">
            <v>4.1360000000000001</v>
          </cell>
        </row>
        <row r="28">
          <cell r="A28">
            <v>36918</v>
          </cell>
          <cell r="B28">
            <v>4.1360000000000001</v>
          </cell>
        </row>
        <row r="29">
          <cell r="A29">
            <v>36919</v>
          </cell>
          <cell r="B29">
            <v>4.1360000000000001</v>
          </cell>
        </row>
        <row r="30">
          <cell r="A30">
            <v>36920</v>
          </cell>
          <cell r="B30">
            <v>4.1479999999999997</v>
          </cell>
        </row>
        <row r="31">
          <cell r="A31">
            <v>36921</v>
          </cell>
          <cell r="B31">
            <v>4.1529999999999996</v>
          </cell>
        </row>
        <row r="32">
          <cell r="A32">
            <v>36922</v>
          </cell>
          <cell r="B32">
            <v>4.1369999999999996</v>
          </cell>
        </row>
        <row r="33">
          <cell r="A33">
            <v>36923</v>
          </cell>
          <cell r="B33">
            <v>4.1429999999999998</v>
          </cell>
        </row>
        <row r="34">
          <cell r="A34">
            <v>36924</v>
          </cell>
          <cell r="B34">
            <v>4.1429999999999998</v>
          </cell>
        </row>
        <row r="35">
          <cell r="A35">
            <v>36925</v>
          </cell>
          <cell r="B35">
            <v>4.1429999999999998</v>
          </cell>
        </row>
        <row r="36">
          <cell r="A36">
            <v>36926</v>
          </cell>
          <cell r="B36">
            <v>4.1429999999999998</v>
          </cell>
        </row>
        <row r="37">
          <cell r="A37">
            <v>36927</v>
          </cell>
          <cell r="B37">
            <v>4.1360000000000001</v>
          </cell>
        </row>
        <row r="38">
          <cell r="A38">
            <v>36928</v>
          </cell>
          <cell r="B38">
            <v>4.1360000000000001</v>
          </cell>
        </row>
        <row r="39">
          <cell r="A39">
            <v>36929</v>
          </cell>
          <cell r="B39">
            <v>4.1369999999999996</v>
          </cell>
        </row>
        <row r="40">
          <cell r="A40">
            <v>36930</v>
          </cell>
          <cell r="B40">
            <v>4.1360000000000001</v>
          </cell>
        </row>
        <row r="41">
          <cell r="A41">
            <v>36931</v>
          </cell>
          <cell r="B41">
            <v>4.1150000000000002</v>
          </cell>
        </row>
        <row r="42">
          <cell r="A42">
            <v>36932</v>
          </cell>
          <cell r="B42">
            <v>4.1150000000000002</v>
          </cell>
        </row>
        <row r="43">
          <cell r="A43">
            <v>36933</v>
          </cell>
          <cell r="B43">
            <v>4.1150000000000002</v>
          </cell>
        </row>
        <row r="44">
          <cell r="A44">
            <v>36934</v>
          </cell>
          <cell r="B44">
            <v>4.1100000000000003</v>
          </cell>
        </row>
        <row r="45">
          <cell r="A45">
            <v>36935</v>
          </cell>
          <cell r="B45">
            <v>4.101</v>
          </cell>
        </row>
        <row r="46">
          <cell r="A46">
            <v>36936</v>
          </cell>
          <cell r="B46">
            <v>4.0999999999999996</v>
          </cell>
        </row>
        <row r="47">
          <cell r="A47">
            <v>36937</v>
          </cell>
          <cell r="B47">
            <v>4.1029999999999998</v>
          </cell>
        </row>
        <row r="48">
          <cell r="A48">
            <v>36938</v>
          </cell>
          <cell r="B48">
            <v>4.1050000000000004</v>
          </cell>
        </row>
        <row r="49">
          <cell r="A49">
            <v>36939</v>
          </cell>
          <cell r="B49">
            <v>4.1050000000000004</v>
          </cell>
        </row>
        <row r="50">
          <cell r="A50">
            <v>36940</v>
          </cell>
          <cell r="B50">
            <v>4.1050000000000004</v>
          </cell>
        </row>
        <row r="51">
          <cell r="A51">
            <v>36941</v>
          </cell>
          <cell r="B51">
            <v>4.1150000000000002</v>
          </cell>
        </row>
        <row r="52">
          <cell r="A52">
            <v>36942</v>
          </cell>
          <cell r="B52">
            <v>4.1180000000000003</v>
          </cell>
        </row>
        <row r="53">
          <cell r="A53">
            <v>36943</v>
          </cell>
          <cell r="B53">
            <v>4.1239999999999997</v>
          </cell>
        </row>
        <row r="54">
          <cell r="A54">
            <v>36944</v>
          </cell>
          <cell r="B54">
            <v>4.1369999999999996</v>
          </cell>
        </row>
        <row r="55">
          <cell r="A55">
            <v>36945</v>
          </cell>
          <cell r="B55">
            <v>4.1280000000000001</v>
          </cell>
        </row>
        <row r="56">
          <cell r="A56">
            <v>36946</v>
          </cell>
          <cell r="B56">
            <v>4.1280000000000001</v>
          </cell>
        </row>
        <row r="57">
          <cell r="A57">
            <v>36947</v>
          </cell>
          <cell r="B57">
            <v>4.1280000000000001</v>
          </cell>
        </row>
        <row r="58">
          <cell r="A58">
            <v>36948</v>
          </cell>
          <cell r="B58">
            <v>4.1310000000000002</v>
          </cell>
        </row>
        <row r="59">
          <cell r="A59">
            <v>36949</v>
          </cell>
          <cell r="B59">
            <v>4.1150000000000002</v>
          </cell>
        </row>
        <row r="60">
          <cell r="A60">
            <v>36950</v>
          </cell>
          <cell r="B60">
            <v>4.1120000000000001</v>
          </cell>
        </row>
        <row r="61">
          <cell r="A61">
            <v>36951</v>
          </cell>
          <cell r="B61">
            <v>4.1180000000000003</v>
          </cell>
        </row>
        <row r="62">
          <cell r="A62">
            <v>36952</v>
          </cell>
          <cell r="B62">
            <v>4.1150000000000002</v>
          </cell>
        </row>
        <row r="63">
          <cell r="A63">
            <v>36953</v>
          </cell>
          <cell r="B63">
            <v>4.1150000000000002</v>
          </cell>
        </row>
        <row r="64">
          <cell r="A64">
            <v>36954</v>
          </cell>
          <cell r="B64">
            <v>4.1150000000000002</v>
          </cell>
        </row>
        <row r="65">
          <cell r="A65">
            <v>36955</v>
          </cell>
          <cell r="B65">
            <v>4.125</v>
          </cell>
        </row>
        <row r="66">
          <cell r="A66">
            <v>36956</v>
          </cell>
          <cell r="B66">
            <v>4.12</v>
          </cell>
        </row>
        <row r="67">
          <cell r="A67">
            <v>36957</v>
          </cell>
          <cell r="B67">
            <v>4.1180000000000003</v>
          </cell>
        </row>
        <row r="68">
          <cell r="A68">
            <v>36958</v>
          </cell>
          <cell r="B68">
            <v>4.125</v>
          </cell>
        </row>
        <row r="69">
          <cell r="A69">
            <v>36959</v>
          </cell>
          <cell r="B69">
            <v>4.125</v>
          </cell>
        </row>
        <row r="70">
          <cell r="A70">
            <v>36960</v>
          </cell>
          <cell r="B70">
            <v>4.125</v>
          </cell>
        </row>
        <row r="71">
          <cell r="A71">
            <v>36961</v>
          </cell>
          <cell r="B71">
            <v>4.125</v>
          </cell>
        </row>
        <row r="72">
          <cell r="A72">
            <v>36962</v>
          </cell>
          <cell r="B72">
            <v>4.1289999999999996</v>
          </cell>
        </row>
        <row r="73">
          <cell r="A73">
            <v>36963</v>
          </cell>
          <cell r="B73">
            <v>4.1340000000000003</v>
          </cell>
        </row>
        <row r="74">
          <cell r="A74">
            <v>36964</v>
          </cell>
          <cell r="B74">
            <v>4.1420000000000003</v>
          </cell>
        </row>
        <row r="75">
          <cell r="A75">
            <v>36965</v>
          </cell>
          <cell r="B75">
            <v>4.1740000000000004</v>
          </cell>
        </row>
        <row r="76">
          <cell r="A76">
            <v>36966</v>
          </cell>
          <cell r="B76">
            <v>4.1740000000000004</v>
          </cell>
        </row>
        <row r="77">
          <cell r="A77">
            <v>36967</v>
          </cell>
          <cell r="B77">
            <v>4.1740000000000004</v>
          </cell>
        </row>
        <row r="78">
          <cell r="A78">
            <v>36968</v>
          </cell>
          <cell r="B78">
            <v>4.1740000000000004</v>
          </cell>
        </row>
        <row r="79">
          <cell r="A79">
            <v>36969</v>
          </cell>
          <cell r="B79">
            <v>4.1749999999999998</v>
          </cell>
        </row>
        <row r="80">
          <cell r="A80">
            <v>36970</v>
          </cell>
          <cell r="B80">
            <v>4.181</v>
          </cell>
        </row>
        <row r="81">
          <cell r="A81">
            <v>36971</v>
          </cell>
          <cell r="B81">
            <v>4.2119999999999997</v>
          </cell>
        </row>
        <row r="82">
          <cell r="A82">
            <v>36972</v>
          </cell>
          <cell r="B82">
            <v>4.2130000000000001</v>
          </cell>
        </row>
        <row r="83">
          <cell r="A83">
            <v>36973</v>
          </cell>
          <cell r="B83">
            <v>4.2160000000000002</v>
          </cell>
        </row>
        <row r="84">
          <cell r="A84">
            <v>36974</v>
          </cell>
          <cell r="B84">
            <v>4.2160000000000002</v>
          </cell>
        </row>
        <row r="85">
          <cell r="A85">
            <v>36975</v>
          </cell>
          <cell r="B85">
            <v>4.2160000000000002</v>
          </cell>
        </row>
        <row r="86">
          <cell r="A86">
            <v>36976</v>
          </cell>
          <cell r="B86">
            <v>4.181</v>
          </cell>
        </row>
        <row r="87">
          <cell r="A87">
            <v>36977</v>
          </cell>
          <cell r="B87">
            <v>4.1840000000000002</v>
          </cell>
        </row>
        <row r="88">
          <cell r="A88">
            <v>36978</v>
          </cell>
          <cell r="B88">
            <v>4.2119999999999997</v>
          </cell>
        </row>
        <row r="89">
          <cell r="A89">
            <v>36979</v>
          </cell>
          <cell r="B89">
            <v>4.2169999999999996</v>
          </cell>
        </row>
        <row r="90">
          <cell r="A90">
            <v>36980</v>
          </cell>
          <cell r="B90">
            <v>4.1920000000000002</v>
          </cell>
        </row>
        <row r="91">
          <cell r="A91">
            <v>36981</v>
          </cell>
          <cell r="B91">
            <v>4.1920000000000002</v>
          </cell>
        </row>
        <row r="92">
          <cell r="A92">
            <v>36982</v>
          </cell>
          <cell r="B92">
            <v>4.2160000000000002</v>
          </cell>
        </row>
        <row r="93">
          <cell r="A93">
            <v>36983</v>
          </cell>
          <cell r="B93">
            <v>4.226</v>
          </cell>
        </row>
        <row r="94">
          <cell r="A94">
            <v>36984</v>
          </cell>
          <cell r="B94">
            <v>4.2119999999999997</v>
          </cell>
        </row>
        <row r="95">
          <cell r="A95">
            <v>36985</v>
          </cell>
          <cell r="B95">
            <v>4.1859999999999999</v>
          </cell>
        </row>
        <row r="96">
          <cell r="A96">
            <v>36986</v>
          </cell>
          <cell r="B96">
            <v>4.1870000000000003</v>
          </cell>
        </row>
        <row r="97">
          <cell r="A97">
            <v>36987</v>
          </cell>
          <cell r="B97">
            <v>4.1870000000000003</v>
          </cell>
        </row>
        <row r="98">
          <cell r="A98">
            <v>36988</v>
          </cell>
          <cell r="B98">
            <v>4.1870000000000003</v>
          </cell>
        </row>
        <row r="99">
          <cell r="A99">
            <v>36989</v>
          </cell>
          <cell r="B99">
            <v>4.1859999999999999</v>
          </cell>
        </row>
        <row r="100">
          <cell r="A100">
            <v>36990</v>
          </cell>
          <cell r="B100">
            <v>4.1669999999999998</v>
          </cell>
        </row>
        <row r="101">
          <cell r="A101">
            <v>36991</v>
          </cell>
          <cell r="B101">
            <v>4.1680000000000001</v>
          </cell>
        </row>
        <row r="102">
          <cell r="A102">
            <v>36992</v>
          </cell>
          <cell r="B102">
            <v>4.1769999999999996</v>
          </cell>
        </row>
        <row r="103">
          <cell r="A103">
            <v>36993</v>
          </cell>
          <cell r="B103">
            <v>4.1769999999999996</v>
          </cell>
        </row>
        <row r="104">
          <cell r="A104">
            <v>36994</v>
          </cell>
          <cell r="B104">
            <v>4.1769999999999996</v>
          </cell>
        </row>
        <row r="105">
          <cell r="A105">
            <v>36995</v>
          </cell>
          <cell r="B105">
            <v>4.1769999999999996</v>
          </cell>
        </row>
        <row r="106">
          <cell r="A106">
            <v>36996</v>
          </cell>
          <cell r="B106">
            <v>4.1749999999999998</v>
          </cell>
        </row>
        <row r="107">
          <cell r="A107">
            <v>36997</v>
          </cell>
          <cell r="B107">
            <v>4.202</v>
          </cell>
        </row>
        <row r="108">
          <cell r="A108">
            <v>36998</v>
          </cell>
          <cell r="B108">
            <v>4.1710000000000003</v>
          </cell>
        </row>
        <row r="109">
          <cell r="A109">
            <v>36999</v>
          </cell>
          <cell r="B109">
            <v>4.1630000000000003</v>
          </cell>
        </row>
        <row r="110">
          <cell r="A110">
            <v>37000</v>
          </cell>
          <cell r="B110">
            <v>4.1529999999999996</v>
          </cell>
        </row>
        <row r="111">
          <cell r="A111">
            <v>37001</v>
          </cell>
          <cell r="B111">
            <v>4.1529999999999996</v>
          </cell>
        </row>
        <row r="112">
          <cell r="A112">
            <v>37002</v>
          </cell>
          <cell r="B112">
            <v>4.1529999999999996</v>
          </cell>
        </row>
        <row r="113">
          <cell r="A113">
            <v>37003</v>
          </cell>
          <cell r="B113">
            <v>4.1529999999999996</v>
          </cell>
        </row>
        <row r="114">
          <cell r="A114">
            <v>37004</v>
          </cell>
          <cell r="B114">
            <v>4.1520000000000001</v>
          </cell>
        </row>
        <row r="115">
          <cell r="A115">
            <v>37005</v>
          </cell>
          <cell r="B115">
            <v>4.157</v>
          </cell>
        </row>
        <row r="116">
          <cell r="A116">
            <v>37006</v>
          </cell>
          <cell r="B116">
            <v>4.157</v>
          </cell>
        </row>
        <row r="117">
          <cell r="A117">
            <v>37007</v>
          </cell>
          <cell r="B117">
            <v>4.1539999999999999</v>
          </cell>
        </row>
        <row r="118">
          <cell r="A118">
            <v>37008</v>
          </cell>
          <cell r="B118">
            <v>4.1539999999999999</v>
          </cell>
        </row>
        <row r="119">
          <cell r="A119">
            <v>37009</v>
          </cell>
          <cell r="B119">
            <v>4.1539999999999999</v>
          </cell>
        </row>
        <row r="120">
          <cell r="A120">
            <v>37010</v>
          </cell>
          <cell r="B120">
            <v>4.1390000000000002</v>
          </cell>
        </row>
        <row r="121">
          <cell r="A121">
            <v>37011</v>
          </cell>
          <cell r="B121">
            <v>4.141</v>
          </cell>
        </row>
        <row r="122">
          <cell r="A122">
            <v>37012</v>
          </cell>
          <cell r="B122">
            <v>4.1440000000000001</v>
          </cell>
        </row>
        <row r="123">
          <cell r="A123">
            <v>37013</v>
          </cell>
          <cell r="B123">
            <v>4.1459999999999999</v>
          </cell>
        </row>
        <row r="124">
          <cell r="A124">
            <v>37014</v>
          </cell>
          <cell r="B124">
            <v>4.149</v>
          </cell>
        </row>
        <row r="125">
          <cell r="A125">
            <v>37015</v>
          </cell>
          <cell r="B125">
            <v>4.149</v>
          </cell>
        </row>
        <row r="126">
          <cell r="A126">
            <v>37016</v>
          </cell>
          <cell r="B126">
            <v>4.149</v>
          </cell>
        </row>
        <row r="127">
          <cell r="A127">
            <v>37017</v>
          </cell>
          <cell r="B127">
            <v>4.149</v>
          </cell>
        </row>
        <row r="128">
          <cell r="A128">
            <v>37018</v>
          </cell>
          <cell r="B128">
            <v>4.1459999999999999</v>
          </cell>
        </row>
        <row r="129">
          <cell r="A129">
            <v>37019</v>
          </cell>
          <cell r="B129">
            <v>4.1449999999999996</v>
          </cell>
        </row>
        <row r="130">
          <cell r="A130">
            <v>37020</v>
          </cell>
          <cell r="B130">
            <v>4.1440000000000001</v>
          </cell>
        </row>
        <row r="131">
          <cell r="A131">
            <v>37021</v>
          </cell>
          <cell r="B131">
            <v>4.1479999999999997</v>
          </cell>
        </row>
        <row r="132">
          <cell r="A132">
            <v>37022</v>
          </cell>
          <cell r="B132">
            <v>4.1479999999999997</v>
          </cell>
        </row>
        <row r="133">
          <cell r="A133">
            <v>37023</v>
          </cell>
          <cell r="B133">
            <v>4.1479999999999997</v>
          </cell>
        </row>
        <row r="134">
          <cell r="A134">
            <v>37024</v>
          </cell>
          <cell r="B134">
            <v>4.1500000000000004</v>
          </cell>
        </row>
        <row r="135">
          <cell r="A135">
            <v>37025</v>
          </cell>
          <cell r="B135">
            <v>4.1520000000000001</v>
          </cell>
        </row>
        <row r="136">
          <cell r="A136">
            <v>37026</v>
          </cell>
          <cell r="B136">
            <v>4.1470000000000002</v>
          </cell>
        </row>
        <row r="137">
          <cell r="A137">
            <v>37027</v>
          </cell>
          <cell r="B137">
            <v>4.1369999999999996</v>
          </cell>
        </row>
        <row r="138">
          <cell r="A138">
            <v>37028</v>
          </cell>
          <cell r="B138">
            <v>4.1379999999999999</v>
          </cell>
        </row>
        <row r="139">
          <cell r="A139">
            <v>37029</v>
          </cell>
          <cell r="B139">
            <v>4.1379999999999999</v>
          </cell>
        </row>
        <row r="140">
          <cell r="A140">
            <v>37030</v>
          </cell>
          <cell r="B140">
            <v>4.1379999999999999</v>
          </cell>
        </row>
        <row r="141">
          <cell r="A141">
            <v>37031</v>
          </cell>
          <cell r="B141">
            <v>4.1420000000000003</v>
          </cell>
        </row>
        <row r="142">
          <cell r="A142">
            <v>37032</v>
          </cell>
          <cell r="B142">
            <v>4.1379999999999999</v>
          </cell>
        </row>
        <row r="143">
          <cell r="A143">
            <v>37033</v>
          </cell>
          <cell r="B143">
            <v>4.133</v>
          </cell>
        </row>
        <row r="144">
          <cell r="A144">
            <v>37034</v>
          </cell>
          <cell r="B144">
            <v>4.1269999999999998</v>
          </cell>
        </row>
        <row r="145">
          <cell r="A145">
            <v>37035</v>
          </cell>
          <cell r="B145">
            <v>4.1280000000000001</v>
          </cell>
        </row>
        <row r="146">
          <cell r="A146">
            <v>37036</v>
          </cell>
          <cell r="B146">
            <v>4.1280000000000001</v>
          </cell>
        </row>
        <row r="147">
          <cell r="A147">
            <v>37037</v>
          </cell>
          <cell r="B147">
            <v>4.1280000000000001</v>
          </cell>
        </row>
        <row r="148">
          <cell r="A148">
            <v>37038</v>
          </cell>
          <cell r="B148">
            <v>4.1280000000000001</v>
          </cell>
        </row>
        <row r="149">
          <cell r="A149">
            <v>37039</v>
          </cell>
          <cell r="B149">
            <v>4.1219999999999999</v>
          </cell>
        </row>
        <row r="150">
          <cell r="A150">
            <v>37040</v>
          </cell>
          <cell r="B150">
            <v>4.1219999999999999</v>
          </cell>
        </row>
        <row r="151">
          <cell r="A151">
            <v>37041</v>
          </cell>
          <cell r="B151">
            <v>4.133</v>
          </cell>
        </row>
        <row r="152">
          <cell r="A152">
            <v>37042</v>
          </cell>
          <cell r="B152">
            <v>4.1420000000000003</v>
          </cell>
        </row>
        <row r="153">
          <cell r="A153">
            <v>37043</v>
          </cell>
          <cell r="B153">
            <v>4.1420000000000003</v>
          </cell>
        </row>
        <row r="154">
          <cell r="A154">
            <v>37044</v>
          </cell>
          <cell r="B154">
            <v>4.1420000000000003</v>
          </cell>
        </row>
        <row r="155">
          <cell r="A155">
            <v>37045</v>
          </cell>
          <cell r="B155">
            <v>4.1619999999999999</v>
          </cell>
        </row>
        <row r="156">
          <cell r="A156">
            <v>37046</v>
          </cell>
          <cell r="B156">
            <v>4.1550000000000002</v>
          </cell>
        </row>
        <row r="157">
          <cell r="A157">
            <v>37047</v>
          </cell>
          <cell r="B157">
            <v>4.1420000000000003</v>
          </cell>
        </row>
        <row r="158">
          <cell r="A158">
            <v>37048</v>
          </cell>
          <cell r="B158">
            <v>4.1470000000000002</v>
          </cell>
        </row>
        <row r="159">
          <cell r="A159">
            <v>37049</v>
          </cell>
          <cell r="B159">
            <v>4.1470000000000002</v>
          </cell>
        </row>
        <row r="160">
          <cell r="A160">
            <v>37050</v>
          </cell>
          <cell r="B160">
            <v>4.1470000000000002</v>
          </cell>
        </row>
        <row r="161">
          <cell r="A161">
            <v>37051</v>
          </cell>
          <cell r="B161">
            <v>4.1470000000000002</v>
          </cell>
        </row>
        <row r="162">
          <cell r="A162">
            <v>37052</v>
          </cell>
          <cell r="B162">
            <v>4.1479999999999997</v>
          </cell>
        </row>
        <row r="163">
          <cell r="A163">
            <v>37053</v>
          </cell>
          <cell r="B163">
            <v>4.1550000000000002</v>
          </cell>
        </row>
        <row r="164">
          <cell r="A164">
            <v>37054</v>
          </cell>
          <cell r="B164">
            <v>4.1520000000000001</v>
          </cell>
        </row>
        <row r="165">
          <cell r="A165">
            <v>37055</v>
          </cell>
          <cell r="B165">
            <v>4.1639999999999997</v>
          </cell>
        </row>
        <row r="166">
          <cell r="A166">
            <v>37056</v>
          </cell>
          <cell r="B166">
            <v>4.1760000000000002</v>
          </cell>
        </row>
        <row r="167">
          <cell r="A167">
            <v>37057</v>
          </cell>
          <cell r="B167">
            <v>4.1760000000000002</v>
          </cell>
        </row>
        <row r="168">
          <cell r="A168">
            <v>37058</v>
          </cell>
          <cell r="B168">
            <v>4.1760000000000002</v>
          </cell>
        </row>
        <row r="169">
          <cell r="A169">
            <v>37059</v>
          </cell>
          <cell r="B169">
            <v>4.1710000000000003</v>
          </cell>
        </row>
        <row r="170">
          <cell r="A170">
            <v>37060</v>
          </cell>
          <cell r="B170">
            <v>4.17</v>
          </cell>
        </row>
        <row r="171">
          <cell r="A171">
            <v>37061</v>
          </cell>
          <cell r="B171">
            <v>4.1669999999999998</v>
          </cell>
        </row>
        <row r="172">
          <cell r="A172">
            <v>37062</v>
          </cell>
          <cell r="B172">
            <v>4.1740000000000004</v>
          </cell>
        </row>
        <row r="173">
          <cell r="A173">
            <v>37063</v>
          </cell>
          <cell r="B173">
            <v>4.18</v>
          </cell>
        </row>
        <row r="174">
          <cell r="A174">
            <v>37064</v>
          </cell>
          <cell r="B174">
            <v>4.18</v>
          </cell>
        </row>
        <row r="175">
          <cell r="A175">
            <v>37065</v>
          </cell>
          <cell r="B175">
            <v>4.18</v>
          </cell>
        </row>
        <row r="176">
          <cell r="A176">
            <v>37067</v>
          </cell>
          <cell r="B176">
            <v>4.1769999999999996</v>
          </cell>
        </row>
        <row r="177">
          <cell r="A177">
            <v>37068</v>
          </cell>
          <cell r="B177">
            <v>4.1779999999999999</v>
          </cell>
        </row>
        <row r="178">
          <cell r="A178">
            <v>37069</v>
          </cell>
          <cell r="B178">
            <v>4.1749999999999998</v>
          </cell>
        </row>
        <row r="179">
          <cell r="A179">
            <v>37070</v>
          </cell>
          <cell r="B179">
            <v>4.1669999999999998</v>
          </cell>
        </row>
        <row r="180">
          <cell r="A180">
            <v>37071</v>
          </cell>
          <cell r="B180">
            <v>4.165</v>
          </cell>
        </row>
        <row r="181">
          <cell r="A181">
            <v>37072</v>
          </cell>
          <cell r="B181">
            <v>4.165</v>
          </cell>
        </row>
        <row r="182">
          <cell r="A182">
            <v>37073</v>
          </cell>
          <cell r="B182">
            <v>4.165</v>
          </cell>
        </row>
        <row r="183">
          <cell r="A183">
            <v>37074</v>
          </cell>
          <cell r="B183">
            <v>4.1749999999999998</v>
          </cell>
        </row>
        <row r="184">
          <cell r="A184">
            <v>37075</v>
          </cell>
          <cell r="B184">
            <v>4.181</v>
          </cell>
        </row>
        <row r="185">
          <cell r="A185">
            <v>37076</v>
          </cell>
          <cell r="B185">
            <v>4.1820000000000004</v>
          </cell>
        </row>
        <row r="186">
          <cell r="A186">
            <v>37077</v>
          </cell>
          <cell r="B186">
            <v>4.1890000000000001</v>
          </cell>
        </row>
        <row r="187">
          <cell r="A187">
            <v>37078</v>
          </cell>
          <cell r="B187">
            <v>4.1950000000000003</v>
          </cell>
        </row>
        <row r="188">
          <cell r="A188">
            <v>37079</v>
          </cell>
          <cell r="B188">
            <v>4.1950000000000003</v>
          </cell>
        </row>
        <row r="189">
          <cell r="A189">
            <v>37080</v>
          </cell>
          <cell r="B189">
            <v>4.1950000000000003</v>
          </cell>
        </row>
        <row r="190">
          <cell r="A190">
            <v>37081</v>
          </cell>
          <cell r="B190">
            <v>4.2039999999999997</v>
          </cell>
        </row>
        <row r="191">
          <cell r="A191">
            <v>37082</v>
          </cell>
          <cell r="B191">
            <v>4.194</v>
          </cell>
        </row>
        <row r="192">
          <cell r="A192">
            <v>37083</v>
          </cell>
          <cell r="B192">
            <v>4.2</v>
          </cell>
        </row>
        <row r="193">
          <cell r="A193">
            <v>37084</v>
          </cell>
          <cell r="B193">
            <v>4.1970000000000001</v>
          </cell>
        </row>
        <row r="194">
          <cell r="A194">
            <v>37085</v>
          </cell>
          <cell r="B194">
            <v>4.2060000000000004</v>
          </cell>
        </row>
        <row r="195">
          <cell r="A195">
            <v>37086</v>
          </cell>
          <cell r="B195">
            <v>4.2060000000000004</v>
          </cell>
        </row>
        <row r="196">
          <cell r="A196">
            <v>37087</v>
          </cell>
          <cell r="B196">
            <v>4.2060000000000004</v>
          </cell>
        </row>
        <row r="197">
          <cell r="A197">
            <v>37088</v>
          </cell>
          <cell r="B197">
            <v>4.2039999999999997</v>
          </cell>
        </row>
        <row r="198">
          <cell r="A198">
            <v>37089</v>
          </cell>
          <cell r="B198">
            <v>4.2110000000000003</v>
          </cell>
        </row>
        <row r="199">
          <cell r="A199">
            <v>37090</v>
          </cell>
          <cell r="B199">
            <v>4.2149999999999999</v>
          </cell>
        </row>
        <row r="200">
          <cell r="A200">
            <v>37091</v>
          </cell>
          <cell r="B200">
            <v>4.2050000000000001</v>
          </cell>
        </row>
        <row r="201">
          <cell r="A201">
            <v>37092</v>
          </cell>
          <cell r="B201">
            <v>4.2050000000000001</v>
          </cell>
        </row>
        <row r="202">
          <cell r="A202">
            <v>37093</v>
          </cell>
          <cell r="B202">
            <v>4.2050000000000001</v>
          </cell>
        </row>
        <row r="203">
          <cell r="A203">
            <v>37094</v>
          </cell>
          <cell r="B203">
            <v>4.2050000000000001</v>
          </cell>
        </row>
        <row r="204">
          <cell r="A204">
            <v>37095</v>
          </cell>
          <cell r="B204">
            <v>4.194</v>
          </cell>
        </row>
        <row r="205">
          <cell r="A205">
            <v>37096</v>
          </cell>
          <cell r="B205">
            <v>4.1909999999999998</v>
          </cell>
        </row>
        <row r="206">
          <cell r="A206">
            <v>37097</v>
          </cell>
          <cell r="B206">
            <v>4.1980000000000004</v>
          </cell>
        </row>
        <row r="207">
          <cell r="A207">
            <v>37098</v>
          </cell>
          <cell r="B207">
            <v>4.1980000000000004</v>
          </cell>
        </row>
        <row r="208">
          <cell r="A208">
            <v>37099</v>
          </cell>
          <cell r="B208">
            <v>4.2050000000000001</v>
          </cell>
        </row>
        <row r="209">
          <cell r="A209">
            <v>37100</v>
          </cell>
          <cell r="B209">
            <v>4.2050000000000001</v>
          </cell>
        </row>
        <row r="210">
          <cell r="A210">
            <v>37101</v>
          </cell>
          <cell r="B210">
            <v>4.2050000000000001</v>
          </cell>
        </row>
        <row r="211">
          <cell r="A211">
            <v>37102</v>
          </cell>
          <cell r="B211">
            <v>4.2039999999999997</v>
          </cell>
        </row>
        <row r="212">
          <cell r="A212">
            <v>37103</v>
          </cell>
          <cell r="B212">
            <v>4.2089999999999996</v>
          </cell>
        </row>
        <row r="213">
          <cell r="A213">
            <v>37104</v>
          </cell>
          <cell r="B213">
            <v>4.2110000000000003</v>
          </cell>
        </row>
        <row r="214">
          <cell r="A214">
            <v>37105</v>
          </cell>
          <cell r="B214">
            <v>4.2169999999999996</v>
          </cell>
        </row>
        <row r="215">
          <cell r="A215">
            <v>37106</v>
          </cell>
          <cell r="B215">
            <v>4.2160000000000002</v>
          </cell>
        </row>
        <row r="216">
          <cell r="A216">
            <v>37107</v>
          </cell>
          <cell r="B216">
            <v>4.2160000000000002</v>
          </cell>
        </row>
        <row r="217">
          <cell r="A217">
            <v>37108</v>
          </cell>
          <cell r="B217">
            <v>4.2160000000000002</v>
          </cell>
        </row>
        <row r="218">
          <cell r="A218">
            <v>37109</v>
          </cell>
          <cell r="B218">
            <v>4.22</v>
          </cell>
        </row>
        <row r="219">
          <cell r="A219">
            <v>37110</v>
          </cell>
          <cell r="B219">
            <v>4.2350000000000003</v>
          </cell>
        </row>
        <row r="220">
          <cell r="A220">
            <v>37111</v>
          </cell>
          <cell r="B220">
            <v>4.2320000000000002</v>
          </cell>
        </row>
        <row r="221">
          <cell r="A221">
            <v>37112</v>
          </cell>
          <cell r="B221">
            <v>4.234</v>
          </cell>
        </row>
        <row r="222">
          <cell r="A222">
            <v>37113</v>
          </cell>
          <cell r="B222">
            <v>4.24</v>
          </cell>
        </row>
        <row r="223">
          <cell r="A223">
            <v>37114</v>
          </cell>
          <cell r="B223">
            <v>4.24</v>
          </cell>
        </row>
        <row r="224">
          <cell r="A224">
            <v>37115</v>
          </cell>
          <cell r="B224">
            <v>4.24</v>
          </cell>
        </row>
        <row r="225">
          <cell r="A225">
            <v>37116</v>
          </cell>
          <cell r="B225">
            <v>4.2320000000000002</v>
          </cell>
        </row>
        <row r="226">
          <cell r="A226">
            <v>37117</v>
          </cell>
          <cell r="B226">
            <v>4.2350000000000003</v>
          </cell>
        </row>
        <row r="227">
          <cell r="A227">
            <v>37118</v>
          </cell>
          <cell r="B227">
            <v>4.24</v>
          </cell>
        </row>
        <row r="228">
          <cell r="A228">
            <v>37119</v>
          </cell>
          <cell r="B228">
            <v>4.2350000000000003</v>
          </cell>
        </row>
        <row r="229">
          <cell r="A229">
            <v>37120</v>
          </cell>
          <cell r="B229">
            <v>4.2279999999999998</v>
          </cell>
        </row>
        <row r="230">
          <cell r="A230">
            <v>37121</v>
          </cell>
          <cell r="B230">
            <v>4.2279999999999998</v>
          </cell>
        </row>
        <row r="231">
          <cell r="A231">
            <v>37122</v>
          </cell>
          <cell r="B231">
            <v>4.2279999999999998</v>
          </cell>
        </row>
        <row r="232">
          <cell r="A232">
            <v>37123</v>
          </cell>
          <cell r="B232">
            <v>4.2350000000000003</v>
          </cell>
        </row>
        <row r="233">
          <cell r="A233">
            <v>37124</v>
          </cell>
          <cell r="B233">
            <v>4.2350000000000003</v>
          </cell>
        </row>
        <row r="234">
          <cell r="A234">
            <v>37125</v>
          </cell>
          <cell r="B234">
            <v>4.2320000000000002</v>
          </cell>
        </row>
        <row r="235">
          <cell r="A235">
            <v>37126</v>
          </cell>
          <cell r="B235">
            <v>4.2300000000000004</v>
          </cell>
        </row>
        <row r="236">
          <cell r="A236">
            <v>37127</v>
          </cell>
          <cell r="B236">
            <v>4.2320000000000002</v>
          </cell>
        </row>
        <row r="237">
          <cell r="A237">
            <v>37128</v>
          </cell>
          <cell r="B237">
            <v>4.2320000000000002</v>
          </cell>
        </row>
        <row r="238">
          <cell r="A238">
            <v>37129</v>
          </cell>
          <cell r="B238">
            <v>4.2320000000000002</v>
          </cell>
        </row>
        <row r="239">
          <cell r="A239">
            <v>37130</v>
          </cell>
          <cell r="B239">
            <v>4.2300000000000004</v>
          </cell>
        </row>
        <row r="240">
          <cell r="A240">
            <v>37131</v>
          </cell>
          <cell r="B240">
            <v>4.2380000000000004</v>
          </cell>
        </row>
        <row r="241">
          <cell r="A241">
            <v>37132</v>
          </cell>
          <cell r="B241">
            <v>4.2539999999999996</v>
          </cell>
        </row>
        <row r="242">
          <cell r="A242">
            <v>37133</v>
          </cell>
          <cell r="B242">
            <v>4.2439999999999998</v>
          </cell>
        </row>
        <row r="243">
          <cell r="A243">
            <v>37134</v>
          </cell>
          <cell r="B243">
            <v>4.2619999999999996</v>
          </cell>
        </row>
        <row r="244">
          <cell r="A244">
            <v>37135</v>
          </cell>
          <cell r="B244">
            <v>4.2619999999999996</v>
          </cell>
        </row>
        <row r="245">
          <cell r="A245">
            <v>37136</v>
          </cell>
          <cell r="B245">
            <v>4.2619999999999996</v>
          </cell>
        </row>
        <row r="246">
          <cell r="A246">
            <v>37137</v>
          </cell>
          <cell r="B246">
            <v>4.2610000000000001</v>
          </cell>
        </row>
        <row r="247">
          <cell r="A247">
            <v>37138</v>
          </cell>
          <cell r="B247">
            <v>4.2670000000000003</v>
          </cell>
        </row>
        <row r="248">
          <cell r="A248">
            <v>37139</v>
          </cell>
          <cell r="B248">
            <v>4.2930000000000001</v>
          </cell>
        </row>
        <row r="249">
          <cell r="A249">
            <v>37140</v>
          </cell>
          <cell r="B249">
            <v>4.2990000000000004</v>
          </cell>
        </row>
        <row r="250">
          <cell r="A250">
            <v>37141</v>
          </cell>
          <cell r="B250">
            <v>4.2949999999999999</v>
          </cell>
        </row>
        <row r="251">
          <cell r="A251">
            <v>37142</v>
          </cell>
          <cell r="B251">
            <v>4.2949999999999999</v>
          </cell>
        </row>
        <row r="252">
          <cell r="A252">
            <v>37143</v>
          </cell>
          <cell r="B252">
            <v>4.2949999999999999</v>
          </cell>
        </row>
        <row r="253">
          <cell r="A253">
            <v>37144</v>
          </cell>
          <cell r="B253">
            <v>4.3140000000000001</v>
          </cell>
        </row>
        <row r="254">
          <cell r="A254">
            <v>37145</v>
          </cell>
          <cell r="B254">
            <v>4.3449999999999998</v>
          </cell>
        </row>
        <row r="255">
          <cell r="A255">
            <v>37146</v>
          </cell>
          <cell r="B255">
            <v>4.3380000000000001</v>
          </cell>
        </row>
        <row r="256">
          <cell r="A256">
            <v>37147</v>
          </cell>
          <cell r="B256">
            <v>4.3339999999999996</v>
          </cell>
        </row>
        <row r="257">
          <cell r="A257">
            <v>37148</v>
          </cell>
          <cell r="B257">
            <v>4.319</v>
          </cell>
        </row>
        <row r="258">
          <cell r="A258">
            <v>37149</v>
          </cell>
          <cell r="B258">
            <v>4.319</v>
          </cell>
        </row>
        <row r="259">
          <cell r="A259">
            <v>37150</v>
          </cell>
          <cell r="B259">
            <v>4.319</v>
          </cell>
        </row>
        <row r="260">
          <cell r="A260">
            <v>37151</v>
          </cell>
          <cell r="B260">
            <v>4.319</v>
          </cell>
        </row>
        <row r="261">
          <cell r="A261">
            <v>37152</v>
          </cell>
          <cell r="B261">
            <v>4.319</v>
          </cell>
        </row>
        <row r="262">
          <cell r="A262">
            <v>37153</v>
          </cell>
          <cell r="B262">
            <v>4.319</v>
          </cell>
        </row>
        <row r="263">
          <cell r="A263">
            <v>37154</v>
          </cell>
          <cell r="B263">
            <v>4.3369999999999997</v>
          </cell>
        </row>
        <row r="264">
          <cell r="A264">
            <v>37155</v>
          </cell>
          <cell r="B264">
            <v>4.3609999999999998</v>
          </cell>
        </row>
        <row r="265">
          <cell r="A265">
            <v>37156</v>
          </cell>
          <cell r="B265">
            <v>4.3609999999999998</v>
          </cell>
        </row>
        <row r="266">
          <cell r="A266">
            <v>37157</v>
          </cell>
          <cell r="B266">
            <v>4.3609999999999998</v>
          </cell>
        </row>
        <row r="267">
          <cell r="A267">
            <v>37158</v>
          </cell>
          <cell r="B267">
            <v>4.3630000000000004</v>
          </cell>
        </row>
        <row r="268">
          <cell r="A268">
            <v>37159</v>
          </cell>
          <cell r="B268">
            <v>4.3559999999999999</v>
          </cell>
        </row>
        <row r="269">
          <cell r="A269">
            <v>37160</v>
          </cell>
          <cell r="B269">
            <v>4.3559999999999999</v>
          </cell>
        </row>
        <row r="270">
          <cell r="A270">
            <v>37161</v>
          </cell>
          <cell r="B270">
            <v>4.3559999999999999</v>
          </cell>
        </row>
        <row r="271">
          <cell r="A271">
            <v>37162</v>
          </cell>
          <cell r="B271">
            <v>4.3550000000000004</v>
          </cell>
        </row>
        <row r="272">
          <cell r="A272">
            <v>37163</v>
          </cell>
          <cell r="B272">
            <v>4.3550000000000004</v>
          </cell>
        </row>
        <row r="273">
          <cell r="A273">
            <v>37164</v>
          </cell>
          <cell r="B273">
            <v>4.3550000000000004</v>
          </cell>
        </row>
        <row r="274">
          <cell r="A274">
            <v>37165</v>
          </cell>
          <cell r="B274">
            <v>4.3579999999999997</v>
          </cell>
        </row>
        <row r="275">
          <cell r="A275">
            <v>37166</v>
          </cell>
          <cell r="B275">
            <v>4.3579999999999997</v>
          </cell>
        </row>
        <row r="276">
          <cell r="A276">
            <v>37167</v>
          </cell>
          <cell r="B276">
            <v>4.37</v>
          </cell>
        </row>
        <row r="277">
          <cell r="A277">
            <v>37168</v>
          </cell>
          <cell r="B277">
            <v>4.359</v>
          </cell>
        </row>
        <row r="278">
          <cell r="A278">
            <v>37169</v>
          </cell>
          <cell r="B278">
            <v>4.3449999999999998</v>
          </cell>
        </row>
        <row r="279">
          <cell r="A279">
            <v>37170</v>
          </cell>
          <cell r="B279">
            <v>4.3449999999999998</v>
          </cell>
        </row>
        <row r="280">
          <cell r="A280">
            <v>37171</v>
          </cell>
          <cell r="B280">
            <v>4.3449999999999998</v>
          </cell>
        </row>
        <row r="281">
          <cell r="A281">
            <v>37172</v>
          </cell>
          <cell r="B281">
            <v>4.3289999999999997</v>
          </cell>
        </row>
        <row r="282">
          <cell r="A282">
            <v>37173</v>
          </cell>
          <cell r="B282">
            <v>4.3289999999999997</v>
          </cell>
        </row>
        <row r="283">
          <cell r="A283">
            <v>37174</v>
          </cell>
          <cell r="B283">
            <v>4.3280000000000003</v>
          </cell>
        </row>
        <row r="284">
          <cell r="A284">
            <v>37175</v>
          </cell>
          <cell r="B284">
            <v>4.3120000000000003</v>
          </cell>
        </row>
        <row r="285">
          <cell r="A285">
            <v>37176</v>
          </cell>
          <cell r="B285">
            <v>4.32</v>
          </cell>
        </row>
        <row r="286">
          <cell r="A286">
            <v>37177</v>
          </cell>
          <cell r="B286">
            <v>4.32</v>
          </cell>
        </row>
        <row r="287">
          <cell r="A287">
            <v>37178</v>
          </cell>
          <cell r="B287">
            <v>4.32</v>
          </cell>
        </row>
        <row r="288">
          <cell r="A288">
            <v>37179</v>
          </cell>
          <cell r="B288">
            <v>4.3090000000000002</v>
          </cell>
        </row>
        <row r="289">
          <cell r="A289">
            <v>37180</v>
          </cell>
          <cell r="B289">
            <v>4.2919999999999998</v>
          </cell>
        </row>
        <row r="290">
          <cell r="A290">
            <v>37181</v>
          </cell>
          <cell r="B290">
            <v>4.3040000000000003</v>
          </cell>
        </row>
        <row r="291">
          <cell r="A291">
            <v>37182</v>
          </cell>
          <cell r="B291">
            <v>4.3010000000000002</v>
          </cell>
        </row>
        <row r="292">
          <cell r="A292">
            <v>37183</v>
          </cell>
          <cell r="B292">
            <v>4.3159999999999998</v>
          </cell>
        </row>
        <row r="293">
          <cell r="A293">
            <v>37184</v>
          </cell>
          <cell r="B293">
            <v>4.3159999999999998</v>
          </cell>
        </row>
        <row r="294">
          <cell r="A294">
            <v>37185</v>
          </cell>
          <cell r="B294">
            <v>4.3159999999999998</v>
          </cell>
        </row>
        <row r="295">
          <cell r="A295">
            <v>37186</v>
          </cell>
          <cell r="B295">
            <v>4.2930000000000001</v>
          </cell>
        </row>
        <row r="296">
          <cell r="A296">
            <v>37187</v>
          </cell>
          <cell r="B296">
            <v>4.2869999999999999</v>
          </cell>
        </row>
        <row r="297">
          <cell r="A297">
            <v>37188</v>
          </cell>
          <cell r="B297">
            <v>4.3109999999999999</v>
          </cell>
        </row>
        <row r="298">
          <cell r="A298">
            <v>37189</v>
          </cell>
          <cell r="B298">
            <v>4.3079999999999998</v>
          </cell>
        </row>
        <row r="299">
          <cell r="A299">
            <v>37190</v>
          </cell>
          <cell r="B299">
            <v>4.2960000000000003</v>
          </cell>
        </row>
        <row r="300">
          <cell r="A300">
            <v>37191</v>
          </cell>
          <cell r="B300">
            <v>4.2960000000000003</v>
          </cell>
        </row>
        <row r="301">
          <cell r="A301">
            <v>37192</v>
          </cell>
          <cell r="B301">
            <v>4.2960000000000003</v>
          </cell>
        </row>
        <row r="302">
          <cell r="A302">
            <v>37193</v>
          </cell>
          <cell r="B302">
            <v>4.2949999999999999</v>
          </cell>
        </row>
        <row r="303">
          <cell r="A303">
            <v>37194</v>
          </cell>
          <cell r="B303">
            <v>4.2960000000000003</v>
          </cell>
        </row>
        <row r="304">
          <cell r="A304">
            <v>37195</v>
          </cell>
          <cell r="B304">
            <v>4.2809999999999997</v>
          </cell>
        </row>
        <row r="305">
          <cell r="A305">
            <v>37196</v>
          </cell>
          <cell r="B305">
            <v>4.2750000000000004</v>
          </cell>
        </row>
        <row r="306">
          <cell r="A306">
            <v>37197</v>
          </cell>
          <cell r="B306">
            <v>4.2699999999999996</v>
          </cell>
        </row>
        <row r="307">
          <cell r="A307">
            <v>37198</v>
          </cell>
          <cell r="B307">
            <v>4.2699999999999996</v>
          </cell>
        </row>
        <row r="308">
          <cell r="A308">
            <v>37199</v>
          </cell>
          <cell r="B308">
            <v>4.2699999999999996</v>
          </cell>
        </row>
        <row r="309">
          <cell r="A309">
            <v>37200</v>
          </cell>
          <cell r="B309">
            <v>4.2569999999999997</v>
          </cell>
        </row>
        <row r="310">
          <cell r="A310">
            <v>37201</v>
          </cell>
          <cell r="B310">
            <v>4.2610000000000001</v>
          </cell>
        </row>
        <row r="311">
          <cell r="A311">
            <v>37202</v>
          </cell>
          <cell r="B311">
            <v>4.2649999999999997</v>
          </cell>
        </row>
        <row r="312">
          <cell r="A312">
            <v>37203</v>
          </cell>
          <cell r="B312">
            <v>4.2489999999999997</v>
          </cell>
        </row>
        <row r="313">
          <cell r="A313">
            <v>37204</v>
          </cell>
          <cell r="B313">
            <v>4.234</v>
          </cell>
        </row>
        <row r="314">
          <cell r="A314">
            <v>37205</v>
          </cell>
          <cell r="B314">
            <v>4.234</v>
          </cell>
        </row>
        <row r="315">
          <cell r="A315">
            <v>37206</v>
          </cell>
          <cell r="B315">
            <v>4.234</v>
          </cell>
        </row>
        <row r="316">
          <cell r="A316">
            <v>37207</v>
          </cell>
          <cell r="B316">
            <v>4.2190000000000003</v>
          </cell>
        </row>
        <row r="317">
          <cell r="A317">
            <v>37208</v>
          </cell>
          <cell r="B317">
            <v>4.2160000000000002</v>
          </cell>
        </row>
        <row r="318">
          <cell r="A318">
            <v>37209</v>
          </cell>
          <cell r="B318">
            <v>4.2309999999999999</v>
          </cell>
        </row>
        <row r="319">
          <cell r="A319">
            <v>37210</v>
          </cell>
          <cell r="B319">
            <v>4.2329999999999997</v>
          </cell>
        </row>
        <row r="320">
          <cell r="A320">
            <v>37211</v>
          </cell>
          <cell r="B320">
            <v>4.2370000000000001</v>
          </cell>
        </row>
        <row r="321">
          <cell r="A321">
            <v>37212</v>
          </cell>
          <cell r="B321">
            <v>4.2370000000000001</v>
          </cell>
        </row>
        <row r="322">
          <cell r="A322">
            <v>37213</v>
          </cell>
          <cell r="B322">
            <v>4.2370000000000001</v>
          </cell>
        </row>
        <row r="323">
          <cell r="A323">
            <v>37214</v>
          </cell>
          <cell r="B323">
            <v>4.2270000000000003</v>
          </cell>
        </row>
        <row r="324">
          <cell r="A324">
            <v>37215</v>
          </cell>
          <cell r="B324">
            <v>4.2279999999999998</v>
          </cell>
        </row>
        <row r="325">
          <cell r="A325">
            <v>37216</v>
          </cell>
          <cell r="B325">
            <v>4.2240000000000002</v>
          </cell>
        </row>
        <row r="326">
          <cell r="A326">
            <v>37217</v>
          </cell>
          <cell r="B326">
            <v>4.2279999999999998</v>
          </cell>
        </row>
        <row r="327">
          <cell r="A327">
            <v>37218</v>
          </cell>
          <cell r="B327">
            <v>4.2309999999999999</v>
          </cell>
        </row>
        <row r="328">
          <cell r="A328">
            <v>37219</v>
          </cell>
          <cell r="B328">
            <v>4.2309999999999999</v>
          </cell>
        </row>
        <row r="329">
          <cell r="A329">
            <v>37220</v>
          </cell>
          <cell r="B329">
            <v>4.2309999999999999</v>
          </cell>
        </row>
        <row r="330">
          <cell r="A330">
            <v>37221</v>
          </cell>
          <cell r="B330">
            <v>4.2460000000000004</v>
          </cell>
        </row>
        <row r="331">
          <cell r="A331">
            <v>37222</v>
          </cell>
          <cell r="B331">
            <v>4.2409999999999997</v>
          </cell>
        </row>
        <row r="332">
          <cell r="A332">
            <v>37223</v>
          </cell>
          <cell r="B332">
            <v>4.226</v>
          </cell>
        </row>
        <row r="333">
          <cell r="A333">
            <v>37224</v>
          </cell>
          <cell r="B333">
            <v>4.2240000000000002</v>
          </cell>
        </row>
        <row r="334">
          <cell r="A334">
            <v>37225</v>
          </cell>
          <cell r="B334">
            <v>4.2329999999999997</v>
          </cell>
        </row>
        <row r="335">
          <cell r="A335">
            <v>37226</v>
          </cell>
          <cell r="B335">
            <v>4.2329999999999997</v>
          </cell>
        </row>
        <row r="336">
          <cell r="A336">
            <v>37227</v>
          </cell>
          <cell r="B336">
            <v>4.2329999999999997</v>
          </cell>
        </row>
        <row r="337">
          <cell r="A337">
            <v>37228</v>
          </cell>
          <cell r="B337">
            <v>4.2409999999999997</v>
          </cell>
        </row>
        <row r="338">
          <cell r="A338">
            <v>37229</v>
          </cell>
          <cell r="B338">
            <v>4.2510000000000003</v>
          </cell>
        </row>
        <row r="339">
          <cell r="A339">
            <v>37230</v>
          </cell>
          <cell r="B339">
            <v>4.2359999999999998</v>
          </cell>
        </row>
        <row r="340">
          <cell r="A340">
            <v>37231</v>
          </cell>
          <cell r="B340">
            <v>4.2240000000000002</v>
          </cell>
        </row>
        <row r="341">
          <cell r="A341">
            <v>37232</v>
          </cell>
          <cell r="B341">
            <v>4.2249999999999996</v>
          </cell>
        </row>
        <row r="342">
          <cell r="A342">
            <v>37233</v>
          </cell>
          <cell r="B342">
            <v>4.2249999999999996</v>
          </cell>
        </row>
        <row r="343">
          <cell r="A343">
            <v>37234</v>
          </cell>
          <cell r="B343">
            <v>4.2249999999999996</v>
          </cell>
        </row>
        <row r="344">
          <cell r="A344">
            <v>37235</v>
          </cell>
          <cell r="B344">
            <v>4.22</v>
          </cell>
        </row>
        <row r="345">
          <cell r="A345">
            <v>37236</v>
          </cell>
          <cell r="B345">
            <v>4.2229999999999999</v>
          </cell>
        </row>
        <row r="346">
          <cell r="A346">
            <v>37237</v>
          </cell>
          <cell r="B346">
            <v>4.2229999999999999</v>
          </cell>
        </row>
        <row r="347">
          <cell r="A347">
            <v>37238</v>
          </cell>
          <cell r="B347">
            <v>4.2290000000000001</v>
          </cell>
        </row>
        <row r="348">
          <cell r="A348">
            <v>37239</v>
          </cell>
          <cell r="B348">
            <v>4.2370000000000001</v>
          </cell>
        </row>
        <row r="349">
          <cell r="A349">
            <v>37240</v>
          </cell>
          <cell r="B349">
            <v>4.2370000000000001</v>
          </cell>
        </row>
        <row r="350">
          <cell r="A350">
            <v>37241</v>
          </cell>
          <cell r="B350">
            <v>4.2370000000000001</v>
          </cell>
        </row>
        <row r="351">
          <cell r="A351">
            <v>37242</v>
          </cell>
          <cell r="B351">
            <v>4.2320000000000002</v>
          </cell>
        </row>
        <row r="352">
          <cell r="A352">
            <v>37243</v>
          </cell>
          <cell r="B352">
            <v>4.2370000000000001</v>
          </cell>
        </row>
        <row r="353">
          <cell r="A353">
            <v>37244</v>
          </cell>
          <cell r="B353">
            <v>4.26</v>
          </cell>
        </row>
        <row r="354">
          <cell r="A354">
            <v>37245</v>
          </cell>
          <cell r="B354">
            <v>4.2720000000000002</v>
          </cell>
        </row>
        <row r="355">
          <cell r="A355">
            <v>37246</v>
          </cell>
          <cell r="B355">
            <v>4.3230000000000004</v>
          </cell>
        </row>
        <row r="356">
          <cell r="A356">
            <v>37247</v>
          </cell>
          <cell r="B356">
            <v>4.3230000000000004</v>
          </cell>
        </row>
        <row r="357">
          <cell r="A357">
            <v>37248</v>
          </cell>
          <cell r="B357">
            <v>4.3230000000000004</v>
          </cell>
        </row>
        <row r="358">
          <cell r="A358">
            <v>37249</v>
          </cell>
          <cell r="B358">
            <v>4.335</v>
          </cell>
        </row>
        <row r="359">
          <cell r="A359">
            <v>37250</v>
          </cell>
          <cell r="B359">
            <v>4.335</v>
          </cell>
        </row>
        <row r="360">
          <cell r="A360">
            <v>37251</v>
          </cell>
          <cell r="B360">
            <v>4.3730000000000002</v>
          </cell>
        </row>
        <row r="361">
          <cell r="A361">
            <v>37252</v>
          </cell>
          <cell r="B361">
            <v>4.3710000000000004</v>
          </cell>
        </row>
        <row r="362">
          <cell r="A362">
            <v>37253</v>
          </cell>
          <cell r="B362">
            <v>4.3849999999999998</v>
          </cell>
        </row>
        <row r="363">
          <cell r="A363">
            <v>37254</v>
          </cell>
          <cell r="B363">
            <v>4.3849999999999998</v>
          </cell>
        </row>
        <row r="364">
          <cell r="A364">
            <v>37255</v>
          </cell>
          <cell r="B364">
            <v>4.3849999999999998</v>
          </cell>
        </row>
        <row r="365">
          <cell r="A365">
            <v>37256</v>
          </cell>
          <cell r="B365">
            <v>4.4160000000000004</v>
          </cell>
        </row>
      </sheetData>
      <sheetData sheetId="2"/>
      <sheetData sheetId="3"/>
      <sheetData sheetId="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 lights"/>
      <sheetName val="CASH FLOW"/>
      <sheetName val="MONTHLY P&amp;L"/>
      <sheetName val="Expenses"/>
      <sheetName val="Payroll &amp; related"/>
      <sheetName val="Rev &amp; COG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urity_Large"/>
      <sheetName val="Comparison"/>
      <sheetName val="Historical Financial Statements"/>
      <sheetName val="Calculations"/>
      <sheetName val="Ratio Analysis"/>
      <sheetName val="Charts"/>
      <sheetName val="#REF"/>
      <sheetName val="Data_Download"/>
      <sheetName val="IS"/>
      <sheetName val="Security_Comparable_Large"/>
      <sheetName val="Invested capital_VDF"/>
      <sheetName val="Forecasts_VDF"/>
      <sheetName val="Summary Page_VDF"/>
      <sheetName val="NOPAT_VDF"/>
      <sheetName val="DCF_VDF"/>
      <sheetName val="PV of Op Leases_VDF"/>
      <sheetName val="Income Statement_VDF"/>
      <sheetName val="WACC_VDF"/>
      <sheetName val="Charts_VDF"/>
    </sheetNames>
    <sheetDataSet>
      <sheetData sheetId="0"/>
      <sheetData sheetId="1" refreshError="1">
        <row r="5">
          <cell r="E5">
            <v>0.35523561630796929</v>
          </cell>
        </row>
        <row r="6">
          <cell r="E6">
            <v>-0.78947368421052633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_VDF"/>
      <sheetName val="MODEL"/>
      <sheetName val="INTERIM"/>
      <sheetName val="GBD"/>
      <sheetName val="statistic"/>
      <sheetName val="CAPEX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בדיקת תעשיות  ייצור בארץ בלבד"/>
      <sheetName val="מאזן (2)"/>
      <sheetName val="מאזן"/>
      <sheetName val="פקודות"/>
      <sheetName val="מס' השוואה"/>
      <sheetName val="פק' נוספות"/>
      <sheetName val="שינויים במלאי מאזן"/>
      <sheetName val="אמן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גיליון פקודות נוספות</v>
          </cell>
        </row>
        <row r="3">
          <cell r="A3" t="str">
            <v>31/5/06</v>
          </cell>
          <cell r="L3">
            <v>432.34</v>
          </cell>
        </row>
        <row r="4">
          <cell r="B4" t="str">
            <v>חובה</v>
          </cell>
          <cell r="E4" t="str">
            <v>זכות</v>
          </cell>
          <cell r="J4" t="str">
            <v>סכום באלפי ש"ח</v>
          </cell>
          <cell r="N4" t="str">
            <v>מלאי מת 3/05</v>
          </cell>
        </row>
        <row r="5">
          <cell r="A5" t="str">
            <v>מס' פ"נ</v>
          </cell>
          <cell r="B5" t="str">
            <v xml:space="preserve">שם הח-ן </v>
          </cell>
          <cell r="C5" t="str">
            <v xml:space="preserve">מס' כרטיס </v>
          </cell>
          <cell r="D5" t="str">
            <v>קוד הקבצה</v>
          </cell>
          <cell r="E5" t="str">
            <v xml:space="preserve">שם הח-ן </v>
          </cell>
          <cell r="F5" t="str">
            <v>קוד הקבצה</v>
          </cell>
          <cell r="G5" t="str">
            <v xml:space="preserve">מס' כרטיס </v>
          </cell>
          <cell r="H5" t="str">
            <v>פרטים</v>
          </cell>
          <cell r="J5" t="str">
            <v>נומינלי</v>
          </cell>
          <cell r="K5" t="str">
            <v>מתואם</v>
          </cell>
          <cell r="L5" t="str">
            <v>נק' מדד</v>
          </cell>
          <cell r="M5" t="str">
            <v>קוד מטח</v>
          </cell>
          <cell r="N5" t="str">
            <v>מט"ח</v>
          </cell>
          <cell r="O5" t="str">
            <v>סמן V אם הוקלד</v>
          </cell>
          <cell r="P5" t="str">
            <v>סמן V אם תוקן בהנהח"ש</v>
          </cell>
        </row>
        <row r="6">
          <cell r="B6" t="str">
            <v>השקעה בקרן הון</v>
          </cell>
          <cell r="C6">
            <v>13110</v>
          </cell>
          <cell r="E6" t="str">
            <v>קרן הון כימאגיס הולנד</v>
          </cell>
          <cell r="F6">
            <v>28100</v>
          </cell>
          <cell r="G6" t="str">
            <v>חדש</v>
          </cell>
          <cell r="H6" t="str">
            <v>שרשור קרן הון בגין כימאגיס הולנד</v>
          </cell>
          <cell r="I6">
            <v>3</v>
          </cell>
          <cell r="J6">
            <v>0</v>
          </cell>
        </row>
        <row r="7">
          <cell r="B7" t="str">
            <v>השקעה בקרן הון</v>
          </cell>
          <cell r="C7">
            <v>13110</v>
          </cell>
          <cell r="E7" t="str">
            <v>קרן הון כימאגיס גרמניה</v>
          </cell>
          <cell r="F7">
            <v>28100</v>
          </cell>
          <cell r="G7" t="str">
            <v>חדש</v>
          </cell>
          <cell r="H7" t="str">
            <v>שרשור קרן הון בגין כימאגיס גרמניה</v>
          </cell>
          <cell r="I7">
            <v>3</v>
          </cell>
        </row>
        <row r="8">
          <cell r="A8">
            <v>1</v>
          </cell>
          <cell r="B8" t="str">
            <v>השקעה קליי פארק</v>
          </cell>
          <cell r="C8">
            <v>20000104</v>
          </cell>
          <cell r="H8" t="str">
            <v>קרן הון השקעה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2</v>
          </cell>
          <cell r="B9" t="str">
            <v>מימון - בגין הלוואה</v>
          </cell>
          <cell r="C9">
            <v>99003121</v>
          </cell>
          <cell r="H9" t="str">
            <v>קרן הון השקעה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3</v>
          </cell>
          <cell r="E10" t="str">
            <v>קרן הון</v>
          </cell>
          <cell r="G10">
            <v>8130019</v>
          </cell>
          <cell r="H10" t="str">
            <v>קרן הון השקעה</v>
          </cell>
          <cell r="I10">
            <v>2</v>
          </cell>
          <cell r="J10">
            <v>0</v>
          </cell>
          <cell r="L10">
            <v>0</v>
          </cell>
        </row>
        <row r="11">
          <cell r="A11">
            <v>5</v>
          </cell>
          <cell r="B11" t="str">
            <v>הוצאות מס</v>
          </cell>
          <cell r="C11">
            <v>97110018</v>
          </cell>
          <cell r="D11">
            <v>47100</v>
          </cell>
          <cell r="E11" t="str">
            <v>מוסדות</v>
          </cell>
          <cell r="F11">
            <v>21360</v>
          </cell>
          <cell r="G11">
            <v>52610338</v>
          </cell>
          <cell r="H11" t="str">
            <v>מיסים שוטפים 11/05</v>
          </cell>
          <cell r="I11">
            <v>3</v>
          </cell>
          <cell r="J11" t="e">
            <v>#REF!</v>
          </cell>
          <cell r="K11" t="e">
            <v>#REF!</v>
          </cell>
          <cell r="L11" t="e">
            <v>#REF!</v>
          </cell>
        </row>
        <row r="12">
          <cell r="A12">
            <v>5</v>
          </cell>
          <cell r="B12" t="str">
            <v>מיסים נדחים</v>
          </cell>
          <cell r="C12">
            <v>52610214</v>
          </cell>
          <cell r="D12">
            <v>11285</v>
          </cell>
          <cell r="E12" t="str">
            <v>הוצאות מס</v>
          </cell>
          <cell r="F12">
            <v>47300</v>
          </cell>
          <cell r="G12">
            <v>97130019</v>
          </cell>
          <cell r="H12" t="str">
            <v>עדכון מיסים נידחים לז"ק</v>
          </cell>
          <cell r="I12">
            <v>3</v>
          </cell>
          <cell r="J12" t="e">
            <v>#REF!</v>
          </cell>
          <cell r="K12" t="e">
            <v>#REF!</v>
          </cell>
          <cell r="L12" t="e">
            <v>#REF!</v>
          </cell>
        </row>
        <row r="13">
          <cell r="B13" t="str">
            <v>מיסים נדחים</v>
          </cell>
          <cell r="C13">
            <v>52610206</v>
          </cell>
          <cell r="D13">
            <v>13600</v>
          </cell>
          <cell r="E13" t="str">
            <v>הוצאות מס</v>
          </cell>
          <cell r="F13">
            <v>47300</v>
          </cell>
          <cell r="G13">
            <v>97130019</v>
          </cell>
          <cell r="H13" t="str">
            <v>עדכון מיסים נידחים לז"א</v>
          </cell>
          <cell r="I13">
            <v>3</v>
          </cell>
          <cell r="J13" t="e">
            <v>#REF!</v>
          </cell>
          <cell r="K13" t="e">
            <v>#REF!</v>
          </cell>
          <cell r="L13" t="e">
            <v>#REF!</v>
          </cell>
        </row>
        <row r="14">
          <cell r="A14">
            <v>0</v>
          </cell>
          <cell r="B14" t="str">
            <v>קרן הונית</v>
          </cell>
          <cell r="C14">
            <v>8130019</v>
          </cell>
          <cell r="E14" t="str">
            <v>הוצאות מס</v>
          </cell>
          <cell r="G14">
            <v>97110018</v>
          </cell>
          <cell r="H14" t="str">
            <v>מיסים בגין היוון שחיקת הלוואות CP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הוצאות שכ"ע בונוס</v>
          </cell>
          <cell r="C15">
            <v>93510267</v>
          </cell>
          <cell r="D15">
            <v>43102</v>
          </cell>
          <cell r="E15" t="str">
            <v>עובדים</v>
          </cell>
          <cell r="F15">
            <v>21340</v>
          </cell>
          <cell r="G15">
            <v>52750075</v>
          </cell>
          <cell r="H15" t="str">
            <v>MIB</v>
          </cell>
          <cell r="J15">
            <v>3976</v>
          </cell>
          <cell r="K15">
            <v>3976</v>
          </cell>
        </row>
        <row r="16">
          <cell r="A16">
            <v>8</v>
          </cell>
          <cell r="B16" t="str">
            <v>שכ"ט רו"ח</v>
          </cell>
          <cell r="C16">
            <v>93452127</v>
          </cell>
          <cell r="D16">
            <v>43130</v>
          </cell>
          <cell r="E16" t="str">
            <v>הוצ' לשלם</v>
          </cell>
          <cell r="F16">
            <v>21380</v>
          </cell>
          <cell r="G16">
            <v>93452127</v>
          </cell>
          <cell r="H16" t="str">
            <v xml:space="preserve">הפרשה לביקורת </v>
          </cell>
          <cell r="I16">
            <v>3</v>
          </cell>
          <cell r="K16">
            <v>0</v>
          </cell>
        </row>
        <row r="17">
          <cell r="B17" t="str">
            <v>מס הכנסה חברה 1996</v>
          </cell>
          <cell r="C17">
            <v>52610176</v>
          </cell>
          <cell r="E17" t="str">
            <v>מיסים שנים קודמות</v>
          </cell>
          <cell r="G17">
            <v>97120021</v>
          </cell>
          <cell r="H17" t="str">
            <v>הקטנת מיסים שנים קודמות</v>
          </cell>
          <cell r="I17">
            <v>3</v>
          </cell>
          <cell r="K17">
            <v>0</v>
          </cell>
        </row>
        <row r="18">
          <cell r="B18" t="str">
            <v>מ"ה 99</v>
          </cell>
          <cell r="C18">
            <v>52610257</v>
          </cell>
          <cell r="D18">
            <v>21360</v>
          </cell>
          <cell r="E18" t="str">
            <v>מ"ה 00</v>
          </cell>
          <cell r="F18">
            <v>21360</v>
          </cell>
          <cell r="G18">
            <v>52610265</v>
          </cell>
          <cell r="H18" t="str">
            <v>מיון יתרה ממ"ה 99 ל- 00 עקב טעות רישום</v>
          </cell>
          <cell r="I18">
            <v>3</v>
          </cell>
          <cell r="J18">
            <v>0</v>
          </cell>
          <cell r="K18">
            <v>0</v>
          </cell>
        </row>
        <row r="19">
          <cell r="A19">
            <v>1</v>
          </cell>
          <cell r="B19" t="str">
            <v>מלאי ת"ג</v>
          </cell>
          <cell r="C19">
            <v>13100063</v>
          </cell>
          <cell r="D19">
            <v>11010</v>
          </cell>
          <cell r="H19" t="str">
            <v>שינויים במלאי מאזן</v>
          </cell>
          <cell r="I19">
            <v>1</v>
          </cell>
          <cell r="J19">
            <v>0</v>
          </cell>
          <cell r="L19">
            <v>0</v>
          </cell>
        </row>
        <row r="20">
          <cell r="B20" t="str">
            <v>מלאי ת"ג מו"פ</v>
          </cell>
          <cell r="C20" t="str">
            <v xml:space="preserve"> 13-20-007-6</v>
          </cell>
          <cell r="H20" t="str">
            <v>שינויים במלאי מאזן</v>
          </cell>
          <cell r="I20">
            <v>1</v>
          </cell>
          <cell r="J20">
            <v>0</v>
          </cell>
          <cell r="L20">
            <v>0</v>
          </cell>
        </row>
        <row r="21">
          <cell r="B21" t="str">
            <v>מלאי ת"ב</v>
          </cell>
          <cell r="C21">
            <v>13100055</v>
          </cell>
          <cell r="H21" t="str">
            <v>שינויים במלאי מאזן</v>
          </cell>
          <cell r="I21">
            <v>1</v>
          </cell>
          <cell r="J21">
            <v>0</v>
          </cell>
          <cell r="L21">
            <v>0</v>
          </cell>
        </row>
        <row r="22">
          <cell r="B22" t="str">
            <v>מלאי ת"ב מו"פ</v>
          </cell>
          <cell r="C22" t="str">
            <v>13-20-006-8</v>
          </cell>
          <cell r="H22" t="str">
            <v>שינויים במלאי מאזן</v>
          </cell>
          <cell r="I22">
            <v>1</v>
          </cell>
          <cell r="J22">
            <v>0</v>
          </cell>
          <cell r="L22">
            <v>0</v>
          </cell>
        </row>
        <row r="23">
          <cell r="B23" t="str">
            <v>מלאי ח"ג</v>
          </cell>
          <cell r="C23">
            <v>13100012</v>
          </cell>
          <cell r="H23" t="str">
            <v>שינויים במלאי מאזן</v>
          </cell>
          <cell r="I23">
            <v>1</v>
          </cell>
          <cell r="J23">
            <v>0</v>
          </cell>
          <cell r="L23">
            <v>0</v>
          </cell>
        </row>
        <row r="24">
          <cell r="B24" t="str">
            <v>מלאי ח"ג מו"פ מדען</v>
          </cell>
          <cell r="C24" t="str">
            <v xml:space="preserve"> 13-20-009-2 </v>
          </cell>
          <cell r="H24" t="str">
            <v>שינויים במלאי מאזן</v>
          </cell>
          <cell r="I24">
            <v>1</v>
          </cell>
          <cell r="J24">
            <v>0</v>
          </cell>
          <cell r="L24">
            <v>0</v>
          </cell>
        </row>
        <row r="25">
          <cell r="B25" t="str">
            <v>מלאי ח"ג מו"פ</v>
          </cell>
          <cell r="C25" t="str">
            <v>13-20-005-1</v>
          </cell>
          <cell r="H25" t="str">
            <v>שינויים במלאי מאזן</v>
          </cell>
          <cell r="I25">
            <v>1</v>
          </cell>
          <cell r="J25">
            <v>0</v>
          </cell>
          <cell r="L25">
            <v>0</v>
          </cell>
        </row>
        <row r="26">
          <cell r="B26" t="str">
            <v>מלאי דוגמאות בקלייפארק</v>
          </cell>
          <cell r="C26" t="str">
            <v xml:space="preserve"> 13-20-010-6</v>
          </cell>
          <cell r="H26" t="str">
            <v>שינויים במלאי מאזן</v>
          </cell>
          <cell r="I26">
            <v>1</v>
          </cell>
          <cell r="J26">
            <v>0</v>
          </cell>
          <cell r="L26">
            <v>0</v>
          </cell>
        </row>
        <row r="27">
          <cell r="B27" t="str">
            <v>מלאי אריזות</v>
          </cell>
          <cell r="C27">
            <v>13100047</v>
          </cell>
          <cell r="H27" t="str">
            <v>שינויים במלאי מאזן</v>
          </cell>
          <cell r="I27">
            <v>1</v>
          </cell>
          <cell r="J27">
            <v>0</v>
          </cell>
          <cell r="L27">
            <v>0</v>
          </cell>
        </row>
        <row r="28">
          <cell r="B28" t="str">
            <v>מלאי אריזות מו"פ</v>
          </cell>
          <cell r="C28" t="str">
            <v xml:space="preserve"> 13-20-008-4</v>
          </cell>
          <cell r="H28" t="str">
            <v>שינויים במלאי מאזן</v>
          </cell>
          <cell r="I28">
            <v>1</v>
          </cell>
          <cell r="J28">
            <v>0</v>
          </cell>
          <cell r="L28">
            <v>0</v>
          </cell>
        </row>
        <row r="29">
          <cell r="E29" t="str">
            <v>שינוי במלאי ח"ג וח"א</v>
          </cell>
          <cell r="G29" t="str">
            <v xml:space="preserve"> 92-50-003-9</v>
          </cell>
          <cell r="H29" t="str">
            <v>שינויים במלאי רווח והפסד</v>
          </cell>
          <cell r="I29">
            <v>1</v>
          </cell>
          <cell r="J29">
            <v>0</v>
          </cell>
          <cell r="L29">
            <v>0</v>
          </cell>
        </row>
        <row r="30">
          <cell r="E30" t="str">
            <v>שינוי במלאי ת"ב ות"ג</v>
          </cell>
          <cell r="G30" t="str">
            <v xml:space="preserve"> 92-50-002-0</v>
          </cell>
          <cell r="H30" t="str">
            <v>שינויים במלאי רווח והפסד</v>
          </cell>
          <cell r="I30">
            <v>1</v>
          </cell>
          <cell r="J30">
            <v>0</v>
          </cell>
          <cell r="L30">
            <v>0</v>
          </cell>
        </row>
        <row r="31">
          <cell r="E31" t="str">
            <v>שינוי במלאי מו"פ CP</v>
          </cell>
          <cell r="G31" t="str">
            <v xml:space="preserve">93-70-001-5 </v>
          </cell>
          <cell r="H31" t="str">
            <v>שינויים במלאי רווח והפסד</v>
          </cell>
          <cell r="I31">
            <v>1</v>
          </cell>
          <cell r="J31">
            <v>0</v>
          </cell>
          <cell r="L31">
            <v>0</v>
          </cell>
        </row>
        <row r="32">
          <cell r="E32" t="str">
            <v xml:space="preserve">שינוי במלאי מו"פ </v>
          </cell>
          <cell r="G32" t="str">
            <v>92-50-006-3</v>
          </cell>
          <cell r="H32" t="str">
            <v>שינויים במלאי רווח והפסד</v>
          </cell>
          <cell r="I32">
            <v>1</v>
          </cell>
          <cell r="J32">
            <v>0</v>
          </cell>
          <cell r="L32">
            <v>0</v>
          </cell>
        </row>
        <row r="33">
          <cell r="B33" t="str">
            <v>אשראי ז"ק</v>
          </cell>
          <cell r="D33">
            <v>21000</v>
          </cell>
          <cell r="E33" t="str">
            <v xml:space="preserve">מוסדות </v>
          </cell>
          <cell r="F33">
            <v>21360</v>
          </cell>
          <cell r="H33" t="str">
            <v>מיון מזומן מול מ"ה</v>
          </cell>
          <cell r="I33">
            <v>3</v>
          </cell>
          <cell r="K33">
            <v>0</v>
          </cell>
        </row>
      </sheetData>
      <sheetData sheetId="6"/>
      <sheetData sheetId="7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ls"/>
      <sheetName val="Parameters"/>
    </sheetNames>
    <sheetDataSet>
      <sheetData sheetId="0"/>
      <sheetData sheetId="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פיצויים"/>
    </sheetNames>
    <sheetDataSet>
      <sheetData sheetId="0"/>
      <sheetData sheetId="1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&amp; Milestones"/>
      <sheetName val="Financial Summary"/>
      <sheetName val="AAA Margin Model"/>
      <sheetName val="CHF Margin Model"/>
      <sheetName val="US Operations"/>
      <sheetName val="G&amp;A"/>
      <sheetName val="Isr Bus Dev"/>
      <sheetName val="MFG"/>
      <sheetName val="R&amp;D"/>
      <sheetName val="Capital Expenses"/>
      <sheetName val="Burn Rate"/>
      <sheetName val="Headcount Summary"/>
      <sheetName val="Headcount Costs"/>
      <sheetName val="Other Raw Data"/>
      <sheetName val="US - High Case"/>
      <sheetName val="US - Low case"/>
      <sheetName val="Total ISR Salaries"/>
      <sheetName val="31.12.01"/>
    </sheetNames>
    <sheetDataSet>
      <sheetData sheetId="0" refreshError="1"/>
      <sheetData sheetId="1" refreshError="1">
        <row r="38">
          <cell r="B38" t="str">
            <v>Yes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JE"/>
      <sheetName val="Actual Monthly I &amp; E"/>
      <sheetName val="Allocations of GA"/>
      <sheetName val="Actual Balance Sheet"/>
      <sheetName val="Actual Cash Flow"/>
    </sheetNames>
    <sheetDataSet>
      <sheetData sheetId="0"/>
      <sheetData sheetId="1">
        <row r="3">
          <cell r="E3">
            <v>830000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טמ בגין רווח הון"/>
      <sheetName val="pp"/>
      <sheetName val="prs"/>
      <sheetName val="np"/>
      <sheetName val="stor_next"/>
      <sheetName val="tradenet"/>
      <sheetName val="orlan"/>
      <sheetName val="kohav"/>
      <sheetName val="sa_israel"/>
      <sheetName val="tamar "/>
      <sheetName val="uk"/>
      <sheetName val="Australia"/>
      <sheetName val="holdings"/>
      <sheetName val="DemandX"/>
      <sheetName val="השקעות"/>
      <sheetName val="הסבר NP ו SA"/>
      <sheetName val="מספרי השוואה"/>
      <sheetName val="רכוש אח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1">
          <cell r="W21">
            <v>4052</v>
          </cell>
          <cell r="Z21">
            <v>397338</v>
          </cell>
          <cell r="AA21">
            <v>57306</v>
          </cell>
          <cell r="AC21">
            <v>253884.55319999999</v>
          </cell>
          <cell r="AF21">
            <v>5514486</v>
          </cell>
          <cell r="AG21">
            <v>1715964</v>
          </cell>
          <cell r="AI21">
            <v>60334</v>
          </cell>
          <cell r="AJ21">
            <v>1204777.1578363772</v>
          </cell>
        </row>
        <row r="22">
          <cell r="W22">
            <v>162041.76470000006</v>
          </cell>
          <cell r="Z22">
            <v>15672</v>
          </cell>
          <cell r="AC22">
            <v>221419.81920000003</v>
          </cell>
          <cell r="AF22">
            <v>13208</v>
          </cell>
          <cell r="AG22">
            <v>20407</v>
          </cell>
          <cell r="AH22">
            <v>1013340.4803169102</v>
          </cell>
        </row>
        <row r="23">
          <cell r="W23">
            <v>148601.73040049989</v>
          </cell>
          <cell r="AC23">
            <v>46909.014913335152</v>
          </cell>
          <cell r="AG23">
            <v>97837</v>
          </cell>
        </row>
        <row r="24">
          <cell r="AC24">
            <v>25102.576274082414</v>
          </cell>
        </row>
        <row r="25">
          <cell r="AC25">
            <v>39288.853910209284</v>
          </cell>
        </row>
        <row r="26">
          <cell r="AC26">
            <v>88722.164119331457</v>
          </cell>
        </row>
        <row r="27">
          <cell r="W27">
            <v>-140798.53125018749</v>
          </cell>
          <cell r="Z27">
            <v>-80010.125</v>
          </cell>
          <cell r="AA27">
            <v>-17908.125</v>
          </cell>
          <cell r="AC27">
            <v>-269971.45971338049</v>
          </cell>
          <cell r="AF27">
            <v>-954693.85714285716</v>
          </cell>
          <cell r="AG27">
            <v>-654207.75</v>
          </cell>
          <cell r="AH27">
            <v>-272305</v>
          </cell>
          <cell r="AI27">
            <v>-28894</v>
          </cell>
          <cell r="AJ27">
            <v>29568.733088959591</v>
          </cell>
        </row>
        <row r="30">
          <cell r="Z30">
            <v>-56000</v>
          </cell>
          <cell r="AF30">
            <v>-148000</v>
          </cell>
          <cell r="AG30">
            <v>156000</v>
          </cell>
          <cell r="AJ30">
            <v>-188000</v>
          </cell>
        </row>
        <row r="31">
          <cell r="Z31">
            <v>-56000</v>
          </cell>
          <cell r="AF31">
            <v>-148000</v>
          </cell>
          <cell r="AG31">
            <v>156000</v>
          </cell>
          <cell r="AJ31">
            <v>-188000</v>
          </cell>
        </row>
        <row r="36">
          <cell r="AH36">
            <v>-361133.38800000004</v>
          </cell>
          <cell r="AI36">
            <v>-4667.3975764570132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SC_Exhibits I-III"/>
      <sheetName val="Proj. Financials"/>
      <sheetName val="KeyMultInputs"/>
      <sheetName val="key_inputs"/>
      <sheetName val="Inputs"/>
      <sheetName val="Income"/>
      <sheetName val="EP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.P"/>
      <sheetName val="CAP TABLE"/>
      <sheetName val="B&amp;S - Fair Value"/>
      <sheetName val="Presentation"/>
      <sheetName val="options to non employees"/>
      <sheetName val="Conversion"/>
      <sheetName val="Price of Common"/>
      <sheetName val="Sensitivity analysis"/>
      <sheetName val="Main 2007 "/>
      <sheetName val="Option 2007"/>
      <sheetName val="Volatility "/>
      <sheetName val="Expected Term"/>
      <sheetName val="Cf and Equity Calc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"/>
      <sheetName val="עלויות שכר פרוייקטים"/>
      <sheetName val="AMAZAN08"/>
      <sheetName val="A700_09"/>
      <sheetName val="רו'ה 8.02"/>
      <sheetName val="תוצאתיים הוצאות 8.02-26.9.02"/>
      <sheetName val="ריכוז רו'ה 8.02"/>
      <sheetName val="רווח והפסד 8.02"/>
    </sheetNames>
    <sheetDataSet>
      <sheetData sheetId="0"/>
      <sheetData sheetId="1"/>
      <sheetData sheetId="2">
        <row r="2">
          <cell r="A2" t="str">
            <v>מיון</v>
          </cell>
          <cell r="B2" t="str">
            <v>כרטיס</v>
          </cell>
          <cell r="C2" t="str">
            <v>שם הכרטיס</v>
          </cell>
        </row>
        <row r="3">
          <cell r="A3">
            <v>100</v>
          </cell>
          <cell r="B3">
            <v>2101</v>
          </cell>
          <cell r="C3" t="str">
            <v>קופה שקים</v>
          </cell>
        </row>
        <row r="4">
          <cell r="A4">
            <v>100</v>
          </cell>
          <cell r="B4">
            <v>2102</v>
          </cell>
          <cell r="C4" t="str">
            <v>קופת מזומן</v>
          </cell>
        </row>
        <row r="5">
          <cell r="A5">
            <v>101</v>
          </cell>
          <cell r="B5">
            <v>2201</v>
          </cell>
          <cell r="C5" t="str">
            <v>בנק לאומי 43900/67 ש"ח סניף682</v>
          </cell>
        </row>
        <row r="6">
          <cell r="A6">
            <v>101</v>
          </cell>
          <cell r="B6">
            <v>2205</v>
          </cell>
          <cell r="C6" t="str">
            <v>בלל פמ"ח $ מטח 043900/67</v>
          </cell>
        </row>
        <row r="7">
          <cell r="A7">
            <v>101</v>
          </cell>
          <cell r="B7">
            <v>2206</v>
          </cell>
          <cell r="C7" t="str">
            <v>בלל פמ"ח יורו 043900/67</v>
          </cell>
        </row>
        <row r="8">
          <cell r="A8">
            <v>101</v>
          </cell>
          <cell r="B8">
            <v>22010</v>
          </cell>
          <cell r="C8" t="str">
            <v>פקדונות בנק לאומי</v>
          </cell>
        </row>
        <row r="9">
          <cell r="A9">
            <v>101</v>
          </cell>
          <cell r="B9">
            <v>22020</v>
          </cell>
          <cell r="C9" t="str">
            <v>פקדונות יורו-בנק לאומי</v>
          </cell>
        </row>
        <row r="10">
          <cell r="A10">
            <v>101</v>
          </cell>
          <cell r="B10">
            <v>22039</v>
          </cell>
          <cell r="C10" t="str">
            <v>שקים לפרעון בל"ל שנת 2003</v>
          </cell>
        </row>
        <row r="11">
          <cell r="A11">
            <v>101</v>
          </cell>
          <cell r="B11">
            <v>22040</v>
          </cell>
          <cell r="C11" t="str">
            <v>שקים לפרעון בל"ל שנת 2002</v>
          </cell>
        </row>
        <row r="12">
          <cell r="A12">
            <v>101</v>
          </cell>
          <cell r="B12">
            <v>22041</v>
          </cell>
          <cell r="C12" t="str">
            <v>שקים לפרעון בל"ל 2002 - שוטף</v>
          </cell>
        </row>
        <row r="13">
          <cell r="A13">
            <v>101</v>
          </cell>
          <cell r="B13">
            <v>22060</v>
          </cell>
          <cell r="C13" t="str">
            <v>מס"ב ספקים</v>
          </cell>
        </row>
        <row r="14">
          <cell r="A14">
            <v>101</v>
          </cell>
          <cell r="B14">
            <v>22110</v>
          </cell>
          <cell r="C14" t="str">
            <v>הלואה בל"ל 2,020,500 ש"ח *2</v>
          </cell>
        </row>
        <row r="15">
          <cell r="A15">
            <v>102</v>
          </cell>
          <cell r="B15">
            <v>22101</v>
          </cell>
          <cell r="C15" t="str">
            <v>כרטיס ויזה ש"ח 5893,7052</v>
          </cell>
        </row>
        <row r="16">
          <cell r="A16">
            <v>102</v>
          </cell>
          <cell r="B16">
            <v>22102</v>
          </cell>
          <cell r="C16" t="str">
            <v>כרטיס ישראכרט אל-על 2410</v>
          </cell>
        </row>
        <row r="17">
          <cell r="A17">
            <v>102</v>
          </cell>
          <cell r="B17">
            <v>22103</v>
          </cell>
          <cell r="C17" t="str">
            <v>כרטיס ויזה ש"ח 5893 מ-8/02</v>
          </cell>
        </row>
        <row r="18">
          <cell r="A18">
            <v>110</v>
          </cell>
          <cell r="B18">
            <v>22042</v>
          </cell>
          <cell r="C18" t="str">
            <v>זכאים עבור שיקים לבטחון</v>
          </cell>
        </row>
        <row r="19">
          <cell r="A19">
            <v>110</v>
          </cell>
          <cell r="B19">
            <v>22043</v>
          </cell>
          <cell r="C19" t="str">
            <v>חייבים עבור שיקים לבטחון</v>
          </cell>
        </row>
        <row r="20">
          <cell r="A20">
            <v>200</v>
          </cell>
          <cell r="B20">
            <v>3001</v>
          </cell>
          <cell r="C20" t="str">
            <v>אוניברסיטת בר-אילן</v>
          </cell>
        </row>
        <row r="21">
          <cell r="A21">
            <v>200</v>
          </cell>
          <cell r="B21">
            <v>3002</v>
          </cell>
          <cell r="C21" t="str">
            <v>אלי קידר</v>
          </cell>
        </row>
        <row r="22">
          <cell r="A22">
            <v>200</v>
          </cell>
          <cell r="B22">
            <v>3003</v>
          </cell>
          <cell r="C22" t="str">
            <v>אוניקס טכנולוגיות בע"מ</v>
          </cell>
        </row>
        <row r="23">
          <cell r="A23">
            <v>200</v>
          </cell>
          <cell r="B23">
            <v>3004</v>
          </cell>
          <cell r="C23" t="str">
            <v>אלקטרוניק דטה סיסטמס בע"מ</v>
          </cell>
        </row>
        <row r="24">
          <cell r="A24">
            <v>200</v>
          </cell>
          <cell r="B24">
            <v>3005</v>
          </cell>
          <cell r="C24" t="str">
            <v>אמדוקס (ישראל) בע"מ</v>
          </cell>
        </row>
        <row r="25">
          <cell r="A25">
            <v>200</v>
          </cell>
          <cell r="B25">
            <v>3006</v>
          </cell>
          <cell r="C25" t="str">
            <v>אלישרא בע"מ</v>
          </cell>
        </row>
        <row r="26">
          <cell r="A26">
            <v>200</v>
          </cell>
          <cell r="B26">
            <v>3007</v>
          </cell>
          <cell r="C26" t="str">
            <v>משרד המסחר והתעשיה</v>
          </cell>
        </row>
        <row r="27">
          <cell r="A27">
            <v>200</v>
          </cell>
          <cell r="B27">
            <v>3008</v>
          </cell>
          <cell r="C27" t="str">
            <v>ארומתי</v>
          </cell>
        </row>
        <row r="28">
          <cell r="A28">
            <v>200</v>
          </cell>
          <cell r="B28">
            <v>3045</v>
          </cell>
          <cell r="C28" t="str">
            <v>בנק לאומי לישראל בע"מ</v>
          </cell>
        </row>
        <row r="29">
          <cell r="A29">
            <v>200</v>
          </cell>
          <cell r="B29">
            <v>3046</v>
          </cell>
          <cell r="C29" t="str">
            <v>בנק הפועלים  בע"מ</v>
          </cell>
        </row>
        <row r="30">
          <cell r="A30">
            <v>200</v>
          </cell>
          <cell r="B30">
            <v>3047</v>
          </cell>
          <cell r="C30" t="str">
            <v>בנק הדואר</v>
          </cell>
        </row>
        <row r="31">
          <cell r="A31">
            <v>200</v>
          </cell>
          <cell r="B31">
            <v>3180</v>
          </cell>
          <cell r="C31" t="str">
            <v>החברה לאוטומציה במינהל השלטון</v>
          </cell>
        </row>
        <row r="32">
          <cell r="A32">
            <v>200</v>
          </cell>
          <cell r="B32">
            <v>3181</v>
          </cell>
          <cell r="C32" t="str">
            <v>הקר ארזה</v>
          </cell>
        </row>
        <row r="33">
          <cell r="A33">
            <v>200</v>
          </cell>
          <cell r="B33">
            <v>3182</v>
          </cell>
          <cell r="C33" t="str">
            <v>המוסד לביטוח לאומי</v>
          </cell>
        </row>
        <row r="34">
          <cell r="A34">
            <v>200</v>
          </cell>
          <cell r="B34">
            <v>3315</v>
          </cell>
          <cell r="C34" t="str">
            <v>חברת חשמל</v>
          </cell>
        </row>
        <row r="35">
          <cell r="A35">
            <v>200</v>
          </cell>
          <cell r="B35">
            <v>3535</v>
          </cell>
          <cell r="C35" t="str">
            <v>מלם-לא פעיל-מערכות בע"מ</v>
          </cell>
        </row>
        <row r="36">
          <cell r="A36">
            <v>200</v>
          </cell>
          <cell r="B36">
            <v>3536</v>
          </cell>
          <cell r="C36" t="str">
            <v>מחיש שרותי מחשב בע"מ</v>
          </cell>
        </row>
        <row r="37">
          <cell r="A37">
            <v>200</v>
          </cell>
          <cell r="B37">
            <v>3537</v>
          </cell>
          <cell r="C37" t="str">
            <v>מבטחים מחשבים - לקוח</v>
          </cell>
        </row>
        <row r="38">
          <cell r="A38">
            <v>250</v>
          </cell>
          <cell r="B38">
            <v>3950</v>
          </cell>
          <cell r="C38" t="str">
            <v>ויה סופטקו VIA SOFTECO</v>
          </cell>
        </row>
        <row r="39">
          <cell r="A39">
            <v>250</v>
          </cell>
          <cell r="B39">
            <v>3951</v>
          </cell>
          <cell r="C39" t="str">
            <v>יבמ ישראל בע"מ IBM</v>
          </cell>
        </row>
        <row r="40">
          <cell r="A40">
            <v>250</v>
          </cell>
          <cell r="B40">
            <v>3952</v>
          </cell>
          <cell r="C40" t="str">
            <v>אפלק-American family life</v>
          </cell>
        </row>
        <row r="41">
          <cell r="A41">
            <v>250</v>
          </cell>
          <cell r="B41">
            <v>3953</v>
          </cell>
          <cell r="C41" t="str">
            <v>סירה SIRA SRL</v>
          </cell>
        </row>
        <row r="42">
          <cell r="A42">
            <v>250</v>
          </cell>
          <cell r="B42">
            <v>3954</v>
          </cell>
          <cell r="C42" t="str">
            <v>היץ פי אס HPS</v>
          </cell>
        </row>
        <row r="43">
          <cell r="A43">
            <v>250</v>
          </cell>
          <cell r="B43">
            <v>3955</v>
          </cell>
          <cell r="C43" t="str">
            <v>די אם אר DMR CONSULTING GROUP</v>
          </cell>
        </row>
        <row r="44">
          <cell r="A44">
            <v>250</v>
          </cell>
          <cell r="B44">
            <v>3958</v>
          </cell>
          <cell r="C44" t="str">
            <v>ארנסט ו-ינג EY-ERNST YOUNG</v>
          </cell>
        </row>
        <row r="45">
          <cell r="A45">
            <v>250</v>
          </cell>
          <cell r="B45">
            <v>3959</v>
          </cell>
          <cell r="C45" t="str">
            <v>פדרל אקספרס</v>
          </cell>
        </row>
        <row r="46">
          <cell r="A46">
            <v>250</v>
          </cell>
          <cell r="B46">
            <v>3960</v>
          </cell>
          <cell r="C46" t="str">
            <v>קאפ גמיני CAP GEMINI</v>
          </cell>
        </row>
        <row r="47">
          <cell r="A47">
            <v>300</v>
          </cell>
          <cell r="B47">
            <v>71011</v>
          </cell>
          <cell r="C47" t="str">
            <v>ציוד מחשבים אלקטרוני</v>
          </cell>
        </row>
        <row r="48">
          <cell r="A48">
            <v>300</v>
          </cell>
          <cell r="B48">
            <v>71015</v>
          </cell>
          <cell r="C48" t="str">
            <v>ציוד ורהוט</v>
          </cell>
        </row>
        <row r="49">
          <cell r="A49">
            <v>300</v>
          </cell>
          <cell r="B49">
            <v>71031</v>
          </cell>
          <cell r="C49" t="str">
            <v>שיפורים במושכר</v>
          </cell>
        </row>
        <row r="50">
          <cell r="A50">
            <v>310</v>
          </cell>
          <cell r="B50">
            <v>71051</v>
          </cell>
          <cell r="C50" t="str">
            <v>פחת נצבר ציוד מחשבים ותוכנה</v>
          </cell>
        </row>
        <row r="51">
          <cell r="A51">
            <v>310</v>
          </cell>
          <cell r="B51">
            <v>71052</v>
          </cell>
          <cell r="C51" t="str">
            <v>פחת נצבר ציוד ורהוט</v>
          </cell>
        </row>
        <row r="52">
          <cell r="A52">
            <v>310</v>
          </cell>
          <cell r="B52">
            <v>71053</v>
          </cell>
          <cell r="C52" t="str">
            <v>פחת נצבר שיפורים במושכר</v>
          </cell>
        </row>
        <row r="53">
          <cell r="A53">
            <v>320</v>
          </cell>
          <cell r="B53">
            <v>81101</v>
          </cell>
          <cell r="C53" t="str">
            <v>מלמ מערכות בע"מ-השקעה</v>
          </cell>
        </row>
        <row r="54">
          <cell r="A54">
            <v>400</v>
          </cell>
          <cell r="B54">
            <v>21101</v>
          </cell>
          <cell r="C54" t="str">
            <v>קופה קטנה</v>
          </cell>
        </row>
        <row r="55">
          <cell r="A55">
            <v>400</v>
          </cell>
          <cell r="B55">
            <v>21111</v>
          </cell>
          <cell r="C55" t="str">
            <v>ק.קטנה עובדים-החזר הוצ בשכ"ע</v>
          </cell>
        </row>
        <row r="56">
          <cell r="A56">
            <v>400</v>
          </cell>
          <cell r="B56">
            <v>50039</v>
          </cell>
          <cell r="C56" t="str">
            <v>אפרים אברמזון ושות' עו"ד</v>
          </cell>
        </row>
        <row r="57">
          <cell r="A57">
            <v>400</v>
          </cell>
          <cell r="B57">
            <v>50805</v>
          </cell>
          <cell r="C57" t="str">
            <v>גוטליב דינה-%50</v>
          </cell>
        </row>
        <row r="58">
          <cell r="A58">
            <v>400</v>
          </cell>
          <cell r="B58">
            <v>60012</v>
          </cell>
          <cell r="C58" t="str">
            <v>משה וולפסון</v>
          </cell>
        </row>
        <row r="59">
          <cell r="A59">
            <v>400</v>
          </cell>
          <cell r="B59">
            <v>60013</v>
          </cell>
          <cell r="C59" t="str">
            <v>אוניקס-י"פ חוב לשנת 2002</v>
          </cell>
        </row>
        <row r="60">
          <cell r="A60">
            <v>400</v>
          </cell>
          <cell r="B60">
            <v>60014</v>
          </cell>
          <cell r="C60" t="str">
            <v>מל"מ מערכות בע"מ-י"פ חוב 2002</v>
          </cell>
        </row>
        <row r="61">
          <cell r="A61">
            <v>400</v>
          </cell>
          <cell r="B61">
            <v>60015</v>
          </cell>
          <cell r="C61" t="str">
            <v>שחיקת התחייבויות לבעלי מניות</v>
          </cell>
        </row>
        <row r="62">
          <cell r="A62">
            <v>400</v>
          </cell>
          <cell r="B62">
            <v>61008</v>
          </cell>
          <cell r="C62" t="str">
            <v>הוצ לשלם 2002-שוטף</v>
          </cell>
        </row>
        <row r="63">
          <cell r="A63">
            <v>400</v>
          </cell>
          <cell r="B63">
            <v>61009</v>
          </cell>
          <cell r="C63" t="str">
            <v>הוצ לשלם 2002</v>
          </cell>
        </row>
        <row r="64">
          <cell r="A64">
            <v>400</v>
          </cell>
          <cell r="B64">
            <v>61014</v>
          </cell>
          <cell r="C64" t="str">
            <v>י"פ הפרשה לשכ"ע דני+מוש</v>
          </cell>
        </row>
        <row r="65">
          <cell r="A65">
            <v>400</v>
          </cell>
          <cell r="B65">
            <v>61017</v>
          </cell>
          <cell r="C65" t="str">
            <v>הפרשה להנה"ח</v>
          </cell>
        </row>
        <row r="66">
          <cell r="A66">
            <v>400</v>
          </cell>
          <cell r="B66">
            <v>61019</v>
          </cell>
          <cell r="C66" t="str">
            <v>הפרשה מל"מ</v>
          </cell>
        </row>
        <row r="67">
          <cell r="A67">
            <v>400</v>
          </cell>
          <cell r="B67">
            <v>61020</v>
          </cell>
          <cell r="C67" t="str">
            <v>הפרשה לבקורת</v>
          </cell>
        </row>
        <row r="68">
          <cell r="A68">
            <v>400</v>
          </cell>
          <cell r="B68">
            <v>61021</v>
          </cell>
          <cell r="C68" t="str">
            <v>הפרשה למס הכנסה י"פ</v>
          </cell>
        </row>
        <row r="69">
          <cell r="A69">
            <v>400</v>
          </cell>
          <cell r="B69">
            <v>61022</v>
          </cell>
          <cell r="C69" t="str">
            <v>הפרשה קרן שיווק-קוסט</v>
          </cell>
        </row>
        <row r="70">
          <cell r="A70">
            <v>400</v>
          </cell>
          <cell r="B70">
            <v>61024</v>
          </cell>
          <cell r="C70" t="str">
            <v>הפרשה לעמלות מכירות</v>
          </cell>
        </row>
        <row r="71">
          <cell r="A71">
            <v>400</v>
          </cell>
          <cell r="B71">
            <v>61031</v>
          </cell>
          <cell r="C71" t="str">
            <v>הוצ מראש קבלני משנה TREEHOUSE</v>
          </cell>
        </row>
        <row r="72">
          <cell r="A72">
            <v>400</v>
          </cell>
          <cell r="B72">
            <v>61033</v>
          </cell>
          <cell r="C72" t="str">
            <v>הוצ מראש אוויס בטוח חובה 2001</v>
          </cell>
        </row>
        <row r="73">
          <cell r="A73">
            <v>400</v>
          </cell>
          <cell r="B73">
            <v>61034</v>
          </cell>
          <cell r="C73" t="str">
            <v>הוצ מראש 2001-2002</v>
          </cell>
        </row>
        <row r="74">
          <cell r="A74">
            <v>400</v>
          </cell>
          <cell r="B74">
            <v>61035</v>
          </cell>
          <cell r="C74" t="str">
            <v>הוצ מראש 2002-שוטף</v>
          </cell>
        </row>
        <row r="75">
          <cell r="A75">
            <v>400</v>
          </cell>
          <cell r="B75">
            <v>61041</v>
          </cell>
          <cell r="C75" t="str">
            <v>הפרשה לחופשה</v>
          </cell>
        </row>
        <row r="76">
          <cell r="A76">
            <v>400</v>
          </cell>
          <cell r="B76">
            <v>61042</v>
          </cell>
          <cell r="C76" t="str">
            <v>הפרשה להבראה</v>
          </cell>
        </row>
        <row r="77">
          <cell r="A77">
            <v>400</v>
          </cell>
          <cell r="B77">
            <v>61051</v>
          </cell>
          <cell r="C77" t="str">
            <v>הכנסות לקבל 2002 - שוטף</v>
          </cell>
        </row>
        <row r="78">
          <cell r="A78">
            <v>400</v>
          </cell>
          <cell r="B78">
            <v>61052</v>
          </cell>
          <cell r="C78" t="str">
            <v>הכנסות לקבל 2001</v>
          </cell>
        </row>
        <row r="79">
          <cell r="A79">
            <v>401</v>
          </cell>
          <cell r="B79">
            <v>41055</v>
          </cell>
          <cell r="C79" t="str">
            <v>מס הכנסה ניכויים</v>
          </cell>
        </row>
        <row r="80">
          <cell r="A80">
            <v>401</v>
          </cell>
          <cell r="B80">
            <v>41066</v>
          </cell>
          <cell r="C80" t="str">
            <v>בטוח לאומי ניכויים</v>
          </cell>
        </row>
        <row r="81">
          <cell r="A81">
            <v>401</v>
          </cell>
          <cell r="B81">
            <v>41087</v>
          </cell>
          <cell r="C81" t="str">
            <v>מה"כ הוצ  עודפות 2001</v>
          </cell>
        </row>
        <row r="82">
          <cell r="A82">
            <v>401</v>
          </cell>
          <cell r="B82">
            <v>41088</v>
          </cell>
          <cell r="C82" t="str">
            <v>מה"כ הוצ  עודפות 2002</v>
          </cell>
        </row>
        <row r="83">
          <cell r="A83">
            <v>401</v>
          </cell>
          <cell r="B83">
            <v>41099</v>
          </cell>
          <cell r="C83" t="str">
            <v>נכוי במקור ספקים 2002</v>
          </cell>
        </row>
        <row r="84">
          <cell r="A84">
            <v>401</v>
          </cell>
          <cell r="B84">
            <v>41110</v>
          </cell>
          <cell r="C84" t="str">
            <v>מ"ה עודפות 2000</v>
          </cell>
        </row>
        <row r="85">
          <cell r="A85">
            <v>401</v>
          </cell>
          <cell r="B85">
            <v>41111</v>
          </cell>
          <cell r="C85" t="str">
            <v>מקדמות מ"ה 2000</v>
          </cell>
        </row>
        <row r="86">
          <cell r="A86">
            <v>401</v>
          </cell>
          <cell r="B86">
            <v>41112</v>
          </cell>
          <cell r="C86" t="str">
            <v>נכוי במקור לקוחות 2000</v>
          </cell>
        </row>
        <row r="87">
          <cell r="A87">
            <v>401</v>
          </cell>
          <cell r="B87">
            <v>41113</v>
          </cell>
          <cell r="C87" t="str">
            <v>קזוז עודפות מ"ה 2000</v>
          </cell>
        </row>
        <row r="88">
          <cell r="A88">
            <v>401</v>
          </cell>
          <cell r="B88">
            <v>41115</v>
          </cell>
          <cell r="C88" t="str">
            <v>הוצ עודפות 1999</v>
          </cell>
        </row>
        <row r="89">
          <cell r="A89">
            <v>401</v>
          </cell>
          <cell r="B89">
            <v>41116</v>
          </cell>
          <cell r="C89" t="str">
            <v>מקדמות מ"ה 1999</v>
          </cell>
        </row>
        <row r="90">
          <cell r="A90">
            <v>401</v>
          </cell>
          <cell r="B90">
            <v>41117</v>
          </cell>
          <cell r="C90" t="str">
            <v>נכוי במקור 1999</v>
          </cell>
        </row>
        <row r="91">
          <cell r="A91">
            <v>401</v>
          </cell>
          <cell r="B91">
            <v>41118</v>
          </cell>
          <cell r="C91" t="str">
            <v>קזוז עודפות 1999</v>
          </cell>
        </row>
        <row r="92">
          <cell r="A92">
            <v>403</v>
          </cell>
          <cell r="B92">
            <v>41521</v>
          </cell>
          <cell r="C92" t="str">
            <v>מבטחים קופת גמל</v>
          </cell>
        </row>
        <row r="93">
          <cell r="A93">
            <v>403</v>
          </cell>
          <cell r="B93">
            <v>41531</v>
          </cell>
          <cell r="C93" t="str">
            <v>כינרת קרן השתלמות</v>
          </cell>
        </row>
        <row r="94">
          <cell r="A94">
            <v>403</v>
          </cell>
          <cell r="B94">
            <v>41541</v>
          </cell>
          <cell r="C94" t="str">
            <v>נירית קרן השתלמות</v>
          </cell>
        </row>
        <row r="95">
          <cell r="A95">
            <v>403</v>
          </cell>
          <cell r="B95">
            <v>41542</v>
          </cell>
          <cell r="C95" t="str">
            <v>תמר</v>
          </cell>
        </row>
        <row r="96">
          <cell r="A96">
            <v>403</v>
          </cell>
          <cell r="B96">
            <v>41551</v>
          </cell>
          <cell r="C96" t="str">
            <v>מבטח סימון בטוח מנהלים</v>
          </cell>
        </row>
        <row r="97">
          <cell r="A97">
            <v>403</v>
          </cell>
          <cell r="B97">
            <v>41552</v>
          </cell>
          <cell r="C97" t="str">
            <v>קה"ל קרן השתלמות</v>
          </cell>
        </row>
        <row r="98">
          <cell r="A98">
            <v>403</v>
          </cell>
          <cell r="B98">
            <v>41553</v>
          </cell>
          <cell r="C98" t="str">
            <v>גדיש סעיף 47</v>
          </cell>
        </row>
        <row r="99">
          <cell r="A99">
            <v>403</v>
          </cell>
          <cell r="B99">
            <v>41554</v>
          </cell>
          <cell r="C99" t="str">
            <v>שיאון סעיף 47</v>
          </cell>
        </row>
        <row r="100">
          <cell r="A100">
            <v>403</v>
          </cell>
          <cell r="B100">
            <v>41555</v>
          </cell>
          <cell r="C100" t="str">
            <v>עצמה סעיף 47</v>
          </cell>
        </row>
        <row r="101">
          <cell r="A101">
            <v>403</v>
          </cell>
          <cell r="B101">
            <v>41556</v>
          </cell>
          <cell r="C101" t="str">
            <v>הדר סעיף 47</v>
          </cell>
        </row>
        <row r="102">
          <cell r="A102">
            <v>403</v>
          </cell>
          <cell r="B102">
            <v>41557</v>
          </cell>
          <cell r="C102" t="str">
            <v>אשכולות סעיף 47</v>
          </cell>
        </row>
        <row r="103">
          <cell r="A103">
            <v>403</v>
          </cell>
          <cell r="B103">
            <v>41558</v>
          </cell>
          <cell r="C103" t="str">
            <v>קה"ל מהנדסים</v>
          </cell>
        </row>
        <row r="104">
          <cell r="A104">
            <v>403</v>
          </cell>
          <cell r="B104">
            <v>41559</v>
          </cell>
          <cell r="C104" t="str">
            <v>כלל השתלמות</v>
          </cell>
        </row>
        <row r="105">
          <cell r="A105">
            <v>403</v>
          </cell>
          <cell r="B105">
            <v>41560</v>
          </cell>
          <cell r="C105" t="str">
            <v>יהב קרן השתלמות</v>
          </cell>
        </row>
        <row r="106">
          <cell r="A106">
            <v>403</v>
          </cell>
          <cell r="B106">
            <v>41561</v>
          </cell>
          <cell r="C106" t="str">
            <v>עמית קרן השתלמות</v>
          </cell>
        </row>
        <row r="107">
          <cell r="A107">
            <v>410</v>
          </cell>
          <cell r="B107">
            <v>4101</v>
          </cell>
          <cell r="C107" t="str">
            <v>מעמ עסקאות</v>
          </cell>
        </row>
        <row r="108">
          <cell r="A108">
            <v>410</v>
          </cell>
          <cell r="B108">
            <v>4107</v>
          </cell>
          <cell r="C108" t="str">
            <v>נכוי במקור לקוחות</v>
          </cell>
        </row>
        <row r="109">
          <cell r="A109">
            <v>410</v>
          </cell>
          <cell r="B109">
            <v>41022</v>
          </cell>
          <cell r="C109" t="str">
            <v>מעמ תשומות</v>
          </cell>
        </row>
        <row r="110">
          <cell r="A110">
            <v>410</v>
          </cell>
          <cell r="B110">
            <v>41029</v>
          </cell>
          <cell r="C110" t="str">
            <v>מעמ תשומות במעבר-חש עסקה</v>
          </cell>
        </row>
        <row r="111">
          <cell r="A111">
            <v>410</v>
          </cell>
          <cell r="B111">
            <v>41033</v>
          </cell>
          <cell r="C111" t="str">
            <v>מעמ חו"ז</v>
          </cell>
        </row>
        <row r="112">
          <cell r="A112">
            <v>410</v>
          </cell>
          <cell r="B112">
            <v>41044</v>
          </cell>
          <cell r="C112" t="str">
            <v>מעמ תשומות רכוש קבוע</v>
          </cell>
        </row>
        <row r="113">
          <cell r="A113">
            <v>450</v>
          </cell>
          <cell r="B113">
            <v>42000</v>
          </cell>
          <cell r="C113" t="str">
            <v>עובדים עבור סלקום פרטי</v>
          </cell>
        </row>
        <row r="114">
          <cell r="A114">
            <v>450</v>
          </cell>
          <cell r="B114">
            <v>42903</v>
          </cell>
          <cell r="C114" t="str">
            <v>מושקוביץ ברק</v>
          </cell>
        </row>
        <row r="115">
          <cell r="A115">
            <v>450</v>
          </cell>
          <cell r="B115">
            <v>47031</v>
          </cell>
          <cell r="C115" t="str">
            <v>קידר אלי</v>
          </cell>
        </row>
        <row r="116">
          <cell r="A116">
            <v>450</v>
          </cell>
          <cell r="B116">
            <v>47513</v>
          </cell>
          <cell r="C116" t="str">
            <v>שחרור משה</v>
          </cell>
        </row>
        <row r="117">
          <cell r="A117">
            <v>450</v>
          </cell>
          <cell r="B117">
            <v>47515</v>
          </cell>
          <cell r="C117" t="str">
            <v>מרום דני</v>
          </cell>
        </row>
        <row r="118">
          <cell r="A118">
            <v>450</v>
          </cell>
          <cell r="B118">
            <v>47539</v>
          </cell>
          <cell r="C118" t="str">
            <v>שולמן אולג</v>
          </cell>
        </row>
        <row r="119">
          <cell r="A119">
            <v>450</v>
          </cell>
          <cell r="B119">
            <v>47540</v>
          </cell>
          <cell r="C119" t="str">
            <v>ורטליב לאוניד</v>
          </cell>
        </row>
        <row r="120">
          <cell r="A120">
            <v>450</v>
          </cell>
          <cell r="B120">
            <v>47549</v>
          </cell>
          <cell r="C120" t="str">
            <v>גקר ולדימיר</v>
          </cell>
        </row>
        <row r="121">
          <cell r="A121">
            <v>450</v>
          </cell>
          <cell r="B121">
            <v>47570</v>
          </cell>
          <cell r="C121" t="str">
            <v>מרקובסקי מיכאל</v>
          </cell>
        </row>
        <row r="122">
          <cell r="A122">
            <v>450</v>
          </cell>
          <cell r="B122">
            <v>47577</v>
          </cell>
          <cell r="C122" t="str">
            <v>ניידיס אולגה</v>
          </cell>
        </row>
        <row r="123">
          <cell r="A123">
            <v>450</v>
          </cell>
          <cell r="B123">
            <v>47578</v>
          </cell>
          <cell r="C123" t="str">
            <v>מרגוליס גלינה</v>
          </cell>
        </row>
        <row r="124">
          <cell r="A124">
            <v>450</v>
          </cell>
          <cell r="B124">
            <v>47588</v>
          </cell>
          <cell r="C124" t="str">
            <v>גליה לוי רונן</v>
          </cell>
        </row>
        <row r="125">
          <cell r="A125">
            <v>450</v>
          </cell>
          <cell r="B125">
            <v>47592</v>
          </cell>
          <cell r="C125" t="str">
            <v>פרחי עופר</v>
          </cell>
        </row>
        <row r="126">
          <cell r="A126">
            <v>450</v>
          </cell>
          <cell r="B126">
            <v>47595</v>
          </cell>
          <cell r="C126" t="str">
            <v>חמד ולדימיר</v>
          </cell>
        </row>
        <row r="127">
          <cell r="A127">
            <v>450</v>
          </cell>
          <cell r="B127">
            <v>47603</v>
          </cell>
          <cell r="C127" t="str">
            <v>אבילב אלחנן</v>
          </cell>
        </row>
        <row r="128">
          <cell r="A128">
            <v>450</v>
          </cell>
          <cell r="B128">
            <v>47608</v>
          </cell>
          <cell r="C128" t="str">
            <v>שמוטר לאוניד</v>
          </cell>
        </row>
        <row r="129">
          <cell r="A129">
            <v>450</v>
          </cell>
          <cell r="B129">
            <v>47618</v>
          </cell>
          <cell r="C129" t="str">
            <v>נידיס מרינה</v>
          </cell>
        </row>
        <row r="130">
          <cell r="A130">
            <v>450</v>
          </cell>
          <cell r="B130">
            <v>47619</v>
          </cell>
          <cell r="C130" t="str">
            <v>פינקלשטיין טל</v>
          </cell>
        </row>
        <row r="131">
          <cell r="A131">
            <v>450</v>
          </cell>
          <cell r="B131">
            <v>47621</v>
          </cell>
          <cell r="C131" t="str">
            <v>אדטו אביבה</v>
          </cell>
        </row>
        <row r="132">
          <cell r="A132">
            <v>450</v>
          </cell>
          <cell r="B132">
            <v>47632</v>
          </cell>
          <cell r="C132" t="str">
            <v>אלוביץ דוד</v>
          </cell>
        </row>
        <row r="133">
          <cell r="A133">
            <v>450</v>
          </cell>
          <cell r="B133">
            <v>47633</v>
          </cell>
          <cell r="C133" t="str">
            <v>ברמן עדית</v>
          </cell>
        </row>
        <row r="134">
          <cell r="A134">
            <v>450</v>
          </cell>
          <cell r="B134">
            <v>47641</v>
          </cell>
          <cell r="C134" t="str">
            <v>אביאב ישראל</v>
          </cell>
        </row>
        <row r="135">
          <cell r="A135">
            <v>450</v>
          </cell>
          <cell r="B135">
            <v>47654</v>
          </cell>
          <cell r="C135" t="str">
            <v>מקס יעל</v>
          </cell>
        </row>
        <row r="136">
          <cell r="A136">
            <v>450</v>
          </cell>
          <cell r="B136">
            <v>47660</v>
          </cell>
          <cell r="C136" t="str">
            <v>וינברג קרן</v>
          </cell>
        </row>
        <row r="137">
          <cell r="A137">
            <v>450</v>
          </cell>
          <cell r="B137">
            <v>47665</v>
          </cell>
          <cell r="C137" t="str">
            <v>ליבנה יעל</v>
          </cell>
        </row>
        <row r="138">
          <cell r="A138">
            <v>450</v>
          </cell>
          <cell r="B138">
            <v>47668</v>
          </cell>
          <cell r="C138" t="str">
            <v>ברקין עדי</v>
          </cell>
        </row>
        <row r="139">
          <cell r="A139">
            <v>450</v>
          </cell>
          <cell r="B139">
            <v>47669</v>
          </cell>
          <cell r="C139" t="str">
            <v>שלומוביץ אלברטו</v>
          </cell>
        </row>
        <row r="140">
          <cell r="A140">
            <v>450</v>
          </cell>
          <cell r="B140">
            <v>47670</v>
          </cell>
          <cell r="C140" t="str">
            <v>בוגוסלבסקי איליה</v>
          </cell>
        </row>
        <row r="141">
          <cell r="A141">
            <v>450</v>
          </cell>
          <cell r="B141">
            <v>47671</v>
          </cell>
          <cell r="C141" t="str">
            <v>בן-שיר בוריס</v>
          </cell>
        </row>
        <row r="142">
          <cell r="A142">
            <v>450</v>
          </cell>
          <cell r="B142">
            <v>49030</v>
          </cell>
          <cell r="C142" t="str">
            <v>דותן יעל</v>
          </cell>
        </row>
        <row r="143">
          <cell r="A143">
            <v>450</v>
          </cell>
          <cell r="B143">
            <v>49032</v>
          </cell>
          <cell r="C143" t="str">
            <v>סוטניקוב-פרנקל ילנה</v>
          </cell>
        </row>
        <row r="144">
          <cell r="A144">
            <v>450</v>
          </cell>
          <cell r="B144">
            <v>49033</v>
          </cell>
          <cell r="C144" t="str">
            <v>שאול דליה</v>
          </cell>
        </row>
        <row r="145">
          <cell r="A145">
            <v>450</v>
          </cell>
          <cell r="B145">
            <v>49034</v>
          </cell>
          <cell r="C145" t="str">
            <v>אסבל מרסיה</v>
          </cell>
        </row>
        <row r="146">
          <cell r="A146">
            <v>450</v>
          </cell>
          <cell r="B146">
            <v>49035</v>
          </cell>
          <cell r="C146" t="str">
            <v>שטרן ליאת</v>
          </cell>
        </row>
        <row r="147">
          <cell r="A147">
            <v>450</v>
          </cell>
          <cell r="B147">
            <v>49036</v>
          </cell>
          <cell r="C147" t="str">
            <v>סטרז'ניק יבגניה</v>
          </cell>
        </row>
        <row r="148">
          <cell r="A148">
            <v>450</v>
          </cell>
          <cell r="B148">
            <v>49037</v>
          </cell>
          <cell r="C148" t="str">
            <v>רשף ראובן</v>
          </cell>
        </row>
        <row r="149">
          <cell r="A149">
            <v>450</v>
          </cell>
          <cell r="B149">
            <v>49040</v>
          </cell>
          <cell r="C149" t="str">
            <v>גרינגאוז גנריך</v>
          </cell>
        </row>
        <row r="150">
          <cell r="A150">
            <v>450</v>
          </cell>
          <cell r="B150">
            <v>49041</v>
          </cell>
          <cell r="C150" t="str">
            <v>חדאד מאיר</v>
          </cell>
        </row>
        <row r="151">
          <cell r="A151">
            <v>450</v>
          </cell>
          <cell r="B151">
            <v>49042</v>
          </cell>
          <cell r="C151" t="str">
            <v>גינזבורג דניאל</v>
          </cell>
        </row>
        <row r="152">
          <cell r="A152">
            <v>450</v>
          </cell>
          <cell r="B152">
            <v>49043</v>
          </cell>
          <cell r="C152" t="str">
            <v>פני-גל נטע</v>
          </cell>
        </row>
        <row r="153">
          <cell r="A153">
            <v>450</v>
          </cell>
          <cell r="B153">
            <v>49044</v>
          </cell>
          <cell r="C153" t="str">
            <v>משביי אילנה</v>
          </cell>
        </row>
        <row r="154">
          <cell r="A154">
            <v>450</v>
          </cell>
          <cell r="B154">
            <v>49045</v>
          </cell>
          <cell r="C154" t="str">
            <v>סולומון-לרמן גלית</v>
          </cell>
        </row>
        <row r="155">
          <cell r="A155">
            <v>450</v>
          </cell>
          <cell r="B155">
            <v>49046</v>
          </cell>
          <cell r="C155" t="str">
            <v>עטיה גילי</v>
          </cell>
        </row>
        <row r="156">
          <cell r="A156">
            <v>450</v>
          </cell>
          <cell r="B156">
            <v>49047</v>
          </cell>
          <cell r="C156" t="str">
            <v>שוש בן יעקב</v>
          </cell>
        </row>
        <row r="157">
          <cell r="A157">
            <v>450</v>
          </cell>
          <cell r="B157">
            <v>49048</v>
          </cell>
          <cell r="C157" t="str">
            <v>יפתח סלומינסקי</v>
          </cell>
        </row>
        <row r="158">
          <cell r="A158">
            <v>450</v>
          </cell>
          <cell r="B158">
            <v>49049</v>
          </cell>
          <cell r="C158" t="str">
            <v>מיטל דגן</v>
          </cell>
        </row>
        <row r="159">
          <cell r="A159">
            <v>450</v>
          </cell>
          <cell r="B159">
            <v>49050</v>
          </cell>
          <cell r="C159" t="str">
            <v>היימן ליאת</v>
          </cell>
        </row>
        <row r="160">
          <cell r="A160">
            <v>450</v>
          </cell>
          <cell r="B160">
            <v>49051</v>
          </cell>
          <cell r="C160" t="str">
            <v>אלנקווה אלי</v>
          </cell>
        </row>
        <row r="161">
          <cell r="A161">
            <v>450</v>
          </cell>
          <cell r="B161">
            <v>49052</v>
          </cell>
          <cell r="C161" t="str">
            <v>קופלמן גיא</v>
          </cell>
        </row>
        <row r="162">
          <cell r="A162">
            <v>450</v>
          </cell>
          <cell r="B162">
            <v>49053</v>
          </cell>
          <cell r="C162" t="str">
            <v>קרני נגה</v>
          </cell>
        </row>
        <row r="163">
          <cell r="A163">
            <v>450</v>
          </cell>
          <cell r="B163">
            <v>49054</v>
          </cell>
          <cell r="C163" t="str">
            <v>חייט נעם</v>
          </cell>
        </row>
        <row r="164">
          <cell r="A164">
            <v>450</v>
          </cell>
          <cell r="B164">
            <v>49055</v>
          </cell>
          <cell r="C164" t="str">
            <v>עובדיה אהובה</v>
          </cell>
        </row>
        <row r="165">
          <cell r="A165">
            <v>450</v>
          </cell>
          <cell r="B165">
            <v>49056</v>
          </cell>
          <cell r="C165" t="str">
            <v>פורת אבי</v>
          </cell>
        </row>
        <row r="166">
          <cell r="A166">
            <v>450</v>
          </cell>
          <cell r="B166">
            <v>49057</v>
          </cell>
          <cell r="C166" t="str">
            <v>לוי גליה</v>
          </cell>
        </row>
        <row r="167">
          <cell r="A167">
            <v>450</v>
          </cell>
          <cell r="B167">
            <v>49058</v>
          </cell>
          <cell r="C167" t="str">
            <v>קליין יהודית</v>
          </cell>
        </row>
        <row r="168">
          <cell r="A168">
            <v>450</v>
          </cell>
          <cell r="B168">
            <v>49059</v>
          </cell>
          <cell r="C168" t="str">
            <v>קריב גיא</v>
          </cell>
        </row>
        <row r="169">
          <cell r="A169">
            <v>450</v>
          </cell>
          <cell r="B169">
            <v>49060</v>
          </cell>
          <cell r="C169" t="str">
            <v>משה מירב</v>
          </cell>
        </row>
        <row r="170">
          <cell r="A170">
            <v>450</v>
          </cell>
          <cell r="B170">
            <v>49061</v>
          </cell>
          <cell r="C170" t="str">
            <v>הרשקוביץ אפרים</v>
          </cell>
        </row>
        <row r="171">
          <cell r="A171">
            <v>450</v>
          </cell>
          <cell r="B171">
            <v>49062</v>
          </cell>
          <cell r="C171" t="str">
            <v>דויצ'וני ג'ינו</v>
          </cell>
        </row>
        <row r="172">
          <cell r="A172">
            <v>450</v>
          </cell>
          <cell r="B172">
            <v>49063</v>
          </cell>
          <cell r="C172" t="str">
            <v>גלוזמן בוריס</v>
          </cell>
        </row>
        <row r="173">
          <cell r="A173">
            <v>450</v>
          </cell>
          <cell r="B173">
            <v>49064</v>
          </cell>
          <cell r="C173" t="str">
            <v>מרס מיכאל</v>
          </cell>
        </row>
        <row r="174">
          <cell r="A174">
            <v>450</v>
          </cell>
          <cell r="B174">
            <v>49065</v>
          </cell>
          <cell r="C174" t="str">
            <v>זהבי רון</v>
          </cell>
        </row>
        <row r="175">
          <cell r="A175">
            <v>450</v>
          </cell>
          <cell r="B175">
            <v>49066</v>
          </cell>
          <cell r="C175" t="str">
            <v>דביר צבי</v>
          </cell>
        </row>
        <row r="176">
          <cell r="A176">
            <v>450</v>
          </cell>
          <cell r="B176">
            <v>49067</v>
          </cell>
          <cell r="C176" t="str">
            <v>גוראל משה</v>
          </cell>
        </row>
        <row r="177">
          <cell r="A177">
            <v>450</v>
          </cell>
          <cell r="B177">
            <v>49068</v>
          </cell>
          <cell r="C177" t="str">
            <v>וולובוי ודים</v>
          </cell>
        </row>
        <row r="178">
          <cell r="A178">
            <v>450</v>
          </cell>
          <cell r="B178">
            <v>49069</v>
          </cell>
          <cell r="C178" t="str">
            <v>רווה ערן</v>
          </cell>
        </row>
        <row r="179">
          <cell r="A179">
            <v>450</v>
          </cell>
          <cell r="B179">
            <v>49070</v>
          </cell>
          <cell r="C179" t="str">
            <v>וייס מיכאל</v>
          </cell>
        </row>
        <row r="180">
          <cell r="A180">
            <v>450</v>
          </cell>
          <cell r="B180">
            <v>49071</v>
          </cell>
          <cell r="C180" t="str">
            <v>עמית ירון</v>
          </cell>
        </row>
        <row r="181">
          <cell r="A181">
            <v>450</v>
          </cell>
          <cell r="B181">
            <v>49072</v>
          </cell>
          <cell r="C181" t="str">
            <v>איזנברג יבגני</v>
          </cell>
        </row>
        <row r="182">
          <cell r="A182">
            <v>450</v>
          </cell>
          <cell r="B182">
            <v>49073</v>
          </cell>
          <cell r="C182" t="str">
            <v>אילון לוי</v>
          </cell>
        </row>
        <row r="183">
          <cell r="A183">
            <v>450</v>
          </cell>
          <cell r="B183">
            <v>49990</v>
          </cell>
          <cell r="C183" t="str">
            <v>הלוואה מיכאל מרקובסקי</v>
          </cell>
        </row>
        <row r="184">
          <cell r="A184">
            <v>450</v>
          </cell>
          <cell r="B184">
            <v>49991</v>
          </cell>
          <cell r="C184" t="str">
            <v>מקדמות עובדים ע"ח נסיעות חול00</v>
          </cell>
        </row>
        <row r="185">
          <cell r="A185">
            <v>450</v>
          </cell>
          <cell r="B185">
            <v>49992</v>
          </cell>
          <cell r="C185" t="str">
            <v>הלוואה מרינה ניידיס</v>
          </cell>
        </row>
        <row r="186">
          <cell r="A186">
            <v>450</v>
          </cell>
          <cell r="B186">
            <v>49999</v>
          </cell>
          <cell r="C186" t="str">
            <v>מס"ב משכורות 12/01</v>
          </cell>
        </row>
        <row r="187">
          <cell r="A187">
            <v>450</v>
          </cell>
          <cell r="B187">
            <v>4500000</v>
          </cell>
          <cell r="C187" t="str">
            <v>שכר נטו</v>
          </cell>
        </row>
        <row r="188">
          <cell r="A188">
            <v>450</v>
          </cell>
          <cell r="B188">
            <v>4700000</v>
          </cell>
          <cell r="C188" t="str">
            <v>עובדים נייד פרטי</v>
          </cell>
        </row>
        <row r="189">
          <cell r="A189">
            <v>500</v>
          </cell>
          <cell r="B189">
            <v>50011</v>
          </cell>
          <cell r="C189" t="str">
            <v>או.פי.אס.אי שינוע בינלאומי בעמ</v>
          </cell>
        </row>
        <row r="190">
          <cell r="A190">
            <v>500</v>
          </cell>
          <cell r="B190">
            <v>50012</v>
          </cell>
          <cell r="C190" t="str">
            <v>אחעד בע"מ</v>
          </cell>
        </row>
        <row r="191">
          <cell r="A191">
            <v>500</v>
          </cell>
          <cell r="B191">
            <v>50013</v>
          </cell>
          <cell r="C191" t="str">
            <v>אשל דמרי NA</v>
          </cell>
        </row>
        <row r="192">
          <cell r="A192">
            <v>500</v>
          </cell>
          <cell r="B192">
            <v>50014</v>
          </cell>
          <cell r="C192" t="str">
            <v>דמרי הנדסה וקבלנות (1990) בע"מ</v>
          </cell>
        </row>
        <row r="193">
          <cell r="A193">
            <v>500</v>
          </cell>
          <cell r="B193">
            <v>50015</v>
          </cell>
          <cell r="C193" t="str">
            <v>ארנסט יאנג (ישראל) בע"מ</v>
          </cell>
        </row>
        <row r="194">
          <cell r="A194">
            <v>500</v>
          </cell>
          <cell r="B194">
            <v>50021</v>
          </cell>
          <cell r="C194" t="str">
            <v>אבי רוזנטל-יועץ מיחשוב וטכנולו</v>
          </cell>
        </row>
        <row r="195">
          <cell r="A195">
            <v>500</v>
          </cell>
          <cell r="B195">
            <v>50023</v>
          </cell>
          <cell r="C195" t="str">
            <v>ארמון אפקה השקעות 1992 בע"מ</v>
          </cell>
        </row>
        <row r="196">
          <cell r="A196">
            <v>500</v>
          </cell>
          <cell r="B196">
            <v>50024</v>
          </cell>
          <cell r="C196" t="str">
            <v>אנשים ומחשבים (הפקות) בע"מ</v>
          </cell>
        </row>
        <row r="197">
          <cell r="A197">
            <v>500</v>
          </cell>
          <cell r="B197">
            <v>50025</v>
          </cell>
          <cell r="C197" t="str">
            <v>אורי דבי-לא פעיל-הנה"ח</v>
          </cell>
        </row>
        <row r="198">
          <cell r="A198">
            <v>500</v>
          </cell>
          <cell r="B198">
            <v>50031</v>
          </cell>
          <cell r="C198" t="str">
            <v>איזי אנגלית עסקית 5% נ.ב.</v>
          </cell>
        </row>
        <row r="199">
          <cell r="A199">
            <v>500</v>
          </cell>
          <cell r="B199">
            <v>50032</v>
          </cell>
          <cell r="C199" t="str">
            <v>אל טי לוגיטל</v>
          </cell>
        </row>
        <row r="200">
          <cell r="A200">
            <v>500</v>
          </cell>
          <cell r="B200">
            <v>50033</v>
          </cell>
          <cell r="C200" t="str">
            <v>אלונקס מחשבים בע"מ</v>
          </cell>
        </row>
        <row r="201">
          <cell r="A201">
            <v>500</v>
          </cell>
          <cell r="B201">
            <v>50034</v>
          </cell>
          <cell r="C201" t="str">
            <v>אקסלנט שיווק בינלאומי</v>
          </cell>
        </row>
        <row r="202">
          <cell r="A202">
            <v>500</v>
          </cell>
          <cell r="B202">
            <v>50035</v>
          </cell>
          <cell r="C202" t="str">
            <v>אירוטק מחשבים בע"מ</v>
          </cell>
        </row>
        <row r="203">
          <cell r="A203">
            <v>500</v>
          </cell>
          <cell r="B203">
            <v>50036</v>
          </cell>
          <cell r="C203" t="str">
            <v>אהרון שרותי חשמל לרכב</v>
          </cell>
        </row>
        <row r="204">
          <cell r="A204">
            <v>500</v>
          </cell>
          <cell r="B204">
            <v>50037</v>
          </cell>
          <cell r="C204" t="str">
            <v>אס.פי.אל.תוכנה בע"מ</v>
          </cell>
        </row>
        <row r="205">
          <cell r="A205">
            <v>500</v>
          </cell>
          <cell r="B205">
            <v>50038</v>
          </cell>
          <cell r="C205" t="str">
            <v>אקס XLNC בע"מ</v>
          </cell>
        </row>
        <row r="206">
          <cell r="A206">
            <v>500</v>
          </cell>
          <cell r="B206">
            <v>50040</v>
          </cell>
          <cell r="C206" t="str">
            <v>אי.אי.סי.איי און ליין בע"מ</v>
          </cell>
        </row>
        <row r="207">
          <cell r="A207">
            <v>500</v>
          </cell>
          <cell r="B207">
            <v>50041</v>
          </cell>
          <cell r="C207" t="str">
            <v>א********אפיק מוצרי הדפסה בע"מ</v>
          </cell>
        </row>
        <row r="208">
          <cell r="A208">
            <v>500</v>
          </cell>
          <cell r="B208">
            <v>50042</v>
          </cell>
          <cell r="C208" t="str">
            <v>א.א. גלס בע"מ</v>
          </cell>
        </row>
        <row r="209">
          <cell r="A209">
            <v>500</v>
          </cell>
          <cell r="B209">
            <v>50043</v>
          </cell>
          <cell r="C209" t="str">
            <v>אלחנן כהן - ניהול פרוייקטים</v>
          </cell>
        </row>
        <row r="210">
          <cell r="A210">
            <v>500</v>
          </cell>
          <cell r="B210">
            <v>50044</v>
          </cell>
          <cell r="C210" t="str">
            <v>אפיק מוצרי הדפסה בע"מ</v>
          </cell>
        </row>
        <row r="211">
          <cell r="A211">
            <v>500</v>
          </cell>
          <cell r="B211">
            <v>50045</v>
          </cell>
          <cell r="C211" t="str">
            <v>אקספרס טורס סוכנות לתיירות ונס</v>
          </cell>
        </row>
        <row r="212">
          <cell r="A212">
            <v>500</v>
          </cell>
          <cell r="B212">
            <v>50046</v>
          </cell>
          <cell r="C212" t="str">
            <v>אופיס דיפו (ישראל) בע"מ</v>
          </cell>
        </row>
        <row r="213">
          <cell r="A213">
            <v>500</v>
          </cell>
          <cell r="B213">
            <v>50047</v>
          </cell>
          <cell r="C213" t="str">
            <v>אדוויס אלקטרוניקה בע"מ</v>
          </cell>
        </row>
        <row r="214">
          <cell r="A214">
            <v>500</v>
          </cell>
          <cell r="B214">
            <v>50048</v>
          </cell>
          <cell r="C214" t="str">
            <v>אס קיו לינק</v>
          </cell>
        </row>
        <row r="215">
          <cell r="A215">
            <v>500</v>
          </cell>
          <cell r="B215">
            <v>50049</v>
          </cell>
          <cell r="C215" t="str">
            <v>ארזים מערכות תקשורת בע"מ</v>
          </cell>
        </row>
        <row r="216">
          <cell r="A216">
            <v>500</v>
          </cell>
          <cell r="B216">
            <v>50050</v>
          </cell>
          <cell r="C216" t="str">
            <v>אופיס טו גו בע"מ</v>
          </cell>
        </row>
        <row r="217">
          <cell r="A217">
            <v>500</v>
          </cell>
          <cell r="B217">
            <v>50051</v>
          </cell>
          <cell r="C217" t="str">
            <v>אלעד ע. מוצרי אופנה בע"מ</v>
          </cell>
        </row>
        <row r="218">
          <cell r="A218">
            <v>500</v>
          </cell>
          <cell r="B218">
            <v>50451</v>
          </cell>
          <cell r="C218" t="str">
            <v>בית הפקס ת"א 1994 בע"מ</v>
          </cell>
        </row>
        <row r="219">
          <cell r="A219">
            <v>500</v>
          </cell>
          <cell r="B219">
            <v>50452</v>
          </cell>
          <cell r="C219" t="str">
            <v>בראש טוב משחקי הגיון</v>
          </cell>
        </row>
        <row r="220">
          <cell r="A220">
            <v>500</v>
          </cell>
          <cell r="B220">
            <v>50453</v>
          </cell>
          <cell r="C220" t="str">
            <v>בת קול תקשורת (1985) בע"מ</v>
          </cell>
        </row>
        <row r="221">
          <cell r="A221">
            <v>500</v>
          </cell>
          <cell r="B221">
            <v>50454</v>
          </cell>
          <cell r="C221" t="str">
            <v>בבילון.קום בע"מ</v>
          </cell>
        </row>
        <row r="222">
          <cell r="A222">
            <v>500</v>
          </cell>
          <cell r="B222">
            <v>50455</v>
          </cell>
          <cell r="C222" t="str">
            <v>בוצר ציון - יועץ מיחשוב</v>
          </cell>
        </row>
        <row r="223">
          <cell r="A223">
            <v>500</v>
          </cell>
          <cell r="B223">
            <v>50456</v>
          </cell>
          <cell r="C223" t="str">
            <v>בית הארכיב בע"מ</v>
          </cell>
        </row>
        <row r="224">
          <cell r="A224">
            <v>500</v>
          </cell>
          <cell r="B224">
            <v>50457</v>
          </cell>
          <cell r="C224" t="str">
            <v>בארי כץ (לתשלום 2316)</v>
          </cell>
        </row>
        <row r="225">
          <cell r="A225">
            <v>500</v>
          </cell>
          <cell r="B225">
            <v>50800</v>
          </cell>
          <cell r="C225" t="str">
            <v>ג'וב אינפו בע"מ</v>
          </cell>
        </row>
        <row r="226">
          <cell r="A226">
            <v>500</v>
          </cell>
          <cell r="B226">
            <v>50801</v>
          </cell>
          <cell r="C226" t="str">
            <v>גדי אופנהיימר,עורך דין</v>
          </cell>
        </row>
        <row r="227">
          <cell r="A227">
            <v>500</v>
          </cell>
          <cell r="B227">
            <v>50802</v>
          </cell>
          <cell r="C227" t="str">
            <v>גבי שואף בע"מ-אביב נצח</v>
          </cell>
        </row>
        <row r="228">
          <cell r="A228">
            <v>500</v>
          </cell>
          <cell r="B228">
            <v>50803</v>
          </cell>
          <cell r="C228" t="str">
            <v>גלי רון נופש בע"מ</v>
          </cell>
        </row>
        <row r="229">
          <cell r="A229">
            <v>500</v>
          </cell>
          <cell r="B229">
            <v>50806</v>
          </cell>
          <cell r="C229" t="str">
            <v>גולדפרב,לוי,ערן ושות'</v>
          </cell>
        </row>
        <row r="230">
          <cell r="A230">
            <v>500</v>
          </cell>
          <cell r="B230">
            <v>50807</v>
          </cell>
          <cell r="C230" t="str">
            <v>ג'ון ברייס הדרכה בע"מ</v>
          </cell>
        </row>
        <row r="231">
          <cell r="A231">
            <v>500</v>
          </cell>
          <cell r="B231">
            <v>50808</v>
          </cell>
          <cell r="C231" t="str">
            <v>גורמה ליין בע"מ</v>
          </cell>
        </row>
        <row r="232">
          <cell r="A232">
            <v>500</v>
          </cell>
          <cell r="B232">
            <v>50809</v>
          </cell>
          <cell r="C232" t="str">
            <v>גנור את גלנטי בע"מ</v>
          </cell>
        </row>
        <row r="233">
          <cell r="A233">
            <v>500</v>
          </cell>
          <cell r="B233">
            <v>50810</v>
          </cell>
          <cell r="C233" t="str">
            <v>גרשון אהרון הובלות וסבלות</v>
          </cell>
        </row>
        <row r="234">
          <cell r="A234">
            <v>500</v>
          </cell>
          <cell r="B234">
            <v>50811</v>
          </cell>
          <cell r="C234" t="str">
            <v>גמאטרוניק תעשיות אלקטרוניות בע</v>
          </cell>
        </row>
        <row r="235">
          <cell r="A235">
            <v>500</v>
          </cell>
          <cell r="B235">
            <v>51450</v>
          </cell>
          <cell r="C235" t="str">
            <v>דן רנט א-קאר בע"מ  AVIS</v>
          </cell>
        </row>
        <row r="236">
          <cell r="A236">
            <v>500</v>
          </cell>
          <cell r="B236">
            <v>51451</v>
          </cell>
          <cell r="C236" t="str">
            <v>דפוס דפס כל בע"מ</v>
          </cell>
        </row>
        <row r="237">
          <cell r="A237">
            <v>500</v>
          </cell>
          <cell r="B237">
            <v>51452</v>
          </cell>
          <cell r="C237" t="str">
            <v>דבורה ארועים</v>
          </cell>
        </row>
        <row r="238">
          <cell r="A238">
            <v>500</v>
          </cell>
          <cell r="B238">
            <v>51454</v>
          </cell>
          <cell r="C238" t="str">
            <v>דעבול יוסף</v>
          </cell>
        </row>
        <row r="239">
          <cell r="A239">
            <v>500</v>
          </cell>
          <cell r="B239">
            <v>51455</v>
          </cell>
          <cell r="C239" t="str">
            <v>דאן גיוס והשמה בע"מ</v>
          </cell>
        </row>
        <row r="240">
          <cell r="A240">
            <v>500</v>
          </cell>
          <cell r="B240">
            <v>51456</v>
          </cell>
          <cell r="C240" t="str">
            <v>די.אם.או תקשורת שרותים ובינ"ל</v>
          </cell>
        </row>
        <row r="241">
          <cell r="A241">
            <v>500</v>
          </cell>
          <cell r="B241">
            <v>51457</v>
          </cell>
          <cell r="C241" t="str">
            <v>דבי חשבונאות בע"מ</v>
          </cell>
        </row>
        <row r="242">
          <cell r="A242">
            <v>500</v>
          </cell>
          <cell r="B242">
            <v>51458</v>
          </cell>
          <cell r="C242" t="str">
            <v>דלויט טוש יעוץ כלכלי עסקי בע"מ</v>
          </cell>
        </row>
        <row r="243">
          <cell r="A243">
            <v>500</v>
          </cell>
          <cell r="B243">
            <v>51800</v>
          </cell>
          <cell r="C243" t="str">
            <v>היפר גבי בע"מ</v>
          </cell>
        </row>
        <row r="244">
          <cell r="A244">
            <v>500</v>
          </cell>
          <cell r="B244">
            <v>51802</v>
          </cell>
          <cell r="C244" t="str">
            <v>הראל מחשבים ותקשורת</v>
          </cell>
        </row>
        <row r="245">
          <cell r="A245">
            <v>500</v>
          </cell>
          <cell r="B245">
            <v>51803</v>
          </cell>
          <cell r="C245" t="str">
            <v>הר-גל מחשבים (שיווק)</v>
          </cell>
        </row>
        <row r="246">
          <cell r="A246">
            <v>500</v>
          </cell>
          <cell r="B246">
            <v>51805</v>
          </cell>
          <cell r="C246" t="str">
            <v>היפר רוזנפלד בע"מ</v>
          </cell>
        </row>
        <row r="247">
          <cell r="A247">
            <v>500</v>
          </cell>
          <cell r="B247">
            <v>51807</v>
          </cell>
          <cell r="C247" t="str">
            <v>המריץ שליחויות בע"מ</v>
          </cell>
        </row>
        <row r="248">
          <cell r="A248">
            <v>500</v>
          </cell>
          <cell r="B248">
            <v>51808</v>
          </cell>
          <cell r="C248" t="str">
            <v>המפלט-איקרי יאיר</v>
          </cell>
        </row>
        <row r="249">
          <cell r="A249">
            <v>500</v>
          </cell>
          <cell r="B249">
            <v>51809</v>
          </cell>
          <cell r="C249" t="str">
            <v>הפתיליה</v>
          </cell>
        </row>
        <row r="250">
          <cell r="A250">
            <v>500</v>
          </cell>
          <cell r="B250">
            <v>52450</v>
          </cell>
          <cell r="C250" t="str">
            <v>וו.אס.אי לימודים בע"מ</v>
          </cell>
        </row>
        <row r="251">
          <cell r="A251">
            <v>500</v>
          </cell>
          <cell r="B251">
            <v>52451</v>
          </cell>
          <cell r="C251" t="str">
            <v>וקסמן ריהוט משרדי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Input_Portfolio"/>
      <sheetName val="Input_Property"/>
      <sheetName val="Input_Tenant"/>
      <sheetName val="Input_MLAs"/>
      <sheetName val="Tenant_Engine"/>
      <sheetName val="Cashflow_Engine"/>
      <sheetName val="Output Cashflow (Properties)"/>
      <sheetName val="Portfolio_Engine"/>
      <sheetName val="Output Cashflow (Portfolio)"/>
      <sheetName val="Short Report (EN)"/>
      <sheetName val="Portfolio Report (EN)"/>
      <sheetName val="Rent Roll &amp; MLAs EN"/>
      <sheetName val="Calculation_Addon"/>
      <sheetName val="Information"/>
      <sheetName val="Short Report (DE)"/>
    </sheetNames>
    <sheetDataSet>
      <sheetData sheetId="0" refreshError="1"/>
      <sheetData sheetId="1">
        <row r="16">
          <cell r="D16">
            <v>0.02</v>
          </cell>
          <cell r="E16">
            <v>0.02</v>
          </cell>
          <cell r="F16">
            <v>0.02</v>
          </cell>
          <cell r="G16">
            <v>0.02</v>
          </cell>
          <cell r="H16">
            <v>0.02</v>
          </cell>
          <cell r="I16">
            <v>0.02</v>
          </cell>
          <cell r="J16">
            <v>0.02</v>
          </cell>
          <cell r="K16">
            <v>0.02</v>
          </cell>
          <cell r="L16">
            <v>0.02</v>
          </cell>
          <cell r="M16">
            <v>0.02</v>
          </cell>
          <cell r="N16">
            <v>0.02</v>
          </cell>
          <cell r="O16">
            <v>0.02</v>
          </cell>
          <cell r="P16">
            <v>0.02</v>
          </cell>
          <cell r="Q16">
            <v>0.02</v>
          </cell>
          <cell r="R16">
            <v>0.02</v>
          </cell>
          <cell r="S16">
            <v>0.02</v>
          </cell>
          <cell r="T16">
            <v>0.02</v>
          </cell>
          <cell r="U16">
            <v>0.02</v>
          </cell>
          <cell r="V16">
            <v>0.02</v>
          </cell>
          <cell r="W16">
            <v>0.02</v>
          </cell>
        </row>
      </sheetData>
      <sheetData sheetId="2">
        <row r="6">
          <cell r="CK6" t="str">
            <v>yes</v>
          </cell>
        </row>
      </sheetData>
      <sheetData sheetId="3">
        <row r="28">
          <cell r="C28" t="str">
            <v>1_1</v>
          </cell>
        </row>
      </sheetData>
      <sheetData sheetId="4" refreshError="1"/>
      <sheetData sheetId="5">
        <row r="26">
          <cell r="J26">
            <v>41061</v>
          </cell>
        </row>
      </sheetData>
      <sheetData sheetId="6">
        <row r="6">
          <cell r="F6" t="str">
            <v>Object ID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0">
          <cell r="A40" t="str">
            <v>Antenna</v>
          </cell>
        </row>
      </sheetData>
      <sheetData sheetId="1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Valuation"/>
      <sheetName val="Accretion"/>
      <sheetName val="Operating"/>
      <sheetName val="IS"/>
      <sheetName val="DCF"/>
      <sheetName val="UFCF"/>
      <sheetName val="WACC"/>
      <sheetName val="CAPEX&amp;Depr"/>
      <sheetName val="BS"/>
      <sheetName val="Competitors-Bidders"/>
      <sheetName val="Comparables Analysis"/>
      <sheetName val="Comp Financials"/>
      <sheetName val="1998 Comp Implied Valution"/>
      <sheetName val="Comp M&amp;A Implied Valuation"/>
      <sheetName val="Acquisitions"/>
      <sheetName val="Comp Transactions"/>
      <sheetName val="1998 Multiple Analysis"/>
    </sheetNames>
    <sheetDataSet>
      <sheetData sheetId="0" refreshError="1">
        <row r="1">
          <cell r="A1" t="str">
            <v>PROJECT NOVA</v>
          </cell>
        </row>
        <row r="3">
          <cell r="A3" t="str">
            <v>($ in millions, except per share data)</v>
          </cell>
        </row>
        <row r="10">
          <cell r="E10" t="str">
            <v>Educational Publishing</v>
          </cell>
        </row>
        <row r="25">
          <cell r="E25">
            <v>0.35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nant"/>
      <sheetName val="Model"/>
      <sheetName val="Bath &amp; Plumbing"/>
      <sheetName val="Lawn &amp; Garden"/>
      <sheetName val="LCA"/>
      <sheetName val="Rexair"/>
      <sheetName val="Sensetivities"/>
      <sheetName val="Rexair model"/>
      <sheetName val="Compass Output"/>
      <sheetName val="Scenario Summary"/>
      <sheetName val="Full Model Print Macr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99"/>
      <sheetName val="חופשה ופיצויים"/>
      <sheetName val="Dashboard"/>
      <sheetName val="Analysis Review"/>
      <sheetName val="Printable BS"/>
      <sheetName val="Printable P&amp;L"/>
      <sheetName val="CS-CON BS 2014-2016"/>
      <sheetName val="CS-CON PL 2014-2016"/>
      <sheetName val="Parameters Control"/>
      <sheetName val="Cah Flow"/>
      <sheetName val="Printable CF Full"/>
      <sheetName val="Printable CF Abbreviated"/>
      <sheetName val="OCI Cycle"/>
      <sheetName val="Non Cancellable lease"/>
      <sheetName val="CF WP"/>
      <sheetName val="Balance Sheet"/>
      <sheetName val="Profit &amp; Loss"/>
      <sheetName val="Statement of Equity"/>
      <sheetName val="Current Assets"/>
      <sheetName val="Consolidation Entries"/>
      <sheetName val="Consolidation"/>
      <sheetName val="CON for BOD"/>
      <sheetName val="LT Invest. &amp; Prepaid expenses"/>
      <sheetName val="Fixed Assets"/>
      <sheetName val="Intangible &amp; Goodwill"/>
      <sheetName val="Current Liabilities"/>
      <sheetName val="LT Liabilities"/>
      <sheetName val="Revenues"/>
      <sheetName val="Finance"/>
      <sheetName val="R&amp;D"/>
      <sheetName val="M&amp;S"/>
      <sheetName val="COGS"/>
      <sheetName val="G&amp;A"/>
      <sheetName val="TAX"/>
      <sheetName val="Equity Transactions"/>
      <sheetName val="Troubleshooting"/>
      <sheetName val="Import CS-USA "/>
      <sheetName val="Import Singapore"/>
      <sheetName val="Import CSI"/>
      <sheetName val="Import CS-CA"/>
      <sheetName val="Import CS-AU"/>
      <sheetName val="Inventory Cycle"/>
      <sheetName val="FA Roll"/>
      <sheetName val="Doubtful Debts Cycle"/>
      <sheetName val="Other Assets Roll"/>
      <sheetName val="Theoretical Tax"/>
      <sheetName val="Deferred Tax"/>
      <sheetName val="Shareholder's Loan"/>
      <sheetName val="DSO"/>
      <sheetName val="Working Capital"/>
      <sheetName val="Current Ratio"/>
      <sheetName val="Quick Ratio"/>
      <sheetName val="Inventory Turnover"/>
      <sheetName val="DSI"/>
      <sheetName val="DPO"/>
      <sheetName val="Net Cash"/>
      <sheetName val="Equity Ratio"/>
      <sheetName val="Bank - Bank Credit"/>
      <sheetName val="Government Authorities"/>
      <sheetName val="Deferred Tax Reclass"/>
      <sheetName val="Instructions"/>
      <sheetName val="Control"/>
      <sheetName val="Useful Accounts"/>
      <sheetName val="2013 FS"/>
      <sheetName val="FX"/>
      <sheetName val="Export Data"/>
      <sheetName val="DATA"/>
      <sheetName val="Total activity"/>
      <sheetName val="6_99"/>
      <sheetName val="חופשה_ופיצויים"/>
      <sheetName val="6_991"/>
      <sheetName val="חופשה_ופיצויים1"/>
      <sheetName val="Journal"/>
      <sheetName val="FS Compare"/>
      <sheetName val="6_992"/>
      <sheetName val="חופשה_ופיצויים2"/>
      <sheetName val="Analysis_Review"/>
      <sheetName val="Printable_BS"/>
      <sheetName val="Printable_P&amp;L"/>
      <sheetName val="CS-CON_BS_2014-2016"/>
      <sheetName val="CS-CON_PL_2014-2016"/>
      <sheetName val="Parameters_Control"/>
      <sheetName val="Cah_Flow"/>
      <sheetName val="Printable_CF_Full"/>
      <sheetName val="Printable_CF_Abbreviated"/>
      <sheetName val="OCI_Cycle"/>
      <sheetName val="Non_Cancellable_lease"/>
      <sheetName val="CF_WP"/>
      <sheetName val="Balance_Sheet"/>
      <sheetName val="Profit_&amp;_Loss"/>
      <sheetName val="Statement_of_Equity"/>
      <sheetName val="Current_Assets"/>
      <sheetName val="Consolidation_Entries"/>
      <sheetName val="CON_for_BOD"/>
      <sheetName val="LT_Invest__&amp;_Prepaid_expenses"/>
      <sheetName val="Fixed_Assets"/>
      <sheetName val="Intangible_&amp;_Goodwill"/>
      <sheetName val="Current_Liabilities"/>
      <sheetName val="LT_Liabilities"/>
      <sheetName val="Equity_Transactions"/>
      <sheetName val="Import_CS-USA_"/>
      <sheetName val="Import_Singapore"/>
      <sheetName val="Import_CSI"/>
      <sheetName val="Import_CS-CA"/>
      <sheetName val="Import_CS-AU"/>
      <sheetName val="Inventory_Cycle"/>
      <sheetName val="FA_Roll"/>
      <sheetName val="Doubtful_Debts_Cycle"/>
      <sheetName val="Other_Assets_Roll"/>
      <sheetName val="Theoretical_Tax"/>
      <sheetName val="Deferred_Tax"/>
      <sheetName val="Shareholder's_Loan"/>
      <sheetName val="Working_Capital"/>
      <sheetName val="Current_Ratio"/>
      <sheetName val="Quick_Ratio"/>
      <sheetName val="Inventory_Turnover"/>
      <sheetName val="Net_Cash"/>
      <sheetName val="Equity_Ratio"/>
      <sheetName val="Bank_-_Bank_Credit"/>
      <sheetName val="Government_Authorities"/>
      <sheetName val="Deferred_Tax_Reclass"/>
      <sheetName val="Useful_Accounts"/>
      <sheetName val="2013_FS"/>
      <sheetName val="Export_Data"/>
      <sheetName val="Total_activity"/>
      <sheetName val="Job Code Table"/>
      <sheetName val="Assumptions"/>
    </sheetNames>
    <sheetDataSet>
      <sheetData sheetId="0" refreshError="1">
        <row r="3">
          <cell r="A3" t="str">
            <v>מספר עובד</v>
          </cell>
          <cell r="B3" t="str">
            <v>עלות מצטברת</v>
          </cell>
          <cell r="C3" t="str">
            <v>שעות נוספות +נלווים</v>
          </cell>
          <cell r="D3" t="str">
            <v>משכורת %100</v>
          </cell>
          <cell r="E3" t="str">
            <v>משכורת  %20</v>
          </cell>
          <cell r="F3" t="str">
            <v>משכורת  %80</v>
          </cell>
          <cell r="G3" t="str">
            <v>סה"כ תשלומים</v>
          </cell>
          <cell r="H3" t="str">
            <v>יתרת חופש</v>
          </cell>
          <cell r="I3" t="str">
            <v>שם פרטי</v>
          </cell>
          <cell r="J3" t="str">
            <v>שם משפחה</v>
          </cell>
          <cell r="K3" t="str">
            <v>מחלקה</v>
          </cell>
        </row>
        <row r="4">
          <cell r="A4" t="str">
            <v>1/8</v>
          </cell>
          <cell r="B4">
            <v>266080.07</v>
          </cell>
          <cell r="C4">
            <v>0</v>
          </cell>
          <cell r="D4">
            <v>36815</v>
          </cell>
          <cell r="E4">
            <v>7363</v>
          </cell>
          <cell r="F4">
            <v>29452</v>
          </cell>
          <cell r="G4">
            <v>36815</v>
          </cell>
          <cell r="H4">
            <v>684.35</v>
          </cell>
          <cell r="I4" t="str">
            <v xml:space="preserve">אהוד    </v>
          </cell>
          <cell r="J4" t="str">
            <v xml:space="preserve">אלוני       </v>
          </cell>
          <cell r="K4" t="str">
            <v xml:space="preserve">10  </v>
          </cell>
        </row>
        <row r="5">
          <cell r="A5" t="str">
            <v>2/6</v>
          </cell>
          <cell r="B5">
            <v>316930.25</v>
          </cell>
          <cell r="C5">
            <v>4019.800000000002</v>
          </cell>
          <cell r="D5">
            <v>40357.199999999997</v>
          </cell>
          <cell r="E5">
            <v>8071.44</v>
          </cell>
          <cell r="F5">
            <v>32285.759999999998</v>
          </cell>
          <cell r="G5">
            <v>44377</v>
          </cell>
          <cell r="H5">
            <v>225.28</v>
          </cell>
          <cell r="I5" t="str">
            <v xml:space="preserve">משה     </v>
          </cell>
          <cell r="J5" t="str">
            <v xml:space="preserve">פוריה       </v>
          </cell>
          <cell r="K5" t="str">
            <v xml:space="preserve">40  </v>
          </cell>
        </row>
        <row r="6">
          <cell r="A6" t="str">
            <v>4/2</v>
          </cell>
          <cell r="B6">
            <v>168450.86</v>
          </cell>
          <cell r="C6">
            <v>2100</v>
          </cell>
          <cell r="D6">
            <v>20900</v>
          </cell>
          <cell r="E6">
            <v>4180</v>
          </cell>
          <cell r="F6">
            <v>16720</v>
          </cell>
          <cell r="G6">
            <v>23000</v>
          </cell>
          <cell r="H6">
            <v>755.8</v>
          </cell>
          <cell r="I6" t="str">
            <v xml:space="preserve">שלמה    </v>
          </cell>
          <cell r="J6" t="str">
            <v xml:space="preserve">בכר         </v>
          </cell>
          <cell r="K6" t="str">
            <v xml:space="preserve">50  </v>
          </cell>
        </row>
        <row r="7">
          <cell r="A7" t="str">
            <v>5/9</v>
          </cell>
          <cell r="B7">
            <v>289528.19</v>
          </cell>
          <cell r="C7">
            <v>3661.6000000000004</v>
          </cell>
          <cell r="D7">
            <v>36735.4</v>
          </cell>
          <cell r="E7">
            <v>7347.08</v>
          </cell>
          <cell r="F7">
            <v>29388.32</v>
          </cell>
          <cell r="G7">
            <v>40397</v>
          </cell>
          <cell r="H7">
            <v>820.46</v>
          </cell>
          <cell r="I7" t="str">
            <v xml:space="preserve">דוד     </v>
          </cell>
          <cell r="J7" t="str">
            <v xml:space="preserve">גסול        </v>
          </cell>
          <cell r="K7" t="str">
            <v xml:space="preserve">60  </v>
          </cell>
        </row>
        <row r="8">
          <cell r="A8" t="str">
            <v>6/7</v>
          </cell>
          <cell r="B8">
            <v>270058.09000000003</v>
          </cell>
          <cell r="C8">
            <v>3422.7999999999984</v>
          </cell>
          <cell r="D8">
            <v>34188.200000000004</v>
          </cell>
          <cell r="E8">
            <v>6837.64</v>
          </cell>
          <cell r="F8">
            <v>27350.560000000001</v>
          </cell>
          <cell r="G8">
            <v>37611</v>
          </cell>
          <cell r="H8">
            <v>130.74</v>
          </cell>
          <cell r="I8" t="str">
            <v xml:space="preserve">ניסים   </v>
          </cell>
          <cell r="J8" t="str">
            <v xml:space="preserve">ורון        </v>
          </cell>
          <cell r="K8" t="str">
            <v xml:space="preserve">50  </v>
          </cell>
        </row>
        <row r="9">
          <cell r="A9" t="str">
            <v>8/3</v>
          </cell>
          <cell r="B9">
            <v>182849.2</v>
          </cell>
          <cell r="C9">
            <v>2300</v>
          </cell>
          <cell r="D9">
            <v>22700</v>
          </cell>
          <cell r="E9">
            <v>4540</v>
          </cell>
          <cell r="F9">
            <v>18160</v>
          </cell>
          <cell r="G9">
            <v>25000</v>
          </cell>
          <cell r="H9">
            <v>370.11</v>
          </cell>
          <cell r="I9" t="str">
            <v xml:space="preserve">יולנד   </v>
          </cell>
          <cell r="J9" t="str">
            <v xml:space="preserve">אוסטפלד     </v>
          </cell>
          <cell r="K9" t="str">
            <v xml:space="preserve">60  </v>
          </cell>
        </row>
        <row r="10">
          <cell r="A10" t="str">
            <v>10/9</v>
          </cell>
          <cell r="B10">
            <v>157844.70000000001</v>
          </cell>
          <cell r="C10">
            <v>2000</v>
          </cell>
          <cell r="D10">
            <v>20000</v>
          </cell>
          <cell r="E10">
            <v>4000</v>
          </cell>
          <cell r="F10">
            <v>16000</v>
          </cell>
          <cell r="G10">
            <v>22000</v>
          </cell>
          <cell r="H10">
            <v>247.69</v>
          </cell>
          <cell r="I10" t="str">
            <v xml:space="preserve">אברהם   </v>
          </cell>
          <cell r="J10" t="str">
            <v xml:space="preserve">טאוב        </v>
          </cell>
          <cell r="K10" t="str">
            <v xml:space="preserve">50  </v>
          </cell>
        </row>
        <row r="11">
          <cell r="A11" t="str">
            <v>11/7</v>
          </cell>
          <cell r="B11">
            <v>215429.17</v>
          </cell>
          <cell r="C11">
            <v>2500</v>
          </cell>
          <cell r="D11">
            <v>25000</v>
          </cell>
          <cell r="E11">
            <v>5000</v>
          </cell>
          <cell r="F11">
            <v>20000</v>
          </cell>
          <cell r="G11">
            <v>27500</v>
          </cell>
          <cell r="H11">
            <v>389.53</v>
          </cell>
          <cell r="I11" t="str">
            <v xml:space="preserve">פלורין  </v>
          </cell>
          <cell r="J11" t="str">
            <v xml:space="preserve">קאלין       </v>
          </cell>
          <cell r="K11" t="str">
            <v xml:space="preserve">60  </v>
          </cell>
        </row>
        <row r="12">
          <cell r="A12" t="str">
            <v>13/3</v>
          </cell>
          <cell r="B12">
            <v>168310.45</v>
          </cell>
          <cell r="C12">
            <v>3278.4300000000003</v>
          </cell>
          <cell r="D12">
            <v>20000</v>
          </cell>
          <cell r="E12">
            <v>4000</v>
          </cell>
          <cell r="F12">
            <v>16000</v>
          </cell>
          <cell r="G12">
            <v>23278.43</v>
          </cell>
          <cell r="H12">
            <v>597.54999999999995</v>
          </cell>
          <cell r="I12" t="str">
            <v xml:space="preserve">רמין    </v>
          </cell>
          <cell r="J12" t="str">
            <v xml:space="preserve">רחמים       </v>
          </cell>
          <cell r="K12" t="str">
            <v xml:space="preserve">50  </v>
          </cell>
        </row>
        <row r="13">
          <cell r="A13" t="str">
            <v>18/2</v>
          </cell>
          <cell r="B13">
            <v>214444.89</v>
          </cell>
          <cell r="C13">
            <v>2700</v>
          </cell>
          <cell r="D13">
            <v>26800</v>
          </cell>
          <cell r="E13">
            <v>5360</v>
          </cell>
          <cell r="F13">
            <v>21440</v>
          </cell>
          <cell r="G13">
            <v>29500</v>
          </cell>
          <cell r="H13">
            <v>598.78</v>
          </cell>
          <cell r="I13" t="str">
            <v xml:space="preserve">אוג'ן   </v>
          </cell>
          <cell r="J13" t="str">
            <v xml:space="preserve">לרסקו       </v>
          </cell>
          <cell r="K13" t="str">
            <v xml:space="preserve">50  </v>
          </cell>
        </row>
        <row r="14">
          <cell r="A14" t="str">
            <v>19/0</v>
          </cell>
          <cell r="B14">
            <v>166827.39000000001</v>
          </cell>
          <cell r="C14">
            <v>2050</v>
          </cell>
          <cell r="D14">
            <v>20700</v>
          </cell>
          <cell r="E14">
            <v>4140</v>
          </cell>
          <cell r="F14">
            <v>16560</v>
          </cell>
          <cell r="G14">
            <v>22750</v>
          </cell>
          <cell r="H14">
            <v>216.07</v>
          </cell>
          <cell r="I14" t="str">
            <v xml:space="preserve">גולן    </v>
          </cell>
          <cell r="J14" t="str">
            <v xml:space="preserve">מנור        </v>
          </cell>
          <cell r="K14" t="str">
            <v xml:space="preserve">80  </v>
          </cell>
        </row>
        <row r="15">
          <cell r="A15" t="str">
            <v>20/8</v>
          </cell>
          <cell r="B15">
            <v>289528.21000000002</v>
          </cell>
          <cell r="C15">
            <v>3661.6000000000013</v>
          </cell>
          <cell r="D15">
            <v>36735.4</v>
          </cell>
          <cell r="E15">
            <v>7347.079999999999</v>
          </cell>
          <cell r="F15">
            <v>29388.32</v>
          </cell>
          <cell r="G15">
            <v>40397</v>
          </cell>
          <cell r="H15">
            <v>377.58</v>
          </cell>
          <cell r="I15" t="str">
            <v xml:space="preserve">פיטר    </v>
          </cell>
          <cell r="J15" t="str">
            <v xml:space="preserve">פז          </v>
          </cell>
          <cell r="K15" t="str">
            <v xml:space="preserve">30  </v>
          </cell>
        </row>
        <row r="16">
          <cell r="A16" t="str">
            <v>21/6</v>
          </cell>
          <cell r="B16">
            <v>160846.84</v>
          </cell>
          <cell r="C16">
            <v>2000</v>
          </cell>
          <cell r="D16">
            <v>20000</v>
          </cell>
          <cell r="E16">
            <v>4000</v>
          </cell>
          <cell r="F16">
            <v>16000</v>
          </cell>
          <cell r="G16">
            <v>22000</v>
          </cell>
          <cell r="H16">
            <v>143.41999999999999</v>
          </cell>
          <cell r="I16" t="str">
            <v xml:space="preserve">פנחס    </v>
          </cell>
          <cell r="J16" t="str">
            <v xml:space="preserve">גוילי       </v>
          </cell>
          <cell r="K16" t="str">
            <v xml:space="preserve">50  </v>
          </cell>
        </row>
        <row r="17">
          <cell r="A17" t="str">
            <v>22/4</v>
          </cell>
          <cell r="B17">
            <v>169644.85</v>
          </cell>
          <cell r="C17">
            <v>2110.5000000000018</v>
          </cell>
          <cell r="D17">
            <v>21004.5</v>
          </cell>
          <cell r="E17">
            <v>4200.8999999999996</v>
          </cell>
          <cell r="F17">
            <v>16803.599999999999</v>
          </cell>
          <cell r="G17">
            <v>23115</v>
          </cell>
          <cell r="H17">
            <v>184.07</v>
          </cell>
          <cell r="I17" t="str">
            <v xml:space="preserve">עידית   </v>
          </cell>
          <cell r="J17" t="str">
            <v xml:space="preserve">ריפשטיין    </v>
          </cell>
          <cell r="K17" t="str">
            <v xml:space="preserve">60  </v>
          </cell>
        </row>
        <row r="18">
          <cell r="A18" t="str">
            <v>29/9</v>
          </cell>
          <cell r="B18">
            <v>174405.2</v>
          </cell>
          <cell r="C18">
            <v>2000</v>
          </cell>
          <cell r="D18">
            <v>20400</v>
          </cell>
          <cell r="E18">
            <v>4080</v>
          </cell>
          <cell r="F18">
            <v>16320</v>
          </cell>
          <cell r="G18">
            <v>22400</v>
          </cell>
          <cell r="H18">
            <v>127.47</v>
          </cell>
          <cell r="I18" t="str">
            <v xml:space="preserve">ניר     </v>
          </cell>
          <cell r="J18" t="str">
            <v xml:space="preserve">סליקטר      </v>
          </cell>
          <cell r="K18" t="str">
            <v xml:space="preserve">60  </v>
          </cell>
        </row>
        <row r="19">
          <cell r="A19" t="str">
            <v>30/7</v>
          </cell>
          <cell r="B19">
            <v>254253.27</v>
          </cell>
          <cell r="C19">
            <v>3184</v>
          </cell>
          <cell r="D19">
            <v>32158.400000000001</v>
          </cell>
          <cell r="E19">
            <v>6431.68</v>
          </cell>
          <cell r="F19">
            <v>25726.720000000001</v>
          </cell>
          <cell r="G19">
            <v>35342.400000000001</v>
          </cell>
          <cell r="H19">
            <v>425.29</v>
          </cell>
          <cell r="I19" t="str">
            <v xml:space="preserve">אהרון   </v>
          </cell>
          <cell r="J19" t="str">
            <v xml:space="preserve">קרפ         </v>
          </cell>
          <cell r="K19" t="str">
            <v xml:space="preserve">90  </v>
          </cell>
        </row>
        <row r="20">
          <cell r="A20" t="str">
            <v>31/5</v>
          </cell>
          <cell r="B20">
            <v>138747.56</v>
          </cell>
          <cell r="C20">
            <v>1600</v>
          </cell>
          <cell r="D20">
            <v>16400</v>
          </cell>
          <cell r="E20">
            <v>3280</v>
          </cell>
          <cell r="F20">
            <v>13120</v>
          </cell>
          <cell r="G20">
            <v>18000</v>
          </cell>
          <cell r="H20">
            <v>176.06</v>
          </cell>
          <cell r="I20" t="str">
            <v xml:space="preserve">גנאדי   </v>
          </cell>
          <cell r="J20" t="str">
            <v xml:space="preserve">פודגייצקי   </v>
          </cell>
          <cell r="K20" t="str">
            <v xml:space="preserve">60  </v>
          </cell>
        </row>
        <row r="21">
          <cell r="A21" t="str">
            <v>32/3</v>
          </cell>
          <cell r="B21">
            <v>53027.69</v>
          </cell>
          <cell r="C21">
            <v>559.27000000000066</v>
          </cell>
          <cell r="D21">
            <v>6634.66</v>
          </cell>
          <cell r="E21">
            <v>1326.93</v>
          </cell>
          <cell r="F21">
            <v>5307.73</v>
          </cell>
          <cell r="G21">
            <v>7193.93</v>
          </cell>
          <cell r="H21">
            <v>151.91999999999999</v>
          </cell>
          <cell r="I21" t="str">
            <v xml:space="preserve">יורם    </v>
          </cell>
          <cell r="J21" t="str">
            <v xml:space="preserve">אורון       </v>
          </cell>
          <cell r="K21" t="str">
            <v xml:space="preserve">10  </v>
          </cell>
        </row>
        <row r="22">
          <cell r="A22" t="str">
            <v>33/1</v>
          </cell>
          <cell r="B22">
            <v>94163.3</v>
          </cell>
          <cell r="C22">
            <v>1200</v>
          </cell>
          <cell r="D22">
            <v>11800</v>
          </cell>
          <cell r="E22">
            <v>2360</v>
          </cell>
          <cell r="F22">
            <v>9440</v>
          </cell>
          <cell r="G22">
            <v>13000</v>
          </cell>
          <cell r="H22">
            <v>131.82</v>
          </cell>
          <cell r="I22" t="str">
            <v xml:space="preserve">מיכאל   </v>
          </cell>
          <cell r="J22" t="str">
            <v xml:space="preserve">אוקס        </v>
          </cell>
          <cell r="K22" t="str">
            <v xml:space="preserve">60  </v>
          </cell>
        </row>
        <row r="23">
          <cell r="A23" t="str">
            <v>36/4</v>
          </cell>
          <cell r="B23">
            <v>203163.97</v>
          </cell>
          <cell r="C23">
            <v>2547.199999999998</v>
          </cell>
          <cell r="D23">
            <v>25312.800000000003</v>
          </cell>
          <cell r="E23">
            <v>5062.5600000000004</v>
          </cell>
          <cell r="F23">
            <v>20250.240000000002</v>
          </cell>
          <cell r="G23">
            <v>27860</v>
          </cell>
          <cell r="H23">
            <v>309.68</v>
          </cell>
          <cell r="I23" t="str">
            <v xml:space="preserve">רמי     </v>
          </cell>
          <cell r="J23" t="str">
            <v xml:space="preserve">קלדרון      </v>
          </cell>
          <cell r="K23" t="str">
            <v xml:space="preserve">20  </v>
          </cell>
        </row>
        <row r="24">
          <cell r="A24" t="str">
            <v>37/2</v>
          </cell>
          <cell r="B24">
            <v>77353.929999999993</v>
          </cell>
          <cell r="C24">
            <v>950</v>
          </cell>
          <cell r="D24">
            <v>9550</v>
          </cell>
          <cell r="E24">
            <v>1910</v>
          </cell>
          <cell r="F24">
            <v>7640</v>
          </cell>
          <cell r="G24">
            <v>10500</v>
          </cell>
          <cell r="H24">
            <v>21.63</v>
          </cell>
          <cell r="I24" t="str">
            <v xml:space="preserve">זיאק    </v>
          </cell>
          <cell r="J24" t="str">
            <v xml:space="preserve">קיני        </v>
          </cell>
          <cell r="K24" t="str">
            <v xml:space="preserve">50  </v>
          </cell>
        </row>
        <row r="25">
          <cell r="A25" t="str">
            <v>39/8</v>
          </cell>
          <cell r="B25">
            <v>61679.48</v>
          </cell>
          <cell r="C25">
            <v>1044.1299999999992</v>
          </cell>
          <cell r="D25">
            <v>7640</v>
          </cell>
          <cell r="E25">
            <v>1528</v>
          </cell>
          <cell r="F25">
            <v>6112</v>
          </cell>
          <cell r="G25">
            <v>8684.1299999999992</v>
          </cell>
          <cell r="H25">
            <v>128.6</v>
          </cell>
          <cell r="I25" t="str">
            <v xml:space="preserve">לנה     </v>
          </cell>
          <cell r="J25" t="str">
            <v xml:space="preserve">מנשרוב      </v>
          </cell>
          <cell r="K25" t="str">
            <v xml:space="preserve">20  </v>
          </cell>
        </row>
        <row r="26">
          <cell r="A26" t="str">
            <v>40/6</v>
          </cell>
          <cell r="B26">
            <v>137407.92000000001</v>
          </cell>
          <cell r="C26">
            <v>1700</v>
          </cell>
          <cell r="D26">
            <v>17300</v>
          </cell>
          <cell r="E26">
            <v>3460</v>
          </cell>
          <cell r="F26">
            <v>13840</v>
          </cell>
          <cell r="G26">
            <v>19000</v>
          </cell>
          <cell r="H26">
            <v>23.57</v>
          </cell>
          <cell r="I26" t="str">
            <v xml:space="preserve">גבי     </v>
          </cell>
          <cell r="J26" t="str">
            <v xml:space="preserve">טל          </v>
          </cell>
          <cell r="K26" t="str">
            <v xml:space="preserve">60  </v>
          </cell>
        </row>
        <row r="27">
          <cell r="A27" t="str">
            <v>41/4</v>
          </cell>
          <cell r="B27">
            <v>84835.8</v>
          </cell>
          <cell r="C27">
            <v>1060</v>
          </cell>
          <cell r="D27">
            <v>10640</v>
          </cell>
          <cell r="E27">
            <v>2128</v>
          </cell>
          <cell r="F27">
            <v>8512</v>
          </cell>
          <cell r="G27">
            <v>11700</v>
          </cell>
          <cell r="H27">
            <v>78.3</v>
          </cell>
          <cell r="I27" t="str">
            <v xml:space="preserve">נטלי    </v>
          </cell>
          <cell r="J27" t="str">
            <v xml:space="preserve">גולוד       </v>
          </cell>
          <cell r="K27" t="str">
            <v xml:space="preserve">60  </v>
          </cell>
        </row>
        <row r="28">
          <cell r="A28" t="str">
            <v>42/2</v>
          </cell>
          <cell r="B28">
            <v>76140.259999999995</v>
          </cell>
          <cell r="C28">
            <v>950</v>
          </cell>
          <cell r="D28">
            <v>9550</v>
          </cell>
          <cell r="E28">
            <v>1910</v>
          </cell>
          <cell r="F28">
            <v>7640</v>
          </cell>
          <cell r="G28">
            <v>10500</v>
          </cell>
          <cell r="H28">
            <v>217.8</v>
          </cell>
          <cell r="I28" t="str">
            <v xml:space="preserve">אבי     </v>
          </cell>
          <cell r="J28" t="str">
            <v xml:space="preserve">חלבי        </v>
          </cell>
          <cell r="K28" t="str">
            <v xml:space="preserve">90  </v>
          </cell>
        </row>
        <row r="29">
          <cell r="A29" t="str">
            <v>43/0</v>
          </cell>
          <cell r="B29">
            <v>174709.15</v>
          </cell>
          <cell r="C29">
            <v>2110.5000000000018</v>
          </cell>
          <cell r="D29">
            <v>21507</v>
          </cell>
          <cell r="E29">
            <v>4301.3999999999996</v>
          </cell>
          <cell r="F29">
            <v>17205.599999999999</v>
          </cell>
          <cell r="G29">
            <v>23617.5</v>
          </cell>
          <cell r="H29">
            <v>76.2</v>
          </cell>
          <cell r="I29" t="str">
            <v xml:space="preserve">זהר     </v>
          </cell>
          <cell r="J29" t="str">
            <v xml:space="preserve">קאופמן      </v>
          </cell>
          <cell r="K29" t="str">
            <v xml:space="preserve">40  </v>
          </cell>
        </row>
        <row r="30">
          <cell r="A30" t="str">
            <v>45/5</v>
          </cell>
          <cell r="B30">
            <v>118359.57</v>
          </cell>
          <cell r="C30">
            <v>1507.5</v>
          </cell>
          <cell r="D30">
            <v>14572.5</v>
          </cell>
          <cell r="E30">
            <v>2914.5</v>
          </cell>
          <cell r="F30">
            <v>11658</v>
          </cell>
          <cell r="G30">
            <v>16080</v>
          </cell>
          <cell r="H30">
            <v>298.10000000000002</v>
          </cell>
          <cell r="I30" t="str">
            <v xml:space="preserve">אשר     </v>
          </cell>
          <cell r="J30" t="str">
            <v xml:space="preserve">ניצני       </v>
          </cell>
          <cell r="K30" t="str">
            <v xml:space="preserve">40  </v>
          </cell>
        </row>
        <row r="31">
          <cell r="A31" t="str">
            <v>48/9</v>
          </cell>
          <cell r="B31">
            <v>85919.3</v>
          </cell>
          <cell r="C31">
            <v>7177</v>
          </cell>
          <cell r="D31">
            <v>9800</v>
          </cell>
          <cell r="E31">
            <v>1960</v>
          </cell>
          <cell r="F31">
            <v>7840</v>
          </cell>
          <cell r="G31">
            <v>16977</v>
          </cell>
          <cell r="H31">
            <v>195.02</v>
          </cell>
          <cell r="I31" t="str">
            <v xml:space="preserve">רונן    </v>
          </cell>
          <cell r="J31" t="str">
            <v xml:space="preserve">שרבני       </v>
          </cell>
          <cell r="K31" t="str">
            <v xml:space="preserve">50  </v>
          </cell>
        </row>
        <row r="32">
          <cell r="A32" t="str">
            <v>49/7</v>
          </cell>
          <cell r="B32">
            <v>232437.03</v>
          </cell>
          <cell r="C32">
            <v>2600</v>
          </cell>
          <cell r="D32">
            <v>25900</v>
          </cell>
          <cell r="E32">
            <v>5180</v>
          </cell>
          <cell r="F32">
            <v>20720</v>
          </cell>
          <cell r="G32">
            <v>28500</v>
          </cell>
          <cell r="H32">
            <v>173.58</v>
          </cell>
          <cell r="I32" t="str">
            <v xml:space="preserve">דוד     </v>
          </cell>
          <cell r="J32" t="str">
            <v xml:space="preserve">הרסט        </v>
          </cell>
          <cell r="K32" t="str">
            <v xml:space="preserve">70  </v>
          </cell>
        </row>
        <row r="33">
          <cell r="A33" t="str">
            <v>50/5</v>
          </cell>
          <cell r="B33">
            <v>136105.47</v>
          </cell>
          <cell r="C33">
            <v>1700</v>
          </cell>
          <cell r="D33">
            <v>16800</v>
          </cell>
          <cell r="E33">
            <v>3360</v>
          </cell>
          <cell r="F33">
            <v>13440</v>
          </cell>
          <cell r="G33">
            <v>18500</v>
          </cell>
          <cell r="H33">
            <v>157.52000000000001</v>
          </cell>
          <cell r="I33" t="str">
            <v xml:space="preserve">צבי     </v>
          </cell>
          <cell r="J33" t="str">
            <v xml:space="preserve">אפלבוים     </v>
          </cell>
          <cell r="K33" t="str">
            <v xml:space="preserve">91  </v>
          </cell>
        </row>
        <row r="34">
          <cell r="A34" t="str">
            <v>51/3</v>
          </cell>
          <cell r="B34">
            <v>105023.69</v>
          </cell>
          <cell r="C34">
            <v>1300</v>
          </cell>
          <cell r="D34">
            <v>13200</v>
          </cell>
          <cell r="E34">
            <v>2640</v>
          </cell>
          <cell r="F34">
            <v>10560</v>
          </cell>
          <cell r="G34">
            <v>14500</v>
          </cell>
          <cell r="H34">
            <v>224.4</v>
          </cell>
          <cell r="I34" t="str">
            <v xml:space="preserve">אלי     </v>
          </cell>
          <cell r="J34" t="str">
            <v xml:space="preserve">לניאדו      </v>
          </cell>
          <cell r="K34" t="str">
            <v xml:space="preserve">60  </v>
          </cell>
        </row>
        <row r="35">
          <cell r="A35" t="str">
            <v>52/1</v>
          </cell>
          <cell r="B35">
            <v>166821.85</v>
          </cell>
          <cell r="C35">
            <v>2050</v>
          </cell>
          <cell r="D35">
            <v>20700</v>
          </cell>
          <cell r="E35">
            <v>4140</v>
          </cell>
          <cell r="F35">
            <v>16560</v>
          </cell>
          <cell r="G35">
            <v>22750</v>
          </cell>
          <cell r="H35">
            <v>293.18</v>
          </cell>
          <cell r="I35" t="str">
            <v xml:space="preserve">דוד     </v>
          </cell>
          <cell r="J35" t="str">
            <v xml:space="preserve">ברוס        </v>
          </cell>
          <cell r="K35" t="str">
            <v xml:space="preserve">30  </v>
          </cell>
        </row>
        <row r="36">
          <cell r="A36" t="str">
            <v>53/9</v>
          </cell>
          <cell r="B36">
            <v>126149.5</v>
          </cell>
          <cell r="C36">
            <v>1460</v>
          </cell>
          <cell r="D36">
            <v>14540</v>
          </cell>
          <cell r="E36">
            <v>2908</v>
          </cell>
          <cell r="F36">
            <v>11632</v>
          </cell>
          <cell r="G36">
            <v>16000</v>
          </cell>
          <cell r="H36">
            <v>25.15</v>
          </cell>
          <cell r="I36" t="str">
            <v xml:space="preserve">גרגורי  </v>
          </cell>
          <cell r="J36" t="str">
            <v xml:space="preserve">צ'רניצקי    </v>
          </cell>
          <cell r="K36" t="str">
            <v xml:space="preserve">60  </v>
          </cell>
        </row>
        <row r="37">
          <cell r="A37" t="str">
            <v>54/7</v>
          </cell>
          <cell r="B37">
            <v>165379.17000000001</v>
          </cell>
          <cell r="C37">
            <v>2242.5800000000017</v>
          </cell>
          <cell r="D37">
            <v>20500</v>
          </cell>
          <cell r="E37">
            <v>4100</v>
          </cell>
          <cell r="F37">
            <v>16400</v>
          </cell>
          <cell r="G37">
            <v>22742.58</v>
          </cell>
          <cell r="H37">
            <v>145.56</v>
          </cell>
          <cell r="I37" t="str">
            <v xml:space="preserve">אלכס    </v>
          </cell>
          <cell r="J37" t="str">
            <v xml:space="preserve">שטרנברג     </v>
          </cell>
          <cell r="K37" t="str">
            <v xml:space="preserve">70  </v>
          </cell>
        </row>
        <row r="38">
          <cell r="A38" t="str">
            <v>55/4</v>
          </cell>
          <cell r="B38">
            <v>190897.69</v>
          </cell>
          <cell r="C38">
            <v>2200</v>
          </cell>
          <cell r="D38">
            <v>21800</v>
          </cell>
          <cell r="E38">
            <v>4360</v>
          </cell>
          <cell r="F38">
            <v>17440</v>
          </cell>
          <cell r="G38">
            <v>24000</v>
          </cell>
          <cell r="H38">
            <v>78.52</v>
          </cell>
          <cell r="I38" t="str">
            <v xml:space="preserve">יאיר    </v>
          </cell>
          <cell r="J38" t="str">
            <v xml:space="preserve">אברמוביץ    </v>
          </cell>
          <cell r="K38" t="str">
            <v xml:space="preserve">60  </v>
          </cell>
        </row>
        <row r="39">
          <cell r="A39" t="str">
            <v>56/2</v>
          </cell>
          <cell r="B39">
            <v>84623.71</v>
          </cell>
          <cell r="C39">
            <v>1050</v>
          </cell>
          <cell r="D39">
            <v>10450</v>
          </cell>
          <cell r="E39">
            <v>2090</v>
          </cell>
          <cell r="F39">
            <v>8360</v>
          </cell>
          <cell r="G39">
            <v>11500</v>
          </cell>
          <cell r="H39">
            <v>35.61</v>
          </cell>
          <cell r="I39" t="str">
            <v xml:space="preserve">טניה    </v>
          </cell>
          <cell r="J39" t="str">
            <v xml:space="preserve">אלפרסי      </v>
          </cell>
          <cell r="K39" t="str">
            <v xml:space="preserve">30  </v>
          </cell>
        </row>
        <row r="40">
          <cell r="A40" t="str">
            <v>57/0</v>
          </cell>
          <cell r="B40">
            <v>121461.91</v>
          </cell>
          <cell r="C40">
            <v>1500</v>
          </cell>
          <cell r="D40">
            <v>15200</v>
          </cell>
          <cell r="E40">
            <v>3040</v>
          </cell>
          <cell r="F40">
            <v>12160</v>
          </cell>
          <cell r="G40">
            <v>16700</v>
          </cell>
          <cell r="H40">
            <v>120.78</v>
          </cell>
          <cell r="I40" t="str">
            <v xml:space="preserve">אבי     </v>
          </cell>
          <cell r="J40" t="str">
            <v xml:space="preserve">אברמי       </v>
          </cell>
          <cell r="K40" t="str">
            <v xml:space="preserve">60  </v>
          </cell>
        </row>
        <row r="41">
          <cell r="A41" t="str">
            <v>59/6</v>
          </cell>
          <cell r="B41">
            <v>76893.570000000007</v>
          </cell>
          <cell r="C41">
            <v>960</v>
          </cell>
          <cell r="D41">
            <v>9640</v>
          </cell>
          <cell r="E41">
            <v>1928</v>
          </cell>
          <cell r="F41">
            <v>7712</v>
          </cell>
          <cell r="G41">
            <v>10600</v>
          </cell>
          <cell r="H41">
            <v>154.82</v>
          </cell>
          <cell r="I41" t="str">
            <v xml:space="preserve">אלכס    </v>
          </cell>
          <cell r="J41" t="str">
            <v xml:space="preserve">זלצמן       </v>
          </cell>
          <cell r="K41" t="str">
            <v xml:space="preserve">70  </v>
          </cell>
        </row>
        <row r="42">
          <cell r="A42" t="str">
            <v>60/4</v>
          </cell>
          <cell r="B42">
            <v>290001.91999999998</v>
          </cell>
          <cell r="C42">
            <v>3661.6000000000004</v>
          </cell>
          <cell r="D42">
            <v>36735.4</v>
          </cell>
          <cell r="E42">
            <v>7347.08</v>
          </cell>
          <cell r="F42">
            <v>29388.32</v>
          </cell>
          <cell r="G42">
            <v>40397</v>
          </cell>
          <cell r="H42">
            <v>237.94</v>
          </cell>
          <cell r="I42" t="str">
            <v xml:space="preserve">יהודה   </v>
          </cell>
          <cell r="J42" t="str">
            <v xml:space="preserve">מימן        </v>
          </cell>
          <cell r="K42" t="str">
            <v xml:space="preserve">80  </v>
          </cell>
        </row>
        <row r="43">
          <cell r="A43" t="str">
            <v>61/2</v>
          </cell>
          <cell r="B43">
            <v>77085.919999999998</v>
          </cell>
          <cell r="C43">
            <v>900</v>
          </cell>
          <cell r="D43">
            <v>9100</v>
          </cell>
          <cell r="E43">
            <v>1820</v>
          </cell>
          <cell r="F43">
            <v>7280</v>
          </cell>
          <cell r="G43">
            <v>10000</v>
          </cell>
          <cell r="H43">
            <v>4.45</v>
          </cell>
          <cell r="I43" t="str">
            <v xml:space="preserve">יאיר    </v>
          </cell>
          <cell r="J43" t="str">
            <v xml:space="preserve">סיני        </v>
          </cell>
          <cell r="K43" t="str">
            <v xml:space="preserve">91  </v>
          </cell>
        </row>
        <row r="44">
          <cell r="A44" t="str">
            <v>62/0</v>
          </cell>
          <cell r="B44">
            <v>84601.09</v>
          </cell>
          <cell r="C44">
            <v>1040</v>
          </cell>
          <cell r="D44">
            <v>10460</v>
          </cell>
          <cell r="E44">
            <v>2092</v>
          </cell>
          <cell r="F44">
            <v>8368</v>
          </cell>
          <cell r="G44">
            <v>11500</v>
          </cell>
          <cell r="H44">
            <v>126.65</v>
          </cell>
          <cell r="I44" t="str">
            <v xml:space="preserve">מיכאל   </v>
          </cell>
          <cell r="J44" t="str">
            <v xml:space="preserve">דובובסקי    </v>
          </cell>
          <cell r="K44" t="str">
            <v xml:space="preserve">50  </v>
          </cell>
        </row>
        <row r="45">
          <cell r="A45" t="str">
            <v>63/8</v>
          </cell>
          <cell r="B45">
            <v>84668.87</v>
          </cell>
          <cell r="C45">
            <v>1040</v>
          </cell>
          <cell r="D45">
            <v>10460</v>
          </cell>
          <cell r="E45">
            <v>2092</v>
          </cell>
          <cell r="F45">
            <v>8368</v>
          </cell>
          <cell r="G45">
            <v>11500</v>
          </cell>
          <cell r="H45">
            <v>106.3</v>
          </cell>
          <cell r="I45" t="str">
            <v xml:space="preserve">סרגיי   </v>
          </cell>
          <cell r="J45" t="str">
            <v xml:space="preserve">רוגוב       </v>
          </cell>
          <cell r="K45" t="str">
            <v xml:space="preserve">50  </v>
          </cell>
        </row>
        <row r="46">
          <cell r="A46" t="str">
            <v>64/6</v>
          </cell>
          <cell r="B46">
            <v>61540.5</v>
          </cell>
          <cell r="C46">
            <v>770</v>
          </cell>
          <cell r="D46">
            <v>7730</v>
          </cell>
          <cell r="E46">
            <v>1546</v>
          </cell>
          <cell r="F46">
            <v>6184</v>
          </cell>
          <cell r="G46">
            <v>8500</v>
          </cell>
          <cell r="H46">
            <v>4.8</v>
          </cell>
          <cell r="I46" t="str">
            <v xml:space="preserve">ארז     </v>
          </cell>
          <cell r="J46" t="str">
            <v xml:space="preserve">שמש         </v>
          </cell>
          <cell r="K46" t="str">
            <v xml:space="preserve">20  </v>
          </cell>
        </row>
        <row r="47">
          <cell r="A47" t="str">
            <v>66/1</v>
          </cell>
          <cell r="B47">
            <v>135817.09</v>
          </cell>
          <cell r="C47">
            <v>1700</v>
          </cell>
          <cell r="D47">
            <v>16800</v>
          </cell>
          <cell r="E47">
            <v>3360</v>
          </cell>
          <cell r="F47">
            <v>13440</v>
          </cell>
          <cell r="G47">
            <v>18500</v>
          </cell>
          <cell r="H47">
            <v>128.80000000000001</v>
          </cell>
          <cell r="I47" t="str">
            <v xml:space="preserve">אלכסנדר </v>
          </cell>
          <cell r="J47" t="str">
            <v xml:space="preserve">רזניק       </v>
          </cell>
          <cell r="K47" t="str">
            <v xml:space="preserve">60  </v>
          </cell>
        </row>
        <row r="48">
          <cell r="A48" t="str">
            <v>67/9</v>
          </cell>
          <cell r="B48">
            <v>145017.63</v>
          </cell>
          <cell r="C48">
            <v>-8406.8700000000008</v>
          </cell>
          <cell r="D48">
            <v>18190.5</v>
          </cell>
          <cell r="E48">
            <v>3638.1</v>
          </cell>
          <cell r="F48">
            <v>14552.4</v>
          </cell>
          <cell r="G48">
            <v>9783.6299999999992</v>
          </cell>
          <cell r="H48" t="str">
            <v xml:space="preserve">        </v>
          </cell>
          <cell r="I48" t="str">
            <v xml:space="preserve">יוסי    </v>
          </cell>
          <cell r="J48" t="str">
            <v xml:space="preserve">צפתי        </v>
          </cell>
          <cell r="K48" t="str">
            <v xml:space="preserve">80  </v>
          </cell>
        </row>
        <row r="49">
          <cell r="A49" t="str">
            <v>69/5</v>
          </cell>
          <cell r="B49">
            <v>176540.37</v>
          </cell>
          <cell r="C49">
            <v>2140</v>
          </cell>
          <cell r="D49">
            <v>21360</v>
          </cell>
          <cell r="E49">
            <v>4272</v>
          </cell>
          <cell r="F49">
            <v>17088</v>
          </cell>
          <cell r="G49">
            <v>23500</v>
          </cell>
          <cell r="H49">
            <v>100.9</v>
          </cell>
          <cell r="I49" t="str">
            <v xml:space="preserve">שלומי   </v>
          </cell>
          <cell r="J49" t="str">
            <v xml:space="preserve">סיני        </v>
          </cell>
          <cell r="K49" t="str">
            <v xml:space="preserve">80  </v>
          </cell>
        </row>
        <row r="50">
          <cell r="A50" t="str">
            <v>70/3</v>
          </cell>
          <cell r="B50">
            <v>67992.84</v>
          </cell>
          <cell r="C50">
            <v>850</v>
          </cell>
          <cell r="D50">
            <v>8550</v>
          </cell>
          <cell r="E50">
            <v>1710</v>
          </cell>
          <cell r="F50">
            <v>6840</v>
          </cell>
          <cell r="G50">
            <v>9400</v>
          </cell>
          <cell r="H50">
            <v>21.9</v>
          </cell>
          <cell r="I50" t="str">
            <v xml:space="preserve">רחמים   </v>
          </cell>
          <cell r="J50" t="str">
            <v xml:space="preserve">נגאוקר      </v>
          </cell>
          <cell r="K50" t="str">
            <v xml:space="preserve">92  </v>
          </cell>
        </row>
        <row r="51">
          <cell r="A51" t="str">
            <v>71/1</v>
          </cell>
          <cell r="B51">
            <v>135856.98000000001</v>
          </cell>
          <cell r="C51">
            <v>1700</v>
          </cell>
          <cell r="D51">
            <v>16800</v>
          </cell>
          <cell r="E51">
            <v>3360</v>
          </cell>
          <cell r="F51">
            <v>13440</v>
          </cell>
          <cell r="G51">
            <v>18500</v>
          </cell>
          <cell r="H51">
            <v>195.6</v>
          </cell>
          <cell r="I51" t="str">
            <v xml:space="preserve">איליה   </v>
          </cell>
          <cell r="J51" t="str">
            <v xml:space="preserve">בוסיס       </v>
          </cell>
          <cell r="K51" t="str">
            <v xml:space="preserve">60  </v>
          </cell>
        </row>
        <row r="52">
          <cell r="A52" t="str">
            <v>72/9</v>
          </cell>
          <cell r="B52">
            <v>57151.64</v>
          </cell>
          <cell r="C52">
            <v>389.52000000000044</v>
          </cell>
          <cell r="D52">
            <v>7500</v>
          </cell>
          <cell r="E52">
            <v>1500</v>
          </cell>
          <cell r="F52">
            <v>6000</v>
          </cell>
          <cell r="G52">
            <v>7889.52</v>
          </cell>
          <cell r="H52">
            <v>101.19</v>
          </cell>
          <cell r="I52" t="str">
            <v xml:space="preserve">רמי     </v>
          </cell>
          <cell r="J52" t="str">
            <v xml:space="preserve">מרקשטיין    </v>
          </cell>
          <cell r="K52" t="str">
            <v xml:space="preserve">92  </v>
          </cell>
        </row>
        <row r="53">
          <cell r="A53" t="str">
            <v>73/7</v>
          </cell>
          <cell r="B53">
            <v>122980.6</v>
          </cell>
          <cell r="C53">
            <v>1540</v>
          </cell>
          <cell r="D53">
            <v>15460</v>
          </cell>
          <cell r="E53">
            <v>3092</v>
          </cell>
          <cell r="F53">
            <v>12368</v>
          </cell>
          <cell r="G53">
            <v>17000</v>
          </cell>
          <cell r="H53">
            <v>82.6</v>
          </cell>
          <cell r="I53" t="str">
            <v xml:space="preserve">עופר    </v>
          </cell>
          <cell r="J53" t="str">
            <v xml:space="preserve">ויקוס       </v>
          </cell>
          <cell r="K53" t="str">
            <v xml:space="preserve">90  </v>
          </cell>
        </row>
        <row r="54">
          <cell r="A54" t="str">
            <v>74/5</v>
          </cell>
          <cell r="B54">
            <v>167112.44</v>
          </cell>
          <cell r="C54">
            <v>2100</v>
          </cell>
          <cell r="D54">
            <v>20900</v>
          </cell>
          <cell r="E54">
            <v>4180</v>
          </cell>
          <cell r="F54">
            <v>16720</v>
          </cell>
          <cell r="G54">
            <v>23000</v>
          </cell>
          <cell r="H54">
            <v>115.02</v>
          </cell>
          <cell r="I54" t="str">
            <v xml:space="preserve">גלעד    </v>
          </cell>
          <cell r="J54" t="str">
            <v xml:space="preserve">עבאדי       </v>
          </cell>
          <cell r="K54" t="str">
            <v xml:space="preserve">80  </v>
          </cell>
        </row>
        <row r="55">
          <cell r="A55" t="str">
            <v>75/2</v>
          </cell>
          <cell r="B55">
            <v>89792.56</v>
          </cell>
          <cell r="C55">
            <v>1100</v>
          </cell>
          <cell r="D55">
            <v>11100</v>
          </cell>
          <cell r="E55">
            <v>2220</v>
          </cell>
          <cell r="F55">
            <v>8880</v>
          </cell>
          <cell r="G55">
            <v>12200</v>
          </cell>
          <cell r="H55">
            <v>115.32</v>
          </cell>
          <cell r="I55" t="str">
            <v xml:space="preserve">יבגני   </v>
          </cell>
          <cell r="J55" t="str">
            <v xml:space="preserve">דובנוב      </v>
          </cell>
          <cell r="K55" t="str">
            <v xml:space="preserve">50  </v>
          </cell>
        </row>
        <row r="56">
          <cell r="A56" t="str">
            <v>76/0</v>
          </cell>
          <cell r="B56">
            <v>128069.79</v>
          </cell>
          <cell r="C56">
            <v>1600</v>
          </cell>
          <cell r="D56">
            <v>16100</v>
          </cell>
          <cell r="E56">
            <v>3220</v>
          </cell>
          <cell r="F56">
            <v>12880</v>
          </cell>
          <cell r="G56">
            <v>17700</v>
          </cell>
          <cell r="H56">
            <v>171.05</v>
          </cell>
          <cell r="I56" t="str">
            <v xml:space="preserve">אריה    </v>
          </cell>
          <cell r="J56" t="str">
            <v xml:space="preserve">נוימן       </v>
          </cell>
          <cell r="K56" t="str">
            <v xml:space="preserve">90  </v>
          </cell>
        </row>
        <row r="57">
          <cell r="A57" t="str">
            <v>77/8</v>
          </cell>
          <cell r="B57">
            <v>117486.81</v>
          </cell>
          <cell r="C57">
            <v>0</v>
          </cell>
          <cell r="D57">
            <v>15500</v>
          </cell>
          <cell r="E57">
            <v>3100</v>
          </cell>
          <cell r="F57">
            <v>12400</v>
          </cell>
          <cell r="G57">
            <v>15500</v>
          </cell>
          <cell r="H57">
            <v>59.24</v>
          </cell>
          <cell r="I57" t="str">
            <v xml:space="preserve">מירי    </v>
          </cell>
          <cell r="J57" t="str">
            <v xml:space="preserve">אפשטיין     </v>
          </cell>
          <cell r="K57" t="str">
            <v xml:space="preserve">60  </v>
          </cell>
        </row>
        <row r="58">
          <cell r="A58" t="str">
            <v>78/6</v>
          </cell>
          <cell r="B58">
            <v>58754.1</v>
          </cell>
          <cell r="C58">
            <v>881.39999999999964</v>
          </cell>
          <cell r="D58">
            <v>7000</v>
          </cell>
          <cell r="E58">
            <v>1400</v>
          </cell>
          <cell r="F58">
            <v>5600</v>
          </cell>
          <cell r="G58">
            <v>7881.4</v>
          </cell>
          <cell r="H58">
            <v>75.09</v>
          </cell>
          <cell r="I58" t="str">
            <v xml:space="preserve">אלק     </v>
          </cell>
          <cell r="J58" t="str">
            <v xml:space="preserve">רומר        </v>
          </cell>
          <cell r="K58" t="str">
            <v xml:space="preserve">91  </v>
          </cell>
        </row>
        <row r="59">
          <cell r="A59" t="str">
            <v>80/2</v>
          </cell>
          <cell r="B59">
            <v>47848.87</v>
          </cell>
          <cell r="C59">
            <v>600</v>
          </cell>
          <cell r="D59">
            <v>6000</v>
          </cell>
          <cell r="E59">
            <v>1200</v>
          </cell>
          <cell r="F59">
            <v>4800</v>
          </cell>
          <cell r="G59">
            <v>6600</v>
          </cell>
          <cell r="H59">
            <v>0.94</v>
          </cell>
          <cell r="I59" t="str">
            <v xml:space="preserve">אילנה   </v>
          </cell>
          <cell r="J59" t="str">
            <v xml:space="preserve">אפשטיין     </v>
          </cell>
          <cell r="K59" t="str">
            <v xml:space="preserve">91  </v>
          </cell>
        </row>
        <row r="60">
          <cell r="A60" t="str">
            <v>82/8</v>
          </cell>
          <cell r="B60">
            <v>116315.8</v>
          </cell>
          <cell r="C60">
            <v>1470</v>
          </cell>
          <cell r="D60">
            <v>14730</v>
          </cell>
          <cell r="E60">
            <v>2946</v>
          </cell>
          <cell r="F60">
            <v>11784</v>
          </cell>
          <cell r="G60">
            <v>16200</v>
          </cell>
          <cell r="H60">
            <v>104.96</v>
          </cell>
          <cell r="I60" t="str">
            <v xml:space="preserve">מרדכי   </v>
          </cell>
          <cell r="J60" t="str">
            <v xml:space="preserve">פתל         </v>
          </cell>
          <cell r="K60" t="str">
            <v xml:space="preserve">80  </v>
          </cell>
        </row>
        <row r="61">
          <cell r="A61" t="str">
            <v>83/6</v>
          </cell>
          <cell r="B61">
            <v>69218.990000000005</v>
          </cell>
          <cell r="C61">
            <v>1102.2600000000002</v>
          </cell>
          <cell r="D61">
            <v>9000</v>
          </cell>
          <cell r="E61">
            <v>1800</v>
          </cell>
          <cell r="F61">
            <v>7200</v>
          </cell>
          <cell r="G61">
            <v>10102.26</v>
          </cell>
          <cell r="H61">
            <v>74.760000000000005</v>
          </cell>
          <cell r="I61" t="str">
            <v xml:space="preserve">יחזקאל  </v>
          </cell>
          <cell r="J61" t="str">
            <v xml:space="preserve">יצחקי       </v>
          </cell>
          <cell r="K61" t="str">
            <v xml:space="preserve">91  </v>
          </cell>
        </row>
        <row r="62">
          <cell r="A62" t="str">
            <v>84/4</v>
          </cell>
          <cell r="B62">
            <v>135128.45000000001</v>
          </cell>
          <cell r="C62">
            <v>1700</v>
          </cell>
          <cell r="D62">
            <v>16700</v>
          </cell>
          <cell r="E62">
            <v>3340</v>
          </cell>
          <cell r="F62">
            <v>13360</v>
          </cell>
          <cell r="G62">
            <v>18400</v>
          </cell>
          <cell r="H62">
            <v>165.64</v>
          </cell>
          <cell r="I62" t="str">
            <v xml:space="preserve">ברק     </v>
          </cell>
          <cell r="J62" t="str">
            <v xml:space="preserve">פלד         </v>
          </cell>
          <cell r="K62" t="str">
            <v xml:space="preserve">60  </v>
          </cell>
        </row>
        <row r="63">
          <cell r="A63" t="str">
            <v>85/1</v>
          </cell>
          <cell r="B63">
            <v>123318.49</v>
          </cell>
          <cell r="C63">
            <v>1500</v>
          </cell>
          <cell r="D63">
            <v>15400</v>
          </cell>
          <cell r="E63">
            <v>3080</v>
          </cell>
          <cell r="F63">
            <v>12320</v>
          </cell>
          <cell r="G63">
            <v>16900</v>
          </cell>
          <cell r="H63">
            <v>22.99</v>
          </cell>
          <cell r="I63" t="str">
            <v xml:space="preserve">יהודה   </v>
          </cell>
          <cell r="J63" t="str">
            <v xml:space="preserve">שמואל       </v>
          </cell>
          <cell r="K63" t="str">
            <v xml:space="preserve">50  </v>
          </cell>
        </row>
        <row r="64">
          <cell r="A64" t="str">
            <v>86/9</v>
          </cell>
          <cell r="B64">
            <v>105442.74</v>
          </cell>
          <cell r="C64">
            <v>0</v>
          </cell>
          <cell r="D64">
            <v>15296.4</v>
          </cell>
          <cell r="E64">
            <v>0</v>
          </cell>
          <cell r="F64">
            <v>15296.4</v>
          </cell>
          <cell r="G64">
            <v>15296.4</v>
          </cell>
          <cell r="H64">
            <v>55.36</v>
          </cell>
          <cell r="I64" t="str">
            <v xml:space="preserve">שמואל   </v>
          </cell>
          <cell r="J64" t="str">
            <v xml:space="preserve">גרינברג     </v>
          </cell>
          <cell r="K64" t="str">
            <v xml:space="preserve">10  </v>
          </cell>
        </row>
        <row r="65">
          <cell r="A65" t="str">
            <v>87/7</v>
          </cell>
          <cell r="B65">
            <v>45101.599999999999</v>
          </cell>
          <cell r="C65">
            <v>0</v>
          </cell>
          <cell r="D65">
            <v>6400</v>
          </cell>
          <cell r="E65">
            <v>1280</v>
          </cell>
          <cell r="F65">
            <v>5120</v>
          </cell>
          <cell r="G65">
            <v>6400</v>
          </cell>
          <cell r="H65">
            <v>13.4</v>
          </cell>
          <cell r="I65" t="str">
            <v xml:space="preserve">ג'ולי   </v>
          </cell>
          <cell r="J65" t="str">
            <v xml:space="preserve">בגדדי       </v>
          </cell>
          <cell r="K65" t="str">
            <v xml:space="preserve">92  </v>
          </cell>
        </row>
        <row r="66">
          <cell r="A66" t="str">
            <v>88/5</v>
          </cell>
          <cell r="B66">
            <v>71379.64</v>
          </cell>
          <cell r="C66">
            <v>4224.3499999999995</v>
          </cell>
          <cell r="D66">
            <v>6348.8</v>
          </cell>
          <cell r="E66">
            <v>1269.76</v>
          </cell>
          <cell r="F66">
            <v>5079.04</v>
          </cell>
          <cell r="G66">
            <v>10573.15</v>
          </cell>
          <cell r="H66">
            <v>103.31</v>
          </cell>
          <cell r="I66" t="str">
            <v xml:space="preserve">אילן    </v>
          </cell>
          <cell r="J66" t="str">
            <v xml:space="preserve">וילנסקי     </v>
          </cell>
          <cell r="K66" t="str">
            <v xml:space="preserve">20  </v>
          </cell>
        </row>
        <row r="67">
          <cell r="A67" t="str">
            <v>89/3</v>
          </cell>
          <cell r="B67">
            <v>127021.16</v>
          </cell>
          <cell r="C67">
            <v>1600</v>
          </cell>
          <cell r="D67">
            <v>15900</v>
          </cell>
          <cell r="E67">
            <v>3180</v>
          </cell>
          <cell r="F67">
            <v>12720</v>
          </cell>
          <cell r="G67">
            <v>17500</v>
          </cell>
          <cell r="H67">
            <v>127.16</v>
          </cell>
          <cell r="I67" t="str">
            <v xml:space="preserve">אריק    </v>
          </cell>
          <cell r="J67" t="str">
            <v xml:space="preserve">קליין       </v>
          </cell>
          <cell r="K67" t="str">
            <v xml:space="preserve">60  </v>
          </cell>
        </row>
        <row r="68">
          <cell r="A68" t="str">
            <v>90/1</v>
          </cell>
          <cell r="B68">
            <v>57450.94</v>
          </cell>
          <cell r="C68">
            <v>1061.4099999999999</v>
          </cell>
          <cell r="D68">
            <v>7200</v>
          </cell>
          <cell r="E68">
            <v>1440</v>
          </cell>
          <cell r="F68">
            <v>5760</v>
          </cell>
          <cell r="G68">
            <v>8261.41</v>
          </cell>
          <cell r="H68">
            <v>82.7</v>
          </cell>
          <cell r="I68" t="str">
            <v xml:space="preserve">אמיר    </v>
          </cell>
          <cell r="J68" t="str">
            <v xml:space="preserve">הייטנר      </v>
          </cell>
          <cell r="K68" t="str">
            <v xml:space="preserve">90  </v>
          </cell>
        </row>
        <row r="69">
          <cell r="A69" t="str">
            <v>92/7</v>
          </cell>
          <cell r="B69">
            <v>181697.65</v>
          </cell>
          <cell r="C69">
            <v>8377</v>
          </cell>
          <cell r="D69">
            <v>21800</v>
          </cell>
          <cell r="E69">
            <v>4360</v>
          </cell>
          <cell r="F69">
            <v>17440</v>
          </cell>
          <cell r="G69">
            <v>30177</v>
          </cell>
          <cell r="H69">
            <v>211.38</v>
          </cell>
          <cell r="I69" t="str">
            <v xml:space="preserve">מנחם    </v>
          </cell>
          <cell r="J69" t="str">
            <v xml:space="preserve">קוגמן       </v>
          </cell>
          <cell r="K69" t="str">
            <v xml:space="preserve">50  </v>
          </cell>
        </row>
        <row r="70">
          <cell r="A70" t="str">
            <v>93/5</v>
          </cell>
          <cell r="B70">
            <v>34191.279999999999</v>
          </cell>
          <cell r="C70">
            <v>270.69999999999982</v>
          </cell>
          <cell r="D70">
            <v>5300</v>
          </cell>
          <cell r="E70">
            <v>1060</v>
          </cell>
          <cell r="F70">
            <v>4240</v>
          </cell>
          <cell r="G70">
            <v>5570.7</v>
          </cell>
          <cell r="H70">
            <v>25.9</v>
          </cell>
          <cell r="I70" t="str">
            <v xml:space="preserve">שחר     </v>
          </cell>
          <cell r="J70" t="str">
            <v xml:space="preserve">דויטש       </v>
          </cell>
          <cell r="K70" t="str">
            <v xml:space="preserve">92  </v>
          </cell>
        </row>
        <row r="71">
          <cell r="A71" t="str">
            <v>94/3</v>
          </cell>
          <cell r="B71">
            <v>123102.28</v>
          </cell>
          <cell r="C71">
            <v>1400</v>
          </cell>
          <cell r="D71">
            <v>14100</v>
          </cell>
          <cell r="E71">
            <v>2820</v>
          </cell>
          <cell r="F71">
            <v>11280</v>
          </cell>
          <cell r="G71">
            <v>15500</v>
          </cell>
          <cell r="H71">
            <v>45.58</v>
          </cell>
          <cell r="I71" t="str">
            <v xml:space="preserve">גנית    </v>
          </cell>
          <cell r="J71" t="str">
            <v xml:space="preserve">פוטרמן      </v>
          </cell>
          <cell r="K71" t="str">
            <v xml:space="preserve">60  </v>
          </cell>
        </row>
        <row r="72">
          <cell r="A72" t="str">
            <v>95/0</v>
          </cell>
          <cell r="B72">
            <v>61332.34</v>
          </cell>
          <cell r="C72">
            <v>779.36000000000058</v>
          </cell>
          <cell r="D72">
            <v>8000</v>
          </cell>
          <cell r="E72">
            <v>1600</v>
          </cell>
          <cell r="F72">
            <v>6400</v>
          </cell>
          <cell r="G72">
            <v>8779.36</v>
          </cell>
          <cell r="H72">
            <v>94.81</v>
          </cell>
          <cell r="I72" t="str">
            <v xml:space="preserve">אופיר   </v>
          </cell>
          <cell r="J72" t="str">
            <v xml:space="preserve">רובין       </v>
          </cell>
          <cell r="K72" t="str">
            <v xml:space="preserve">92  </v>
          </cell>
        </row>
        <row r="73">
          <cell r="A73" t="str">
            <v>97/6</v>
          </cell>
          <cell r="B73">
            <v>66594.460000000006</v>
          </cell>
          <cell r="C73">
            <v>840</v>
          </cell>
          <cell r="D73">
            <v>8360</v>
          </cell>
          <cell r="E73">
            <v>1672</v>
          </cell>
          <cell r="F73">
            <v>6688</v>
          </cell>
          <cell r="G73">
            <v>9200</v>
          </cell>
          <cell r="H73">
            <v>81.599999999999994</v>
          </cell>
          <cell r="I73" t="str">
            <v xml:space="preserve">אורן    </v>
          </cell>
          <cell r="J73" t="str">
            <v xml:space="preserve">יצחקיאן     </v>
          </cell>
          <cell r="K73" t="str">
            <v xml:space="preserve">50  </v>
          </cell>
        </row>
        <row r="74">
          <cell r="A74" t="str">
            <v>99/2</v>
          </cell>
          <cell r="B74">
            <v>4751.6400000000003</v>
          </cell>
          <cell r="C74">
            <v>4751.6400000000003</v>
          </cell>
          <cell r="D74">
            <v>0</v>
          </cell>
          <cell r="E74">
            <v>0</v>
          </cell>
          <cell r="F74">
            <v>0</v>
          </cell>
          <cell r="G74">
            <v>4751.6400000000003</v>
          </cell>
          <cell r="H74">
            <v>8.36</v>
          </cell>
          <cell r="I74" t="str">
            <v xml:space="preserve">צילה    </v>
          </cell>
          <cell r="J74" t="str">
            <v xml:space="preserve">ונטורה      </v>
          </cell>
          <cell r="K74" t="str">
            <v xml:space="preserve">10  </v>
          </cell>
        </row>
        <row r="75">
          <cell r="A75" t="str">
            <v>101/6</v>
          </cell>
          <cell r="B75">
            <v>93130.51</v>
          </cell>
          <cell r="C75">
            <v>9.0949470177292824E-13</v>
          </cell>
          <cell r="D75">
            <v>9690.869999999999</v>
          </cell>
          <cell r="E75">
            <v>1938.17</v>
          </cell>
          <cell r="F75">
            <v>7752.7</v>
          </cell>
          <cell r="G75">
            <v>9690.8700000000008</v>
          </cell>
          <cell r="H75">
            <v>39.409999999999997</v>
          </cell>
          <cell r="I75" t="str">
            <v xml:space="preserve">אביב    </v>
          </cell>
          <cell r="J75" t="str">
            <v xml:space="preserve">סלומון      </v>
          </cell>
          <cell r="K75" t="str">
            <v xml:space="preserve">80  </v>
          </cell>
        </row>
        <row r="76">
          <cell r="A76" t="str">
            <v>103/2</v>
          </cell>
          <cell r="B76">
            <v>117914.94</v>
          </cell>
          <cell r="C76">
            <v>1500</v>
          </cell>
          <cell r="D76">
            <v>14700</v>
          </cell>
          <cell r="E76">
            <v>2940</v>
          </cell>
          <cell r="F76">
            <v>11760</v>
          </cell>
          <cell r="G76">
            <v>16200</v>
          </cell>
          <cell r="H76">
            <v>53.34</v>
          </cell>
          <cell r="I76" t="str">
            <v xml:space="preserve">ירון    </v>
          </cell>
          <cell r="J76" t="str">
            <v xml:space="preserve">קולר        </v>
          </cell>
          <cell r="K76" t="str">
            <v xml:space="preserve">60  </v>
          </cell>
        </row>
        <row r="77">
          <cell r="A77" t="str">
            <v>104/0</v>
          </cell>
          <cell r="B77">
            <v>56755.96</v>
          </cell>
          <cell r="C77">
            <v>521.19999999999982</v>
          </cell>
          <cell r="D77">
            <v>7300</v>
          </cell>
          <cell r="E77">
            <v>1460</v>
          </cell>
          <cell r="F77">
            <v>5840</v>
          </cell>
          <cell r="G77">
            <v>7821.2</v>
          </cell>
          <cell r="H77">
            <v>15.5</v>
          </cell>
          <cell r="I77" t="str">
            <v xml:space="preserve">אלכסנדר </v>
          </cell>
          <cell r="J77" t="str">
            <v xml:space="preserve">טורן        </v>
          </cell>
          <cell r="K77" t="str">
            <v xml:space="preserve">92  </v>
          </cell>
        </row>
        <row r="78">
          <cell r="A78" t="str">
            <v>105/7</v>
          </cell>
          <cell r="B78">
            <v>170237.75</v>
          </cell>
          <cell r="C78">
            <v>4175.2799999999988</v>
          </cell>
          <cell r="D78">
            <v>19700</v>
          </cell>
          <cell r="E78">
            <v>3940</v>
          </cell>
          <cell r="F78">
            <v>15760</v>
          </cell>
          <cell r="G78">
            <v>23875.279999999999</v>
          </cell>
          <cell r="H78">
            <v>1.56</v>
          </cell>
          <cell r="I78" t="str">
            <v xml:space="preserve">ישראל   </v>
          </cell>
          <cell r="J78" t="str">
            <v xml:space="preserve">שניידרמן    </v>
          </cell>
          <cell r="K78" t="str">
            <v xml:space="preserve">80  </v>
          </cell>
        </row>
        <row r="79">
          <cell r="A79" t="str">
            <v>107/3</v>
          </cell>
          <cell r="B79">
            <v>161310.9</v>
          </cell>
          <cell r="C79">
            <v>2000</v>
          </cell>
          <cell r="D79">
            <v>20000</v>
          </cell>
          <cell r="E79">
            <v>4000</v>
          </cell>
          <cell r="F79">
            <v>16000</v>
          </cell>
          <cell r="G79">
            <v>22000</v>
          </cell>
          <cell r="H79">
            <v>124.81</v>
          </cell>
          <cell r="I79" t="str">
            <v xml:space="preserve">כתר     </v>
          </cell>
          <cell r="J79" t="str">
            <v xml:space="preserve">שרון        </v>
          </cell>
          <cell r="K79" t="str">
            <v xml:space="preserve">80  </v>
          </cell>
        </row>
        <row r="80">
          <cell r="A80" t="str">
            <v>108/1</v>
          </cell>
          <cell r="B80">
            <v>172288.54</v>
          </cell>
          <cell r="C80">
            <v>2100</v>
          </cell>
          <cell r="D80">
            <v>21400</v>
          </cell>
          <cell r="E80">
            <v>4280</v>
          </cell>
          <cell r="F80">
            <v>17120</v>
          </cell>
          <cell r="G80">
            <v>23500</v>
          </cell>
          <cell r="H80">
            <v>91.29</v>
          </cell>
          <cell r="I80" t="str">
            <v xml:space="preserve">זאב     </v>
          </cell>
          <cell r="J80" t="str">
            <v xml:space="preserve">גרינבלט     </v>
          </cell>
          <cell r="K80" t="str">
            <v xml:space="preserve">60  </v>
          </cell>
        </row>
        <row r="81">
          <cell r="A81" t="str">
            <v>109/9</v>
          </cell>
          <cell r="B81">
            <v>120008.67</v>
          </cell>
          <cell r="C81">
            <v>1500</v>
          </cell>
          <cell r="D81">
            <v>15000</v>
          </cell>
          <cell r="E81">
            <v>3000</v>
          </cell>
          <cell r="F81">
            <v>12000</v>
          </cell>
          <cell r="G81">
            <v>16500</v>
          </cell>
          <cell r="H81">
            <v>149.5</v>
          </cell>
          <cell r="I81" t="str">
            <v xml:space="preserve">אייל    </v>
          </cell>
          <cell r="J81" t="str">
            <v xml:space="preserve">גבע         </v>
          </cell>
          <cell r="K81" t="str">
            <v xml:space="preserve">40  </v>
          </cell>
        </row>
        <row r="82">
          <cell r="A82" t="str">
            <v>110/7</v>
          </cell>
          <cell r="B82">
            <v>109221.14</v>
          </cell>
          <cell r="C82">
            <v>1350</v>
          </cell>
          <cell r="D82">
            <v>13650</v>
          </cell>
          <cell r="E82">
            <v>2730</v>
          </cell>
          <cell r="F82">
            <v>10920</v>
          </cell>
          <cell r="G82">
            <v>15000</v>
          </cell>
          <cell r="H82">
            <v>134.94999999999999</v>
          </cell>
          <cell r="I82" t="str">
            <v xml:space="preserve">רינת    </v>
          </cell>
          <cell r="J82" t="str">
            <v xml:space="preserve">הראל        </v>
          </cell>
          <cell r="K82" t="str">
            <v xml:space="preserve">10  </v>
          </cell>
        </row>
        <row r="83">
          <cell r="A83" t="str">
            <v>111/5</v>
          </cell>
          <cell r="B83">
            <v>53915.78</v>
          </cell>
          <cell r="C83">
            <v>700</v>
          </cell>
          <cell r="D83">
            <v>7000</v>
          </cell>
          <cell r="E83">
            <v>1400</v>
          </cell>
          <cell r="F83">
            <v>5600</v>
          </cell>
          <cell r="G83">
            <v>7700</v>
          </cell>
          <cell r="H83">
            <v>33.6</v>
          </cell>
          <cell r="I83" t="str">
            <v xml:space="preserve">צחי     </v>
          </cell>
          <cell r="J83" t="str">
            <v xml:space="preserve">אמיר        </v>
          </cell>
          <cell r="K83" t="str">
            <v xml:space="preserve">90  </v>
          </cell>
        </row>
        <row r="84">
          <cell r="A84" t="str">
            <v>113/1</v>
          </cell>
          <cell r="B84">
            <v>132097.57</v>
          </cell>
          <cell r="C84">
            <v>1700</v>
          </cell>
          <cell r="D84">
            <v>16300</v>
          </cell>
          <cell r="E84">
            <v>3260</v>
          </cell>
          <cell r="F84">
            <v>13040</v>
          </cell>
          <cell r="G84">
            <v>18000</v>
          </cell>
          <cell r="H84">
            <v>132.29</v>
          </cell>
          <cell r="I84" t="str">
            <v xml:space="preserve">יוספה   </v>
          </cell>
          <cell r="J84" t="str">
            <v xml:space="preserve">אסף         </v>
          </cell>
          <cell r="K84" t="str">
            <v xml:space="preserve">60  </v>
          </cell>
        </row>
        <row r="85">
          <cell r="A85" t="str">
            <v>114/9</v>
          </cell>
          <cell r="B85">
            <v>44402.05</v>
          </cell>
          <cell r="C85">
            <v>640</v>
          </cell>
          <cell r="D85">
            <v>6360</v>
          </cell>
          <cell r="E85">
            <v>1272</v>
          </cell>
          <cell r="F85">
            <v>5088</v>
          </cell>
          <cell r="G85">
            <v>7000</v>
          </cell>
          <cell r="H85">
            <v>77.09</v>
          </cell>
          <cell r="I85" t="str">
            <v xml:space="preserve">מיכאל   </v>
          </cell>
          <cell r="J85" t="str">
            <v xml:space="preserve">זף          </v>
          </cell>
          <cell r="K85" t="str">
            <v xml:space="preserve">60  </v>
          </cell>
        </row>
        <row r="86">
          <cell r="A86" t="str">
            <v>115/6</v>
          </cell>
          <cell r="B86">
            <v>137456.54999999999</v>
          </cell>
          <cell r="C86">
            <v>1800</v>
          </cell>
          <cell r="D86">
            <v>17200</v>
          </cell>
          <cell r="E86">
            <v>3440</v>
          </cell>
          <cell r="F86">
            <v>13760</v>
          </cell>
          <cell r="G86">
            <v>19000</v>
          </cell>
          <cell r="H86">
            <v>74.55</v>
          </cell>
          <cell r="I86" t="str">
            <v xml:space="preserve">אורי    </v>
          </cell>
          <cell r="J86" t="str">
            <v xml:space="preserve">טל          </v>
          </cell>
          <cell r="K86" t="str">
            <v xml:space="preserve">60  </v>
          </cell>
        </row>
        <row r="87">
          <cell r="A87" t="str">
            <v>116/4</v>
          </cell>
          <cell r="B87">
            <v>130199.4</v>
          </cell>
          <cell r="C87">
            <v>1700</v>
          </cell>
          <cell r="D87">
            <v>16300</v>
          </cell>
          <cell r="E87">
            <v>3260</v>
          </cell>
          <cell r="F87">
            <v>13040</v>
          </cell>
          <cell r="G87">
            <v>18000</v>
          </cell>
          <cell r="H87">
            <v>26.34</v>
          </cell>
          <cell r="I87" t="str">
            <v xml:space="preserve">דניאל   </v>
          </cell>
          <cell r="J87" t="str">
            <v xml:space="preserve">בריקר       </v>
          </cell>
          <cell r="K87" t="str">
            <v xml:space="preserve">60  </v>
          </cell>
        </row>
        <row r="88">
          <cell r="A88" t="str">
            <v>117/2</v>
          </cell>
          <cell r="B88">
            <v>123806.43</v>
          </cell>
          <cell r="C88">
            <v>1800</v>
          </cell>
          <cell r="D88">
            <v>17200</v>
          </cell>
          <cell r="E88">
            <v>3440</v>
          </cell>
          <cell r="F88">
            <v>13760</v>
          </cell>
          <cell r="G88">
            <v>19000</v>
          </cell>
          <cell r="H88">
            <v>67.239999999999995</v>
          </cell>
          <cell r="I88" t="str">
            <v xml:space="preserve">אמיר    </v>
          </cell>
          <cell r="J88" t="str">
            <v xml:space="preserve">מיזרוצקי    </v>
          </cell>
          <cell r="K88" t="str">
            <v xml:space="preserve">80  </v>
          </cell>
        </row>
        <row r="89">
          <cell r="A89" t="str">
            <v>118/0</v>
          </cell>
          <cell r="B89">
            <v>228031.54</v>
          </cell>
          <cell r="C89">
            <v>3263.6000000000004</v>
          </cell>
          <cell r="D89">
            <v>32755.4</v>
          </cell>
          <cell r="E89">
            <v>6551.08</v>
          </cell>
          <cell r="F89">
            <v>26204.32</v>
          </cell>
          <cell r="G89">
            <v>36019</v>
          </cell>
          <cell r="H89">
            <v>89.46</v>
          </cell>
          <cell r="I89" t="str">
            <v xml:space="preserve">אהוד    </v>
          </cell>
          <cell r="J89" t="str">
            <v xml:space="preserve">לוי         </v>
          </cell>
          <cell r="K89" t="str">
            <v xml:space="preserve">20  </v>
          </cell>
        </row>
        <row r="90">
          <cell r="A90" t="str">
            <v>119/8</v>
          </cell>
          <cell r="B90">
            <v>121083.95</v>
          </cell>
          <cell r="C90">
            <v>1800</v>
          </cell>
          <cell r="D90">
            <v>18200</v>
          </cell>
          <cell r="E90">
            <v>3640</v>
          </cell>
          <cell r="F90">
            <v>14560</v>
          </cell>
          <cell r="G90">
            <v>20000</v>
          </cell>
          <cell r="H90">
            <v>53.35</v>
          </cell>
          <cell r="I90" t="str">
            <v xml:space="preserve">עופר    </v>
          </cell>
          <cell r="J90" t="str">
            <v xml:space="preserve">לוסטיג      </v>
          </cell>
          <cell r="K90" t="str">
            <v xml:space="preserve">80  </v>
          </cell>
        </row>
        <row r="91">
          <cell r="A91" t="str">
            <v>120/6</v>
          </cell>
          <cell r="B91">
            <v>115399.66</v>
          </cell>
          <cell r="C91">
            <v>2100</v>
          </cell>
          <cell r="D91">
            <v>20900</v>
          </cell>
          <cell r="E91">
            <v>4180</v>
          </cell>
          <cell r="F91">
            <v>16720</v>
          </cell>
          <cell r="G91">
            <v>23000</v>
          </cell>
          <cell r="H91">
            <v>71.27</v>
          </cell>
          <cell r="I91" t="str">
            <v xml:space="preserve">דניאל   </v>
          </cell>
          <cell r="J91" t="str">
            <v xml:space="preserve">גילגל       </v>
          </cell>
          <cell r="K91" t="str">
            <v xml:space="preserve">30  </v>
          </cell>
        </row>
        <row r="92">
          <cell r="A92" t="str">
            <v>121/4</v>
          </cell>
          <cell r="B92">
            <v>78514.02</v>
          </cell>
          <cell r="C92">
            <v>1500</v>
          </cell>
          <cell r="D92">
            <v>15500</v>
          </cell>
          <cell r="E92">
            <v>3100</v>
          </cell>
          <cell r="F92">
            <v>12400</v>
          </cell>
          <cell r="G92">
            <v>17000</v>
          </cell>
          <cell r="H92">
            <v>58.45</v>
          </cell>
          <cell r="I92" t="str">
            <v xml:space="preserve">אמיר    </v>
          </cell>
          <cell r="J92" t="str">
            <v xml:space="preserve">חקלי        </v>
          </cell>
          <cell r="K92" t="str">
            <v xml:space="preserve">10  </v>
          </cell>
        </row>
        <row r="93">
          <cell r="A93" t="str">
            <v>122/2</v>
          </cell>
          <cell r="B93">
            <v>24145.15</v>
          </cell>
          <cell r="C93">
            <v>222.57999999999993</v>
          </cell>
          <cell r="D93">
            <v>6000</v>
          </cell>
          <cell r="E93">
            <v>1200</v>
          </cell>
          <cell r="F93">
            <v>4800</v>
          </cell>
          <cell r="G93">
            <v>6222.58</v>
          </cell>
          <cell r="H93">
            <v>8.9</v>
          </cell>
          <cell r="I93" t="str">
            <v xml:space="preserve">תמרה    </v>
          </cell>
          <cell r="J93" t="str">
            <v xml:space="preserve">שטהלי       </v>
          </cell>
          <cell r="K93" t="str">
            <v xml:space="preserve">10  </v>
          </cell>
        </row>
        <row r="94">
          <cell r="A94" t="str">
            <v>123/0</v>
          </cell>
          <cell r="B94">
            <v>31424.19</v>
          </cell>
          <cell r="C94">
            <v>700</v>
          </cell>
          <cell r="D94">
            <v>6800</v>
          </cell>
          <cell r="E94">
            <v>1360</v>
          </cell>
          <cell r="F94">
            <v>5440</v>
          </cell>
          <cell r="G94">
            <v>7500</v>
          </cell>
          <cell r="H94">
            <v>39.200000000000003</v>
          </cell>
          <cell r="I94" t="str">
            <v xml:space="preserve">סלי     </v>
          </cell>
          <cell r="J94" t="str">
            <v xml:space="preserve">גמילזדה     </v>
          </cell>
          <cell r="K94" t="str">
            <v xml:space="preserve">80  </v>
          </cell>
        </row>
        <row r="95">
          <cell r="A95" t="str">
            <v>124/8</v>
          </cell>
          <cell r="B95">
            <v>65804.38</v>
          </cell>
          <cell r="C95">
            <v>1600</v>
          </cell>
          <cell r="D95">
            <v>16500</v>
          </cell>
          <cell r="E95">
            <v>3300</v>
          </cell>
          <cell r="F95">
            <v>13200</v>
          </cell>
          <cell r="G95">
            <v>18100</v>
          </cell>
          <cell r="H95">
            <v>23.94</v>
          </cell>
          <cell r="I95" t="str">
            <v xml:space="preserve">משה     </v>
          </cell>
          <cell r="J95" t="str">
            <v xml:space="preserve">אלפסי       </v>
          </cell>
          <cell r="K95" t="str">
            <v xml:space="preserve">60  </v>
          </cell>
        </row>
        <row r="96">
          <cell r="A96" t="str">
            <v>125/5</v>
          </cell>
          <cell r="B96">
            <v>54538.38</v>
          </cell>
          <cell r="C96">
            <v>1500</v>
          </cell>
          <cell r="D96">
            <v>15500</v>
          </cell>
          <cell r="E96">
            <v>3100</v>
          </cell>
          <cell r="F96">
            <v>12400</v>
          </cell>
          <cell r="G96">
            <v>17000</v>
          </cell>
          <cell r="H96">
            <v>28.28</v>
          </cell>
          <cell r="I96" t="str">
            <v xml:space="preserve">זהר     </v>
          </cell>
          <cell r="J96" t="str">
            <v xml:space="preserve">יעקב        </v>
          </cell>
          <cell r="K96" t="str">
            <v xml:space="preserve">60  </v>
          </cell>
        </row>
        <row r="97">
          <cell r="A97" t="str">
            <v>126/3</v>
          </cell>
          <cell r="B97">
            <v>21296.44</v>
          </cell>
          <cell r="C97">
            <v>3001.7</v>
          </cell>
          <cell r="D97">
            <v>5142.8</v>
          </cell>
          <cell r="E97">
            <v>0</v>
          </cell>
          <cell r="F97">
            <v>5142.8</v>
          </cell>
          <cell r="G97">
            <v>8144.5</v>
          </cell>
          <cell r="H97">
            <v>8.6</v>
          </cell>
          <cell r="I97" t="str">
            <v xml:space="preserve">אולג    </v>
          </cell>
          <cell r="J97" t="str">
            <v xml:space="preserve">גלדנקוב     </v>
          </cell>
          <cell r="K97" t="str">
            <v xml:space="preserve">90  </v>
          </cell>
        </row>
        <row r="98">
          <cell r="A98" t="str">
            <v>127/1</v>
          </cell>
          <cell r="B98">
            <v>17174.63</v>
          </cell>
          <cell r="C98">
            <v>820</v>
          </cell>
          <cell r="D98">
            <v>8180</v>
          </cell>
          <cell r="E98">
            <v>1636</v>
          </cell>
          <cell r="F98">
            <v>6544</v>
          </cell>
          <cell r="G98">
            <v>9000</v>
          </cell>
          <cell r="H98">
            <v>15.05</v>
          </cell>
          <cell r="I98" t="str">
            <v xml:space="preserve">עמית    </v>
          </cell>
          <cell r="J98" t="str">
            <v xml:space="preserve">יערפור      </v>
          </cell>
          <cell r="K98" t="str">
            <v xml:space="preserve">40  </v>
          </cell>
        </row>
        <row r="99">
          <cell r="A99" t="str">
            <v>128/9</v>
          </cell>
          <cell r="B99">
            <v>8083.72</v>
          </cell>
          <cell r="C99">
            <v>301.5</v>
          </cell>
          <cell r="D99">
            <v>4136.5</v>
          </cell>
          <cell r="E99">
            <v>0</v>
          </cell>
          <cell r="F99">
            <v>4136.5</v>
          </cell>
          <cell r="G99">
            <v>4438</v>
          </cell>
          <cell r="H99" t="str">
            <v xml:space="preserve">        </v>
          </cell>
          <cell r="I99" t="str">
            <v xml:space="preserve">בת שבע  </v>
          </cell>
          <cell r="J99" t="str">
            <v xml:space="preserve">שלג         </v>
          </cell>
          <cell r="K99" t="str">
            <v xml:space="preserve">90  </v>
          </cell>
        </row>
        <row r="100">
          <cell r="A100" t="str">
            <v>129/7</v>
          </cell>
          <cell r="B100">
            <v>2214.81</v>
          </cell>
          <cell r="C100">
            <v>185</v>
          </cell>
          <cell r="D100">
            <v>1275.75</v>
          </cell>
          <cell r="E100">
            <v>0</v>
          </cell>
          <cell r="F100">
            <v>1275.75</v>
          </cell>
          <cell r="G100">
            <v>1460.75</v>
          </cell>
          <cell r="H100" t="str">
            <v xml:space="preserve">        </v>
          </cell>
          <cell r="I100" t="str">
            <v xml:space="preserve">יוסף    </v>
          </cell>
          <cell r="J100" t="str">
            <v xml:space="preserve">שמלץ        </v>
          </cell>
          <cell r="K100" t="str">
            <v xml:space="preserve">90  </v>
          </cell>
        </row>
        <row r="101">
          <cell r="A101" t="str">
            <v>131/3</v>
          </cell>
          <cell r="B101">
            <v>17855.080000000002</v>
          </cell>
          <cell r="C101">
            <v>1550</v>
          </cell>
          <cell r="D101">
            <v>15450</v>
          </cell>
          <cell r="E101">
            <v>3090</v>
          </cell>
          <cell r="F101">
            <v>12360</v>
          </cell>
          <cell r="G101">
            <v>17000</v>
          </cell>
          <cell r="H101">
            <v>10.029999999999999</v>
          </cell>
          <cell r="I101" t="str">
            <v xml:space="preserve">דויד    </v>
          </cell>
          <cell r="J101" t="str">
            <v xml:space="preserve">סידי        </v>
          </cell>
          <cell r="K101" t="str">
            <v xml:space="preserve">80  </v>
          </cell>
        </row>
        <row r="102">
          <cell r="A102" t="str">
            <v>132/1</v>
          </cell>
          <cell r="B102">
            <v>17191.52</v>
          </cell>
          <cell r="C102">
            <v>-5344.09</v>
          </cell>
          <cell r="D102">
            <v>20900</v>
          </cell>
          <cell r="E102">
            <v>4180</v>
          </cell>
          <cell r="F102">
            <v>16720</v>
          </cell>
          <cell r="G102">
            <v>15555.91</v>
          </cell>
          <cell r="H102">
            <v>8.9700000000000006</v>
          </cell>
          <cell r="I102" t="str">
            <v xml:space="preserve">אבי     </v>
          </cell>
          <cell r="J102" t="str">
            <v xml:space="preserve">לוי         </v>
          </cell>
          <cell r="K102" t="str">
            <v xml:space="preserve">30  </v>
          </cell>
        </row>
        <row r="103">
          <cell r="A103" t="str">
            <v>134/7</v>
          </cell>
          <cell r="B103">
            <v>3724.85</v>
          </cell>
          <cell r="C103">
            <v>-11076.34</v>
          </cell>
          <cell r="D103">
            <v>14500</v>
          </cell>
          <cell r="E103">
            <v>2900</v>
          </cell>
          <cell r="F103">
            <v>11600</v>
          </cell>
          <cell r="G103">
            <v>3423.66</v>
          </cell>
          <cell r="H103">
            <v>2.2400000000000002</v>
          </cell>
          <cell r="I103" t="str">
            <v xml:space="preserve">יוסי    </v>
          </cell>
          <cell r="J103" t="str">
            <v xml:space="preserve">ברמץ        </v>
          </cell>
          <cell r="K103" t="str">
            <v xml:space="preserve">60  </v>
          </cell>
        </row>
        <row r="104">
          <cell r="A104" t="str">
            <v>135/4</v>
          </cell>
          <cell r="B104">
            <v>2741.94</v>
          </cell>
          <cell r="C104">
            <v>-1803.06</v>
          </cell>
          <cell r="D104">
            <v>4400</v>
          </cell>
          <cell r="E104">
            <v>880</v>
          </cell>
          <cell r="F104">
            <v>3520</v>
          </cell>
          <cell r="G104">
            <v>2596.94</v>
          </cell>
          <cell r="H104">
            <v>3.74</v>
          </cell>
          <cell r="I104" t="str">
            <v xml:space="preserve">מיה     </v>
          </cell>
          <cell r="J104" t="str">
            <v xml:space="preserve">טיירי       </v>
          </cell>
          <cell r="K104" t="str">
            <v xml:space="preserve">10  </v>
          </cell>
        </row>
        <row r="105">
          <cell r="B105">
            <v>11979071.08</v>
          </cell>
          <cell r="C105">
            <v>144946.65000000002</v>
          </cell>
          <cell r="D105">
            <v>1592153.48</v>
          </cell>
          <cell r="E105">
            <v>313260.39999999997</v>
          </cell>
          <cell r="F105">
            <v>1278893.08</v>
          </cell>
          <cell r="G105">
            <v>1737100.1299999997</v>
          </cell>
          <cell r="H105">
            <v>13820.660000000002</v>
          </cell>
          <cell r="I105" t="str">
            <v>סה"כ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3">
          <cell r="A3" t="str">
            <v>מספר עובד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.xls]GEST payout"/>
      <sheetName val="Sheet2"/>
      <sheetName val=".xls]pivot June exp"/>
      <sheetName val="Sheet1"/>
      <sheetName val="Total Eligible"/>
      <sheetName val="Total Ineligible"/>
      <sheetName val="Mid-Year pay-out"/>
      <sheetName val="EOY pay-out "/>
      <sheetName val="2003 Bonus slopes"/>
      <sheetName val="Fetter's Ineligible"/>
      <sheetName val="GEST Ineligible"/>
      <sheetName val="Sales Ineligible"/>
      <sheetName val="EMEA Ineligible"/>
    </sheetNames>
    <sheetDataSet>
      <sheetData sheetId="0" refreshError="1">
        <row r="2">
          <cell r="A2" t="str">
            <v>Cum days</v>
          </cell>
          <cell r="B2" t="str">
            <v>Cum days</v>
          </cell>
          <cell r="C2" t="str">
            <v>#months</v>
          </cell>
          <cell r="D2" t="str">
            <v>Calendar</v>
          </cell>
          <cell r="E2" t="str">
            <v>Day of month</v>
          </cell>
        </row>
        <row r="3">
          <cell r="A3">
            <v>365</v>
          </cell>
          <cell r="B3">
            <v>1</v>
          </cell>
          <cell r="C3">
            <v>12</v>
          </cell>
          <cell r="D3">
            <v>37622</v>
          </cell>
          <cell r="E3">
            <v>1</v>
          </cell>
        </row>
        <row r="4">
          <cell r="A4">
            <v>364</v>
          </cell>
          <cell r="B4">
            <v>2</v>
          </cell>
          <cell r="C4">
            <v>12</v>
          </cell>
          <cell r="D4">
            <v>37623</v>
          </cell>
          <cell r="E4">
            <v>2</v>
          </cell>
        </row>
        <row r="5">
          <cell r="A5">
            <v>363</v>
          </cell>
          <cell r="B5">
            <v>3</v>
          </cell>
          <cell r="C5">
            <v>12</v>
          </cell>
          <cell r="D5">
            <v>37624</v>
          </cell>
          <cell r="E5">
            <v>3</v>
          </cell>
        </row>
        <row r="6">
          <cell r="A6">
            <v>362</v>
          </cell>
          <cell r="B6">
            <v>4</v>
          </cell>
          <cell r="C6">
            <v>12</v>
          </cell>
          <cell r="D6">
            <v>37625</v>
          </cell>
          <cell r="E6">
            <v>4</v>
          </cell>
        </row>
        <row r="7">
          <cell r="A7">
            <v>361</v>
          </cell>
          <cell r="B7">
            <v>5</v>
          </cell>
          <cell r="C7">
            <v>12</v>
          </cell>
          <cell r="D7">
            <v>37626</v>
          </cell>
          <cell r="E7">
            <v>5</v>
          </cell>
        </row>
        <row r="8">
          <cell r="A8">
            <v>360</v>
          </cell>
          <cell r="B8">
            <v>6</v>
          </cell>
          <cell r="C8">
            <v>12</v>
          </cell>
          <cell r="D8">
            <v>37627</v>
          </cell>
          <cell r="E8">
            <v>6</v>
          </cell>
        </row>
        <row r="9">
          <cell r="A9">
            <v>359</v>
          </cell>
          <cell r="B9">
            <v>7</v>
          </cell>
          <cell r="C9">
            <v>12</v>
          </cell>
          <cell r="D9">
            <v>37628</v>
          </cell>
          <cell r="E9">
            <v>7</v>
          </cell>
        </row>
        <row r="10">
          <cell r="A10">
            <v>358</v>
          </cell>
          <cell r="B10">
            <v>8</v>
          </cell>
          <cell r="C10">
            <v>11.5</v>
          </cell>
          <cell r="D10">
            <v>37629</v>
          </cell>
          <cell r="E10">
            <v>8</v>
          </cell>
        </row>
        <row r="11">
          <cell r="A11">
            <v>357</v>
          </cell>
          <cell r="B11">
            <v>9</v>
          </cell>
          <cell r="C11">
            <v>11.5</v>
          </cell>
          <cell r="D11">
            <v>37630</v>
          </cell>
          <cell r="E11">
            <v>9</v>
          </cell>
        </row>
        <row r="12">
          <cell r="A12">
            <v>356</v>
          </cell>
          <cell r="B12">
            <v>10</v>
          </cell>
          <cell r="C12">
            <v>11.5</v>
          </cell>
          <cell r="D12">
            <v>37631</v>
          </cell>
          <cell r="E12">
            <v>10</v>
          </cell>
        </row>
        <row r="13">
          <cell r="A13">
            <v>355</v>
          </cell>
          <cell r="B13">
            <v>11</v>
          </cell>
          <cell r="C13">
            <v>11.5</v>
          </cell>
          <cell r="D13">
            <v>37632</v>
          </cell>
          <cell r="E13">
            <v>11</v>
          </cell>
        </row>
        <row r="14">
          <cell r="A14">
            <v>354</v>
          </cell>
          <cell r="B14">
            <v>12</v>
          </cell>
          <cell r="C14">
            <v>11.5</v>
          </cell>
          <cell r="D14">
            <v>37633</v>
          </cell>
          <cell r="E14">
            <v>12</v>
          </cell>
        </row>
        <row r="15">
          <cell r="A15">
            <v>353</v>
          </cell>
          <cell r="B15">
            <v>13</v>
          </cell>
          <cell r="C15">
            <v>11.5</v>
          </cell>
          <cell r="D15">
            <v>37634</v>
          </cell>
          <cell r="E15">
            <v>13</v>
          </cell>
        </row>
        <row r="16">
          <cell r="A16">
            <v>352</v>
          </cell>
          <cell r="B16">
            <v>14</v>
          </cell>
          <cell r="C16">
            <v>11.5</v>
          </cell>
          <cell r="D16">
            <v>37635</v>
          </cell>
          <cell r="E16">
            <v>14</v>
          </cell>
        </row>
        <row r="17">
          <cell r="A17">
            <v>351</v>
          </cell>
          <cell r="B17">
            <v>15</v>
          </cell>
          <cell r="C17">
            <v>11.5</v>
          </cell>
          <cell r="D17">
            <v>37636</v>
          </cell>
          <cell r="E17">
            <v>15</v>
          </cell>
        </row>
        <row r="18">
          <cell r="A18">
            <v>350</v>
          </cell>
          <cell r="B18">
            <v>16</v>
          </cell>
          <cell r="C18">
            <v>11.5</v>
          </cell>
          <cell r="D18">
            <v>37637</v>
          </cell>
          <cell r="E18">
            <v>16</v>
          </cell>
        </row>
        <row r="19">
          <cell r="A19">
            <v>349</v>
          </cell>
          <cell r="B19">
            <v>17</v>
          </cell>
          <cell r="C19">
            <v>11.5</v>
          </cell>
          <cell r="D19">
            <v>37638</v>
          </cell>
          <cell r="E19">
            <v>17</v>
          </cell>
        </row>
        <row r="20">
          <cell r="A20">
            <v>348</v>
          </cell>
          <cell r="B20">
            <v>18</v>
          </cell>
          <cell r="C20">
            <v>11.5</v>
          </cell>
          <cell r="D20">
            <v>37639</v>
          </cell>
          <cell r="E20">
            <v>18</v>
          </cell>
        </row>
        <row r="21">
          <cell r="A21">
            <v>347</v>
          </cell>
          <cell r="B21">
            <v>19</v>
          </cell>
          <cell r="C21">
            <v>11.5</v>
          </cell>
          <cell r="D21">
            <v>37640</v>
          </cell>
          <cell r="E21">
            <v>19</v>
          </cell>
        </row>
        <row r="22">
          <cell r="A22">
            <v>346</v>
          </cell>
          <cell r="B22">
            <v>20</v>
          </cell>
          <cell r="C22">
            <v>11.5</v>
          </cell>
          <cell r="D22">
            <v>37641</v>
          </cell>
          <cell r="E22">
            <v>20</v>
          </cell>
        </row>
        <row r="23">
          <cell r="A23">
            <v>345</v>
          </cell>
          <cell r="B23">
            <v>21</v>
          </cell>
          <cell r="C23">
            <v>11.5</v>
          </cell>
          <cell r="D23">
            <v>37642</v>
          </cell>
          <cell r="E23">
            <v>21</v>
          </cell>
        </row>
        <row r="24">
          <cell r="A24">
            <v>344</v>
          </cell>
          <cell r="B24">
            <v>22</v>
          </cell>
          <cell r="C24">
            <v>11.5</v>
          </cell>
          <cell r="D24">
            <v>37643</v>
          </cell>
          <cell r="E24">
            <v>22</v>
          </cell>
        </row>
        <row r="25">
          <cell r="A25">
            <v>343</v>
          </cell>
          <cell r="B25">
            <v>23</v>
          </cell>
          <cell r="C25">
            <v>11.5</v>
          </cell>
          <cell r="D25">
            <v>37644</v>
          </cell>
          <cell r="E25">
            <v>23</v>
          </cell>
        </row>
        <row r="26">
          <cell r="A26">
            <v>342</v>
          </cell>
          <cell r="B26">
            <v>24</v>
          </cell>
          <cell r="C26">
            <v>11</v>
          </cell>
          <cell r="D26">
            <v>37645</v>
          </cell>
          <cell r="E26">
            <v>24</v>
          </cell>
        </row>
        <row r="27">
          <cell r="A27">
            <v>341</v>
          </cell>
          <cell r="B27">
            <v>25</v>
          </cell>
          <cell r="C27">
            <v>11</v>
          </cell>
          <cell r="D27">
            <v>37646</v>
          </cell>
          <cell r="E27">
            <v>25</v>
          </cell>
        </row>
        <row r="28">
          <cell r="A28">
            <v>340</v>
          </cell>
          <cell r="B28">
            <v>26</v>
          </cell>
          <cell r="C28">
            <v>11</v>
          </cell>
          <cell r="D28">
            <v>37647</v>
          </cell>
          <cell r="E28">
            <v>26</v>
          </cell>
        </row>
        <row r="29">
          <cell r="A29">
            <v>339</v>
          </cell>
          <cell r="B29">
            <v>27</v>
          </cell>
          <cell r="C29">
            <v>11</v>
          </cell>
          <cell r="D29">
            <v>37648</v>
          </cell>
          <cell r="E29">
            <v>27</v>
          </cell>
        </row>
        <row r="30">
          <cell r="A30">
            <v>338</v>
          </cell>
          <cell r="B30">
            <v>28</v>
          </cell>
          <cell r="C30">
            <v>11</v>
          </cell>
          <cell r="D30">
            <v>37649</v>
          </cell>
          <cell r="E30">
            <v>28</v>
          </cell>
        </row>
        <row r="31">
          <cell r="A31">
            <v>337</v>
          </cell>
          <cell r="B31">
            <v>29</v>
          </cell>
          <cell r="C31">
            <v>11</v>
          </cell>
          <cell r="D31">
            <v>37650</v>
          </cell>
          <cell r="E31">
            <v>29</v>
          </cell>
        </row>
        <row r="32">
          <cell r="A32">
            <v>336</v>
          </cell>
          <cell r="B32">
            <v>30</v>
          </cell>
          <cell r="C32">
            <v>11</v>
          </cell>
          <cell r="D32">
            <v>37651</v>
          </cell>
          <cell r="E32">
            <v>30</v>
          </cell>
        </row>
        <row r="33">
          <cell r="A33">
            <v>335</v>
          </cell>
          <cell r="B33">
            <v>31</v>
          </cell>
          <cell r="C33">
            <v>11</v>
          </cell>
          <cell r="D33">
            <v>37652</v>
          </cell>
          <cell r="E33">
            <v>31</v>
          </cell>
        </row>
        <row r="34">
          <cell r="A34">
            <v>334</v>
          </cell>
          <cell r="B34">
            <v>32</v>
          </cell>
          <cell r="C34">
            <v>11</v>
          </cell>
          <cell r="D34">
            <v>37653</v>
          </cell>
          <cell r="E34">
            <v>1</v>
          </cell>
        </row>
        <row r="35">
          <cell r="A35">
            <v>333</v>
          </cell>
          <cell r="B35">
            <v>33</v>
          </cell>
          <cell r="C35">
            <v>11</v>
          </cell>
          <cell r="D35">
            <v>37654</v>
          </cell>
          <cell r="E35">
            <v>2</v>
          </cell>
        </row>
        <row r="36">
          <cell r="A36">
            <v>332</v>
          </cell>
          <cell r="B36">
            <v>34</v>
          </cell>
          <cell r="C36">
            <v>11</v>
          </cell>
          <cell r="D36">
            <v>37655</v>
          </cell>
          <cell r="E36">
            <v>3</v>
          </cell>
        </row>
        <row r="37">
          <cell r="A37">
            <v>331</v>
          </cell>
          <cell r="B37">
            <v>35</v>
          </cell>
          <cell r="C37">
            <v>11</v>
          </cell>
          <cell r="D37">
            <v>37656</v>
          </cell>
          <cell r="E37">
            <v>4</v>
          </cell>
        </row>
        <row r="38">
          <cell r="A38">
            <v>330</v>
          </cell>
          <cell r="B38">
            <v>36</v>
          </cell>
          <cell r="C38">
            <v>11</v>
          </cell>
          <cell r="D38">
            <v>37657</v>
          </cell>
          <cell r="E38">
            <v>5</v>
          </cell>
        </row>
        <row r="39">
          <cell r="A39">
            <v>329</v>
          </cell>
          <cell r="B39">
            <v>37</v>
          </cell>
          <cell r="C39">
            <v>11</v>
          </cell>
          <cell r="D39">
            <v>37658</v>
          </cell>
          <cell r="E39">
            <v>6</v>
          </cell>
        </row>
        <row r="40">
          <cell r="A40">
            <v>328</v>
          </cell>
          <cell r="B40">
            <v>38</v>
          </cell>
          <cell r="C40">
            <v>11</v>
          </cell>
          <cell r="D40">
            <v>37659</v>
          </cell>
          <cell r="E40">
            <v>7</v>
          </cell>
        </row>
        <row r="41">
          <cell r="A41">
            <v>327</v>
          </cell>
          <cell r="B41">
            <v>39</v>
          </cell>
          <cell r="C41">
            <v>10.5</v>
          </cell>
          <cell r="D41">
            <v>37660</v>
          </cell>
          <cell r="E41">
            <v>8</v>
          </cell>
        </row>
        <row r="42">
          <cell r="A42">
            <v>326</v>
          </cell>
          <cell r="B42">
            <v>40</v>
          </cell>
          <cell r="C42">
            <v>10.5</v>
          </cell>
          <cell r="D42">
            <v>37661</v>
          </cell>
          <cell r="E42">
            <v>9</v>
          </cell>
        </row>
        <row r="43">
          <cell r="A43">
            <v>325</v>
          </cell>
          <cell r="B43">
            <v>41</v>
          </cell>
          <cell r="C43">
            <v>10.5</v>
          </cell>
          <cell r="D43">
            <v>37662</v>
          </cell>
          <cell r="E43">
            <v>10</v>
          </cell>
        </row>
        <row r="44">
          <cell r="A44">
            <v>324</v>
          </cell>
          <cell r="B44">
            <v>42</v>
          </cell>
          <cell r="C44">
            <v>10.5</v>
          </cell>
          <cell r="D44">
            <v>37663</v>
          </cell>
          <cell r="E44">
            <v>11</v>
          </cell>
        </row>
        <row r="45">
          <cell r="A45">
            <v>323</v>
          </cell>
          <cell r="B45">
            <v>43</v>
          </cell>
          <cell r="C45">
            <v>10.5</v>
          </cell>
          <cell r="D45">
            <v>37664</v>
          </cell>
          <cell r="E45">
            <v>12</v>
          </cell>
        </row>
        <row r="46">
          <cell r="A46">
            <v>322</v>
          </cell>
          <cell r="B46">
            <v>44</v>
          </cell>
          <cell r="C46">
            <v>10.5</v>
          </cell>
          <cell r="D46">
            <v>37665</v>
          </cell>
          <cell r="E46">
            <v>13</v>
          </cell>
        </row>
        <row r="47">
          <cell r="A47">
            <v>321</v>
          </cell>
          <cell r="B47">
            <v>45</v>
          </cell>
          <cell r="C47">
            <v>10.5</v>
          </cell>
          <cell r="D47">
            <v>37666</v>
          </cell>
          <cell r="E47">
            <v>14</v>
          </cell>
        </row>
        <row r="48">
          <cell r="A48">
            <v>320</v>
          </cell>
          <cell r="B48">
            <v>46</v>
          </cell>
          <cell r="C48">
            <v>10.5</v>
          </cell>
          <cell r="D48">
            <v>37667</v>
          </cell>
          <cell r="E48">
            <v>15</v>
          </cell>
        </row>
        <row r="49">
          <cell r="A49">
            <v>319</v>
          </cell>
          <cell r="B49">
            <v>47</v>
          </cell>
          <cell r="C49">
            <v>10.5</v>
          </cell>
          <cell r="D49">
            <v>37668</v>
          </cell>
          <cell r="E49">
            <v>16</v>
          </cell>
        </row>
        <row r="50">
          <cell r="A50">
            <v>318</v>
          </cell>
          <cell r="B50">
            <v>48</v>
          </cell>
          <cell r="C50">
            <v>10.5</v>
          </cell>
          <cell r="D50">
            <v>37669</v>
          </cell>
          <cell r="E50">
            <v>17</v>
          </cell>
        </row>
        <row r="51">
          <cell r="A51">
            <v>317</v>
          </cell>
          <cell r="B51">
            <v>49</v>
          </cell>
          <cell r="C51">
            <v>10.5</v>
          </cell>
          <cell r="D51">
            <v>37670</v>
          </cell>
          <cell r="E51">
            <v>18</v>
          </cell>
        </row>
        <row r="52">
          <cell r="A52">
            <v>316</v>
          </cell>
          <cell r="B52">
            <v>50</v>
          </cell>
          <cell r="C52">
            <v>10.5</v>
          </cell>
          <cell r="D52">
            <v>37671</v>
          </cell>
          <cell r="E52">
            <v>19</v>
          </cell>
        </row>
        <row r="53">
          <cell r="A53">
            <v>315</v>
          </cell>
          <cell r="B53">
            <v>51</v>
          </cell>
          <cell r="C53">
            <v>10.5</v>
          </cell>
          <cell r="D53">
            <v>37672</v>
          </cell>
          <cell r="E53">
            <v>20</v>
          </cell>
        </row>
        <row r="54">
          <cell r="A54">
            <v>314</v>
          </cell>
          <cell r="B54">
            <v>52</v>
          </cell>
          <cell r="C54">
            <v>10.5</v>
          </cell>
          <cell r="D54">
            <v>37673</v>
          </cell>
          <cell r="E54">
            <v>21</v>
          </cell>
        </row>
        <row r="55">
          <cell r="A55">
            <v>313</v>
          </cell>
          <cell r="B55">
            <v>53</v>
          </cell>
          <cell r="C55">
            <v>10.5</v>
          </cell>
          <cell r="D55">
            <v>37674</v>
          </cell>
          <cell r="E55">
            <v>22</v>
          </cell>
        </row>
        <row r="56">
          <cell r="A56">
            <v>312</v>
          </cell>
          <cell r="B56">
            <v>54</v>
          </cell>
          <cell r="C56">
            <v>10.5</v>
          </cell>
          <cell r="D56">
            <v>37675</v>
          </cell>
          <cell r="E56">
            <v>23</v>
          </cell>
        </row>
        <row r="57">
          <cell r="A57">
            <v>311</v>
          </cell>
          <cell r="B57">
            <v>55</v>
          </cell>
          <cell r="C57">
            <v>10</v>
          </cell>
          <cell r="D57">
            <v>37676</v>
          </cell>
          <cell r="E57">
            <v>24</v>
          </cell>
        </row>
        <row r="58">
          <cell r="A58">
            <v>310</v>
          </cell>
          <cell r="B58">
            <v>56</v>
          </cell>
          <cell r="C58">
            <v>10</v>
          </cell>
          <cell r="D58">
            <v>37677</v>
          </cell>
          <cell r="E58">
            <v>25</v>
          </cell>
        </row>
        <row r="59">
          <cell r="A59">
            <v>309</v>
          </cell>
          <cell r="B59">
            <v>57</v>
          </cell>
          <cell r="C59">
            <v>10</v>
          </cell>
          <cell r="D59">
            <v>37678</v>
          </cell>
          <cell r="E59">
            <v>26</v>
          </cell>
        </row>
        <row r="60">
          <cell r="A60">
            <v>308</v>
          </cell>
          <cell r="B60">
            <v>58</v>
          </cell>
          <cell r="C60">
            <v>10</v>
          </cell>
          <cell r="D60">
            <v>37679</v>
          </cell>
          <cell r="E60">
            <v>27</v>
          </cell>
        </row>
        <row r="61">
          <cell r="A61">
            <v>307</v>
          </cell>
          <cell r="B61">
            <v>59</v>
          </cell>
          <cell r="C61">
            <v>10</v>
          </cell>
          <cell r="D61">
            <v>37680</v>
          </cell>
          <cell r="E61">
            <v>28</v>
          </cell>
        </row>
        <row r="62">
          <cell r="A62">
            <v>306</v>
          </cell>
          <cell r="B62">
            <v>60</v>
          </cell>
          <cell r="C62">
            <v>10</v>
          </cell>
          <cell r="D62">
            <v>37681</v>
          </cell>
          <cell r="E62">
            <v>1</v>
          </cell>
        </row>
        <row r="63">
          <cell r="A63">
            <v>305</v>
          </cell>
          <cell r="B63">
            <v>61</v>
          </cell>
          <cell r="C63">
            <v>10</v>
          </cell>
          <cell r="D63">
            <v>37682</v>
          </cell>
          <cell r="E63">
            <v>2</v>
          </cell>
        </row>
        <row r="64">
          <cell r="A64">
            <v>304</v>
          </cell>
          <cell r="B64">
            <v>62</v>
          </cell>
          <cell r="C64">
            <v>10</v>
          </cell>
          <cell r="D64">
            <v>37683</v>
          </cell>
          <cell r="E64">
            <v>3</v>
          </cell>
        </row>
        <row r="65">
          <cell r="A65">
            <v>303</v>
          </cell>
          <cell r="B65">
            <v>63</v>
          </cell>
          <cell r="C65">
            <v>10</v>
          </cell>
          <cell r="D65">
            <v>37684</v>
          </cell>
          <cell r="E65">
            <v>4</v>
          </cell>
        </row>
        <row r="66">
          <cell r="A66">
            <v>302</v>
          </cell>
          <cell r="B66">
            <v>64</v>
          </cell>
          <cell r="C66">
            <v>10</v>
          </cell>
          <cell r="D66">
            <v>37685</v>
          </cell>
          <cell r="E66">
            <v>5</v>
          </cell>
        </row>
        <row r="67">
          <cell r="A67">
            <v>301</v>
          </cell>
          <cell r="B67">
            <v>65</v>
          </cell>
          <cell r="C67">
            <v>10</v>
          </cell>
          <cell r="D67">
            <v>37686</v>
          </cell>
          <cell r="E67">
            <v>6</v>
          </cell>
        </row>
        <row r="68">
          <cell r="A68">
            <v>300</v>
          </cell>
          <cell r="B68">
            <v>66</v>
          </cell>
          <cell r="C68">
            <v>10</v>
          </cell>
          <cell r="D68">
            <v>37687</v>
          </cell>
          <cell r="E68">
            <v>7</v>
          </cell>
        </row>
        <row r="69">
          <cell r="A69">
            <v>299</v>
          </cell>
          <cell r="B69">
            <v>67</v>
          </cell>
          <cell r="C69">
            <v>9.5</v>
          </cell>
          <cell r="D69">
            <v>37688</v>
          </cell>
          <cell r="E69">
            <v>8</v>
          </cell>
        </row>
        <row r="70">
          <cell r="A70">
            <v>298</v>
          </cell>
          <cell r="B70">
            <v>68</v>
          </cell>
          <cell r="C70">
            <v>9.5</v>
          </cell>
          <cell r="D70">
            <v>37689</v>
          </cell>
          <cell r="E70">
            <v>9</v>
          </cell>
        </row>
        <row r="71">
          <cell r="A71">
            <v>297</v>
          </cell>
          <cell r="B71">
            <v>69</v>
          </cell>
          <cell r="C71">
            <v>9.5</v>
          </cell>
          <cell r="D71">
            <v>37690</v>
          </cell>
          <cell r="E71">
            <v>10</v>
          </cell>
        </row>
        <row r="72">
          <cell r="A72">
            <v>296</v>
          </cell>
          <cell r="B72">
            <v>70</v>
          </cell>
          <cell r="C72">
            <v>9.5</v>
          </cell>
          <cell r="D72">
            <v>37691</v>
          </cell>
          <cell r="E72">
            <v>11</v>
          </cell>
        </row>
        <row r="73">
          <cell r="A73">
            <v>295</v>
          </cell>
          <cell r="B73">
            <v>71</v>
          </cell>
          <cell r="C73">
            <v>9.5</v>
          </cell>
          <cell r="D73">
            <v>37692</v>
          </cell>
          <cell r="E73">
            <v>12</v>
          </cell>
        </row>
        <row r="74">
          <cell r="A74">
            <v>294</v>
          </cell>
          <cell r="B74">
            <v>72</v>
          </cell>
          <cell r="C74">
            <v>9.5</v>
          </cell>
          <cell r="D74">
            <v>37693</v>
          </cell>
          <cell r="E74">
            <v>13</v>
          </cell>
        </row>
        <row r="75">
          <cell r="A75">
            <v>293</v>
          </cell>
          <cell r="B75">
            <v>73</v>
          </cell>
          <cell r="C75">
            <v>9.5</v>
          </cell>
          <cell r="D75">
            <v>37694</v>
          </cell>
          <cell r="E75">
            <v>14</v>
          </cell>
        </row>
        <row r="76">
          <cell r="A76">
            <v>292</v>
          </cell>
          <cell r="B76">
            <v>74</v>
          </cell>
          <cell r="C76">
            <v>9.5</v>
          </cell>
          <cell r="D76">
            <v>37695</v>
          </cell>
          <cell r="E76">
            <v>15</v>
          </cell>
        </row>
        <row r="77">
          <cell r="A77">
            <v>291</v>
          </cell>
          <cell r="B77">
            <v>75</v>
          </cell>
          <cell r="C77">
            <v>9.5</v>
          </cell>
          <cell r="D77">
            <v>37696</v>
          </cell>
          <cell r="E77">
            <v>16</v>
          </cell>
        </row>
        <row r="78">
          <cell r="A78">
            <v>290</v>
          </cell>
          <cell r="B78">
            <v>76</v>
          </cell>
          <cell r="C78">
            <v>9.5</v>
          </cell>
          <cell r="D78">
            <v>37697</v>
          </cell>
          <cell r="E78">
            <v>17</v>
          </cell>
        </row>
        <row r="79">
          <cell r="A79">
            <v>289</v>
          </cell>
          <cell r="B79">
            <v>77</v>
          </cell>
          <cell r="C79">
            <v>9.5</v>
          </cell>
          <cell r="D79">
            <v>37698</v>
          </cell>
          <cell r="E79">
            <v>18</v>
          </cell>
        </row>
        <row r="80">
          <cell r="A80">
            <v>288</v>
          </cell>
          <cell r="B80">
            <v>78</v>
          </cell>
          <cell r="C80">
            <v>9.5</v>
          </cell>
          <cell r="D80">
            <v>37699</v>
          </cell>
          <cell r="E80">
            <v>19</v>
          </cell>
        </row>
        <row r="81">
          <cell r="A81">
            <v>287</v>
          </cell>
          <cell r="B81">
            <v>79</v>
          </cell>
          <cell r="C81">
            <v>9.5</v>
          </cell>
          <cell r="D81">
            <v>37700</v>
          </cell>
          <cell r="E81">
            <v>20</v>
          </cell>
        </row>
        <row r="82">
          <cell r="A82">
            <v>286</v>
          </cell>
          <cell r="B82">
            <v>80</v>
          </cell>
          <cell r="C82">
            <v>9.5</v>
          </cell>
          <cell r="D82">
            <v>37701</v>
          </cell>
          <cell r="E82">
            <v>21</v>
          </cell>
        </row>
        <row r="83">
          <cell r="A83">
            <v>285</v>
          </cell>
          <cell r="B83">
            <v>81</v>
          </cell>
          <cell r="C83">
            <v>9.5</v>
          </cell>
          <cell r="D83">
            <v>37702</v>
          </cell>
          <cell r="E83">
            <v>22</v>
          </cell>
        </row>
        <row r="84">
          <cell r="A84">
            <v>284</v>
          </cell>
          <cell r="B84">
            <v>82</v>
          </cell>
          <cell r="C84">
            <v>9.5</v>
          </cell>
          <cell r="D84">
            <v>37703</v>
          </cell>
          <cell r="E84">
            <v>23</v>
          </cell>
        </row>
        <row r="85">
          <cell r="A85">
            <v>283</v>
          </cell>
          <cell r="B85">
            <v>83</v>
          </cell>
          <cell r="C85">
            <v>9</v>
          </cell>
          <cell r="D85">
            <v>37704</v>
          </cell>
          <cell r="E85">
            <v>24</v>
          </cell>
        </row>
        <row r="86">
          <cell r="A86">
            <v>282</v>
          </cell>
          <cell r="B86">
            <v>84</v>
          </cell>
          <cell r="C86">
            <v>9</v>
          </cell>
          <cell r="D86">
            <v>37705</v>
          </cell>
          <cell r="E86">
            <v>25</v>
          </cell>
        </row>
        <row r="87">
          <cell r="A87">
            <v>281</v>
          </cell>
          <cell r="B87">
            <v>85</v>
          </cell>
          <cell r="C87">
            <v>9</v>
          </cell>
          <cell r="D87">
            <v>37706</v>
          </cell>
          <cell r="E87">
            <v>26</v>
          </cell>
        </row>
        <row r="88">
          <cell r="A88">
            <v>280</v>
          </cell>
          <cell r="B88">
            <v>86</v>
          </cell>
          <cell r="C88">
            <v>9</v>
          </cell>
          <cell r="D88">
            <v>37707</v>
          </cell>
          <cell r="E88">
            <v>27</v>
          </cell>
        </row>
        <row r="89">
          <cell r="A89">
            <v>279</v>
          </cell>
          <cell r="B89">
            <v>87</v>
          </cell>
          <cell r="C89">
            <v>9</v>
          </cell>
          <cell r="D89">
            <v>37708</v>
          </cell>
          <cell r="E89">
            <v>28</v>
          </cell>
        </row>
        <row r="90">
          <cell r="A90">
            <v>278</v>
          </cell>
          <cell r="B90">
            <v>88</v>
          </cell>
          <cell r="C90">
            <v>9</v>
          </cell>
          <cell r="D90">
            <v>37709</v>
          </cell>
          <cell r="E90">
            <v>29</v>
          </cell>
        </row>
        <row r="91">
          <cell r="A91">
            <v>277</v>
          </cell>
          <cell r="B91">
            <v>89</v>
          </cell>
          <cell r="C91">
            <v>9</v>
          </cell>
          <cell r="D91">
            <v>37710</v>
          </cell>
          <cell r="E91">
            <v>30</v>
          </cell>
        </row>
        <row r="92">
          <cell r="A92">
            <v>276</v>
          </cell>
          <cell r="B92">
            <v>90</v>
          </cell>
          <cell r="C92">
            <v>9</v>
          </cell>
          <cell r="D92">
            <v>37711</v>
          </cell>
          <cell r="E92">
            <v>31</v>
          </cell>
        </row>
        <row r="93">
          <cell r="A93">
            <v>275</v>
          </cell>
          <cell r="B93">
            <v>91</v>
          </cell>
          <cell r="C93">
            <v>9</v>
          </cell>
          <cell r="D93">
            <v>37712</v>
          </cell>
          <cell r="E93">
            <v>1</v>
          </cell>
        </row>
        <row r="94">
          <cell r="A94">
            <v>274</v>
          </cell>
          <cell r="B94">
            <v>92</v>
          </cell>
          <cell r="C94">
            <v>9</v>
          </cell>
          <cell r="D94">
            <v>37713</v>
          </cell>
          <cell r="E94">
            <v>2</v>
          </cell>
        </row>
        <row r="95">
          <cell r="A95">
            <v>273</v>
          </cell>
          <cell r="B95">
            <v>93</v>
          </cell>
          <cell r="C95">
            <v>9</v>
          </cell>
          <cell r="D95">
            <v>37714</v>
          </cell>
          <cell r="E95">
            <v>3</v>
          </cell>
        </row>
        <row r="96">
          <cell r="A96">
            <v>272</v>
          </cell>
          <cell r="B96">
            <v>94</v>
          </cell>
          <cell r="C96">
            <v>9</v>
          </cell>
          <cell r="D96">
            <v>37715</v>
          </cell>
          <cell r="E96">
            <v>4</v>
          </cell>
        </row>
        <row r="97">
          <cell r="A97">
            <v>271</v>
          </cell>
          <cell r="B97">
            <v>95</v>
          </cell>
          <cell r="C97">
            <v>9</v>
          </cell>
          <cell r="D97">
            <v>37716</v>
          </cell>
          <cell r="E97">
            <v>5</v>
          </cell>
        </row>
        <row r="98">
          <cell r="A98">
            <v>270</v>
          </cell>
          <cell r="B98">
            <v>96</v>
          </cell>
          <cell r="C98">
            <v>9</v>
          </cell>
          <cell r="D98">
            <v>37717</v>
          </cell>
          <cell r="E98">
            <v>6</v>
          </cell>
        </row>
        <row r="99">
          <cell r="A99">
            <v>269</v>
          </cell>
          <cell r="B99">
            <v>97</v>
          </cell>
          <cell r="C99">
            <v>9</v>
          </cell>
          <cell r="D99">
            <v>37718</v>
          </cell>
          <cell r="E99">
            <v>7</v>
          </cell>
        </row>
        <row r="100">
          <cell r="A100">
            <v>268</v>
          </cell>
          <cell r="B100">
            <v>98</v>
          </cell>
          <cell r="C100">
            <v>8.5</v>
          </cell>
          <cell r="D100">
            <v>37719</v>
          </cell>
          <cell r="E100">
            <v>8</v>
          </cell>
        </row>
        <row r="101">
          <cell r="A101">
            <v>267</v>
          </cell>
          <cell r="B101">
            <v>99</v>
          </cell>
          <cell r="C101">
            <v>8.5</v>
          </cell>
          <cell r="D101">
            <v>37720</v>
          </cell>
          <cell r="E101">
            <v>9</v>
          </cell>
        </row>
        <row r="102">
          <cell r="A102">
            <v>266</v>
          </cell>
          <cell r="B102">
            <v>100</v>
          </cell>
          <cell r="C102">
            <v>8.5</v>
          </cell>
          <cell r="D102">
            <v>37721</v>
          </cell>
          <cell r="E102">
            <v>10</v>
          </cell>
        </row>
        <row r="103">
          <cell r="A103">
            <v>265</v>
          </cell>
          <cell r="B103">
            <v>101</v>
          </cell>
          <cell r="C103">
            <v>8.5</v>
          </cell>
          <cell r="D103">
            <v>37722</v>
          </cell>
          <cell r="E103">
            <v>11</v>
          </cell>
        </row>
        <row r="104">
          <cell r="A104">
            <v>264</v>
          </cell>
          <cell r="B104">
            <v>102</v>
          </cell>
          <cell r="C104">
            <v>8.5</v>
          </cell>
          <cell r="D104">
            <v>37723</v>
          </cell>
          <cell r="E104">
            <v>12</v>
          </cell>
        </row>
        <row r="105">
          <cell r="A105">
            <v>263</v>
          </cell>
          <cell r="B105">
            <v>103</v>
          </cell>
          <cell r="C105">
            <v>8.5</v>
          </cell>
          <cell r="D105">
            <v>37724</v>
          </cell>
          <cell r="E105">
            <v>13</v>
          </cell>
        </row>
        <row r="106">
          <cell r="A106">
            <v>262</v>
          </cell>
          <cell r="B106">
            <v>104</v>
          </cell>
          <cell r="C106">
            <v>8.5</v>
          </cell>
          <cell r="D106">
            <v>37725</v>
          </cell>
          <cell r="E106">
            <v>14</v>
          </cell>
        </row>
        <row r="107">
          <cell r="A107">
            <v>261</v>
          </cell>
          <cell r="B107">
            <v>105</v>
          </cell>
          <cell r="C107">
            <v>8.5</v>
          </cell>
          <cell r="D107">
            <v>37726</v>
          </cell>
          <cell r="E107">
            <v>15</v>
          </cell>
        </row>
        <row r="108">
          <cell r="A108">
            <v>260</v>
          </cell>
          <cell r="B108">
            <v>106</v>
          </cell>
          <cell r="C108">
            <v>8.5</v>
          </cell>
          <cell r="D108">
            <v>37727</v>
          </cell>
          <cell r="E108">
            <v>16</v>
          </cell>
        </row>
        <row r="109">
          <cell r="A109">
            <v>259</v>
          </cell>
          <cell r="B109">
            <v>107</v>
          </cell>
          <cell r="C109">
            <v>8.5</v>
          </cell>
          <cell r="D109">
            <v>37728</v>
          </cell>
          <cell r="E109">
            <v>17</v>
          </cell>
        </row>
        <row r="110">
          <cell r="A110">
            <v>258</v>
          </cell>
          <cell r="B110">
            <v>108</v>
          </cell>
          <cell r="C110">
            <v>8.5</v>
          </cell>
          <cell r="D110">
            <v>37729</v>
          </cell>
          <cell r="E110">
            <v>18</v>
          </cell>
        </row>
        <row r="111">
          <cell r="A111">
            <v>257</v>
          </cell>
          <cell r="B111">
            <v>109</v>
          </cell>
          <cell r="C111">
            <v>8.5</v>
          </cell>
          <cell r="D111">
            <v>37730</v>
          </cell>
          <cell r="E111">
            <v>19</v>
          </cell>
        </row>
        <row r="112">
          <cell r="A112">
            <v>256</v>
          </cell>
          <cell r="B112">
            <v>110</v>
          </cell>
          <cell r="C112">
            <v>8.5</v>
          </cell>
          <cell r="D112">
            <v>37731</v>
          </cell>
          <cell r="E112">
            <v>20</v>
          </cell>
        </row>
        <row r="113">
          <cell r="A113">
            <v>255</v>
          </cell>
          <cell r="B113">
            <v>111</v>
          </cell>
          <cell r="C113">
            <v>8.5</v>
          </cell>
          <cell r="D113">
            <v>37732</v>
          </cell>
          <cell r="E113">
            <v>21</v>
          </cell>
        </row>
        <row r="114">
          <cell r="A114">
            <v>254</v>
          </cell>
          <cell r="B114">
            <v>112</v>
          </cell>
          <cell r="C114">
            <v>8.5</v>
          </cell>
          <cell r="D114">
            <v>37733</v>
          </cell>
          <cell r="E114">
            <v>22</v>
          </cell>
        </row>
        <row r="115">
          <cell r="A115">
            <v>253</v>
          </cell>
          <cell r="B115">
            <v>113</v>
          </cell>
          <cell r="C115">
            <v>8.5</v>
          </cell>
          <cell r="D115">
            <v>37734</v>
          </cell>
          <cell r="E115">
            <v>23</v>
          </cell>
        </row>
        <row r="116">
          <cell r="A116">
            <v>252</v>
          </cell>
          <cell r="B116">
            <v>114</v>
          </cell>
          <cell r="C116">
            <v>8</v>
          </cell>
          <cell r="D116">
            <v>37735</v>
          </cell>
          <cell r="E116">
            <v>24</v>
          </cell>
        </row>
        <row r="117">
          <cell r="A117">
            <v>251</v>
          </cell>
          <cell r="B117">
            <v>115</v>
          </cell>
          <cell r="C117">
            <v>8</v>
          </cell>
          <cell r="D117">
            <v>37736</v>
          </cell>
          <cell r="E117">
            <v>25</v>
          </cell>
        </row>
        <row r="118">
          <cell r="A118">
            <v>250</v>
          </cell>
          <cell r="B118">
            <v>116</v>
          </cell>
          <cell r="C118">
            <v>8</v>
          </cell>
          <cell r="D118">
            <v>37737</v>
          </cell>
          <cell r="E118">
            <v>26</v>
          </cell>
        </row>
        <row r="119">
          <cell r="A119">
            <v>249</v>
          </cell>
          <cell r="B119">
            <v>117</v>
          </cell>
          <cell r="C119">
            <v>8</v>
          </cell>
          <cell r="D119">
            <v>37738</v>
          </cell>
          <cell r="E119">
            <v>27</v>
          </cell>
        </row>
        <row r="120">
          <cell r="A120">
            <v>248</v>
          </cell>
          <cell r="B120">
            <v>118</v>
          </cell>
          <cell r="C120">
            <v>8</v>
          </cell>
          <cell r="D120">
            <v>37739</v>
          </cell>
          <cell r="E120">
            <v>28</v>
          </cell>
        </row>
        <row r="121">
          <cell r="A121">
            <v>247</v>
          </cell>
          <cell r="B121">
            <v>119</v>
          </cell>
          <cell r="C121">
            <v>8</v>
          </cell>
          <cell r="D121">
            <v>37740</v>
          </cell>
          <cell r="E121">
            <v>29</v>
          </cell>
        </row>
        <row r="122">
          <cell r="A122">
            <v>246</v>
          </cell>
          <cell r="B122">
            <v>120</v>
          </cell>
          <cell r="C122">
            <v>8</v>
          </cell>
          <cell r="D122">
            <v>37741</v>
          </cell>
          <cell r="E122">
            <v>30</v>
          </cell>
        </row>
        <row r="123">
          <cell r="A123">
            <v>245</v>
          </cell>
          <cell r="B123">
            <v>121</v>
          </cell>
          <cell r="C123">
            <v>8</v>
          </cell>
          <cell r="D123">
            <v>37742</v>
          </cell>
          <cell r="E123">
            <v>1</v>
          </cell>
        </row>
        <row r="124">
          <cell r="A124">
            <v>244</v>
          </cell>
          <cell r="B124">
            <v>122</v>
          </cell>
          <cell r="C124">
            <v>8</v>
          </cell>
          <cell r="D124">
            <v>37743</v>
          </cell>
          <cell r="E124">
            <v>2</v>
          </cell>
        </row>
        <row r="125">
          <cell r="A125">
            <v>243</v>
          </cell>
          <cell r="B125">
            <v>123</v>
          </cell>
          <cell r="C125">
            <v>8</v>
          </cell>
          <cell r="D125">
            <v>37744</v>
          </cell>
          <cell r="E125">
            <v>3</v>
          </cell>
        </row>
        <row r="126">
          <cell r="A126">
            <v>242</v>
          </cell>
          <cell r="B126">
            <v>124</v>
          </cell>
          <cell r="C126">
            <v>8</v>
          </cell>
          <cell r="D126">
            <v>37745</v>
          </cell>
          <cell r="E126">
            <v>4</v>
          </cell>
        </row>
        <row r="127">
          <cell r="A127">
            <v>241</v>
          </cell>
          <cell r="B127">
            <v>125</v>
          </cell>
          <cell r="C127">
            <v>8</v>
          </cell>
          <cell r="D127">
            <v>37746</v>
          </cell>
          <cell r="E127">
            <v>5</v>
          </cell>
        </row>
        <row r="128">
          <cell r="A128">
            <v>240</v>
          </cell>
          <cell r="B128">
            <v>126</v>
          </cell>
          <cell r="C128">
            <v>8</v>
          </cell>
          <cell r="D128">
            <v>37747</v>
          </cell>
          <cell r="E128">
            <v>6</v>
          </cell>
        </row>
        <row r="129">
          <cell r="A129">
            <v>239</v>
          </cell>
          <cell r="B129">
            <v>127</v>
          </cell>
          <cell r="C129">
            <v>8</v>
          </cell>
          <cell r="D129">
            <v>37748</v>
          </cell>
          <cell r="E129">
            <v>7</v>
          </cell>
        </row>
        <row r="130">
          <cell r="A130">
            <v>238</v>
          </cell>
          <cell r="B130">
            <v>128</v>
          </cell>
          <cell r="C130">
            <v>7.5</v>
          </cell>
          <cell r="D130">
            <v>37749</v>
          </cell>
          <cell r="E130">
            <v>8</v>
          </cell>
        </row>
        <row r="131">
          <cell r="A131">
            <v>237</v>
          </cell>
          <cell r="B131">
            <v>129</v>
          </cell>
          <cell r="C131">
            <v>7.5</v>
          </cell>
          <cell r="D131">
            <v>37750</v>
          </cell>
          <cell r="E131">
            <v>9</v>
          </cell>
        </row>
        <row r="132">
          <cell r="A132">
            <v>236</v>
          </cell>
          <cell r="B132">
            <v>130</v>
          </cell>
          <cell r="C132">
            <v>7.5</v>
          </cell>
          <cell r="D132">
            <v>37751</v>
          </cell>
          <cell r="E132">
            <v>10</v>
          </cell>
        </row>
        <row r="133">
          <cell r="A133">
            <v>235</v>
          </cell>
          <cell r="B133">
            <v>131</v>
          </cell>
          <cell r="C133">
            <v>7.5</v>
          </cell>
          <cell r="D133">
            <v>37752</v>
          </cell>
          <cell r="E133">
            <v>11</v>
          </cell>
        </row>
        <row r="134">
          <cell r="A134">
            <v>234</v>
          </cell>
          <cell r="B134">
            <v>132</v>
          </cell>
          <cell r="C134">
            <v>7.5</v>
          </cell>
          <cell r="D134">
            <v>37753</v>
          </cell>
          <cell r="E134">
            <v>12</v>
          </cell>
        </row>
        <row r="135">
          <cell r="A135">
            <v>233</v>
          </cell>
          <cell r="B135">
            <v>133</v>
          </cell>
          <cell r="C135">
            <v>7.5</v>
          </cell>
          <cell r="D135">
            <v>37754</v>
          </cell>
          <cell r="E135">
            <v>13</v>
          </cell>
        </row>
        <row r="136">
          <cell r="A136">
            <v>232</v>
          </cell>
          <cell r="B136">
            <v>134</v>
          </cell>
          <cell r="C136">
            <v>7.5</v>
          </cell>
          <cell r="D136">
            <v>37755</v>
          </cell>
          <cell r="E136">
            <v>14</v>
          </cell>
        </row>
        <row r="137">
          <cell r="A137">
            <v>231</v>
          </cell>
          <cell r="B137">
            <v>135</v>
          </cell>
          <cell r="C137">
            <v>7.5</v>
          </cell>
          <cell r="D137">
            <v>37756</v>
          </cell>
          <cell r="E137">
            <v>15</v>
          </cell>
        </row>
        <row r="138">
          <cell r="A138">
            <v>230</v>
          </cell>
          <cell r="B138">
            <v>136</v>
          </cell>
          <cell r="C138">
            <v>7.5</v>
          </cell>
          <cell r="D138">
            <v>37757</v>
          </cell>
          <cell r="E138">
            <v>16</v>
          </cell>
        </row>
        <row r="139">
          <cell r="A139">
            <v>229</v>
          </cell>
          <cell r="B139">
            <v>137</v>
          </cell>
          <cell r="C139">
            <v>7.5</v>
          </cell>
          <cell r="D139">
            <v>37758</v>
          </cell>
          <cell r="E139">
            <v>17</v>
          </cell>
        </row>
        <row r="140">
          <cell r="A140">
            <v>228</v>
          </cell>
          <cell r="B140">
            <v>138</v>
          </cell>
          <cell r="C140">
            <v>7.5</v>
          </cell>
          <cell r="D140">
            <v>37759</v>
          </cell>
          <cell r="E140">
            <v>18</v>
          </cell>
        </row>
        <row r="141">
          <cell r="A141">
            <v>227</v>
          </cell>
          <cell r="B141">
            <v>139</v>
          </cell>
          <cell r="C141">
            <v>7.5</v>
          </cell>
          <cell r="D141">
            <v>37760</v>
          </cell>
          <cell r="E141">
            <v>19</v>
          </cell>
        </row>
        <row r="142">
          <cell r="A142">
            <v>226</v>
          </cell>
          <cell r="B142">
            <v>140</v>
          </cell>
          <cell r="C142">
            <v>7.5</v>
          </cell>
          <cell r="D142">
            <v>37761</v>
          </cell>
          <cell r="E142">
            <v>20</v>
          </cell>
        </row>
        <row r="143">
          <cell r="A143">
            <v>225</v>
          </cell>
          <cell r="B143">
            <v>141</v>
          </cell>
          <cell r="C143">
            <v>7.5</v>
          </cell>
          <cell r="D143">
            <v>37762</v>
          </cell>
          <cell r="E143">
            <v>21</v>
          </cell>
        </row>
        <row r="144">
          <cell r="A144">
            <v>224</v>
          </cell>
          <cell r="B144">
            <v>142</v>
          </cell>
          <cell r="C144">
            <v>7.5</v>
          </cell>
          <cell r="D144">
            <v>37763</v>
          </cell>
          <cell r="E144">
            <v>22</v>
          </cell>
        </row>
        <row r="145">
          <cell r="A145">
            <v>223</v>
          </cell>
          <cell r="B145">
            <v>143</v>
          </cell>
          <cell r="C145">
            <v>7.5</v>
          </cell>
          <cell r="D145">
            <v>37764</v>
          </cell>
          <cell r="E145">
            <v>23</v>
          </cell>
        </row>
        <row r="146">
          <cell r="A146">
            <v>222</v>
          </cell>
          <cell r="B146">
            <v>144</v>
          </cell>
          <cell r="C146">
            <v>7</v>
          </cell>
          <cell r="D146">
            <v>37765</v>
          </cell>
          <cell r="E146">
            <v>24</v>
          </cell>
        </row>
        <row r="147">
          <cell r="A147">
            <v>221</v>
          </cell>
          <cell r="B147">
            <v>145</v>
          </cell>
          <cell r="C147">
            <v>7</v>
          </cell>
          <cell r="D147">
            <v>37766</v>
          </cell>
          <cell r="E147">
            <v>25</v>
          </cell>
        </row>
        <row r="148">
          <cell r="A148">
            <v>220</v>
          </cell>
          <cell r="B148">
            <v>146</v>
          </cell>
          <cell r="C148">
            <v>7</v>
          </cell>
          <cell r="D148">
            <v>37767</v>
          </cell>
          <cell r="E148">
            <v>26</v>
          </cell>
        </row>
        <row r="149">
          <cell r="A149">
            <v>219</v>
          </cell>
          <cell r="B149">
            <v>147</v>
          </cell>
          <cell r="C149">
            <v>7</v>
          </cell>
          <cell r="D149">
            <v>37768</v>
          </cell>
          <cell r="E149">
            <v>27</v>
          </cell>
        </row>
        <row r="150">
          <cell r="A150">
            <v>218</v>
          </cell>
          <cell r="B150">
            <v>148</v>
          </cell>
          <cell r="C150">
            <v>7</v>
          </cell>
          <cell r="D150">
            <v>37769</v>
          </cell>
          <cell r="E150">
            <v>28</v>
          </cell>
        </row>
        <row r="151">
          <cell r="A151">
            <v>217</v>
          </cell>
          <cell r="B151">
            <v>149</v>
          </cell>
          <cell r="C151">
            <v>7</v>
          </cell>
          <cell r="D151">
            <v>37770</v>
          </cell>
          <cell r="E151">
            <v>29</v>
          </cell>
        </row>
        <row r="152">
          <cell r="A152">
            <v>216</v>
          </cell>
          <cell r="B152">
            <v>150</v>
          </cell>
          <cell r="C152">
            <v>7</v>
          </cell>
          <cell r="D152">
            <v>37771</v>
          </cell>
          <cell r="E152">
            <v>30</v>
          </cell>
        </row>
        <row r="153">
          <cell r="A153">
            <v>215</v>
          </cell>
          <cell r="B153">
            <v>151</v>
          </cell>
          <cell r="C153">
            <v>7</v>
          </cell>
          <cell r="D153">
            <v>37772</v>
          </cell>
          <cell r="E153">
            <v>31</v>
          </cell>
        </row>
        <row r="154">
          <cell r="A154">
            <v>214</v>
          </cell>
          <cell r="B154">
            <v>152</v>
          </cell>
          <cell r="C154">
            <v>7</v>
          </cell>
          <cell r="D154">
            <v>37773</v>
          </cell>
          <cell r="E154">
            <v>1</v>
          </cell>
        </row>
        <row r="155">
          <cell r="A155">
            <v>213</v>
          </cell>
          <cell r="B155">
            <v>153</v>
          </cell>
          <cell r="C155">
            <v>7</v>
          </cell>
          <cell r="D155">
            <v>37774</v>
          </cell>
          <cell r="E155">
            <v>2</v>
          </cell>
        </row>
        <row r="156">
          <cell r="A156">
            <v>212</v>
          </cell>
          <cell r="B156">
            <v>154</v>
          </cell>
          <cell r="C156">
            <v>7</v>
          </cell>
          <cell r="D156">
            <v>37775</v>
          </cell>
          <cell r="E156">
            <v>3</v>
          </cell>
        </row>
        <row r="157">
          <cell r="A157">
            <v>211</v>
          </cell>
          <cell r="B157">
            <v>155</v>
          </cell>
          <cell r="C157">
            <v>7</v>
          </cell>
          <cell r="D157">
            <v>37776</v>
          </cell>
          <cell r="E157">
            <v>4</v>
          </cell>
        </row>
        <row r="158">
          <cell r="A158">
            <v>210</v>
          </cell>
          <cell r="B158">
            <v>156</v>
          </cell>
          <cell r="C158">
            <v>7</v>
          </cell>
          <cell r="D158">
            <v>37777</v>
          </cell>
          <cell r="E158">
            <v>5</v>
          </cell>
        </row>
        <row r="159">
          <cell r="A159">
            <v>209</v>
          </cell>
          <cell r="B159">
            <v>157</v>
          </cell>
          <cell r="C159">
            <v>7</v>
          </cell>
          <cell r="D159">
            <v>37778</v>
          </cell>
          <cell r="E159">
            <v>6</v>
          </cell>
        </row>
        <row r="160">
          <cell r="A160">
            <v>208</v>
          </cell>
          <cell r="B160">
            <v>158</v>
          </cell>
          <cell r="C160">
            <v>7</v>
          </cell>
          <cell r="D160">
            <v>37779</v>
          </cell>
          <cell r="E160">
            <v>7</v>
          </cell>
        </row>
        <row r="161">
          <cell r="A161">
            <v>207</v>
          </cell>
          <cell r="B161">
            <v>159</v>
          </cell>
          <cell r="C161">
            <v>6.5</v>
          </cell>
          <cell r="D161">
            <v>37780</v>
          </cell>
          <cell r="E161">
            <v>8</v>
          </cell>
        </row>
        <row r="162">
          <cell r="A162">
            <v>206</v>
          </cell>
          <cell r="B162">
            <v>160</v>
          </cell>
          <cell r="C162">
            <v>6.5</v>
          </cell>
          <cell r="D162">
            <v>37781</v>
          </cell>
          <cell r="E162">
            <v>9</v>
          </cell>
        </row>
        <row r="163">
          <cell r="A163">
            <v>205</v>
          </cell>
          <cell r="B163">
            <v>161</v>
          </cell>
          <cell r="C163">
            <v>6.5</v>
          </cell>
          <cell r="D163">
            <v>37782</v>
          </cell>
          <cell r="E163">
            <v>10</v>
          </cell>
        </row>
        <row r="164">
          <cell r="A164">
            <v>204</v>
          </cell>
          <cell r="B164">
            <v>162</v>
          </cell>
          <cell r="C164">
            <v>6.5</v>
          </cell>
          <cell r="D164">
            <v>37783</v>
          </cell>
          <cell r="E164">
            <v>11</v>
          </cell>
        </row>
        <row r="165">
          <cell r="A165">
            <v>203</v>
          </cell>
          <cell r="B165">
            <v>163</v>
          </cell>
          <cell r="C165">
            <v>6.5</v>
          </cell>
          <cell r="D165">
            <v>37784</v>
          </cell>
          <cell r="E165">
            <v>12</v>
          </cell>
        </row>
        <row r="166">
          <cell r="A166">
            <v>202</v>
          </cell>
          <cell r="B166">
            <v>164</v>
          </cell>
          <cell r="C166">
            <v>6.5</v>
          </cell>
          <cell r="D166">
            <v>37785</v>
          </cell>
          <cell r="E166">
            <v>13</v>
          </cell>
        </row>
        <row r="167">
          <cell r="A167">
            <v>201</v>
          </cell>
          <cell r="B167">
            <v>165</v>
          </cell>
          <cell r="C167">
            <v>6.5</v>
          </cell>
          <cell r="D167">
            <v>37786</v>
          </cell>
          <cell r="E167">
            <v>14</v>
          </cell>
        </row>
        <row r="168">
          <cell r="A168">
            <v>200</v>
          </cell>
          <cell r="B168">
            <v>166</v>
          </cell>
          <cell r="C168">
            <v>6.5</v>
          </cell>
          <cell r="D168">
            <v>37787</v>
          </cell>
          <cell r="E168">
            <v>15</v>
          </cell>
        </row>
        <row r="169">
          <cell r="A169">
            <v>199</v>
          </cell>
          <cell r="B169">
            <v>167</v>
          </cell>
          <cell r="C169">
            <v>6.5</v>
          </cell>
          <cell r="D169">
            <v>37788</v>
          </cell>
          <cell r="E169">
            <v>16</v>
          </cell>
        </row>
        <row r="170">
          <cell r="A170">
            <v>198</v>
          </cell>
          <cell r="B170">
            <v>168</v>
          </cell>
          <cell r="C170">
            <v>6.5</v>
          </cell>
          <cell r="D170">
            <v>37789</v>
          </cell>
          <cell r="E170">
            <v>17</v>
          </cell>
        </row>
        <row r="171">
          <cell r="A171">
            <v>197</v>
          </cell>
          <cell r="B171">
            <v>169</v>
          </cell>
          <cell r="C171">
            <v>6.5</v>
          </cell>
          <cell r="D171">
            <v>37790</v>
          </cell>
          <cell r="E171">
            <v>18</v>
          </cell>
        </row>
        <row r="172">
          <cell r="A172">
            <v>196</v>
          </cell>
          <cell r="B172">
            <v>170</v>
          </cell>
          <cell r="C172">
            <v>6.5</v>
          </cell>
          <cell r="D172">
            <v>37791</v>
          </cell>
          <cell r="E172">
            <v>19</v>
          </cell>
        </row>
        <row r="173">
          <cell r="A173">
            <v>195</v>
          </cell>
          <cell r="B173">
            <v>171</v>
          </cell>
          <cell r="C173">
            <v>6.5</v>
          </cell>
          <cell r="D173">
            <v>37792</v>
          </cell>
          <cell r="E173">
            <v>20</v>
          </cell>
        </row>
        <row r="174">
          <cell r="A174">
            <v>194</v>
          </cell>
          <cell r="B174">
            <v>172</v>
          </cell>
          <cell r="C174">
            <v>6.5</v>
          </cell>
          <cell r="D174">
            <v>37793</v>
          </cell>
          <cell r="E174">
            <v>21</v>
          </cell>
        </row>
        <row r="175">
          <cell r="A175">
            <v>193</v>
          </cell>
          <cell r="B175">
            <v>173</v>
          </cell>
          <cell r="C175">
            <v>6.5</v>
          </cell>
          <cell r="D175">
            <v>37794</v>
          </cell>
          <cell r="E175">
            <v>22</v>
          </cell>
        </row>
        <row r="176">
          <cell r="A176">
            <v>192</v>
          </cell>
          <cell r="B176">
            <v>174</v>
          </cell>
          <cell r="C176">
            <v>6.5</v>
          </cell>
          <cell r="D176">
            <v>37795</v>
          </cell>
          <cell r="E176">
            <v>23</v>
          </cell>
        </row>
        <row r="177">
          <cell r="A177">
            <v>191</v>
          </cell>
          <cell r="B177">
            <v>175</v>
          </cell>
          <cell r="C177">
            <v>6</v>
          </cell>
          <cell r="D177">
            <v>37796</v>
          </cell>
          <cell r="E177">
            <v>24</v>
          </cell>
        </row>
        <row r="178">
          <cell r="A178">
            <v>190</v>
          </cell>
          <cell r="B178">
            <v>176</v>
          </cell>
          <cell r="C178">
            <v>6</v>
          </cell>
          <cell r="D178">
            <v>37797</v>
          </cell>
          <cell r="E178">
            <v>25</v>
          </cell>
        </row>
        <row r="179">
          <cell r="A179">
            <v>189</v>
          </cell>
          <cell r="B179">
            <v>177</v>
          </cell>
          <cell r="C179">
            <v>6</v>
          </cell>
          <cell r="D179">
            <v>37798</v>
          </cell>
          <cell r="E179">
            <v>26</v>
          </cell>
        </row>
        <row r="180">
          <cell r="A180">
            <v>188</v>
          </cell>
          <cell r="B180">
            <v>178</v>
          </cell>
          <cell r="C180">
            <v>6</v>
          </cell>
          <cell r="D180">
            <v>37799</v>
          </cell>
          <cell r="E180">
            <v>27</v>
          </cell>
        </row>
        <row r="181">
          <cell r="A181">
            <v>187</v>
          </cell>
          <cell r="B181">
            <v>179</v>
          </cell>
          <cell r="C181">
            <v>6</v>
          </cell>
          <cell r="D181">
            <v>37800</v>
          </cell>
          <cell r="E181">
            <v>28</v>
          </cell>
        </row>
        <row r="182">
          <cell r="A182">
            <v>186</v>
          </cell>
          <cell r="B182">
            <v>180</v>
          </cell>
          <cell r="C182">
            <v>6</v>
          </cell>
          <cell r="D182">
            <v>37801</v>
          </cell>
          <cell r="E182">
            <v>29</v>
          </cell>
        </row>
        <row r="183">
          <cell r="A183">
            <v>185</v>
          </cell>
          <cell r="B183">
            <v>181</v>
          </cell>
          <cell r="C183">
            <v>6</v>
          </cell>
          <cell r="D183">
            <v>37802</v>
          </cell>
          <cell r="E183">
            <v>30</v>
          </cell>
        </row>
        <row r="184">
          <cell r="A184">
            <v>184</v>
          </cell>
          <cell r="B184">
            <v>182</v>
          </cell>
          <cell r="C184">
            <v>6</v>
          </cell>
          <cell r="D184">
            <v>37803</v>
          </cell>
          <cell r="E184">
            <v>1</v>
          </cell>
        </row>
        <row r="185">
          <cell r="A185">
            <v>183</v>
          </cell>
          <cell r="B185">
            <v>183</v>
          </cell>
          <cell r="C185">
            <v>6</v>
          </cell>
          <cell r="D185">
            <v>37804</v>
          </cell>
          <cell r="E185">
            <v>2</v>
          </cell>
        </row>
        <row r="186">
          <cell r="A186">
            <v>182</v>
          </cell>
          <cell r="B186">
            <v>184</v>
          </cell>
          <cell r="C186">
            <v>6</v>
          </cell>
          <cell r="D186">
            <v>37805</v>
          </cell>
          <cell r="E186">
            <v>3</v>
          </cell>
        </row>
        <row r="187">
          <cell r="A187">
            <v>181</v>
          </cell>
          <cell r="B187">
            <v>185</v>
          </cell>
          <cell r="C187">
            <v>6</v>
          </cell>
          <cell r="D187">
            <v>37806</v>
          </cell>
          <cell r="E187">
            <v>4</v>
          </cell>
        </row>
        <row r="188">
          <cell r="A188">
            <v>180</v>
          </cell>
          <cell r="B188">
            <v>186</v>
          </cell>
          <cell r="C188">
            <v>6</v>
          </cell>
          <cell r="D188">
            <v>37807</v>
          </cell>
          <cell r="E188">
            <v>5</v>
          </cell>
        </row>
        <row r="189">
          <cell r="A189">
            <v>179</v>
          </cell>
          <cell r="B189">
            <v>187</v>
          </cell>
          <cell r="C189">
            <v>6</v>
          </cell>
          <cell r="D189">
            <v>37808</v>
          </cell>
          <cell r="E189">
            <v>6</v>
          </cell>
        </row>
        <row r="190">
          <cell r="A190">
            <v>178</v>
          </cell>
          <cell r="B190">
            <v>188</v>
          </cell>
          <cell r="C190">
            <v>6</v>
          </cell>
          <cell r="D190">
            <v>37809</v>
          </cell>
          <cell r="E190">
            <v>7</v>
          </cell>
        </row>
        <row r="191">
          <cell r="A191">
            <v>177</v>
          </cell>
          <cell r="B191">
            <v>189</v>
          </cell>
          <cell r="C191">
            <v>5.5</v>
          </cell>
          <cell r="D191">
            <v>37810</v>
          </cell>
          <cell r="E191">
            <v>8</v>
          </cell>
        </row>
        <row r="192">
          <cell r="A192">
            <v>176</v>
          </cell>
          <cell r="B192">
            <v>190</v>
          </cell>
          <cell r="C192">
            <v>5.5</v>
          </cell>
          <cell r="D192">
            <v>37811</v>
          </cell>
          <cell r="E192">
            <v>9</v>
          </cell>
        </row>
        <row r="193">
          <cell r="A193">
            <v>175</v>
          </cell>
          <cell r="B193">
            <v>191</v>
          </cell>
          <cell r="C193">
            <v>5.5</v>
          </cell>
          <cell r="D193">
            <v>37812</v>
          </cell>
          <cell r="E193">
            <v>10</v>
          </cell>
        </row>
        <row r="194">
          <cell r="A194">
            <v>174</v>
          </cell>
          <cell r="B194">
            <v>192</v>
          </cell>
          <cell r="C194">
            <v>5.5</v>
          </cell>
          <cell r="D194">
            <v>37813</v>
          </cell>
          <cell r="E194">
            <v>11</v>
          </cell>
        </row>
        <row r="195">
          <cell r="A195">
            <v>173</v>
          </cell>
          <cell r="B195">
            <v>193</v>
          </cell>
          <cell r="C195">
            <v>5.5</v>
          </cell>
          <cell r="D195">
            <v>37814</v>
          </cell>
          <cell r="E195">
            <v>12</v>
          </cell>
        </row>
        <row r="196">
          <cell r="A196">
            <v>172</v>
          </cell>
          <cell r="B196">
            <v>194</v>
          </cell>
          <cell r="C196">
            <v>5.5</v>
          </cell>
          <cell r="D196">
            <v>37815</v>
          </cell>
          <cell r="E196">
            <v>13</v>
          </cell>
        </row>
        <row r="197">
          <cell r="A197">
            <v>171</v>
          </cell>
          <cell r="B197">
            <v>195</v>
          </cell>
          <cell r="C197">
            <v>5.5</v>
          </cell>
          <cell r="D197">
            <v>37816</v>
          </cell>
          <cell r="E197">
            <v>14</v>
          </cell>
        </row>
        <row r="198">
          <cell r="A198">
            <v>170</v>
          </cell>
          <cell r="B198">
            <v>196</v>
          </cell>
          <cell r="C198">
            <v>5.5</v>
          </cell>
          <cell r="D198">
            <v>37817</v>
          </cell>
          <cell r="E198">
            <v>15</v>
          </cell>
        </row>
        <row r="199">
          <cell r="A199">
            <v>169</v>
          </cell>
          <cell r="B199">
            <v>197</v>
          </cell>
          <cell r="C199">
            <v>5.5</v>
          </cell>
          <cell r="D199">
            <v>37818</v>
          </cell>
          <cell r="E199">
            <v>16</v>
          </cell>
        </row>
        <row r="200">
          <cell r="A200">
            <v>168</v>
          </cell>
          <cell r="B200">
            <v>198</v>
          </cell>
          <cell r="C200">
            <v>5.5</v>
          </cell>
          <cell r="D200">
            <v>37819</v>
          </cell>
          <cell r="E200">
            <v>17</v>
          </cell>
        </row>
        <row r="201">
          <cell r="A201">
            <v>167</v>
          </cell>
          <cell r="B201">
            <v>199</v>
          </cell>
          <cell r="C201">
            <v>5.5</v>
          </cell>
          <cell r="D201">
            <v>37820</v>
          </cell>
          <cell r="E201">
            <v>18</v>
          </cell>
        </row>
        <row r="202">
          <cell r="A202">
            <v>166</v>
          </cell>
          <cell r="B202">
            <v>200</v>
          </cell>
          <cell r="C202">
            <v>5.5</v>
          </cell>
          <cell r="D202">
            <v>37821</v>
          </cell>
          <cell r="E202">
            <v>19</v>
          </cell>
        </row>
        <row r="203">
          <cell r="A203">
            <v>165</v>
          </cell>
          <cell r="B203">
            <v>201</v>
          </cell>
          <cell r="C203">
            <v>5.5</v>
          </cell>
          <cell r="D203">
            <v>37822</v>
          </cell>
          <cell r="E203">
            <v>20</v>
          </cell>
        </row>
        <row r="204">
          <cell r="A204">
            <v>164</v>
          </cell>
          <cell r="B204">
            <v>202</v>
          </cell>
          <cell r="C204">
            <v>5.5</v>
          </cell>
          <cell r="D204">
            <v>37823</v>
          </cell>
          <cell r="E204">
            <v>21</v>
          </cell>
        </row>
        <row r="205">
          <cell r="A205">
            <v>163</v>
          </cell>
          <cell r="B205">
            <v>203</v>
          </cell>
          <cell r="C205">
            <v>5.5</v>
          </cell>
          <cell r="D205">
            <v>37824</v>
          </cell>
          <cell r="E205">
            <v>22</v>
          </cell>
        </row>
        <row r="206">
          <cell r="A206">
            <v>162</v>
          </cell>
          <cell r="B206">
            <v>204</v>
          </cell>
          <cell r="C206">
            <v>5.5</v>
          </cell>
          <cell r="D206">
            <v>37825</v>
          </cell>
          <cell r="E206">
            <v>23</v>
          </cell>
        </row>
        <row r="207">
          <cell r="A207">
            <v>161</v>
          </cell>
          <cell r="B207">
            <v>205</v>
          </cell>
          <cell r="C207">
            <v>5</v>
          </cell>
          <cell r="D207">
            <v>37826</v>
          </cell>
          <cell r="E207">
            <v>24</v>
          </cell>
        </row>
        <row r="208">
          <cell r="A208">
            <v>160</v>
          </cell>
          <cell r="B208">
            <v>206</v>
          </cell>
          <cell r="C208">
            <v>5</v>
          </cell>
          <cell r="D208">
            <v>37827</v>
          </cell>
          <cell r="E208">
            <v>25</v>
          </cell>
        </row>
        <row r="209">
          <cell r="A209">
            <v>159</v>
          </cell>
          <cell r="B209">
            <v>207</v>
          </cell>
          <cell r="C209">
            <v>5</v>
          </cell>
          <cell r="D209">
            <v>37828</v>
          </cell>
          <cell r="E209">
            <v>26</v>
          </cell>
        </row>
        <row r="210">
          <cell r="A210">
            <v>158</v>
          </cell>
          <cell r="B210">
            <v>208</v>
          </cell>
          <cell r="C210">
            <v>5</v>
          </cell>
          <cell r="D210">
            <v>37829</v>
          </cell>
          <cell r="E210">
            <v>27</v>
          </cell>
        </row>
        <row r="211">
          <cell r="A211">
            <v>157</v>
          </cell>
          <cell r="B211">
            <v>209</v>
          </cell>
          <cell r="C211">
            <v>5</v>
          </cell>
          <cell r="D211">
            <v>37830</v>
          </cell>
          <cell r="E211">
            <v>28</v>
          </cell>
        </row>
        <row r="212">
          <cell r="A212">
            <v>156</v>
          </cell>
          <cell r="B212">
            <v>210</v>
          </cell>
          <cell r="C212">
            <v>5</v>
          </cell>
          <cell r="D212">
            <v>37831</v>
          </cell>
          <cell r="E212">
            <v>29</v>
          </cell>
        </row>
        <row r="213">
          <cell r="A213">
            <v>155</v>
          </cell>
          <cell r="B213">
            <v>211</v>
          </cell>
          <cell r="C213">
            <v>5</v>
          </cell>
          <cell r="D213">
            <v>37832</v>
          </cell>
          <cell r="E213">
            <v>30</v>
          </cell>
        </row>
        <row r="214">
          <cell r="A214">
            <v>154</v>
          </cell>
          <cell r="B214">
            <v>212</v>
          </cell>
          <cell r="C214">
            <v>5</v>
          </cell>
          <cell r="D214">
            <v>37833</v>
          </cell>
          <cell r="E214">
            <v>31</v>
          </cell>
        </row>
        <row r="215">
          <cell r="A215">
            <v>153</v>
          </cell>
          <cell r="B215">
            <v>213</v>
          </cell>
          <cell r="C215">
            <v>5</v>
          </cell>
          <cell r="D215">
            <v>37834</v>
          </cell>
          <cell r="E215">
            <v>1</v>
          </cell>
        </row>
        <row r="216">
          <cell r="A216">
            <v>152</v>
          </cell>
          <cell r="B216">
            <v>214</v>
          </cell>
          <cell r="C216">
            <v>5</v>
          </cell>
          <cell r="D216">
            <v>37835</v>
          </cell>
          <cell r="E216">
            <v>2</v>
          </cell>
        </row>
        <row r="217">
          <cell r="A217">
            <v>151</v>
          </cell>
          <cell r="B217">
            <v>215</v>
          </cell>
          <cell r="C217">
            <v>5</v>
          </cell>
          <cell r="D217">
            <v>37836</v>
          </cell>
          <cell r="E217">
            <v>3</v>
          </cell>
        </row>
        <row r="218">
          <cell r="A218">
            <v>150</v>
          </cell>
          <cell r="B218">
            <v>216</v>
          </cell>
          <cell r="C218">
            <v>5</v>
          </cell>
          <cell r="D218">
            <v>37837</v>
          </cell>
          <cell r="E218">
            <v>4</v>
          </cell>
        </row>
        <row r="219">
          <cell r="A219">
            <v>149</v>
          </cell>
          <cell r="B219">
            <v>217</v>
          </cell>
          <cell r="C219">
            <v>5</v>
          </cell>
          <cell r="D219">
            <v>37838</v>
          </cell>
          <cell r="E219">
            <v>5</v>
          </cell>
        </row>
        <row r="220">
          <cell r="A220">
            <v>148</v>
          </cell>
          <cell r="B220">
            <v>218</v>
          </cell>
          <cell r="C220">
            <v>5</v>
          </cell>
          <cell r="D220">
            <v>37839</v>
          </cell>
          <cell r="E220">
            <v>6</v>
          </cell>
        </row>
        <row r="221">
          <cell r="A221">
            <v>147</v>
          </cell>
          <cell r="B221">
            <v>219</v>
          </cell>
          <cell r="C221">
            <v>5</v>
          </cell>
          <cell r="D221">
            <v>37840</v>
          </cell>
          <cell r="E221">
            <v>7</v>
          </cell>
        </row>
        <row r="222">
          <cell r="A222">
            <v>146</v>
          </cell>
          <cell r="B222">
            <v>220</v>
          </cell>
          <cell r="C222">
            <v>4.5</v>
          </cell>
          <cell r="D222">
            <v>37841</v>
          </cell>
          <cell r="E222">
            <v>8</v>
          </cell>
        </row>
        <row r="223">
          <cell r="A223">
            <v>145</v>
          </cell>
          <cell r="B223">
            <v>221</v>
          </cell>
          <cell r="C223">
            <v>4.5</v>
          </cell>
          <cell r="D223">
            <v>37842</v>
          </cell>
          <cell r="E223">
            <v>9</v>
          </cell>
        </row>
        <row r="224">
          <cell r="A224">
            <v>144</v>
          </cell>
          <cell r="B224">
            <v>222</v>
          </cell>
          <cell r="C224">
            <v>4.5</v>
          </cell>
          <cell r="D224">
            <v>37843</v>
          </cell>
          <cell r="E224">
            <v>10</v>
          </cell>
        </row>
        <row r="225">
          <cell r="A225">
            <v>143</v>
          </cell>
          <cell r="B225">
            <v>223</v>
          </cell>
          <cell r="C225">
            <v>4.5</v>
          </cell>
          <cell r="D225">
            <v>37844</v>
          </cell>
          <cell r="E225">
            <v>11</v>
          </cell>
        </row>
        <row r="226">
          <cell r="A226">
            <v>142</v>
          </cell>
          <cell r="B226">
            <v>224</v>
          </cell>
          <cell r="C226">
            <v>4.5</v>
          </cell>
          <cell r="D226">
            <v>37845</v>
          </cell>
          <cell r="E226">
            <v>12</v>
          </cell>
        </row>
        <row r="227">
          <cell r="A227">
            <v>141</v>
          </cell>
          <cell r="B227">
            <v>225</v>
          </cell>
          <cell r="C227">
            <v>4.5</v>
          </cell>
          <cell r="D227">
            <v>37846</v>
          </cell>
          <cell r="E227">
            <v>13</v>
          </cell>
        </row>
        <row r="228">
          <cell r="A228">
            <v>140</v>
          </cell>
          <cell r="B228">
            <v>226</v>
          </cell>
          <cell r="C228">
            <v>4.5</v>
          </cell>
          <cell r="D228">
            <v>37847</v>
          </cell>
          <cell r="E228">
            <v>14</v>
          </cell>
        </row>
        <row r="229">
          <cell r="A229">
            <v>139</v>
          </cell>
          <cell r="B229">
            <v>227</v>
          </cell>
          <cell r="C229">
            <v>4.5</v>
          </cell>
          <cell r="D229">
            <v>37848</v>
          </cell>
          <cell r="E229">
            <v>15</v>
          </cell>
        </row>
        <row r="230">
          <cell r="A230">
            <v>138</v>
          </cell>
          <cell r="B230">
            <v>228</v>
          </cell>
          <cell r="C230">
            <v>4.5</v>
          </cell>
          <cell r="D230">
            <v>37849</v>
          </cell>
          <cell r="E230">
            <v>16</v>
          </cell>
        </row>
        <row r="231">
          <cell r="A231">
            <v>137</v>
          </cell>
          <cell r="B231">
            <v>229</v>
          </cell>
          <cell r="C231">
            <v>4.5</v>
          </cell>
          <cell r="D231">
            <v>37850</v>
          </cell>
          <cell r="E231">
            <v>17</v>
          </cell>
        </row>
        <row r="232">
          <cell r="A232">
            <v>136</v>
          </cell>
          <cell r="B232">
            <v>230</v>
          </cell>
          <cell r="C232">
            <v>4.5</v>
          </cell>
          <cell r="D232">
            <v>37851</v>
          </cell>
          <cell r="E232">
            <v>18</v>
          </cell>
        </row>
        <row r="233">
          <cell r="A233">
            <v>135</v>
          </cell>
          <cell r="B233">
            <v>231</v>
          </cell>
          <cell r="C233">
            <v>4.5</v>
          </cell>
          <cell r="D233">
            <v>37852</v>
          </cell>
          <cell r="E233">
            <v>19</v>
          </cell>
        </row>
        <row r="234">
          <cell r="A234">
            <v>134</v>
          </cell>
          <cell r="B234">
            <v>232</v>
          </cell>
          <cell r="C234">
            <v>4.5</v>
          </cell>
          <cell r="D234">
            <v>37853</v>
          </cell>
          <cell r="E234">
            <v>20</v>
          </cell>
        </row>
        <row r="235">
          <cell r="A235">
            <v>133</v>
          </cell>
          <cell r="B235">
            <v>233</v>
          </cell>
          <cell r="C235">
            <v>4.5</v>
          </cell>
          <cell r="D235">
            <v>37854</v>
          </cell>
          <cell r="E235">
            <v>21</v>
          </cell>
        </row>
        <row r="236">
          <cell r="A236">
            <v>132</v>
          </cell>
          <cell r="B236">
            <v>234</v>
          </cell>
          <cell r="C236">
            <v>4.5</v>
          </cell>
          <cell r="D236">
            <v>37855</v>
          </cell>
          <cell r="E236">
            <v>22</v>
          </cell>
        </row>
        <row r="237">
          <cell r="A237">
            <v>131</v>
          </cell>
          <cell r="B237">
            <v>235</v>
          </cell>
          <cell r="C237">
            <v>4.5</v>
          </cell>
          <cell r="D237">
            <v>37856</v>
          </cell>
          <cell r="E237">
            <v>23</v>
          </cell>
        </row>
        <row r="238">
          <cell r="A238">
            <v>130</v>
          </cell>
          <cell r="B238">
            <v>236</v>
          </cell>
          <cell r="C238">
            <v>4</v>
          </cell>
          <cell r="D238">
            <v>37857</v>
          </cell>
          <cell r="E238">
            <v>24</v>
          </cell>
        </row>
        <row r="239">
          <cell r="A239">
            <v>129</v>
          </cell>
          <cell r="B239">
            <v>237</v>
          </cell>
          <cell r="C239">
            <v>4</v>
          </cell>
          <cell r="D239">
            <v>37858</v>
          </cell>
          <cell r="E239">
            <v>25</v>
          </cell>
        </row>
        <row r="240">
          <cell r="A240">
            <v>128</v>
          </cell>
          <cell r="B240">
            <v>238</v>
          </cell>
          <cell r="C240">
            <v>4</v>
          </cell>
          <cell r="D240">
            <v>37859</v>
          </cell>
          <cell r="E240">
            <v>26</v>
          </cell>
        </row>
        <row r="241">
          <cell r="A241">
            <v>127</v>
          </cell>
          <cell r="B241">
            <v>239</v>
          </cell>
          <cell r="C241">
            <v>4</v>
          </cell>
          <cell r="D241">
            <v>37860</v>
          </cell>
          <cell r="E241">
            <v>27</v>
          </cell>
        </row>
        <row r="242">
          <cell r="A242">
            <v>126</v>
          </cell>
          <cell r="B242">
            <v>240</v>
          </cell>
          <cell r="C242">
            <v>4</v>
          </cell>
          <cell r="D242">
            <v>37861</v>
          </cell>
          <cell r="E242">
            <v>28</v>
          </cell>
        </row>
        <row r="243">
          <cell r="A243">
            <v>125</v>
          </cell>
          <cell r="B243">
            <v>241</v>
          </cell>
          <cell r="C243">
            <v>4</v>
          </cell>
          <cell r="D243">
            <v>37862</v>
          </cell>
          <cell r="E243">
            <v>29</v>
          </cell>
        </row>
        <row r="244">
          <cell r="A244">
            <v>124</v>
          </cell>
          <cell r="B244">
            <v>242</v>
          </cell>
          <cell r="C244">
            <v>4</v>
          </cell>
          <cell r="D244">
            <v>37863</v>
          </cell>
          <cell r="E244">
            <v>30</v>
          </cell>
        </row>
        <row r="245">
          <cell r="A245">
            <v>123</v>
          </cell>
          <cell r="B245">
            <v>243</v>
          </cell>
          <cell r="C245">
            <v>4</v>
          </cell>
          <cell r="D245">
            <v>37864</v>
          </cell>
          <cell r="E245">
            <v>31</v>
          </cell>
        </row>
        <row r="246">
          <cell r="A246">
            <v>122</v>
          </cell>
          <cell r="B246">
            <v>244</v>
          </cell>
          <cell r="C246">
            <v>4</v>
          </cell>
          <cell r="D246">
            <v>37865</v>
          </cell>
          <cell r="E246">
            <v>1</v>
          </cell>
        </row>
        <row r="247">
          <cell r="A247">
            <v>121</v>
          </cell>
          <cell r="B247">
            <v>245</v>
          </cell>
          <cell r="C247">
            <v>4</v>
          </cell>
          <cell r="D247">
            <v>37866</v>
          </cell>
          <cell r="E247">
            <v>2</v>
          </cell>
        </row>
        <row r="248">
          <cell r="A248">
            <v>120</v>
          </cell>
          <cell r="B248">
            <v>246</v>
          </cell>
          <cell r="C248">
            <v>4</v>
          </cell>
          <cell r="D248">
            <v>37867</v>
          </cell>
          <cell r="E248">
            <v>3</v>
          </cell>
        </row>
        <row r="249">
          <cell r="A249">
            <v>119</v>
          </cell>
          <cell r="B249">
            <v>247</v>
          </cell>
          <cell r="C249">
            <v>4</v>
          </cell>
          <cell r="D249">
            <v>37868</v>
          </cell>
          <cell r="E249">
            <v>4</v>
          </cell>
        </row>
        <row r="250">
          <cell r="A250">
            <v>118</v>
          </cell>
          <cell r="B250">
            <v>248</v>
          </cell>
          <cell r="C250">
            <v>4</v>
          </cell>
          <cell r="D250">
            <v>37869</v>
          </cell>
          <cell r="E250">
            <v>5</v>
          </cell>
        </row>
        <row r="251">
          <cell r="A251">
            <v>117</v>
          </cell>
          <cell r="B251">
            <v>249</v>
          </cell>
          <cell r="C251">
            <v>4</v>
          </cell>
          <cell r="D251">
            <v>37870</v>
          </cell>
          <cell r="E251">
            <v>6</v>
          </cell>
        </row>
        <row r="252">
          <cell r="A252">
            <v>116</v>
          </cell>
          <cell r="B252">
            <v>250</v>
          </cell>
          <cell r="C252">
            <v>4</v>
          </cell>
          <cell r="D252">
            <v>37871</v>
          </cell>
          <cell r="E252">
            <v>7</v>
          </cell>
        </row>
        <row r="253">
          <cell r="A253">
            <v>115</v>
          </cell>
          <cell r="B253">
            <v>251</v>
          </cell>
          <cell r="C253">
            <v>3.5</v>
          </cell>
          <cell r="D253">
            <v>37872</v>
          </cell>
          <cell r="E253">
            <v>8</v>
          </cell>
        </row>
        <row r="254">
          <cell r="A254">
            <v>114</v>
          </cell>
          <cell r="B254">
            <v>252</v>
          </cell>
          <cell r="C254">
            <v>3.5</v>
          </cell>
          <cell r="D254">
            <v>37873</v>
          </cell>
          <cell r="E254">
            <v>9</v>
          </cell>
        </row>
        <row r="255">
          <cell r="A255">
            <v>113</v>
          </cell>
          <cell r="B255">
            <v>253</v>
          </cell>
          <cell r="C255">
            <v>3.5</v>
          </cell>
          <cell r="D255">
            <v>37874</v>
          </cell>
          <cell r="E255">
            <v>10</v>
          </cell>
        </row>
        <row r="256">
          <cell r="A256">
            <v>112</v>
          </cell>
          <cell r="B256">
            <v>254</v>
          </cell>
          <cell r="C256">
            <v>3.5</v>
          </cell>
          <cell r="D256">
            <v>37875</v>
          </cell>
          <cell r="E256">
            <v>11</v>
          </cell>
        </row>
        <row r="257">
          <cell r="A257">
            <v>111</v>
          </cell>
          <cell r="B257">
            <v>255</v>
          </cell>
          <cell r="C257">
            <v>3.5</v>
          </cell>
          <cell r="D257">
            <v>37876</v>
          </cell>
          <cell r="E257">
            <v>12</v>
          </cell>
        </row>
        <row r="258">
          <cell r="A258">
            <v>110</v>
          </cell>
          <cell r="B258">
            <v>256</v>
          </cell>
          <cell r="C258">
            <v>3.5</v>
          </cell>
          <cell r="D258">
            <v>37877</v>
          </cell>
          <cell r="E258">
            <v>13</v>
          </cell>
        </row>
        <row r="259">
          <cell r="A259">
            <v>109</v>
          </cell>
          <cell r="B259">
            <v>257</v>
          </cell>
          <cell r="C259">
            <v>3.5</v>
          </cell>
          <cell r="D259">
            <v>37878</v>
          </cell>
          <cell r="E259">
            <v>14</v>
          </cell>
        </row>
        <row r="260">
          <cell r="A260">
            <v>108</v>
          </cell>
          <cell r="B260">
            <v>258</v>
          </cell>
          <cell r="C260">
            <v>3.5</v>
          </cell>
          <cell r="D260">
            <v>37879</v>
          </cell>
          <cell r="E260">
            <v>15</v>
          </cell>
        </row>
        <row r="261">
          <cell r="A261">
            <v>107</v>
          </cell>
          <cell r="B261">
            <v>259</v>
          </cell>
          <cell r="C261">
            <v>3.5</v>
          </cell>
          <cell r="D261">
            <v>37880</v>
          </cell>
          <cell r="E261">
            <v>16</v>
          </cell>
        </row>
        <row r="262">
          <cell r="A262">
            <v>106</v>
          </cell>
          <cell r="B262">
            <v>260</v>
          </cell>
          <cell r="C262">
            <v>3.5</v>
          </cell>
          <cell r="D262">
            <v>37881</v>
          </cell>
          <cell r="E262">
            <v>17</v>
          </cell>
        </row>
        <row r="263">
          <cell r="A263">
            <v>105</v>
          </cell>
          <cell r="B263">
            <v>261</v>
          </cell>
          <cell r="C263">
            <v>3.5</v>
          </cell>
          <cell r="D263">
            <v>37882</v>
          </cell>
          <cell r="E263">
            <v>18</v>
          </cell>
        </row>
        <row r="264">
          <cell r="A264">
            <v>104</v>
          </cell>
          <cell r="B264">
            <v>262</v>
          </cell>
          <cell r="C264">
            <v>3.5</v>
          </cell>
          <cell r="D264">
            <v>37883</v>
          </cell>
          <cell r="E264">
            <v>19</v>
          </cell>
        </row>
        <row r="265">
          <cell r="A265">
            <v>103</v>
          </cell>
          <cell r="B265">
            <v>263</v>
          </cell>
          <cell r="C265">
            <v>3.5</v>
          </cell>
          <cell r="D265">
            <v>37884</v>
          </cell>
          <cell r="E265">
            <v>20</v>
          </cell>
        </row>
        <row r="266">
          <cell r="A266">
            <v>102</v>
          </cell>
          <cell r="B266">
            <v>264</v>
          </cell>
          <cell r="C266">
            <v>3.5</v>
          </cell>
          <cell r="D266">
            <v>37885</v>
          </cell>
          <cell r="E266">
            <v>21</v>
          </cell>
        </row>
        <row r="267">
          <cell r="A267">
            <v>101</v>
          </cell>
          <cell r="B267">
            <v>265</v>
          </cell>
          <cell r="C267">
            <v>3.5</v>
          </cell>
          <cell r="D267">
            <v>37886</v>
          </cell>
          <cell r="E267">
            <v>22</v>
          </cell>
        </row>
        <row r="268">
          <cell r="A268">
            <v>100</v>
          </cell>
          <cell r="B268">
            <v>266</v>
          </cell>
          <cell r="C268">
            <v>3.5</v>
          </cell>
          <cell r="D268">
            <v>37887</v>
          </cell>
          <cell r="E268">
            <v>23</v>
          </cell>
        </row>
        <row r="269">
          <cell r="A269">
            <v>99</v>
          </cell>
          <cell r="B269">
            <v>267</v>
          </cell>
          <cell r="C269">
            <v>3</v>
          </cell>
          <cell r="D269">
            <v>37888</v>
          </cell>
          <cell r="E269">
            <v>24</v>
          </cell>
        </row>
        <row r="270">
          <cell r="A270">
            <v>98</v>
          </cell>
          <cell r="B270">
            <v>268</v>
          </cell>
          <cell r="C270">
            <v>3</v>
          </cell>
          <cell r="D270">
            <v>37889</v>
          </cell>
          <cell r="E270">
            <v>25</v>
          </cell>
        </row>
        <row r="271">
          <cell r="A271">
            <v>97</v>
          </cell>
          <cell r="B271">
            <v>269</v>
          </cell>
          <cell r="C271">
            <v>3</v>
          </cell>
          <cell r="D271">
            <v>37890</v>
          </cell>
          <cell r="E271">
            <v>26</v>
          </cell>
        </row>
        <row r="272">
          <cell r="A272">
            <v>96</v>
          </cell>
          <cell r="B272">
            <v>270</v>
          </cell>
          <cell r="C272">
            <v>3</v>
          </cell>
          <cell r="D272">
            <v>37891</v>
          </cell>
          <cell r="E272">
            <v>27</v>
          </cell>
        </row>
        <row r="273">
          <cell r="A273">
            <v>95</v>
          </cell>
          <cell r="B273">
            <v>271</v>
          </cell>
          <cell r="C273">
            <v>3</v>
          </cell>
          <cell r="D273">
            <v>37892</v>
          </cell>
          <cell r="E273">
            <v>28</v>
          </cell>
        </row>
        <row r="274">
          <cell r="A274">
            <v>94</v>
          </cell>
          <cell r="B274">
            <v>272</v>
          </cell>
          <cell r="C274">
            <v>3</v>
          </cell>
          <cell r="D274">
            <v>37893</v>
          </cell>
          <cell r="E274">
            <v>29</v>
          </cell>
        </row>
        <row r="275">
          <cell r="A275">
            <v>93</v>
          </cell>
          <cell r="B275">
            <v>273</v>
          </cell>
          <cell r="C275">
            <v>3</v>
          </cell>
          <cell r="D275">
            <v>37894</v>
          </cell>
          <cell r="E275">
            <v>30</v>
          </cell>
        </row>
        <row r="276">
          <cell r="A276">
            <v>92</v>
          </cell>
          <cell r="B276">
            <v>274</v>
          </cell>
          <cell r="C276">
            <v>3</v>
          </cell>
          <cell r="D276">
            <v>37895</v>
          </cell>
          <cell r="E276">
            <v>1</v>
          </cell>
        </row>
        <row r="277">
          <cell r="A277">
            <v>91</v>
          </cell>
          <cell r="B277">
            <v>275</v>
          </cell>
          <cell r="C277">
            <v>3</v>
          </cell>
          <cell r="D277">
            <v>37896</v>
          </cell>
          <cell r="E277">
            <v>2</v>
          </cell>
        </row>
        <row r="278">
          <cell r="A278">
            <v>90</v>
          </cell>
          <cell r="B278">
            <v>276</v>
          </cell>
          <cell r="C278">
            <v>3</v>
          </cell>
          <cell r="D278">
            <v>37897</v>
          </cell>
          <cell r="E278">
            <v>3</v>
          </cell>
        </row>
        <row r="279">
          <cell r="A279">
            <v>89</v>
          </cell>
          <cell r="B279">
            <v>277</v>
          </cell>
          <cell r="C279">
            <v>3</v>
          </cell>
          <cell r="D279">
            <v>37898</v>
          </cell>
          <cell r="E279">
            <v>4</v>
          </cell>
        </row>
        <row r="280">
          <cell r="A280">
            <v>88</v>
          </cell>
          <cell r="B280">
            <v>278</v>
          </cell>
          <cell r="C280">
            <v>3</v>
          </cell>
          <cell r="D280">
            <v>37899</v>
          </cell>
          <cell r="E280">
            <v>5</v>
          </cell>
        </row>
        <row r="281">
          <cell r="A281">
            <v>87</v>
          </cell>
          <cell r="B281">
            <v>279</v>
          </cell>
          <cell r="C281">
            <v>3</v>
          </cell>
          <cell r="D281">
            <v>37900</v>
          </cell>
          <cell r="E281">
            <v>6</v>
          </cell>
        </row>
        <row r="282">
          <cell r="A282">
            <v>86</v>
          </cell>
          <cell r="B282">
            <v>280</v>
          </cell>
          <cell r="C282">
            <v>3</v>
          </cell>
          <cell r="D282">
            <v>37901</v>
          </cell>
          <cell r="E282">
            <v>7</v>
          </cell>
        </row>
        <row r="283">
          <cell r="A283">
            <v>85</v>
          </cell>
          <cell r="B283">
            <v>281</v>
          </cell>
          <cell r="C283">
            <v>2.5</v>
          </cell>
          <cell r="D283">
            <v>37902</v>
          </cell>
          <cell r="E283">
            <v>8</v>
          </cell>
        </row>
        <row r="284">
          <cell r="A284">
            <v>84</v>
          </cell>
          <cell r="B284">
            <v>282</v>
          </cell>
          <cell r="C284">
            <v>2.5</v>
          </cell>
          <cell r="D284">
            <v>37903</v>
          </cell>
          <cell r="E284">
            <v>9</v>
          </cell>
        </row>
        <row r="285">
          <cell r="A285">
            <v>83</v>
          </cell>
          <cell r="B285">
            <v>283</v>
          </cell>
          <cell r="C285">
            <v>2.5</v>
          </cell>
          <cell r="D285">
            <v>37904</v>
          </cell>
          <cell r="E285">
            <v>10</v>
          </cell>
        </row>
        <row r="286">
          <cell r="A286">
            <v>82</v>
          </cell>
          <cell r="B286">
            <v>284</v>
          </cell>
          <cell r="C286">
            <v>2.5</v>
          </cell>
          <cell r="D286">
            <v>37905</v>
          </cell>
          <cell r="E286">
            <v>11</v>
          </cell>
        </row>
        <row r="287">
          <cell r="A287">
            <v>81</v>
          </cell>
          <cell r="B287">
            <v>285</v>
          </cell>
          <cell r="C287">
            <v>2.5</v>
          </cell>
          <cell r="D287">
            <v>37906</v>
          </cell>
          <cell r="E287">
            <v>12</v>
          </cell>
        </row>
        <row r="288">
          <cell r="A288">
            <v>80</v>
          </cell>
          <cell r="B288">
            <v>286</v>
          </cell>
          <cell r="C288">
            <v>2.5</v>
          </cell>
          <cell r="D288">
            <v>37907</v>
          </cell>
          <cell r="E288">
            <v>13</v>
          </cell>
        </row>
        <row r="289">
          <cell r="A289">
            <v>79</v>
          </cell>
          <cell r="B289">
            <v>287</v>
          </cell>
          <cell r="C289">
            <v>2.5</v>
          </cell>
          <cell r="D289">
            <v>37908</v>
          </cell>
          <cell r="E289">
            <v>14</v>
          </cell>
        </row>
        <row r="290">
          <cell r="A290">
            <v>78</v>
          </cell>
          <cell r="B290">
            <v>288</v>
          </cell>
          <cell r="C290">
            <v>2.5</v>
          </cell>
          <cell r="D290">
            <v>37909</v>
          </cell>
          <cell r="E290">
            <v>15</v>
          </cell>
        </row>
        <row r="291">
          <cell r="A291">
            <v>77</v>
          </cell>
          <cell r="B291">
            <v>289</v>
          </cell>
          <cell r="C291">
            <v>2.5</v>
          </cell>
          <cell r="D291">
            <v>37910</v>
          </cell>
          <cell r="E291">
            <v>16</v>
          </cell>
        </row>
        <row r="292">
          <cell r="A292">
            <v>76</v>
          </cell>
          <cell r="B292">
            <v>290</v>
          </cell>
          <cell r="C292">
            <v>2.5</v>
          </cell>
          <cell r="D292">
            <v>37911</v>
          </cell>
          <cell r="E292">
            <v>17</v>
          </cell>
        </row>
        <row r="293">
          <cell r="A293">
            <v>75</v>
          </cell>
          <cell r="B293">
            <v>291</v>
          </cell>
          <cell r="C293">
            <v>2.5</v>
          </cell>
          <cell r="D293">
            <v>37912</v>
          </cell>
          <cell r="E293">
            <v>18</v>
          </cell>
        </row>
        <row r="294">
          <cell r="A294">
            <v>74</v>
          </cell>
          <cell r="B294">
            <v>292</v>
          </cell>
          <cell r="C294">
            <v>2.5</v>
          </cell>
          <cell r="D294">
            <v>37913</v>
          </cell>
          <cell r="E294">
            <v>19</v>
          </cell>
        </row>
        <row r="295">
          <cell r="A295">
            <v>73</v>
          </cell>
          <cell r="B295">
            <v>293</v>
          </cell>
          <cell r="C295">
            <v>2.5</v>
          </cell>
          <cell r="D295">
            <v>37914</v>
          </cell>
          <cell r="E295">
            <v>20</v>
          </cell>
        </row>
        <row r="296">
          <cell r="A296">
            <v>72</v>
          </cell>
          <cell r="B296">
            <v>294</v>
          </cell>
          <cell r="C296">
            <v>2.5</v>
          </cell>
          <cell r="D296">
            <v>37915</v>
          </cell>
          <cell r="E296">
            <v>21</v>
          </cell>
        </row>
        <row r="297">
          <cell r="A297">
            <v>71</v>
          </cell>
          <cell r="B297">
            <v>295</v>
          </cell>
          <cell r="C297">
            <v>2.5</v>
          </cell>
          <cell r="D297">
            <v>37916</v>
          </cell>
          <cell r="E297">
            <v>22</v>
          </cell>
        </row>
        <row r="298">
          <cell r="A298">
            <v>70</v>
          </cell>
          <cell r="B298">
            <v>296</v>
          </cell>
          <cell r="C298">
            <v>2.5</v>
          </cell>
          <cell r="D298">
            <v>37917</v>
          </cell>
          <cell r="E298">
            <v>23</v>
          </cell>
        </row>
        <row r="299">
          <cell r="A299">
            <v>69</v>
          </cell>
          <cell r="B299">
            <v>297</v>
          </cell>
          <cell r="C299">
            <v>2</v>
          </cell>
          <cell r="D299">
            <v>37918</v>
          </cell>
          <cell r="E299">
            <v>24</v>
          </cell>
        </row>
        <row r="300">
          <cell r="A300">
            <v>68</v>
          </cell>
          <cell r="B300">
            <v>298</v>
          </cell>
          <cell r="C300">
            <v>2</v>
          </cell>
          <cell r="D300">
            <v>37919</v>
          </cell>
          <cell r="E300">
            <v>25</v>
          </cell>
        </row>
        <row r="301">
          <cell r="A301">
            <v>67</v>
          </cell>
          <cell r="B301">
            <v>299</v>
          </cell>
          <cell r="C301">
            <v>2</v>
          </cell>
          <cell r="D301">
            <v>37920</v>
          </cell>
          <cell r="E301">
            <v>26</v>
          </cell>
        </row>
        <row r="302">
          <cell r="A302">
            <v>66</v>
          </cell>
          <cell r="B302">
            <v>300</v>
          </cell>
          <cell r="C302">
            <v>2</v>
          </cell>
          <cell r="D302">
            <v>37921</v>
          </cell>
          <cell r="E302">
            <v>27</v>
          </cell>
        </row>
        <row r="303">
          <cell r="A303">
            <v>65</v>
          </cell>
          <cell r="B303">
            <v>301</v>
          </cell>
          <cell r="C303">
            <v>2</v>
          </cell>
          <cell r="D303">
            <v>37922</v>
          </cell>
          <cell r="E303">
            <v>28</v>
          </cell>
        </row>
        <row r="304">
          <cell r="A304">
            <v>64</v>
          </cell>
          <cell r="B304">
            <v>302</v>
          </cell>
          <cell r="C304">
            <v>2</v>
          </cell>
          <cell r="D304">
            <v>37923</v>
          </cell>
          <cell r="E304">
            <v>29</v>
          </cell>
        </row>
        <row r="305">
          <cell r="A305">
            <v>63</v>
          </cell>
          <cell r="B305">
            <v>303</v>
          </cell>
          <cell r="C305">
            <v>2</v>
          </cell>
          <cell r="D305">
            <v>37924</v>
          </cell>
          <cell r="E305">
            <v>30</v>
          </cell>
        </row>
        <row r="306">
          <cell r="A306">
            <v>62</v>
          </cell>
          <cell r="B306">
            <v>304</v>
          </cell>
          <cell r="C306">
            <v>2</v>
          </cell>
          <cell r="D306">
            <v>37925</v>
          </cell>
          <cell r="E306">
            <v>31</v>
          </cell>
        </row>
        <row r="307">
          <cell r="A307">
            <v>61</v>
          </cell>
          <cell r="B307">
            <v>305</v>
          </cell>
          <cell r="C307">
            <v>2</v>
          </cell>
          <cell r="D307">
            <v>37926</v>
          </cell>
          <cell r="E307">
            <v>1</v>
          </cell>
        </row>
        <row r="308">
          <cell r="A308">
            <v>60</v>
          </cell>
          <cell r="B308">
            <v>306</v>
          </cell>
          <cell r="C308">
            <v>2</v>
          </cell>
          <cell r="D308">
            <v>37927</v>
          </cell>
          <cell r="E308">
            <v>2</v>
          </cell>
        </row>
        <row r="309">
          <cell r="A309">
            <v>59</v>
          </cell>
          <cell r="B309">
            <v>307</v>
          </cell>
          <cell r="C309">
            <v>2</v>
          </cell>
          <cell r="D309">
            <v>37928</v>
          </cell>
          <cell r="E309">
            <v>3</v>
          </cell>
        </row>
        <row r="310">
          <cell r="A310">
            <v>58</v>
          </cell>
          <cell r="B310">
            <v>308</v>
          </cell>
          <cell r="C310">
            <v>2</v>
          </cell>
          <cell r="D310">
            <v>37929</v>
          </cell>
          <cell r="E310">
            <v>4</v>
          </cell>
        </row>
        <row r="311">
          <cell r="A311">
            <v>57</v>
          </cell>
          <cell r="B311">
            <v>309</v>
          </cell>
          <cell r="C311">
            <v>2</v>
          </cell>
          <cell r="D311">
            <v>37930</v>
          </cell>
          <cell r="E311">
            <v>5</v>
          </cell>
        </row>
        <row r="312">
          <cell r="A312">
            <v>56</v>
          </cell>
          <cell r="B312">
            <v>310</v>
          </cell>
          <cell r="C312">
            <v>2</v>
          </cell>
          <cell r="D312">
            <v>37931</v>
          </cell>
          <cell r="E312">
            <v>6</v>
          </cell>
        </row>
        <row r="313">
          <cell r="A313">
            <v>55</v>
          </cell>
          <cell r="B313">
            <v>311</v>
          </cell>
          <cell r="C313">
            <v>2</v>
          </cell>
          <cell r="D313">
            <v>37932</v>
          </cell>
          <cell r="E313">
            <v>7</v>
          </cell>
        </row>
        <row r="314">
          <cell r="A314">
            <v>54</v>
          </cell>
          <cell r="B314">
            <v>312</v>
          </cell>
          <cell r="C314">
            <v>1.5</v>
          </cell>
          <cell r="D314">
            <v>37933</v>
          </cell>
          <cell r="E314">
            <v>8</v>
          </cell>
        </row>
        <row r="315">
          <cell r="A315">
            <v>53</v>
          </cell>
          <cell r="B315">
            <v>313</v>
          </cell>
          <cell r="C315">
            <v>1.5</v>
          </cell>
          <cell r="D315">
            <v>37934</v>
          </cell>
          <cell r="E315">
            <v>9</v>
          </cell>
        </row>
        <row r="316">
          <cell r="A316">
            <v>52</v>
          </cell>
          <cell r="B316">
            <v>314</v>
          </cell>
          <cell r="C316">
            <v>1.5</v>
          </cell>
          <cell r="D316">
            <v>37935</v>
          </cell>
          <cell r="E316">
            <v>10</v>
          </cell>
        </row>
        <row r="317">
          <cell r="A317">
            <v>51</v>
          </cell>
          <cell r="B317">
            <v>315</v>
          </cell>
          <cell r="C317">
            <v>1.5</v>
          </cell>
          <cell r="D317">
            <v>37936</v>
          </cell>
          <cell r="E317">
            <v>11</v>
          </cell>
        </row>
        <row r="318">
          <cell r="A318">
            <v>50</v>
          </cell>
          <cell r="B318">
            <v>316</v>
          </cell>
          <cell r="C318">
            <v>1.5</v>
          </cell>
          <cell r="D318">
            <v>37937</v>
          </cell>
          <cell r="E318">
            <v>12</v>
          </cell>
        </row>
        <row r="319">
          <cell r="A319">
            <v>49</v>
          </cell>
          <cell r="B319">
            <v>317</v>
          </cell>
          <cell r="C319">
            <v>1.5</v>
          </cell>
          <cell r="D319">
            <v>37938</v>
          </cell>
          <cell r="E319">
            <v>13</v>
          </cell>
        </row>
        <row r="320">
          <cell r="A320">
            <v>48</v>
          </cell>
          <cell r="B320">
            <v>318</v>
          </cell>
          <cell r="C320">
            <v>1.5</v>
          </cell>
          <cell r="D320">
            <v>37939</v>
          </cell>
          <cell r="E320">
            <v>14</v>
          </cell>
        </row>
        <row r="321">
          <cell r="A321">
            <v>47</v>
          </cell>
          <cell r="B321">
            <v>319</v>
          </cell>
          <cell r="C321">
            <v>1.5</v>
          </cell>
          <cell r="D321">
            <v>37940</v>
          </cell>
          <cell r="E321">
            <v>15</v>
          </cell>
        </row>
        <row r="322">
          <cell r="A322">
            <v>46</v>
          </cell>
          <cell r="B322">
            <v>320</v>
          </cell>
          <cell r="C322">
            <v>1.5</v>
          </cell>
          <cell r="D322">
            <v>37941</v>
          </cell>
          <cell r="E322">
            <v>16</v>
          </cell>
        </row>
        <row r="323">
          <cell r="A323">
            <v>45</v>
          </cell>
          <cell r="B323">
            <v>321</v>
          </cell>
          <cell r="C323">
            <v>1.5</v>
          </cell>
          <cell r="D323">
            <v>37942</v>
          </cell>
          <cell r="E323">
            <v>17</v>
          </cell>
        </row>
        <row r="324">
          <cell r="A324">
            <v>44</v>
          </cell>
          <cell r="B324">
            <v>322</v>
          </cell>
          <cell r="C324">
            <v>1.5</v>
          </cell>
          <cell r="D324">
            <v>37943</v>
          </cell>
          <cell r="E324">
            <v>18</v>
          </cell>
        </row>
        <row r="325">
          <cell r="A325">
            <v>43</v>
          </cell>
          <cell r="B325">
            <v>323</v>
          </cell>
          <cell r="C325">
            <v>1.5</v>
          </cell>
          <cell r="D325">
            <v>37944</v>
          </cell>
          <cell r="E325">
            <v>19</v>
          </cell>
        </row>
        <row r="326">
          <cell r="A326">
            <v>42</v>
          </cell>
          <cell r="B326">
            <v>324</v>
          </cell>
          <cell r="C326">
            <v>1.5</v>
          </cell>
          <cell r="D326">
            <v>37945</v>
          </cell>
          <cell r="E326">
            <v>20</v>
          </cell>
        </row>
        <row r="327">
          <cell r="A327">
            <v>41</v>
          </cell>
          <cell r="B327">
            <v>325</v>
          </cell>
          <cell r="C327">
            <v>1.5</v>
          </cell>
          <cell r="D327">
            <v>37946</v>
          </cell>
          <cell r="E327">
            <v>21</v>
          </cell>
        </row>
        <row r="328">
          <cell r="A328">
            <v>40</v>
          </cell>
          <cell r="B328">
            <v>326</v>
          </cell>
          <cell r="C328">
            <v>1.5</v>
          </cell>
          <cell r="D328">
            <v>37947</v>
          </cell>
          <cell r="E328">
            <v>22</v>
          </cell>
        </row>
        <row r="329">
          <cell r="A329">
            <v>39</v>
          </cell>
          <cell r="B329">
            <v>327</v>
          </cell>
          <cell r="C329">
            <v>1.5</v>
          </cell>
          <cell r="D329">
            <v>37948</v>
          </cell>
          <cell r="E329">
            <v>23</v>
          </cell>
        </row>
        <row r="330">
          <cell r="A330">
            <v>38</v>
          </cell>
          <cell r="B330">
            <v>328</v>
          </cell>
          <cell r="C330">
            <v>1</v>
          </cell>
          <cell r="D330">
            <v>37949</v>
          </cell>
          <cell r="E330">
            <v>24</v>
          </cell>
        </row>
        <row r="331">
          <cell r="A331">
            <v>37</v>
          </cell>
          <cell r="B331">
            <v>329</v>
          </cell>
          <cell r="C331">
            <v>1</v>
          </cell>
          <cell r="D331">
            <v>37950</v>
          </cell>
          <cell r="E331">
            <v>25</v>
          </cell>
        </row>
        <row r="332">
          <cell r="A332">
            <v>36</v>
          </cell>
          <cell r="B332">
            <v>330</v>
          </cell>
          <cell r="C332">
            <v>1</v>
          </cell>
          <cell r="D332">
            <v>37951</v>
          </cell>
          <cell r="E332">
            <v>26</v>
          </cell>
        </row>
        <row r="333">
          <cell r="A333">
            <v>35</v>
          </cell>
          <cell r="B333">
            <v>331</v>
          </cell>
          <cell r="C333">
            <v>1</v>
          </cell>
          <cell r="D333">
            <v>37952</v>
          </cell>
          <cell r="E333">
            <v>27</v>
          </cell>
        </row>
        <row r="334">
          <cell r="A334">
            <v>34</v>
          </cell>
          <cell r="B334">
            <v>332</v>
          </cell>
          <cell r="C334">
            <v>1</v>
          </cell>
          <cell r="D334">
            <v>37953</v>
          </cell>
          <cell r="E334">
            <v>28</v>
          </cell>
        </row>
        <row r="335">
          <cell r="A335">
            <v>33</v>
          </cell>
          <cell r="B335">
            <v>333</v>
          </cell>
          <cell r="C335">
            <v>1</v>
          </cell>
          <cell r="D335">
            <v>37954</v>
          </cell>
          <cell r="E335">
            <v>29</v>
          </cell>
        </row>
        <row r="336">
          <cell r="A336">
            <v>32</v>
          </cell>
          <cell r="B336">
            <v>334</v>
          </cell>
          <cell r="C336">
            <v>1</v>
          </cell>
          <cell r="D336">
            <v>37955</v>
          </cell>
          <cell r="E336">
            <v>30</v>
          </cell>
        </row>
        <row r="337">
          <cell r="A337">
            <v>31</v>
          </cell>
          <cell r="B337">
            <v>335</v>
          </cell>
          <cell r="C337">
            <v>1</v>
          </cell>
          <cell r="D337">
            <v>37956</v>
          </cell>
          <cell r="E337">
            <v>1</v>
          </cell>
        </row>
        <row r="338">
          <cell r="A338">
            <v>30</v>
          </cell>
          <cell r="B338">
            <v>336</v>
          </cell>
          <cell r="C338">
            <v>1</v>
          </cell>
          <cell r="D338">
            <v>37957</v>
          </cell>
          <cell r="E338">
            <v>2</v>
          </cell>
        </row>
        <row r="339">
          <cell r="A339">
            <v>29</v>
          </cell>
          <cell r="B339">
            <v>337</v>
          </cell>
          <cell r="C339">
            <v>1</v>
          </cell>
          <cell r="D339">
            <v>37958</v>
          </cell>
          <cell r="E339">
            <v>3</v>
          </cell>
        </row>
        <row r="340">
          <cell r="A340">
            <v>28</v>
          </cell>
          <cell r="B340">
            <v>338</v>
          </cell>
          <cell r="C340">
            <v>1</v>
          </cell>
          <cell r="D340">
            <v>37959</v>
          </cell>
          <cell r="E340">
            <v>4</v>
          </cell>
        </row>
        <row r="341">
          <cell r="A341">
            <v>27</v>
          </cell>
          <cell r="B341">
            <v>339</v>
          </cell>
          <cell r="C341">
            <v>1</v>
          </cell>
          <cell r="D341">
            <v>37960</v>
          </cell>
          <cell r="E341">
            <v>5</v>
          </cell>
        </row>
        <row r="342">
          <cell r="A342">
            <v>26</v>
          </cell>
          <cell r="B342">
            <v>340</v>
          </cell>
          <cell r="C342">
            <v>1</v>
          </cell>
          <cell r="D342">
            <v>37961</v>
          </cell>
          <cell r="E342">
            <v>6</v>
          </cell>
        </row>
        <row r="343">
          <cell r="A343">
            <v>25</v>
          </cell>
          <cell r="B343">
            <v>341</v>
          </cell>
          <cell r="C343">
            <v>1</v>
          </cell>
          <cell r="D343">
            <v>37962</v>
          </cell>
          <cell r="E343">
            <v>7</v>
          </cell>
        </row>
        <row r="344">
          <cell r="A344">
            <v>24</v>
          </cell>
          <cell r="B344">
            <v>342</v>
          </cell>
          <cell r="C344">
            <v>0.5</v>
          </cell>
          <cell r="D344">
            <v>37963</v>
          </cell>
          <cell r="E344">
            <v>8</v>
          </cell>
        </row>
        <row r="345">
          <cell r="A345">
            <v>23</v>
          </cell>
          <cell r="B345">
            <v>343</v>
          </cell>
          <cell r="C345">
            <v>0.5</v>
          </cell>
          <cell r="D345">
            <v>37964</v>
          </cell>
          <cell r="E345">
            <v>9</v>
          </cell>
        </row>
        <row r="346">
          <cell r="A346">
            <v>22</v>
          </cell>
          <cell r="B346">
            <v>344</v>
          </cell>
          <cell r="C346">
            <v>0.5</v>
          </cell>
          <cell r="D346">
            <v>37965</v>
          </cell>
          <cell r="E346">
            <v>10</v>
          </cell>
        </row>
        <row r="347">
          <cell r="A347">
            <v>21</v>
          </cell>
          <cell r="B347">
            <v>345</v>
          </cell>
          <cell r="C347">
            <v>0.5</v>
          </cell>
          <cell r="D347">
            <v>37966</v>
          </cell>
          <cell r="E347">
            <v>11</v>
          </cell>
        </row>
        <row r="348">
          <cell r="A348">
            <v>20</v>
          </cell>
          <cell r="B348">
            <v>346</v>
          </cell>
          <cell r="C348">
            <v>0.5</v>
          </cell>
          <cell r="D348">
            <v>37967</v>
          </cell>
          <cell r="E348">
            <v>12</v>
          </cell>
        </row>
        <row r="349">
          <cell r="A349">
            <v>19</v>
          </cell>
          <cell r="B349">
            <v>347</v>
          </cell>
          <cell r="C349">
            <v>0.5</v>
          </cell>
          <cell r="D349">
            <v>37968</v>
          </cell>
          <cell r="E349">
            <v>13</v>
          </cell>
        </row>
        <row r="350">
          <cell r="A350">
            <v>18</v>
          </cell>
          <cell r="B350">
            <v>348</v>
          </cell>
          <cell r="C350">
            <v>0.5</v>
          </cell>
          <cell r="D350">
            <v>37969</v>
          </cell>
          <cell r="E350">
            <v>14</v>
          </cell>
        </row>
        <row r="351">
          <cell r="A351">
            <v>17</v>
          </cell>
          <cell r="B351">
            <v>349</v>
          </cell>
          <cell r="C351">
            <v>0.5</v>
          </cell>
          <cell r="D351">
            <v>37970</v>
          </cell>
          <cell r="E351">
            <v>15</v>
          </cell>
        </row>
        <row r="352">
          <cell r="A352">
            <v>16</v>
          </cell>
          <cell r="B352">
            <v>350</v>
          </cell>
          <cell r="C352">
            <v>0.5</v>
          </cell>
          <cell r="D352">
            <v>37971</v>
          </cell>
          <cell r="E352">
            <v>16</v>
          </cell>
        </row>
        <row r="353">
          <cell r="A353">
            <v>15</v>
          </cell>
          <cell r="B353">
            <v>351</v>
          </cell>
          <cell r="C353">
            <v>0.5</v>
          </cell>
          <cell r="D353">
            <v>37972</v>
          </cell>
          <cell r="E353">
            <v>17</v>
          </cell>
        </row>
        <row r="354">
          <cell r="A354">
            <v>14</v>
          </cell>
          <cell r="B354">
            <v>352</v>
          </cell>
          <cell r="C354">
            <v>0.5</v>
          </cell>
          <cell r="D354">
            <v>37973</v>
          </cell>
          <cell r="E354">
            <v>18</v>
          </cell>
        </row>
        <row r="355">
          <cell r="A355">
            <v>13</v>
          </cell>
          <cell r="B355">
            <v>353</v>
          </cell>
          <cell r="C355">
            <v>0.5</v>
          </cell>
          <cell r="D355">
            <v>37974</v>
          </cell>
          <cell r="E355">
            <v>19</v>
          </cell>
        </row>
        <row r="356">
          <cell r="A356">
            <v>12</v>
          </cell>
          <cell r="B356">
            <v>354</v>
          </cell>
          <cell r="C356">
            <v>0.5</v>
          </cell>
          <cell r="D356">
            <v>37975</v>
          </cell>
          <cell r="E356">
            <v>20</v>
          </cell>
        </row>
        <row r="357">
          <cell r="A357">
            <v>11</v>
          </cell>
          <cell r="B357">
            <v>355</v>
          </cell>
          <cell r="C357">
            <v>0.5</v>
          </cell>
          <cell r="D357">
            <v>37976</v>
          </cell>
          <cell r="E357">
            <v>21</v>
          </cell>
        </row>
        <row r="358">
          <cell r="A358">
            <v>10</v>
          </cell>
          <cell r="B358">
            <v>356</v>
          </cell>
          <cell r="C358">
            <v>0.5</v>
          </cell>
          <cell r="D358">
            <v>37977</v>
          </cell>
          <cell r="E358">
            <v>22</v>
          </cell>
        </row>
        <row r="359">
          <cell r="A359">
            <v>9</v>
          </cell>
          <cell r="B359">
            <v>357</v>
          </cell>
          <cell r="C359">
            <v>0.5</v>
          </cell>
          <cell r="D359">
            <v>37978</v>
          </cell>
          <cell r="E359">
            <v>23</v>
          </cell>
        </row>
        <row r="360">
          <cell r="A360">
            <v>8</v>
          </cell>
          <cell r="B360">
            <v>358</v>
          </cell>
          <cell r="C360">
            <v>0</v>
          </cell>
          <cell r="D360">
            <v>37979</v>
          </cell>
          <cell r="E360">
            <v>24</v>
          </cell>
        </row>
        <row r="361">
          <cell r="A361">
            <v>7</v>
          </cell>
          <cell r="B361">
            <v>359</v>
          </cell>
          <cell r="C361">
            <v>0</v>
          </cell>
          <cell r="D361">
            <v>37980</v>
          </cell>
          <cell r="E361">
            <v>25</v>
          </cell>
        </row>
        <row r="362">
          <cell r="A362">
            <v>6</v>
          </cell>
          <cell r="B362">
            <v>360</v>
          </cell>
          <cell r="C362">
            <v>0</v>
          </cell>
          <cell r="D362">
            <v>37981</v>
          </cell>
          <cell r="E362">
            <v>26</v>
          </cell>
        </row>
        <row r="363">
          <cell r="A363">
            <v>5</v>
          </cell>
          <cell r="B363">
            <v>361</v>
          </cell>
          <cell r="C363">
            <v>0</v>
          </cell>
          <cell r="D363">
            <v>37982</v>
          </cell>
          <cell r="E363">
            <v>27</v>
          </cell>
        </row>
        <row r="364">
          <cell r="A364">
            <v>4</v>
          </cell>
          <cell r="B364">
            <v>362</v>
          </cell>
          <cell r="C364">
            <v>0</v>
          </cell>
          <cell r="D364">
            <v>37983</v>
          </cell>
          <cell r="E364">
            <v>28</v>
          </cell>
        </row>
        <row r="365">
          <cell r="A365">
            <v>3</v>
          </cell>
          <cell r="B365">
            <v>363</v>
          </cell>
          <cell r="C365">
            <v>0</v>
          </cell>
          <cell r="D365">
            <v>37984</v>
          </cell>
          <cell r="E365">
            <v>29</v>
          </cell>
        </row>
        <row r="366">
          <cell r="A366">
            <v>2</v>
          </cell>
          <cell r="B366">
            <v>364</v>
          </cell>
          <cell r="C366">
            <v>0</v>
          </cell>
          <cell r="D366">
            <v>37985</v>
          </cell>
          <cell r="E366">
            <v>30</v>
          </cell>
        </row>
        <row r="367">
          <cell r="A367">
            <v>1</v>
          </cell>
          <cell r="B367">
            <v>365</v>
          </cell>
          <cell r="C367">
            <v>0</v>
          </cell>
          <cell r="D367">
            <v>37986</v>
          </cell>
          <cell r="E367">
            <v>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(2)"/>
      <sheetName val="Lead"/>
      <sheetName val="Links"/>
      <sheetName val="Tickmarks"/>
    </sheetNames>
    <sheetDataSet>
      <sheetData sheetId="0" refreshError="1"/>
      <sheetData sheetId="1" refreshError="1"/>
      <sheetData sheetId="2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245438</v>
          </cell>
          <cell r="G7">
            <v>0</v>
          </cell>
          <cell r="H7">
            <v>245438</v>
          </cell>
          <cell r="I7">
            <v>0</v>
          </cell>
          <cell r="J7">
            <v>245438</v>
          </cell>
          <cell r="K7">
            <v>0</v>
          </cell>
        </row>
        <row r="8">
          <cell r="F8">
            <v>1608</v>
          </cell>
          <cell r="G8">
            <v>0</v>
          </cell>
          <cell r="H8">
            <v>1608</v>
          </cell>
          <cell r="I8">
            <v>0</v>
          </cell>
          <cell r="J8">
            <v>1608</v>
          </cell>
          <cell r="K8">
            <v>0</v>
          </cell>
        </row>
        <row r="9">
          <cell r="F9">
            <v>-8861</v>
          </cell>
          <cell r="G9">
            <v>0</v>
          </cell>
          <cell r="H9">
            <v>-8861</v>
          </cell>
          <cell r="I9">
            <v>0</v>
          </cell>
          <cell r="J9">
            <v>-8861</v>
          </cell>
          <cell r="K9">
            <v>0</v>
          </cell>
        </row>
        <row r="10">
          <cell r="F10">
            <v>1210</v>
          </cell>
          <cell r="G10">
            <v>0</v>
          </cell>
          <cell r="H10">
            <v>1210</v>
          </cell>
          <cell r="I10">
            <v>0</v>
          </cell>
          <cell r="J10">
            <v>1210</v>
          </cell>
          <cell r="K10">
            <v>0</v>
          </cell>
        </row>
        <row r="11">
          <cell r="F11">
            <v>14474</v>
          </cell>
          <cell r="G11">
            <v>0</v>
          </cell>
          <cell r="H11">
            <v>14474</v>
          </cell>
          <cell r="I11">
            <v>0</v>
          </cell>
          <cell r="J11">
            <v>14474</v>
          </cell>
          <cell r="K11">
            <v>0</v>
          </cell>
        </row>
        <row r="12">
          <cell r="F12">
            <v>28055</v>
          </cell>
          <cell r="G12">
            <v>0</v>
          </cell>
          <cell r="H12">
            <v>28055</v>
          </cell>
          <cell r="I12">
            <v>0</v>
          </cell>
          <cell r="J12">
            <v>28055</v>
          </cell>
          <cell r="K12">
            <v>0</v>
          </cell>
        </row>
        <row r="13">
          <cell r="F13">
            <v>-9232</v>
          </cell>
          <cell r="G13">
            <v>0</v>
          </cell>
          <cell r="H13">
            <v>-9232</v>
          </cell>
          <cell r="I13">
            <v>0</v>
          </cell>
          <cell r="J13">
            <v>-9232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804</v>
          </cell>
          <cell r="G15">
            <v>0</v>
          </cell>
          <cell r="H15">
            <v>804</v>
          </cell>
          <cell r="I15">
            <v>0</v>
          </cell>
          <cell r="J15">
            <v>804</v>
          </cell>
          <cell r="K15">
            <v>0</v>
          </cell>
        </row>
        <row r="16">
          <cell r="F16">
            <v>396</v>
          </cell>
          <cell r="G16">
            <v>0</v>
          </cell>
          <cell r="H16">
            <v>396</v>
          </cell>
          <cell r="I16">
            <v>0</v>
          </cell>
          <cell r="J16">
            <v>396</v>
          </cell>
          <cell r="K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-804</v>
          </cell>
          <cell r="G19">
            <v>0</v>
          </cell>
          <cell r="H19">
            <v>-804</v>
          </cell>
          <cell r="I19">
            <v>0</v>
          </cell>
          <cell r="J19">
            <v>-804</v>
          </cell>
          <cell r="K19">
            <v>0</v>
          </cell>
        </row>
        <row r="20">
          <cell r="F20">
            <v>-396</v>
          </cell>
          <cell r="G20">
            <v>0</v>
          </cell>
          <cell r="H20">
            <v>-396</v>
          </cell>
          <cell r="I20">
            <v>0</v>
          </cell>
          <cell r="J20">
            <v>-396</v>
          </cell>
          <cell r="K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F23">
            <v>272692</v>
          </cell>
          <cell r="G23">
            <v>0</v>
          </cell>
          <cell r="H23">
            <v>272692</v>
          </cell>
          <cell r="I23">
            <v>0</v>
          </cell>
          <cell r="J23">
            <v>272692</v>
          </cell>
          <cell r="K23">
            <v>0</v>
          </cell>
        </row>
        <row r="25">
          <cell r="F25">
            <v>42833</v>
          </cell>
          <cell r="G25">
            <v>0</v>
          </cell>
          <cell r="H25">
            <v>42833</v>
          </cell>
          <cell r="I25">
            <v>0</v>
          </cell>
          <cell r="J25">
            <v>42833</v>
          </cell>
          <cell r="K25">
            <v>0</v>
          </cell>
        </row>
        <row r="26">
          <cell r="F26">
            <v>42833</v>
          </cell>
          <cell r="G26">
            <v>0</v>
          </cell>
          <cell r="H26">
            <v>42833</v>
          </cell>
          <cell r="I26">
            <v>0</v>
          </cell>
          <cell r="J26">
            <v>42833</v>
          </cell>
          <cell r="K26">
            <v>0</v>
          </cell>
        </row>
        <row r="28">
          <cell r="F28">
            <v>14502</v>
          </cell>
          <cell r="G28">
            <v>0</v>
          </cell>
          <cell r="H28">
            <v>14502</v>
          </cell>
          <cell r="I28">
            <v>0</v>
          </cell>
          <cell r="J28">
            <v>14502</v>
          </cell>
          <cell r="K28">
            <v>0</v>
          </cell>
        </row>
        <row r="29">
          <cell r="F29">
            <v>219</v>
          </cell>
          <cell r="G29">
            <v>0</v>
          </cell>
          <cell r="H29">
            <v>219</v>
          </cell>
          <cell r="I29">
            <v>0</v>
          </cell>
          <cell r="J29">
            <v>219</v>
          </cell>
          <cell r="K29">
            <v>0</v>
          </cell>
        </row>
        <row r="30">
          <cell r="F30">
            <v>2689</v>
          </cell>
          <cell r="G30">
            <v>0</v>
          </cell>
          <cell r="H30">
            <v>2689</v>
          </cell>
          <cell r="I30">
            <v>0</v>
          </cell>
          <cell r="J30">
            <v>2689</v>
          </cell>
          <cell r="K30">
            <v>0</v>
          </cell>
        </row>
        <row r="31">
          <cell r="F31">
            <v>9466</v>
          </cell>
          <cell r="G31">
            <v>0</v>
          </cell>
          <cell r="H31">
            <v>9466</v>
          </cell>
          <cell r="I31">
            <v>0</v>
          </cell>
          <cell r="J31">
            <v>9466</v>
          </cell>
          <cell r="K31">
            <v>0</v>
          </cell>
        </row>
        <row r="32">
          <cell r="F32">
            <v>815</v>
          </cell>
          <cell r="G32">
            <v>0</v>
          </cell>
          <cell r="H32">
            <v>815</v>
          </cell>
          <cell r="I32">
            <v>0</v>
          </cell>
          <cell r="J32">
            <v>815</v>
          </cell>
          <cell r="K32">
            <v>0</v>
          </cell>
        </row>
        <row r="33">
          <cell r="F33">
            <v>27691</v>
          </cell>
          <cell r="G33">
            <v>0</v>
          </cell>
          <cell r="H33">
            <v>27691</v>
          </cell>
          <cell r="I33">
            <v>0</v>
          </cell>
          <cell r="J33">
            <v>27691</v>
          </cell>
          <cell r="K33">
            <v>0</v>
          </cell>
        </row>
        <row r="35">
          <cell r="F35">
            <v>128071</v>
          </cell>
          <cell r="G35">
            <v>0</v>
          </cell>
          <cell r="H35">
            <v>128071</v>
          </cell>
          <cell r="I35">
            <v>0</v>
          </cell>
          <cell r="J35">
            <v>128071</v>
          </cell>
          <cell r="K35">
            <v>0</v>
          </cell>
        </row>
        <row r="36">
          <cell r="F36">
            <v>498442</v>
          </cell>
          <cell r="G36">
            <v>0</v>
          </cell>
          <cell r="H36">
            <v>498442</v>
          </cell>
          <cell r="I36">
            <v>0</v>
          </cell>
          <cell r="J36">
            <v>498442</v>
          </cell>
          <cell r="K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F39">
            <v>164176</v>
          </cell>
          <cell r="G39">
            <v>0</v>
          </cell>
          <cell r="H39">
            <v>164176</v>
          </cell>
          <cell r="I39">
            <v>0</v>
          </cell>
          <cell r="J39">
            <v>164176</v>
          </cell>
          <cell r="K39">
            <v>0</v>
          </cell>
        </row>
        <row r="40">
          <cell r="F40">
            <v>12674</v>
          </cell>
          <cell r="G40">
            <v>0</v>
          </cell>
          <cell r="H40">
            <v>12674</v>
          </cell>
          <cell r="I40">
            <v>0</v>
          </cell>
          <cell r="J40">
            <v>12674</v>
          </cell>
          <cell r="K40">
            <v>0</v>
          </cell>
        </row>
        <row r="41">
          <cell r="F41">
            <v>803363</v>
          </cell>
          <cell r="G41">
            <v>0</v>
          </cell>
          <cell r="H41">
            <v>803363</v>
          </cell>
          <cell r="I41">
            <v>0</v>
          </cell>
          <cell r="J41">
            <v>803363</v>
          </cell>
          <cell r="K41">
            <v>0</v>
          </cell>
        </row>
        <row r="43">
          <cell r="F43">
            <v>5319830</v>
          </cell>
          <cell r="G43">
            <v>0</v>
          </cell>
          <cell r="H43">
            <v>5319830</v>
          </cell>
          <cell r="I43">
            <v>29760</v>
          </cell>
          <cell r="J43">
            <v>5349590</v>
          </cell>
          <cell r="K43">
            <v>0</v>
          </cell>
        </row>
        <row r="44">
          <cell r="F44">
            <v>222081</v>
          </cell>
          <cell r="G44">
            <v>0</v>
          </cell>
          <cell r="H44">
            <v>222081</v>
          </cell>
          <cell r="I44">
            <v>0</v>
          </cell>
          <cell r="J44">
            <v>222081</v>
          </cell>
          <cell r="K44">
            <v>0</v>
          </cell>
        </row>
        <row r="45">
          <cell r="F45">
            <v>445885</v>
          </cell>
          <cell r="G45">
            <v>0</v>
          </cell>
          <cell r="H45">
            <v>445885</v>
          </cell>
          <cell r="I45">
            <v>0</v>
          </cell>
          <cell r="J45">
            <v>445885</v>
          </cell>
          <cell r="K45">
            <v>0</v>
          </cell>
        </row>
        <row r="46">
          <cell r="F46">
            <v>-63136</v>
          </cell>
          <cell r="G46">
            <v>0</v>
          </cell>
          <cell r="H46">
            <v>-63136</v>
          </cell>
          <cell r="I46">
            <v>0</v>
          </cell>
          <cell r="J46">
            <v>-63136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315974</v>
          </cell>
          <cell r="G48">
            <v>0</v>
          </cell>
          <cell r="H48">
            <v>315974</v>
          </cell>
          <cell r="I48">
            <v>0</v>
          </cell>
          <cell r="J48">
            <v>315974</v>
          </cell>
          <cell r="K48">
            <v>0</v>
          </cell>
        </row>
        <row r="49">
          <cell r="F49">
            <v>14027</v>
          </cell>
          <cell r="G49">
            <v>0</v>
          </cell>
          <cell r="H49">
            <v>14027</v>
          </cell>
          <cell r="I49">
            <v>0</v>
          </cell>
          <cell r="J49">
            <v>14027</v>
          </cell>
          <cell r="K49">
            <v>0</v>
          </cell>
        </row>
        <row r="50">
          <cell r="F50">
            <v>24972</v>
          </cell>
          <cell r="G50">
            <v>0</v>
          </cell>
          <cell r="H50">
            <v>24972</v>
          </cell>
          <cell r="I50">
            <v>0</v>
          </cell>
          <cell r="J50">
            <v>24972</v>
          </cell>
          <cell r="K50">
            <v>0</v>
          </cell>
        </row>
        <row r="51">
          <cell r="F51">
            <v>40911</v>
          </cell>
          <cell r="G51">
            <v>0</v>
          </cell>
          <cell r="H51">
            <v>40911</v>
          </cell>
          <cell r="I51">
            <v>0</v>
          </cell>
          <cell r="J51">
            <v>40911</v>
          </cell>
          <cell r="K51">
            <v>0</v>
          </cell>
        </row>
        <row r="52">
          <cell r="F52">
            <v>48</v>
          </cell>
          <cell r="G52">
            <v>0</v>
          </cell>
          <cell r="H52">
            <v>48</v>
          </cell>
          <cell r="I52">
            <v>0</v>
          </cell>
          <cell r="J52">
            <v>48</v>
          </cell>
          <cell r="K52">
            <v>0</v>
          </cell>
        </row>
        <row r="53">
          <cell r="F53">
            <v>1586</v>
          </cell>
          <cell r="G53">
            <v>0</v>
          </cell>
          <cell r="H53">
            <v>1586</v>
          </cell>
          <cell r="I53">
            <v>0</v>
          </cell>
          <cell r="J53">
            <v>1586</v>
          </cell>
          <cell r="K53">
            <v>0</v>
          </cell>
        </row>
        <row r="54">
          <cell r="F54">
            <v>670663</v>
          </cell>
          <cell r="G54">
            <v>0</v>
          </cell>
          <cell r="H54">
            <v>670663</v>
          </cell>
          <cell r="I54">
            <v>0</v>
          </cell>
          <cell r="J54">
            <v>670663</v>
          </cell>
          <cell r="K54">
            <v>0</v>
          </cell>
        </row>
        <row r="55">
          <cell r="F55">
            <v>28938</v>
          </cell>
          <cell r="G55">
            <v>0</v>
          </cell>
          <cell r="H55">
            <v>28938</v>
          </cell>
          <cell r="I55">
            <v>0</v>
          </cell>
          <cell r="J55">
            <v>28938</v>
          </cell>
          <cell r="K55">
            <v>0</v>
          </cell>
        </row>
        <row r="56">
          <cell r="F56">
            <v>54773</v>
          </cell>
          <cell r="G56">
            <v>0</v>
          </cell>
          <cell r="H56">
            <v>54773</v>
          </cell>
          <cell r="I56">
            <v>0</v>
          </cell>
          <cell r="J56">
            <v>54773</v>
          </cell>
          <cell r="K56">
            <v>0</v>
          </cell>
        </row>
        <row r="57">
          <cell r="F57">
            <v>275160</v>
          </cell>
          <cell r="G57">
            <v>0</v>
          </cell>
          <cell r="H57">
            <v>275160</v>
          </cell>
          <cell r="I57">
            <v>0</v>
          </cell>
          <cell r="J57">
            <v>275160</v>
          </cell>
          <cell r="K57">
            <v>0</v>
          </cell>
        </row>
        <row r="58">
          <cell r="F58">
            <v>14094</v>
          </cell>
          <cell r="G58">
            <v>0</v>
          </cell>
          <cell r="H58">
            <v>14094</v>
          </cell>
          <cell r="I58">
            <v>0</v>
          </cell>
          <cell r="J58">
            <v>14094</v>
          </cell>
          <cell r="K58">
            <v>0</v>
          </cell>
        </row>
        <row r="59">
          <cell r="F59">
            <v>10395</v>
          </cell>
          <cell r="G59">
            <v>0</v>
          </cell>
          <cell r="H59">
            <v>10395</v>
          </cell>
          <cell r="I59">
            <v>0</v>
          </cell>
          <cell r="J59">
            <v>10395</v>
          </cell>
          <cell r="K59">
            <v>0</v>
          </cell>
        </row>
        <row r="60">
          <cell r="F60">
            <v>99480</v>
          </cell>
          <cell r="G60">
            <v>0</v>
          </cell>
          <cell r="H60">
            <v>99480</v>
          </cell>
          <cell r="I60">
            <v>0</v>
          </cell>
          <cell r="J60">
            <v>99480</v>
          </cell>
          <cell r="K60">
            <v>0</v>
          </cell>
        </row>
        <row r="61">
          <cell r="F61">
            <v>-59464</v>
          </cell>
          <cell r="G61">
            <v>0</v>
          </cell>
          <cell r="H61">
            <v>-59464</v>
          </cell>
          <cell r="I61">
            <v>0</v>
          </cell>
          <cell r="J61">
            <v>-59464</v>
          </cell>
          <cell r="K61">
            <v>0</v>
          </cell>
        </row>
        <row r="62">
          <cell r="F62">
            <v>45946</v>
          </cell>
          <cell r="G62">
            <v>0</v>
          </cell>
          <cell r="H62">
            <v>45946</v>
          </cell>
          <cell r="I62">
            <v>0</v>
          </cell>
          <cell r="J62">
            <v>45946</v>
          </cell>
          <cell r="K62">
            <v>0</v>
          </cell>
        </row>
        <row r="63">
          <cell r="F63">
            <v>2606</v>
          </cell>
          <cell r="G63">
            <v>0</v>
          </cell>
          <cell r="H63">
            <v>2606</v>
          </cell>
          <cell r="I63">
            <v>0</v>
          </cell>
          <cell r="J63">
            <v>2606</v>
          </cell>
          <cell r="K63">
            <v>0</v>
          </cell>
        </row>
        <row r="64">
          <cell r="F64">
            <v>3145</v>
          </cell>
          <cell r="G64">
            <v>0</v>
          </cell>
          <cell r="H64">
            <v>3145</v>
          </cell>
          <cell r="I64">
            <v>0</v>
          </cell>
          <cell r="J64">
            <v>3145</v>
          </cell>
          <cell r="K64">
            <v>0</v>
          </cell>
        </row>
        <row r="65">
          <cell r="F65">
            <v>102432</v>
          </cell>
          <cell r="G65">
            <v>0</v>
          </cell>
          <cell r="H65">
            <v>102432</v>
          </cell>
          <cell r="I65">
            <v>0</v>
          </cell>
          <cell r="J65">
            <v>102432</v>
          </cell>
          <cell r="K65">
            <v>0</v>
          </cell>
        </row>
        <row r="66">
          <cell r="F66">
            <v>11760</v>
          </cell>
          <cell r="G66">
            <v>0</v>
          </cell>
          <cell r="H66">
            <v>11760</v>
          </cell>
          <cell r="I66">
            <v>0</v>
          </cell>
          <cell r="J66">
            <v>11760</v>
          </cell>
          <cell r="K66">
            <v>0</v>
          </cell>
        </row>
        <row r="67">
          <cell r="F67">
            <v>5920</v>
          </cell>
          <cell r="G67">
            <v>0</v>
          </cell>
          <cell r="H67">
            <v>5920</v>
          </cell>
          <cell r="I67">
            <v>0</v>
          </cell>
          <cell r="J67">
            <v>5920</v>
          </cell>
          <cell r="K67">
            <v>0</v>
          </cell>
        </row>
        <row r="68">
          <cell r="F68">
            <v>2376</v>
          </cell>
          <cell r="G68">
            <v>0</v>
          </cell>
          <cell r="H68">
            <v>2376</v>
          </cell>
          <cell r="I68">
            <v>0</v>
          </cell>
          <cell r="J68">
            <v>2376</v>
          </cell>
          <cell r="K68">
            <v>0</v>
          </cell>
        </row>
        <row r="69">
          <cell r="F69">
            <v>99</v>
          </cell>
          <cell r="G69">
            <v>0</v>
          </cell>
          <cell r="H69">
            <v>99</v>
          </cell>
          <cell r="I69">
            <v>0</v>
          </cell>
          <cell r="J69">
            <v>99</v>
          </cell>
          <cell r="K69">
            <v>0</v>
          </cell>
        </row>
        <row r="70">
          <cell r="F70">
            <v>297</v>
          </cell>
          <cell r="G70">
            <v>0</v>
          </cell>
          <cell r="H70">
            <v>297</v>
          </cell>
          <cell r="I70">
            <v>0</v>
          </cell>
          <cell r="J70">
            <v>297</v>
          </cell>
          <cell r="K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F72">
            <v>14</v>
          </cell>
          <cell r="G72">
            <v>0</v>
          </cell>
          <cell r="H72">
            <v>14</v>
          </cell>
          <cell r="I72">
            <v>0</v>
          </cell>
          <cell r="J72">
            <v>14</v>
          </cell>
          <cell r="K72">
            <v>0</v>
          </cell>
        </row>
        <row r="73">
          <cell r="F73">
            <v>363</v>
          </cell>
          <cell r="G73">
            <v>0</v>
          </cell>
          <cell r="H73">
            <v>363</v>
          </cell>
          <cell r="I73">
            <v>0</v>
          </cell>
          <cell r="J73">
            <v>363</v>
          </cell>
          <cell r="K73">
            <v>0</v>
          </cell>
        </row>
        <row r="74">
          <cell r="F74">
            <v>7033</v>
          </cell>
          <cell r="G74">
            <v>0</v>
          </cell>
          <cell r="H74">
            <v>7033</v>
          </cell>
          <cell r="I74">
            <v>0</v>
          </cell>
          <cell r="J74">
            <v>7033</v>
          </cell>
          <cell r="K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F76">
            <v>3844</v>
          </cell>
          <cell r="G76">
            <v>0</v>
          </cell>
          <cell r="H76">
            <v>3844</v>
          </cell>
          <cell r="I76">
            <v>0</v>
          </cell>
          <cell r="J76">
            <v>3844</v>
          </cell>
          <cell r="K76">
            <v>0</v>
          </cell>
        </row>
        <row r="77">
          <cell r="F77">
            <v>170</v>
          </cell>
          <cell r="G77">
            <v>0</v>
          </cell>
          <cell r="H77">
            <v>170</v>
          </cell>
          <cell r="I77">
            <v>0</v>
          </cell>
          <cell r="J77">
            <v>170</v>
          </cell>
          <cell r="K77">
            <v>0</v>
          </cell>
        </row>
        <row r="78">
          <cell r="F78">
            <v>-45946</v>
          </cell>
          <cell r="G78">
            <v>0</v>
          </cell>
          <cell r="H78">
            <v>-45946</v>
          </cell>
          <cell r="I78">
            <v>0</v>
          </cell>
          <cell r="J78">
            <v>-45946</v>
          </cell>
          <cell r="K78">
            <v>0</v>
          </cell>
        </row>
        <row r="79">
          <cell r="F79">
            <v>-2606</v>
          </cell>
          <cell r="G79">
            <v>0</v>
          </cell>
          <cell r="H79">
            <v>-2606</v>
          </cell>
          <cell r="I79">
            <v>0</v>
          </cell>
          <cell r="J79">
            <v>-2606</v>
          </cell>
          <cell r="K79">
            <v>0</v>
          </cell>
        </row>
        <row r="80">
          <cell r="F80">
            <v>-3145</v>
          </cell>
          <cell r="G80">
            <v>0</v>
          </cell>
          <cell r="H80">
            <v>-3145</v>
          </cell>
          <cell r="I80">
            <v>0</v>
          </cell>
          <cell r="J80">
            <v>-3145</v>
          </cell>
          <cell r="K80">
            <v>0</v>
          </cell>
        </row>
        <row r="81">
          <cell r="F81">
            <v>-102432</v>
          </cell>
          <cell r="G81">
            <v>0</v>
          </cell>
          <cell r="H81">
            <v>-102432</v>
          </cell>
          <cell r="I81">
            <v>0</v>
          </cell>
          <cell r="J81">
            <v>-102432</v>
          </cell>
          <cell r="K81">
            <v>0</v>
          </cell>
        </row>
        <row r="82">
          <cell r="F82">
            <v>-11760</v>
          </cell>
          <cell r="G82">
            <v>0</v>
          </cell>
          <cell r="H82">
            <v>-11760</v>
          </cell>
          <cell r="I82">
            <v>0</v>
          </cell>
          <cell r="J82">
            <v>-11760</v>
          </cell>
          <cell r="K82">
            <v>0</v>
          </cell>
        </row>
        <row r="83">
          <cell r="F83">
            <v>-5920</v>
          </cell>
          <cell r="G83">
            <v>0</v>
          </cell>
          <cell r="H83">
            <v>-5920</v>
          </cell>
          <cell r="I83">
            <v>0</v>
          </cell>
          <cell r="J83">
            <v>-5920</v>
          </cell>
          <cell r="K83">
            <v>0</v>
          </cell>
        </row>
        <row r="84">
          <cell r="F84">
            <v>-2376</v>
          </cell>
          <cell r="G84">
            <v>0</v>
          </cell>
          <cell r="H84">
            <v>-2376</v>
          </cell>
          <cell r="I84">
            <v>0</v>
          </cell>
          <cell r="J84">
            <v>-2376</v>
          </cell>
          <cell r="K84">
            <v>0</v>
          </cell>
        </row>
        <row r="85">
          <cell r="F85">
            <v>-99</v>
          </cell>
          <cell r="G85">
            <v>0</v>
          </cell>
          <cell r="H85">
            <v>-99</v>
          </cell>
          <cell r="I85">
            <v>0</v>
          </cell>
          <cell r="J85">
            <v>-99</v>
          </cell>
          <cell r="K85">
            <v>0</v>
          </cell>
        </row>
        <row r="86">
          <cell r="F86">
            <v>-297</v>
          </cell>
          <cell r="G86">
            <v>0</v>
          </cell>
          <cell r="H86">
            <v>-297</v>
          </cell>
          <cell r="I86">
            <v>0</v>
          </cell>
          <cell r="J86">
            <v>-297</v>
          </cell>
          <cell r="K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F88">
            <v>-14</v>
          </cell>
          <cell r="G88">
            <v>0</v>
          </cell>
          <cell r="H88">
            <v>-14</v>
          </cell>
          <cell r="I88">
            <v>0</v>
          </cell>
          <cell r="J88">
            <v>-14</v>
          </cell>
          <cell r="K88">
            <v>0</v>
          </cell>
        </row>
        <row r="89">
          <cell r="F89">
            <v>-363</v>
          </cell>
          <cell r="G89">
            <v>0</v>
          </cell>
          <cell r="H89">
            <v>-363</v>
          </cell>
          <cell r="I89">
            <v>0</v>
          </cell>
          <cell r="J89">
            <v>-363</v>
          </cell>
          <cell r="K89">
            <v>0</v>
          </cell>
        </row>
        <row r="90">
          <cell r="F90">
            <v>-7033</v>
          </cell>
          <cell r="G90">
            <v>0</v>
          </cell>
          <cell r="H90">
            <v>-7033</v>
          </cell>
          <cell r="I90">
            <v>0</v>
          </cell>
          <cell r="J90">
            <v>-7033</v>
          </cell>
          <cell r="K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-3844</v>
          </cell>
          <cell r="G92">
            <v>0</v>
          </cell>
          <cell r="H92">
            <v>-3844</v>
          </cell>
          <cell r="I92">
            <v>0</v>
          </cell>
          <cell r="J92">
            <v>-3844</v>
          </cell>
          <cell r="K92">
            <v>0</v>
          </cell>
        </row>
        <row r="93">
          <cell r="F93">
            <v>-170</v>
          </cell>
          <cell r="G93">
            <v>0</v>
          </cell>
          <cell r="H93">
            <v>-170</v>
          </cell>
          <cell r="I93">
            <v>0</v>
          </cell>
          <cell r="J93">
            <v>-170</v>
          </cell>
          <cell r="K93">
            <v>0</v>
          </cell>
        </row>
        <row r="94">
          <cell r="F94">
            <v>120387</v>
          </cell>
          <cell r="G94">
            <v>0</v>
          </cell>
          <cell r="H94">
            <v>120387</v>
          </cell>
          <cell r="I94">
            <v>0</v>
          </cell>
          <cell r="J94">
            <v>120387</v>
          </cell>
          <cell r="K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F97">
            <v>-69034</v>
          </cell>
          <cell r="G97">
            <v>0</v>
          </cell>
          <cell r="H97">
            <v>-69034</v>
          </cell>
          <cell r="I97">
            <v>0</v>
          </cell>
          <cell r="J97">
            <v>-69034</v>
          </cell>
          <cell r="K97">
            <v>0</v>
          </cell>
        </row>
        <row r="98">
          <cell r="F98">
            <v>-15001</v>
          </cell>
          <cell r="G98">
            <v>0</v>
          </cell>
          <cell r="H98">
            <v>-15001</v>
          </cell>
          <cell r="I98">
            <v>0</v>
          </cell>
          <cell r="J98">
            <v>-15001</v>
          </cell>
          <cell r="K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F100">
            <v>3697</v>
          </cell>
          <cell r="G100">
            <v>0</v>
          </cell>
          <cell r="H100">
            <v>3697</v>
          </cell>
          <cell r="I100">
            <v>0</v>
          </cell>
          <cell r="J100">
            <v>3697</v>
          </cell>
          <cell r="K100">
            <v>0</v>
          </cell>
        </row>
        <row r="101">
          <cell r="F101">
            <v>-3591</v>
          </cell>
          <cell r="G101">
            <v>0</v>
          </cell>
          <cell r="H101">
            <v>-3591</v>
          </cell>
          <cell r="I101">
            <v>0</v>
          </cell>
          <cell r="J101">
            <v>-3591</v>
          </cell>
          <cell r="K101">
            <v>0</v>
          </cell>
        </row>
        <row r="102">
          <cell r="F102">
            <v>10604</v>
          </cell>
          <cell r="G102">
            <v>0</v>
          </cell>
          <cell r="H102">
            <v>10604</v>
          </cell>
          <cell r="I102">
            <v>0</v>
          </cell>
          <cell r="J102">
            <v>10604</v>
          </cell>
          <cell r="K102">
            <v>0</v>
          </cell>
        </row>
        <row r="103">
          <cell r="F103">
            <v>40804</v>
          </cell>
          <cell r="G103">
            <v>0</v>
          </cell>
          <cell r="H103">
            <v>40804</v>
          </cell>
          <cell r="I103">
            <v>0</v>
          </cell>
          <cell r="J103">
            <v>40804</v>
          </cell>
          <cell r="K103">
            <v>0</v>
          </cell>
        </row>
        <row r="104">
          <cell r="F104">
            <v>35183</v>
          </cell>
          <cell r="G104">
            <v>0</v>
          </cell>
          <cell r="H104">
            <v>35183</v>
          </cell>
          <cell r="I104">
            <v>0</v>
          </cell>
          <cell r="J104">
            <v>35183</v>
          </cell>
          <cell r="K104">
            <v>0</v>
          </cell>
        </row>
        <row r="105">
          <cell r="F105">
            <v>7539266</v>
          </cell>
          <cell r="G105">
            <v>0</v>
          </cell>
          <cell r="H105">
            <v>7539266</v>
          </cell>
          <cell r="I105">
            <v>29760</v>
          </cell>
          <cell r="J105">
            <v>7569026</v>
          </cell>
          <cell r="K105">
            <v>0</v>
          </cell>
        </row>
        <row r="107">
          <cell r="F107">
            <v>183485</v>
          </cell>
          <cell r="G107">
            <v>-183485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F108">
            <v>76042</v>
          </cell>
          <cell r="G108">
            <v>0</v>
          </cell>
          <cell r="H108">
            <v>76042</v>
          </cell>
          <cell r="I108">
            <v>0</v>
          </cell>
          <cell r="J108">
            <v>76042</v>
          </cell>
          <cell r="K108">
            <v>0</v>
          </cell>
        </row>
        <row r="109">
          <cell r="F109">
            <v>520911</v>
          </cell>
          <cell r="G109">
            <v>0</v>
          </cell>
          <cell r="H109">
            <v>520911</v>
          </cell>
          <cell r="I109">
            <v>0</v>
          </cell>
          <cell r="J109">
            <v>520911</v>
          </cell>
          <cell r="K109">
            <v>0</v>
          </cell>
        </row>
        <row r="110">
          <cell r="F110">
            <v>780438</v>
          </cell>
          <cell r="G110">
            <v>-183485</v>
          </cell>
          <cell r="H110">
            <v>596953</v>
          </cell>
          <cell r="I110">
            <v>0</v>
          </cell>
          <cell r="J110">
            <v>596953</v>
          </cell>
          <cell r="K110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F113">
            <v>56486</v>
          </cell>
          <cell r="G113">
            <v>0</v>
          </cell>
          <cell r="H113">
            <v>56486</v>
          </cell>
          <cell r="I113">
            <v>0</v>
          </cell>
          <cell r="J113">
            <v>56486</v>
          </cell>
          <cell r="K113">
            <v>0</v>
          </cell>
        </row>
        <row r="114">
          <cell r="F114">
            <v>49125</v>
          </cell>
          <cell r="G114">
            <v>0</v>
          </cell>
          <cell r="H114">
            <v>49125</v>
          </cell>
          <cell r="I114">
            <v>0</v>
          </cell>
          <cell r="J114">
            <v>49125</v>
          </cell>
          <cell r="K114">
            <v>0</v>
          </cell>
        </row>
        <row r="115">
          <cell r="F115">
            <v>50473</v>
          </cell>
          <cell r="G115">
            <v>0</v>
          </cell>
          <cell r="H115">
            <v>50473</v>
          </cell>
          <cell r="I115">
            <v>0</v>
          </cell>
          <cell r="J115">
            <v>50473</v>
          </cell>
          <cell r="K115">
            <v>0</v>
          </cell>
        </row>
        <row r="116">
          <cell r="F116">
            <v>47867</v>
          </cell>
          <cell r="G116">
            <v>0</v>
          </cell>
          <cell r="H116">
            <v>47867</v>
          </cell>
          <cell r="I116">
            <v>0</v>
          </cell>
          <cell r="J116">
            <v>47867</v>
          </cell>
          <cell r="K116">
            <v>0</v>
          </cell>
        </row>
        <row r="117">
          <cell r="F117">
            <v>45597</v>
          </cell>
          <cell r="G117">
            <v>0</v>
          </cell>
          <cell r="H117">
            <v>45597</v>
          </cell>
          <cell r="I117">
            <v>0</v>
          </cell>
          <cell r="J117">
            <v>45597</v>
          </cell>
          <cell r="K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F119">
            <v>4795</v>
          </cell>
          <cell r="G119">
            <v>0</v>
          </cell>
          <cell r="H119">
            <v>4795</v>
          </cell>
          <cell r="I119">
            <v>0</v>
          </cell>
          <cell r="J119">
            <v>4795</v>
          </cell>
          <cell r="K119">
            <v>0</v>
          </cell>
        </row>
        <row r="120">
          <cell r="F120">
            <v>8164</v>
          </cell>
          <cell r="G120">
            <v>0</v>
          </cell>
          <cell r="H120">
            <v>8164</v>
          </cell>
          <cell r="I120">
            <v>0</v>
          </cell>
          <cell r="J120">
            <v>8164</v>
          </cell>
          <cell r="K120">
            <v>0</v>
          </cell>
        </row>
        <row r="121">
          <cell r="F121">
            <v>5697</v>
          </cell>
          <cell r="G121">
            <v>0</v>
          </cell>
          <cell r="H121">
            <v>5697</v>
          </cell>
          <cell r="I121">
            <v>0</v>
          </cell>
          <cell r="J121">
            <v>5697</v>
          </cell>
          <cell r="K121">
            <v>0</v>
          </cell>
        </row>
        <row r="122">
          <cell r="F122">
            <v>5716</v>
          </cell>
          <cell r="G122">
            <v>0</v>
          </cell>
          <cell r="H122">
            <v>5716</v>
          </cell>
          <cell r="I122">
            <v>0</v>
          </cell>
          <cell r="J122">
            <v>5716</v>
          </cell>
          <cell r="K122">
            <v>0</v>
          </cell>
        </row>
        <row r="123">
          <cell r="F123">
            <v>3291</v>
          </cell>
          <cell r="G123">
            <v>0</v>
          </cell>
          <cell r="H123">
            <v>3291</v>
          </cell>
          <cell r="I123">
            <v>0</v>
          </cell>
          <cell r="J123">
            <v>3291</v>
          </cell>
          <cell r="K123">
            <v>0</v>
          </cell>
        </row>
        <row r="124">
          <cell r="F124">
            <v>50372</v>
          </cell>
          <cell r="G124">
            <v>0</v>
          </cell>
          <cell r="H124">
            <v>50372</v>
          </cell>
          <cell r="I124">
            <v>0</v>
          </cell>
          <cell r="J124">
            <v>50372</v>
          </cell>
          <cell r="K124">
            <v>0</v>
          </cell>
        </row>
        <row r="125">
          <cell r="F125">
            <v>55149</v>
          </cell>
          <cell r="G125">
            <v>0</v>
          </cell>
          <cell r="H125">
            <v>55149</v>
          </cell>
          <cell r="I125">
            <v>0</v>
          </cell>
          <cell r="J125">
            <v>55149</v>
          </cell>
          <cell r="K125">
            <v>0</v>
          </cell>
        </row>
        <row r="126">
          <cell r="F126">
            <v>47535</v>
          </cell>
          <cell r="G126">
            <v>0</v>
          </cell>
          <cell r="H126">
            <v>47535</v>
          </cell>
          <cell r="I126">
            <v>0</v>
          </cell>
          <cell r="J126">
            <v>47535</v>
          </cell>
          <cell r="K126">
            <v>0</v>
          </cell>
        </row>
        <row r="127">
          <cell r="F127">
            <v>56323</v>
          </cell>
          <cell r="G127">
            <v>0</v>
          </cell>
          <cell r="H127">
            <v>56323</v>
          </cell>
          <cell r="I127">
            <v>0</v>
          </cell>
          <cell r="J127">
            <v>56323</v>
          </cell>
          <cell r="K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F130">
            <v>486590</v>
          </cell>
          <cell r="G130">
            <v>0</v>
          </cell>
          <cell r="H130">
            <v>486590</v>
          </cell>
          <cell r="I130">
            <v>0</v>
          </cell>
          <cell r="J130">
            <v>486590</v>
          </cell>
          <cell r="K130">
            <v>0</v>
          </cell>
        </row>
        <row r="132">
          <cell r="F132">
            <v>952</v>
          </cell>
          <cell r="G132">
            <v>0</v>
          </cell>
          <cell r="H132">
            <v>952</v>
          </cell>
          <cell r="I132">
            <v>0</v>
          </cell>
          <cell r="J132">
            <v>952</v>
          </cell>
          <cell r="K132">
            <v>0</v>
          </cell>
        </row>
        <row r="133">
          <cell r="F133">
            <v>6389</v>
          </cell>
          <cell r="G133">
            <v>0</v>
          </cell>
          <cell r="H133">
            <v>6389</v>
          </cell>
          <cell r="I133">
            <v>0</v>
          </cell>
          <cell r="J133">
            <v>6389</v>
          </cell>
          <cell r="K133">
            <v>0</v>
          </cell>
        </row>
        <row r="134">
          <cell r="F134">
            <v>15348</v>
          </cell>
          <cell r="G134">
            <v>0</v>
          </cell>
          <cell r="H134">
            <v>15348</v>
          </cell>
          <cell r="I134">
            <v>0</v>
          </cell>
          <cell r="J134">
            <v>15348</v>
          </cell>
          <cell r="K134">
            <v>0</v>
          </cell>
        </row>
        <row r="135">
          <cell r="F135">
            <v>11139</v>
          </cell>
          <cell r="G135">
            <v>0</v>
          </cell>
          <cell r="H135">
            <v>11139</v>
          </cell>
          <cell r="I135">
            <v>0</v>
          </cell>
          <cell r="J135">
            <v>11139</v>
          </cell>
          <cell r="K135">
            <v>0</v>
          </cell>
        </row>
        <row r="136">
          <cell r="F136">
            <v>12559</v>
          </cell>
          <cell r="G136">
            <v>0</v>
          </cell>
          <cell r="H136">
            <v>12559</v>
          </cell>
          <cell r="I136">
            <v>0</v>
          </cell>
          <cell r="J136">
            <v>12559</v>
          </cell>
          <cell r="K136">
            <v>0</v>
          </cell>
        </row>
        <row r="137">
          <cell r="F137">
            <v>3475</v>
          </cell>
          <cell r="G137">
            <v>0</v>
          </cell>
          <cell r="H137">
            <v>3475</v>
          </cell>
          <cell r="I137">
            <v>0</v>
          </cell>
          <cell r="J137">
            <v>3475</v>
          </cell>
          <cell r="K137">
            <v>0</v>
          </cell>
        </row>
        <row r="138">
          <cell r="F138">
            <v>12935</v>
          </cell>
          <cell r="G138">
            <v>0</v>
          </cell>
          <cell r="H138">
            <v>12935</v>
          </cell>
          <cell r="I138">
            <v>0</v>
          </cell>
          <cell r="J138">
            <v>12935</v>
          </cell>
          <cell r="K138">
            <v>0</v>
          </cell>
        </row>
        <row r="139">
          <cell r="F139">
            <v>11691</v>
          </cell>
          <cell r="G139">
            <v>0</v>
          </cell>
          <cell r="H139">
            <v>11691</v>
          </cell>
          <cell r="I139">
            <v>0</v>
          </cell>
          <cell r="J139">
            <v>11691</v>
          </cell>
          <cell r="K139">
            <v>0</v>
          </cell>
        </row>
        <row r="140">
          <cell r="F140">
            <v>6906</v>
          </cell>
          <cell r="G140">
            <v>0</v>
          </cell>
          <cell r="H140">
            <v>6906</v>
          </cell>
          <cell r="I140">
            <v>0</v>
          </cell>
          <cell r="J140">
            <v>6906</v>
          </cell>
          <cell r="K140">
            <v>0</v>
          </cell>
        </row>
        <row r="141">
          <cell r="F141">
            <v>16135</v>
          </cell>
          <cell r="G141">
            <v>0</v>
          </cell>
          <cell r="H141">
            <v>16135</v>
          </cell>
          <cell r="I141">
            <v>0</v>
          </cell>
          <cell r="J141">
            <v>16135</v>
          </cell>
          <cell r="K141">
            <v>0</v>
          </cell>
        </row>
        <row r="142">
          <cell r="F142">
            <v>10127</v>
          </cell>
          <cell r="G142">
            <v>0</v>
          </cell>
          <cell r="H142">
            <v>10127</v>
          </cell>
          <cell r="I142">
            <v>0</v>
          </cell>
          <cell r="J142">
            <v>10127</v>
          </cell>
          <cell r="K142">
            <v>0</v>
          </cell>
        </row>
        <row r="143">
          <cell r="F143">
            <v>12742</v>
          </cell>
          <cell r="G143">
            <v>0</v>
          </cell>
          <cell r="H143">
            <v>12742</v>
          </cell>
          <cell r="I143">
            <v>0</v>
          </cell>
          <cell r="J143">
            <v>12742</v>
          </cell>
          <cell r="K143">
            <v>0</v>
          </cell>
        </row>
        <row r="144">
          <cell r="F144">
            <v>9076</v>
          </cell>
          <cell r="G144">
            <v>0</v>
          </cell>
          <cell r="H144">
            <v>9076</v>
          </cell>
          <cell r="I144">
            <v>0</v>
          </cell>
          <cell r="J144">
            <v>9076</v>
          </cell>
          <cell r="K144">
            <v>0</v>
          </cell>
        </row>
        <row r="145">
          <cell r="F145">
            <v>8811</v>
          </cell>
          <cell r="G145">
            <v>0</v>
          </cell>
          <cell r="H145">
            <v>8811</v>
          </cell>
          <cell r="I145">
            <v>0</v>
          </cell>
          <cell r="J145">
            <v>8811</v>
          </cell>
          <cell r="K145">
            <v>0</v>
          </cell>
        </row>
        <row r="146">
          <cell r="F146">
            <v>6625</v>
          </cell>
          <cell r="G146">
            <v>0</v>
          </cell>
          <cell r="H146">
            <v>6625</v>
          </cell>
          <cell r="I146">
            <v>0</v>
          </cell>
          <cell r="J146">
            <v>6625</v>
          </cell>
          <cell r="K146">
            <v>0</v>
          </cell>
        </row>
        <row r="147">
          <cell r="F147">
            <v>13454</v>
          </cell>
          <cell r="G147">
            <v>0</v>
          </cell>
          <cell r="H147">
            <v>13454</v>
          </cell>
          <cell r="I147">
            <v>0</v>
          </cell>
          <cell r="J147">
            <v>13454</v>
          </cell>
          <cell r="K147">
            <v>0</v>
          </cell>
        </row>
        <row r="148">
          <cell r="F148">
            <v>7500</v>
          </cell>
          <cell r="G148">
            <v>0</v>
          </cell>
          <cell r="H148">
            <v>7500</v>
          </cell>
          <cell r="I148">
            <v>0</v>
          </cell>
          <cell r="J148">
            <v>7500</v>
          </cell>
          <cell r="K148">
            <v>0</v>
          </cell>
        </row>
        <row r="149">
          <cell r="F149">
            <v>5812</v>
          </cell>
          <cell r="G149">
            <v>0</v>
          </cell>
          <cell r="H149">
            <v>5812</v>
          </cell>
          <cell r="I149">
            <v>0</v>
          </cell>
          <cell r="J149">
            <v>5812</v>
          </cell>
          <cell r="K149">
            <v>0</v>
          </cell>
        </row>
        <row r="150">
          <cell r="F150">
            <v>6962</v>
          </cell>
          <cell r="G150">
            <v>0</v>
          </cell>
          <cell r="H150">
            <v>6962</v>
          </cell>
          <cell r="I150">
            <v>0</v>
          </cell>
          <cell r="J150">
            <v>6962</v>
          </cell>
          <cell r="K150">
            <v>0</v>
          </cell>
        </row>
        <row r="151">
          <cell r="F151">
            <v>5674</v>
          </cell>
          <cell r="G151">
            <v>0</v>
          </cell>
          <cell r="H151">
            <v>5674</v>
          </cell>
          <cell r="I151">
            <v>0</v>
          </cell>
          <cell r="J151">
            <v>5674</v>
          </cell>
          <cell r="K151">
            <v>0</v>
          </cell>
        </row>
        <row r="152">
          <cell r="F152">
            <v>10771</v>
          </cell>
          <cell r="G152">
            <v>0</v>
          </cell>
          <cell r="H152">
            <v>10771</v>
          </cell>
          <cell r="I152">
            <v>0</v>
          </cell>
          <cell r="J152">
            <v>10771</v>
          </cell>
          <cell r="K152">
            <v>0</v>
          </cell>
        </row>
        <row r="153">
          <cell r="F153">
            <v>15003</v>
          </cell>
          <cell r="G153">
            <v>0</v>
          </cell>
          <cell r="H153">
            <v>15003</v>
          </cell>
          <cell r="I153">
            <v>0</v>
          </cell>
          <cell r="J153">
            <v>15003</v>
          </cell>
          <cell r="K153">
            <v>0</v>
          </cell>
        </row>
        <row r="154">
          <cell r="F154">
            <v>17432</v>
          </cell>
          <cell r="G154">
            <v>0</v>
          </cell>
          <cell r="H154">
            <v>17432</v>
          </cell>
          <cell r="I154">
            <v>0</v>
          </cell>
          <cell r="J154">
            <v>17432</v>
          </cell>
          <cell r="K154">
            <v>0</v>
          </cell>
        </row>
        <row r="155">
          <cell r="F155">
            <v>9108</v>
          </cell>
          <cell r="G155">
            <v>0</v>
          </cell>
          <cell r="H155">
            <v>9108</v>
          </cell>
          <cell r="I155">
            <v>0</v>
          </cell>
          <cell r="J155">
            <v>9108</v>
          </cell>
          <cell r="K155">
            <v>0</v>
          </cell>
        </row>
        <row r="156">
          <cell r="F156">
            <v>8534</v>
          </cell>
          <cell r="G156">
            <v>0</v>
          </cell>
          <cell r="H156">
            <v>8534</v>
          </cell>
          <cell r="I156">
            <v>0</v>
          </cell>
          <cell r="J156">
            <v>8534</v>
          </cell>
          <cell r="K156">
            <v>0</v>
          </cell>
        </row>
        <row r="157">
          <cell r="F157">
            <v>5654</v>
          </cell>
          <cell r="G157">
            <v>0</v>
          </cell>
          <cell r="H157">
            <v>5654</v>
          </cell>
          <cell r="I157">
            <v>0</v>
          </cell>
          <cell r="J157">
            <v>5654</v>
          </cell>
          <cell r="K157">
            <v>0</v>
          </cell>
        </row>
        <row r="158">
          <cell r="F158">
            <v>5353</v>
          </cell>
          <cell r="G158">
            <v>0</v>
          </cell>
          <cell r="H158">
            <v>5353</v>
          </cell>
          <cell r="I158">
            <v>0</v>
          </cell>
          <cell r="J158">
            <v>5353</v>
          </cell>
          <cell r="K158">
            <v>0</v>
          </cell>
        </row>
        <row r="159">
          <cell r="F159">
            <v>8731</v>
          </cell>
          <cell r="G159">
            <v>0</v>
          </cell>
          <cell r="H159">
            <v>8731</v>
          </cell>
          <cell r="I159">
            <v>0</v>
          </cell>
          <cell r="J159">
            <v>8731</v>
          </cell>
          <cell r="K159">
            <v>0</v>
          </cell>
        </row>
        <row r="160">
          <cell r="F160">
            <v>10401</v>
          </cell>
          <cell r="G160">
            <v>0</v>
          </cell>
          <cell r="H160">
            <v>10401</v>
          </cell>
          <cell r="I160">
            <v>0</v>
          </cell>
          <cell r="J160">
            <v>10401</v>
          </cell>
          <cell r="K160">
            <v>0</v>
          </cell>
        </row>
        <row r="161">
          <cell r="F161">
            <v>5634</v>
          </cell>
          <cell r="G161">
            <v>0</v>
          </cell>
          <cell r="H161">
            <v>5634</v>
          </cell>
          <cell r="I161">
            <v>0</v>
          </cell>
          <cell r="J161">
            <v>5634</v>
          </cell>
          <cell r="K161">
            <v>0</v>
          </cell>
        </row>
        <row r="162">
          <cell r="F162">
            <v>8024</v>
          </cell>
          <cell r="G162">
            <v>0</v>
          </cell>
          <cell r="H162">
            <v>8024</v>
          </cell>
          <cell r="I162">
            <v>0</v>
          </cell>
          <cell r="J162">
            <v>8024</v>
          </cell>
          <cell r="K162">
            <v>0</v>
          </cell>
        </row>
        <row r="163">
          <cell r="F163">
            <v>6490</v>
          </cell>
          <cell r="G163">
            <v>0</v>
          </cell>
          <cell r="H163">
            <v>6490</v>
          </cell>
          <cell r="I163">
            <v>0</v>
          </cell>
          <cell r="J163">
            <v>6490</v>
          </cell>
          <cell r="K163">
            <v>0</v>
          </cell>
        </row>
        <row r="164">
          <cell r="F164">
            <v>788</v>
          </cell>
          <cell r="G164">
            <v>0</v>
          </cell>
          <cell r="H164">
            <v>788</v>
          </cell>
          <cell r="I164">
            <v>0</v>
          </cell>
          <cell r="J164">
            <v>788</v>
          </cell>
          <cell r="K164">
            <v>0</v>
          </cell>
        </row>
        <row r="165">
          <cell r="F165">
            <v>296235</v>
          </cell>
          <cell r="G165">
            <v>0</v>
          </cell>
          <cell r="H165">
            <v>296235</v>
          </cell>
          <cell r="I165">
            <v>0</v>
          </cell>
          <cell r="J165">
            <v>296235</v>
          </cell>
          <cell r="K165">
            <v>0</v>
          </cell>
        </row>
        <row r="167">
          <cell r="F167">
            <v>9780</v>
          </cell>
          <cell r="G167">
            <v>0</v>
          </cell>
          <cell r="H167">
            <v>9780</v>
          </cell>
          <cell r="I167">
            <v>0</v>
          </cell>
          <cell r="J167">
            <v>9780</v>
          </cell>
          <cell r="K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F169">
            <v>103293</v>
          </cell>
          <cell r="G169">
            <v>0</v>
          </cell>
          <cell r="H169">
            <v>103293</v>
          </cell>
          <cell r="I169">
            <v>0</v>
          </cell>
          <cell r="J169">
            <v>103293</v>
          </cell>
          <cell r="K169">
            <v>0</v>
          </cell>
        </row>
        <row r="170">
          <cell r="F170">
            <v>7326</v>
          </cell>
          <cell r="G170">
            <v>0</v>
          </cell>
          <cell r="H170">
            <v>7326</v>
          </cell>
          <cell r="I170">
            <v>0</v>
          </cell>
          <cell r="J170">
            <v>7326</v>
          </cell>
          <cell r="K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F172">
            <v>111155</v>
          </cell>
          <cell r="G172">
            <v>0</v>
          </cell>
          <cell r="H172">
            <v>111155</v>
          </cell>
          <cell r="I172">
            <v>0</v>
          </cell>
          <cell r="J172">
            <v>111155</v>
          </cell>
          <cell r="K172">
            <v>0</v>
          </cell>
        </row>
        <row r="173">
          <cell r="F173">
            <v>251211</v>
          </cell>
          <cell r="G173">
            <v>0</v>
          </cell>
          <cell r="H173">
            <v>251211</v>
          </cell>
          <cell r="I173">
            <v>0</v>
          </cell>
          <cell r="J173">
            <v>251211</v>
          </cell>
          <cell r="K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F175">
            <v>315</v>
          </cell>
          <cell r="G175">
            <v>0</v>
          </cell>
          <cell r="H175">
            <v>315</v>
          </cell>
          <cell r="I175">
            <v>0</v>
          </cell>
          <cell r="J175">
            <v>315</v>
          </cell>
          <cell r="K175">
            <v>0</v>
          </cell>
        </row>
        <row r="176">
          <cell r="F176">
            <v>-19031</v>
          </cell>
          <cell r="G176">
            <v>0</v>
          </cell>
          <cell r="H176">
            <v>-19031</v>
          </cell>
          <cell r="I176">
            <v>0</v>
          </cell>
          <cell r="J176">
            <v>-19031</v>
          </cell>
          <cell r="K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F178">
            <v>3247</v>
          </cell>
          <cell r="G178">
            <v>0</v>
          </cell>
          <cell r="H178">
            <v>3247</v>
          </cell>
          <cell r="I178">
            <v>0</v>
          </cell>
          <cell r="J178">
            <v>3247</v>
          </cell>
          <cell r="K178">
            <v>0</v>
          </cell>
        </row>
        <row r="179">
          <cell r="F179">
            <v>72006</v>
          </cell>
          <cell r="G179">
            <v>0</v>
          </cell>
          <cell r="H179">
            <v>72006</v>
          </cell>
          <cell r="I179">
            <v>0</v>
          </cell>
          <cell r="J179">
            <v>72006</v>
          </cell>
          <cell r="K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F182">
            <v>91751</v>
          </cell>
          <cell r="G182">
            <v>0</v>
          </cell>
          <cell r="H182">
            <v>91751</v>
          </cell>
          <cell r="I182">
            <v>0</v>
          </cell>
          <cell r="J182">
            <v>91751</v>
          </cell>
          <cell r="K182">
            <v>0</v>
          </cell>
        </row>
        <row r="183">
          <cell r="F183">
            <v>38485</v>
          </cell>
          <cell r="G183">
            <v>0</v>
          </cell>
          <cell r="H183">
            <v>38485</v>
          </cell>
          <cell r="I183">
            <v>0</v>
          </cell>
          <cell r="J183">
            <v>38485</v>
          </cell>
          <cell r="K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F186">
            <v>268524</v>
          </cell>
          <cell r="G186">
            <v>0</v>
          </cell>
          <cell r="H186">
            <v>268524</v>
          </cell>
          <cell r="I186">
            <v>0</v>
          </cell>
          <cell r="J186">
            <v>268524</v>
          </cell>
          <cell r="K186">
            <v>0</v>
          </cell>
        </row>
        <row r="187">
          <cell r="F187">
            <v>207396</v>
          </cell>
          <cell r="G187">
            <v>0</v>
          </cell>
          <cell r="H187">
            <v>207396</v>
          </cell>
          <cell r="I187">
            <v>0</v>
          </cell>
          <cell r="J187">
            <v>207396</v>
          </cell>
          <cell r="K187">
            <v>0</v>
          </cell>
        </row>
        <row r="188">
          <cell r="F188">
            <v>-4586</v>
          </cell>
          <cell r="G188">
            <v>0</v>
          </cell>
          <cell r="H188">
            <v>-4586</v>
          </cell>
          <cell r="I188">
            <v>0</v>
          </cell>
          <cell r="J188">
            <v>-4586</v>
          </cell>
          <cell r="K188">
            <v>0</v>
          </cell>
        </row>
        <row r="189">
          <cell r="F189">
            <v>590454</v>
          </cell>
          <cell r="G189">
            <v>0</v>
          </cell>
          <cell r="H189">
            <v>590454</v>
          </cell>
          <cell r="I189">
            <v>0</v>
          </cell>
          <cell r="J189">
            <v>590454</v>
          </cell>
          <cell r="K189">
            <v>0</v>
          </cell>
        </row>
        <row r="190">
          <cell r="F190">
            <v>160180</v>
          </cell>
          <cell r="G190">
            <v>0</v>
          </cell>
          <cell r="H190">
            <v>160180</v>
          </cell>
          <cell r="I190">
            <v>0</v>
          </cell>
          <cell r="J190">
            <v>160180</v>
          </cell>
          <cell r="K190">
            <v>0</v>
          </cell>
        </row>
        <row r="191">
          <cell r="F191">
            <v>74791</v>
          </cell>
          <cell r="G191">
            <v>0</v>
          </cell>
          <cell r="H191">
            <v>74791</v>
          </cell>
          <cell r="I191">
            <v>0</v>
          </cell>
          <cell r="J191">
            <v>74791</v>
          </cell>
          <cell r="K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F193">
            <v>678584</v>
          </cell>
          <cell r="G193">
            <v>0</v>
          </cell>
          <cell r="H193">
            <v>678584</v>
          </cell>
          <cell r="I193">
            <v>0</v>
          </cell>
          <cell r="J193">
            <v>678584</v>
          </cell>
          <cell r="K193">
            <v>0</v>
          </cell>
        </row>
        <row r="194">
          <cell r="F194">
            <v>59675</v>
          </cell>
          <cell r="G194">
            <v>0</v>
          </cell>
          <cell r="H194">
            <v>59675</v>
          </cell>
          <cell r="I194">
            <v>0</v>
          </cell>
          <cell r="J194">
            <v>59675</v>
          </cell>
          <cell r="K194">
            <v>0</v>
          </cell>
        </row>
        <row r="195">
          <cell r="F195">
            <v>67395</v>
          </cell>
          <cell r="G195">
            <v>0</v>
          </cell>
          <cell r="H195">
            <v>67395</v>
          </cell>
          <cell r="I195">
            <v>0</v>
          </cell>
          <cell r="J195">
            <v>67395</v>
          </cell>
          <cell r="K195">
            <v>0</v>
          </cell>
        </row>
        <row r="196">
          <cell r="F196">
            <v>29359</v>
          </cell>
          <cell r="G196">
            <v>0</v>
          </cell>
          <cell r="H196">
            <v>29359</v>
          </cell>
          <cell r="I196">
            <v>0</v>
          </cell>
          <cell r="J196">
            <v>29359</v>
          </cell>
          <cell r="K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F199">
            <v>985054</v>
          </cell>
          <cell r="G199">
            <v>0</v>
          </cell>
          <cell r="H199">
            <v>985054</v>
          </cell>
          <cell r="I199">
            <v>0</v>
          </cell>
          <cell r="J199">
            <v>985054</v>
          </cell>
          <cell r="K199">
            <v>0</v>
          </cell>
        </row>
        <row r="200">
          <cell r="F200">
            <v>197011</v>
          </cell>
          <cell r="G200">
            <v>0</v>
          </cell>
          <cell r="H200">
            <v>197011</v>
          </cell>
          <cell r="I200">
            <v>0</v>
          </cell>
          <cell r="J200">
            <v>197011</v>
          </cell>
          <cell r="K200">
            <v>0</v>
          </cell>
        </row>
        <row r="201">
          <cell r="F201">
            <v>15208</v>
          </cell>
          <cell r="G201">
            <v>0</v>
          </cell>
          <cell r="H201">
            <v>15208</v>
          </cell>
          <cell r="I201">
            <v>0</v>
          </cell>
          <cell r="J201">
            <v>15208</v>
          </cell>
          <cell r="K201">
            <v>0</v>
          </cell>
        </row>
        <row r="202">
          <cell r="F202">
            <v>33453</v>
          </cell>
          <cell r="G202">
            <v>0</v>
          </cell>
          <cell r="H202">
            <v>33453</v>
          </cell>
          <cell r="I202">
            <v>0</v>
          </cell>
          <cell r="J202">
            <v>33453</v>
          </cell>
          <cell r="K202">
            <v>0</v>
          </cell>
        </row>
        <row r="203">
          <cell r="F203">
            <v>7662</v>
          </cell>
          <cell r="G203">
            <v>0</v>
          </cell>
          <cell r="H203">
            <v>7662</v>
          </cell>
          <cell r="I203">
            <v>0</v>
          </cell>
          <cell r="J203">
            <v>7662</v>
          </cell>
          <cell r="K203">
            <v>0</v>
          </cell>
        </row>
        <row r="204">
          <cell r="F204">
            <v>42775</v>
          </cell>
          <cell r="G204">
            <v>0</v>
          </cell>
          <cell r="H204">
            <v>42775</v>
          </cell>
          <cell r="I204">
            <v>0</v>
          </cell>
          <cell r="J204">
            <v>42775</v>
          </cell>
          <cell r="K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F206">
            <v>4082473</v>
          </cell>
          <cell r="G206">
            <v>0</v>
          </cell>
          <cell r="H206">
            <v>4082473</v>
          </cell>
          <cell r="I206">
            <v>0</v>
          </cell>
          <cell r="J206">
            <v>4082473</v>
          </cell>
          <cell r="K206">
            <v>0</v>
          </cell>
        </row>
        <row r="208">
          <cell r="F208">
            <v>98548</v>
          </cell>
          <cell r="G208">
            <v>0</v>
          </cell>
          <cell r="H208">
            <v>98548</v>
          </cell>
          <cell r="I208">
            <v>0</v>
          </cell>
          <cell r="J208">
            <v>98548</v>
          </cell>
          <cell r="K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1271</v>
          </cell>
          <cell r="G210">
            <v>0</v>
          </cell>
          <cell r="H210">
            <v>1271</v>
          </cell>
          <cell r="I210">
            <v>0</v>
          </cell>
          <cell r="J210">
            <v>1271</v>
          </cell>
          <cell r="K210">
            <v>0</v>
          </cell>
        </row>
        <row r="211">
          <cell r="F211">
            <v>183058</v>
          </cell>
          <cell r="G211">
            <v>0</v>
          </cell>
          <cell r="H211">
            <v>183058</v>
          </cell>
          <cell r="I211">
            <v>0</v>
          </cell>
          <cell r="J211">
            <v>183058</v>
          </cell>
          <cell r="K211">
            <v>0</v>
          </cell>
        </row>
        <row r="212">
          <cell r="F212">
            <v>33216</v>
          </cell>
          <cell r="G212">
            <v>0</v>
          </cell>
          <cell r="H212">
            <v>33216</v>
          </cell>
          <cell r="I212">
            <v>0</v>
          </cell>
          <cell r="J212">
            <v>33216</v>
          </cell>
          <cell r="K212">
            <v>0</v>
          </cell>
        </row>
        <row r="213">
          <cell r="F213">
            <v>503848</v>
          </cell>
          <cell r="G213">
            <v>0</v>
          </cell>
          <cell r="H213">
            <v>503848</v>
          </cell>
          <cell r="I213">
            <v>0</v>
          </cell>
          <cell r="J213">
            <v>503848</v>
          </cell>
          <cell r="K213">
            <v>0</v>
          </cell>
        </row>
        <row r="214">
          <cell r="F214">
            <v>4423</v>
          </cell>
          <cell r="G214">
            <v>0</v>
          </cell>
          <cell r="H214">
            <v>4423</v>
          </cell>
          <cell r="I214">
            <v>0</v>
          </cell>
          <cell r="J214">
            <v>4423</v>
          </cell>
          <cell r="K214">
            <v>0</v>
          </cell>
        </row>
        <row r="215">
          <cell r="F215">
            <v>824364</v>
          </cell>
          <cell r="G215">
            <v>0</v>
          </cell>
          <cell r="H215">
            <v>824364</v>
          </cell>
          <cell r="I215">
            <v>0</v>
          </cell>
          <cell r="J215">
            <v>824364</v>
          </cell>
          <cell r="K215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3">
          <cell r="F223">
            <v>388148</v>
          </cell>
          <cell r="G223">
            <v>0</v>
          </cell>
          <cell r="H223">
            <v>388148</v>
          </cell>
          <cell r="I223">
            <v>0</v>
          </cell>
          <cell r="J223">
            <v>388148</v>
          </cell>
          <cell r="K223">
            <v>0</v>
          </cell>
        </row>
        <row r="224">
          <cell r="F224">
            <v>6344</v>
          </cell>
          <cell r="G224">
            <v>0</v>
          </cell>
          <cell r="H224">
            <v>6344</v>
          </cell>
          <cell r="I224">
            <v>0</v>
          </cell>
          <cell r="J224">
            <v>6344</v>
          </cell>
          <cell r="K224">
            <v>0</v>
          </cell>
        </row>
        <row r="225">
          <cell r="F225">
            <v>269</v>
          </cell>
          <cell r="G225">
            <v>0</v>
          </cell>
          <cell r="H225">
            <v>269</v>
          </cell>
          <cell r="I225">
            <v>0</v>
          </cell>
          <cell r="J225">
            <v>269</v>
          </cell>
          <cell r="K225">
            <v>0</v>
          </cell>
        </row>
        <row r="226">
          <cell r="F226">
            <v>26274</v>
          </cell>
          <cell r="G226">
            <v>0</v>
          </cell>
          <cell r="H226">
            <v>26274</v>
          </cell>
          <cell r="I226">
            <v>0</v>
          </cell>
          <cell r="J226">
            <v>26274</v>
          </cell>
          <cell r="K226">
            <v>0</v>
          </cell>
        </row>
        <row r="227">
          <cell r="F227">
            <v>642</v>
          </cell>
          <cell r="G227">
            <v>0</v>
          </cell>
          <cell r="H227">
            <v>642</v>
          </cell>
          <cell r="I227">
            <v>0</v>
          </cell>
          <cell r="J227">
            <v>642</v>
          </cell>
          <cell r="K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F232">
            <v>421677</v>
          </cell>
          <cell r="G232">
            <v>0</v>
          </cell>
          <cell r="H232">
            <v>421677</v>
          </cell>
          <cell r="I232">
            <v>0</v>
          </cell>
          <cell r="J232">
            <v>421677</v>
          </cell>
          <cell r="K232">
            <v>0</v>
          </cell>
        </row>
        <row r="234">
          <cell r="F234">
            <v>1195986</v>
          </cell>
          <cell r="G234">
            <v>0</v>
          </cell>
          <cell r="H234">
            <v>1195986</v>
          </cell>
          <cell r="I234">
            <v>218144</v>
          </cell>
          <cell r="J234">
            <v>1414130</v>
          </cell>
          <cell r="K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F236">
            <v>57047</v>
          </cell>
          <cell r="G236">
            <v>0</v>
          </cell>
          <cell r="H236">
            <v>57047</v>
          </cell>
          <cell r="I236">
            <v>0</v>
          </cell>
          <cell r="J236">
            <v>57047</v>
          </cell>
          <cell r="K236">
            <v>0</v>
          </cell>
        </row>
        <row r="237">
          <cell r="F237">
            <v>26103</v>
          </cell>
          <cell r="G237">
            <v>0</v>
          </cell>
          <cell r="H237">
            <v>26103</v>
          </cell>
          <cell r="I237">
            <v>0</v>
          </cell>
          <cell r="J237">
            <v>26103</v>
          </cell>
          <cell r="K237">
            <v>0</v>
          </cell>
        </row>
        <row r="238">
          <cell r="F238">
            <v>146334</v>
          </cell>
          <cell r="G238">
            <v>0</v>
          </cell>
          <cell r="H238">
            <v>146334</v>
          </cell>
          <cell r="I238">
            <v>0</v>
          </cell>
          <cell r="J238">
            <v>146334</v>
          </cell>
          <cell r="K238">
            <v>0</v>
          </cell>
        </row>
        <row r="239">
          <cell r="F239">
            <v>33696</v>
          </cell>
          <cell r="G239">
            <v>0</v>
          </cell>
          <cell r="H239">
            <v>33696</v>
          </cell>
          <cell r="I239">
            <v>0</v>
          </cell>
          <cell r="J239">
            <v>33696</v>
          </cell>
          <cell r="K239">
            <v>0</v>
          </cell>
        </row>
        <row r="240">
          <cell r="F240">
            <v>148431</v>
          </cell>
          <cell r="G240">
            <v>0</v>
          </cell>
          <cell r="H240">
            <v>148431</v>
          </cell>
          <cell r="I240">
            <v>0</v>
          </cell>
          <cell r="J240">
            <v>148431</v>
          </cell>
          <cell r="K240">
            <v>0</v>
          </cell>
        </row>
        <row r="241">
          <cell r="F241">
            <v>7120</v>
          </cell>
          <cell r="G241">
            <v>0</v>
          </cell>
          <cell r="H241">
            <v>7120</v>
          </cell>
          <cell r="I241">
            <v>0</v>
          </cell>
          <cell r="J241">
            <v>7120</v>
          </cell>
          <cell r="K241">
            <v>0</v>
          </cell>
        </row>
        <row r="242">
          <cell r="F242">
            <v>45600</v>
          </cell>
          <cell r="G242">
            <v>0</v>
          </cell>
          <cell r="H242">
            <v>45600</v>
          </cell>
          <cell r="I242">
            <v>0</v>
          </cell>
          <cell r="J242">
            <v>45600</v>
          </cell>
          <cell r="K242">
            <v>0</v>
          </cell>
        </row>
        <row r="243">
          <cell r="F243">
            <v>297</v>
          </cell>
          <cell r="G243">
            <v>0</v>
          </cell>
          <cell r="H243">
            <v>297</v>
          </cell>
          <cell r="I243">
            <v>0</v>
          </cell>
          <cell r="J243">
            <v>297</v>
          </cell>
          <cell r="K243">
            <v>0</v>
          </cell>
        </row>
        <row r="244">
          <cell r="F244">
            <v>1993</v>
          </cell>
          <cell r="G244">
            <v>0</v>
          </cell>
          <cell r="H244">
            <v>1993</v>
          </cell>
          <cell r="I244">
            <v>0</v>
          </cell>
          <cell r="J244">
            <v>1993</v>
          </cell>
          <cell r="K244">
            <v>0</v>
          </cell>
        </row>
        <row r="245">
          <cell r="F245">
            <v>-7120</v>
          </cell>
          <cell r="G245">
            <v>0</v>
          </cell>
          <cell r="H245">
            <v>-7120</v>
          </cell>
          <cell r="I245">
            <v>0</v>
          </cell>
          <cell r="J245">
            <v>-7120</v>
          </cell>
          <cell r="K245">
            <v>0</v>
          </cell>
        </row>
        <row r="246">
          <cell r="F246">
            <v>-45600</v>
          </cell>
          <cell r="G246">
            <v>0</v>
          </cell>
          <cell r="H246">
            <v>-45600</v>
          </cell>
          <cell r="I246">
            <v>0</v>
          </cell>
          <cell r="J246">
            <v>-45600</v>
          </cell>
          <cell r="K246">
            <v>0</v>
          </cell>
        </row>
        <row r="247">
          <cell r="F247">
            <v>-297</v>
          </cell>
          <cell r="G247">
            <v>0</v>
          </cell>
          <cell r="H247">
            <v>-297</v>
          </cell>
          <cell r="I247">
            <v>0</v>
          </cell>
          <cell r="J247">
            <v>-297</v>
          </cell>
          <cell r="K247">
            <v>0</v>
          </cell>
        </row>
        <row r="248">
          <cell r="F248">
            <v>-1993</v>
          </cell>
          <cell r="G248">
            <v>0</v>
          </cell>
          <cell r="H248">
            <v>-1993</v>
          </cell>
          <cell r="I248">
            <v>0</v>
          </cell>
          <cell r="J248">
            <v>-1993</v>
          </cell>
          <cell r="K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F250">
            <v>12138</v>
          </cell>
          <cell r="G250">
            <v>0</v>
          </cell>
          <cell r="H250">
            <v>12138</v>
          </cell>
          <cell r="I250">
            <v>0</v>
          </cell>
          <cell r="J250">
            <v>12138</v>
          </cell>
          <cell r="K250">
            <v>0</v>
          </cell>
        </row>
        <row r="251">
          <cell r="F251">
            <v>-2145</v>
          </cell>
          <cell r="G251">
            <v>0</v>
          </cell>
          <cell r="H251">
            <v>-2145</v>
          </cell>
          <cell r="I251">
            <v>0</v>
          </cell>
          <cell r="J251">
            <v>-2145</v>
          </cell>
          <cell r="K251">
            <v>0</v>
          </cell>
        </row>
        <row r="252">
          <cell r="F252">
            <v>-3401</v>
          </cell>
          <cell r="G252">
            <v>0</v>
          </cell>
          <cell r="H252">
            <v>-3401</v>
          </cell>
          <cell r="I252">
            <v>0</v>
          </cell>
          <cell r="J252">
            <v>-3401</v>
          </cell>
          <cell r="K252">
            <v>0</v>
          </cell>
        </row>
        <row r="253">
          <cell r="F253">
            <v>1614189</v>
          </cell>
          <cell r="G253">
            <v>0</v>
          </cell>
          <cell r="H253">
            <v>1614189</v>
          </cell>
          <cell r="I253">
            <v>218144</v>
          </cell>
          <cell r="J253">
            <v>1832333</v>
          </cell>
          <cell r="K253">
            <v>0</v>
          </cell>
        </row>
        <row r="255">
          <cell r="F255">
            <v>68830</v>
          </cell>
          <cell r="G255">
            <v>0</v>
          </cell>
          <cell r="H255">
            <v>68830</v>
          </cell>
          <cell r="I255">
            <v>0</v>
          </cell>
          <cell r="J255">
            <v>68830</v>
          </cell>
          <cell r="K255">
            <v>0</v>
          </cell>
        </row>
        <row r="256">
          <cell r="F256">
            <v>62436</v>
          </cell>
          <cell r="G256">
            <v>0</v>
          </cell>
          <cell r="H256">
            <v>62436</v>
          </cell>
          <cell r="I256">
            <v>0</v>
          </cell>
          <cell r="J256">
            <v>62436</v>
          </cell>
          <cell r="K256">
            <v>0</v>
          </cell>
        </row>
        <row r="257">
          <cell r="F257">
            <v>1447</v>
          </cell>
          <cell r="G257">
            <v>0</v>
          </cell>
          <cell r="H257">
            <v>1447</v>
          </cell>
          <cell r="I257">
            <v>0</v>
          </cell>
          <cell r="J257">
            <v>1447</v>
          </cell>
          <cell r="K257">
            <v>0</v>
          </cell>
        </row>
        <row r="258">
          <cell r="F258">
            <v>132713</v>
          </cell>
          <cell r="G258">
            <v>0</v>
          </cell>
          <cell r="H258">
            <v>132713</v>
          </cell>
          <cell r="I258">
            <v>0</v>
          </cell>
          <cell r="J258">
            <v>132713</v>
          </cell>
          <cell r="K258">
            <v>0</v>
          </cell>
        </row>
        <row r="260">
          <cell r="F260">
            <v>-103924</v>
          </cell>
          <cell r="G260">
            <v>0</v>
          </cell>
          <cell r="H260">
            <v>-103924</v>
          </cell>
          <cell r="I260">
            <v>0</v>
          </cell>
          <cell r="J260">
            <v>-103924</v>
          </cell>
          <cell r="K260">
            <v>0</v>
          </cell>
        </row>
        <row r="261">
          <cell r="F261">
            <v>115534</v>
          </cell>
          <cell r="G261">
            <v>0</v>
          </cell>
          <cell r="H261">
            <v>115534</v>
          </cell>
          <cell r="I261">
            <v>0</v>
          </cell>
          <cell r="J261">
            <v>115534</v>
          </cell>
          <cell r="K261">
            <v>0</v>
          </cell>
        </row>
        <row r="262">
          <cell r="F262">
            <v>11610</v>
          </cell>
          <cell r="G262">
            <v>0</v>
          </cell>
          <cell r="H262">
            <v>11610</v>
          </cell>
          <cell r="I262">
            <v>0</v>
          </cell>
          <cell r="J262">
            <v>11610</v>
          </cell>
          <cell r="K262">
            <v>0</v>
          </cell>
        </row>
        <row r="264">
          <cell r="F264">
            <v>1753</v>
          </cell>
          <cell r="G264">
            <v>0</v>
          </cell>
          <cell r="H264">
            <v>1753</v>
          </cell>
          <cell r="I264">
            <v>0</v>
          </cell>
          <cell r="J264">
            <v>1753</v>
          </cell>
          <cell r="K264">
            <v>0</v>
          </cell>
        </row>
        <row r="265">
          <cell r="F265">
            <v>8669</v>
          </cell>
          <cell r="G265">
            <v>0</v>
          </cell>
          <cell r="H265">
            <v>8669</v>
          </cell>
          <cell r="I265">
            <v>0</v>
          </cell>
          <cell r="J265">
            <v>8669</v>
          </cell>
          <cell r="K265">
            <v>0</v>
          </cell>
        </row>
        <row r="266">
          <cell r="F266">
            <v>8318</v>
          </cell>
          <cell r="G266">
            <v>0</v>
          </cell>
          <cell r="H266">
            <v>8318</v>
          </cell>
          <cell r="I266">
            <v>0</v>
          </cell>
          <cell r="J266">
            <v>8318</v>
          </cell>
          <cell r="K266">
            <v>0</v>
          </cell>
        </row>
        <row r="267">
          <cell r="F267">
            <v>14908</v>
          </cell>
          <cell r="G267">
            <v>0</v>
          </cell>
          <cell r="H267">
            <v>14908</v>
          </cell>
          <cell r="I267">
            <v>0</v>
          </cell>
          <cell r="J267">
            <v>14908</v>
          </cell>
          <cell r="K267">
            <v>0</v>
          </cell>
        </row>
        <row r="268">
          <cell r="F268">
            <v>9737</v>
          </cell>
          <cell r="G268">
            <v>0</v>
          </cell>
          <cell r="H268">
            <v>9737</v>
          </cell>
          <cell r="I268">
            <v>0</v>
          </cell>
          <cell r="J268">
            <v>9737</v>
          </cell>
          <cell r="K268">
            <v>0</v>
          </cell>
        </row>
        <row r="269">
          <cell r="F269">
            <v>6769</v>
          </cell>
          <cell r="G269">
            <v>0</v>
          </cell>
          <cell r="H269">
            <v>6769</v>
          </cell>
          <cell r="I269">
            <v>0</v>
          </cell>
          <cell r="J269">
            <v>6769</v>
          </cell>
          <cell r="K269">
            <v>0</v>
          </cell>
        </row>
        <row r="270">
          <cell r="F270">
            <v>9019</v>
          </cell>
          <cell r="G270">
            <v>0</v>
          </cell>
          <cell r="H270">
            <v>9019</v>
          </cell>
          <cell r="I270">
            <v>0</v>
          </cell>
          <cell r="J270">
            <v>9019</v>
          </cell>
          <cell r="K270">
            <v>0</v>
          </cell>
        </row>
        <row r="271">
          <cell r="F271">
            <v>19834</v>
          </cell>
          <cell r="G271">
            <v>0</v>
          </cell>
          <cell r="H271">
            <v>19834</v>
          </cell>
          <cell r="I271">
            <v>0</v>
          </cell>
          <cell r="J271">
            <v>19834</v>
          </cell>
          <cell r="K271">
            <v>0</v>
          </cell>
        </row>
        <row r="272">
          <cell r="F272">
            <v>79007</v>
          </cell>
          <cell r="G272">
            <v>0</v>
          </cell>
          <cell r="H272">
            <v>79007</v>
          </cell>
          <cell r="I272">
            <v>0</v>
          </cell>
          <cell r="J272">
            <v>79007</v>
          </cell>
          <cell r="K272">
            <v>0</v>
          </cell>
        </row>
        <row r="274">
          <cell r="F274">
            <v>678213</v>
          </cell>
          <cell r="G274">
            <v>0</v>
          </cell>
          <cell r="H274">
            <v>678213</v>
          </cell>
          <cell r="I274">
            <v>0</v>
          </cell>
          <cell r="J274">
            <v>678213</v>
          </cell>
          <cell r="K274">
            <v>0</v>
          </cell>
        </row>
        <row r="275">
          <cell r="F275">
            <v>211537</v>
          </cell>
          <cell r="G275">
            <v>0</v>
          </cell>
          <cell r="H275">
            <v>211537</v>
          </cell>
          <cell r="I275">
            <v>0</v>
          </cell>
          <cell r="J275">
            <v>211537</v>
          </cell>
          <cell r="K275">
            <v>0</v>
          </cell>
        </row>
        <row r="276">
          <cell r="F276">
            <v>1610</v>
          </cell>
          <cell r="G276">
            <v>0</v>
          </cell>
          <cell r="H276">
            <v>1610</v>
          </cell>
          <cell r="I276">
            <v>0</v>
          </cell>
          <cell r="J276">
            <v>1610</v>
          </cell>
          <cell r="K276">
            <v>0</v>
          </cell>
        </row>
        <row r="277">
          <cell r="F277">
            <v>15115</v>
          </cell>
          <cell r="G277">
            <v>0</v>
          </cell>
          <cell r="H277">
            <v>15115</v>
          </cell>
          <cell r="I277">
            <v>0</v>
          </cell>
          <cell r="J277">
            <v>15115</v>
          </cell>
          <cell r="K277">
            <v>0</v>
          </cell>
        </row>
        <row r="278">
          <cell r="F278">
            <v>27968</v>
          </cell>
          <cell r="G278">
            <v>0</v>
          </cell>
          <cell r="H278">
            <v>27968</v>
          </cell>
          <cell r="I278">
            <v>0</v>
          </cell>
          <cell r="J278">
            <v>27968</v>
          </cell>
          <cell r="K278">
            <v>0</v>
          </cell>
        </row>
        <row r="279">
          <cell r="F279">
            <v>51793</v>
          </cell>
          <cell r="G279">
            <v>0</v>
          </cell>
          <cell r="H279">
            <v>51793</v>
          </cell>
          <cell r="I279">
            <v>0</v>
          </cell>
          <cell r="J279">
            <v>51793</v>
          </cell>
          <cell r="K279">
            <v>0</v>
          </cell>
        </row>
        <row r="280">
          <cell r="F280">
            <v>10282</v>
          </cell>
          <cell r="G280">
            <v>0</v>
          </cell>
          <cell r="H280">
            <v>10282</v>
          </cell>
          <cell r="I280">
            <v>0</v>
          </cell>
          <cell r="J280">
            <v>10282</v>
          </cell>
          <cell r="K280">
            <v>0</v>
          </cell>
        </row>
        <row r="281">
          <cell r="F281">
            <v>970</v>
          </cell>
          <cell r="G281">
            <v>0</v>
          </cell>
          <cell r="H281">
            <v>970</v>
          </cell>
          <cell r="I281">
            <v>0</v>
          </cell>
          <cell r="J281">
            <v>970</v>
          </cell>
          <cell r="K281">
            <v>0</v>
          </cell>
        </row>
        <row r="282">
          <cell r="F282">
            <v>437</v>
          </cell>
          <cell r="G282">
            <v>0</v>
          </cell>
          <cell r="H282">
            <v>437</v>
          </cell>
          <cell r="I282">
            <v>0</v>
          </cell>
          <cell r="J282">
            <v>437</v>
          </cell>
          <cell r="K282">
            <v>0</v>
          </cell>
        </row>
        <row r="283">
          <cell r="F283">
            <v>59402</v>
          </cell>
          <cell r="G283">
            <v>0</v>
          </cell>
          <cell r="H283">
            <v>59402</v>
          </cell>
          <cell r="I283">
            <v>0</v>
          </cell>
          <cell r="J283">
            <v>59402</v>
          </cell>
          <cell r="K283">
            <v>0</v>
          </cell>
        </row>
        <row r="284">
          <cell r="F284">
            <v>55440</v>
          </cell>
          <cell r="G284">
            <v>0</v>
          </cell>
          <cell r="H284">
            <v>55440</v>
          </cell>
          <cell r="I284">
            <v>0</v>
          </cell>
          <cell r="J284">
            <v>55440</v>
          </cell>
          <cell r="K284">
            <v>0</v>
          </cell>
        </row>
        <row r="285">
          <cell r="F285">
            <v>2524</v>
          </cell>
          <cell r="G285">
            <v>0</v>
          </cell>
          <cell r="H285">
            <v>2524</v>
          </cell>
          <cell r="I285">
            <v>0</v>
          </cell>
          <cell r="J285">
            <v>2524</v>
          </cell>
          <cell r="K285">
            <v>0</v>
          </cell>
        </row>
        <row r="286">
          <cell r="F286">
            <v>106205</v>
          </cell>
          <cell r="G286">
            <v>0</v>
          </cell>
          <cell r="H286">
            <v>106205</v>
          </cell>
          <cell r="I286">
            <v>0</v>
          </cell>
          <cell r="J286">
            <v>106205</v>
          </cell>
          <cell r="K286">
            <v>0</v>
          </cell>
        </row>
        <row r="287">
          <cell r="F287">
            <v>24175</v>
          </cell>
          <cell r="G287">
            <v>0</v>
          </cell>
          <cell r="H287">
            <v>24175</v>
          </cell>
          <cell r="I287">
            <v>0</v>
          </cell>
          <cell r="J287">
            <v>24175</v>
          </cell>
          <cell r="K287">
            <v>0</v>
          </cell>
        </row>
        <row r="288">
          <cell r="F288">
            <v>103751</v>
          </cell>
          <cell r="G288">
            <v>0</v>
          </cell>
          <cell r="H288">
            <v>103751</v>
          </cell>
          <cell r="I288">
            <v>0</v>
          </cell>
          <cell r="J288">
            <v>103751</v>
          </cell>
          <cell r="K288">
            <v>0</v>
          </cell>
        </row>
        <row r="289">
          <cell r="F289">
            <v>34297</v>
          </cell>
          <cell r="G289">
            <v>0</v>
          </cell>
          <cell r="H289">
            <v>34297</v>
          </cell>
          <cell r="I289">
            <v>0</v>
          </cell>
          <cell r="J289">
            <v>34297</v>
          </cell>
          <cell r="K289">
            <v>0</v>
          </cell>
        </row>
        <row r="290">
          <cell r="F290">
            <v>1112</v>
          </cell>
          <cell r="G290">
            <v>0</v>
          </cell>
          <cell r="H290">
            <v>1112</v>
          </cell>
          <cell r="I290">
            <v>0</v>
          </cell>
          <cell r="J290">
            <v>1112</v>
          </cell>
          <cell r="K290">
            <v>0</v>
          </cell>
        </row>
        <row r="291">
          <cell r="F291">
            <v>9593</v>
          </cell>
          <cell r="G291">
            <v>0</v>
          </cell>
          <cell r="H291">
            <v>9593</v>
          </cell>
          <cell r="I291">
            <v>0</v>
          </cell>
          <cell r="J291">
            <v>9593</v>
          </cell>
          <cell r="K291">
            <v>0</v>
          </cell>
        </row>
        <row r="292">
          <cell r="F292">
            <v>2630</v>
          </cell>
          <cell r="G292">
            <v>0</v>
          </cell>
          <cell r="H292">
            <v>2630</v>
          </cell>
          <cell r="I292">
            <v>0</v>
          </cell>
          <cell r="J292">
            <v>2630</v>
          </cell>
          <cell r="K292">
            <v>0</v>
          </cell>
        </row>
        <row r="293">
          <cell r="F293">
            <v>502</v>
          </cell>
          <cell r="G293">
            <v>0</v>
          </cell>
          <cell r="H293">
            <v>502</v>
          </cell>
          <cell r="I293">
            <v>0</v>
          </cell>
          <cell r="J293">
            <v>502</v>
          </cell>
          <cell r="K293">
            <v>0</v>
          </cell>
        </row>
        <row r="294">
          <cell r="F294">
            <v>2131</v>
          </cell>
          <cell r="G294">
            <v>0</v>
          </cell>
          <cell r="H294">
            <v>2131</v>
          </cell>
          <cell r="I294">
            <v>0</v>
          </cell>
          <cell r="J294">
            <v>2131</v>
          </cell>
          <cell r="K294">
            <v>0</v>
          </cell>
        </row>
        <row r="295">
          <cell r="F295">
            <v>40494</v>
          </cell>
          <cell r="G295">
            <v>0</v>
          </cell>
          <cell r="H295">
            <v>40494</v>
          </cell>
          <cell r="I295">
            <v>0</v>
          </cell>
          <cell r="J295">
            <v>40494</v>
          </cell>
          <cell r="K295">
            <v>0</v>
          </cell>
        </row>
        <row r="296">
          <cell r="F296">
            <v>1601</v>
          </cell>
          <cell r="G296">
            <v>0</v>
          </cell>
          <cell r="H296">
            <v>1601</v>
          </cell>
          <cell r="I296">
            <v>0</v>
          </cell>
          <cell r="J296">
            <v>1601</v>
          </cell>
          <cell r="K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F298">
            <v>-341205</v>
          </cell>
          <cell r="G298">
            <v>0</v>
          </cell>
          <cell r="H298">
            <v>-341205</v>
          </cell>
          <cell r="I298">
            <v>0</v>
          </cell>
          <cell r="J298">
            <v>-341205</v>
          </cell>
          <cell r="K298">
            <v>0</v>
          </cell>
        </row>
        <row r="299">
          <cell r="F299">
            <v>-983730</v>
          </cell>
          <cell r="G299">
            <v>0</v>
          </cell>
          <cell r="H299">
            <v>-983730</v>
          </cell>
          <cell r="I299">
            <v>0</v>
          </cell>
          <cell r="J299">
            <v>-983730</v>
          </cell>
          <cell r="K299">
            <v>0</v>
          </cell>
        </row>
        <row r="300">
          <cell r="F300">
            <v>7438</v>
          </cell>
          <cell r="G300">
            <v>0</v>
          </cell>
          <cell r="H300">
            <v>7438</v>
          </cell>
          <cell r="I300">
            <v>0</v>
          </cell>
          <cell r="J300">
            <v>7438</v>
          </cell>
          <cell r="K300">
            <v>0</v>
          </cell>
        </row>
        <row r="301">
          <cell r="F301">
            <v>4977</v>
          </cell>
          <cell r="G301">
            <v>0</v>
          </cell>
          <cell r="H301">
            <v>4977</v>
          </cell>
          <cell r="I301">
            <v>0</v>
          </cell>
          <cell r="J301">
            <v>4977</v>
          </cell>
          <cell r="K301">
            <v>0</v>
          </cell>
        </row>
        <row r="302">
          <cell r="F302">
            <v>129262</v>
          </cell>
          <cell r="G302">
            <v>0</v>
          </cell>
          <cell r="H302">
            <v>129262</v>
          </cell>
          <cell r="I302">
            <v>0</v>
          </cell>
          <cell r="J302">
            <v>129262</v>
          </cell>
          <cell r="K302">
            <v>0</v>
          </cell>
        </row>
        <row r="304">
          <cell r="F304">
            <v>11102</v>
          </cell>
          <cell r="G304">
            <v>0</v>
          </cell>
          <cell r="H304">
            <v>11102</v>
          </cell>
          <cell r="I304">
            <v>0</v>
          </cell>
          <cell r="J304">
            <v>11102</v>
          </cell>
          <cell r="K304">
            <v>0</v>
          </cell>
        </row>
        <row r="305">
          <cell r="F305">
            <v>61499</v>
          </cell>
          <cell r="G305">
            <v>0</v>
          </cell>
          <cell r="H305">
            <v>61499</v>
          </cell>
          <cell r="I305">
            <v>0</v>
          </cell>
          <cell r="J305">
            <v>61499</v>
          </cell>
          <cell r="K305">
            <v>0</v>
          </cell>
        </row>
        <row r="306">
          <cell r="F306">
            <v>80567</v>
          </cell>
          <cell r="G306">
            <v>0</v>
          </cell>
          <cell r="H306">
            <v>80567</v>
          </cell>
          <cell r="I306">
            <v>0</v>
          </cell>
          <cell r="J306">
            <v>80567</v>
          </cell>
          <cell r="K306">
            <v>0</v>
          </cell>
        </row>
        <row r="307">
          <cell r="F307">
            <v>74767</v>
          </cell>
          <cell r="G307">
            <v>0</v>
          </cell>
          <cell r="H307">
            <v>74767</v>
          </cell>
          <cell r="I307">
            <v>0</v>
          </cell>
          <cell r="J307">
            <v>74767</v>
          </cell>
          <cell r="K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F309">
            <v>14603</v>
          </cell>
          <cell r="G309">
            <v>0</v>
          </cell>
          <cell r="H309">
            <v>14603</v>
          </cell>
          <cell r="I309">
            <v>0</v>
          </cell>
          <cell r="J309">
            <v>14603</v>
          </cell>
          <cell r="K309">
            <v>0</v>
          </cell>
        </row>
        <row r="310">
          <cell r="F310">
            <v>477155</v>
          </cell>
          <cell r="G310">
            <v>0</v>
          </cell>
          <cell r="H310">
            <v>477155</v>
          </cell>
          <cell r="I310">
            <v>0</v>
          </cell>
          <cell r="J310">
            <v>477155</v>
          </cell>
          <cell r="K310">
            <v>0</v>
          </cell>
        </row>
        <row r="311">
          <cell r="F311">
            <v>130701</v>
          </cell>
          <cell r="G311">
            <v>0</v>
          </cell>
          <cell r="H311">
            <v>130701</v>
          </cell>
          <cell r="I311">
            <v>0</v>
          </cell>
          <cell r="J311">
            <v>130701</v>
          </cell>
          <cell r="K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F313">
            <v>850394</v>
          </cell>
          <cell r="G313">
            <v>0</v>
          </cell>
          <cell r="H313">
            <v>850394</v>
          </cell>
          <cell r="I313">
            <v>0</v>
          </cell>
          <cell r="J313">
            <v>850394</v>
          </cell>
          <cell r="K313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F316">
            <v>1417</v>
          </cell>
          <cell r="G316">
            <v>0</v>
          </cell>
          <cell r="H316">
            <v>1417</v>
          </cell>
          <cell r="I316">
            <v>0</v>
          </cell>
          <cell r="J316">
            <v>1417</v>
          </cell>
          <cell r="K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F318">
            <v>19188</v>
          </cell>
          <cell r="G318">
            <v>0</v>
          </cell>
          <cell r="H318">
            <v>19188</v>
          </cell>
          <cell r="I318">
            <v>0</v>
          </cell>
          <cell r="J318">
            <v>19188</v>
          </cell>
          <cell r="K318">
            <v>0</v>
          </cell>
        </row>
        <row r="319">
          <cell r="F319">
            <v>2070</v>
          </cell>
          <cell r="G319">
            <v>0</v>
          </cell>
          <cell r="H319">
            <v>2070</v>
          </cell>
          <cell r="I319">
            <v>0</v>
          </cell>
          <cell r="J319">
            <v>2070</v>
          </cell>
          <cell r="K319">
            <v>0</v>
          </cell>
        </row>
        <row r="320">
          <cell r="F320">
            <v>708</v>
          </cell>
          <cell r="G320">
            <v>0</v>
          </cell>
          <cell r="H320">
            <v>708</v>
          </cell>
          <cell r="I320">
            <v>0</v>
          </cell>
          <cell r="J320">
            <v>708</v>
          </cell>
          <cell r="K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F323">
            <v>-21305</v>
          </cell>
          <cell r="G323">
            <v>0</v>
          </cell>
          <cell r="H323">
            <v>-21305</v>
          </cell>
          <cell r="I323">
            <v>0</v>
          </cell>
          <cell r="J323">
            <v>-21305</v>
          </cell>
          <cell r="K323">
            <v>0</v>
          </cell>
        </row>
        <row r="324">
          <cell r="F324">
            <v>2078</v>
          </cell>
          <cell r="G324">
            <v>0</v>
          </cell>
          <cell r="H324">
            <v>2078</v>
          </cell>
          <cell r="I324">
            <v>0</v>
          </cell>
          <cell r="J324">
            <v>2078</v>
          </cell>
          <cell r="K324">
            <v>0</v>
          </cell>
        </row>
        <row r="326">
          <cell r="F326">
            <v>-7229</v>
          </cell>
          <cell r="G326">
            <v>0</v>
          </cell>
          <cell r="H326">
            <v>-7229</v>
          </cell>
          <cell r="I326">
            <v>0</v>
          </cell>
          <cell r="J326">
            <v>-7229</v>
          </cell>
          <cell r="K326">
            <v>0</v>
          </cell>
        </row>
        <row r="327">
          <cell r="F327">
            <v>-4341000</v>
          </cell>
          <cell r="G327">
            <v>0</v>
          </cell>
          <cell r="H327">
            <v>-4341000</v>
          </cell>
          <cell r="I327">
            <v>0</v>
          </cell>
          <cell r="J327">
            <v>-4341000</v>
          </cell>
          <cell r="K327">
            <v>0</v>
          </cell>
        </row>
        <row r="328">
          <cell r="F328">
            <v>5855</v>
          </cell>
          <cell r="G328">
            <v>0</v>
          </cell>
          <cell r="H328">
            <v>5855</v>
          </cell>
          <cell r="I328">
            <v>0</v>
          </cell>
          <cell r="J328">
            <v>5855</v>
          </cell>
          <cell r="K328">
            <v>0</v>
          </cell>
        </row>
        <row r="329">
          <cell r="F329">
            <v>-4342374</v>
          </cell>
          <cell r="G329">
            <v>0</v>
          </cell>
          <cell r="H329">
            <v>-4342374</v>
          </cell>
          <cell r="I329">
            <v>0</v>
          </cell>
          <cell r="J329">
            <v>-4342374</v>
          </cell>
          <cell r="K329">
            <v>0</v>
          </cell>
        </row>
        <row r="331">
          <cell r="F331">
            <v>-101150</v>
          </cell>
          <cell r="G331">
            <v>0</v>
          </cell>
          <cell r="H331">
            <v>-101150</v>
          </cell>
          <cell r="I331">
            <v>0</v>
          </cell>
          <cell r="J331">
            <v>-101150</v>
          </cell>
          <cell r="K331">
            <v>0</v>
          </cell>
        </row>
        <row r="332">
          <cell r="F332">
            <v>-3564</v>
          </cell>
          <cell r="G332">
            <v>0</v>
          </cell>
          <cell r="H332">
            <v>-3564</v>
          </cell>
          <cell r="I332">
            <v>0</v>
          </cell>
          <cell r="J332">
            <v>-3564</v>
          </cell>
          <cell r="K332">
            <v>0</v>
          </cell>
        </row>
        <row r="333">
          <cell r="F333">
            <v>32382</v>
          </cell>
          <cell r="G333">
            <v>0</v>
          </cell>
          <cell r="H333">
            <v>32382</v>
          </cell>
          <cell r="I333">
            <v>0</v>
          </cell>
          <cell r="J333">
            <v>32382</v>
          </cell>
          <cell r="K333">
            <v>0</v>
          </cell>
        </row>
        <row r="334">
          <cell r="F334">
            <v>-1834</v>
          </cell>
          <cell r="G334">
            <v>0</v>
          </cell>
          <cell r="H334">
            <v>-1834</v>
          </cell>
          <cell r="I334">
            <v>0</v>
          </cell>
          <cell r="J334">
            <v>-1834</v>
          </cell>
          <cell r="K334">
            <v>0</v>
          </cell>
        </row>
        <row r="335">
          <cell r="F335">
            <v>-616883</v>
          </cell>
          <cell r="G335">
            <v>0</v>
          </cell>
          <cell r="H335">
            <v>-616883</v>
          </cell>
          <cell r="I335">
            <v>0</v>
          </cell>
          <cell r="J335">
            <v>-616883</v>
          </cell>
          <cell r="K335">
            <v>0</v>
          </cell>
        </row>
        <row r="336">
          <cell r="F336">
            <v>-157</v>
          </cell>
          <cell r="G336">
            <v>0</v>
          </cell>
          <cell r="H336">
            <v>-157</v>
          </cell>
          <cell r="I336">
            <v>0</v>
          </cell>
          <cell r="J336">
            <v>-157</v>
          </cell>
          <cell r="K336">
            <v>0</v>
          </cell>
        </row>
        <row r="337">
          <cell r="F337">
            <v>-691206</v>
          </cell>
          <cell r="G337">
            <v>0</v>
          </cell>
          <cell r="H337">
            <v>-691206</v>
          </cell>
          <cell r="I337">
            <v>0</v>
          </cell>
          <cell r="J337">
            <v>-691206</v>
          </cell>
          <cell r="K337">
            <v>0</v>
          </cell>
        </row>
        <row r="339">
          <cell r="F339">
            <v>-18388</v>
          </cell>
          <cell r="G339">
            <v>0</v>
          </cell>
          <cell r="H339">
            <v>-18388</v>
          </cell>
          <cell r="I339">
            <v>0</v>
          </cell>
          <cell r="J339">
            <v>-18388</v>
          </cell>
          <cell r="K339">
            <v>0</v>
          </cell>
        </row>
        <row r="340">
          <cell r="F340">
            <v>24357</v>
          </cell>
          <cell r="G340">
            <v>0</v>
          </cell>
          <cell r="H340">
            <v>24357</v>
          </cell>
          <cell r="I340">
            <v>0</v>
          </cell>
          <cell r="J340">
            <v>24357</v>
          </cell>
          <cell r="K340">
            <v>0</v>
          </cell>
        </row>
        <row r="341">
          <cell r="F341">
            <v>5969</v>
          </cell>
          <cell r="G341">
            <v>0</v>
          </cell>
          <cell r="H341">
            <v>5969</v>
          </cell>
          <cell r="I341">
            <v>0</v>
          </cell>
          <cell r="J341">
            <v>5969</v>
          </cell>
          <cell r="K341">
            <v>0</v>
          </cell>
        </row>
        <row r="342">
          <cell r="F342">
            <v>13369264</v>
          </cell>
          <cell r="G342">
            <v>-183485</v>
          </cell>
          <cell r="H342">
            <v>13185779</v>
          </cell>
          <cell r="I342">
            <v>247904</v>
          </cell>
          <cell r="J342">
            <v>13433683</v>
          </cell>
          <cell r="K342">
            <v>0</v>
          </cell>
        </row>
      </sheetData>
      <sheetData sheetId="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UNIT"/>
      <sheetName val="דוחות"/>
      <sheetName val="UNIT.XLS"/>
      <sheetName val="ב-ר-1-97"/>
      <sheetName val="UNIT_XLS"/>
    </sheetNames>
    <definedNames>
      <definedName name="מאקרו1" refersTo="#REF!"/>
      <definedName name="מאקרו10" refersTo="#REF!"/>
      <definedName name="מאקרו3" refersTo="#REF!"/>
      <definedName name="מאקרו4" refersTo="#REF!"/>
      <definedName name="מאקרו5" refersTo="#REF!"/>
      <definedName name="מאקרו6" refersTo="#REF!"/>
      <definedName name="מאקרו7" refersTo="#REF!"/>
      <definedName name="מאקרו8" refersTo="#REF!"/>
      <definedName name="מאקרו9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וזים "/>
      <sheetName val="הרכבה"/>
      <sheetName val="ת הלוואות"/>
      <sheetName val="הלוואות"/>
      <sheetName val="השקעה"/>
      <sheetName val="תזרים"/>
      <sheetName val="פקודות נוספות"/>
      <sheetName val="? ???????"/>
      <sheetName val="job dis"/>
      <sheetName val="Formulas"/>
    </sheetNames>
    <sheetDataSet>
      <sheetData sheetId="0" refreshError="1"/>
      <sheetData sheetId="1" refreshError="1"/>
      <sheetData sheetId="2" refreshError="1">
        <row r="1">
          <cell r="C1">
            <v>4.024</v>
          </cell>
        </row>
        <row r="2">
          <cell r="C2">
            <v>106.7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tengibles"/>
      <sheetName val="Investment"/>
      <sheetName val="check1"/>
      <sheetName val="margins graff"/>
      <sheetName val="profit graff"/>
      <sheetName val="P&amp;L for PowerPoint"/>
      <sheetName val="For PowerPoint"/>
      <sheetName val="cons for word"/>
      <sheetName val="consolidated"/>
      <sheetName val="proforma"/>
      <sheetName val="calculation"/>
      <sheetName val="for word1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ביאורים"/>
      <sheetName val="הלואות בעלים"/>
      <sheetName val="מאזן ורוו&quot;ה"/>
      <sheetName val="תזרים מתואם"/>
      <sheetName val="קרן הון"/>
      <sheetName val="מכירות וקניות"/>
      <sheetName val="מס תיאורטי"/>
      <sheetName val="הוצאות מימון"/>
      <sheetName val="בעלי ענין"/>
      <sheetName val="ביאור ר.ק מתואם"/>
      <sheetName val="ביאור מלאי"/>
      <sheetName val="יורם אורון"/>
      <sheetName val="ת הלוואות"/>
      <sheetName val="???????"/>
      <sheetName val="Fixed Assets"/>
      <sheetName val="R&amp;D97"/>
      <sheetName val="mnp"/>
      <sheetName val="Parameters"/>
      <sheetName val="Loan Master - BS loans"/>
      <sheetName val="קבועים"/>
      <sheetName val="הלואות_בעלים"/>
      <sheetName val="מאזן_ורוו&quot;ה"/>
      <sheetName val="תזרים_מתואם"/>
      <sheetName val="קרן_הון"/>
      <sheetName val="מכירות_וקניות"/>
      <sheetName val="מס_תיאורטי"/>
      <sheetName val="הוצאות_מימון"/>
      <sheetName val="בעלי_ענין"/>
      <sheetName val="ביאור_ר_ק_מתואם"/>
      <sheetName val="ביאור_מלאי"/>
      <sheetName val="יורם_אורון"/>
      <sheetName val="ת_הלוואות"/>
      <sheetName val="Fixed_Assets"/>
      <sheetName val="parameter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epaid expense12.04"/>
      <sheetName val="הוצ' לשלם12.04"/>
      <sheetName val="כרטסת רכיבים מופ 12.04"/>
      <sheetName val="הבראה"/>
      <sheetName val="פיצויים"/>
      <sheetName val="הפרשה לחופשה"/>
      <sheetName val="מאזן בוחן סופי"/>
      <sheetName val="Tables"/>
      <sheetName val="prepaid_expense12_04"/>
      <sheetName val="הוצ'_לשלם12_04"/>
      <sheetName val="כרטסת_רכיבים_מופ_12_04"/>
      <sheetName val="הפרשה_לחופשה"/>
      <sheetName val="מאזן_בוחן_סופי"/>
      <sheetName val="ביאורי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99"/>
      <sheetName val="ביאורים"/>
      <sheetName val="Lot IO"/>
      <sheetName val="Sensetivities"/>
      <sheetName val="Rexair model"/>
      <sheetName val="3_99"/>
      <sheetName val="Lot_IO"/>
      <sheetName val="Rexair_model"/>
      <sheetName val="3_991"/>
      <sheetName val="Lot_IO1"/>
      <sheetName val="Rexair_model1"/>
      <sheetName val="General"/>
      <sheetName val="Main"/>
      <sheetName val="General data"/>
      <sheetName val="3_992"/>
      <sheetName val="Lot_IO2"/>
      <sheetName val="Rexair_model2"/>
      <sheetName val="Eingaben"/>
      <sheetName val="_ADFDI_LOV"/>
    </sheetNames>
    <sheetDataSet>
      <sheetData sheetId="0" refreshError="1">
        <row r="3">
          <cell r="A3" t="str">
            <v>מספר עובד</v>
          </cell>
          <cell r="B3" t="str">
            <v>עלות מצטברת</v>
          </cell>
          <cell r="C3" t="str">
            <v>שעות נוספות +נלווים</v>
          </cell>
          <cell r="D3" t="str">
            <v>משכורת %100</v>
          </cell>
          <cell r="E3" t="str">
            <v>משכורת  %20</v>
          </cell>
          <cell r="F3" t="str">
            <v>משכורת  %80</v>
          </cell>
          <cell r="G3" t="str">
            <v>סה"כ תשלומים</v>
          </cell>
          <cell r="H3" t="str">
            <v>יתרת חופש</v>
          </cell>
          <cell r="I3" t="str">
            <v>שם פרטי</v>
          </cell>
          <cell r="J3" t="str">
            <v>שם משפחה</v>
          </cell>
          <cell r="K3" t="str">
            <v>מחלקה</v>
          </cell>
        </row>
        <row r="4">
          <cell r="A4" t="str">
            <v>1/8</v>
          </cell>
          <cell r="B4">
            <v>132765.13</v>
          </cell>
          <cell r="C4">
            <v>0</v>
          </cell>
          <cell r="D4">
            <v>36260</v>
          </cell>
          <cell r="E4">
            <v>7252</v>
          </cell>
          <cell r="F4">
            <v>29008</v>
          </cell>
          <cell r="G4">
            <v>36260</v>
          </cell>
          <cell r="H4">
            <v>641.04</v>
          </cell>
          <cell r="I4" t="str">
            <v xml:space="preserve">אהוד    </v>
          </cell>
          <cell r="J4" t="str">
            <v xml:space="preserve">אלוני       </v>
          </cell>
          <cell r="K4" t="str">
            <v xml:space="preserve">10  </v>
          </cell>
        </row>
        <row r="5">
          <cell r="A5" t="str">
            <v>2/6</v>
          </cell>
          <cell r="B5">
            <v>147429.4</v>
          </cell>
          <cell r="C5">
            <v>3645.5999999999995</v>
          </cell>
          <cell r="D5">
            <v>36456</v>
          </cell>
          <cell r="E5">
            <v>7291.2</v>
          </cell>
          <cell r="F5">
            <v>29164.799999999999</v>
          </cell>
          <cell r="G5">
            <v>40101.599999999999</v>
          </cell>
          <cell r="H5">
            <v>199.17</v>
          </cell>
          <cell r="I5" t="str">
            <v xml:space="preserve">משה     </v>
          </cell>
          <cell r="J5" t="str">
            <v xml:space="preserve">פוריה       </v>
          </cell>
          <cell r="K5" t="str">
            <v xml:space="preserve">40  </v>
          </cell>
        </row>
        <row r="6">
          <cell r="A6" t="str">
            <v>4/2</v>
          </cell>
          <cell r="B6">
            <v>75355.05</v>
          </cell>
          <cell r="C6">
            <v>1909.5000000000005</v>
          </cell>
          <cell r="D6">
            <v>18693</v>
          </cell>
          <cell r="E6">
            <v>3738.6</v>
          </cell>
          <cell r="F6">
            <v>14954.4</v>
          </cell>
          <cell r="G6">
            <v>20602.5</v>
          </cell>
          <cell r="H6">
            <v>716.49</v>
          </cell>
          <cell r="I6" t="str">
            <v xml:space="preserve">שלמה    </v>
          </cell>
          <cell r="J6" t="str">
            <v xml:space="preserve">בכר         </v>
          </cell>
          <cell r="K6" t="str">
            <v xml:space="preserve">50  </v>
          </cell>
        </row>
        <row r="7">
          <cell r="A7" t="str">
            <v>5/9</v>
          </cell>
          <cell r="B7">
            <v>131491.99</v>
          </cell>
          <cell r="C7">
            <v>3253.5999999999967</v>
          </cell>
          <cell r="D7">
            <v>32928</v>
          </cell>
          <cell r="E7">
            <v>6585.6</v>
          </cell>
          <cell r="F7">
            <v>26342.400000000001</v>
          </cell>
          <cell r="G7">
            <v>36181.599999999999</v>
          </cell>
          <cell r="H7">
            <v>781.15</v>
          </cell>
          <cell r="I7" t="str">
            <v xml:space="preserve">דוד     </v>
          </cell>
          <cell r="J7" t="str">
            <v xml:space="preserve">גסול        </v>
          </cell>
          <cell r="K7" t="str">
            <v xml:space="preserve">60  </v>
          </cell>
        </row>
        <row r="8">
          <cell r="A8" t="str">
            <v>6/7</v>
          </cell>
          <cell r="B8">
            <v>119650.15</v>
          </cell>
          <cell r="C8">
            <v>3057.6000000000004</v>
          </cell>
          <cell r="D8">
            <v>29792</v>
          </cell>
          <cell r="E8">
            <v>5958.4</v>
          </cell>
          <cell r="F8">
            <v>23833.599999999999</v>
          </cell>
          <cell r="G8">
            <v>32849.599999999999</v>
          </cell>
          <cell r="H8">
            <v>175.43</v>
          </cell>
          <cell r="I8" t="str">
            <v xml:space="preserve">ניסים   </v>
          </cell>
          <cell r="J8" t="str">
            <v xml:space="preserve">ורון        </v>
          </cell>
          <cell r="K8" t="str">
            <v xml:space="preserve">50  </v>
          </cell>
        </row>
        <row r="9">
          <cell r="A9" t="str">
            <v>8/3</v>
          </cell>
          <cell r="B9">
            <v>83924.3</v>
          </cell>
          <cell r="C9">
            <v>2110.5000000000009</v>
          </cell>
          <cell r="D9">
            <v>20803.5</v>
          </cell>
          <cell r="E9">
            <v>4160.7</v>
          </cell>
          <cell r="F9">
            <v>16642.8</v>
          </cell>
          <cell r="G9">
            <v>22914</v>
          </cell>
          <cell r="H9">
            <v>369.8</v>
          </cell>
          <cell r="I9" t="str">
            <v xml:space="preserve">יולנד   </v>
          </cell>
          <cell r="J9" t="str">
            <v xml:space="preserve">אוסטפלד     </v>
          </cell>
          <cell r="K9" t="str">
            <v xml:space="preserve">60  </v>
          </cell>
        </row>
        <row r="10">
          <cell r="A10" t="str">
            <v>10/9</v>
          </cell>
          <cell r="B10">
            <v>71274.69</v>
          </cell>
          <cell r="C10">
            <v>1809</v>
          </cell>
          <cell r="D10">
            <v>18090</v>
          </cell>
          <cell r="E10">
            <v>3618</v>
          </cell>
          <cell r="F10">
            <v>14472</v>
          </cell>
          <cell r="G10">
            <v>19899</v>
          </cell>
          <cell r="H10">
            <v>329.1</v>
          </cell>
          <cell r="I10" t="str">
            <v xml:space="preserve">אברהם   </v>
          </cell>
          <cell r="J10" t="str">
            <v xml:space="preserve">טאוב        </v>
          </cell>
          <cell r="K10" t="str">
            <v xml:space="preserve">50  </v>
          </cell>
        </row>
        <row r="11">
          <cell r="A11" t="str">
            <v>11/7</v>
          </cell>
          <cell r="B11">
            <v>105971.55</v>
          </cell>
          <cell r="C11">
            <v>2311.5</v>
          </cell>
          <cell r="D11">
            <v>22612.5</v>
          </cell>
          <cell r="E11">
            <v>4522.5</v>
          </cell>
          <cell r="F11">
            <v>18090</v>
          </cell>
          <cell r="G11">
            <v>24924</v>
          </cell>
          <cell r="H11">
            <v>358.82</v>
          </cell>
          <cell r="I11" t="str">
            <v xml:space="preserve">פלורין  </v>
          </cell>
          <cell r="J11" t="str">
            <v xml:space="preserve">קאלין       </v>
          </cell>
          <cell r="K11" t="str">
            <v xml:space="preserve">60  </v>
          </cell>
        </row>
        <row r="12">
          <cell r="A12" t="str">
            <v>13/3</v>
          </cell>
          <cell r="B12">
            <v>75511.78</v>
          </cell>
          <cell r="C12">
            <v>3218.3600000000015</v>
          </cell>
          <cell r="D12">
            <v>17788.5</v>
          </cell>
          <cell r="E12">
            <v>3557.7</v>
          </cell>
          <cell r="F12">
            <v>14230.8</v>
          </cell>
          <cell r="G12">
            <v>21006.86</v>
          </cell>
          <cell r="H12">
            <v>558.55999999999995</v>
          </cell>
          <cell r="I12" t="str">
            <v xml:space="preserve">רמין    </v>
          </cell>
          <cell r="J12" t="str">
            <v xml:space="preserve">רחמים       </v>
          </cell>
          <cell r="K12" t="str">
            <v xml:space="preserve">50  </v>
          </cell>
        </row>
        <row r="13">
          <cell r="A13" t="str">
            <v>18/2</v>
          </cell>
          <cell r="B13">
            <v>96941.13</v>
          </cell>
          <cell r="C13">
            <v>2512.5</v>
          </cell>
          <cell r="D13">
            <v>24120</v>
          </cell>
          <cell r="E13">
            <v>4824</v>
          </cell>
          <cell r="F13">
            <v>19296</v>
          </cell>
          <cell r="G13">
            <v>26632.5</v>
          </cell>
          <cell r="H13">
            <v>555.47</v>
          </cell>
          <cell r="I13" t="str">
            <v xml:space="preserve">אוג'ן   </v>
          </cell>
          <cell r="J13" t="str">
            <v xml:space="preserve">לרסקו       </v>
          </cell>
          <cell r="K13" t="str">
            <v xml:space="preserve">50  </v>
          </cell>
        </row>
        <row r="14">
          <cell r="A14" t="str">
            <v>19/0</v>
          </cell>
          <cell r="B14">
            <v>75489.649999999994</v>
          </cell>
          <cell r="C14">
            <v>1909.5000000000005</v>
          </cell>
          <cell r="D14">
            <v>18693</v>
          </cell>
          <cell r="E14">
            <v>3738.6</v>
          </cell>
          <cell r="F14">
            <v>14954.4</v>
          </cell>
          <cell r="G14">
            <v>20602.5</v>
          </cell>
          <cell r="H14">
            <v>211.17</v>
          </cell>
          <cell r="I14" t="str">
            <v xml:space="preserve">גולן    </v>
          </cell>
          <cell r="J14" t="str">
            <v xml:space="preserve">מנור        </v>
          </cell>
          <cell r="K14" t="str">
            <v xml:space="preserve">80  </v>
          </cell>
        </row>
        <row r="15">
          <cell r="A15" t="str">
            <v>20/8</v>
          </cell>
          <cell r="B15">
            <v>133490.66</v>
          </cell>
          <cell r="C15">
            <v>10113.599999999999</v>
          </cell>
          <cell r="D15">
            <v>26656</v>
          </cell>
          <cell r="E15">
            <v>0</v>
          </cell>
          <cell r="F15">
            <v>26656</v>
          </cell>
          <cell r="G15">
            <v>36769.599999999999</v>
          </cell>
          <cell r="H15">
            <v>330.27</v>
          </cell>
          <cell r="I15" t="str">
            <v xml:space="preserve">פיטר    </v>
          </cell>
          <cell r="J15" t="str">
            <v xml:space="preserve">פז          </v>
          </cell>
          <cell r="K15" t="str">
            <v xml:space="preserve">30  </v>
          </cell>
        </row>
        <row r="16">
          <cell r="A16" t="str">
            <v>21/6</v>
          </cell>
          <cell r="B16">
            <v>60674.78</v>
          </cell>
          <cell r="C16">
            <v>1507.5</v>
          </cell>
          <cell r="D16">
            <v>15075</v>
          </cell>
          <cell r="E16">
            <v>3015</v>
          </cell>
          <cell r="F16">
            <v>12060</v>
          </cell>
          <cell r="G16">
            <v>16582.5</v>
          </cell>
          <cell r="H16">
            <v>109.01</v>
          </cell>
          <cell r="I16" t="str">
            <v xml:space="preserve">פנחס    </v>
          </cell>
          <cell r="J16" t="str">
            <v xml:space="preserve">גוילי       </v>
          </cell>
          <cell r="K16" t="str">
            <v xml:space="preserve">50  </v>
          </cell>
        </row>
        <row r="17">
          <cell r="A17" t="str">
            <v>22/4</v>
          </cell>
          <cell r="B17">
            <v>84644.19</v>
          </cell>
          <cell r="C17">
            <v>2110.5000000000018</v>
          </cell>
          <cell r="D17">
            <v>21004.5</v>
          </cell>
          <cell r="E17">
            <v>4200.8999999999996</v>
          </cell>
          <cell r="F17">
            <v>16803.599999999999</v>
          </cell>
          <cell r="G17">
            <v>23115</v>
          </cell>
          <cell r="H17">
            <v>327.64</v>
          </cell>
          <cell r="I17" t="str">
            <v xml:space="preserve">עידית   </v>
          </cell>
          <cell r="J17" t="str">
            <v xml:space="preserve">ריפשטיין    </v>
          </cell>
          <cell r="K17" t="str">
            <v xml:space="preserve">60  </v>
          </cell>
        </row>
        <row r="18">
          <cell r="A18" t="str">
            <v>25/7</v>
          </cell>
          <cell r="B18">
            <v>57937.18</v>
          </cell>
          <cell r="C18">
            <v>1507.5</v>
          </cell>
          <cell r="D18">
            <v>14572.5</v>
          </cell>
          <cell r="E18">
            <v>2914.5</v>
          </cell>
          <cell r="F18">
            <v>11658</v>
          </cell>
          <cell r="G18">
            <v>16080</v>
          </cell>
          <cell r="H18">
            <v>228.61</v>
          </cell>
          <cell r="I18" t="str">
            <v xml:space="preserve">גדי     </v>
          </cell>
          <cell r="J18" t="str">
            <v xml:space="preserve">מזוז        </v>
          </cell>
          <cell r="K18" t="str">
            <v xml:space="preserve">80  </v>
          </cell>
        </row>
        <row r="19">
          <cell r="A19" t="str">
            <v>29/9</v>
          </cell>
          <cell r="B19">
            <v>83718.91</v>
          </cell>
          <cell r="C19">
            <v>1809.0000000000009</v>
          </cell>
          <cell r="D19">
            <v>18291</v>
          </cell>
          <cell r="E19">
            <v>3658.2</v>
          </cell>
          <cell r="F19">
            <v>14632.8</v>
          </cell>
          <cell r="G19">
            <v>20100</v>
          </cell>
          <cell r="H19">
            <v>154.16999999999999</v>
          </cell>
          <cell r="I19" t="str">
            <v xml:space="preserve">ניר     </v>
          </cell>
          <cell r="J19" t="str">
            <v xml:space="preserve">סליקטר      </v>
          </cell>
          <cell r="K19" t="str">
            <v xml:space="preserve">60  </v>
          </cell>
        </row>
        <row r="20">
          <cell r="A20" t="str">
            <v>30/7</v>
          </cell>
          <cell r="B20">
            <v>119650.15</v>
          </cell>
          <cell r="C20">
            <v>3057.6000000000004</v>
          </cell>
          <cell r="D20">
            <v>29792</v>
          </cell>
          <cell r="E20">
            <v>5958.4</v>
          </cell>
          <cell r="F20">
            <v>23833.599999999999</v>
          </cell>
          <cell r="G20">
            <v>32849.599999999999</v>
          </cell>
          <cell r="H20">
            <v>377.98</v>
          </cell>
          <cell r="I20" t="str">
            <v xml:space="preserve">אהרון   </v>
          </cell>
          <cell r="J20" t="str">
            <v xml:space="preserve">קרפ         </v>
          </cell>
          <cell r="K20" t="str">
            <v xml:space="preserve">90  </v>
          </cell>
        </row>
        <row r="21">
          <cell r="A21" t="str">
            <v>31/5</v>
          </cell>
          <cell r="B21">
            <v>66323.94</v>
          </cell>
          <cell r="C21">
            <v>1507.5</v>
          </cell>
          <cell r="D21">
            <v>14572.5</v>
          </cell>
          <cell r="E21">
            <v>2914.5</v>
          </cell>
          <cell r="F21">
            <v>11658</v>
          </cell>
          <cell r="G21">
            <v>16080</v>
          </cell>
          <cell r="H21">
            <v>198.5</v>
          </cell>
          <cell r="I21" t="str">
            <v xml:space="preserve">גנאדי   </v>
          </cell>
          <cell r="J21" t="str">
            <v xml:space="preserve">פודגייצקי   </v>
          </cell>
          <cell r="K21" t="str">
            <v xml:space="preserve">60  </v>
          </cell>
        </row>
        <row r="22">
          <cell r="A22" t="str">
            <v>32/3</v>
          </cell>
          <cell r="B22">
            <v>26161.94</v>
          </cell>
          <cell r="C22">
            <v>550.83999999999946</v>
          </cell>
          <cell r="D22">
            <v>6534.64</v>
          </cell>
          <cell r="E22">
            <v>1306.93</v>
          </cell>
          <cell r="F22">
            <v>5227.71</v>
          </cell>
          <cell r="G22">
            <v>7085.48</v>
          </cell>
          <cell r="H22">
            <v>142.47</v>
          </cell>
          <cell r="I22" t="str">
            <v xml:space="preserve">יורם    </v>
          </cell>
          <cell r="J22" t="str">
            <v xml:space="preserve">אורון       </v>
          </cell>
          <cell r="K22" t="str">
            <v xml:space="preserve">10  </v>
          </cell>
        </row>
        <row r="23">
          <cell r="A23" t="str">
            <v>33/1</v>
          </cell>
          <cell r="B23">
            <v>43490.879999999997</v>
          </cell>
          <cell r="C23">
            <v>1105.4999999999995</v>
          </cell>
          <cell r="D23">
            <v>10954.5</v>
          </cell>
          <cell r="E23">
            <v>2190.9</v>
          </cell>
          <cell r="F23">
            <v>8763.6</v>
          </cell>
          <cell r="G23">
            <v>12060</v>
          </cell>
          <cell r="H23">
            <v>126.93</v>
          </cell>
          <cell r="I23" t="str">
            <v xml:space="preserve">מיכאל   </v>
          </cell>
          <cell r="J23" t="str">
            <v xml:space="preserve">אוקס        </v>
          </cell>
          <cell r="K23" t="str">
            <v xml:space="preserve">60  </v>
          </cell>
        </row>
        <row r="24">
          <cell r="A24" t="str">
            <v>36/4</v>
          </cell>
          <cell r="B24">
            <v>96809.43</v>
          </cell>
          <cell r="C24">
            <v>2352</v>
          </cell>
          <cell r="D24">
            <v>23520</v>
          </cell>
          <cell r="E24">
            <v>4704</v>
          </cell>
          <cell r="F24">
            <v>18816</v>
          </cell>
          <cell r="G24">
            <v>25872</v>
          </cell>
          <cell r="H24">
            <v>278.97000000000003</v>
          </cell>
          <cell r="I24" t="str">
            <v xml:space="preserve">רמי     </v>
          </cell>
          <cell r="J24" t="str">
            <v xml:space="preserve">קלדרון      </v>
          </cell>
          <cell r="K24" t="str">
            <v xml:space="preserve">20  </v>
          </cell>
        </row>
        <row r="25">
          <cell r="A25" t="str">
            <v>37/2</v>
          </cell>
          <cell r="B25">
            <v>35904.51</v>
          </cell>
          <cell r="C25">
            <v>854.24999999999955</v>
          </cell>
          <cell r="D25">
            <v>8944.5</v>
          </cell>
          <cell r="E25">
            <v>1788.9</v>
          </cell>
          <cell r="F25">
            <v>7155.6</v>
          </cell>
          <cell r="G25">
            <v>9798.75</v>
          </cell>
          <cell r="H25" t="str">
            <v xml:space="preserve">30.52-  </v>
          </cell>
          <cell r="I25" t="str">
            <v xml:space="preserve">זיאק    </v>
          </cell>
          <cell r="J25" t="str">
            <v xml:space="preserve">קיני        </v>
          </cell>
          <cell r="K25" t="str">
            <v xml:space="preserve">50  </v>
          </cell>
        </row>
        <row r="26">
          <cell r="A26" t="str">
            <v>39/8</v>
          </cell>
          <cell r="B26">
            <v>26959.47</v>
          </cell>
          <cell r="C26">
            <v>703.50000000000023</v>
          </cell>
          <cell r="D26">
            <v>6834</v>
          </cell>
          <cell r="E26">
            <v>1366.8</v>
          </cell>
          <cell r="F26">
            <v>5467.2</v>
          </cell>
          <cell r="G26">
            <v>7537.5</v>
          </cell>
          <cell r="H26">
            <v>113.3</v>
          </cell>
          <cell r="I26" t="str">
            <v xml:space="preserve">לנה     </v>
          </cell>
          <cell r="J26" t="str">
            <v xml:space="preserve">מנשרוב      </v>
          </cell>
          <cell r="K26" t="str">
            <v xml:space="preserve">20  </v>
          </cell>
        </row>
        <row r="27">
          <cell r="A27" t="str">
            <v>40/6</v>
          </cell>
          <cell r="B27">
            <v>59753.31</v>
          </cell>
          <cell r="C27">
            <v>1507.5</v>
          </cell>
          <cell r="D27">
            <v>15075</v>
          </cell>
          <cell r="E27">
            <v>3015</v>
          </cell>
          <cell r="F27">
            <v>12060</v>
          </cell>
          <cell r="G27">
            <v>16582.5</v>
          </cell>
          <cell r="H27">
            <v>73.48</v>
          </cell>
          <cell r="I27" t="str">
            <v xml:space="preserve">גבי     </v>
          </cell>
          <cell r="J27" t="str">
            <v xml:space="preserve">טל          </v>
          </cell>
          <cell r="K27" t="str">
            <v xml:space="preserve">60  </v>
          </cell>
        </row>
        <row r="28">
          <cell r="A28" t="str">
            <v>41/4</v>
          </cell>
          <cell r="B28">
            <v>39858.129999999997</v>
          </cell>
          <cell r="C28">
            <v>1005</v>
          </cell>
          <cell r="D28">
            <v>10050</v>
          </cell>
          <cell r="E28">
            <v>2010</v>
          </cell>
          <cell r="F28">
            <v>8040</v>
          </cell>
          <cell r="G28">
            <v>11055</v>
          </cell>
          <cell r="H28">
            <v>110.4</v>
          </cell>
          <cell r="I28" t="str">
            <v xml:space="preserve">נטלי    </v>
          </cell>
          <cell r="J28" t="str">
            <v xml:space="preserve">גולוד       </v>
          </cell>
          <cell r="K28" t="str">
            <v xml:space="preserve">60  </v>
          </cell>
        </row>
        <row r="29">
          <cell r="A29" t="str">
            <v>42/2</v>
          </cell>
          <cell r="B29">
            <v>34392.33</v>
          </cell>
          <cell r="C29">
            <v>904.50000000000045</v>
          </cell>
          <cell r="D29">
            <v>8643</v>
          </cell>
          <cell r="E29">
            <v>1728.6</v>
          </cell>
          <cell r="F29">
            <v>6914.4</v>
          </cell>
          <cell r="G29">
            <v>9547.5</v>
          </cell>
          <cell r="H29">
            <v>192</v>
          </cell>
          <cell r="I29" t="str">
            <v xml:space="preserve">אבי     </v>
          </cell>
          <cell r="J29" t="str">
            <v xml:space="preserve">חלבי        </v>
          </cell>
          <cell r="K29" t="str">
            <v xml:space="preserve">90  </v>
          </cell>
        </row>
        <row r="30">
          <cell r="A30" t="str">
            <v>43/0</v>
          </cell>
          <cell r="B30">
            <v>87176.34</v>
          </cell>
          <cell r="C30">
            <v>2110.5000000000018</v>
          </cell>
          <cell r="D30">
            <v>21507</v>
          </cell>
          <cell r="E30">
            <v>4301.3999999999996</v>
          </cell>
          <cell r="F30">
            <v>17205.599999999999</v>
          </cell>
          <cell r="G30">
            <v>23617.5</v>
          </cell>
          <cell r="H30">
            <v>297.3</v>
          </cell>
          <cell r="I30" t="str">
            <v xml:space="preserve">זהר     </v>
          </cell>
          <cell r="J30" t="str">
            <v xml:space="preserve">קאופמן      </v>
          </cell>
          <cell r="K30" t="str">
            <v xml:space="preserve">40  </v>
          </cell>
        </row>
        <row r="31">
          <cell r="A31" t="str">
            <v>45/5</v>
          </cell>
          <cell r="B31">
            <v>58946.12</v>
          </cell>
          <cell r="C31">
            <v>1507.5</v>
          </cell>
          <cell r="D31">
            <v>14572.5</v>
          </cell>
          <cell r="E31">
            <v>2914.5</v>
          </cell>
          <cell r="F31">
            <v>11658</v>
          </cell>
          <cell r="G31">
            <v>16080</v>
          </cell>
          <cell r="H31">
            <v>267.39999999999998</v>
          </cell>
          <cell r="I31" t="str">
            <v xml:space="preserve">אשר     </v>
          </cell>
          <cell r="J31" t="str">
            <v xml:space="preserve">ניצני       </v>
          </cell>
          <cell r="K31" t="str">
            <v xml:space="preserve">40  </v>
          </cell>
        </row>
        <row r="32">
          <cell r="A32" t="str">
            <v>47/1</v>
          </cell>
          <cell r="B32">
            <v>18907.07</v>
          </cell>
          <cell r="C32">
            <v>-2613.1500000000005</v>
          </cell>
          <cell r="D32">
            <v>5728.5</v>
          </cell>
          <cell r="E32">
            <v>1145.7</v>
          </cell>
          <cell r="F32">
            <v>4582.8</v>
          </cell>
          <cell r="G32">
            <v>3115.35</v>
          </cell>
          <cell r="H32" t="str">
            <v xml:space="preserve">        </v>
          </cell>
          <cell r="I32" t="str">
            <v xml:space="preserve">ישראל   </v>
          </cell>
          <cell r="J32" t="str">
            <v xml:space="preserve">גזית        </v>
          </cell>
          <cell r="K32" t="str">
            <v xml:space="preserve">40  </v>
          </cell>
        </row>
        <row r="33">
          <cell r="A33" t="str">
            <v>48/9</v>
          </cell>
          <cell r="B33">
            <v>35853.69</v>
          </cell>
          <cell r="C33">
            <v>854.24999999999955</v>
          </cell>
          <cell r="D33">
            <v>8944.5</v>
          </cell>
          <cell r="E33">
            <v>1788.9</v>
          </cell>
          <cell r="F33">
            <v>7155.6</v>
          </cell>
          <cell r="G33">
            <v>9798.75</v>
          </cell>
          <cell r="H33">
            <v>180.63</v>
          </cell>
          <cell r="I33" t="str">
            <v xml:space="preserve">רונן    </v>
          </cell>
          <cell r="J33" t="str">
            <v xml:space="preserve">שרבני       </v>
          </cell>
          <cell r="K33" t="str">
            <v xml:space="preserve">50  </v>
          </cell>
        </row>
        <row r="34">
          <cell r="A34" t="str">
            <v>49/7</v>
          </cell>
          <cell r="B34">
            <v>116687.08</v>
          </cell>
          <cell r="C34">
            <v>2311.5000000000009</v>
          </cell>
          <cell r="D34">
            <v>22813.5</v>
          </cell>
          <cell r="E34">
            <v>4562.7</v>
          </cell>
          <cell r="F34">
            <v>18250.8</v>
          </cell>
          <cell r="G34">
            <v>25125</v>
          </cell>
          <cell r="H34">
            <v>138.27000000000001</v>
          </cell>
          <cell r="I34" t="str">
            <v xml:space="preserve">דוד     </v>
          </cell>
          <cell r="J34" t="str">
            <v xml:space="preserve">הרסט        </v>
          </cell>
          <cell r="K34" t="str">
            <v xml:space="preserve">70  </v>
          </cell>
        </row>
        <row r="35">
          <cell r="A35" t="str">
            <v>50/5</v>
          </cell>
          <cell r="B35">
            <v>62672.46</v>
          </cell>
          <cell r="C35">
            <v>1507.5</v>
          </cell>
          <cell r="D35">
            <v>15577.5</v>
          </cell>
          <cell r="E35">
            <v>3115.5</v>
          </cell>
          <cell r="F35">
            <v>12462</v>
          </cell>
          <cell r="G35">
            <v>17085</v>
          </cell>
          <cell r="H35">
            <v>187.33</v>
          </cell>
          <cell r="I35" t="str">
            <v xml:space="preserve">צבי     </v>
          </cell>
          <cell r="J35" t="str">
            <v xml:space="preserve">אפלבוים     </v>
          </cell>
          <cell r="K35" t="str">
            <v xml:space="preserve">91  </v>
          </cell>
        </row>
        <row r="36">
          <cell r="A36" t="str">
            <v>51/3</v>
          </cell>
          <cell r="B36">
            <v>45306.94</v>
          </cell>
          <cell r="C36">
            <v>1105.4999999999995</v>
          </cell>
          <cell r="D36">
            <v>11457</v>
          </cell>
          <cell r="E36">
            <v>2291.4</v>
          </cell>
          <cell r="F36">
            <v>9165.6</v>
          </cell>
          <cell r="G36">
            <v>12562.5</v>
          </cell>
          <cell r="H36">
            <v>202.6</v>
          </cell>
          <cell r="I36" t="str">
            <v xml:space="preserve">אלי     </v>
          </cell>
          <cell r="J36" t="str">
            <v xml:space="preserve">לניאדו      </v>
          </cell>
          <cell r="K36" t="str">
            <v xml:space="preserve">60  </v>
          </cell>
        </row>
        <row r="37">
          <cell r="A37" t="str">
            <v>52/1</v>
          </cell>
          <cell r="B37">
            <v>77161.95</v>
          </cell>
          <cell r="C37">
            <v>2010</v>
          </cell>
          <cell r="D37">
            <v>19095</v>
          </cell>
          <cell r="E37">
            <v>3819</v>
          </cell>
          <cell r="F37">
            <v>15276</v>
          </cell>
          <cell r="G37">
            <v>21105</v>
          </cell>
          <cell r="H37">
            <v>257.87</v>
          </cell>
          <cell r="I37" t="str">
            <v xml:space="preserve">דוד     </v>
          </cell>
          <cell r="J37" t="str">
            <v xml:space="preserve">ברוס        </v>
          </cell>
          <cell r="K37" t="str">
            <v xml:space="preserve">30  </v>
          </cell>
        </row>
        <row r="38">
          <cell r="A38" t="str">
            <v>53/9</v>
          </cell>
          <cell r="B38">
            <v>48391.199999999997</v>
          </cell>
          <cell r="C38">
            <v>1306.5000000000009</v>
          </cell>
          <cell r="D38">
            <v>12763.5</v>
          </cell>
          <cell r="E38">
            <v>2552.6999999999998</v>
          </cell>
          <cell r="F38">
            <v>10210.799999999999</v>
          </cell>
          <cell r="G38">
            <v>14070</v>
          </cell>
          <cell r="H38">
            <v>168.9</v>
          </cell>
          <cell r="I38" t="str">
            <v xml:space="preserve">גרגורי  </v>
          </cell>
          <cell r="J38" t="str">
            <v xml:space="preserve">צ'רניצקי    </v>
          </cell>
          <cell r="K38" t="str">
            <v xml:space="preserve">60  </v>
          </cell>
        </row>
        <row r="39">
          <cell r="A39" t="str">
            <v>54/7</v>
          </cell>
          <cell r="B39">
            <v>71668.03</v>
          </cell>
          <cell r="C39">
            <v>1809.0000000000009</v>
          </cell>
          <cell r="D39">
            <v>17788.5</v>
          </cell>
          <cell r="E39">
            <v>3557.7</v>
          </cell>
          <cell r="F39">
            <v>14230.8</v>
          </cell>
          <cell r="G39">
            <v>19597.5</v>
          </cell>
          <cell r="H39">
            <v>110.86</v>
          </cell>
          <cell r="I39" t="str">
            <v xml:space="preserve">אלכס    </v>
          </cell>
          <cell r="J39" t="str">
            <v xml:space="preserve">שטרנברג     </v>
          </cell>
          <cell r="K39" t="str">
            <v xml:space="preserve">70  </v>
          </cell>
        </row>
        <row r="40">
          <cell r="A40" t="str">
            <v>55/4</v>
          </cell>
          <cell r="B40">
            <v>95944.960000000006</v>
          </cell>
          <cell r="C40">
            <v>2010</v>
          </cell>
          <cell r="D40">
            <v>19597.5</v>
          </cell>
          <cell r="E40">
            <v>3919.5</v>
          </cell>
          <cell r="F40">
            <v>15678</v>
          </cell>
          <cell r="G40">
            <v>21607.5</v>
          </cell>
          <cell r="H40">
            <v>66.13</v>
          </cell>
          <cell r="I40" t="str">
            <v xml:space="preserve">יאיר    </v>
          </cell>
          <cell r="J40" t="str">
            <v xml:space="preserve">אברמוביץ    </v>
          </cell>
          <cell r="K40" t="str">
            <v xml:space="preserve">60  </v>
          </cell>
        </row>
        <row r="41">
          <cell r="A41" t="str">
            <v>56/2</v>
          </cell>
          <cell r="B41">
            <v>36791.03</v>
          </cell>
          <cell r="C41">
            <v>904.50000000000045</v>
          </cell>
          <cell r="D41">
            <v>9145.5</v>
          </cell>
          <cell r="E41">
            <v>1829.1</v>
          </cell>
          <cell r="F41">
            <v>7316.4</v>
          </cell>
          <cell r="G41">
            <v>10050</v>
          </cell>
          <cell r="H41">
            <v>82</v>
          </cell>
          <cell r="I41" t="str">
            <v xml:space="preserve">טניה    </v>
          </cell>
          <cell r="J41" t="str">
            <v xml:space="preserve">אלפרסי      </v>
          </cell>
          <cell r="K41" t="str">
            <v xml:space="preserve">30  </v>
          </cell>
        </row>
        <row r="42">
          <cell r="A42" t="str">
            <v>57/0</v>
          </cell>
          <cell r="B42">
            <v>54943.01</v>
          </cell>
          <cell r="C42">
            <v>2031.7199999999998</v>
          </cell>
          <cell r="D42">
            <v>13668</v>
          </cell>
          <cell r="E42">
            <v>2733.6</v>
          </cell>
          <cell r="F42">
            <v>10934.4</v>
          </cell>
          <cell r="G42">
            <v>15699.72</v>
          </cell>
          <cell r="H42">
            <v>107.28</v>
          </cell>
          <cell r="I42" t="str">
            <v xml:space="preserve">אבי     </v>
          </cell>
          <cell r="J42" t="str">
            <v xml:space="preserve">אברמי       </v>
          </cell>
          <cell r="K42" t="str">
            <v xml:space="preserve">60  </v>
          </cell>
        </row>
        <row r="43">
          <cell r="A43" t="str">
            <v>58/8</v>
          </cell>
          <cell r="B43">
            <v>19387.03</v>
          </cell>
          <cell r="C43">
            <v>-1125.8500000000006</v>
          </cell>
          <cell r="D43">
            <v>5226</v>
          </cell>
          <cell r="E43">
            <v>1045.2</v>
          </cell>
          <cell r="F43">
            <v>4180.8</v>
          </cell>
          <cell r="G43">
            <v>4100.1499999999996</v>
          </cell>
          <cell r="H43" t="str">
            <v xml:space="preserve">        </v>
          </cell>
          <cell r="I43" t="str">
            <v xml:space="preserve">רונית   </v>
          </cell>
          <cell r="J43" t="str">
            <v xml:space="preserve">סבג         </v>
          </cell>
          <cell r="K43" t="str">
            <v xml:space="preserve">10  </v>
          </cell>
        </row>
        <row r="44">
          <cell r="A44" t="str">
            <v>59/6</v>
          </cell>
          <cell r="B44">
            <v>34409.24</v>
          </cell>
          <cell r="C44">
            <v>904.50000000000045</v>
          </cell>
          <cell r="D44">
            <v>8643</v>
          </cell>
          <cell r="E44">
            <v>1728.6</v>
          </cell>
          <cell r="F44">
            <v>6914.4</v>
          </cell>
          <cell r="G44">
            <v>9547.5</v>
          </cell>
          <cell r="H44">
            <v>124.73</v>
          </cell>
          <cell r="I44" t="str">
            <v xml:space="preserve">אלכס    </v>
          </cell>
          <cell r="J44" t="str">
            <v xml:space="preserve">זלצמן       </v>
          </cell>
          <cell r="K44" t="str">
            <v xml:space="preserve">70  </v>
          </cell>
        </row>
        <row r="45">
          <cell r="A45" t="str">
            <v>60/4</v>
          </cell>
          <cell r="B45">
            <v>133708.23000000001</v>
          </cell>
          <cell r="C45">
            <v>3449.5999999999985</v>
          </cell>
          <cell r="D45">
            <v>33320</v>
          </cell>
          <cell r="E45">
            <v>6664</v>
          </cell>
          <cell r="F45">
            <v>26656</v>
          </cell>
          <cell r="G45">
            <v>36769.599999999999</v>
          </cell>
          <cell r="H45">
            <v>190.63</v>
          </cell>
          <cell r="I45" t="str">
            <v xml:space="preserve">יהודה   </v>
          </cell>
          <cell r="J45" t="str">
            <v xml:space="preserve">מימן        </v>
          </cell>
          <cell r="K45" t="str">
            <v xml:space="preserve">80  </v>
          </cell>
        </row>
        <row r="46">
          <cell r="A46" t="str">
            <v>61/2</v>
          </cell>
          <cell r="B46">
            <v>36911.230000000003</v>
          </cell>
          <cell r="C46">
            <v>804.00000000000023</v>
          </cell>
          <cell r="D46">
            <v>8341.5</v>
          </cell>
          <cell r="E46">
            <v>1668.3</v>
          </cell>
          <cell r="F46">
            <v>6673.2</v>
          </cell>
          <cell r="G46">
            <v>9145.5</v>
          </cell>
          <cell r="H46">
            <v>7.84</v>
          </cell>
          <cell r="I46" t="str">
            <v xml:space="preserve">יאיר    </v>
          </cell>
          <cell r="J46" t="str">
            <v xml:space="preserve">סיני        </v>
          </cell>
          <cell r="K46" t="str">
            <v xml:space="preserve">91  </v>
          </cell>
        </row>
        <row r="47">
          <cell r="A47" t="str">
            <v>62/0</v>
          </cell>
          <cell r="B47">
            <v>34910.870000000003</v>
          </cell>
          <cell r="C47">
            <v>904.50000000000045</v>
          </cell>
          <cell r="D47">
            <v>8643</v>
          </cell>
          <cell r="E47">
            <v>1728.6</v>
          </cell>
          <cell r="F47">
            <v>6914.4</v>
          </cell>
          <cell r="G47">
            <v>9547.5</v>
          </cell>
          <cell r="H47">
            <v>158</v>
          </cell>
          <cell r="I47" t="str">
            <v xml:space="preserve">מיכאל   </v>
          </cell>
          <cell r="J47" t="str">
            <v xml:space="preserve">דובובסקי    </v>
          </cell>
          <cell r="K47" t="str">
            <v xml:space="preserve">50  </v>
          </cell>
        </row>
        <row r="48">
          <cell r="A48" t="str">
            <v>63/8</v>
          </cell>
          <cell r="B48">
            <v>34944.78</v>
          </cell>
          <cell r="C48">
            <v>904.50000000000045</v>
          </cell>
          <cell r="D48">
            <v>8643</v>
          </cell>
          <cell r="E48">
            <v>1728.6</v>
          </cell>
          <cell r="F48">
            <v>6914.4</v>
          </cell>
          <cell r="G48">
            <v>9547.5</v>
          </cell>
          <cell r="H48">
            <v>97.5</v>
          </cell>
          <cell r="I48" t="str">
            <v xml:space="preserve">סרגיי   </v>
          </cell>
          <cell r="J48" t="str">
            <v xml:space="preserve">רוגוב       </v>
          </cell>
          <cell r="K48" t="str">
            <v xml:space="preserve">50  </v>
          </cell>
        </row>
        <row r="49">
          <cell r="A49" t="str">
            <v>64/6</v>
          </cell>
          <cell r="B49">
            <v>25377.9</v>
          </cell>
          <cell r="C49">
            <v>602.99999999999955</v>
          </cell>
          <cell r="D49">
            <v>6432</v>
          </cell>
          <cell r="E49">
            <v>1286.4000000000001</v>
          </cell>
          <cell r="F49">
            <v>5145.6000000000004</v>
          </cell>
          <cell r="G49">
            <v>7035</v>
          </cell>
          <cell r="H49" t="str">
            <v xml:space="preserve">30.60-  </v>
          </cell>
          <cell r="I49" t="str">
            <v xml:space="preserve">ארז     </v>
          </cell>
          <cell r="J49" t="str">
            <v xml:space="preserve">שמש         </v>
          </cell>
          <cell r="K49" t="str">
            <v xml:space="preserve">20  </v>
          </cell>
        </row>
        <row r="50">
          <cell r="A50" t="str">
            <v>66/1</v>
          </cell>
          <cell r="B50">
            <v>58811.53</v>
          </cell>
          <cell r="C50">
            <v>1507.5</v>
          </cell>
          <cell r="D50">
            <v>14572.5</v>
          </cell>
          <cell r="E50">
            <v>2914.5</v>
          </cell>
          <cell r="F50">
            <v>11658</v>
          </cell>
          <cell r="G50">
            <v>16080</v>
          </cell>
          <cell r="H50">
            <v>119.8</v>
          </cell>
          <cell r="I50" t="str">
            <v xml:space="preserve">אלכסנדר </v>
          </cell>
          <cell r="J50" t="str">
            <v xml:space="preserve">רזניק       </v>
          </cell>
          <cell r="K50" t="str">
            <v xml:space="preserve">60  </v>
          </cell>
        </row>
        <row r="51">
          <cell r="A51" t="str">
            <v>67/9</v>
          </cell>
          <cell r="B51">
            <v>84985.43</v>
          </cell>
          <cell r="C51">
            <v>8061.66</v>
          </cell>
          <cell r="D51">
            <v>18190.5</v>
          </cell>
          <cell r="E51">
            <v>3638.1</v>
          </cell>
          <cell r="F51">
            <v>14552.4</v>
          </cell>
          <cell r="G51">
            <v>26252.16</v>
          </cell>
          <cell r="H51">
            <v>82.45</v>
          </cell>
          <cell r="I51" t="str">
            <v xml:space="preserve">יוסי    </v>
          </cell>
          <cell r="J51" t="str">
            <v xml:space="preserve">צפתי        </v>
          </cell>
          <cell r="K51" t="str">
            <v xml:space="preserve">80  </v>
          </cell>
        </row>
        <row r="52">
          <cell r="A52" t="str">
            <v>69/5</v>
          </cell>
          <cell r="B52">
            <v>76795.679999999993</v>
          </cell>
          <cell r="C52">
            <v>4831.4100000000008</v>
          </cell>
          <cell r="D52">
            <v>17788.5</v>
          </cell>
          <cell r="E52">
            <v>3557.7</v>
          </cell>
          <cell r="F52">
            <v>14230.8</v>
          </cell>
          <cell r="G52">
            <v>22619.91</v>
          </cell>
          <cell r="H52">
            <v>109.2</v>
          </cell>
          <cell r="I52" t="str">
            <v xml:space="preserve">שלומי   </v>
          </cell>
          <cell r="J52" t="str">
            <v xml:space="preserve">סיני        </v>
          </cell>
          <cell r="K52" t="str">
            <v xml:space="preserve">80  </v>
          </cell>
        </row>
        <row r="53">
          <cell r="A53" t="str">
            <v>70/3</v>
          </cell>
          <cell r="B53">
            <v>30775.26</v>
          </cell>
          <cell r="C53">
            <v>765.81000000000017</v>
          </cell>
          <cell r="D53">
            <v>7775.69</v>
          </cell>
          <cell r="E53">
            <v>1554.74</v>
          </cell>
          <cell r="F53">
            <v>6220.95</v>
          </cell>
          <cell r="G53">
            <v>8541.5</v>
          </cell>
          <cell r="H53">
            <v>26.5</v>
          </cell>
          <cell r="I53" t="str">
            <v xml:space="preserve">רחמים   </v>
          </cell>
          <cell r="J53" t="str">
            <v xml:space="preserve">נגאוקר      </v>
          </cell>
          <cell r="K53" t="str">
            <v xml:space="preserve">92  </v>
          </cell>
        </row>
        <row r="54">
          <cell r="A54" t="str">
            <v>71/1</v>
          </cell>
          <cell r="B54">
            <v>62451.33</v>
          </cell>
          <cell r="C54">
            <v>1601.9699999999993</v>
          </cell>
          <cell r="D54">
            <v>15483.039999999999</v>
          </cell>
          <cell r="E54">
            <v>3096.41</v>
          </cell>
          <cell r="F54">
            <v>12386.63</v>
          </cell>
          <cell r="G54">
            <v>17085.009999999998</v>
          </cell>
          <cell r="H54">
            <v>158.44999999999999</v>
          </cell>
          <cell r="I54" t="str">
            <v xml:space="preserve">איליה   </v>
          </cell>
          <cell r="J54" t="str">
            <v xml:space="preserve">בוסיס       </v>
          </cell>
          <cell r="K54" t="str">
            <v xml:space="preserve">60  </v>
          </cell>
        </row>
        <row r="55">
          <cell r="A55" t="str">
            <v>72/9</v>
          </cell>
          <cell r="B55">
            <v>25653.85</v>
          </cell>
          <cell r="C55">
            <v>300.48999999999955</v>
          </cell>
          <cell r="D55">
            <v>6799.54</v>
          </cell>
          <cell r="E55">
            <v>1359.91</v>
          </cell>
          <cell r="F55">
            <v>5439.63</v>
          </cell>
          <cell r="G55">
            <v>7100.03</v>
          </cell>
          <cell r="H55">
            <v>89.29</v>
          </cell>
          <cell r="I55" t="str">
            <v xml:space="preserve">רמי     </v>
          </cell>
          <cell r="J55" t="str">
            <v xml:space="preserve">מרקשטיין    </v>
          </cell>
          <cell r="K55" t="str">
            <v xml:space="preserve">92  </v>
          </cell>
        </row>
        <row r="56">
          <cell r="A56" t="str">
            <v>73/7</v>
          </cell>
          <cell r="B56">
            <v>30071</v>
          </cell>
          <cell r="C56">
            <v>748.59000000000037</v>
          </cell>
          <cell r="D56">
            <v>7592.91</v>
          </cell>
          <cell r="E56">
            <v>1518.59</v>
          </cell>
          <cell r="F56">
            <v>6074.32</v>
          </cell>
          <cell r="G56">
            <v>8341.5</v>
          </cell>
          <cell r="H56">
            <v>95.51</v>
          </cell>
          <cell r="I56" t="str">
            <v xml:space="preserve">עופר    </v>
          </cell>
          <cell r="J56" t="str">
            <v xml:space="preserve">ויקוס       </v>
          </cell>
          <cell r="K56" t="str">
            <v xml:space="preserve">90  </v>
          </cell>
        </row>
        <row r="57">
          <cell r="A57" t="str">
            <v>74/5</v>
          </cell>
          <cell r="B57">
            <v>67817.78</v>
          </cell>
          <cell r="C57">
            <v>1708.4999999999991</v>
          </cell>
          <cell r="D57">
            <v>16884</v>
          </cell>
          <cell r="E57">
            <v>3376.8</v>
          </cell>
          <cell r="F57">
            <v>13507.2</v>
          </cell>
          <cell r="G57">
            <v>18592.5</v>
          </cell>
          <cell r="H57">
            <v>100.91</v>
          </cell>
          <cell r="I57" t="str">
            <v xml:space="preserve">גלעד    </v>
          </cell>
          <cell r="J57" t="str">
            <v xml:space="preserve">עבאדי       </v>
          </cell>
          <cell r="K57" t="str">
            <v xml:space="preserve">80  </v>
          </cell>
        </row>
        <row r="58">
          <cell r="A58" t="str">
            <v>75/2</v>
          </cell>
          <cell r="B58">
            <v>36802.92</v>
          </cell>
          <cell r="C58">
            <v>913.54</v>
          </cell>
          <cell r="D58">
            <v>9136.4599999999991</v>
          </cell>
          <cell r="E58">
            <v>1827.29</v>
          </cell>
          <cell r="F58">
            <v>7309.17</v>
          </cell>
          <cell r="G58">
            <v>10050</v>
          </cell>
          <cell r="H58">
            <v>91.07</v>
          </cell>
          <cell r="I58" t="str">
            <v xml:space="preserve">יבגני   </v>
          </cell>
          <cell r="J58" t="str">
            <v xml:space="preserve">דובנוב      </v>
          </cell>
          <cell r="K58" t="str">
            <v xml:space="preserve">50  </v>
          </cell>
        </row>
        <row r="59">
          <cell r="A59" t="str">
            <v>76/0</v>
          </cell>
          <cell r="B59">
            <v>57937.19</v>
          </cell>
          <cell r="C59">
            <v>1507.5</v>
          </cell>
          <cell r="D59">
            <v>14572.5</v>
          </cell>
          <cell r="E59">
            <v>2914.5</v>
          </cell>
          <cell r="F59">
            <v>11658</v>
          </cell>
          <cell r="G59">
            <v>16080</v>
          </cell>
          <cell r="H59">
            <v>140.96</v>
          </cell>
          <cell r="I59" t="str">
            <v xml:space="preserve">אריה    </v>
          </cell>
          <cell r="J59" t="str">
            <v xml:space="preserve">נוימן       </v>
          </cell>
          <cell r="K59" t="str">
            <v xml:space="preserve">90  </v>
          </cell>
        </row>
        <row r="60">
          <cell r="A60" t="str">
            <v>77/8</v>
          </cell>
          <cell r="B60">
            <v>56355.39</v>
          </cell>
          <cell r="C60">
            <v>500.62999999999965</v>
          </cell>
          <cell r="D60">
            <v>14673</v>
          </cell>
          <cell r="E60">
            <v>2934.6</v>
          </cell>
          <cell r="F60">
            <v>11738.4</v>
          </cell>
          <cell r="G60">
            <v>15173.63</v>
          </cell>
          <cell r="H60">
            <v>76.08</v>
          </cell>
          <cell r="I60" t="str">
            <v xml:space="preserve">מירי    </v>
          </cell>
          <cell r="J60" t="str">
            <v xml:space="preserve">אפשטיין     </v>
          </cell>
          <cell r="K60" t="str">
            <v xml:space="preserve">60  </v>
          </cell>
        </row>
        <row r="61">
          <cell r="A61" t="str">
            <v>78/6</v>
          </cell>
          <cell r="B61">
            <v>27265.07</v>
          </cell>
          <cell r="C61">
            <v>1185.6000000000004</v>
          </cell>
          <cell r="D61">
            <v>6532.5</v>
          </cell>
          <cell r="E61">
            <v>1306.5</v>
          </cell>
          <cell r="F61">
            <v>5226</v>
          </cell>
          <cell r="G61">
            <v>7718.1</v>
          </cell>
          <cell r="H61">
            <v>75.08</v>
          </cell>
          <cell r="I61" t="str">
            <v xml:space="preserve">אלק     </v>
          </cell>
          <cell r="J61" t="str">
            <v xml:space="preserve">רומר        </v>
          </cell>
          <cell r="K61" t="str">
            <v xml:space="preserve">91  </v>
          </cell>
        </row>
        <row r="62">
          <cell r="A62" t="str">
            <v>80/2</v>
          </cell>
          <cell r="B62">
            <v>21779.01</v>
          </cell>
          <cell r="C62">
            <v>502.5</v>
          </cell>
          <cell r="D62">
            <v>5527.5</v>
          </cell>
          <cell r="E62">
            <v>1105.5</v>
          </cell>
          <cell r="F62">
            <v>4422</v>
          </cell>
          <cell r="G62">
            <v>6030</v>
          </cell>
          <cell r="H62" t="str">
            <v xml:space="preserve">22.74-  </v>
          </cell>
          <cell r="I62" t="str">
            <v xml:space="preserve">אילנה   </v>
          </cell>
          <cell r="J62" t="str">
            <v xml:space="preserve">אפשטיין     </v>
          </cell>
          <cell r="K62" t="str">
            <v xml:space="preserve">91  </v>
          </cell>
        </row>
        <row r="63">
          <cell r="A63" t="str">
            <v>82/8</v>
          </cell>
          <cell r="B63">
            <v>50298.14</v>
          </cell>
          <cell r="C63">
            <v>1306.5000000000009</v>
          </cell>
          <cell r="D63">
            <v>12763.5</v>
          </cell>
          <cell r="E63">
            <v>2552.6999999999998</v>
          </cell>
          <cell r="F63">
            <v>10210.799999999999</v>
          </cell>
          <cell r="G63">
            <v>14070</v>
          </cell>
          <cell r="H63">
            <v>102.44</v>
          </cell>
          <cell r="I63" t="str">
            <v xml:space="preserve">מרדכי   </v>
          </cell>
          <cell r="J63" t="str">
            <v xml:space="preserve">פתל         </v>
          </cell>
          <cell r="K63" t="str">
            <v xml:space="preserve">80  </v>
          </cell>
        </row>
        <row r="64">
          <cell r="A64" t="str">
            <v>83/6</v>
          </cell>
          <cell r="B64">
            <v>31443.58</v>
          </cell>
          <cell r="C64">
            <v>514.65999999999985</v>
          </cell>
          <cell r="D64">
            <v>8542.5</v>
          </cell>
          <cell r="E64">
            <v>1708.5</v>
          </cell>
          <cell r="F64">
            <v>6834</v>
          </cell>
          <cell r="G64">
            <v>9057.16</v>
          </cell>
          <cell r="H64">
            <v>48.67</v>
          </cell>
          <cell r="I64" t="str">
            <v xml:space="preserve">יחזקאל  </v>
          </cell>
          <cell r="J64" t="str">
            <v xml:space="preserve">יצחקי       </v>
          </cell>
          <cell r="K64" t="str">
            <v xml:space="preserve">91  </v>
          </cell>
        </row>
        <row r="65">
          <cell r="A65" t="str">
            <v>84/4</v>
          </cell>
          <cell r="B65">
            <v>64323.98</v>
          </cell>
          <cell r="C65">
            <v>1607.9999999999995</v>
          </cell>
          <cell r="D65">
            <v>15979.5</v>
          </cell>
          <cell r="E65">
            <v>3195.9</v>
          </cell>
          <cell r="F65">
            <v>12783.6</v>
          </cell>
          <cell r="G65">
            <v>17587.5</v>
          </cell>
          <cell r="H65">
            <v>138.09</v>
          </cell>
          <cell r="I65" t="str">
            <v xml:space="preserve">ברק     </v>
          </cell>
          <cell r="J65" t="str">
            <v xml:space="preserve">פלד         </v>
          </cell>
          <cell r="K65" t="str">
            <v xml:space="preserve">60  </v>
          </cell>
        </row>
        <row r="66">
          <cell r="A66" t="str">
            <v>85/1</v>
          </cell>
          <cell r="B66">
            <v>58412.3</v>
          </cell>
          <cell r="C66">
            <v>1507.5</v>
          </cell>
          <cell r="D66">
            <v>14572.5</v>
          </cell>
          <cell r="E66">
            <v>2914.5</v>
          </cell>
          <cell r="F66">
            <v>11658</v>
          </cell>
          <cell r="G66">
            <v>16080</v>
          </cell>
          <cell r="H66">
            <v>8.6999999999999993</v>
          </cell>
          <cell r="I66" t="str">
            <v xml:space="preserve">יהודה   </v>
          </cell>
          <cell r="J66" t="str">
            <v xml:space="preserve">שמואל       </v>
          </cell>
          <cell r="K66" t="str">
            <v xml:space="preserve">50  </v>
          </cell>
        </row>
        <row r="67">
          <cell r="A67" t="str">
            <v>86/9</v>
          </cell>
          <cell r="B67">
            <v>48958</v>
          </cell>
          <cell r="C67">
            <v>0</v>
          </cell>
          <cell r="D67">
            <v>14327</v>
          </cell>
          <cell r="E67">
            <v>0</v>
          </cell>
          <cell r="F67">
            <v>14327</v>
          </cell>
          <cell r="G67">
            <v>14327</v>
          </cell>
          <cell r="H67">
            <v>43.84</v>
          </cell>
          <cell r="I67" t="str">
            <v xml:space="preserve">שמואל   </v>
          </cell>
          <cell r="J67" t="str">
            <v xml:space="preserve">גרינברג     </v>
          </cell>
          <cell r="K67" t="str">
            <v xml:space="preserve">10  </v>
          </cell>
        </row>
        <row r="68">
          <cell r="A68" t="str">
            <v>87/7</v>
          </cell>
          <cell r="B68">
            <v>20390.150000000001</v>
          </cell>
          <cell r="C68">
            <v>-4.5474735088646412E-13</v>
          </cell>
          <cell r="D68">
            <v>5929.5</v>
          </cell>
          <cell r="E68">
            <v>1185.9000000000001</v>
          </cell>
          <cell r="F68">
            <v>4743.6000000000004</v>
          </cell>
          <cell r="G68">
            <v>5929.5</v>
          </cell>
          <cell r="H68" t="str">
            <v xml:space="preserve">7.80-   </v>
          </cell>
          <cell r="I68" t="str">
            <v xml:space="preserve">ג'ולי   </v>
          </cell>
          <cell r="J68" t="str">
            <v xml:space="preserve">בגדדי       </v>
          </cell>
          <cell r="K68" t="str">
            <v xml:space="preserve">92  </v>
          </cell>
        </row>
        <row r="69">
          <cell r="A69" t="str">
            <v>88/5</v>
          </cell>
          <cell r="B69">
            <v>35171.25</v>
          </cell>
          <cell r="C69">
            <v>2879.5199999999995</v>
          </cell>
          <cell r="D69">
            <v>6348.8</v>
          </cell>
          <cell r="E69">
            <v>1269.76</v>
          </cell>
          <cell r="F69">
            <v>5079.04</v>
          </cell>
          <cell r="G69">
            <v>9228.32</v>
          </cell>
          <cell r="H69">
            <v>77.510000000000005</v>
          </cell>
          <cell r="I69" t="str">
            <v xml:space="preserve">אילן    </v>
          </cell>
          <cell r="J69" t="str">
            <v xml:space="preserve">וילנסקי     </v>
          </cell>
          <cell r="K69" t="str">
            <v xml:space="preserve">20  </v>
          </cell>
        </row>
        <row r="70">
          <cell r="A70" t="str">
            <v>89/3</v>
          </cell>
          <cell r="B70">
            <v>60691.83</v>
          </cell>
          <cell r="C70">
            <v>1507.5000000000009</v>
          </cell>
          <cell r="D70">
            <v>15276</v>
          </cell>
          <cell r="E70">
            <v>3055.2</v>
          </cell>
          <cell r="F70">
            <v>12220.8</v>
          </cell>
          <cell r="G70">
            <v>16783.5</v>
          </cell>
          <cell r="H70">
            <v>107.51</v>
          </cell>
          <cell r="I70" t="str">
            <v xml:space="preserve">אריק    </v>
          </cell>
          <cell r="J70" t="str">
            <v xml:space="preserve">קליין       </v>
          </cell>
          <cell r="K70" t="str">
            <v xml:space="preserve">60  </v>
          </cell>
        </row>
        <row r="71">
          <cell r="A71" t="str">
            <v>90/1</v>
          </cell>
          <cell r="B71">
            <v>26484.18</v>
          </cell>
          <cell r="C71">
            <v>376.49999999999977</v>
          </cell>
          <cell r="D71">
            <v>6733.5</v>
          </cell>
          <cell r="E71">
            <v>1346.7</v>
          </cell>
          <cell r="F71">
            <v>5386.8</v>
          </cell>
          <cell r="G71">
            <v>7110</v>
          </cell>
          <cell r="H71">
            <v>64.900000000000006</v>
          </cell>
          <cell r="I71" t="str">
            <v xml:space="preserve">אמיר    </v>
          </cell>
          <cell r="J71" t="str">
            <v xml:space="preserve">הייטנר      </v>
          </cell>
          <cell r="K71" t="str">
            <v xml:space="preserve">90  </v>
          </cell>
        </row>
        <row r="72">
          <cell r="A72" t="str">
            <v>92/7</v>
          </cell>
          <cell r="B72">
            <v>80859.75</v>
          </cell>
          <cell r="C72">
            <v>2010</v>
          </cell>
          <cell r="D72">
            <v>20100</v>
          </cell>
          <cell r="E72">
            <v>4020</v>
          </cell>
          <cell r="F72">
            <v>16080</v>
          </cell>
          <cell r="G72">
            <v>22110</v>
          </cell>
          <cell r="H72">
            <v>168.07</v>
          </cell>
          <cell r="I72" t="str">
            <v xml:space="preserve">מנחם    </v>
          </cell>
          <cell r="J72" t="str">
            <v xml:space="preserve">קוגמן       </v>
          </cell>
          <cell r="K72" t="str">
            <v xml:space="preserve">50  </v>
          </cell>
        </row>
        <row r="73">
          <cell r="A73" t="str">
            <v>93/5</v>
          </cell>
          <cell r="B73">
            <v>15191.81</v>
          </cell>
          <cell r="C73">
            <v>0</v>
          </cell>
          <cell r="D73">
            <v>4800</v>
          </cell>
          <cell r="E73">
            <v>960</v>
          </cell>
          <cell r="F73">
            <v>3840</v>
          </cell>
          <cell r="G73">
            <v>4800</v>
          </cell>
          <cell r="H73">
            <v>40.700000000000003</v>
          </cell>
          <cell r="I73" t="str">
            <v xml:space="preserve">שחר     </v>
          </cell>
          <cell r="J73" t="str">
            <v xml:space="preserve">דויטש       </v>
          </cell>
          <cell r="K73" t="str">
            <v xml:space="preserve">92  </v>
          </cell>
        </row>
        <row r="74">
          <cell r="A74" t="str">
            <v>94/3</v>
          </cell>
          <cell r="B74">
            <v>63204.19</v>
          </cell>
          <cell r="C74">
            <v>1809.0000000000009</v>
          </cell>
          <cell r="D74">
            <v>12763.5</v>
          </cell>
          <cell r="E74">
            <v>2552.6999999999998</v>
          </cell>
          <cell r="F74">
            <v>10210.799999999999</v>
          </cell>
          <cell r="G74">
            <v>14572.5</v>
          </cell>
          <cell r="H74">
            <v>36.47</v>
          </cell>
          <cell r="I74" t="str">
            <v xml:space="preserve">גנית    </v>
          </cell>
          <cell r="J74" t="str">
            <v xml:space="preserve">פוטרמן      </v>
          </cell>
          <cell r="K74" t="str">
            <v xml:space="preserve">60  </v>
          </cell>
        </row>
        <row r="75">
          <cell r="A75" t="str">
            <v>95/0</v>
          </cell>
          <cell r="B75">
            <v>27549.4</v>
          </cell>
          <cell r="C75">
            <v>108.93000000000006</v>
          </cell>
          <cell r="D75">
            <v>7236</v>
          </cell>
          <cell r="E75">
            <v>1447.2</v>
          </cell>
          <cell r="F75">
            <v>5788.8</v>
          </cell>
          <cell r="G75">
            <v>7344.93</v>
          </cell>
          <cell r="H75">
            <v>68.72</v>
          </cell>
          <cell r="I75" t="str">
            <v xml:space="preserve">אופיר   </v>
          </cell>
          <cell r="J75" t="str">
            <v xml:space="preserve">רובין       </v>
          </cell>
          <cell r="K75" t="str">
            <v xml:space="preserve">92  </v>
          </cell>
        </row>
        <row r="76">
          <cell r="A76" t="str">
            <v>97/6</v>
          </cell>
          <cell r="B76">
            <v>30808.57</v>
          </cell>
          <cell r="C76">
            <v>773.84999999999991</v>
          </cell>
          <cell r="D76">
            <v>7768.65</v>
          </cell>
          <cell r="E76">
            <v>1553.73</v>
          </cell>
          <cell r="F76">
            <v>6214.92</v>
          </cell>
          <cell r="G76">
            <v>8542.5</v>
          </cell>
          <cell r="H76">
            <v>55.8</v>
          </cell>
          <cell r="I76" t="str">
            <v xml:space="preserve">אורן    </v>
          </cell>
          <cell r="J76" t="str">
            <v xml:space="preserve">יצחקיאן     </v>
          </cell>
          <cell r="K76" t="str">
            <v xml:space="preserve">50  </v>
          </cell>
        </row>
        <row r="77">
          <cell r="A77" t="str">
            <v>101/6</v>
          </cell>
          <cell r="B77">
            <v>44151.41</v>
          </cell>
          <cell r="C77">
            <v>0</v>
          </cell>
          <cell r="D77">
            <v>11417.39</v>
          </cell>
          <cell r="E77">
            <v>2284</v>
          </cell>
          <cell r="F77">
            <v>9133.39</v>
          </cell>
          <cell r="G77">
            <v>11417.39</v>
          </cell>
          <cell r="H77">
            <v>22.22</v>
          </cell>
          <cell r="I77" t="str">
            <v xml:space="preserve">אביב    </v>
          </cell>
          <cell r="J77" t="str">
            <v xml:space="preserve">סלומון      </v>
          </cell>
          <cell r="K77" t="str">
            <v xml:space="preserve">80  </v>
          </cell>
        </row>
        <row r="78">
          <cell r="A78" t="str">
            <v>103/2</v>
          </cell>
          <cell r="B78">
            <v>54632.42</v>
          </cell>
          <cell r="C78">
            <v>1407.0000000000005</v>
          </cell>
          <cell r="D78">
            <v>13668</v>
          </cell>
          <cell r="E78">
            <v>2733.6</v>
          </cell>
          <cell r="F78">
            <v>10934.4</v>
          </cell>
          <cell r="G78">
            <v>15075</v>
          </cell>
          <cell r="H78">
            <v>41.23</v>
          </cell>
          <cell r="I78" t="str">
            <v xml:space="preserve">ירון    </v>
          </cell>
          <cell r="J78" t="str">
            <v xml:space="preserve">קולר        </v>
          </cell>
          <cell r="K78" t="str">
            <v xml:space="preserve">60  </v>
          </cell>
        </row>
        <row r="79">
          <cell r="A79" t="str">
            <v>104/0</v>
          </cell>
          <cell r="B79">
            <v>25850.94</v>
          </cell>
          <cell r="C79">
            <v>259.47999999999911</v>
          </cell>
          <cell r="D79">
            <v>6934.5</v>
          </cell>
          <cell r="E79">
            <v>1386.9</v>
          </cell>
          <cell r="F79">
            <v>5547.6</v>
          </cell>
          <cell r="G79">
            <v>7193.98</v>
          </cell>
          <cell r="H79">
            <v>8.4</v>
          </cell>
          <cell r="I79" t="str">
            <v xml:space="preserve">אלכסנדר </v>
          </cell>
          <cell r="J79" t="str">
            <v xml:space="preserve">טורן        </v>
          </cell>
          <cell r="K79" t="str">
            <v xml:space="preserve">92  </v>
          </cell>
        </row>
        <row r="80">
          <cell r="A80" t="str">
            <v>105/7</v>
          </cell>
          <cell r="B80">
            <v>80789.490000000005</v>
          </cell>
          <cell r="C80">
            <v>3394.7200000000016</v>
          </cell>
          <cell r="D80">
            <v>18693</v>
          </cell>
          <cell r="E80">
            <v>3738.6</v>
          </cell>
          <cell r="F80">
            <v>14954.4</v>
          </cell>
          <cell r="G80">
            <v>22087.72</v>
          </cell>
          <cell r="H80" t="str">
            <v xml:space="preserve">29.43-  </v>
          </cell>
          <cell r="I80" t="str">
            <v xml:space="preserve">ישראל   </v>
          </cell>
          <cell r="J80" t="str">
            <v xml:space="preserve">שניידרמן    </v>
          </cell>
          <cell r="K80" t="str">
            <v xml:space="preserve">80  </v>
          </cell>
        </row>
        <row r="81">
          <cell r="A81" t="str">
            <v>106/5</v>
          </cell>
          <cell r="B81">
            <v>64907.58</v>
          </cell>
          <cell r="C81">
            <v>1708.4999999999991</v>
          </cell>
          <cell r="D81">
            <v>17317.3</v>
          </cell>
          <cell r="E81">
            <v>3477.3</v>
          </cell>
          <cell r="F81">
            <v>13840</v>
          </cell>
          <cell r="G81">
            <v>19025.8</v>
          </cell>
          <cell r="H81">
            <v>136.53</v>
          </cell>
          <cell r="I81" t="str">
            <v xml:space="preserve">דן      </v>
          </cell>
          <cell r="J81" t="str">
            <v xml:space="preserve">אופיר       </v>
          </cell>
          <cell r="K81" t="str">
            <v xml:space="preserve">80  </v>
          </cell>
        </row>
        <row r="82">
          <cell r="A82" t="str">
            <v>107/3</v>
          </cell>
          <cell r="B82">
            <v>73418.66</v>
          </cell>
          <cell r="C82">
            <v>2010</v>
          </cell>
          <cell r="D82">
            <v>18090</v>
          </cell>
          <cell r="E82">
            <v>3618</v>
          </cell>
          <cell r="F82">
            <v>14472</v>
          </cell>
          <cell r="G82">
            <v>20100</v>
          </cell>
          <cell r="H82">
            <v>87.66</v>
          </cell>
          <cell r="I82" t="str">
            <v xml:space="preserve">כתר     </v>
          </cell>
          <cell r="J82" t="str">
            <v xml:space="preserve">שרון        </v>
          </cell>
          <cell r="K82" t="str">
            <v xml:space="preserve">80  </v>
          </cell>
        </row>
        <row r="83">
          <cell r="A83" t="str">
            <v>108/1</v>
          </cell>
          <cell r="B83">
            <v>81013.53</v>
          </cell>
          <cell r="C83">
            <v>2010</v>
          </cell>
          <cell r="D83">
            <v>20100</v>
          </cell>
          <cell r="E83">
            <v>4020</v>
          </cell>
          <cell r="F83">
            <v>16080</v>
          </cell>
          <cell r="G83">
            <v>22110</v>
          </cell>
          <cell r="H83">
            <v>60.58</v>
          </cell>
          <cell r="I83" t="str">
            <v xml:space="preserve">זאב     </v>
          </cell>
          <cell r="J83" t="str">
            <v xml:space="preserve">גרינבלט     </v>
          </cell>
          <cell r="K83" t="str">
            <v xml:space="preserve">60  </v>
          </cell>
        </row>
        <row r="84">
          <cell r="A84" t="str">
            <v>109/9</v>
          </cell>
          <cell r="B84">
            <v>54603.02</v>
          </cell>
          <cell r="C84">
            <v>1407.0000000000005</v>
          </cell>
          <cell r="D84">
            <v>13668</v>
          </cell>
          <cell r="E84">
            <v>2733.6</v>
          </cell>
          <cell r="F84">
            <v>10934.4</v>
          </cell>
          <cell r="G84">
            <v>15075</v>
          </cell>
          <cell r="H84">
            <v>114.1</v>
          </cell>
          <cell r="I84" t="str">
            <v xml:space="preserve">אייל    </v>
          </cell>
          <cell r="J84" t="str">
            <v xml:space="preserve">גבע         </v>
          </cell>
          <cell r="K84" t="str">
            <v xml:space="preserve">40  </v>
          </cell>
        </row>
        <row r="85">
          <cell r="A85" t="str">
            <v>110/7</v>
          </cell>
          <cell r="B85">
            <v>54376.83</v>
          </cell>
          <cell r="C85">
            <v>1350</v>
          </cell>
          <cell r="D85">
            <v>13650</v>
          </cell>
          <cell r="E85">
            <v>2730</v>
          </cell>
          <cell r="F85">
            <v>10920</v>
          </cell>
          <cell r="G85">
            <v>15000</v>
          </cell>
          <cell r="H85">
            <v>115</v>
          </cell>
          <cell r="I85" t="str">
            <v xml:space="preserve">רינת    </v>
          </cell>
          <cell r="J85" t="str">
            <v xml:space="preserve">הראל        </v>
          </cell>
          <cell r="K85" t="str">
            <v xml:space="preserve">10  </v>
          </cell>
        </row>
        <row r="86">
          <cell r="A86" t="str">
            <v>111/5</v>
          </cell>
          <cell r="B86">
            <v>24083.73</v>
          </cell>
          <cell r="C86">
            <v>650</v>
          </cell>
          <cell r="D86">
            <v>6350</v>
          </cell>
          <cell r="E86">
            <v>1270</v>
          </cell>
          <cell r="F86">
            <v>5080</v>
          </cell>
          <cell r="G86">
            <v>7000</v>
          </cell>
          <cell r="H86">
            <v>11.8</v>
          </cell>
          <cell r="I86" t="str">
            <v xml:space="preserve">צחי     </v>
          </cell>
          <cell r="J86" t="str">
            <v xml:space="preserve">אמיר        </v>
          </cell>
          <cell r="K86" t="str">
            <v xml:space="preserve">90  </v>
          </cell>
        </row>
        <row r="87">
          <cell r="A87" t="str">
            <v>112/3</v>
          </cell>
          <cell r="B87">
            <v>34984.75</v>
          </cell>
          <cell r="C87">
            <v>900</v>
          </cell>
          <cell r="D87">
            <v>8800</v>
          </cell>
          <cell r="E87">
            <v>1760</v>
          </cell>
          <cell r="F87">
            <v>7040</v>
          </cell>
          <cell r="G87">
            <v>9700</v>
          </cell>
          <cell r="H87">
            <v>69.849999999999994</v>
          </cell>
          <cell r="I87" t="str">
            <v xml:space="preserve">יבגני   </v>
          </cell>
          <cell r="J87" t="str">
            <v xml:space="preserve">פוגצ'בסקי   </v>
          </cell>
          <cell r="K87" t="str">
            <v xml:space="preserve">70  </v>
          </cell>
        </row>
        <row r="88">
          <cell r="A88" t="str">
            <v>113/1</v>
          </cell>
          <cell r="B88">
            <v>65805.84</v>
          </cell>
          <cell r="C88">
            <v>1700</v>
          </cell>
          <cell r="D88">
            <v>16300</v>
          </cell>
          <cell r="E88">
            <v>3260</v>
          </cell>
          <cell r="F88">
            <v>13040</v>
          </cell>
          <cell r="G88">
            <v>18000</v>
          </cell>
          <cell r="H88" t="str">
            <v xml:space="preserve">36.89-  </v>
          </cell>
          <cell r="I88" t="str">
            <v xml:space="preserve">יוספה   </v>
          </cell>
          <cell r="J88" t="str">
            <v xml:space="preserve">אסף         </v>
          </cell>
          <cell r="K88" t="str">
            <v xml:space="preserve">60  </v>
          </cell>
        </row>
        <row r="89">
          <cell r="A89" t="str">
            <v>114/9</v>
          </cell>
          <cell r="B89">
            <v>17347.330000000002</v>
          </cell>
          <cell r="C89">
            <v>500</v>
          </cell>
          <cell r="D89">
            <v>5000</v>
          </cell>
          <cell r="E89">
            <v>1000</v>
          </cell>
          <cell r="F89">
            <v>4000</v>
          </cell>
          <cell r="G89">
            <v>5500</v>
          </cell>
          <cell r="H89">
            <v>51.29</v>
          </cell>
          <cell r="I89" t="str">
            <v xml:space="preserve">מיכאל   </v>
          </cell>
          <cell r="J89" t="str">
            <v xml:space="preserve">זף          </v>
          </cell>
          <cell r="K89" t="str">
            <v xml:space="preserve">60  </v>
          </cell>
        </row>
        <row r="90">
          <cell r="A90" t="str">
            <v>115/6</v>
          </cell>
          <cell r="B90">
            <v>68442.61</v>
          </cell>
          <cell r="C90">
            <v>1800</v>
          </cell>
          <cell r="D90">
            <v>17200</v>
          </cell>
          <cell r="E90">
            <v>3440</v>
          </cell>
          <cell r="F90">
            <v>13760</v>
          </cell>
          <cell r="G90">
            <v>19000</v>
          </cell>
          <cell r="H90">
            <v>59.66</v>
          </cell>
          <cell r="I90" t="str">
            <v xml:space="preserve">אורי    </v>
          </cell>
          <cell r="J90" t="str">
            <v xml:space="preserve">טל          </v>
          </cell>
          <cell r="K90" t="str">
            <v xml:space="preserve">60  </v>
          </cell>
        </row>
        <row r="91">
          <cell r="A91" t="str">
            <v>116/4</v>
          </cell>
          <cell r="B91">
            <v>64844.77</v>
          </cell>
          <cell r="C91">
            <v>1700</v>
          </cell>
          <cell r="D91">
            <v>16300</v>
          </cell>
          <cell r="E91">
            <v>3260</v>
          </cell>
          <cell r="F91">
            <v>13040</v>
          </cell>
          <cell r="G91">
            <v>18000</v>
          </cell>
          <cell r="H91">
            <v>49.4</v>
          </cell>
          <cell r="I91" t="str">
            <v xml:space="preserve">דניאל   </v>
          </cell>
          <cell r="J91" t="str">
            <v xml:space="preserve">בריקר       </v>
          </cell>
          <cell r="K91" t="str">
            <v xml:space="preserve">60  </v>
          </cell>
        </row>
        <row r="92">
          <cell r="A92" t="str">
            <v>117/2</v>
          </cell>
          <cell r="B92">
            <v>54894.93</v>
          </cell>
          <cell r="C92">
            <v>1800</v>
          </cell>
          <cell r="D92">
            <v>17200</v>
          </cell>
          <cell r="E92">
            <v>3440</v>
          </cell>
          <cell r="F92">
            <v>13760</v>
          </cell>
          <cell r="G92">
            <v>19000</v>
          </cell>
          <cell r="H92">
            <v>40.54</v>
          </cell>
          <cell r="I92" t="str">
            <v xml:space="preserve">אמיר    </v>
          </cell>
          <cell r="J92" t="str">
            <v xml:space="preserve">מיזרוצקי    </v>
          </cell>
          <cell r="K92" t="str">
            <v xml:space="preserve">80  </v>
          </cell>
        </row>
        <row r="93">
          <cell r="A93" t="str">
            <v>118/0</v>
          </cell>
          <cell r="B93">
            <v>99362.18</v>
          </cell>
          <cell r="C93">
            <v>3214.4000000000015</v>
          </cell>
          <cell r="D93">
            <v>32261.599999999999</v>
          </cell>
          <cell r="E93">
            <v>6452.32</v>
          </cell>
          <cell r="F93">
            <v>25809.279999999999</v>
          </cell>
          <cell r="G93">
            <v>35476</v>
          </cell>
          <cell r="H93">
            <v>46.15</v>
          </cell>
          <cell r="I93" t="str">
            <v xml:space="preserve">אהוד    </v>
          </cell>
          <cell r="J93" t="str">
            <v xml:space="preserve">לוי         </v>
          </cell>
          <cell r="K93" t="str">
            <v xml:space="preserve">20  </v>
          </cell>
        </row>
        <row r="94">
          <cell r="A94" t="str">
            <v>119/8</v>
          </cell>
          <cell r="B94">
            <v>48161.35</v>
          </cell>
          <cell r="C94">
            <v>1800</v>
          </cell>
          <cell r="D94">
            <v>18200</v>
          </cell>
          <cell r="E94">
            <v>3640</v>
          </cell>
          <cell r="F94">
            <v>14560</v>
          </cell>
          <cell r="G94">
            <v>20000</v>
          </cell>
          <cell r="H94" t="str">
            <v xml:space="preserve">11.46-  </v>
          </cell>
          <cell r="I94" t="str">
            <v xml:space="preserve">עופר    </v>
          </cell>
          <cell r="J94" t="str">
            <v xml:space="preserve">לוסטיג      </v>
          </cell>
          <cell r="K94" t="str">
            <v xml:space="preserve">80  </v>
          </cell>
        </row>
        <row r="95">
          <cell r="A95" t="str">
            <v>120/6</v>
          </cell>
          <cell r="B95">
            <v>33031.199999999997</v>
          </cell>
          <cell r="C95">
            <v>2100</v>
          </cell>
          <cell r="D95">
            <v>20900</v>
          </cell>
          <cell r="E95">
            <v>4180</v>
          </cell>
          <cell r="F95">
            <v>16720</v>
          </cell>
          <cell r="G95">
            <v>23000</v>
          </cell>
          <cell r="H95">
            <v>27.96</v>
          </cell>
          <cell r="I95" t="str">
            <v xml:space="preserve">דניאל   </v>
          </cell>
          <cell r="J95" t="str">
            <v xml:space="preserve">גילגל       </v>
          </cell>
          <cell r="K95" t="str">
            <v xml:space="preserve">30  </v>
          </cell>
        </row>
        <row r="96">
          <cell r="A96" t="str">
            <v>121/4</v>
          </cell>
          <cell r="B96">
            <v>14556.01</v>
          </cell>
          <cell r="C96">
            <v>-1644.0900000000001</v>
          </cell>
          <cell r="D96">
            <v>15500</v>
          </cell>
          <cell r="E96">
            <v>3100</v>
          </cell>
          <cell r="F96">
            <v>12400</v>
          </cell>
          <cell r="G96">
            <v>13855.91</v>
          </cell>
          <cell r="H96">
            <v>20.059999999999999</v>
          </cell>
          <cell r="I96" t="str">
            <v xml:space="preserve">אמיר    </v>
          </cell>
          <cell r="J96" t="str">
            <v xml:space="preserve">חקלי        </v>
          </cell>
          <cell r="K96" t="str">
            <v xml:space="preserve">10  </v>
          </cell>
        </row>
        <row r="97">
          <cell r="A97" t="str">
            <v>122/2</v>
          </cell>
          <cell r="B97">
            <v>3829.88</v>
          </cell>
          <cell r="C97">
            <v>-2366.2600000000002</v>
          </cell>
          <cell r="D97">
            <v>6000</v>
          </cell>
          <cell r="E97">
            <v>1200</v>
          </cell>
          <cell r="F97">
            <v>4800</v>
          </cell>
          <cell r="G97">
            <v>3633.74</v>
          </cell>
          <cell r="H97">
            <v>12.9</v>
          </cell>
          <cell r="I97" t="str">
            <v xml:space="preserve">תמרה    </v>
          </cell>
          <cell r="J97" t="str">
            <v xml:space="preserve">שטהלי       </v>
          </cell>
          <cell r="K97" t="str">
            <v xml:space="preserve">10  </v>
          </cell>
        </row>
        <row r="98">
          <cell r="A98" t="str">
            <v>123/0</v>
          </cell>
          <cell r="B98">
            <v>4381.6899999999996</v>
          </cell>
          <cell r="C98">
            <v>-3114.51</v>
          </cell>
          <cell r="D98">
            <v>6800</v>
          </cell>
          <cell r="E98">
            <v>1360</v>
          </cell>
          <cell r="F98">
            <v>5440</v>
          </cell>
          <cell r="G98">
            <v>3685.49</v>
          </cell>
          <cell r="H98">
            <v>13.11</v>
          </cell>
          <cell r="I98" t="str">
            <v xml:space="preserve">סלי     </v>
          </cell>
          <cell r="J98" t="str">
            <v xml:space="preserve">גמילזדה     </v>
          </cell>
          <cell r="K98" t="str">
            <v xml:space="preserve">80  </v>
          </cell>
        </row>
        <row r="99">
          <cell r="B99">
            <v>5534432.5099999988</v>
          </cell>
          <cell r="C99">
            <v>140757.41999999998</v>
          </cell>
          <cell r="D99">
            <v>1407682.02</v>
          </cell>
          <cell r="E99">
            <v>273353.58000000007</v>
          </cell>
          <cell r="F99">
            <v>1134328.4400000002</v>
          </cell>
          <cell r="G99">
            <v>1548439.4399999997</v>
          </cell>
          <cell r="H99">
            <v>13420.359999999999</v>
          </cell>
          <cell r="I99" t="str">
            <v>סה"כ</v>
          </cell>
        </row>
        <row r="100">
          <cell r="B100">
            <v>18808</v>
          </cell>
          <cell r="C100" t="str">
            <v>לא פעילים</v>
          </cell>
        </row>
        <row r="101">
          <cell r="B101">
            <v>5553240.5099999988</v>
          </cell>
          <cell r="C101" t="str">
            <v>סה"כ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A3" t="str">
            <v>מספר עובד</v>
          </cell>
        </row>
      </sheetData>
      <sheetData sheetId="15"/>
      <sheetData sheetId="16"/>
      <sheetData sheetId="17" refreshError="1"/>
      <sheetData sheetId="18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chal-APDO"/>
      <sheetName val="data merged files"/>
      <sheetName val="eyal - NET"/>
    </sheetNames>
    <sheetDataSet>
      <sheetData sheetId="0" refreshError="1">
        <row r="1">
          <cell r="A1" t="str">
            <v>Empno</v>
          </cell>
          <cell r="B1" t="str">
            <v>Last Name</v>
          </cell>
          <cell r="C1" t="str">
            <v>First Name</v>
          </cell>
          <cell r="D1" t="str">
            <v>Name</v>
          </cell>
          <cell r="E1" t="str">
            <v>Empno</v>
          </cell>
          <cell r="F1" t="str">
            <v>Recommendation  Family / Stream</v>
          </cell>
          <cell r="G1" t="str">
            <v>Division</v>
          </cell>
          <cell r="H1" t="str">
            <v>Band Man./IC</v>
          </cell>
          <cell r="I1" t="str">
            <v>Yuval's recomm.</v>
          </cell>
          <cell r="J1" t="str">
            <v>First Name</v>
          </cell>
          <cell r="K1" t="str">
            <v>Last Name</v>
          </cell>
        </row>
        <row r="2">
          <cell r="A2">
            <v>33062</v>
          </cell>
          <cell r="B2" t="str">
            <v>Hirsch</v>
          </cell>
          <cell r="C2" t="str">
            <v>Gil</v>
          </cell>
          <cell r="D2" t="str">
            <v>Gil Hirsch</v>
          </cell>
          <cell r="E2">
            <v>33062</v>
          </cell>
          <cell r="F2" t="str">
            <v>Dev-Tech</v>
          </cell>
          <cell r="G2" t="str">
            <v>APDO</v>
          </cell>
          <cell r="H2" t="str">
            <v>B4 man.</v>
          </cell>
          <cell r="I2" t="str">
            <v>B4. Once they have a bigger group - promote to B5.</v>
          </cell>
          <cell r="J2" t="str">
            <v>Gil</v>
          </cell>
          <cell r="K2" t="str">
            <v>Hirsch</v>
          </cell>
          <cell r="L2" t="str">
            <v>Gil Hirsch</v>
          </cell>
        </row>
        <row r="3">
          <cell r="A3">
            <v>33046</v>
          </cell>
          <cell r="B3" t="str">
            <v>Shamir</v>
          </cell>
          <cell r="C3" t="str">
            <v>Gadi</v>
          </cell>
          <cell r="D3" t="str">
            <v>Gadi Shamir</v>
          </cell>
          <cell r="E3">
            <v>33046</v>
          </cell>
          <cell r="F3" t="str">
            <v>Dev-Tech</v>
          </cell>
          <cell r="G3" t="str">
            <v>APDO</v>
          </cell>
          <cell r="H3" t="str">
            <v>B4 IC</v>
          </cell>
          <cell r="I3" t="str">
            <v>B5 IC - high technical level</v>
          </cell>
          <cell r="J3" t="str">
            <v>Gadi</v>
          </cell>
          <cell r="K3" t="str">
            <v>Shamir</v>
          </cell>
          <cell r="L3" t="str">
            <v>Gadi Shamir</v>
          </cell>
        </row>
        <row r="4">
          <cell r="A4">
            <v>33067</v>
          </cell>
          <cell r="B4" t="str">
            <v>Asael</v>
          </cell>
          <cell r="C4" t="str">
            <v>Rafi</v>
          </cell>
          <cell r="D4" t="str">
            <v>Rafi Asael</v>
          </cell>
          <cell r="E4">
            <v>33067</v>
          </cell>
          <cell r="F4" t="str">
            <v>Dev-Tech - Development</v>
          </cell>
          <cell r="G4" t="str">
            <v>APDO</v>
          </cell>
          <cell r="H4" t="str">
            <v>B3 man.</v>
          </cell>
          <cell r="I4" t="str">
            <v>B3 man. - manages 6 today</v>
          </cell>
          <cell r="J4" t="str">
            <v>Rafi</v>
          </cell>
          <cell r="K4" t="str">
            <v>Asael</v>
          </cell>
          <cell r="L4" t="str">
            <v>Rafi Asael</v>
          </cell>
        </row>
        <row r="5">
          <cell r="A5">
            <v>33069</v>
          </cell>
          <cell r="B5" t="str">
            <v>Baraymin</v>
          </cell>
          <cell r="C5" t="str">
            <v>Shahar</v>
          </cell>
          <cell r="D5" t="str">
            <v>Shahar Baraymin</v>
          </cell>
          <cell r="E5">
            <v>33069</v>
          </cell>
          <cell r="F5" t="str">
            <v>Dev-Tech - Development</v>
          </cell>
          <cell r="G5" t="str">
            <v>APDO</v>
          </cell>
          <cell r="H5" t="str">
            <v>B2 SSME</v>
          </cell>
          <cell r="J5" t="str">
            <v>Shahar</v>
          </cell>
          <cell r="K5" t="str">
            <v>Baraymin</v>
          </cell>
          <cell r="L5" t="str">
            <v>Shahar Baraymin</v>
          </cell>
        </row>
        <row r="6">
          <cell r="A6">
            <v>33054</v>
          </cell>
          <cell r="B6" t="str">
            <v>Brosh</v>
          </cell>
          <cell r="C6" t="str">
            <v>Gur</v>
          </cell>
          <cell r="D6" t="str">
            <v>Gur Brosh</v>
          </cell>
          <cell r="E6">
            <v>33054</v>
          </cell>
          <cell r="F6" t="str">
            <v>Dev-Tech - Development</v>
          </cell>
          <cell r="G6" t="str">
            <v>APDO</v>
          </cell>
          <cell r="H6" t="str">
            <v>B2 SSME</v>
          </cell>
          <cell r="I6" t="str">
            <v>new TL, so B2 is O.K.</v>
          </cell>
          <cell r="J6" t="str">
            <v>Gur</v>
          </cell>
          <cell r="K6" t="str">
            <v>Brosh</v>
          </cell>
          <cell r="L6" t="str">
            <v>Gur Brosh</v>
          </cell>
        </row>
        <row r="7">
          <cell r="A7">
            <v>33070</v>
          </cell>
          <cell r="B7" t="str">
            <v>Cohen</v>
          </cell>
          <cell r="C7" t="str">
            <v>Yuval</v>
          </cell>
          <cell r="D7" t="str">
            <v>Yuval Cohen</v>
          </cell>
          <cell r="E7">
            <v>33070</v>
          </cell>
          <cell r="F7" t="str">
            <v>Dev-Tech - Development</v>
          </cell>
          <cell r="G7" t="str">
            <v>APDO</v>
          </cell>
          <cell r="H7" t="str">
            <v>B2 SSME</v>
          </cell>
          <cell r="J7" t="str">
            <v>Yuval</v>
          </cell>
          <cell r="K7" t="str">
            <v>Cohen</v>
          </cell>
          <cell r="L7" t="str">
            <v>Yuval Cohen</v>
          </cell>
        </row>
        <row r="8">
          <cell r="A8">
            <v>33063</v>
          </cell>
          <cell r="B8" t="str">
            <v>Elkin</v>
          </cell>
          <cell r="C8" t="str">
            <v>Eitan</v>
          </cell>
          <cell r="D8" t="str">
            <v>Eitan Elkin</v>
          </cell>
          <cell r="E8">
            <v>33063</v>
          </cell>
          <cell r="F8" t="str">
            <v>Dev-Tech - Development</v>
          </cell>
          <cell r="G8" t="str">
            <v>APDO</v>
          </cell>
          <cell r="H8" t="str">
            <v>B3 IC</v>
          </cell>
          <cell r="I8" t="str">
            <v>B3 IC (managed 5 in the past)</v>
          </cell>
          <cell r="J8" t="str">
            <v>Eitan</v>
          </cell>
          <cell r="K8" t="str">
            <v>Elkin</v>
          </cell>
          <cell r="L8" t="str">
            <v>Eitan Elkin</v>
          </cell>
        </row>
        <row r="9">
          <cell r="A9">
            <v>33053</v>
          </cell>
          <cell r="B9" t="str">
            <v>Erez</v>
          </cell>
          <cell r="C9" t="str">
            <v>Ronen</v>
          </cell>
          <cell r="D9" t="str">
            <v>Ronen Erez</v>
          </cell>
          <cell r="E9">
            <v>33053</v>
          </cell>
          <cell r="F9" t="str">
            <v>Dev-Tech - Development</v>
          </cell>
          <cell r="G9" t="str">
            <v>APDO</v>
          </cell>
          <cell r="H9" t="str">
            <v>B2 SSME</v>
          </cell>
          <cell r="J9" t="str">
            <v>Ronen</v>
          </cell>
          <cell r="K9" t="str">
            <v>Erez</v>
          </cell>
          <cell r="L9" t="str">
            <v>Ronen Erez</v>
          </cell>
        </row>
        <row r="10">
          <cell r="A10">
            <v>33064</v>
          </cell>
          <cell r="B10" t="str">
            <v>Grosberg</v>
          </cell>
          <cell r="C10" t="str">
            <v>Roy</v>
          </cell>
          <cell r="D10" t="str">
            <v>Roy Grosberg</v>
          </cell>
          <cell r="E10">
            <v>33064</v>
          </cell>
          <cell r="F10" t="str">
            <v>Dev-Tech - Development</v>
          </cell>
          <cell r="G10" t="str">
            <v>APDO</v>
          </cell>
          <cell r="H10" t="str">
            <v>B2 SSME</v>
          </cell>
          <cell r="J10" t="str">
            <v>Roy</v>
          </cell>
          <cell r="K10" t="str">
            <v>Grosberg</v>
          </cell>
          <cell r="L10" t="str">
            <v>Roy Grosberg</v>
          </cell>
        </row>
        <row r="11">
          <cell r="A11">
            <v>33052</v>
          </cell>
          <cell r="B11" t="str">
            <v>Hason</v>
          </cell>
          <cell r="C11" t="str">
            <v>Moshe</v>
          </cell>
          <cell r="D11" t="str">
            <v>Moshe Hason</v>
          </cell>
          <cell r="E11">
            <v>33052</v>
          </cell>
          <cell r="F11" t="str">
            <v>Dev-Tech - Development</v>
          </cell>
          <cell r="G11" t="str">
            <v>APDO</v>
          </cell>
          <cell r="H11" t="str">
            <v>B3 IC</v>
          </cell>
          <cell r="I11" t="str">
            <v>B3 IC, will leave if does not get B3. Today responsible for an important product</v>
          </cell>
          <cell r="J11" t="str">
            <v>Moshe</v>
          </cell>
          <cell r="K11" t="str">
            <v>Hason</v>
          </cell>
          <cell r="L11" t="str">
            <v>Moshe Hason</v>
          </cell>
        </row>
        <row r="12">
          <cell r="A12">
            <v>6325</v>
          </cell>
          <cell r="B12" t="str">
            <v>Lustman</v>
          </cell>
          <cell r="C12" t="str">
            <v>Pazit</v>
          </cell>
          <cell r="D12" t="str">
            <v>Pazit Lustman</v>
          </cell>
          <cell r="E12">
            <v>6325</v>
          </cell>
          <cell r="F12" t="str">
            <v>Dev-Tech - Development</v>
          </cell>
          <cell r="G12" t="str">
            <v>APDO</v>
          </cell>
          <cell r="H12" t="str">
            <v>B3 man.</v>
          </cell>
          <cell r="I12" t="str">
            <v>B3 man.</v>
          </cell>
          <cell r="J12" t="str">
            <v>Pazit</v>
          </cell>
          <cell r="K12" t="str">
            <v>Lustman</v>
          </cell>
          <cell r="L12" t="str">
            <v>Pazit Lustman</v>
          </cell>
        </row>
        <row r="13">
          <cell r="A13">
            <v>33047</v>
          </cell>
          <cell r="B13" t="str">
            <v>Pedhatzur</v>
          </cell>
          <cell r="C13" t="str">
            <v>Nir</v>
          </cell>
          <cell r="D13" t="str">
            <v>Nir Pedhatzur</v>
          </cell>
          <cell r="E13">
            <v>33047</v>
          </cell>
          <cell r="F13" t="str">
            <v>Dev-Tech - Development</v>
          </cell>
          <cell r="G13" t="str">
            <v>APDO</v>
          </cell>
          <cell r="H13" t="str">
            <v>B4 IC</v>
          </cell>
          <cell r="I13" t="str">
            <v>B5 IC - high technical level</v>
          </cell>
          <cell r="J13" t="str">
            <v>Nir</v>
          </cell>
          <cell r="K13" t="str">
            <v>Pedhatzur</v>
          </cell>
          <cell r="L13" t="str">
            <v>Nir Pedhatzur</v>
          </cell>
        </row>
        <row r="14">
          <cell r="A14">
            <v>33055</v>
          </cell>
          <cell r="B14" t="str">
            <v>Potiomkin</v>
          </cell>
          <cell r="C14" t="str">
            <v>Boris</v>
          </cell>
          <cell r="D14" t="str">
            <v>Boris Potiomkin</v>
          </cell>
          <cell r="E14">
            <v>33055</v>
          </cell>
          <cell r="F14" t="str">
            <v>Dev-Tech - Development</v>
          </cell>
          <cell r="G14" t="str">
            <v>APDO</v>
          </cell>
          <cell r="H14" t="str">
            <v>B2 SSME</v>
          </cell>
          <cell r="J14" t="str">
            <v>Boris</v>
          </cell>
          <cell r="K14" t="str">
            <v>Potiomkin</v>
          </cell>
          <cell r="L14" t="str">
            <v>Boris Potiomkin</v>
          </cell>
        </row>
        <row r="15">
          <cell r="A15">
            <v>33056</v>
          </cell>
          <cell r="B15" t="str">
            <v>Rekanati</v>
          </cell>
          <cell r="C15" t="str">
            <v>Moshe</v>
          </cell>
          <cell r="D15" t="str">
            <v>Moshe Rekanati</v>
          </cell>
          <cell r="E15">
            <v>33056</v>
          </cell>
          <cell r="F15" t="str">
            <v>Dev-Tech - Development</v>
          </cell>
          <cell r="G15" t="str">
            <v>APDO</v>
          </cell>
          <cell r="H15" t="str">
            <v>B2 SSME</v>
          </cell>
          <cell r="J15" t="str">
            <v>Moshe</v>
          </cell>
          <cell r="K15" t="str">
            <v>Rekanati</v>
          </cell>
          <cell r="L15" t="str">
            <v>Moshe Rekanati</v>
          </cell>
        </row>
        <row r="16">
          <cell r="A16">
            <v>3745</v>
          </cell>
          <cell r="B16" t="str">
            <v>Shuker</v>
          </cell>
          <cell r="C16" t="str">
            <v>Yaniv</v>
          </cell>
          <cell r="D16" t="str">
            <v>Yaniv Shuker</v>
          </cell>
          <cell r="E16">
            <v>3745</v>
          </cell>
          <cell r="F16" t="str">
            <v>Dev-Tech - Development</v>
          </cell>
          <cell r="G16" t="str">
            <v>APDO</v>
          </cell>
          <cell r="H16" t="str">
            <v>B2 SSME</v>
          </cell>
          <cell r="J16" t="str">
            <v>Yaniv</v>
          </cell>
          <cell r="K16" t="str">
            <v>Shuker</v>
          </cell>
          <cell r="L16" t="str">
            <v>Yaniv Shuker</v>
          </cell>
        </row>
        <row r="17">
          <cell r="A17">
            <v>33068</v>
          </cell>
          <cell r="B17" t="str">
            <v>Siboni</v>
          </cell>
          <cell r="C17" t="str">
            <v>Ronen</v>
          </cell>
          <cell r="D17" t="str">
            <v>Ronen Siboni</v>
          </cell>
          <cell r="E17">
            <v>33068</v>
          </cell>
          <cell r="F17" t="str">
            <v>Dev-Tech - Development</v>
          </cell>
          <cell r="G17" t="str">
            <v>APDO</v>
          </cell>
          <cell r="H17" t="str">
            <v>B3 man.</v>
          </cell>
          <cell r="I17" t="str">
            <v>B3 man. - managed 6 in the past and will grow to 6 soon</v>
          </cell>
          <cell r="J17" t="str">
            <v>Ronen</v>
          </cell>
          <cell r="K17" t="str">
            <v>Siboni</v>
          </cell>
          <cell r="L17" t="str">
            <v>Ronen Siboni</v>
          </cell>
        </row>
        <row r="18">
          <cell r="A18">
            <v>33051</v>
          </cell>
          <cell r="B18" t="str">
            <v>Spinner</v>
          </cell>
          <cell r="C18" t="str">
            <v>Chris</v>
          </cell>
          <cell r="D18" t="str">
            <v>Chris Spinner</v>
          </cell>
          <cell r="E18">
            <v>33051</v>
          </cell>
          <cell r="F18" t="str">
            <v>Dev-Tech - Development</v>
          </cell>
          <cell r="G18" t="str">
            <v>APDO</v>
          </cell>
          <cell r="H18" t="str">
            <v>B3 IC</v>
          </cell>
          <cell r="I18" t="str">
            <v xml:space="preserve">B3 IC - managerial in th future if we get Vodafone UK.  </v>
          </cell>
          <cell r="J18" t="str">
            <v>Chris</v>
          </cell>
          <cell r="K18" t="str">
            <v>Spinner</v>
          </cell>
          <cell r="L18" t="str">
            <v>Chris Spinner</v>
          </cell>
        </row>
        <row r="19">
          <cell r="A19">
            <v>33045</v>
          </cell>
          <cell r="B19" t="str">
            <v>Tal</v>
          </cell>
          <cell r="C19" t="str">
            <v>Yuval</v>
          </cell>
          <cell r="D19" t="str">
            <v>Yuval Tal</v>
          </cell>
          <cell r="E19">
            <v>33045</v>
          </cell>
          <cell r="F19" t="str">
            <v>Dev-Tech - Development</v>
          </cell>
          <cell r="G19" t="str">
            <v>APDO</v>
          </cell>
          <cell r="H19" t="str">
            <v>Director</v>
          </cell>
          <cell r="J19" t="str">
            <v>Yuval</v>
          </cell>
          <cell r="K19" t="str">
            <v>Tal</v>
          </cell>
          <cell r="L19" t="str">
            <v>Yuval Tal</v>
          </cell>
        </row>
        <row r="20">
          <cell r="A20">
            <v>33065</v>
          </cell>
          <cell r="B20" t="str">
            <v>Vasilevsky</v>
          </cell>
          <cell r="C20" t="str">
            <v>Savely</v>
          </cell>
          <cell r="D20" t="str">
            <v>Savely Vasilevsky</v>
          </cell>
          <cell r="E20">
            <v>33065</v>
          </cell>
          <cell r="F20" t="str">
            <v>Dev-Tech - Development</v>
          </cell>
          <cell r="G20" t="str">
            <v>APDO</v>
          </cell>
          <cell r="H20" t="str">
            <v>B3 IC</v>
          </cell>
          <cell r="I20" t="str">
            <v>B3 IC - will take time until can manage 6 employees</v>
          </cell>
          <cell r="J20" t="str">
            <v>Savely</v>
          </cell>
          <cell r="K20" t="str">
            <v>Vasilevsky</v>
          </cell>
          <cell r="L20" t="str">
            <v>Savely Vasilevsky</v>
          </cell>
        </row>
        <row r="21">
          <cell r="A21">
            <v>33066</v>
          </cell>
          <cell r="B21" t="str">
            <v>Yifrach</v>
          </cell>
          <cell r="C21" t="str">
            <v>Yuval</v>
          </cell>
          <cell r="D21" t="str">
            <v>Yuval Yifrach</v>
          </cell>
          <cell r="E21">
            <v>33066</v>
          </cell>
          <cell r="F21" t="str">
            <v>Dev-Tech - Development</v>
          </cell>
          <cell r="G21" t="str">
            <v>APDO</v>
          </cell>
          <cell r="H21" t="str">
            <v>B2 SSME</v>
          </cell>
          <cell r="J21" t="str">
            <v>Yuval</v>
          </cell>
          <cell r="K21" t="str">
            <v>Yifrach</v>
          </cell>
          <cell r="L21" t="str">
            <v>Yuval Yifrach</v>
          </cell>
        </row>
        <row r="22">
          <cell r="A22">
            <v>33050</v>
          </cell>
          <cell r="B22" t="str">
            <v>Zigdon</v>
          </cell>
          <cell r="C22" t="str">
            <v>Tsachi</v>
          </cell>
          <cell r="D22" t="str">
            <v>Tsachi Zigdon</v>
          </cell>
          <cell r="E22">
            <v>33050</v>
          </cell>
          <cell r="F22" t="str">
            <v>Dev-Tech - Development</v>
          </cell>
          <cell r="G22" t="str">
            <v>APDO</v>
          </cell>
          <cell r="H22" t="str">
            <v>B4 man.</v>
          </cell>
          <cell r="I22" t="str">
            <v>B4. Once they have a bigger group - promote to B5.</v>
          </cell>
          <cell r="J22" t="str">
            <v>Tsachi</v>
          </cell>
          <cell r="K22" t="str">
            <v>Zigdon</v>
          </cell>
          <cell r="L22" t="str">
            <v>Tsachi Zigdon</v>
          </cell>
        </row>
        <row r="23">
          <cell r="A23">
            <v>33061</v>
          </cell>
          <cell r="B23" t="str">
            <v>Aloni</v>
          </cell>
          <cell r="C23" t="str">
            <v>Miron</v>
          </cell>
          <cell r="D23" t="str">
            <v>Miron Aloni</v>
          </cell>
          <cell r="E23">
            <v>33061</v>
          </cell>
          <cell r="F23" t="str">
            <v>System Integration - Testing</v>
          </cell>
          <cell r="G23" t="str">
            <v>APDO</v>
          </cell>
          <cell r="H23" t="str">
            <v>B2 SSME</v>
          </cell>
          <cell r="I23" t="str">
            <v>B3 (will leave if will be given B2)</v>
          </cell>
          <cell r="J23" t="str">
            <v>Miron</v>
          </cell>
          <cell r="K23" t="str">
            <v>Aloni</v>
          </cell>
          <cell r="L23" t="str">
            <v>Miron Aloni</v>
          </cell>
        </row>
        <row r="24">
          <cell r="A24">
            <v>33058</v>
          </cell>
          <cell r="B24" t="str">
            <v>Mor</v>
          </cell>
          <cell r="C24" t="str">
            <v>Anat</v>
          </cell>
          <cell r="D24" t="str">
            <v>Anat Mor</v>
          </cell>
          <cell r="E24">
            <v>33058</v>
          </cell>
          <cell r="F24" t="str">
            <v>System Integration - Testing</v>
          </cell>
          <cell r="G24" t="str">
            <v>APDO</v>
          </cell>
          <cell r="H24" t="str">
            <v>B2 SSME</v>
          </cell>
          <cell r="J24" t="str">
            <v>Anat</v>
          </cell>
          <cell r="K24" t="str">
            <v>Mor</v>
          </cell>
          <cell r="L24" t="str">
            <v>Anat Mor</v>
          </cell>
        </row>
        <row r="25">
          <cell r="A25">
            <v>33059</v>
          </cell>
          <cell r="B25" t="str">
            <v>Taub</v>
          </cell>
          <cell r="C25" t="str">
            <v>Etti</v>
          </cell>
          <cell r="D25" t="str">
            <v>Etti Taub</v>
          </cell>
          <cell r="E25">
            <v>33059</v>
          </cell>
          <cell r="F25" t="str">
            <v>System Integration - Testing</v>
          </cell>
          <cell r="G25" t="str">
            <v>APDO</v>
          </cell>
          <cell r="H25" t="str">
            <v>B3 man.</v>
          </cell>
          <cell r="I25" t="str">
            <v>B4 -responsible for all testing/quality of all products</v>
          </cell>
          <cell r="J25" t="str">
            <v>Etti</v>
          </cell>
          <cell r="K25" t="str">
            <v>Taub</v>
          </cell>
          <cell r="L25" t="str">
            <v>Etti Taub</v>
          </cell>
        </row>
        <row r="26">
          <cell r="A26">
            <v>33060</v>
          </cell>
          <cell r="B26" t="str">
            <v>Zamir</v>
          </cell>
          <cell r="C26" t="str">
            <v>Eyal</v>
          </cell>
          <cell r="D26" t="str">
            <v>Eyal Zamir</v>
          </cell>
          <cell r="E26">
            <v>33060</v>
          </cell>
          <cell r="F26" t="str">
            <v>System Integration - Testing</v>
          </cell>
          <cell r="G26" t="str">
            <v>APDO</v>
          </cell>
          <cell r="H26" t="str">
            <v>B2 SSME</v>
          </cell>
          <cell r="J26" t="str">
            <v>Eyal</v>
          </cell>
          <cell r="K26" t="str">
            <v>Zamir</v>
          </cell>
          <cell r="L26" t="str">
            <v>Eyal Zamir</v>
          </cell>
        </row>
        <row r="27">
          <cell r="A27">
            <v>33057</v>
          </cell>
          <cell r="B27" t="str">
            <v>Bar</v>
          </cell>
          <cell r="C27" t="str">
            <v>Avi</v>
          </cell>
          <cell r="D27" t="str">
            <v>Avi Bar</v>
          </cell>
          <cell r="E27">
            <v>33057</v>
          </cell>
          <cell r="F27" t="str">
            <v>Marketint - TW</v>
          </cell>
          <cell r="G27" t="str">
            <v>APDO</v>
          </cell>
          <cell r="H27" t="str">
            <v>B2 SSME (specialist)</v>
          </cell>
          <cell r="J27" t="str">
            <v>Avi</v>
          </cell>
          <cell r="K27" t="str">
            <v>Bar</v>
          </cell>
          <cell r="L27" t="str">
            <v>Avi Bar</v>
          </cell>
        </row>
        <row r="28">
          <cell r="A28">
            <v>33017</v>
          </cell>
          <cell r="B28" t="str">
            <v>Scorza</v>
          </cell>
          <cell r="C28" t="str">
            <v>Lina</v>
          </cell>
          <cell r="D28" t="str">
            <v>Lina Scorza</v>
          </cell>
          <cell r="E28">
            <v>33017</v>
          </cell>
          <cell r="F28" t="str">
            <v>Marketint - TW</v>
          </cell>
          <cell r="G28" t="str">
            <v>APDO</v>
          </cell>
          <cell r="H28" t="str">
            <v>B3 man.</v>
          </cell>
          <cell r="I28" t="str">
            <v>B3 man.</v>
          </cell>
          <cell r="J28" t="str">
            <v>Lina</v>
          </cell>
          <cell r="K28" t="str">
            <v>Scorza</v>
          </cell>
          <cell r="L28" t="str">
            <v>Lina Scorza</v>
          </cell>
        </row>
        <row r="29">
          <cell r="A29">
            <v>33039</v>
          </cell>
          <cell r="B29" t="str">
            <v>Ben-Haim</v>
          </cell>
          <cell r="C29" t="str">
            <v>Ygal</v>
          </cell>
          <cell r="D29" t="str">
            <v>Ygal Ben-Haim</v>
          </cell>
          <cell r="E29">
            <v>33039</v>
          </cell>
          <cell r="F29" t="str">
            <v>Dev-Tech - Customer care</v>
          </cell>
          <cell r="J29" t="str">
            <v>Ygal</v>
          </cell>
          <cell r="K29" t="str">
            <v>Ben-Haim</v>
          </cell>
          <cell r="L29" t="str">
            <v>Ygal Ben-Haim</v>
          </cell>
        </row>
        <row r="30">
          <cell r="A30">
            <v>33041</v>
          </cell>
          <cell r="B30" t="str">
            <v>Fargian</v>
          </cell>
          <cell r="C30" t="str">
            <v>Moti</v>
          </cell>
          <cell r="D30" t="str">
            <v>Moti Fargian</v>
          </cell>
          <cell r="E30">
            <v>33041</v>
          </cell>
          <cell r="F30" t="str">
            <v>Dev-Tech - Customer care</v>
          </cell>
          <cell r="J30" t="str">
            <v>Moti</v>
          </cell>
          <cell r="K30" t="str">
            <v>Fargian</v>
          </cell>
          <cell r="L30" t="str">
            <v>Moti Fargian</v>
          </cell>
        </row>
        <row r="31">
          <cell r="A31">
            <v>33040</v>
          </cell>
          <cell r="B31" t="str">
            <v>Kadosh</v>
          </cell>
          <cell r="C31" t="str">
            <v>Shlomy</v>
          </cell>
          <cell r="D31" t="str">
            <v>Shlomy Kadosh</v>
          </cell>
          <cell r="E31">
            <v>33040</v>
          </cell>
          <cell r="F31" t="str">
            <v>Dev-Tech - Customer care</v>
          </cell>
          <cell r="J31" t="str">
            <v>Shlomy</v>
          </cell>
          <cell r="K31" t="str">
            <v>Kadosh</v>
          </cell>
          <cell r="L31" t="str">
            <v>Shlomy Kadosh</v>
          </cell>
        </row>
        <row r="32">
          <cell r="A32">
            <v>33042</v>
          </cell>
          <cell r="B32" t="str">
            <v>Keren</v>
          </cell>
          <cell r="C32" t="str">
            <v>Ori</v>
          </cell>
          <cell r="D32" t="str">
            <v>Ori Keren</v>
          </cell>
          <cell r="E32">
            <v>33042</v>
          </cell>
          <cell r="F32" t="str">
            <v>Dev-Tech - Customer care</v>
          </cell>
          <cell r="J32" t="str">
            <v>Ori</v>
          </cell>
          <cell r="K32" t="str">
            <v>Keren</v>
          </cell>
          <cell r="L32" t="str">
            <v>Ori Keren</v>
          </cell>
        </row>
        <row r="33">
          <cell r="A33">
            <v>33007</v>
          </cell>
          <cell r="B33" t="str">
            <v>Givoly</v>
          </cell>
          <cell r="C33" t="str">
            <v>Tal</v>
          </cell>
          <cell r="D33" t="str">
            <v>Tal Givoly</v>
          </cell>
          <cell r="E33">
            <v>33007</v>
          </cell>
          <cell r="F33" t="str">
            <v>Dev-Tech - Development</v>
          </cell>
          <cell r="J33" t="str">
            <v>Tal</v>
          </cell>
          <cell r="K33" t="str">
            <v>Givoly</v>
          </cell>
          <cell r="L33" t="str">
            <v>Tal Givoly</v>
          </cell>
        </row>
        <row r="34">
          <cell r="A34">
            <v>33016</v>
          </cell>
          <cell r="B34" t="str">
            <v>Schweitzer</v>
          </cell>
          <cell r="C34" t="str">
            <v>Limor</v>
          </cell>
          <cell r="D34" t="str">
            <v>Limor Schweitzer</v>
          </cell>
          <cell r="E34">
            <v>33016</v>
          </cell>
          <cell r="F34" t="str">
            <v>Dev-Tech - Development</v>
          </cell>
          <cell r="J34" t="str">
            <v>Limor</v>
          </cell>
          <cell r="K34" t="str">
            <v>Schweitzer</v>
          </cell>
          <cell r="L34" t="str">
            <v>Limor Schweitzer</v>
          </cell>
        </row>
        <row r="35">
          <cell r="A35">
            <v>33033</v>
          </cell>
          <cell r="B35" t="str">
            <v>Fadalon</v>
          </cell>
          <cell r="C35" t="str">
            <v>Amos</v>
          </cell>
          <cell r="D35" t="str">
            <v>Amos Fadalon</v>
          </cell>
          <cell r="E35">
            <v>33033</v>
          </cell>
          <cell r="F35" t="str">
            <v>ESS</v>
          </cell>
          <cell r="J35" t="str">
            <v>Amos</v>
          </cell>
          <cell r="K35" t="str">
            <v>Fadalon</v>
          </cell>
          <cell r="L35" t="str">
            <v>Amos Fadalon</v>
          </cell>
        </row>
        <row r="36">
          <cell r="A36">
            <v>33030</v>
          </cell>
          <cell r="B36" t="str">
            <v>Nahmias</v>
          </cell>
          <cell r="C36" t="str">
            <v>Sarit</v>
          </cell>
          <cell r="D36" t="str">
            <v>Sarit Nahmias</v>
          </cell>
          <cell r="E36">
            <v>33030</v>
          </cell>
          <cell r="F36" t="str">
            <v>ESS - Finance</v>
          </cell>
          <cell r="J36" t="str">
            <v>Sarit</v>
          </cell>
          <cell r="K36" t="str">
            <v>Nahmias</v>
          </cell>
          <cell r="L36" t="str">
            <v>Sarit Nahmias</v>
          </cell>
        </row>
        <row r="37">
          <cell r="A37">
            <v>33031</v>
          </cell>
          <cell r="B37" t="str">
            <v>Otic</v>
          </cell>
          <cell r="C37" t="str">
            <v>Yaniv</v>
          </cell>
          <cell r="D37" t="str">
            <v>Yaniv Otic</v>
          </cell>
          <cell r="E37">
            <v>33031</v>
          </cell>
          <cell r="F37" t="str">
            <v>ESS - Finance</v>
          </cell>
          <cell r="J37" t="str">
            <v>Yaniv</v>
          </cell>
          <cell r="K37" t="str">
            <v>Otic</v>
          </cell>
          <cell r="L37" t="str">
            <v>Yaniv Otic</v>
          </cell>
        </row>
        <row r="38">
          <cell r="A38">
            <v>33014</v>
          </cell>
          <cell r="B38" t="str">
            <v>Regev</v>
          </cell>
          <cell r="C38" t="str">
            <v>Omer</v>
          </cell>
          <cell r="D38" t="str">
            <v>Omer Regev</v>
          </cell>
          <cell r="E38">
            <v>33014</v>
          </cell>
          <cell r="F38" t="str">
            <v>ESS - Finance</v>
          </cell>
          <cell r="J38" t="str">
            <v>Omer</v>
          </cell>
          <cell r="K38" t="str">
            <v>Regev</v>
          </cell>
          <cell r="L38" t="str">
            <v>Omer Regev</v>
          </cell>
        </row>
        <row r="39">
          <cell r="A39">
            <v>33029</v>
          </cell>
          <cell r="B39" t="str">
            <v>Uziel</v>
          </cell>
          <cell r="C39" t="str">
            <v>Adi</v>
          </cell>
          <cell r="D39" t="str">
            <v>Adi Uziel</v>
          </cell>
          <cell r="E39">
            <v>33029</v>
          </cell>
          <cell r="F39" t="str">
            <v>Ess - Finance</v>
          </cell>
          <cell r="J39" t="str">
            <v>Adi</v>
          </cell>
          <cell r="K39" t="str">
            <v>Uziel</v>
          </cell>
          <cell r="L39" t="str">
            <v>Adi Uziel</v>
          </cell>
        </row>
        <row r="40">
          <cell r="A40">
            <v>33009</v>
          </cell>
          <cell r="B40" t="str">
            <v>Hernandez</v>
          </cell>
          <cell r="C40" t="str">
            <v>Julie</v>
          </cell>
          <cell r="D40" t="str">
            <v>Julie Hernandez</v>
          </cell>
          <cell r="E40">
            <v>33009</v>
          </cell>
          <cell r="F40" t="str">
            <v>ESS - Finance</v>
          </cell>
          <cell r="J40" t="str">
            <v>Julie</v>
          </cell>
          <cell r="K40" t="str">
            <v>Hernandez</v>
          </cell>
          <cell r="L40" t="str">
            <v>Julie Hernandez</v>
          </cell>
        </row>
        <row r="41">
          <cell r="A41">
            <v>33034</v>
          </cell>
          <cell r="B41" t="str">
            <v>Lerer</v>
          </cell>
          <cell r="C41" t="str">
            <v>Sharon</v>
          </cell>
          <cell r="D41" t="str">
            <v>Sharon Lerer</v>
          </cell>
          <cell r="E41">
            <v>33034</v>
          </cell>
          <cell r="F41" t="str">
            <v>ESS - HR</v>
          </cell>
          <cell r="J41" t="str">
            <v>Sharon</v>
          </cell>
          <cell r="K41" t="str">
            <v>Lerer</v>
          </cell>
          <cell r="L41" t="str">
            <v>Sharon Lerer</v>
          </cell>
        </row>
        <row r="42">
          <cell r="A42">
            <v>33012</v>
          </cell>
          <cell r="B42" t="str">
            <v>Mundy</v>
          </cell>
          <cell r="C42" t="str">
            <v>Meredith</v>
          </cell>
          <cell r="D42" t="str">
            <v>Meredith Mundy</v>
          </cell>
          <cell r="E42">
            <v>33012</v>
          </cell>
          <cell r="F42" t="str">
            <v>ESS - HR</v>
          </cell>
          <cell r="J42" t="str">
            <v>Meredith</v>
          </cell>
          <cell r="K42" t="str">
            <v>Mundy</v>
          </cell>
          <cell r="L42" t="str">
            <v>Meredith Mundy</v>
          </cell>
        </row>
        <row r="43">
          <cell r="A43">
            <v>33032</v>
          </cell>
          <cell r="B43" t="str">
            <v>Goldstein</v>
          </cell>
          <cell r="C43" t="str">
            <v>David</v>
          </cell>
          <cell r="D43" t="str">
            <v>David Goldstein</v>
          </cell>
          <cell r="E43">
            <v>33032</v>
          </cell>
          <cell r="F43" t="str">
            <v>ESS - Legal</v>
          </cell>
          <cell r="J43" t="str">
            <v>David</v>
          </cell>
          <cell r="K43" t="str">
            <v>Goldstein</v>
          </cell>
          <cell r="L43" t="str">
            <v>David Goldstein</v>
          </cell>
        </row>
        <row r="44">
          <cell r="A44">
            <v>33006</v>
          </cell>
          <cell r="B44" t="str">
            <v>Fowle</v>
          </cell>
          <cell r="C44" t="str">
            <v>Emily</v>
          </cell>
          <cell r="D44" t="str">
            <v>Emily Fowle</v>
          </cell>
          <cell r="E44">
            <v>33006</v>
          </cell>
          <cell r="F44" t="str">
            <v>ESS - Operation</v>
          </cell>
          <cell r="J44" t="str">
            <v>Emily</v>
          </cell>
          <cell r="K44" t="str">
            <v>Fowle</v>
          </cell>
          <cell r="L44" t="str">
            <v>Emily Fowle</v>
          </cell>
        </row>
        <row r="45">
          <cell r="A45">
            <v>33001</v>
          </cell>
          <cell r="B45" t="str">
            <v>Aloni</v>
          </cell>
          <cell r="C45" t="str">
            <v>Assaf</v>
          </cell>
          <cell r="D45" t="str">
            <v>Assaf Aloni</v>
          </cell>
          <cell r="E45">
            <v>33001</v>
          </cell>
          <cell r="F45" t="str">
            <v>marketing</v>
          </cell>
          <cell r="J45" t="str">
            <v>Assaf</v>
          </cell>
          <cell r="K45" t="str">
            <v>Aloni</v>
          </cell>
          <cell r="L45" t="str">
            <v>Assaf Aloni</v>
          </cell>
        </row>
        <row r="46">
          <cell r="A46">
            <v>33002</v>
          </cell>
          <cell r="B46" t="str">
            <v>Arbel</v>
          </cell>
          <cell r="C46" t="str">
            <v>Eran</v>
          </cell>
          <cell r="D46" t="str">
            <v>Eran Arbel</v>
          </cell>
          <cell r="E46">
            <v>33002</v>
          </cell>
          <cell r="F46" t="str">
            <v>marketing</v>
          </cell>
          <cell r="J46" t="str">
            <v>Eran</v>
          </cell>
          <cell r="K46" t="str">
            <v>Arbel</v>
          </cell>
          <cell r="L46" t="str">
            <v>Eran Arbel</v>
          </cell>
        </row>
        <row r="47">
          <cell r="A47">
            <v>33010</v>
          </cell>
          <cell r="B47" t="str">
            <v>Kenderov</v>
          </cell>
          <cell r="C47" t="str">
            <v>Stoyan</v>
          </cell>
          <cell r="D47" t="str">
            <v>Stoyan Kenderov</v>
          </cell>
          <cell r="E47">
            <v>33010</v>
          </cell>
          <cell r="F47" t="str">
            <v>marketing</v>
          </cell>
          <cell r="J47" t="str">
            <v>Stoyan</v>
          </cell>
          <cell r="K47" t="str">
            <v>Kenderov</v>
          </cell>
          <cell r="L47" t="str">
            <v>Stoyan Kenderov</v>
          </cell>
        </row>
        <row r="48">
          <cell r="A48">
            <v>33019</v>
          </cell>
          <cell r="B48" t="str">
            <v>Uberoi</v>
          </cell>
          <cell r="C48" t="str">
            <v>Anil</v>
          </cell>
          <cell r="D48" t="str">
            <v>Anil Uberoi</v>
          </cell>
          <cell r="E48">
            <v>33019</v>
          </cell>
          <cell r="F48" t="str">
            <v>marketing</v>
          </cell>
          <cell r="J48" t="str">
            <v>Anil</v>
          </cell>
          <cell r="K48" t="str">
            <v>Uberoi</v>
          </cell>
          <cell r="L48" t="str">
            <v>Anil Uberoi</v>
          </cell>
        </row>
        <row r="49">
          <cell r="A49">
            <v>33015</v>
          </cell>
          <cell r="B49" t="str">
            <v>Saldarriaga</v>
          </cell>
          <cell r="C49" t="str">
            <v>Juan</v>
          </cell>
          <cell r="D49" t="str">
            <v>Juan Saldarriaga</v>
          </cell>
          <cell r="E49">
            <v>33015</v>
          </cell>
          <cell r="F49" t="str">
            <v>marketing</v>
          </cell>
          <cell r="J49" t="str">
            <v>Juan</v>
          </cell>
          <cell r="K49" t="str">
            <v>Saldarriaga</v>
          </cell>
          <cell r="L49" t="str">
            <v>Juan Saldarriaga</v>
          </cell>
        </row>
        <row r="50">
          <cell r="A50">
            <v>33022</v>
          </cell>
          <cell r="B50" t="str">
            <v>Yee</v>
          </cell>
          <cell r="C50" t="str">
            <v>Lee</v>
          </cell>
          <cell r="D50" t="str">
            <v>Lee Yee</v>
          </cell>
          <cell r="E50">
            <v>33022</v>
          </cell>
          <cell r="F50" t="str">
            <v>marketing</v>
          </cell>
          <cell r="J50" t="str">
            <v>Lee</v>
          </cell>
          <cell r="K50" t="str">
            <v>Yee</v>
          </cell>
          <cell r="L50" t="str">
            <v>Lee Yee</v>
          </cell>
        </row>
        <row r="51">
          <cell r="A51">
            <v>33044</v>
          </cell>
          <cell r="B51" t="str">
            <v>Benoliel</v>
          </cell>
          <cell r="C51" t="str">
            <v>Moshe</v>
          </cell>
          <cell r="D51" t="str">
            <v>Moshe Benoliel</v>
          </cell>
          <cell r="E51">
            <v>33044</v>
          </cell>
          <cell r="F51" t="str">
            <v>sales</v>
          </cell>
          <cell r="J51" t="str">
            <v>Moshe</v>
          </cell>
          <cell r="K51" t="str">
            <v>Benoliel</v>
          </cell>
          <cell r="L51" t="str">
            <v>Moshe Benoliel</v>
          </cell>
        </row>
        <row r="52">
          <cell r="A52">
            <v>4954</v>
          </cell>
          <cell r="B52" t="str">
            <v>Harutada</v>
          </cell>
          <cell r="C52" t="str">
            <v>Bando</v>
          </cell>
          <cell r="D52" t="str">
            <v>Bando Harutada</v>
          </cell>
          <cell r="E52">
            <v>4954</v>
          </cell>
          <cell r="F52" t="str">
            <v>sales</v>
          </cell>
          <cell r="J52" t="str">
            <v>Bando</v>
          </cell>
          <cell r="K52" t="str">
            <v>Harutada</v>
          </cell>
          <cell r="L52" t="str">
            <v>Bando Harutada</v>
          </cell>
        </row>
        <row r="53">
          <cell r="A53">
            <v>33028</v>
          </cell>
          <cell r="B53" t="str">
            <v>Itkin</v>
          </cell>
          <cell r="C53" t="str">
            <v>Gil</v>
          </cell>
          <cell r="D53" t="str">
            <v>Gil Itkin</v>
          </cell>
          <cell r="E53">
            <v>33028</v>
          </cell>
          <cell r="F53" t="str">
            <v>sales</v>
          </cell>
          <cell r="J53" t="str">
            <v>Gil</v>
          </cell>
          <cell r="K53" t="str">
            <v>Itkin</v>
          </cell>
          <cell r="L53" t="str">
            <v>Gil Itkin</v>
          </cell>
        </row>
        <row r="54">
          <cell r="A54">
            <v>33073</v>
          </cell>
          <cell r="B54" t="str">
            <v>Legala</v>
          </cell>
          <cell r="C54" t="str">
            <v>Bruno</v>
          </cell>
          <cell r="D54" t="str">
            <v>Bruno Legala</v>
          </cell>
          <cell r="E54">
            <v>33073</v>
          </cell>
          <cell r="F54" t="str">
            <v>sales</v>
          </cell>
          <cell r="J54" t="str">
            <v>Bruno</v>
          </cell>
          <cell r="K54" t="str">
            <v>Legala</v>
          </cell>
          <cell r="L54" t="str">
            <v>Bruno Legala</v>
          </cell>
        </row>
        <row r="55">
          <cell r="A55">
            <v>33077</v>
          </cell>
          <cell r="B55" t="str">
            <v>McCullen</v>
          </cell>
          <cell r="C55" t="str">
            <v>Doug</v>
          </cell>
          <cell r="D55" t="str">
            <v>Doug McCullen</v>
          </cell>
          <cell r="E55">
            <v>33077</v>
          </cell>
          <cell r="F55" t="str">
            <v>Sales</v>
          </cell>
          <cell r="J55" t="str">
            <v>Doug</v>
          </cell>
          <cell r="K55" t="str">
            <v>McCullen</v>
          </cell>
          <cell r="L55" t="str">
            <v>Doug McCullen</v>
          </cell>
        </row>
        <row r="56">
          <cell r="A56">
            <v>33026</v>
          </cell>
          <cell r="B56" t="str">
            <v>Sevenir</v>
          </cell>
          <cell r="C56" t="str">
            <v>Richard</v>
          </cell>
          <cell r="D56" t="str">
            <v>Richard Sevenir</v>
          </cell>
          <cell r="E56">
            <v>33026</v>
          </cell>
          <cell r="F56" t="str">
            <v>sales</v>
          </cell>
          <cell r="J56" t="str">
            <v>Richard</v>
          </cell>
          <cell r="K56" t="str">
            <v>Sevenir</v>
          </cell>
          <cell r="L56" t="str">
            <v>Richard Sevenir</v>
          </cell>
        </row>
        <row r="57">
          <cell r="A57">
            <v>33003</v>
          </cell>
          <cell r="B57" t="str">
            <v>Borcic</v>
          </cell>
          <cell r="C57" t="str">
            <v>John</v>
          </cell>
          <cell r="D57" t="str">
            <v>John Borcic</v>
          </cell>
          <cell r="E57">
            <v>33003</v>
          </cell>
          <cell r="F57" t="str">
            <v>sales</v>
          </cell>
          <cell r="J57" t="str">
            <v>John</v>
          </cell>
          <cell r="K57" t="str">
            <v>Borcic</v>
          </cell>
          <cell r="L57" t="str">
            <v>John Borcic</v>
          </cell>
        </row>
        <row r="58">
          <cell r="A58">
            <v>33021</v>
          </cell>
          <cell r="B58" t="str">
            <v>Weinbaum</v>
          </cell>
          <cell r="C58" t="str">
            <v>Robert</v>
          </cell>
          <cell r="D58" t="str">
            <v>Robert Weinbaum</v>
          </cell>
          <cell r="E58">
            <v>33021</v>
          </cell>
          <cell r="F58" t="str">
            <v>sales</v>
          </cell>
          <cell r="J58" t="str">
            <v>Robert</v>
          </cell>
          <cell r="K58" t="str">
            <v>Weinbaum</v>
          </cell>
          <cell r="L58" t="str">
            <v>Robert Weinbaum</v>
          </cell>
        </row>
        <row r="59">
          <cell r="A59">
            <v>33036</v>
          </cell>
          <cell r="B59" t="str">
            <v>Gutmans</v>
          </cell>
          <cell r="C59" t="str">
            <v>Natascha</v>
          </cell>
          <cell r="D59" t="str">
            <v>Natascha Gutmans</v>
          </cell>
          <cell r="E59">
            <v>33036</v>
          </cell>
          <cell r="F59" t="str">
            <v>sales - Sales Engineer</v>
          </cell>
          <cell r="J59" t="str">
            <v>Natascha</v>
          </cell>
          <cell r="K59" t="str">
            <v>Gutmans</v>
          </cell>
          <cell r="L59" t="str">
            <v>Natascha Gutmans</v>
          </cell>
        </row>
        <row r="60">
          <cell r="A60">
            <v>33037</v>
          </cell>
          <cell r="B60" t="str">
            <v>Keidar</v>
          </cell>
          <cell r="C60" t="str">
            <v>Udi</v>
          </cell>
          <cell r="D60" t="str">
            <v>Udi Keidar</v>
          </cell>
          <cell r="E60">
            <v>33037</v>
          </cell>
          <cell r="F60" t="str">
            <v>sales - Sales Engineer</v>
          </cell>
          <cell r="J60" t="str">
            <v>Udi</v>
          </cell>
          <cell r="K60" t="str">
            <v>Keidar</v>
          </cell>
          <cell r="L60" t="str">
            <v>Udi Keidar</v>
          </cell>
        </row>
        <row r="61">
          <cell r="A61">
            <v>7469</v>
          </cell>
          <cell r="B61" t="str">
            <v>Matsumoto</v>
          </cell>
          <cell r="C61" t="str">
            <v>Shozo</v>
          </cell>
          <cell r="D61" t="str">
            <v>Shozo Matsumoto</v>
          </cell>
          <cell r="E61">
            <v>7469</v>
          </cell>
          <cell r="F61" t="str">
            <v>sales - Sales Engineer</v>
          </cell>
          <cell r="J61" t="str">
            <v>Shozo</v>
          </cell>
          <cell r="K61" t="str">
            <v>Matsumoto</v>
          </cell>
          <cell r="L61" t="str">
            <v>Shozo Matsumoto</v>
          </cell>
        </row>
        <row r="62">
          <cell r="A62">
            <v>33018</v>
          </cell>
          <cell r="B62" t="str">
            <v>Sharma</v>
          </cell>
          <cell r="C62" t="str">
            <v>Samir</v>
          </cell>
          <cell r="D62" t="str">
            <v>Samir Sharma</v>
          </cell>
          <cell r="E62">
            <v>33018</v>
          </cell>
          <cell r="F62" t="str">
            <v>sales - Sales Engineer</v>
          </cell>
          <cell r="J62" t="str">
            <v>Samir</v>
          </cell>
          <cell r="K62" t="str">
            <v>Sharma</v>
          </cell>
          <cell r="L62" t="str">
            <v>Samir Sharma</v>
          </cell>
        </row>
        <row r="63">
          <cell r="A63">
            <v>33078</v>
          </cell>
          <cell r="B63" t="str">
            <v>Williams</v>
          </cell>
          <cell r="C63" t="str">
            <v>Gareth</v>
          </cell>
          <cell r="D63" t="str">
            <v>Gareth Williams</v>
          </cell>
          <cell r="E63">
            <v>33078</v>
          </cell>
          <cell r="F63" t="str">
            <v>sales - Sales Engineer</v>
          </cell>
          <cell r="J63" t="str">
            <v>Gareth</v>
          </cell>
          <cell r="K63" t="str">
            <v>Williams</v>
          </cell>
          <cell r="L63" t="str">
            <v>Gareth Williams</v>
          </cell>
        </row>
        <row r="64">
          <cell r="A64">
            <v>33038</v>
          </cell>
          <cell r="B64" t="str">
            <v>Bar David</v>
          </cell>
          <cell r="C64" t="str">
            <v>Tomer</v>
          </cell>
          <cell r="D64" t="str">
            <v>Tomer Bar David</v>
          </cell>
          <cell r="E64">
            <v>33038</v>
          </cell>
          <cell r="F64" t="str">
            <v>SI</v>
          </cell>
          <cell r="J64" t="str">
            <v>Tomer</v>
          </cell>
          <cell r="K64" t="str">
            <v>Bar David</v>
          </cell>
          <cell r="L64" t="str">
            <v>Tomer Bar David</v>
          </cell>
        </row>
        <row r="65">
          <cell r="A65">
            <v>33049</v>
          </cell>
          <cell r="B65" t="str">
            <v>Gavish</v>
          </cell>
          <cell r="C65" t="str">
            <v>Adi</v>
          </cell>
          <cell r="D65" t="str">
            <v>Adi Gavish</v>
          </cell>
          <cell r="E65">
            <v>33049</v>
          </cell>
          <cell r="F65" t="str">
            <v>SI</v>
          </cell>
          <cell r="J65" t="str">
            <v>Adi</v>
          </cell>
          <cell r="K65" t="str">
            <v>Gavish</v>
          </cell>
          <cell r="L65" t="str">
            <v>Adi Gavish</v>
          </cell>
        </row>
        <row r="66">
          <cell r="A66">
            <v>33023</v>
          </cell>
          <cell r="B66" t="str">
            <v>Herskovits</v>
          </cell>
          <cell r="C66" t="str">
            <v>Udi</v>
          </cell>
          <cell r="D66" t="str">
            <v>Udi Herskovits</v>
          </cell>
          <cell r="E66">
            <v>33023</v>
          </cell>
          <cell r="F66" t="str">
            <v>SI</v>
          </cell>
          <cell r="J66" t="str">
            <v>Udi</v>
          </cell>
          <cell r="K66" t="str">
            <v>Herskovits</v>
          </cell>
          <cell r="L66" t="str">
            <v>Udi Herskovits</v>
          </cell>
        </row>
        <row r="67">
          <cell r="A67">
            <v>33048</v>
          </cell>
          <cell r="B67" t="str">
            <v>Nir</v>
          </cell>
          <cell r="C67" t="str">
            <v>Baroz</v>
          </cell>
          <cell r="D67" t="str">
            <v>Baroz Nir</v>
          </cell>
          <cell r="E67">
            <v>33048</v>
          </cell>
          <cell r="F67" t="str">
            <v>SI</v>
          </cell>
          <cell r="J67" t="str">
            <v>Baroz</v>
          </cell>
          <cell r="K67" t="str">
            <v>Nir</v>
          </cell>
          <cell r="L67" t="str">
            <v>Baroz Nir</v>
          </cell>
        </row>
        <row r="68">
          <cell r="A68">
            <v>33013</v>
          </cell>
          <cell r="B68" t="str">
            <v>Nuriel</v>
          </cell>
          <cell r="C68" t="str">
            <v>Eden</v>
          </cell>
          <cell r="D68" t="str">
            <v>Eden Nuriel</v>
          </cell>
          <cell r="E68">
            <v>33013</v>
          </cell>
          <cell r="F68" t="str">
            <v>SI</v>
          </cell>
          <cell r="J68" t="str">
            <v>Eden</v>
          </cell>
          <cell r="K68" t="str">
            <v>Nuriel</v>
          </cell>
          <cell r="L68" t="str">
            <v>Eden Nuriel</v>
          </cell>
        </row>
        <row r="69">
          <cell r="A69">
            <v>31556</v>
          </cell>
          <cell r="B69" t="str">
            <v>Shukrun</v>
          </cell>
          <cell r="C69" t="str">
            <v>Moshe</v>
          </cell>
          <cell r="D69" t="str">
            <v>Moshe Shukrun</v>
          </cell>
          <cell r="E69">
            <v>31556</v>
          </cell>
          <cell r="F69" t="str">
            <v>SI</v>
          </cell>
          <cell r="J69" t="str">
            <v>Moshe</v>
          </cell>
          <cell r="K69" t="str">
            <v>Shukrun</v>
          </cell>
          <cell r="L69" t="str">
            <v>Moshe Shukrun</v>
          </cell>
        </row>
        <row r="70">
          <cell r="A70">
            <v>33074</v>
          </cell>
          <cell r="B70" t="str">
            <v>Takahashi</v>
          </cell>
          <cell r="C70" t="str">
            <v>Kenji</v>
          </cell>
          <cell r="D70" t="str">
            <v>Kenji Takahashi</v>
          </cell>
          <cell r="E70">
            <v>33074</v>
          </cell>
          <cell r="F70" t="str">
            <v>SI</v>
          </cell>
          <cell r="J70" t="str">
            <v>Kenji</v>
          </cell>
          <cell r="K70" t="str">
            <v>Takahashi</v>
          </cell>
          <cell r="L70" t="str">
            <v>Kenji Takahashi</v>
          </cell>
        </row>
        <row r="71">
          <cell r="A71">
            <v>33072</v>
          </cell>
          <cell r="B71" t="str">
            <v>Capriglione</v>
          </cell>
          <cell r="C71" t="str">
            <v>Cristoforo</v>
          </cell>
          <cell r="D71" t="str">
            <v>Cristoforo Capriglione</v>
          </cell>
          <cell r="E71">
            <v>33072</v>
          </cell>
          <cell r="F71" t="str">
            <v>SI</v>
          </cell>
          <cell r="J71" t="str">
            <v>Cristoforo</v>
          </cell>
          <cell r="K71" t="str">
            <v>Capriglione</v>
          </cell>
          <cell r="L71" t="str">
            <v>Cristoforo Capriglione</v>
          </cell>
        </row>
        <row r="72">
          <cell r="A72">
            <v>33025</v>
          </cell>
          <cell r="B72" t="str">
            <v>Chretien</v>
          </cell>
          <cell r="C72" t="str">
            <v>Franck</v>
          </cell>
          <cell r="D72" t="str">
            <v>Franck Chretien</v>
          </cell>
          <cell r="E72">
            <v>33025</v>
          </cell>
          <cell r="F72" t="str">
            <v>SI</v>
          </cell>
          <cell r="J72" t="str">
            <v>Franck</v>
          </cell>
          <cell r="K72" t="str">
            <v>Chretien</v>
          </cell>
          <cell r="L72" t="str">
            <v>Franck Chretien</v>
          </cell>
        </row>
        <row r="73">
          <cell r="A73">
            <v>33076</v>
          </cell>
          <cell r="B73" t="str">
            <v>Dan</v>
          </cell>
          <cell r="C73" t="str">
            <v>Moris</v>
          </cell>
          <cell r="D73" t="str">
            <v>Moris Dan</v>
          </cell>
          <cell r="E73">
            <v>33076</v>
          </cell>
          <cell r="F73" t="str">
            <v>SI</v>
          </cell>
          <cell r="J73" t="str">
            <v>Moris</v>
          </cell>
          <cell r="K73" t="str">
            <v>Dan</v>
          </cell>
          <cell r="L73" t="str">
            <v>Moris Dan</v>
          </cell>
        </row>
        <row r="74">
          <cell r="A74">
            <v>33075</v>
          </cell>
          <cell r="B74" t="str">
            <v>Girish</v>
          </cell>
          <cell r="C74" t="str">
            <v>Radhakrishnan</v>
          </cell>
          <cell r="D74" t="str">
            <v>Radhakrishnan Girish</v>
          </cell>
          <cell r="E74">
            <v>33075</v>
          </cell>
          <cell r="F74" t="str">
            <v>SI</v>
          </cell>
          <cell r="J74" t="str">
            <v>Radhakrishnan</v>
          </cell>
          <cell r="K74" t="str">
            <v>Girish</v>
          </cell>
          <cell r="L74" t="str">
            <v>Radhakrishnan Girish</v>
          </cell>
        </row>
        <row r="75">
          <cell r="A75">
            <v>33024</v>
          </cell>
          <cell r="B75" t="str">
            <v>Graffin</v>
          </cell>
          <cell r="C75" t="str">
            <v>Christophe</v>
          </cell>
          <cell r="D75" t="str">
            <v>Christophe Graffin</v>
          </cell>
          <cell r="E75">
            <v>33024</v>
          </cell>
          <cell r="F75" t="str">
            <v>SI</v>
          </cell>
          <cell r="J75" t="str">
            <v>Christophe</v>
          </cell>
          <cell r="K75" t="str">
            <v>Graffin</v>
          </cell>
          <cell r="L75" t="str">
            <v>Christophe Graffin</v>
          </cell>
        </row>
        <row r="76">
          <cell r="A76">
            <v>4681</v>
          </cell>
          <cell r="B76" t="str">
            <v>Higer</v>
          </cell>
          <cell r="C76" t="str">
            <v>Sasha Alexander</v>
          </cell>
          <cell r="D76" t="str">
            <v>Sasha Alexander Higer</v>
          </cell>
          <cell r="E76">
            <v>4681</v>
          </cell>
          <cell r="F76" t="str">
            <v>SI</v>
          </cell>
          <cell r="J76" t="str">
            <v>Sasha Alexander</v>
          </cell>
          <cell r="K76" t="str">
            <v>Higer</v>
          </cell>
          <cell r="L76" t="str">
            <v>Sasha Alexander Higer</v>
          </cell>
        </row>
        <row r="77">
          <cell r="A77">
            <v>33011</v>
          </cell>
          <cell r="B77" t="str">
            <v>Motukuri</v>
          </cell>
          <cell r="C77" t="str">
            <v>Srinivas</v>
          </cell>
          <cell r="D77" t="str">
            <v>Srinivas Motukuri</v>
          </cell>
          <cell r="E77">
            <v>33011</v>
          </cell>
          <cell r="F77" t="str">
            <v>SI</v>
          </cell>
          <cell r="J77" t="str">
            <v>Srinivas</v>
          </cell>
          <cell r="K77" t="str">
            <v>Motukuri</v>
          </cell>
          <cell r="L77" t="str">
            <v>Srinivas Motukuri</v>
          </cell>
        </row>
        <row r="78">
          <cell r="A78">
            <v>33071</v>
          </cell>
          <cell r="B78" t="str">
            <v>Suggi</v>
          </cell>
          <cell r="C78" t="str">
            <v>Alberto</v>
          </cell>
          <cell r="D78" t="str">
            <v>Alberto Suggi</v>
          </cell>
          <cell r="E78">
            <v>33071</v>
          </cell>
          <cell r="F78" t="str">
            <v>SI</v>
          </cell>
          <cell r="J78" t="str">
            <v>Alberto</v>
          </cell>
          <cell r="K78" t="str">
            <v>Suggi</v>
          </cell>
          <cell r="L78" t="str">
            <v>Alberto Suggi</v>
          </cell>
        </row>
        <row r="79">
          <cell r="A79">
            <v>33027</v>
          </cell>
          <cell r="B79" t="str">
            <v>Tam</v>
          </cell>
          <cell r="C79" t="str">
            <v>Alan</v>
          </cell>
          <cell r="D79" t="str">
            <v>Alan Tam</v>
          </cell>
          <cell r="E79">
            <v>33027</v>
          </cell>
          <cell r="F79" t="str">
            <v>SI</v>
          </cell>
          <cell r="J79" t="str">
            <v>Alan</v>
          </cell>
          <cell r="K79" t="str">
            <v>Tam</v>
          </cell>
          <cell r="L79" t="str">
            <v>Alan Tam</v>
          </cell>
        </row>
        <row r="80">
          <cell r="A80">
            <v>33005</v>
          </cell>
          <cell r="B80" t="str">
            <v>Eliaz</v>
          </cell>
          <cell r="C80" t="str">
            <v>Yaron Yinon</v>
          </cell>
          <cell r="D80" t="str">
            <v>Yaron Yinon Eliaz</v>
          </cell>
          <cell r="E80">
            <v>33005</v>
          </cell>
          <cell r="F80" t="str">
            <v>SI / Dev-Tech</v>
          </cell>
          <cell r="J80" t="str">
            <v>Yaron Yinon</v>
          </cell>
          <cell r="K80" t="str">
            <v>Eliaz</v>
          </cell>
          <cell r="L80" t="str">
            <v>Yaron Yinon Eliaz</v>
          </cell>
        </row>
        <row r="81">
          <cell r="A81">
            <v>33035</v>
          </cell>
          <cell r="B81" t="str">
            <v>Arbel</v>
          </cell>
          <cell r="C81" t="str">
            <v>Nir</v>
          </cell>
          <cell r="D81" t="str">
            <v>Nir Arbel</v>
          </cell>
          <cell r="E81">
            <v>33035</v>
          </cell>
          <cell r="F81" t="str">
            <v>TBO</v>
          </cell>
          <cell r="J81" t="str">
            <v>Nir</v>
          </cell>
          <cell r="K81" t="str">
            <v>Arbel</v>
          </cell>
          <cell r="L81" t="str">
            <v>Nir Arbel</v>
          </cell>
        </row>
        <row r="82">
          <cell r="A82">
            <v>33004</v>
          </cell>
          <cell r="B82" t="str">
            <v>Dominguez</v>
          </cell>
          <cell r="C82" t="str">
            <v>Jose</v>
          </cell>
          <cell r="D82" t="str">
            <v>Jose Dominguez</v>
          </cell>
          <cell r="E82">
            <v>33004</v>
          </cell>
          <cell r="F82" t="str">
            <v>TBO</v>
          </cell>
          <cell r="J82" t="str">
            <v>Jose</v>
          </cell>
          <cell r="K82" t="str">
            <v>Dominguez</v>
          </cell>
          <cell r="L82" t="str">
            <v>Jose Dominguez</v>
          </cell>
        </row>
        <row r="83">
          <cell r="A83">
            <v>33008</v>
          </cell>
          <cell r="B83" t="str">
            <v>Gries</v>
          </cell>
          <cell r="C83" t="str">
            <v>Eric</v>
          </cell>
          <cell r="D83" t="str">
            <v>Eric Gries</v>
          </cell>
          <cell r="E83">
            <v>33008</v>
          </cell>
          <cell r="J83" t="str">
            <v>Eric</v>
          </cell>
          <cell r="K83" t="str">
            <v>Gries</v>
          </cell>
          <cell r="L83" t="str">
            <v>Eric Gries</v>
          </cell>
        </row>
        <row r="84">
          <cell r="A84">
            <v>33043</v>
          </cell>
          <cell r="B84" t="str">
            <v>Sofer</v>
          </cell>
          <cell r="C84" t="str">
            <v>Dror</v>
          </cell>
          <cell r="D84" t="str">
            <v>Dror Sofer</v>
          </cell>
          <cell r="E84">
            <v>33043</v>
          </cell>
          <cell r="J84" t="str">
            <v>Dror</v>
          </cell>
          <cell r="K84" t="str">
            <v>Sofer</v>
          </cell>
          <cell r="L84" t="str">
            <v>Dror Sofer</v>
          </cell>
        </row>
        <row r="85">
          <cell r="A85">
            <v>33020</v>
          </cell>
          <cell r="B85" t="str">
            <v>Wagner</v>
          </cell>
          <cell r="C85" t="str">
            <v>Eran</v>
          </cell>
          <cell r="D85" t="str">
            <v>Eran Wagner</v>
          </cell>
          <cell r="E85">
            <v>33020</v>
          </cell>
          <cell r="J85" t="str">
            <v>Eran</v>
          </cell>
          <cell r="K85" t="str">
            <v>Wagner</v>
          </cell>
          <cell r="L85" t="str">
            <v>Eran Wagner</v>
          </cell>
        </row>
      </sheetData>
      <sheetData sheetId="1" refreshError="1"/>
      <sheetData sheetId="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Exb I.1_PP Recon"/>
      <sheetName val="Exb I.2_PPA Taira"/>
      <sheetName val="Exb I.3_PPA Mina"/>
      <sheetName val="Exb I.4_PPA ABC"/>
      <sheetName val="Exb II.1_Summary Taira"/>
      <sheetName val="Exb II.2_MCM Taira"/>
      <sheetName val="Exb II.3_MCM Inputs Taira"/>
      <sheetName val="Exb II.4_Comp Analy Taira"/>
      <sheetName val="Exb II.5_Size Adj Taira"/>
      <sheetName val="Exb II.6_MTM Taira"/>
      <sheetName val="Exb II.7_Adj Earn Taira"/>
      <sheetName val="Exb III.1_Summary Mina"/>
      <sheetName val="Exb III.2_Mult Inputs Mina"/>
      <sheetName val="Exb III.3_Comp Analy Mina"/>
      <sheetName val="Exb III.4_Adj Earn Mina"/>
      <sheetName val="Taira Corp"/>
      <sheetName val="Minamoto Inc"/>
      <sheetName val="Act Manufacturing"/>
      <sheetName val="Benchmark"/>
      <sheetName val="DDIC"/>
      <sheetName val="IEC"/>
      <sheetName val="Pemstar"/>
      <sheetName val="Plexus"/>
      <sheetName val="Sigmatron"/>
      <sheetName val="Smtek"/>
      <sheetName val="Sparton"/>
      <sheetName val="Viasystems"/>
      <sheetName val="Park Electrochemical"/>
      <sheetName val="Rogers"/>
      <sheetName val="Sheldahl"/>
      <sheetName val="REV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Consolidation "/>
      <sheetName val="INC"/>
      <sheetName val="AE"/>
      <sheetName val="COGS alloc."/>
      <sheetName val="Def. comp."/>
      <sheetName val="BS"/>
      <sheetName val="P&amp;Lאנליטי "/>
      <sheetName val="אנליטי מאזן"/>
      <sheetName val="Capital "/>
      <sheetName val="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IAS Adjustments"/>
      <sheetName val="Chart of accounts"/>
      <sheetName val="Trial "/>
      <sheetName val="Report"/>
      <sheetName val="Cash flow"/>
      <sheetName val="Fixed assets"/>
      <sheetName val="Other assets"/>
      <sheetName val="Loans"/>
      <sheetName val="Loans RP"/>
      <sheetName val="Finance expense"/>
      <sheetName val="BS&amp;PL"/>
      <sheetName val="Equity"/>
      <sheetName val="CF"/>
      <sheetName val="Notes"/>
      <sheetName val="FA"/>
      <sheetName val="FS prev"/>
      <sheetName val="Monetary"/>
      <sheetName val="Analytical re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30">
          <cell r="C230">
            <v>37072</v>
          </cell>
          <cell r="D230">
            <v>36891</v>
          </cell>
        </row>
        <row r="231">
          <cell r="C231">
            <v>37072</v>
          </cell>
          <cell r="D231">
            <v>36891</v>
          </cell>
          <cell r="F231" t="str">
            <v>Interest</v>
          </cell>
        </row>
        <row r="232">
          <cell r="C232" t="str">
            <v>THUF</v>
          </cell>
          <cell r="D232" t="str">
            <v>THUF</v>
          </cell>
          <cell r="F232" t="str">
            <v>terms</v>
          </cell>
        </row>
        <row r="233">
          <cell r="B233" t="str">
            <v>Current liabilities</v>
          </cell>
        </row>
        <row r="234">
          <cell r="B234" t="str">
            <v>Trade accounts payable</v>
          </cell>
        </row>
        <row r="235">
          <cell r="B235" t="str">
            <v>Bes-Net 2000 Kft.</v>
          </cell>
          <cell r="C235">
            <v>0</v>
          </cell>
          <cell r="D235">
            <v>0</v>
          </cell>
        </row>
        <row r="236">
          <cell r="B236" t="str">
            <v>Bes-Net Center Kft.</v>
          </cell>
          <cell r="C236">
            <v>0</v>
          </cell>
          <cell r="D236">
            <v>0</v>
          </cell>
        </row>
        <row r="237">
          <cell r="B237" t="str">
            <v>Bes-Net Hungaria Kft.</v>
          </cell>
          <cell r="C237">
            <v>0</v>
          </cell>
          <cell r="D237">
            <v>0</v>
          </cell>
        </row>
        <row r="238">
          <cell r="B238" t="str">
            <v>Apreal B.V.</v>
          </cell>
          <cell r="C238">
            <v>0</v>
          </cell>
          <cell r="D238">
            <v>0</v>
          </cell>
        </row>
        <row r="239">
          <cell r="B239" t="str">
            <v>Bes-Net B.V.</v>
          </cell>
          <cell r="C239">
            <v>0</v>
          </cell>
          <cell r="D239">
            <v>0</v>
          </cell>
        </row>
        <row r="240">
          <cell r="B240" t="str">
            <v>Bes-Net Engineering International B.V.</v>
          </cell>
          <cell r="C240">
            <v>0</v>
          </cell>
          <cell r="D240">
            <v>0</v>
          </cell>
        </row>
        <row r="241">
          <cell r="B241" t="str">
            <v>Bes-Net Europe B.V.</v>
          </cell>
          <cell r="C241">
            <v>0</v>
          </cell>
          <cell r="D241">
            <v>0</v>
          </cell>
        </row>
        <row r="242">
          <cell r="B242" t="str">
            <v>N.A. Europe Ltd.</v>
          </cell>
          <cell r="C242">
            <v>0</v>
          </cell>
          <cell r="D242">
            <v>0</v>
          </cell>
        </row>
        <row r="243">
          <cell r="B243" t="str">
            <v>Bes Net Investment B.V.</v>
          </cell>
          <cell r="C243">
            <v>0</v>
          </cell>
          <cell r="D243">
            <v>0</v>
          </cell>
        </row>
        <row r="244">
          <cell r="B244" t="str">
            <v>Bes Net Investment Ltd.</v>
          </cell>
          <cell r="C244">
            <v>0</v>
          </cell>
          <cell r="D244">
            <v>0</v>
          </cell>
        </row>
        <row r="245">
          <cell r="B245" t="str">
            <v>Bes-Net Prague B.V.</v>
          </cell>
          <cell r="C245">
            <v>0</v>
          </cell>
          <cell r="D245">
            <v>0</v>
          </cell>
        </row>
        <row r="246">
          <cell r="B246" t="str">
            <v>Bes-Net Prague SR.O.</v>
          </cell>
          <cell r="C246">
            <v>0</v>
          </cell>
          <cell r="D246">
            <v>0</v>
          </cell>
        </row>
        <row r="247">
          <cell r="B247" t="str">
            <v>B.S.R. Amanet B.V.</v>
          </cell>
          <cell r="C247">
            <v>0</v>
          </cell>
          <cell r="D247">
            <v>0</v>
          </cell>
        </row>
        <row r="248">
          <cell r="B248" t="str">
            <v>B.S.R. Amanet Ltd.</v>
          </cell>
          <cell r="C248">
            <v>0</v>
          </cell>
          <cell r="D248">
            <v>0</v>
          </cell>
        </row>
        <row r="249">
          <cell r="B249" t="str">
            <v>Impulse Building a.s.</v>
          </cell>
          <cell r="C249">
            <v>0</v>
          </cell>
          <cell r="D249">
            <v>0</v>
          </cell>
        </row>
        <row r="250">
          <cell r="B250" t="str">
            <v>Poland</v>
          </cell>
          <cell r="C250">
            <v>0</v>
          </cell>
          <cell r="D250">
            <v>0</v>
          </cell>
        </row>
        <row r="251">
          <cell r="B251" t="str">
            <v>Rumania</v>
          </cell>
          <cell r="C251">
            <v>0</v>
          </cell>
          <cell r="D251">
            <v>0</v>
          </cell>
        </row>
        <row r="252">
          <cell r="B252" t="str">
            <v>Slovakia</v>
          </cell>
          <cell r="C252">
            <v>0</v>
          </cell>
          <cell r="D252">
            <v>0</v>
          </cell>
        </row>
        <row r="253">
          <cell r="C253">
            <v>0</v>
          </cell>
          <cell r="D253">
            <v>0</v>
          </cell>
        </row>
        <row r="254">
          <cell r="C254">
            <v>0</v>
          </cell>
          <cell r="D254">
            <v>0</v>
          </cell>
        </row>
        <row r="255">
          <cell r="B255" t="str">
            <v>Short term loans</v>
          </cell>
        </row>
        <row r="256">
          <cell r="B256" t="str">
            <v>Bes-Net 2000 Kft.</v>
          </cell>
          <cell r="C256">
            <v>0</v>
          </cell>
          <cell r="D256">
            <v>0</v>
          </cell>
        </row>
        <row r="257">
          <cell r="B257" t="str">
            <v>Bes-Net Center Kft.</v>
          </cell>
          <cell r="C257">
            <v>5595</v>
          </cell>
          <cell r="D257">
            <v>0</v>
          </cell>
        </row>
        <row r="258">
          <cell r="B258" t="str">
            <v>Bes-Net Hungaria Kft.</v>
          </cell>
          <cell r="C258">
            <v>0</v>
          </cell>
          <cell r="D258">
            <v>0</v>
          </cell>
        </row>
        <row r="259">
          <cell r="B259" t="str">
            <v>Apreal B.V.</v>
          </cell>
          <cell r="C259">
            <v>0</v>
          </cell>
          <cell r="D259">
            <v>0</v>
          </cell>
        </row>
        <row r="260">
          <cell r="B260" t="str">
            <v>Bes-Net B.V.</v>
          </cell>
          <cell r="C260">
            <v>0</v>
          </cell>
          <cell r="D260">
            <v>0</v>
          </cell>
        </row>
        <row r="261">
          <cell r="B261" t="str">
            <v>Bes-Net Engineering International B.V.</v>
          </cell>
          <cell r="C261">
            <v>0</v>
          </cell>
          <cell r="D261">
            <v>0</v>
          </cell>
        </row>
        <row r="262">
          <cell r="B262" t="str">
            <v>Bes-Net Europe B.V.</v>
          </cell>
          <cell r="C262">
            <v>0</v>
          </cell>
          <cell r="D262">
            <v>0</v>
          </cell>
        </row>
        <row r="263">
          <cell r="B263" t="str">
            <v>N.A. Europe Ltd.</v>
          </cell>
          <cell r="C263">
            <v>0</v>
          </cell>
          <cell r="D263">
            <v>0</v>
          </cell>
        </row>
        <row r="264">
          <cell r="B264" t="str">
            <v>Bes Net Investment B.V.</v>
          </cell>
          <cell r="C264">
            <v>0</v>
          </cell>
          <cell r="D264">
            <v>0</v>
          </cell>
        </row>
        <row r="265">
          <cell r="B265" t="str">
            <v>Bes Net Investment Ltd.</v>
          </cell>
          <cell r="C265">
            <v>0</v>
          </cell>
          <cell r="D265">
            <v>0</v>
          </cell>
        </row>
        <row r="266">
          <cell r="B266" t="str">
            <v>Bes-Net Prague B.V.</v>
          </cell>
          <cell r="C266">
            <v>0</v>
          </cell>
          <cell r="D266">
            <v>0</v>
          </cell>
        </row>
        <row r="267">
          <cell r="B267" t="str">
            <v>Bes-Net Prague SR.O.</v>
          </cell>
          <cell r="C267">
            <v>0</v>
          </cell>
          <cell r="D267">
            <v>0</v>
          </cell>
        </row>
        <row r="268">
          <cell r="B268" t="str">
            <v>B.S.R. Amanet B.V.</v>
          </cell>
          <cell r="C268">
            <v>0</v>
          </cell>
          <cell r="D268">
            <v>0</v>
          </cell>
        </row>
        <row r="269">
          <cell r="B269" t="str">
            <v>B.S.R. Amanet Ltd.</v>
          </cell>
          <cell r="C269">
            <v>0</v>
          </cell>
          <cell r="D269">
            <v>0</v>
          </cell>
        </row>
        <row r="270">
          <cell r="B270" t="str">
            <v>Impulse Building a.s.</v>
          </cell>
          <cell r="C270">
            <v>0</v>
          </cell>
          <cell r="D270">
            <v>0</v>
          </cell>
        </row>
        <row r="271">
          <cell r="B271" t="str">
            <v>Poland</v>
          </cell>
          <cell r="C271">
            <v>0</v>
          </cell>
          <cell r="D271">
            <v>0</v>
          </cell>
        </row>
        <row r="272">
          <cell r="B272" t="str">
            <v>Rumania</v>
          </cell>
          <cell r="C272">
            <v>0</v>
          </cell>
          <cell r="D272">
            <v>0</v>
          </cell>
        </row>
        <row r="273">
          <cell r="B273" t="str">
            <v>Slovakia</v>
          </cell>
          <cell r="C273">
            <v>0</v>
          </cell>
          <cell r="D273">
            <v>0</v>
          </cell>
        </row>
        <row r="274">
          <cell r="C274">
            <v>0</v>
          </cell>
          <cell r="D274">
            <v>0</v>
          </cell>
        </row>
        <row r="275">
          <cell r="C275">
            <v>5595</v>
          </cell>
          <cell r="D275">
            <v>0</v>
          </cell>
        </row>
        <row r="276">
          <cell r="B276" t="str">
            <v>Long-term liabilities</v>
          </cell>
        </row>
        <row r="277">
          <cell r="B277" t="str">
            <v>Long term loans</v>
          </cell>
        </row>
        <row r="278">
          <cell r="B278" t="str">
            <v>Bes-Net 2000 Kft.</v>
          </cell>
          <cell r="C278">
            <v>0</v>
          </cell>
          <cell r="D278">
            <v>0</v>
          </cell>
        </row>
        <row r="279">
          <cell r="B279" t="str">
            <v>Bes-Net Center Kft.</v>
          </cell>
          <cell r="C279">
            <v>0</v>
          </cell>
          <cell r="D279">
            <v>0</v>
          </cell>
        </row>
        <row r="280">
          <cell r="B280" t="str">
            <v>Bes-Net Hungaria Kft.</v>
          </cell>
          <cell r="C280">
            <v>0</v>
          </cell>
          <cell r="D280">
            <v>0</v>
          </cell>
        </row>
        <row r="281">
          <cell r="B281" t="str">
            <v>Apreal B.V.</v>
          </cell>
          <cell r="C281">
            <v>0</v>
          </cell>
          <cell r="D281">
            <v>0</v>
          </cell>
        </row>
        <row r="282">
          <cell r="B282" t="str">
            <v>Bes-Net B.V.</v>
          </cell>
          <cell r="C282">
            <v>0</v>
          </cell>
          <cell r="D282">
            <v>0</v>
          </cell>
        </row>
        <row r="283">
          <cell r="B283" t="str">
            <v>Bes-Net Engineering International B.V.</v>
          </cell>
          <cell r="C283">
            <v>0</v>
          </cell>
          <cell r="D283">
            <v>0</v>
          </cell>
        </row>
        <row r="284">
          <cell r="B284" t="str">
            <v>Bes-Net Europe B.V.</v>
          </cell>
          <cell r="C284">
            <v>0</v>
          </cell>
          <cell r="D284">
            <v>0</v>
          </cell>
        </row>
        <row r="285">
          <cell r="B285" t="str">
            <v>N.A. Europe Ltd.</v>
          </cell>
          <cell r="C285">
            <v>310231</v>
          </cell>
          <cell r="D285">
            <v>309948</v>
          </cell>
        </row>
        <row r="286">
          <cell r="B286" t="str">
            <v>Bes Net Investment B.V.</v>
          </cell>
          <cell r="C286">
            <v>206821</v>
          </cell>
          <cell r="D286">
            <v>234257</v>
          </cell>
        </row>
        <row r="287">
          <cell r="B287" t="str">
            <v>Bes Net Investment Ltd.</v>
          </cell>
          <cell r="C287">
            <v>0</v>
          </cell>
          <cell r="D287">
            <v>0</v>
          </cell>
        </row>
        <row r="288">
          <cell r="B288" t="str">
            <v>Bes-Net Prague B.V.</v>
          </cell>
          <cell r="C288">
            <v>0</v>
          </cell>
          <cell r="D288">
            <v>0</v>
          </cell>
        </row>
        <row r="289">
          <cell r="B289" t="str">
            <v>Bes-Net Prague SR.O.</v>
          </cell>
          <cell r="C289">
            <v>0</v>
          </cell>
          <cell r="D289">
            <v>0</v>
          </cell>
        </row>
        <row r="290">
          <cell r="B290" t="str">
            <v>B.S.R. Amanet B.V.</v>
          </cell>
          <cell r="C290">
            <v>0</v>
          </cell>
          <cell r="D290">
            <v>0</v>
          </cell>
        </row>
        <row r="291">
          <cell r="B291" t="str">
            <v>B.S.R. Amanet Ltd.</v>
          </cell>
          <cell r="C291">
            <v>0</v>
          </cell>
          <cell r="D291">
            <v>0</v>
          </cell>
        </row>
        <row r="292">
          <cell r="B292" t="str">
            <v>Impulse Building a.s.</v>
          </cell>
          <cell r="C292">
            <v>0</v>
          </cell>
          <cell r="D292">
            <v>0</v>
          </cell>
        </row>
        <row r="293">
          <cell r="B293" t="str">
            <v>Poland</v>
          </cell>
          <cell r="C293">
            <v>0</v>
          </cell>
          <cell r="D293">
            <v>0</v>
          </cell>
        </row>
        <row r="294">
          <cell r="B294" t="str">
            <v>Rumania</v>
          </cell>
          <cell r="C294">
            <v>0</v>
          </cell>
          <cell r="D294">
            <v>0</v>
          </cell>
        </row>
        <row r="295">
          <cell r="B295" t="str">
            <v>Slovakia</v>
          </cell>
          <cell r="C295">
            <v>0</v>
          </cell>
          <cell r="D295">
            <v>0</v>
          </cell>
        </row>
        <row r="296">
          <cell r="C296">
            <v>0</v>
          </cell>
          <cell r="D296">
            <v>0</v>
          </cell>
        </row>
        <row r="297">
          <cell r="C297">
            <v>517052</v>
          </cell>
          <cell r="D297">
            <v>544205</v>
          </cell>
        </row>
        <row r="494">
          <cell r="C494">
            <v>37072</v>
          </cell>
          <cell r="D494">
            <v>36891</v>
          </cell>
        </row>
        <row r="495">
          <cell r="C495" t="str">
            <v>THUF</v>
          </cell>
          <cell r="D495" t="str">
            <v>THUF</v>
          </cell>
        </row>
        <row r="496">
          <cell r="B496" t="str">
            <v>Bes-Net 2000 Kft.</v>
          </cell>
          <cell r="D496">
            <v>0</v>
          </cell>
        </row>
        <row r="497">
          <cell r="B497" t="str">
            <v>Bes-Net Center Kft.</v>
          </cell>
          <cell r="D497">
            <v>0</v>
          </cell>
        </row>
        <row r="498">
          <cell r="B498" t="str">
            <v>Bes-Net Hungaria Kft.</v>
          </cell>
          <cell r="D498">
            <v>0</v>
          </cell>
        </row>
        <row r="499">
          <cell r="B499" t="str">
            <v>Apreal B.V.</v>
          </cell>
          <cell r="D499">
            <v>0</v>
          </cell>
        </row>
        <row r="500">
          <cell r="B500" t="str">
            <v>Bes-Net B.V.</v>
          </cell>
          <cell r="D500">
            <v>0</v>
          </cell>
        </row>
        <row r="501">
          <cell r="B501" t="str">
            <v>Bes-Net Engineering International B.V.</v>
          </cell>
          <cell r="D501">
            <v>0</v>
          </cell>
        </row>
        <row r="502">
          <cell r="B502" t="str">
            <v>Bes-Net Europe B.V.</v>
          </cell>
          <cell r="D502">
            <v>0</v>
          </cell>
        </row>
        <row r="503">
          <cell r="B503" t="str">
            <v>N.A. Europe Ltd.</v>
          </cell>
          <cell r="D503">
            <v>0</v>
          </cell>
        </row>
        <row r="504">
          <cell r="B504" t="str">
            <v>Bes Net Investment B.V.</v>
          </cell>
          <cell r="D504">
            <v>0</v>
          </cell>
        </row>
        <row r="505">
          <cell r="B505" t="str">
            <v>Bes Net Investment Ltd.</v>
          </cell>
          <cell r="D505">
            <v>0</v>
          </cell>
        </row>
        <row r="506">
          <cell r="B506" t="str">
            <v>Bes-Net Prague B.V.</v>
          </cell>
          <cell r="D506">
            <v>0</v>
          </cell>
        </row>
        <row r="507">
          <cell r="B507" t="str">
            <v>Bes-Net Prague SR.O.</v>
          </cell>
          <cell r="D507">
            <v>0</v>
          </cell>
        </row>
        <row r="508">
          <cell r="B508" t="str">
            <v>B.S.R. Amanet B.V.</v>
          </cell>
          <cell r="D508">
            <v>0</v>
          </cell>
        </row>
        <row r="509">
          <cell r="B509" t="str">
            <v>B.S.R. Amanet Ltd.</v>
          </cell>
          <cell r="D509">
            <v>0</v>
          </cell>
        </row>
        <row r="510">
          <cell r="B510" t="str">
            <v>Impulse Building a.s.</v>
          </cell>
          <cell r="D510">
            <v>0</v>
          </cell>
        </row>
        <row r="511">
          <cell r="B511" t="str">
            <v>Poland</v>
          </cell>
          <cell r="D511">
            <v>0</v>
          </cell>
        </row>
        <row r="512">
          <cell r="B512" t="str">
            <v>Rumania</v>
          </cell>
          <cell r="D512">
            <v>0</v>
          </cell>
        </row>
        <row r="513">
          <cell r="B513" t="str">
            <v>Slovakia</v>
          </cell>
          <cell r="D513">
            <v>0</v>
          </cell>
        </row>
        <row r="514">
          <cell r="D514">
            <v>0</v>
          </cell>
        </row>
        <row r="515">
          <cell r="B515" t="str">
            <v>Related parties - expenses capitalized</v>
          </cell>
          <cell r="C515">
            <v>0</v>
          </cell>
          <cell r="D515">
            <v>0</v>
          </cell>
        </row>
        <row r="517">
          <cell r="C517">
            <v>37072</v>
          </cell>
          <cell r="D517">
            <v>36891</v>
          </cell>
        </row>
        <row r="518">
          <cell r="C518" t="str">
            <v>THUF</v>
          </cell>
          <cell r="D518" t="str">
            <v>THUF</v>
          </cell>
        </row>
        <row r="519">
          <cell r="B519" t="str">
            <v>Related parties</v>
          </cell>
          <cell r="D519">
            <v>0</v>
          </cell>
        </row>
        <row r="520">
          <cell r="B520" t="str">
            <v>Banks</v>
          </cell>
          <cell r="D520">
            <v>0</v>
          </cell>
        </row>
        <row r="521">
          <cell r="B521" t="str">
            <v>Loans</v>
          </cell>
          <cell r="D521">
            <v>0</v>
          </cell>
        </row>
        <row r="522">
          <cell r="B522" t="str">
            <v>Others</v>
          </cell>
          <cell r="D522">
            <v>0</v>
          </cell>
        </row>
        <row r="523">
          <cell r="D523">
            <v>0</v>
          </cell>
        </row>
        <row r="524">
          <cell r="B524" t="str">
            <v>Finance income (expenses) capitalized, net</v>
          </cell>
          <cell r="C524">
            <v>0</v>
          </cell>
          <cell r="D524">
            <v>0</v>
          </cell>
        </row>
        <row r="526">
          <cell r="B526" t="str">
            <v>Total expenses capitalized</v>
          </cell>
          <cell r="C526">
            <v>0</v>
          </cell>
          <cell r="D526">
            <v>0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VC Warrants"/>
    </sheetNames>
    <sheetDataSet>
      <sheetData sheetId="0" refreshError="1">
        <row r="1">
          <cell r="B1">
            <v>5000000</v>
          </cell>
        </row>
        <row r="2">
          <cell r="B2">
            <v>0.68851162582863235</v>
          </cell>
        </row>
        <row r="3">
          <cell r="B3">
            <v>1.6999999830000001</v>
          </cell>
        </row>
      </sheetData>
      <sheetData sheetId="1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eylock"/>
      <sheetName val="Consolidated All Payors Summary"/>
      <sheetName val="Private Summary"/>
      <sheetName val="Medicare Summary"/>
      <sheetName val="Medicaid Summary"/>
      <sheetName val="Commercial Summary"/>
      <sheetName val="Central District"/>
      <sheetName val="Western District"/>
      <sheetName val="Corporate Managed"/>
      <sheetName val="Discontinued"/>
      <sheetName val="Group 1 Lenox B"/>
      <sheetName val="Group 2 Lenox A"/>
      <sheetName val="COLONIAL"/>
      <sheetName val="age 12-00"/>
      <sheetName val="age 11-00"/>
      <sheetName val="billed12"/>
      <sheetName val="billed11"/>
      <sheetName val="Consolidated All Payors Sum %"/>
      <sheetName val="Private Summary %"/>
      <sheetName val="Medicare Summary %"/>
      <sheetName val="Medicaid Summary %"/>
      <sheetName val="Commercial Summary %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nse Forecast "/>
      <sheetName val="Consulting"/>
      <sheetName val="Exempt Employees"/>
      <sheetName val="Bonus Schedule"/>
      <sheetName val="Nonexempt Employees"/>
      <sheetName val="Disease Managers"/>
      <sheetName val="Capital Additions"/>
      <sheetName val="вноски"/>
      <sheetName val="Data"/>
      <sheetName val="EL Item Age_0907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ערות לדוח"/>
      <sheetName val="Pivot table"/>
      <sheetName val="General ledger"/>
      <sheetName val="דוח מתכונת הגשה סולו ישראל"/>
      <sheetName val="דוח מתכונת הגשה מאוחד"/>
      <sheetName val="פקודות נוספות"/>
      <sheetName val="דוח מתכונת הגשה ארה&quot;ב"/>
      <sheetName val="העמסת הוצאות משותפות"/>
      <sheetName val="מזומנים"/>
      <sheetName val="הון מניות וצדדים קשורים"/>
      <sheetName val="פיצויים"/>
      <sheetName val="ניתוח ריווחיות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brary Procedures "/>
      <sheetName val="Audit Results -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6" refreshError="1"/>
      <sheetData sheetId="7" refreshError="1"/>
      <sheetData sheetId="8" refreshError="1"/>
      <sheetData sheetId="9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brary Procedures"/>
      <sheetName val="Results Template (1)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First Sample Results Master"/>
      <sheetName val="Globa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0">
          <cell r="C50" t="str">
            <v xml:space="preserve">   ?</v>
          </cell>
        </row>
      </sheetData>
      <sheetData sheetId="6" refreshError="1"/>
      <sheetData sheetId="7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8" refreshError="1"/>
      <sheetData sheetId="9" refreshError="1"/>
      <sheetData sheetId="10">
        <row r="92">
          <cell r="B92" t="str">
            <v xml:space="preserve">   ?</v>
          </cell>
        </row>
      </sheetData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זרה"/>
      <sheetName val="חישובי המדגם"/>
      <sheetName val="פריטים שנבחרו במדגם"/>
      <sheetName val="Tickmarks"/>
      <sheetName val="מלאי תעשיות שווי"/>
      <sheetName val="CMA_SampleDesign"/>
      <sheetName val="DialogInsert"/>
    </sheetNames>
    <sheetDataSet>
      <sheetData sheetId="0" refreshError="1"/>
      <sheetData sheetId="1" refreshError="1">
        <row r="1241">
          <cell r="F1241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dule1"/>
      <sheetName val="פרויקטים"/>
      <sheetName val="ביצוע שנתי  97 לפי רבעונים"/>
      <sheetName val="בצוע לפי אנשי מכירות"/>
      <sheetName val="ביצוע-מקומי-חו&quot;ל"/>
      <sheetName val="ביצוע שנתי 97"/>
      <sheetName val="הכנסות מראש"/>
      <sheetName val="חופשה "/>
      <sheetName val="TAB-HAJNASOT-LEKABEL"/>
      <sheetName val="התאמת מעמ"/>
      <sheetName val="התאמת 102"/>
      <sheetName val="גמח_סלסה  3"/>
      <sheetName val="גמח_סלסה 2"/>
      <sheetName val="קבלני משנה"/>
      <sheetName val="פירוט פרויקטים"/>
      <sheetName val="TAB-SALES-96"/>
      <sheetName val="TAB-SALES-97"/>
      <sheetName val="חשבוניות 1-3.97"/>
      <sheetName val="Non-Statistical Sampling Master"/>
      <sheetName val="ביצוע_שנתי__97_לפי_רבעונים"/>
      <sheetName val="בצוע_לפי_אנשי_מכירות"/>
      <sheetName val="ביצוע_שנתי_97"/>
      <sheetName val="הכנסות_מראש"/>
      <sheetName val="חופשה_"/>
      <sheetName val="התאמת_מעמ"/>
      <sheetName val="התאמת_102"/>
      <sheetName val="גמח_סלסה__3"/>
      <sheetName val="גמח_סלסה_2"/>
      <sheetName val="קבלני_משנה"/>
      <sheetName val="פירוט_פרויקטים"/>
      <sheetName val="חשבוניות_1-3_97"/>
      <sheetName val="העמסת הוצאות משותפות"/>
      <sheetName val="Inputs &amp; Assumptions"/>
      <sheetName val="income stmt by bus unit rounded"/>
      <sheetName val="חישובי המדגם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S12" t="str">
            <v>ksafim</v>
          </cell>
          <cell r="U12" t="str">
            <v>STATUS</v>
          </cell>
          <cell r="X12" t="str">
            <v>COUNTRY</v>
          </cell>
          <cell r="Y12" t="str">
            <v>CUSTOMER</v>
          </cell>
          <cell r="Z12" t="str">
            <v>MODULE</v>
          </cell>
          <cell r="AA12" t="str">
            <v>SUB-MODULE</v>
          </cell>
          <cell r="AB12" t="str">
            <v>VALUE</v>
          </cell>
          <cell r="AC12" t="str">
            <v>95-96</v>
          </cell>
          <cell r="AD12" t="str">
            <v>,1-3.97</v>
          </cell>
          <cell r="AE12" t="str">
            <v>4-6.97</v>
          </cell>
          <cell r="AF12" t="str">
            <v>7-9.97</v>
          </cell>
          <cell r="AG12" t="str">
            <v>10-12.97</v>
          </cell>
          <cell r="AH12">
            <v>1997</v>
          </cell>
          <cell r="AI12" t="str">
            <v>יתרת פרויקט</v>
          </cell>
        </row>
        <row r="13">
          <cell r="S13">
            <v>10</v>
          </cell>
          <cell r="U13" t="str">
            <v>Contract</v>
          </cell>
          <cell r="X13" t="str">
            <v>ISRAEL</v>
          </cell>
          <cell r="Y13" t="str">
            <v>BEZEQ TRAFFIC</v>
          </cell>
          <cell r="Z13" t="str">
            <v>PMM</v>
          </cell>
          <cell r="AA13" t="str">
            <v>BZKPMM95</v>
          </cell>
          <cell r="AB13">
            <v>225721</v>
          </cell>
          <cell r="AC13">
            <v>183721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42000</v>
          </cell>
        </row>
        <row r="14">
          <cell r="S14">
            <v>12</v>
          </cell>
          <cell r="U14" t="str">
            <v>Contract</v>
          </cell>
          <cell r="X14" t="str">
            <v>ISRAEL</v>
          </cell>
          <cell r="Y14" t="str">
            <v>BEZEQ TRAFFIC</v>
          </cell>
          <cell r="Z14">
            <v>0</v>
          </cell>
          <cell r="AA14" t="str">
            <v>13x96</v>
          </cell>
          <cell r="AB14">
            <v>76520</v>
          </cell>
          <cell r="AC14">
            <v>33198</v>
          </cell>
          <cell r="AD14">
            <v>25802</v>
          </cell>
          <cell r="AE14">
            <v>0</v>
          </cell>
          <cell r="AF14">
            <v>0</v>
          </cell>
          <cell r="AG14">
            <v>0</v>
          </cell>
          <cell r="AH14">
            <v>25802</v>
          </cell>
          <cell r="AI14">
            <v>17520</v>
          </cell>
        </row>
        <row r="15">
          <cell r="S15">
            <v>13</v>
          </cell>
          <cell r="U15" t="str">
            <v>Contract</v>
          </cell>
          <cell r="X15" t="str">
            <v>ISRAEL</v>
          </cell>
          <cell r="Y15" t="str">
            <v>BEZEQ TRAFFIC</v>
          </cell>
          <cell r="Z15">
            <v>0</v>
          </cell>
          <cell r="AA15" t="str">
            <v>BZKPMM-SMF-1</v>
          </cell>
          <cell r="AB15">
            <v>267340</v>
          </cell>
          <cell r="AC15">
            <v>147000</v>
          </cell>
          <cell r="AD15">
            <v>75000</v>
          </cell>
          <cell r="AE15">
            <v>0</v>
          </cell>
          <cell r="AF15">
            <v>0</v>
          </cell>
          <cell r="AG15">
            <v>0</v>
          </cell>
          <cell r="AH15">
            <v>75000</v>
          </cell>
          <cell r="AI15">
            <v>45340</v>
          </cell>
        </row>
        <row r="16">
          <cell r="S16">
            <v>15</v>
          </cell>
          <cell r="U16" t="str">
            <v>Contract</v>
          </cell>
          <cell r="X16" t="str">
            <v>ISRAEL</v>
          </cell>
          <cell r="Y16" t="str">
            <v>BEZEQ TRAFFIC</v>
          </cell>
          <cell r="Z16">
            <v>0</v>
          </cell>
          <cell r="AA16" t="str">
            <v>תא קולי</v>
          </cell>
          <cell r="AB16">
            <v>175000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175000</v>
          </cell>
        </row>
        <row r="17">
          <cell r="S17">
            <v>16</v>
          </cell>
          <cell r="U17" t="str">
            <v>Negotiation</v>
          </cell>
          <cell r="X17" t="str">
            <v>ISRAEL</v>
          </cell>
          <cell r="Y17" t="str">
            <v>BEZEQ TRAFFIC</v>
          </cell>
          <cell r="Z17">
            <v>0</v>
          </cell>
          <cell r="AA17" t="str">
            <v>BZKPMM97</v>
          </cell>
          <cell r="AB17">
            <v>154338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154338</v>
          </cell>
        </row>
        <row r="18">
          <cell r="S18">
            <v>17</v>
          </cell>
          <cell r="U18" t="str">
            <v>Contract</v>
          </cell>
          <cell r="X18" t="str">
            <v>ISRAEL</v>
          </cell>
          <cell r="Y18" t="str">
            <v>BEZEQ BAKARA</v>
          </cell>
          <cell r="Z18">
            <v>0</v>
          </cell>
          <cell r="AA18" t="str">
            <v>ACD 95</v>
          </cell>
          <cell r="AB18">
            <v>145756</v>
          </cell>
          <cell r="AC18">
            <v>143000</v>
          </cell>
          <cell r="AD18">
            <v>1756</v>
          </cell>
          <cell r="AE18">
            <v>0</v>
          </cell>
          <cell r="AF18">
            <v>0</v>
          </cell>
          <cell r="AG18">
            <v>0</v>
          </cell>
          <cell r="AH18">
            <v>1756</v>
          </cell>
          <cell r="AI18">
            <v>1000</v>
          </cell>
        </row>
        <row r="19">
          <cell r="S19">
            <v>20</v>
          </cell>
          <cell r="U19" t="str">
            <v>Contract</v>
          </cell>
          <cell r="X19" t="str">
            <v>ISRAEL</v>
          </cell>
          <cell r="Y19" t="str">
            <v>BEZEQ BAKARA</v>
          </cell>
          <cell r="Z19">
            <v>0</v>
          </cell>
          <cell r="AA19" t="str">
            <v>ACD 96</v>
          </cell>
          <cell r="AB19">
            <v>240240</v>
          </cell>
          <cell r="AC19">
            <v>170000</v>
          </cell>
          <cell r="AD19">
            <v>23000</v>
          </cell>
          <cell r="AE19">
            <v>0</v>
          </cell>
          <cell r="AF19">
            <v>0</v>
          </cell>
          <cell r="AG19">
            <v>0</v>
          </cell>
          <cell r="AH19">
            <v>23000</v>
          </cell>
          <cell r="AI19">
            <v>47240</v>
          </cell>
        </row>
        <row r="20">
          <cell r="S20">
            <v>25</v>
          </cell>
          <cell r="U20" t="str">
            <v>Contract</v>
          </cell>
          <cell r="X20" t="str">
            <v>ISRAEL</v>
          </cell>
          <cell r="Y20" t="str">
            <v>BEZEQ INTERNL</v>
          </cell>
          <cell r="Z20" t="str">
            <v>RTP</v>
          </cell>
          <cell r="AA20" t="str">
            <v>RTP96</v>
          </cell>
          <cell r="AB20">
            <v>494000</v>
          </cell>
          <cell r="AC20">
            <v>421000</v>
          </cell>
          <cell r="AD20">
            <v>12000</v>
          </cell>
          <cell r="AE20">
            <v>0</v>
          </cell>
          <cell r="AF20">
            <v>0</v>
          </cell>
          <cell r="AG20">
            <v>0</v>
          </cell>
          <cell r="AH20">
            <v>12000</v>
          </cell>
          <cell r="AI20">
            <v>61000</v>
          </cell>
        </row>
        <row r="21">
          <cell r="S21">
            <v>30</v>
          </cell>
          <cell r="U21" t="str">
            <v>Contract</v>
          </cell>
          <cell r="X21" t="str">
            <v>ISRAEL</v>
          </cell>
          <cell r="Y21" t="str">
            <v>BEZEQ INTERNL</v>
          </cell>
          <cell r="Z21" t="str">
            <v>ITMC</v>
          </cell>
          <cell r="AA21" t="str">
            <v>ITMC95</v>
          </cell>
          <cell r="AB21">
            <v>266446</v>
          </cell>
          <cell r="AC21">
            <v>228000</v>
          </cell>
          <cell r="AD21">
            <v>30000</v>
          </cell>
          <cell r="AE21">
            <v>0</v>
          </cell>
          <cell r="AF21">
            <v>0</v>
          </cell>
          <cell r="AG21">
            <v>0</v>
          </cell>
          <cell r="AH21">
            <v>30000</v>
          </cell>
          <cell r="AI21">
            <v>8446</v>
          </cell>
        </row>
        <row r="22">
          <cell r="S22">
            <v>31</v>
          </cell>
          <cell r="U22" t="str">
            <v>Contract</v>
          </cell>
          <cell r="X22" t="str">
            <v>ISRAEL</v>
          </cell>
          <cell r="Y22" t="str">
            <v>BEZEQ INTERNL</v>
          </cell>
          <cell r="Z22" t="str">
            <v>CDR</v>
          </cell>
          <cell r="AA22" t="str">
            <v>CDR</v>
          </cell>
          <cell r="AB22">
            <v>166500</v>
          </cell>
          <cell r="AC22">
            <v>113000</v>
          </cell>
          <cell r="AD22">
            <v>45000</v>
          </cell>
          <cell r="AE22">
            <v>0</v>
          </cell>
          <cell r="AF22">
            <v>0</v>
          </cell>
          <cell r="AG22">
            <v>0</v>
          </cell>
          <cell r="AH22">
            <v>45000</v>
          </cell>
          <cell r="AI22">
            <v>8500</v>
          </cell>
        </row>
        <row r="23">
          <cell r="S23">
            <v>32</v>
          </cell>
          <cell r="U23" t="str">
            <v>unsold</v>
          </cell>
          <cell r="X23" t="str">
            <v>ISRAEL</v>
          </cell>
          <cell r="Y23" t="str">
            <v>BEZEQ INTERNL</v>
          </cell>
          <cell r="Z23">
            <v>0</v>
          </cell>
          <cell r="AA23" t="str">
            <v>RTP-97</v>
          </cell>
          <cell r="AB23">
            <v>159449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159449</v>
          </cell>
        </row>
        <row r="24">
          <cell r="S24">
            <v>36</v>
          </cell>
          <cell r="U24" t="str">
            <v>Contract</v>
          </cell>
          <cell r="X24" t="str">
            <v>ISRAEL</v>
          </cell>
          <cell r="Y24" t="str">
            <v>BEZEQ BAKARA</v>
          </cell>
          <cell r="Z24">
            <v>0</v>
          </cell>
          <cell r="AA24" t="str">
            <v>TAMAM96</v>
          </cell>
          <cell r="AB24">
            <v>636350</v>
          </cell>
          <cell r="AC24">
            <v>401000</v>
          </cell>
          <cell r="AD24">
            <v>160546</v>
          </cell>
          <cell r="AE24">
            <v>0</v>
          </cell>
          <cell r="AF24">
            <v>0</v>
          </cell>
          <cell r="AG24">
            <v>0</v>
          </cell>
          <cell r="AH24">
            <v>160546</v>
          </cell>
          <cell r="AI24">
            <v>74804</v>
          </cell>
        </row>
        <row r="25">
          <cell r="S25">
            <v>37</v>
          </cell>
          <cell r="U25" t="str">
            <v>Contract</v>
          </cell>
          <cell r="X25" t="str">
            <v>ISRAEL</v>
          </cell>
          <cell r="Y25" t="str">
            <v>BEZEQ BAKARA</v>
          </cell>
          <cell r="Z25">
            <v>0</v>
          </cell>
          <cell r="AA25" t="str">
            <v>TAMAM-SUPPORT</v>
          </cell>
          <cell r="AB25">
            <v>390390</v>
          </cell>
          <cell r="AC25">
            <v>269500</v>
          </cell>
          <cell r="AD25">
            <v>57428</v>
          </cell>
          <cell r="AE25">
            <v>0</v>
          </cell>
          <cell r="AF25">
            <v>0</v>
          </cell>
          <cell r="AG25">
            <v>0</v>
          </cell>
          <cell r="AH25">
            <v>57428</v>
          </cell>
          <cell r="AI25">
            <v>63462</v>
          </cell>
        </row>
        <row r="26">
          <cell r="S26">
            <v>38</v>
          </cell>
          <cell r="U26" t="str">
            <v>Contract</v>
          </cell>
          <cell r="X26" t="str">
            <v>ISRAEL</v>
          </cell>
          <cell r="Y26" t="str">
            <v>BEZEQ BAKARA</v>
          </cell>
          <cell r="Z26">
            <v>0</v>
          </cell>
          <cell r="AA26" t="str">
            <v>TAMAM-TRAINING</v>
          </cell>
          <cell r="AB26">
            <v>66595</v>
          </cell>
          <cell r="AC26">
            <v>50100</v>
          </cell>
          <cell r="AD26">
            <v>16495</v>
          </cell>
          <cell r="AE26">
            <v>0</v>
          </cell>
          <cell r="AF26">
            <v>0</v>
          </cell>
          <cell r="AG26">
            <v>0</v>
          </cell>
          <cell r="AH26">
            <v>16495</v>
          </cell>
          <cell r="AI26">
            <v>0</v>
          </cell>
        </row>
        <row r="27">
          <cell r="S27">
            <v>39</v>
          </cell>
          <cell r="U27" t="str">
            <v>Contract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50000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50000</v>
          </cell>
        </row>
        <row r="28">
          <cell r="S28">
            <v>40</v>
          </cell>
          <cell r="U28" t="str">
            <v>Negotiation</v>
          </cell>
          <cell r="X28" t="str">
            <v>ISRAEL</v>
          </cell>
          <cell r="Y28" t="str">
            <v>BEZEQ BAKARA</v>
          </cell>
          <cell r="Z28">
            <v>0</v>
          </cell>
          <cell r="AA28" t="str">
            <v>TAMAM-97</v>
          </cell>
          <cell r="AB28">
            <v>1006000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1006000</v>
          </cell>
        </row>
        <row r="29">
          <cell r="S29">
            <v>45</v>
          </cell>
          <cell r="U29" t="str">
            <v>Contract</v>
          </cell>
          <cell r="X29" t="str">
            <v>ISRAEL</v>
          </cell>
          <cell r="Y29" t="str">
            <v>BEZEQ BAKARA</v>
          </cell>
          <cell r="Z29" t="str">
            <v>EXPERT</v>
          </cell>
          <cell r="AA29" t="str">
            <v>EXPERT 96</v>
          </cell>
          <cell r="AB29">
            <v>282750</v>
          </cell>
          <cell r="AC29">
            <v>75786</v>
          </cell>
          <cell r="AD29">
            <v>80991</v>
          </cell>
          <cell r="AE29">
            <v>0</v>
          </cell>
          <cell r="AF29">
            <v>0</v>
          </cell>
          <cell r="AG29">
            <v>0</v>
          </cell>
          <cell r="AH29">
            <v>80991</v>
          </cell>
          <cell r="AI29">
            <v>125973</v>
          </cell>
        </row>
        <row r="30">
          <cell r="S30">
            <v>55</v>
          </cell>
          <cell r="U30" t="str">
            <v>Contract</v>
          </cell>
          <cell r="X30" t="str">
            <v>USA</v>
          </cell>
          <cell r="Y30" t="str">
            <v>TELNEX</v>
          </cell>
          <cell r="Z30" t="str">
            <v>SS7</v>
          </cell>
          <cell r="AA30" t="str">
            <v>LCI-SS7-95</v>
          </cell>
          <cell r="AB30">
            <v>375000</v>
          </cell>
          <cell r="AC30">
            <v>375000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S31">
            <v>61</v>
          </cell>
          <cell r="U31" t="str">
            <v>Contract</v>
          </cell>
          <cell r="X31" t="str">
            <v>ISRAEL</v>
          </cell>
          <cell r="Y31" t="str">
            <v>CELLCOM</v>
          </cell>
          <cell r="Z31">
            <v>0</v>
          </cell>
          <cell r="AA31" t="str">
            <v>CELLCOM-TCAM96</v>
          </cell>
          <cell r="AB31">
            <v>300000</v>
          </cell>
          <cell r="AC31">
            <v>200000</v>
          </cell>
          <cell r="AD31">
            <v>40000</v>
          </cell>
          <cell r="AE31">
            <v>0</v>
          </cell>
          <cell r="AF31">
            <v>0</v>
          </cell>
          <cell r="AG31">
            <v>0</v>
          </cell>
          <cell r="AH31">
            <v>40000</v>
          </cell>
          <cell r="AI31">
            <v>60000</v>
          </cell>
        </row>
        <row r="32">
          <cell r="S32">
            <v>62</v>
          </cell>
          <cell r="U32" t="str">
            <v>Contract</v>
          </cell>
          <cell r="X32" t="str">
            <v>ISRAEL</v>
          </cell>
          <cell r="Y32" t="str">
            <v>CELLCOM</v>
          </cell>
          <cell r="Z32">
            <v>0</v>
          </cell>
          <cell r="AA32" t="str">
            <v>CELLCOM-TCAM97</v>
          </cell>
          <cell r="AB32">
            <v>262000</v>
          </cell>
          <cell r="AC32">
            <v>0</v>
          </cell>
          <cell r="AD32">
            <v>59500</v>
          </cell>
          <cell r="AE32">
            <v>0</v>
          </cell>
          <cell r="AF32">
            <v>0</v>
          </cell>
          <cell r="AG32">
            <v>0</v>
          </cell>
          <cell r="AH32">
            <v>59500</v>
          </cell>
          <cell r="AI32">
            <v>202500</v>
          </cell>
        </row>
        <row r="33">
          <cell r="S33">
            <v>63</v>
          </cell>
          <cell r="U33" t="str">
            <v>Contract</v>
          </cell>
          <cell r="X33" t="str">
            <v>ISRAEL</v>
          </cell>
          <cell r="Y33" t="str">
            <v>CELLCOM</v>
          </cell>
          <cell r="Z33">
            <v>0</v>
          </cell>
          <cell r="AA33" t="str">
            <v>CELLCOM96-CONFIG</v>
          </cell>
          <cell r="AB33">
            <v>150000</v>
          </cell>
          <cell r="AC33">
            <v>52000</v>
          </cell>
          <cell r="AD33">
            <v>90000</v>
          </cell>
          <cell r="AE33">
            <v>0</v>
          </cell>
          <cell r="AF33">
            <v>0</v>
          </cell>
          <cell r="AG33">
            <v>0</v>
          </cell>
          <cell r="AH33">
            <v>90000</v>
          </cell>
          <cell r="AI33">
            <v>8000</v>
          </cell>
        </row>
        <row r="34">
          <cell r="S34">
            <v>64</v>
          </cell>
          <cell r="U34" t="str">
            <v>Contract</v>
          </cell>
          <cell r="X34" t="str">
            <v>ISRAEL</v>
          </cell>
          <cell r="Y34" t="str">
            <v>CELLCOM</v>
          </cell>
          <cell r="Z34">
            <v>0</v>
          </cell>
          <cell r="AA34" t="str">
            <v>CELLCOM-SS7</v>
          </cell>
          <cell r="AB34">
            <v>56000</v>
          </cell>
          <cell r="AC34">
            <v>56000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S35">
            <v>72</v>
          </cell>
          <cell r="U35" t="str">
            <v>Contract</v>
          </cell>
          <cell r="X35" t="str">
            <v>ISRAEL</v>
          </cell>
          <cell r="Y35" t="str">
            <v>BEZEQ BACHAN</v>
          </cell>
          <cell r="Z35">
            <v>0</v>
          </cell>
          <cell r="AA35" t="str">
            <v>BHN-REGIONS</v>
          </cell>
          <cell r="AB35">
            <v>271167</v>
          </cell>
          <cell r="AC35">
            <v>186000</v>
          </cell>
          <cell r="AD35">
            <v>85167</v>
          </cell>
          <cell r="AE35">
            <v>0</v>
          </cell>
          <cell r="AF35">
            <v>0</v>
          </cell>
          <cell r="AG35">
            <v>0</v>
          </cell>
          <cell r="AH35">
            <v>85167</v>
          </cell>
          <cell r="AI35">
            <v>0</v>
          </cell>
        </row>
        <row r="36">
          <cell r="S36">
            <v>73</v>
          </cell>
          <cell r="U36" t="str">
            <v>Contract</v>
          </cell>
          <cell r="X36" t="str">
            <v>ISRAEL</v>
          </cell>
          <cell r="Y36" t="str">
            <v>BEZEQ BACHAN</v>
          </cell>
          <cell r="Z36">
            <v>0</v>
          </cell>
          <cell r="AA36" t="str">
            <v>BHN-add</v>
          </cell>
          <cell r="AB36">
            <v>134724</v>
          </cell>
          <cell r="AC36">
            <v>85000</v>
          </cell>
          <cell r="AD36">
            <v>37000</v>
          </cell>
          <cell r="AE36">
            <v>0</v>
          </cell>
          <cell r="AF36">
            <v>0</v>
          </cell>
          <cell r="AG36">
            <v>0</v>
          </cell>
          <cell r="AH36">
            <v>37000</v>
          </cell>
          <cell r="AI36">
            <v>12724</v>
          </cell>
        </row>
        <row r="37">
          <cell r="S37">
            <v>74</v>
          </cell>
          <cell r="U37" t="str">
            <v>Negotiation</v>
          </cell>
          <cell r="X37" t="str">
            <v>ISRAEL</v>
          </cell>
          <cell r="Y37" t="str">
            <v>BEZEQ BACHAN</v>
          </cell>
          <cell r="Z37">
            <v>0</v>
          </cell>
          <cell r="AA37" t="str">
            <v>BHN97-A</v>
          </cell>
          <cell r="AB37">
            <v>180000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180000</v>
          </cell>
        </row>
        <row r="38">
          <cell r="S38">
            <v>75</v>
          </cell>
          <cell r="U38" t="str">
            <v>unsold</v>
          </cell>
          <cell r="X38" t="str">
            <v>ISRAEL</v>
          </cell>
          <cell r="Y38" t="str">
            <v>BEZEQ BACHAN</v>
          </cell>
          <cell r="Z38">
            <v>0</v>
          </cell>
          <cell r="AA38" t="str">
            <v>BHN97-B</v>
          </cell>
          <cell r="AB38">
            <v>189833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189833</v>
          </cell>
        </row>
        <row r="39">
          <cell r="S39">
            <v>81</v>
          </cell>
          <cell r="U39" t="str">
            <v>Contract</v>
          </cell>
          <cell r="X39" t="str">
            <v>ISRAEL</v>
          </cell>
          <cell r="Y39" t="str">
            <v>PELEPHONE</v>
          </cell>
          <cell r="Z39">
            <v>0</v>
          </cell>
          <cell r="AA39" t="str">
            <v>PELEPHONE96</v>
          </cell>
          <cell r="AB39">
            <v>530000</v>
          </cell>
          <cell r="AC39">
            <v>379000</v>
          </cell>
          <cell r="AD39">
            <v>80000</v>
          </cell>
          <cell r="AE39">
            <v>0</v>
          </cell>
          <cell r="AF39">
            <v>0</v>
          </cell>
          <cell r="AG39">
            <v>0</v>
          </cell>
          <cell r="AH39">
            <v>80000</v>
          </cell>
          <cell r="AI39">
            <v>71000</v>
          </cell>
        </row>
        <row r="40">
          <cell r="S40">
            <v>82</v>
          </cell>
          <cell r="U40" t="str">
            <v>unsold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64800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64800</v>
          </cell>
        </row>
        <row r="41">
          <cell r="S41">
            <v>83</v>
          </cell>
          <cell r="U41" t="str">
            <v>Contract</v>
          </cell>
          <cell r="X41" t="str">
            <v>ISRAEL</v>
          </cell>
          <cell r="Y41" t="str">
            <v>GOLDEN-LINES</v>
          </cell>
          <cell r="Z41">
            <v>0</v>
          </cell>
          <cell r="AA41" t="str">
            <v>GOLDEN-LINES-CONSULTING</v>
          </cell>
          <cell r="AB41">
            <v>36000</v>
          </cell>
          <cell r="AC41">
            <v>0</v>
          </cell>
          <cell r="AD41">
            <v>24000</v>
          </cell>
          <cell r="AE41">
            <v>0</v>
          </cell>
          <cell r="AF41">
            <v>0</v>
          </cell>
          <cell r="AG41">
            <v>0</v>
          </cell>
          <cell r="AH41">
            <v>24000</v>
          </cell>
          <cell r="AI41">
            <v>12000</v>
          </cell>
        </row>
        <row r="42">
          <cell r="S42">
            <v>84</v>
          </cell>
          <cell r="U42" t="str">
            <v>Contract</v>
          </cell>
          <cell r="X42" t="str">
            <v>ISRAEL</v>
          </cell>
          <cell r="Y42" t="str">
            <v>GOLDEN-LINES</v>
          </cell>
          <cell r="Z42">
            <v>0</v>
          </cell>
          <cell r="AA42" t="str">
            <v>GOLDEN-LINES-98</v>
          </cell>
          <cell r="AB42">
            <v>500000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500000</v>
          </cell>
        </row>
        <row r="43">
          <cell r="S43">
            <v>90</v>
          </cell>
          <cell r="U43" t="str">
            <v>Contract</v>
          </cell>
          <cell r="X43" t="str">
            <v>USA</v>
          </cell>
          <cell r="Y43" t="str">
            <v>LCI</v>
          </cell>
          <cell r="Z43" t="str">
            <v>NMS</v>
          </cell>
          <cell r="AA43" t="str">
            <v>LCI-NMS-BASE</v>
          </cell>
          <cell r="AB43">
            <v>514500</v>
          </cell>
          <cell r="AC43">
            <v>425000</v>
          </cell>
          <cell r="AD43">
            <v>65000</v>
          </cell>
          <cell r="AE43">
            <v>0</v>
          </cell>
          <cell r="AF43">
            <v>0</v>
          </cell>
          <cell r="AG43">
            <v>0</v>
          </cell>
          <cell r="AH43">
            <v>65000</v>
          </cell>
          <cell r="AI43">
            <v>24500</v>
          </cell>
        </row>
        <row r="44">
          <cell r="S44">
            <v>91</v>
          </cell>
          <cell r="U44" t="str">
            <v>unsold</v>
          </cell>
          <cell r="X44" t="str">
            <v>USA</v>
          </cell>
          <cell r="Y44" t="str">
            <v>LCI</v>
          </cell>
          <cell r="Z44" t="str">
            <v>NMS</v>
          </cell>
          <cell r="AA44" t="str">
            <v>LCI-NMS-97</v>
          </cell>
          <cell r="AB44">
            <v>200000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200000</v>
          </cell>
        </row>
        <row r="45">
          <cell r="S45">
            <v>95</v>
          </cell>
          <cell r="U45" t="str">
            <v>Contract</v>
          </cell>
          <cell r="X45" t="str">
            <v>ARGENTINA</v>
          </cell>
          <cell r="Y45" t="str">
            <v>MOVICOM</v>
          </cell>
          <cell r="Z45" t="str">
            <v>TXEM</v>
          </cell>
          <cell r="AA45" t="str">
            <v>ARG-TXEM-BASE</v>
          </cell>
          <cell r="AB45">
            <v>465000</v>
          </cell>
          <cell r="AC45">
            <v>435000</v>
          </cell>
          <cell r="AD45">
            <v>15000</v>
          </cell>
          <cell r="AE45">
            <v>0</v>
          </cell>
          <cell r="AF45">
            <v>0</v>
          </cell>
          <cell r="AG45">
            <v>0</v>
          </cell>
          <cell r="AH45">
            <v>15000</v>
          </cell>
          <cell r="AI45">
            <v>15000</v>
          </cell>
        </row>
        <row r="46">
          <cell r="S46">
            <v>100</v>
          </cell>
          <cell r="U46" t="str">
            <v>Contract</v>
          </cell>
          <cell r="X46" t="str">
            <v>HUNGARY</v>
          </cell>
          <cell r="Y46" t="str">
            <v>MOTOROLA</v>
          </cell>
          <cell r="Z46" t="str">
            <v>NMS</v>
          </cell>
          <cell r="AA46" t="str">
            <v>MOT-HUNGARY-BASE</v>
          </cell>
          <cell r="AB46">
            <v>1870500</v>
          </cell>
          <cell r="AC46">
            <v>1506000</v>
          </cell>
          <cell r="AD46">
            <v>219000</v>
          </cell>
          <cell r="AE46">
            <v>0</v>
          </cell>
          <cell r="AF46">
            <v>0</v>
          </cell>
          <cell r="AG46">
            <v>0</v>
          </cell>
          <cell r="AH46">
            <v>219000</v>
          </cell>
          <cell r="AI46">
            <v>145500</v>
          </cell>
        </row>
        <row r="47">
          <cell r="S47">
            <v>110</v>
          </cell>
          <cell r="U47" t="str">
            <v>Contract</v>
          </cell>
          <cell r="X47" t="str">
            <v>USA</v>
          </cell>
          <cell r="Y47" t="str">
            <v>TCG</v>
          </cell>
          <cell r="Z47">
            <v>0</v>
          </cell>
          <cell r="AA47" t="str">
            <v>TCG-PHASE-1</v>
          </cell>
          <cell r="AB47">
            <v>811250</v>
          </cell>
          <cell r="AC47">
            <v>505000</v>
          </cell>
          <cell r="AD47">
            <v>200000</v>
          </cell>
          <cell r="AE47">
            <v>0</v>
          </cell>
          <cell r="AF47">
            <v>0</v>
          </cell>
          <cell r="AG47">
            <v>0</v>
          </cell>
          <cell r="AH47">
            <v>200000</v>
          </cell>
          <cell r="AI47">
            <v>106250</v>
          </cell>
        </row>
        <row r="48">
          <cell r="S48">
            <v>111</v>
          </cell>
          <cell r="U48" t="str">
            <v>Contract</v>
          </cell>
          <cell r="X48" t="str">
            <v>USA</v>
          </cell>
          <cell r="Y48" t="str">
            <v>TCG</v>
          </cell>
          <cell r="Z48">
            <v>0</v>
          </cell>
          <cell r="AA48" t="str">
            <v>TCG-PHASE-2</v>
          </cell>
          <cell r="AB48">
            <v>520000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520000</v>
          </cell>
        </row>
        <row r="49">
          <cell r="S49">
            <v>113</v>
          </cell>
          <cell r="U49" t="str">
            <v>Contract</v>
          </cell>
          <cell r="X49" t="str">
            <v>USA</v>
          </cell>
          <cell r="Y49" t="str">
            <v>TCG</v>
          </cell>
          <cell r="Z49">
            <v>0</v>
          </cell>
          <cell r="AA49" t="str">
            <v>TCG-switch</v>
          </cell>
          <cell r="AB49">
            <v>614000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614000</v>
          </cell>
        </row>
        <row r="50">
          <cell r="S50">
            <v>120</v>
          </cell>
          <cell r="U50" t="str">
            <v>Contract</v>
          </cell>
          <cell r="X50" t="str">
            <v>CANADA</v>
          </cell>
          <cell r="Y50" t="str">
            <v>ED-TEL</v>
          </cell>
          <cell r="Z50" t="str">
            <v>NETRAC</v>
          </cell>
          <cell r="AA50" t="str">
            <v>ED-TEL95-EXT</v>
          </cell>
          <cell r="AB50">
            <v>100000</v>
          </cell>
          <cell r="AC50">
            <v>80000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>
            <v>10000</v>
          </cell>
          <cell r="AI50">
            <v>10000</v>
          </cell>
        </row>
        <row r="51">
          <cell r="S51">
            <v>125</v>
          </cell>
          <cell r="U51" t="str">
            <v>Contract</v>
          </cell>
          <cell r="X51" t="str">
            <v>CANADA</v>
          </cell>
          <cell r="Y51" t="str">
            <v>ED-TEL</v>
          </cell>
          <cell r="Z51">
            <v>0</v>
          </cell>
          <cell r="AA51" t="str">
            <v>ED-TEL-SS7</v>
          </cell>
          <cell r="AB51">
            <v>133728.08366656414</v>
          </cell>
          <cell r="AC51">
            <v>40000</v>
          </cell>
          <cell r="AD51">
            <v>50000</v>
          </cell>
          <cell r="AE51">
            <v>0</v>
          </cell>
          <cell r="AF51">
            <v>0</v>
          </cell>
          <cell r="AG51">
            <v>0</v>
          </cell>
          <cell r="AH51">
            <v>50000</v>
          </cell>
          <cell r="AI51">
            <v>43728.08366656414</v>
          </cell>
        </row>
        <row r="52">
          <cell r="S52">
            <v>130</v>
          </cell>
          <cell r="U52" t="str">
            <v>Contract</v>
          </cell>
          <cell r="X52" t="str">
            <v>COLOMBIA</v>
          </cell>
          <cell r="Y52" t="str">
            <v>EPM</v>
          </cell>
          <cell r="Z52" t="str">
            <v>PMM</v>
          </cell>
          <cell r="AA52" t="str">
            <v>EPM-PMM-96</v>
          </cell>
          <cell r="AB52">
            <v>377470</v>
          </cell>
          <cell r="AC52">
            <v>80000</v>
          </cell>
          <cell r="AD52">
            <v>75000</v>
          </cell>
          <cell r="AE52">
            <v>0</v>
          </cell>
          <cell r="AF52">
            <v>0</v>
          </cell>
          <cell r="AG52">
            <v>0</v>
          </cell>
          <cell r="AH52">
            <v>75000</v>
          </cell>
          <cell r="AI52">
            <v>222470</v>
          </cell>
        </row>
        <row r="53">
          <cell r="S53">
            <v>131</v>
          </cell>
          <cell r="U53" t="str">
            <v>unsold</v>
          </cell>
          <cell r="X53" t="str">
            <v>COLOMBIA</v>
          </cell>
          <cell r="Y53" t="str">
            <v>EPM</v>
          </cell>
          <cell r="Z53" t="str">
            <v>PMM</v>
          </cell>
          <cell r="AA53" t="str">
            <v>EPM-PMM-97</v>
          </cell>
          <cell r="AB53">
            <v>600000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600000</v>
          </cell>
        </row>
        <row r="54">
          <cell r="S54">
            <v>132</v>
          </cell>
          <cell r="U54" t="str">
            <v>Contract</v>
          </cell>
          <cell r="X54" t="str">
            <v>CANADA</v>
          </cell>
          <cell r="Y54" t="str">
            <v>MTS-MOBILITY</v>
          </cell>
          <cell r="Z54" t="str">
            <v>TCAM</v>
          </cell>
          <cell r="AA54" t="str">
            <v>MTS-TCAM96</v>
          </cell>
          <cell r="AB54">
            <v>372500</v>
          </cell>
          <cell r="AC54">
            <v>230000</v>
          </cell>
          <cell r="AD54">
            <v>130000</v>
          </cell>
          <cell r="AE54">
            <v>0</v>
          </cell>
          <cell r="AF54">
            <v>0</v>
          </cell>
          <cell r="AG54">
            <v>0</v>
          </cell>
          <cell r="AH54">
            <v>130000</v>
          </cell>
          <cell r="AI54">
            <v>12500</v>
          </cell>
        </row>
        <row r="55">
          <cell r="S55">
            <v>135</v>
          </cell>
          <cell r="U55" t="str">
            <v>Contract</v>
          </cell>
          <cell r="X55" t="str">
            <v>CANADA</v>
          </cell>
          <cell r="Y55" t="str">
            <v>MTS-MOBILITY</v>
          </cell>
          <cell r="Z55">
            <v>0</v>
          </cell>
          <cell r="AA55" t="str">
            <v>MTS-SS7</v>
          </cell>
          <cell r="AB55">
            <v>89135.019811033213</v>
          </cell>
          <cell r="AC55">
            <v>0</v>
          </cell>
          <cell r="AD55">
            <v>60000</v>
          </cell>
          <cell r="AE55">
            <v>0</v>
          </cell>
          <cell r="AF55">
            <v>0</v>
          </cell>
          <cell r="AG55">
            <v>0</v>
          </cell>
          <cell r="AH55">
            <v>60000</v>
          </cell>
          <cell r="AI55">
            <v>29135.019811033213</v>
          </cell>
        </row>
        <row r="56">
          <cell r="S56">
            <v>137</v>
          </cell>
          <cell r="U56" t="str">
            <v>Contract</v>
          </cell>
          <cell r="X56" t="str">
            <v>CANADA</v>
          </cell>
          <cell r="Y56" t="str">
            <v>TELUS - PMM</v>
          </cell>
          <cell r="Z56" t="str">
            <v xml:space="preserve"> PMM</v>
          </cell>
          <cell r="AA56" t="str">
            <v>TELUS - PMM (AGT)</v>
          </cell>
          <cell r="AB56">
            <v>505098.44559585489</v>
          </cell>
          <cell r="AC56">
            <v>190000</v>
          </cell>
          <cell r="AD56">
            <v>214000</v>
          </cell>
          <cell r="AE56">
            <v>0</v>
          </cell>
          <cell r="AF56">
            <v>0</v>
          </cell>
          <cell r="AG56">
            <v>0</v>
          </cell>
          <cell r="AH56">
            <v>214000</v>
          </cell>
          <cell r="AI56">
            <v>101098.44559585489</v>
          </cell>
        </row>
        <row r="57">
          <cell r="S57">
            <v>138</v>
          </cell>
          <cell r="U57" t="str">
            <v>Contract</v>
          </cell>
          <cell r="X57" t="str">
            <v>CYPRUS</v>
          </cell>
          <cell r="Y57" t="str">
            <v>CYTA</v>
          </cell>
          <cell r="Z57" t="str">
            <v>PMM</v>
          </cell>
          <cell r="AA57" t="str">
            <v>CYTA</v>
          </cell>
          <cell r="AB57">
            <v>1206243</v>
          </cell>
          <cell r="AC57">
            <v>0</v>
          </cell>
          <cell r="AD57">
            <v>150000</v>
          </cell>
          <cell r="AE57">
            <v>0</v>
          </cell>
          <cell r="AF57">
            <v>0</v>
          </cell>
          <cell r="AG57">
            <v>0</v>
          </cell>
          <cell r="AH57">
            <v>150000</v>
          </cell>
          <cell r="AI57">
            <v>1056243</v>
          </cell>
        </row>
        <row r="58">
          <cell r="S58">
            <v>139</v>
          </cell>
          <cell r="U58" t="str">
            <v>Contract</v>
          </cell>
          <cell r="X58" t="str">
            <v>CANADA</v>
          </cell>
          <cell r="Y58" t="str">
            <v>TELUS</v>
          </cell>
          <cell r="Z58">
            <v>0</v>
          </cell>
          <cell r="AA58" t="str">
            <v>TELUS-NMS</v>
          </cell>
          <cell r="AB58">
            <v>685266.07197785296</v>
          </cell>
          <cell r="AC58">
            <v>0</v>
          </cell>
          <cell r="AD58">
            <v>100000</v>
          </cell>
          <cell r="AE58">
            <v>0</v>
          </cell>
          <cell r="AF58">
            <v>0</v>
          </cell>
          <cell r="AG58">
            <v>0</v>
          </cell>
          <cell r="AH58">
            <v>100000</v>
          </cell>
          <cell r="AI58">
            <v>585266.07197785296</v>
          </cell>
        </row>
        <row r="59">
          <cell r="S59">
            <v>140</v>
          </cell>
          <cell r="U59" t="str">
            <v>Contract</v>
          </cell>
          <cell r="X59" t="str">
            <v>USA</v>
          </cell>
          <cell r="Y59" t="str">
            <v>CTEL</v>
          </cell>
          <cell r="Z59">
            <v>0</v>
          </cell>
          <cell r="AA59" t="str">
            <v>CTEL</v>
          </cell>
          <cell r="AB59">
            <v>260000</v>
          </cell>
          <cell r="AC59">
            <v>30000</v>
          </cell>
          <cell r="AD59">
            <v>85000</v>
          </cell>
          <cell r="AE59">
            <v>0</v>
          </cell>
          <cell r="AF59">
            <v>0</v>
          </cell>
          <cell r="AG59">
            <v>0</v>
          </cell>
          <cell r="AH59">
            <v>85000</v>
          </cell>
          <cell r="AI59">
            <v>145000</v>
          </cell>
        </row>
        <row r="60">
          <cell r="S60">
            <v>142</v>
          </cell>
          <cell r="U60" t="str">
            <v>Negotiation</v>
          </cell>
          <cell r="X60" t="str">
            <v>CANADA</v>
          </cell>
          <cell r="Y60" t="str">
            <v>TELUS</v>
          </cell>
          <cell r="Z60">
            <v>0</v>
          </cell>
          <cell r="AA60" t="str">
            <v>MULTI-MEDIA</v>
          </cell>
          <cell r="AB60">
            <v>1378000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1378000</v>
          </cell>
        </row>
        <row r="61">
          <cell r="S61">
            <v>245</v>
          </cell>
          <cell r="U61" t="str">
            <v>Contract</v>
          </cell>
          <cell r="X61" t="str">
            <v>USA</v>
          </cell>
          <cell r="Y61" t="str">
            <v>LCI</v>
          </cell>
          <cell r="Z61">
            <v>0</v>
          </cell>
          <cell r="AA61" t="str">
            <v>LCI-ADD</v>
          </cell>
          <cell r="AB61">
            <v>12500</v>
          </cell>
          <cell r="AC61">
            <v>12500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S62">
            <v>246</v>
          </cell>
          <cell r="U62" t="str">
            <v>Contract</v>
          </cell>
          <cell r="X62" t="str">
            <v>ISRAEL</v>
          </cell>
          <cell r="Y62" t="str">
            <v>BEEPER</v>
          </cell>
          <cell r="Z62">
            <v>0</v>
          </cell>
          <cell r="AA62" t="str">
            <v>BEEPER-MIRS</v>
          </cell>
          <cell r="AB62">
            <v>10000</v>
          </cell>
          <cell r="AC62">
            <v>5974</v>
          </cell>
          <cell r="AD62">
            <v>8450</v>
          </cell>
          <cell r="AE62">
            <v>0</v>
          </cell>
          <cell r="AF62">
            <v>0</v>
          </cell>
          <cell r="AG62">
            <v>0</v>
          </cell>
          <cell r="AH62">
            <v>8450</v>
          </cell>
          <cell r="AI62">
            <v>-4424</v>
          </cell>
        </row>
        <row r="63">
          <cell r="S63">
            <v>300</v>
          </cell>
          <cell r="U63" t="str">
            <v>Contract</v>
          </cell>
          <cell r="X63" t="str">
            <v>ISRAEL</v>
          </cell>
          <cell r="Y63" t="str">
            <v>BEEPER</v>
          </cell>
          <cell r="Z63">
            <v>0</v>
          </cell>
          <cell r="AA63" t="str">
            <v>BEEPER-SL1</v>
          </cell>
          <cell r="AB63">
            <v>60240</v>
          </cell>
          <cell r="AC63">
            <v>30120</v>
          </cell>
          <cell r="AD63">
            <v>7530</v>
          </cell>
          <cell r="AE63">
            <v>0</v>
          </cell>
          <cell r="AF63">
            <v>0</v>
          </cell>
          <cell r="AG63">
            <v>0</v>
          </cell>
          <cell r="AH63">
            <v>7530</v>
          </cell>
          <cell r="AI63">
            <v>22590</v>
          </cell>
        </row>
        <row r="64">
          <cell r="S64">
            <v>305</v>
          </cell>
          <cell r="U64" t="str">
            <v>Contract</v>
          </cell>
          <cell r="X64" t="str">
            <v>ISRAEL</v>
          </cell>
          <cell r="Y64" t="str">
            <v>BEZEQ BAKARA</v>
          </cell>
          <cell r="Z64">
            <v>0</v>
          </cell>
          <cell r="AA64" t="str">
            <v>TAMAM-SL2</v>
          </cell>
          <cell r="AB64">
            <v>226800</v>
          </cell>
          <cell r="AC64">
            <v>75600</v>
          </cell>
          <cell r="AD64">
            <v>18900</v>
          </cell>
          <cell r="AE64">
            <v>0</v>
          </cell>
          <cell r="AF64">
            <v>0</v>
          </cell>
          <cell r="AG64">
            <v>0</v>
          </cell>
          <cell r="AH64">
            <v>18900</v>
          </cell>
          <cell r="AI64">
            <v>132300</v>
          </cell>
        </row>
        <row r="65">
          <cell r="S65">
            <v>310</v>
          </cell>
          <cell r="U65" t="str">
            <v>Contract</v>
          </cell>
          <cell r="X65" t="str">
            <v>ISRAEL</v>
          </cell>
          <cell r="Y65" t="str">
            <v>BEZEQ BAKARA</v>
          </cell>
          <cell r="Z65">
            <v>0</v>
          </cell>
          <cell r="AA65" t="str">
            <v>TAMAM-SL1</v>
          </cell>
          <cell r="AB65">
            <v>285556</v>
          </cell>
          <cell r="AC65">
            <v>189998</v>
          </cell>
          <cell r="AD65">
            <v>48098</v>
          </cell>
          <cell r="AE65">
            <v>0</v>
          </cell>
          <cell r="AF65">
            <v>0</v>
          </cell>
          <cell r="AG65">
            <v>0</v>
          </cell>
          <cell r="AH65">
            <v>48098</v>
          </cell>
          <cell r="AI65">
            <v>47460</v>
          </cell>
        </row>
        <row r="66">
          <cell r="S66">
            <v>311</v>
          </cell>
          <cell r="U66" t="str">
            <v>Contract</v>
          </cell>
          <cell r="X66" t="str">
            <v>ISRAEL</v>
          </cell>
          <cell r="Y66" t="str">
            <v>BEZEQ BAKARA</v>
          </cell>
          <cell r="Z66">
            <v>0</v>
          </cell>
          <cell r="AA66" t="str">
            <v>TAMAM-SL2</v>
          </cell>
          <cell r="AB66">
            <v>150000</v>
          </cell>
          <cell r="AC66">
            <v>0</v>
          </cell>
          <cell r="AD66">
            <v>37500</v>
          </cell>
          <cell r="AE66">
            <v>0</v>
          </cell>
          <cell r="AF66">
            <v>0</v>
          </cell>
          <cell r="AG66">
            <v>0</v>
          </cell>
          <cell r="AH66">
            <v>37500</v>
          </cell>
          <cell r="AI66">
            <v>112500</v>
          </cell>
        </row>
        <row r="67">
          <cell r="S67">
            <v>312</v>
          </cell>
          <cell r="U67" t="str">
            <v>Negotiation</v>
          </cell>
          <cell r="X67" t="str">
            <v>ISRAEL</v>
          </cell>
          <cell r="Y67" t="str">
            <v>BEZEQ BACHAN</v>
          </cell>
          <cell r="Z67">
            <v>0</v>
          </cell>
          <cell r="AA67" t="str">
            <v>BHN-sl1</v>
          </cell>
          <cell r="AB67">
            <v>22700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22700</v>
          </cell>
        </row>
        <row r="68">
          <cell r="S68">
            <v>313</v>
          </cell>
          <cell r="U68" t="str">
            <v>Contract</v>
          </cell>
          <cell r="X68" t="str">
            <v>ISRAEL</v>
          </cell>
          <cell r="Y68" t="str">
            <v>BEZEQ BACHAN</v>
          </cell>
          <cell r="Z68">
            <v>0</v>
          </cell>
          <cell r="AA68" t="str">
            <v>BHN-sl2</v>
          </cell>
          <cell r="AB68">
            <v>45000</v>
          </cell>
          <cell r="AC68">
            <v>0</v>
          </cell>
          <cell r="AD68">
            <v>16666.666666666668</v>
          </cell>
          <cell r="AE68">
            <v>0</v>
          </cell>
          <cell r="AF68">
            <v>0</v>
          </cell>
          <cell r="AG68">
            <v>0</v>
          </cell>
          <cell r="AH68">
            <v>16666.666666666668</v>
          </cell>
          <cell r="AI68">
            <v>28333.333333333332</v>
          </cell>
        </row>
        <row r="69">
          <cell r="S69">
            <v>315</v>
          </cell>
          <cell r="U69" t="str">
            <v>Contract</v>
          </cell>
          <cell r="X69" t="str">
            <v>ISRAEL</v>
          </cell>
          <cell r="Y69" t="str">
            <v>OTHER</v>
          </cell>
          <cell r="Z69">
            <v>0</v>
          </cell>
          <cell r="AA69" t="str">
            <v>ITIM-SUPPORT</v>
          </cell>
          <cell r="AB69">
            <v>11760</v>
          </cell>
          <cell r="AC69">
            <v>5880</v>
          </cell>
          <cell r="AD69">
            <v>1470</v>
          </cell>
          <cell r="AE69">
            <v>0</v>
          </cell>
          <cell r="AF69">
            <v>0</v>
          </cell>
          <cell r="AG69">
            <v>0</v>
          </cell>
          <cell r="AH69">
            <v>1470</v>
          </cell>
          <cell r="AI69">
            <v>4410</v>
          </cell>
        </row>
        <row r="70">
          <cell r="S70">
            <v>320</v>
          </cell>
          <cell r="U70" t="str">
            <v>Contract</v>
          </cell>
          <cell r="X70" t="str">
            <v>ISRAEL</v>
          </cell>
          <cell r="Y70" t="str">
            <v>BEZEQ INTERNL</v>
          </cell>
          <cell r="Z70">
            <v>0</v>
          </cell>
          <cell r="AA70" t="str">
            <v>RTP96-SL1</v>
          </cell>
          <cell r="AB70">
            <v>121935.16666666667</v>
          </cell>
          <cell r="AC70">
            <v>94617</v>
          </cell>
          <cell r="AD70">
            <v>16391</v>
          </cell>
          <cell r="AE70">
            <v>0</v>
          </cell>
          <cell r="AF70">
            <v>0</v>
          </cell>
          <cell r="AG70">
            <v>0</v>
          </cell>
          <cell r="AH70">
            <v>16391</v>
          </cell>
          <cell r="AI70">
            <v>10927.166666666672</v>
          </cell>
        </row>
        <row r="71">
          <cell r="S71">
            <v>326</v>
          </cell>
          <cell r="U71" t="str">
            <v>Contract</v>
          </cell>
          <cell r="X71" t="str">
            <v>ISRAEL</v>
          </cell>
          <cell r="Y71" t="str">
            <v>BEZEQ INTERNL</v>
          </cell>
          <cell r="Z71">
            <v>0</v>
          </cell>
          <cell r="AA71" t="str">
            <v>RTP96-SL2</v>
          </cell>
          <cell r="AB71">
            <v>137935</v>
          </cell>
          <cell r="AC71">
            <v>82895</v>
          </cell>
          <cell r="AD71">
            <v>30000</v>
          </cell>
          <cell r="AE71">
            <v>0</v>
          </cell>
          <cell r="AF71">
            <v>0</v>
          </cell>
          <cell r="AG71">
            <v>0</v>
          </cell>
          <cell r="AH71">
            <v>30000</v>
          </cell>
          <cell r="AI71">
            <v>25040</v>
          </cell>
        </row>
        <row r="72">
          <cell r="S72">
            <v>327</v>
          </cell>
          <cell r="U72" t="str">
            <v>unsold</v>
          </cell>
          <cell r="X72" t="str">
            <v>ISRAEL</v>
          </cell>
          <cell r="Y72" t="str">
            <v>BEZEQ INTERNL</v>
          </cell>
          <cell r="Z72">
            <v>0</v>
          </cell>
          <cell r="AA72" t="str">
            <v>RTP97-SL2</v>
          </cell>
          <cell r="AB72">
            <v>38246.833333333336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38246.833333333336</v>
          </cell>
        </row>
        <row r="73">
          <cell r="S73">
            <v>328</v>
          </cell>
          <cell r="U73" t="str">
            <v>unsold</v>
          </cell>
          <cell r="X73" t="str">
            <v>ISRAEL</v>
          </cell>
          <cell r="Y73" t="str">
            <v>BEZEQ TRAFFIC</v>
          </cell>
          <cell r="Z73">
            <v>0</v>
          </cell>
          <cell r="AA73" t="str">
            <v>BZKPMM-SL2</v>
          </cell>
          <cell r="AB73">
            <v>80000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80000</v>
          </cell>
        </row>
        <row r="74">
          <cell r="S74">
            <v>330</v>
          </cell>
          <cell r="U74" t="str">
            <v>Contract</v>
          </cell>
          <cell r="X74" t="str">
            <v>CANADA</v>
          </cell>
          <cell r="Y74" t="str">
            <v>ED-TEL</v>
          </cell>
          <cell r="Z74">
            <v>0</v>
          </cell>
          <cell r="AA74" t="str">
            <v>EDTEL-SL1</v>
          </cell>
          <cell r="AB74">
            <v>195203.47896150404</v>
          </cell>
          <cell r="AC74">
            <v>97262</v>
          </cell>
          <cell r="AD74">
            <v>24485.369740376009</v>
          </cell>
          <cell r="AE74">
            <v>0</v>
          </cell>
          <cell r="AF74">
            <v>0</v>
          </cell>
          <cell r="AG74">
            <v>0</v>
          </cell>
          <cell r="AH74">
            <v>24485.369740376009</v>
          </cell>
          <cell r="AI74">
            <v>73456.109221128019</v>
          </cell>
        </row>
        <row r="75">
          <cell r="S75">
            <v>335</v>
          </cell>
          <cell r="U75" t="str">
            <v>Contract</v>
          </cell>
          <cell r="X75" t="str">
            <v>CANADA</v>
          </cell>
          <cell r="Y75" t="str">
            <v>ED-TEL</v>
          </cell>
          <cell r="Z75">
            <v>0</v>
          </cell>
          <cell r="AA75" t="str">
            <v>EDTEL-SL2</v>
          </cell>
          <cell r="AB75">
            <v>73289.376603998811</v>
          </cell>
          <cell r="AC75">
            <v>43851</v>
          </cell>
          <cell r="AD75">
            <v>7359.5941509997028</v>
          </cell>
          <cell r="AE75">
            <v>0</v>
          </cell>
          <cell r="AF75">
            <v>0</v>
          </cell>
          <cell r="AG75">
            <v>0</v>
          </cell>
          <cell r="AH75">
            <v>7359.5941509997028</v>
          </cell>
          <cell r="AI75">
            <v>22078.782452999109</v>
          </cell>
        </row>
        <row r="76">
          <cell r="S76">
            <v>336</v>
          </cell>
          <cell r="U76" t="str">
            <v>Contract</v>
          </cell>
          <cell r="X76" t="str">
            <v>ISRAEL</v>
          </cell>
          <cell r="Y76" t="str">
            <v>PELEPHONE</v>
          </cell>
          <cell r="Z76">
            <v>0</v>
          </cell>
          <cell r="AA76" t="str">
            <v>PELEPHONE-SL1</v>
          </cell>
          <cell r="AB76">
            <v>29300</v>
          </cell>
          <cell r="AC76">
            <v>14650</v>
          </cell>
          <cell r="AD76">
            <v>7325</v>
          </cell>
          <cell r="AE76">
            <v>0</v>
          </cell>
          <cell r="AF76">
            <v>0</v>
          </cell>
          <cell r="AG76">
            <v>0</v>
          </cell>
          <cell r="AH76">
            <v>7325</v>
          </cell>
          <cell r="AI76">
            <v>7325</v>
          </cell>
        </row>
        <row r="77">
          <cell r="S77">
            <v>337</v>
          </cell>
          <cell r="U77" t="str">
            <v>unsold</v>
          </cell>
          <cell r="X77" t="str">
            <v>ISRAEL</v>
          </cell>
          <cell r="Y77" t="str">
            <v>PELEPHONE</v>
          </cell>
          <cell r="Z77">
            <v>0</v>
          </cell>
          <cell r="AA77" t="str">
            <v>PELEPHONE-SL1-97</v>
          </cell>
          <cell r="AB77">
            <v>29300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29300</v>
          </cell>
        </row>
        <row r="78">
          <cell r="S78">
            <v>340</v>
          </cell>
          <cell r="U78" t="str">
            <v>Contract</v>
          </cell>
          <cell r="X78" t="str">
            <v>COLOMBIA</v>
          </cell>
          <cell r="Y78" t="str">
            <v>EPM</v>
          </cell>
          <cell r="Z78">
            <v>0</v>
          </cell>
          <cell r="AA78" t="str">
            <v>EPM-PMM-SL1</v>
          </cell>
          <cell r="AB78">
            <v>230142</v>
          </cell>
          <cell r="AC78">
            <v>219338</v>
          </cell>
          <cell r="AD78">
            <v>10804</v>
          </cell>
          <cell r="AE78">
            <v>0</v>
          </cell>
          <cell r="AF78">
            <v>0</v>
          </cell>
          <cell r="AG78">
            <v>0</v>
          </cell>
          <cell r="AH78">
            <v>10804</v>
          </cell>
          <cell r="AI7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S3" t="str">
            <v>ביפר-SL1</v>
          </cell>
          <cell r="T3" t="str">
            <v>ISRAEL</v>
          </cell>
          <cell r="U3" t="str">
            <v>BEEPER</v>
          </cell>
          <cell r="W3" t="str">
            <v>BEEPER-SL1</v>
          </cell>
          <cell r="X3">
            <v>12</v>
          </cell>
          <cell r="Y3" t="str">
            <v>YAKI</v>
          </cell>
          <cell r="Z3">
            <v>30120</v>
          </cell>
        </row>
        <row r="4">
          <cell r="U4" t="str">
            <v>BEEPER</v>
          </cell>
          <cell r="W4" t="str">
            <v>BEEPER-add</v>
          </cell>
          <cell r="Y4" t="str">
            <v>YAKI</v>
          </cell>
          <cell r="Z4">
            <v>6774</v>
          </cell>
        </row>
        <row r="5">
          <cell r="S5" t="str">
            <v>ביפר-מירס</v>
          </cell>
          <cell r="T5" t="str">
            <v>ISRAEL</v>
          </cell>
          <cell r="U5" t="str">
            <v>BEEPER</v>
          </cell>
          <cell r="W5" t="str">
            <v>BEEPER-MIRS</v>
          </cell>
          <cell r="X5">
            <v>13</v>
          </cell>
          <cell r="Y5" t="str">
            <v>YAKI</v>
          </cell>
        </row>
        <row r="6">
          <cell r="S6" t="str">
            <v>בחן קווים-מחוזות</v>
          </cell>
          <cell r="T6" t="str">
            <v>ISRAEL</v>
          </cell>
          <cell r="U6" t="str">
            <v>BEZEQ BACHAN</v>
          </cell>
          <cell r="W6" t="str">
            <v>BHN-REGIONS</v>
          </cell>
          <cell r="X6">
            <v>40</v>
          </cell>
          <cell r="Y6" t="str">
            <v>SHAUL</v>
          </cell>
          <cell r="Z6">
            <v>160000</v>
          </cell>
        </row>
        <row r="7">
          <cell r="S7" t="str">
            <v>בחן קווים- תוספות ב'</v>
          </cell>
          <cell r="T7" t="str">
            <v>ISRAEL</v>
          </cell>
          <cell r="U7" t="str">
            <v>BEZEQ BACHAN</v>
          </cell>
          <cell r="W7" t="str">
            <v>BHN-add</v>
          </cell>
          <cell r="X7">
            <v>41</v>
          </cell>
          <cell r="Y7" t="str">
            <v>SHAUL</v>
          </cell>
          <cell r="Z7">
            <v>85000</v>
          </cell>
        </row>
        <row r="8">
          <cell r="S8" t="str">
            <v xml:space="preserve"> בחן תוספות 2001-ישראנט</v>
          </cell>
          <cell r="T8" t="str">
            <v>ISRAEL</v>
          </cell>
          <cell r="U8" t="str">
            <v>BEZEQ BACHAN</v>
          </cell>
          <cell r="W8" t="str">
            <v>BHN97-A</v>
          </cell>
          <cell r="X8">
            <v>46</v>
          </cell>
          <cell r="Y8" t="str">
            <v>SHAUL</v>
          </cell>
        </row>
        <row r="9">
          <cell r="S9" t="str">
            <v>בחן קוים 97-ב'</v>
          </cell>
          <cell r="T9" t="str">
            <v>ISRAEL</v>
          </cell>
          <cell r="U9" t="str">
            <v>BEZEQ BACHAN</v>
          </cell>
          <cell r="W9" t="str">
            <v>BHN97-B</v>
          </cell>
          <cell r="X9">
            <v>47</v>
          </cell>
          <cell r="Y9" t="str">
            <v>SHAUL</v>
          </cell>
        </row>
        <row r="10">
          <cell r="S10" t="str">
            <v>בחן - SL2</v>
          </cell>
          <cell r="T10" t="str">
            <v>ISRAEL</v>
          </cell>
          <cell r="U10" t="str">
            <v>BEZEQ BACHAN</v>
          </cell>
          <cell r="W10" t="str">
            <v>BHN-sl2</v>
          </cell>
          <cell r="X10">
            <v>48</v>
          </cell>
          <cell r="Y10" t="str">
            <v>SHAUL</v>
          </cell>
        </row>
        <row r="11">
          <cell r="S11" t="str">
            <v>בחן - SL1</v>
          </cell>
          <cell r="T11" t="str">
            <v>ISRAEL</v>
          </cell>
          <cell r="U11" t="str">
            <v>BEZEQ BACHAN</v>
          </cell>
          <cell r="W11" t="str">
            <v>BHN-sl1</v>
          </cell>
          <cell r="X11">
            <v>49</v>
          </cell>
          <cell r="Y11" t="str">
            <v>SHAUL</v>
          </cell>
        </row>
        <row r="12">
          <cell r="S12" t="str">
            <v>בחן-קווים תכנה</v>
          </cell>
          <cell r="T12" t="str">
            <v>ISRAEL</v>
          </cell>
          <cell r="U12" t="str">
            <v>BEZEQ BACHAN</v>
          </cell>
          <cell r="V12">
            <v>2001</v>
          </cell>
          <cell r="W12" t="str">
            <v>BHN-BASE</v>
          </cell>
          <cell r="Y12" t="str">
            <v>SHAUL</v>
          </cell>
          <cell r="Z12">
            <v>30974</v>
          </cell>
        </row>
        <row r="13">
          <cell r="S13" t="str">
            <v>בחן קווים 95</v>
          </cell>
          <cell r="T13" t="str">
            <v>ISRAEL</v>
          </cell>
          <cell r="U13" t="str">
            <v>BEZEQ BACHAN</v>
          </cell>
          <cell r="W13" t="str">
            <v>BHN-95</v>
          </cell>
          <cell r="Y13" t="str">
            <v>SHAUL</v>
          </cell>
          <cell r="Z13">
            <v>32745</v>
          </cell>
        </row>
        <row r="14">
          <cell r="S14" t="str">
            <v>בחן קוים תוספות ב</v>
          </cell>
          <cell r="T14" t="str">
            <v>ISRAEL</v>
          </cell>
          <cell r="U14" t="str">
            <v>BEZEQ BACHAN</v>
          </cell>
          <cell r="W14" t="str">
            <v>BHN-ADD96B</v>
          </cell>
          <cell r="Y14" t="str">
            <v>SHAUL</v>
          </cell>
          <cell r="Z14">
            <v>85000</v>
          </cell>
        </row>
        <row r="15">
          <cell r="S15" t="str">
            <v>ACD 95</v>
          </cell>
          <cell r="T15" t="str">
            <v>ISRAEL</v>
          </cell>
          <cell r="U15" t="str">
            <v>BEZEQ BAKARA</v>
          </cell>
          <cell r="W15" t="str">
            <v>ACD 95</v>
          </cell>
          <cell r="X15">
            <v>55</v>
          </cell>
          <cell r="Y15" t="str">
            <v>SHAUL</v>
          </cell>
          <cell r="Z15">
            <v>52000</v>
          </cell>
        </row>
        <row r="16">
          <cell r="S16" t="str">
            <v>ACD 96</v>
          </cell>
          <cell r="T16" t="str">
            <v>ISRAEL</v>
          </cell>
          <cell r="U16" t="str">
            <v>BEZEQ BAKARA</v>
          </cell>
          <cell r="W16" t="str">
            <v>ACD 96</v>
          </cell>
          <cell r="X16">
            <v>60</v>
          </cell>
          <cell r="Y16" t="str">
            <v>SHAUL</v>
          </cell>
          <cell r="Z16">
            <v>170000</v>
          </cell>
        </row>
        <row r="17">
          <cell r="S17" t="str">
            <v>מומחה 96</v>
          </cell>
          <cell r="T17" t="str">
            <v>ISRAEL</v>
          </cell>
          <cell r="U17" t="str">
            <v>BEZEQ BAKARA</v>
          </cell>
          <cell r="V17" t="str">
            <v>EXPERT</v>
          </cell>
          <cell r="W17" t="str">
            <v>EXPERT 96</v>
          </cell>
          <cell r="X17">
            <v>70</v>
          </cell>
          <cell r="Y17" t="str">
            <v>SHAUL</v>
          </cell>
          <cell r="Z17">
            <v>75786</v>
          </cell>
        </row>
        <row r="18">
          <cell r="S18" t="str">
            <v>תמ"מ 96-97</v>
          </cell>
          <cell r="T18" t="str">
            <v>ISRAEL</v>
          </cell>
          <cell r="U18" t="str">
            <v>BEZEQ BAKARA</v>
          </cell>
          <cell r="W18" t="str">
            <v>TAMAM96</v>
          </cell>
          <cell r="X18">
            <v>85</v>
          </cell>
          <cell r="Y18" t="str">
            <v>SHAUL</v>
          </cell>
          <cell r="Z18">
            <v>401000</v>
          </cell>
        </row>
        <row r="19">
          <cell r="S19" t="str">
            <v>תממ תוספות 97-תחזוקה</v>
          </cell>
          <cell r="T19" t="str">
            <v>ISRAEL</v>
          </cell>
          <cell r="U19" t="str">
            <v>BEZEQ BAKARA</v>
          </cell>
          <cell r="W19" t="str">
            <v>TAMAM-SUPPORT</v>
          </cell>
          <cell r="X19">
            <v>86</v>
          </cell>
          <cell r="Y19" t="str">
            <v>SHAUL</v>
          </cell>
          <cell r="Z19">
            <v>269500</v>
          </cell>
        </row>
        <row r="20">
          <cell r="S20" t="str">
            <v>תממ תוספות 97-הדרכה</v>
          </cell>
          <cell r="T20" t="str">
            <v>ISRAEL</v>
          </cell>
          <cell r="U20" t="str">
            <v>BEZEQ BAKARA</v>
          </cell>
          <cell r="W20" t="str">
            <v>TAMAM-TRAINING</v>
          </cell>
          <cell r="X20">
            <v>87</v>
          </cell>
          <cell r="Y20" t="str">
            <v>SHAUL</v>
          </cell>
          <cell r="Z20">
            <v>50100</v>
          </cell>
        </row>
        <row r="21">
          <cell r="S21" t="str">
            <v>שדרוג</v>
          </cell>
          <cell r="T21" t="str">
            <v>ISRAEL</v>
          </cell>
          <cell r="U21" t="str">
            <v>BEZEQ BAKARA</v>
          </cell>
          <cell r="W21" t="str">
            <v>שדרוג</v>
          </cell>
          <cell r="X21">
            <v>87</v>
          </cell>
          <cell r="Y21" t="str">
            <v>SHAUL</v>
          </cell>
        </row>
        <row r="22">
          <cell r="S22" t="str">
            <v xml:space="preserve">בקרה ארצית-97 </v>
          </cell>
          <cell r="T22" t="str">
            <v>ISRAEL</v>
          </cell>
          <cell r="U22" t="str">
            <v>BEZEQ BAKARA</v>
          </cell>
          <cell r="W22" t="str">
            <v>TAMAM-97</v>
          </cell>
          <cell r="X22">
            <v>88</v>
          </cell>
          <cell r="Y22" t="str">
            <v>SHAUL</v>
          </cell>
        </row>
        <row r="23">
          <cell r="S23" t="str">
            <v>בקרה ארצית -SL2</v>
          </cell>
          <cell r="T23" t="str">
            <v>ISRAEL</v>
          </cell>
          <cell r="U23" t="str">
            <v>BEZEQ BAKARA</v>
          </cell>
          <cell r="W23" t="str">
            <v>TAMAM-SL2</v>
          </cell>
          <cell r="X23">
            <v>110</v>
          </cell>
          <cell r="Y23" t="str">
            <v>SHAUL</v>
          </cell>
          <cell r="Z23">
            <v>151200</v>
          </cell>
        </row>
        <row r="24">
          <cell r="S24" t="str">
            <v>בקרה ארצית 97- SL2</v>
          </cell>
          <cell r="T24" t="str">
            <v>ISRAEL</v>
          </cell>
          <cell r="U24" t="str">
            <v>BEZEQ BAKARA</v>
          </cell>
          <cell r="W24" t="str">
            <v>TAMAM-SL2</v>
          </cell>
          <cell r="X24">
            <v>110</v>
          </cell>
          <cell r="Y24" t="str">
            <v>SHAUL</v>
          </cell>
        </row>
        <row r="25">
          <cell r="S25" t="str">
            <v>בקרה ארצית - SL1</v>
          </cell>
          <cell r="T25" t="str">
            <v>ISRAEL</v>
          </cell>
          <cell r="U25" t="str">
            <v>BEZEQ BAKARA</v>
          </cell>
          <cell r="W25" t="str">
            <v>TAMAM-SL1</v>
          </cell>
          <cell r="X25">
            <v>120</v>
          </cell>
          <cell r="Y25" t="str">
            <v>SHAUL</v>
          </cell>
          <cell r="Z25">
            <v>94560</v>
          </cell>
        </row>
        <row r="26">
          <cell r="S26" t="str">
            <v>ACD סוקר</v>
          </cell>
          <cell r="T26" t="str">
            <v>ISRAEL</v>
          </cell>
          <cell r="U26" t="str">
            <v>BEZEQ BAKARA</v>
          </cell>
          <cell r="W26" t="str">
            <v>ACD-SOKER</v>
          </cell>
          <cell r="Y26" t="str">
            <v>SHAUL</v>
          </cell>
        </row>
        <row r="27">
          <cell r="S27" t="str">
            <v>תמ"מ 95-96</v>
          </cell>
          <cell r="T27" t="str">
            <v>ISRAEL</v>
          </cell>
          <cell r="U27" t="str">
            <v>BEZEQ BAKARA</v>
          </cell>
          <cell r="V27" t="str">
            <v>TAMAM</v>
          </cell>
          <cell r="W27" t="str">
            <v>TAMAM95</v>
          </cell>
          <cell r="Y27" t="str">
            <v>SHAUL</v>
          </cell>
          <cell r="Z27">
            <v>184344</v>
          </cell>
        </row>
        <row r="28">
          <cell r="S28" t="str">
            <v>ITMC 95</v>
          </cell>
          <cell r="T28" t="str">
            <v>ISRAEL</v>
          </cell>
          <cell r="U28" t="str">
            <v>BEZEQ INTERNL</v>
          </cell>
          <cell r="V28" t="str">
            <v>ITMC</v>
          </cell>
          <cell r="W28" t="str">
            <v>ITMC95</v>
          </cell>
          <cell r="X28">
            <v>131</v>
          </cell>
          <cell r="Y28" t="str">
            <v>YAKI</v>
          </cell>
          <cell r="Z28">
            <v>208000</v>
          </cell>
        </row>
        <row r="29">
          <cell r="S29" t="str">
            <v>CDR</v>
          </cell>
          <cell r="T29" t="str">
            <v>ISRAEL</v>
          </cell>
          <cell r="U29" t="str">
            <v>BEZEQ INTERNL</v>
          </cell>
          <cell r="V29" t="str">
            <v>CDR</v>
          </cell>
          <cell r="W29" t="str">
            <v>CDR</v>
          </cell>
          <cell r="X29">
            <v>132</v>
          </cell>
          <cell r="Y29" t="str">
            <v>YAKI</v>
          </cell>
          <cell r="Z29">
            <v>113000</v>
          </cell>
        </row>
        <row r="30">
          <cell r="S30" t="str">
            <v>RTP 96</v>
          </cell>
          <cell r="T30" t="str">
            <v>ISRAEL</v>
          </cell>
          <cell r="U30" t="str">
            <v>BEZEQ INTERNL</v>
          </cell>
          <cell r="V30" t="str">
            <v>RTP</v>
          </cell>
          <cell r="W30" t="str">
            <v>RTP96</v>
          </cell>
          <cell r="X30">
            <v>148</v>
          </cell>
          <cell r="Y30" t="str">
            <v>YAKI</v>
          </cell>
          <cell r="Z30">
            <v>421000</v>
          </cell>
        </row>
        <row r="31">
          <cell r="S31" t="str">
            <v>CDR-sl1</v>
          </cell>
          <cell r="T31" t="str">
            <v>ISRAEL</v>
          </cell>
          <cell r="U31" t="str">
            <v>BEZEQ INTERNL</v>
          </cell>
          <cell r="W31" t="str">
            <v>CDR-sl1</v>
          </cell>
          <cell r="X31">
            <v>151</v>
          </cell>
          <cell r="Y31" t="str">
            <v>YAKI</v>
          </cell>
          <cell r="Z31">
            <v>10000</v>
          </cell>
        </row>
        <row r="32">
          <cell r="S32" t="str">
            <v>RTP96-SL1</v>
          </cell>
          <cell r="T32" t="str">
            <v>ISRAEL</v>
          </cell>
          <cell r="U32" t="str">
            <v>BEZEQ INTERNL</v>
          </cell>
          <cell r="W32" t="str">
            <v>RTP96-SL1</v>
          </cell>
          <cell r="X32">
            <v>160</v>
          </cell>
          <cell r="Y32" t="str">
            <v>YAKI</v>
          </cell>
          <cell r="Z32">
            <v>65567</v>
          </cell>
        </row>
        <row r="33">
          <cell r="S33" t="str">
            <v>RTP96-SL2</v>
          </cell>
          <cell r="T33" t="str">
            <v>ISRAEL</v>
          </cell>
          <cell r="U33" t="str">
            <v>BEZEQ INTERNL</v>
          </cell>
          <cell r="W33" t="str">
            <v>RTP96-SL2</v>
          </cell>
          <cell r="X33">
            <v>165</v>
          </cell>
          <cell r="Y33" t="str">
            <v>YAKI</v>
          </cell>
          <cell r="Z33">
            <v>62895</v>
          </cell>
        </row>
        <row r="34">
          <cell r="S34" t="str">
            <v>RTP97</v>
          </cell>
          <cell r="T34" t="str">
            <v>ISRAEL</v>
          </cell>
          <cell r="U34" t="str">
            <v>BEZEQ INTERNL</v>
          </cell>
          <cell r="W34" t="str">
            <v>RTP-97</v>
          </cell>
          <cell r="X34">
            <v>166</v>
          </cell>
          <cell r="Y34" t="str">
            <v>YAKI</v>
          </cell>
        </row>
        <row r="35">
          <cell r="S35" t="str">
            <v>RTP97-SL2</v>
          </cell>
          <cell r="T35" t="str">
            <v>ISRAEL</v>
          </cell>
          <cell r="U35" t="str">
            <v>BEZEQ INTERNL</v>
          </cell>
          <cell r="W35" t="str">
            <v>RTP97-SL2</v>
          </cell>
          <cell r="X35">
            <v>167</v>
          </cell>
          <cell r="Y35" t="str">
            <v>YAKI</v>
          </cell>
        </row>
        <row r="36">
          <cell r="S36" t="str">
            <v>RTP-SYBASE</v>
          </cell>
          <cell r="T36" t="str">
            <v>ISRAEL</v>
          </cell>
          <cell r="U36" t="str">
            <v>BEZEQ INTERNL</v>
          </cell>
          <cell r="W36" t="str">
            <v>RTP-SYBASE</v>
          </cell>
          <cell r="Y36" t="str">
            <v>YAKI</v>
          </cell>
          <cell r="Z36">
            <v>50526</v>
          </cell>
        </row>
        <row r="37">
          <cell r="S37" t="str">
            <v>RTP-ADD</v>
          </cell>
          <cell r="T37" t="str">
            <v>ISRAEL</v>
          </cell>
          <cell r="U37" t="str">
            <v>BEZEQ INTERNL</v>
          </cell>
          <cell r="W37" t="str">
            <v>RTP-ADD</v>
          </cell>
          <cell r="Y37" t="str">
            <v>YAKI</v>
          </cell>
          <cell r="Z37">
            <v>5974</v>
          </cell>
        </row>
        <row r="38">
          <cell r="S38" t="str">
            <v>תנועה ב' 95</v>
          </cell>
          <cell r="T38" t="str">
            <v>ISRAEL</v>
          </cell>
          <cell r="U38" t="str">
            <v>BEZEQ TRAFFIC</v>
          </cell>
          <cell r="V38" t="str">
            <v>PMM</v>
          </cell>
          <cell r="W38" t="str">
            <v>BZKPMM95</v>
          </cell>
          <cell r="X38">
            <v>180</v>
          </cell>
          <cell r="Y38" t="str">
            <v>SHAUL</v>
          </cell>
          <cell r="Z38">
            <v>118721</v>
          </cell>
        </row>
        <row r="39">
          <cell r="S39" t="str">
            <v>13X96</v>
          </cell>
          <cell r="T39" t="str">
            <v>ISRAEL</v>
          </cell>
          <cell r="U39" t="str">
            <v>BEZEQ TRAFFIC</v>
          </cell>
          <cell r="W39" t="str">
            <v>13x96</v>
          </cell>
          <cell r="X39">
            <v>201</v>
          </cell>
          <cell r="Y39" t="str">
            <v>SHAUL</v>
          </cell>
          <cell r="Z39">
            <v>33198</v>
          </cell>
        </row>
        <row r="40">
          <cell r="S40" t="str">
            <v>תנועה-MD</v>
          </cell>
          <cell r="T40" t="str">
            <v>ISRAEL</v>
          </cell>
          <cell r="U40" t="str">
            <v>BEZEQ TRAFFIC</v>
          </cell>
          <cell r="W40" t="str">
            <v>BZKPMM-SMF-1</v>
          </cell>
          <cell r="X40">
            <v>202</v>
          </cell>
          <cell r="Y40" t="str">
            <v>SHAUL</v>
          </cell>
          <cell r="Z40">
            <v>147000</v>
          </cell>
        </row>
        <row r="41">
          <cell r="S41" t="str">
            <v>תא-קולי</v>
          </cell>
          <cell r="T41" t="str">
            <v>ISRAEL</v>
          </cell>
          <cell r="U41" t="str">
            <v>BEZEQ TRAFFIC</v>
          </cell>
          <cell r="W41" t="str">
            <v>תא קולי</v>
          </cell>
          <cell r="X41">
            <v>204</v>
          </cell>
          <cell r="Y41" t="str">
            <v>SHAUL</v>
          </cell>
        </row>
        <row r="42">
          <cell r="S42" t="str">
            <v>תנועה 97</v>
          </cell>
          <cell r="T42" t="str">
            <v>ISRAEL</v>
          </cell>
          <cell r="U42" t="str">
            <v>BEZEQ TRAFFIC</v>
          </cell>
          <cell r="W42" t="str">
            <v>BZKPMM97</v>
          </cell>
          <cell r="X42">
            <v>205</v>
          </cell>
          <cell r="Y42" t="str">
            <v>SHAUL</v>
          </cell>
        </row>
        <row r="43">
          <cell r="S43" t="str">
            <v>תנועה - SL2</v>
          </cell>
          <cell r="T43" t="str">
            <v>ISRAEL</v>
          </cell>
          <cell r="U43" t="str">
            <v>BEZEQ TRAFFIC</v>
          </cell>
          <cell r="W43" t="str">
            <v>BZKPMM-SL2</v>
          </cell>
          <cell r="X43">
            <v>206</v>
          </cell>
          <cell r="Y43" t="str">
            <v>SHAUL</v>
          </cell>
        </row>
        <row r="44">
          <cell r="S44" t="str">
            <v>תנועה ב 96</v>
          </cell>
          <cell r="T44" t="str">
            <v>ISRAEL</v>
          </cell>
          <cell r="U44" t="str">
            <v>BEZEQ TRAFFIC</v>
          </cell>
          <cell r="W44" t="str">
            <v>BZKPMM96</v>
          </cell>
          <cell r="Y44" t="str">
            <v>SHAUL</v>
          </cell>
          <cell r="Z44">
            <v>14515</v>
          </cell>
        </row>
        <row r="45">
          <cell r="S45" t="str">
            <v>CELLCOM  SS7</v>
          </cell>
          <cell r="T45" t="str">
            <v>ISRAEL</v>
          </cell>
          <cell r="U45" t="str">
            <v>CELLCOM</v>
          </cell>
          <cell r="W45" t="str">
            <v>CELLCOM-SS7</v>
          </cell>
          <cell r="X45">
            <v>210</v>
          </cell>
          <cell r="Y45" t="str">
            <v>YAKI</v>
          </cell>
          <cell r="Z45">
            <v>56000</v>
          </cell>
        </row>
        <row r="46">
          <cell r="S46" t="str">
            <v>CELLCOM 96</v>
          </cell>
          <cell r="T46" t="str">
            <v>ISRAEL</v>
          </cell>
          <cell r="U46" t="str">
            <v>CELLCOM</v>
          </cell>
          <cell r="W46" t="str">
            <v>CELLCOM-TCAM96</v>
          </cell>
          <cell r="X46">
            <v>221</v>
          </cell>
          <cell r="Y46" t="str">
            <v>YAKI</v>
          </cell>
          <cell r="Z46">
            <v>200000</v>
          </cell>
        </row>
        <row r="47">
          <cell r="S47" t="str">
            <v>CELLCOM 96-config</v>
          </cell>
          <cell r="T47" t="str">
            <v>ISRAEL</v>
          </cell>
          <cell r="U47" t="str">
            <v>CELLCOM</v>
          </cell>
          <cell r="W47" t="str">
            <v>CELLCOM96-CONFIG</v>
          </cell>
          <cell r="X47">
            <v>222</v>
          </cell>
          <cell r="Y47" t="str">
            <v>YAKI</v>
          </cell>
          <cell r="Z47">
            <v>52000</v>
          </cell>
        </row>
        <row r="48">
          <cell r="S48" t="str">
            <v>CELLCOM 97</v>
          </cell>
          <cell r="T48" t="str">
            <v>ISRAEL</v>
          </cell>
          <cell r="U48" t="str">
            <v>CELLCOM</v>
          </cell>
          <cell r="W48" t="str">
            <v>CELLCOM-TCAM97</v>
          </cell>
          <cell r="X48">
            <v>224</v>
          </cell>
          <cell r="Y48" t="str">
            <v>YAKI</v>
          </cell>
        </row>
        <row r="49">
          <cell r="S49" t="str">
            <v>סלקום97-SL1</v>
          </cell>
          <cell r="T49" t="str">
            <v>ISRAEL</v>
          </cell>
          <cell r="U49" t="str">
            <v>CELLCOM</v>
          </cell>
          <cell r="W49" t="str">
            <v>CELLCOM-TCAM97-SL1</v>
          </cell>
          <cell r="X49">
            <v>225</v>
          </cell>
          <cell r="Y49" t="str">
            <v>YAKI</v>
          </cell>
        </row>
        <row r="50">
          <cell r="S50" t="str">
            <v>סלקום97-SL2</v>
          </cell>
          <cell r="T50" t="str">
            <v>ISRAEL</v>
          </cell>
          <cell r="U50" t="str">
            <v>CELLCOM</v>
          </cell>
          <cell r="W50" t="str">
            <v>CELLCOM-TCAM97-SL2</v>
          </cell>
          <cell r="X50">
            <v>226</v>
          </cell>
          <cell r="Y50" t="str">
            <v>YAKI</v>
          </cell>
        </row>
        <row r="51">
          <cell r="S51" t="str">
            <v>CELLCOM</v>
          </cell>
          <cell r="T51" t="str">
            <v>ISRAEL</v>
          </cell>
          <cell r="U51" t="str">
            <v>CELLCOM</v>
          </cell>
          <cell r="W51" t="str">
            <v>CELLCOM-TCAM95</v>
          </cell>
          <cell r="Y51" t="str">
            <v>YAKI</v>
          </cell>
          <cell r="Z51">
            <v>25000</v>
          </cell>
        </row>
        <row r="52">
          <cell r="S52" t="str">
            <v>סלקום-SL1</v>
          </cell>
          <cell r="T52" t="str">
            <v>ISRAEL</v>
          </cell>
          <cell r="U52" t="str">
            <v>CELLCOM</v>
          </cell>
          <cell r="W52" t="str">
            <v>CELLCOM-TCAM-SL1</v>
          </cell>
          <cell r="Y52" t="str">
            <v>YAKI</v>
          </cell>
          <cell r="Z52">
            <v>40000</v>
          </cell>
        </row>
        <row r="53">
          <cell r="S53" t="str">
            <v>CTEL</v>
          </cell>
          <cell r="T53" t="str">
            <v>USA</v>
          </cell>
          <cell r="U53" t="str">
            <v>CTEL</v>
          </cell>
          <cell r="W53" t="str">
            <v>CTEL</v>
          </cell>
          <cell r="X53">
            <v>362</v>
          </cell>
          <cell r="Y53" t="str">
            <v>TUT</v>
          </cell>
          <cell r="Z53">
            <v>30000</v>
          </cell>
        </row>
        <row r="54">
          <cell r="S54" t="str">
            <v>CTEL-97</v>
          </cell>
          <cell r="T54" t="str">
            <v>USA</v>
          </cell>
          <cell r="U54" t="str">
            <v>CTEL</v>
          </cell>
          <cell r="W54" t="str">
            <v>CTEL-97</v>
          </cell>
          <cell r="Y54" t="str">
            <v>TUT</v>
          </cell>
        </row>
        <row r="55">
          <cell r="S55" t="str">
            <v>CYTA</v>
          </cell>
          <cell r="T55" t="str">
            <v>CYPRUS</v>
          </cell>
          <cell r="U55" t="str">
            <v>CYTA</v>
          </cell>
          <cell r="V55" t="str">
            <v>PMM</v>
          </cell>
          <cell r="W55" t="str">
            <v>CYTA</v>
          </cell>
          <cell r="X55">
            <v>360</v>
          </cell>
          <cell r="Y55" t="str">
            <v>YAKI</v>
          </cell>
          <cell r="Z55">
            <v>0</v>
          </cell>
        </row>
        <row r="56">
          <cell r="S56" t="str">
            <v>TELUS - ED-TEL95</v>
          </cell>
          <cell r="T56" t="str">
            <v>CANADA</v>
          </cell>
          <cell r="U56" t="str">
            <v>ED-TEL</v>
          </cell>
          <cell r="V56" t="str">
            <v>NETRAC</v>
          </cell>
          <cell r="W56" t="str">
            <v>ED-TEL95-EXT</v>
          </cell>
          <cell r="X56">
            <v>320</v>
          </cell>
          <cell r="Y56" t="str">
            <v>BILL</v>
          </cell>
          <cell r="Z56">
            <v>80000</v>
          </cell>
        </row>
        <row r="57">
          <cell r="S57" t="str">
            <v>TELUS-ED-TEL-SYS7</v>
          </cell>
          <cell r="T57" t="str">
            <v>CANADA</v>
          </cell>
          <cell r="U57" t="str">
            <v>ED-TEL</v>
          </cell>
          <cell r="W57" t="str">
            <v>ED-TEL-SS7</v>
          </cell>
          <cell r="X57">
            <v>322</v>
          </cell>
          <cell r="Y57" t="str">
            <v>BILL</v>
          </cell>
          <cell r="Z57">
            <v>40000</v>
          </cell>
        </row>
        <row r="58">
          <cell r="S58" t="str">
            <v>קנדה- SL1</v>
          </cell>
          <cell r="T58" t="str">
            <v>CANADA</v>
          </cell>
          <cell r="U58" t="str">
            <v>ED-TEL</v>
          </cell>
          <cell r="W58" t="str">
            <v>EDTEL-SL1</v>
          </cell>
          <cell r="X58">
            <v>330</v>
          </cell>
          <cell r="Y58" t="str">
            <v>BILL</v>
          </cell>
          <cell r="Z58">
            <v>97262</v>
          </cell>
        </row>
        <row r="59">
          <cell r="S59" t="str">
            <v>קנדה- SL2</v>
          </cell>
          <cell r="T59" t="str">
            <v>CANADA</v>
          </cell>
          <cell r="U59" t="str">
            <v>ED-TEL</v>
          </cell>
          <cell r="W59" t="str">
            <v>EDTEL-SL2</v>
          </cell>
          <cell r="X59">
            <v>331</v>
          </cell>
          <cell r="Y59" t="str">
            <v>BILL</v>
          </cell>
          <cell r="Z59">
            <v>43851</v>
          </cell>
        </row>
        <row r="60">
          <cell r="S60" t="str">
            <v>קולומביה 96</v>
          </cell>
          <cell r="T60" t="str">
            <v>COLOMBIA</v>
          </cell>
          <cell r="U60" t="str">
            <v>EPM</v>
          </cell>
          <cell r="V60" t="str">
            <v>PMM</v>
          </cell>
          <cell r="W60" t="str">
            <v>EPM-PMM-96</v>
          </cell>
          <cell r="X60">
            <v>435</v>
          </cell>
          <cell r="Y60" t="str">
            <v>SHAUL</v>
          </cell>
          <cell r="Z60">
            <v>80000</v>
          </cell>
        </row>
        <row r="61">
          <cell r="S61" t="str">
            <v>קולומביה 97</v>
          </cell>
          <cell r="T61" t="str">
            <v>COLOMBIA</v>
          </cell>
          <cell r="U61" t="str">
            <v>EPM</v>
          </cell>
          <cell r="V61" t="str">
            <v>PMM</v>
          </cell>
          <cell r="W61" t="str">
            <v>EPM-PMM-97</v>
          </cell>
          <cell r="X61">
            <v>436</v>
          </cell>
          <cell r="Y61" t="str">
            <v>SHAUL</v>
          </cell>
        </row>
        <row r="62">
          <cell r="S62" t="str">
            <v>קולומביה- SL1|</v>
          </cell>
          <cell r="T62" t="str">
            <v>COLOMBIA</v>
          </cell>
          <cell r="U62" t="str">
            <v>EPM</v>
          </cell>
          <cell r="W62" t="str">
            <v>EPM-PMM-SL1</v>
          </cell>
          <cell r="X62">
            <v>440</v>
          </cell>
          <cell r="Y62" t="str">
            <v>SHAUL</v>
          </cell>
          <cell r="Z62">
            <v>153435</v>
          </cell>
        </row>
        <row r="63">
          <cell r="S63" t="str">
            <v>קולומביה97- SL1|</v>
          </cell>
          <cell r="T63" t="str">
            <v>COLOMBIA</v>
          </cell>
          <cell r="U63" t="str">
            <v>EPM</v>
          </cell>
          <cell r="W63" t="str">
            <v>EPM-PMM-SL1</v>
          </cell>
          <cell r="X63">
            <v>440</v>
          </cell>
          <cell r="Y63" t="str">
            <v>SHAUL</v>
          </cell>
        </row>
        <row r="64">
          <cell r="S64" t="str">
            <v>קולומביה 95</v>
          </cell>
          <cell r="T64" t="str">
            <v>COLOMBIA</v>
          </cell>
          <cell r="U64" t="str">
            <v>EPM</v>
          </cell>
          <cell r="W64" t="str">
            <v>EPM-PMM-95</v>
          </cell>
          <cell r="Y64" t="str">
            <v>SHAUL</v>
          </cell>
          <cell r="Z64">
            <v>2039</v>
          </cell>
        </row>
        <row r="65">
          <cell r="S65" t="str">
            <v>קווי זהב</v>
          </cell>
          <cell r="T65" t="str">
            <v>ISRAEL</v>
          </cell>
          <cell r="U65" t="str">
            <v>GOLDEN-LINES</v>
          </cell>
          <cell r="W65" t="str">
            <v>GOLDEN-LINES-CONSULTING</v>
          </cell>
          <cell r="X65">
            <v>207</v>
          </cell>
          <cell r="Y65" t="str">
            <v>YAKI</v>
          </cell>
        </row>
        <row r="66">
          <cell r="S66" t="str">
            <v>קווי זהב- 98</v>
          </cell>
          <cell r="T66" t="str">
            <v>ISRAEL</v>
          </cell>
          <cell r="U66" t="str">
            <v>GOLDEN-LINES</v>
          </cell>
          <cell r="W66" t="str">
            <v>GOLDEN-LINES-98</v>
          </cell>
          <cell r="X66">
            <v>208</v>
          </cell>
          <cell r="Y66" t="str">
            <v>YAKI</v>
          </cell>
        </row>
        <row r="67">
          <cell r="S67" t="str">
            <v>הונגריה -SL1</v>
          </cell>
          <cell r="T67" t="str">
            <v>HUNGARY</v>
          </cell>
          <cell r="U67" t="str">
            <v>HTC</v>
          </cell>
          <cell r="V67" t="str">
            <v>MOST</v>
          </cell>
          <cell r="W67" t="str">
            <v>HTC-BASE-SL1</v>
          </cell>
          <cell r="X67">
            <v>410</v>
          </cell>
          <cell r="Y67" t="str">
            <v>YAKI</v>
          </cell>
          <cell r="Z67">
            <v>90000</v>
          </cell>
        </row>
        <row r="68">
          <cell r="S68" t="str">
            <v>הונגריה 97-SL1</v>
          </cell>
          <cell r="T68" t="str">
            <v>HUNGARY</v>
          </cell>
          <cell r="U68" t="str">
            <v>HTC</v>
          </cell>
          <cell r="V68" t="str">
            <v>MOST</v>
          </cell>
          <cell r="W68" t="str">
            <v>HTC-BASE-SL1</v>
          </cell>
          <cell r="X68">
            <v>410</v>
          </cell>
          <cell r="Y68" t="str">
            <v>YAKI</v>
          </cell>
        </row>
        <row r="69">
          <cell r="S69" t="str">
            <v>LCI-NMS</v>
          </cell>
          <cell r="T69" t="str">
            <v>USA</v>
          </cell>
          <cell r="U69" t="str">
            <v>LCI</v>
          </cell>
          <cell r="V69" t="str">
            <v>NMS</v>
          </cell>
          <cell r="W69" t="str">
            <v>LCI-NMS-BASE</v>
          </cell>
          <cell r="X69">
            <v>370</v>
          </cell>
          <cell r="Y69" t="str">
            <v>GIDI</v>
          </cell>
          <cell r="Z69">
            <v>315000</v>
          </cell>
        </row>
        <row r="70">
          <cell r="S70" t="str">
            <v>LCI-NMS-97</v>
          </cell>
          <cell r="T70" t="str">
            <v>USA</v>
          </cell>
          <cell r="U70" t="str">
            <v>LCI</v>
          </cell>
          <cell r="V70" t="str">
            <v>NMS</v>
          </cell>
          <cell r="W70" t="str">
            <v>LCI-NMS-97</v>
          </cell>
          <cell r="X70">
            <v>371</v>
          </cell>
          <cell r="Y70" t="str">
            <v>GIDI</v>
          </cell>
        </row>
        <row r="71">
          <cell r="S71" t="str">
            <v>LCI-SS7-תוספות</v>
          </cell>
          <cell r="T71" t="str">
            <v>USA</v>
          </cell>
          <cell r="U71" t="str">
            <v>LCI</v>
          </cell>
          <cell r="W71" t="str">
            <v>LCI-ADD</v>
          </cell>
          <cell r="X71">
            <v>376</v>
          </cell>
          <cell r="Y71" t="str">
            <v>GIDI</v>
          </cell>
          <cell r="Z71">
            <v>12500</v>
          </cell>
        </row>
        <row r="72">
          <cell r="S72" t="str">
            <v>יעוץ LCI</v>
          </cell>
          <cell r="T72" t="str">
            <v>USA</v>
          </cell>
          <cell r="U72" t="str">
            <v>LCI</v>
          </cell>
          <cell r="W72" t="str">
            <v>CONSULTING-LCI</v>
          </cell>
          <cell r="Y72" t="str">
            <v>GIDI</v>
          </cell>
          <cell r="Z72">
            <v>0</v>
          </cell>
        </row>
        <row r="73">
          <cell r="S73" t="str">
            <v>מוטורולה</v>
          </cell>
          <cell r="T73" t="str">
            <v>HUNGARY</v>
          </cell>
          <cell r="U73" t="str">
            <v>MOTOROLA</v>
          </cell>
          <cell r="V73" t="str">
            <v>NMS</v>
          </cell>
          <cell r="W73" t="str">
            <v>MOT-HUNGARY-BASE</v>
          </cell>
          <cell r="X73">
            <v>420</v>
          </cell>
          <cell r="Y73" t="str">
            <v>TUT</v>
          </cell>
          <cell r="Z73">
            <v>1279000</v>
          </cell>
        </row>
        <row r="74">
          <cell r="S74" t="str">
            <v>motorola-sl1</v>
          </cell>
          <cell r="T74" t="str">
            <v>HUNGARY</v>
          </cell>
          <cell r="U74" t="str">
            <v>MOTOROLA</v>
          </cell>
          <cell r="W74" t="str">
            <v>MOT-HUNGARY-SL1</v>
          </cell>
          <cell r="X74">
            <v>421</v>
          </cell>
          <cell r="Y74" t="str">
            <v>TUT</v>
          </cell>
          <cell r="Z74">
            <v>0</v>
          </cell>
        </row>
        <row r="75">
          <cell r="S75" t="str">
            <v>ארגנטינה 95</v>
          </cell>
          <cell r="T75" t="str">
            <v>ARGENTINA</v>
          </cell>
          <cell r="U75" t="str">
            <v>MOVICOM</v>
          </cell>
          <cell r="V75" t="str">
            <v>TXEM</v>
          </cell>
          <cell r="W75" t="str">
            <v>ARG-TXEM-BASE</v>
          </cell>
          <cell r="X75">
            <v>300</v>
          </cell>
          <cell r="Y75" t="str">
            <v>SHAUL</v>
          </cell>
          <cell r="Z75">
            <v>235000</v>
          </cell>
        </row>
        <row r="76">
          <cell r="S76" t="str">
            <v>MTS-MOBILITY</v>
          </cell>
          <cell r="T76" t="str">
            <v>CANADA</v>
          </cell>
          <cell r="U76" t="str">
            <v>MTS-MOBILITY</v>
          </cell>
          <cell r="V76" t="str">
            <v>TCAM</v>
          </cell>
          <cell r="W76" t="str">
            <v>MTS-TCAM96</v>
          </cell>
          <cell r="X76">
            <v>355</v>
          </cell>
          <cell r="Y76" t="str">
            <v>BILL</v>
          </cell>
          <cell r="Z76">
            <v>230000</v>
          </cell>
        </row>
        <row r="77">
          <cell r="S77" t="str">
            <v>MTS-SYS7</v>
          </cell>
          <cell r="T77" t="str">
            <v>CANADA</v>
          </cell>
          <cell r="U77" t="str">
            <v>MTS-MOBILITY</v>
          </cell>
          <cell r="W77" t="str">
            <v>MTS-SS7</v>
          </cell>
          <cell r="X77">
            <v>356</v>
          </cell>
          <cell r="Y77" t="str">
            <v>BILL</v>
          </cell>
          <cell r="Z77">
            <v>0</v>
          </cell>
        </row>
        <row r="78">
          <cell r="S78" t="str">
            <v>עיתים</v>
          </cell>
          <cell r="T78" t="str">
            <v>ISRAEL</v>
          </cell>
          <cell r="U78" t="str">
            <v>OTHER</v>
          </cell>
          <cell r="W78" t="str">
            <v>ITIM-SUPPORT</v>
          </cell>
          <cell r="X78">
            <v>250</v>
          </cell>
          <cell r="Y78" t="str">
            <v>YAKI</v>
          </cell>
          <cell r="Z78">
            <v>5880</v>
          </cell>
        </row>
        <row r="79">
          <cell r="S79" t="str">
            <v>אפליקטיבי 95</v>
          </cell>
          <cell r="T79" t="str">
            <v>ISRAEL</v>
          </cell>
          <cell r="U79" t="str">
            <v>OTHER</v>
          </cell>
          <cell r="W79" t="str">
            <v>APPLI95</v>
          </cell>
          <cell r="Y79" t="str">
            <v>YAKI</v>
          </cell>
          <cell r="Z79">
            <v>8795</v>
          </cell>
        </row>
        <row r="80">
          <cell r="S80" t="str">
            <v>משהב"ט</v>
          </cell>
          <cell r="T80" t="str">
            <v>ISRAEL</v>
          </cell>
          <cell r="U80" t="str">
            <v>OTHER</v>
          </cell>
          <cell r="W80" t="str">
            <v>משהב"ט</v>
          </cell>
          <cell r="Y80" t="str">
            <v>YAKI</v>
          </cell>
          <cell r="Z80">
            <v>5437</v>
          </cell>
        </row>
        <row r="81">
          <cell r="S81" t="str">
            <v>OTHER</v>
          </cell>
          <cell r="T81" t="str">
            <v>ISRAEL</v>
          </cell>
          <cell r="U81" t="str">
            <v>OTHER</v>
          </cell>
          <cell r="W81" t="str">
            <v>COMMISSION</v>
          </cell>
          <cell r="Y81" t="str">
            <v>TUT</v>
          </cell>
          <cell r="Z81">
            <v>431677</v>
          </cell>
        </row>
        <row r="82">
          <cell r="S82" t="str">
            <v>פלאפון    96</v>
          </cell>
          <cell r="T82" t="str">
            <v>ISRAEL</v>
          </cell>
          <cell r="U82" t="str">
            <v>PELEPHONE</v>
          </cell>
          <cell r="W82" t="str">
            <v>PELEPHONE96</v>
          </cell>
          <cell r="X82">
            <v>270</v>
          </cell>
          <cell r="Y82" t="str">
            <v>SHAUL</v>
          </cell>
          <cell r="Z82">
            <v>379000</v>
          </cell>
        </row>
        <row r="83">
          <cell r="S83" t="str">
            <v>פלאפון-97</v>
          </cell>
          <cell r="T83" t="str">
            <v>ISRAEL</v>
          </cell>
          <cell r="U83" t="str">
            <v>PELEPHONE</v>
          </cell>
          <cell r="W83" t="str">
            <v>PELEPHONE-97</v>
          </cell>
          <cell r="X83">
            <v>273</v>
          </cell>
          <cell r="Y83" t="str">
            <v>SHAUL</v>
          </cell>
        </row>
        <row r="84">
          <cell r="S84" t="str">
            <v xml:space="preserve">פלאפון-97 -SL2 </v>
          </cell>
          <cell r="T84" t="str">
            <v>ISRAEL</v>
          </cell>
          <cell r="U84" t="str">
            <v>PELEPHONE</v>
          </cell>
          <cell r="W84" t="str">
            <v>PELEPHONE-97</v>
          </cell>
          <cell r="Y84" t="str">
            <v>SHAUL</v>
          </cell>
        </row>
        <row r="85">
          <cell r="S85" t="str">
            <v>פלאפון-95-SL1</v>
          </cell>
          <cell r="T85" t="str">
            <v>ISRAEL</v>
          </cell>
          <cell r="U85" t="str">
            <v>PELEPHONE</v>
          </cell>
          <cell r="W85" t="str">
            <v>PELEPHONE-SL1</v>
          </cell>
          <cell r="X85">
            <v>274</v>
          </cell>
          <cell r="Y85" t="str">
            <v>SHAUL</v>
          </cell>
          <cell r="Z85">
            <v>14650</v>
          </cell>
        </row>
        <row r="86">
          <cell r="S86" t="str">
            <v>פלאפון-97-SL1</v>
          </cell>
          <cell r="T86" t="str">
            <v>ISRAEL</v>
          </cell>
          <cell r="U86" t="str">
            <v>PELEPHONE</v>
          </cell>
          <cell r="W86" t="str">
            <v>PELEPHONE-SL1-97</v>
          </cell>
          <cell r="X86">
            <v>275</v>
          </cell>
          <cell r="Y86" t="str">
            <v>SHAUL</v>
          </cell>
        </row>
        <row r="87">
          <cell r="S87" t="str">
            <v>פלאפון תכנה</v>
          </cell>
          <cell r="T87" t="str">
            <v>ISRAEL</v>
          </cell>
          <cell r="U87" t="str">
            <v>PELEPHONE</v>
          </cell>
          <cell r="V87" t="str">
            <v>NMS</v>
          </cell>
          <cell r="W87" t="str">
            <v>PELEPHONE-BASE</v>
          </cell>
          <cell r="Y87" t="str">
            <v>SHAUL</v>
          </cell>
          <cell r="Z87">
            <v>39950</v>
          </cell>
        </row>
        <row r="88">
          <cell r="S88" t="str">
            <v>פלאפון-עדכון</v>
          </cell>
          <cell r="T88" t="str">
            <v>ISRAEL</v>
          </cell>
          <cell r="U88" t="str">
            <v>PELEPHONE</v>
          </cell>
          <cell r="W88" t="str">
            <v>PELEPHONE-ADD</v>
          </cell>
          <cell r="Y88" t="str">
            <v>SHAUL</v>
          </cell>
          <cell r="Z88">
            <v>38500</v>
          </cell>
        </row>
        <row r="89">
          <cell r="S89" t="str">
            <v>TCG-PHASE-1</v>
          </cell>
          <cell r="T89" t="str">
            <v>USA</v>
          </cell>
          <cell r="U89" t="str">
            <v>TCG</v>
          </cell>
          <cell r="W89" t="str">
            <v>TCG-PHASE-1</v>
          </cell>
          <cell r="X89">
            <v>390</v>
          </cell>
          <cell r="Y89" t="str">
            <v>GIDI</v>
          </cell>
          <cell r="Z89">
            <v>505000</v>
          </cell>
        </row>
        <row r="90">
          <cell r="S90" t="str">
            <v>TCG-PHASE-2</v>
          </cell>
          <cell r="T90" t="str">
            <v>USA</v>
          </cell>
          <cell r="U90" t="str">
            <v>TCG</v>
          </cell>
          <cell r="W90" t="str">
            <v>TCG-PHASE-2</v>
          </cell>
          <cell r="X90">
            <v>395</v>
          </cell>
          <cell r="Y90" t="str">
            <v>GIDI</v>
          </cell>
          <cell r="Z90">
            <v>0</v>
          </cell>
        </row>
        <row r="91">
          <cell r="S91" t="str">
            <v>TCG-switch</v>
          </cell>
          <cell r="T91" t="str">
            <v>USA</v>
          </cell>
          <cell r="U91" t="str">
            <v>TCG</v>
          </cell>
          <cell r="W91" t="str">
            <v>TCG-switch</v>
          </cell>
          <cell r="X91">
            <v>401</v>
          </cell>
          <cell r="Y91" t="str">
            <v>GIDI</v>
          </cell>
        </row>
        <row r="92">
          <cell r="S92" t="str">
            <v>TCG-TELTRAC</v>
          </cell>
          <cell r="T92" t="str">
            <v>USA</v>
          </cell>
          <cell r="U92" t="str">
            <v>TCG</v>
          </cell>
          <cell r="W92" t="str">
            <v>TCG-TELTRAC</v>
          </cell>
          <cell r="Y92" t="str">
            <v>GIDI</v>
          </cell>
        </row>
        <row r="93">
          <cell r="S93" t="str">
            <v>LCI - SYS7</v>
          </cell>
          <cell r="T93" t="str">
            <v>USA</v>
          </cell>
          <cell r="U93" t="str">
            <v>TELNEX</v>
          </cell>
          <cell r="V93" t="str">
            <v>SS7</v>
          </cell>
          <cell r="W93" t="str">
            <v>LCI-SS7-95</v>
          </cell>
          <cell r="X93">
            <v>380</v>
          </cell>
          <cell r="Y93" t="str">
            <v>GIDI</v>
          </cell>
          <cell r="Z93">
            <v>65000</v>
          </cell>
        </row>
        <row r="94">
          <cell r="S94" t="str">
            <v>יעוץ טלנקס</v>
          </cell>
          <cell r="T94" t="str">
            <v>USA</v>
          </cell>
          <cell r="U94" t="str">
            <v>TELNEX</v>
          </cell>
          <cell r="W94" t="str">
            <v>CONSULTING-TELN</v>
          </cell>
          <cell r="Y94" t="str">
            <v>GIDI</v>
          </cell>
          <cell r="Z94">
            <v>-3281</v>
          </cell>
        </row>
        <row r="95">
          <cell r="S95" t="str">
            <v>TELUS-NMS</v>
          </cell>
          <cell r="T95" t="str">
            <v>CANADA</v>
          </cell>
          <cell r="U95" t="str">
            <v>TELUS</v>
          </cell>
          <cell r="W95" t="str">
            <v>TELUS-NMS</v>
          </cell>
          <cell r="X95">
            <v>345</v>
          </cell>
          <cell r="Y95" t="str">
            <v>BILL</v>
          </cell>
          <cell r="Z95">
            <v>0</v>
          </cell>
        </row>
        <row r="96">
          <cell r="S96" t="str">
            <v>MULTI-MEDIA</v>
          </cell>
          <cell r="T96" t="str">
            <v>CANADA</v>
          </cell>
          <cell r="U96" t="str">
            <v>TELUS</v>
          </cell>
          <cell r="W96" t="str">
            <v>MULTI-MEDIA</v>
          </cell>
          <cell r="X96">
            <v>350</v>
          </cell>
          <cell r="Y96" t="str">
            <v>BILL</v>
          </cell>
          <cell r="Z96">
            <v>0</v>
          </cell>
        </row>
        <row r="97">
          <cell r="S97" t="str">
            <v>TELUS - PMM (AGT)</v>
          </cell>
          <cell r="T97" t="str">
            <v>CANADA</v>
          </cell>
          <cell r="U97" t="str">
            <v>TELUS - PMM</v>
          </cell>
          <cell r="V97" t="str">
            <v xml:space="preserve"> PMM</v>
          </cell>
          <cell r="W97" t="str">
            <v>TELUS - PMM (AGT)</v>
          </cell>
          <cell r="X97">
            <v>340</v>
          </cell>
          <cell r="Y97" t="str">
            <v>BILL</v>
          </cell>
          <cell r="Z97">
            <v>190000</v>
          </cell>
        </row>
        <row r="98">
          <cell r="S98" t="str">
            <v>TELUS-PMM-SL2</v>
          </cell>
          <cell r="T98" t="str">
            <v>CANADA</v>
          </cell>
          <cell r="U98" t="str">
            <v>TELUS - PMM</v>
          </cell>
          <cell r="V98" t="str">
            <v xml:space="preserve"> PMM</v>
          </cell>
          <cell r="W98" t="str">
            <v>TELUS - PMM-SL2</v>
          </cell>
          <cell r="X98">
            <v>341</v>
          </cell>
          <cell r="Y98" t="str">
            <v>BILL</v>
          </cell>
        </row>
      </sheetData>
      <sheetData sheetId="18" refreshError="1"/>
      <sheetData sheetId="19" refreshError="1"/>
      <sheetData sheetId="20"/>
      <sheetData sheetId="21"/>
      <sheetData sheetId="22">
        <row r="12">
          <cell r="S12" t="str">
            <v>ksafim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כללי"/>
      <sheetName val="עצי מוצר"/>
      <sheetName val="קבלנות משנה"/>
      <sheetName val="פקטור"/>
      <sheetName val="שכ&quot;ע"/>
      <sheetName val="הוצאות משתנות "/>
      <sheetName val="תקורה"/>
      <sheetName val="בצוע עד  יוני"/>
      <sheetName val="תקציב 2002"/>
      <sheetName val="ישראל"/>
    </sheetNames>
    <sheetDataSet>
      <sheetData sheetId="0"/>
      <sheetData sheetId="1">
        <row r="15">
          <cell r="D15" t="str">
            <v>BT35</v>
          </cell>
          <cell r="E15">
            <v>825.47876799999983</v>
          </cell>
        </row>
        <row r="16">
          <cell r="D16" t="str">
            <v>CC22</v>
          </cell>
          <cell r="E16">
            <v>789.60708696000029</v>
          </cell>
        </row>
        <row r="17">
          <cell r="D17" t="str">
            <v>CG15</v>
          </cell>
          <cell r="E17">
            <v>796.95753991340007</v>
          </cell>
        </row>
        <row r="18">
          <cell r="D18" t="str">
            <v>CG18</v>
          </cell>
          <cell r="E18">
            <v>791.42387707520015</v>
          </cell>
        </row>
        <row r="19">
          <cell r="D19" t="str">
            <v>CG19</v>
          </cell>
          <cell r="E19">
            <v>783.59281018460013</v>
          </cell>
        </row>
        <row r="20">
          <cell r="D20" t="str">
            <v>CG20</v>
          </cell>
          <cell r="E20">
            <v>785.55152800999974</v>
          </cell>
        </row>
        <row r="21">
          <cell r="D21" t="str">
            <v>CG22</v>
          </cell>
          <cell r="E21">
            <v>779.97181667539985</v>
          </cell>
        </row>
        <row r="22">
          <cell r="D22" t="str">
            <v>CG25</v>
          </cell>
          <cell r="E22">
            <v>773.11113961600017</v>
          </cell>
        </row>
        <row r="23">
          <cell r="D23" t="str">
            <v>CG30</v>
          </cell>
          <cell r="E23">
            <v>765.34272455399991</v>
          </cell>
        </row>
        <row r="24">
          <cell r="D24" t="str">
            <v>CG35</v>
          </cell>
          <cell r="E24">
            <v>759.49822236599994</v>
          </cell>
        </row>
        <row r="25">
          <cell r="D25" t="str">
            <v>CG40</v>
          </cell>
          <cell r="E25">
            <v>751.76040660000012</v>
          </cell>
        </row>
        <row r="26">
          <cell r="D26" t="str">
            <v>CG50</v>
          </cell>
          <cell r="E26">
            <v>756.09429839999996</v>
          </cell>
        </row>
        <row r="27">
          <cell r="D27" t="str">
            <v>CG90</v>
          </cell>
          <cell r="E27">
            <v>770.51434017600002</v>
          </cell>
        </row>
        <row r="28">
          <cell r="D28" t="str">
            <v>CL20</v>
          </cell>
          <cell r="E28">
            <v>971.64103394999984</v>
          </cell>
        </row>
        <row r="29">
          <cell r="D29" t="str">
            <v>CL25</v>
          </cell>
          <cell r="E29">
            <v>923.59296516000018</v>
          </cell>
        </row>
        <row r="30">
          <cell r="D30" t="str">
            <v>CL30</v>
          </cell>
          <cell r="E30">
            <v>916.31728261199987</v>
          </cell>
        </row>
        <row r="31">
          <cell r="D31" t="str">
            <v>CM15</v>
          </cell>
          <cell r="E31">
            <v>664.40933651500018</v>
          </cell>
        </row>
        <row r="32">
          <cell r="D32" t="str">
            <v>CM18</v>
          </cell>
          <cell r="E32">
            <v>762.01229803699982</v>
          </cell>
        </row>
        <row r="33">
          <cell r="D33" t="str">
            <v>CM20</v>
          </cell>
          <cell r="E33">
            <v>757.81484302499996</v>
          </cell>
        </row>
        <row r="34">
          <cell r="D34" t="str">
            <v>CM25</v>
          </cell>
          <cell r="E34">
            <v>749.37775550000003</v>
          </cell>
        </row>
        <row r="35">
          <cell r="D35" t="str">
            <v>CM30</v>
          </cell>
          <cell r="E35">
            <v>744.3782404599998</v>
          </cell>
        </row>
        <row r="36">
          <cell r="D36" t="str">
            <v>CM35</v>
          </cell>
          <cell r="E36">
            <v>733.35535132400003</v>
          </cell>
        </row>
        <row r="37">
          <cell r="D37" t="str">
            <v>CT20</v>
          </cell>
          <cell r="E37">
            <v>821.17971230000001</v>
          </cell>
        </row>
        <row r="38">
          <cell r="D38" t="str">
            <v>CT25</v>
          </cell>
          <cell r="E38">
            <v>821.17971230000001</v>
          </cell>
        </row>
        <row r="39">
          <cell r="D39" t="str">
            <v>CV18</v>
          </cell>
          <cell r="E39">
            <v>759.63503946200012</v>
          </cell>
        </row>
        <row r="40">
          <cell r="D40" t="str">
            <v>CV20</v>
          </cell>
          <cell r="E40">
            <v>755.66466684999989</v>
          </cell>
        </row>
        <row r="41">
          <cell r="D41" t="str">
            <v>CW38</v>
          </cell>
          <cell r="E41">
            <v>825.62069497179982</v>
          </cell>
        </row>
        <row r="42">
          <cell r="D42" t="str">
            <v>CW40</v>
          </cell>
          <cell r="E42">
            <v>825.45166481294984</v>
          </cell>
        </row>
        <row r="43">
          <cell r="D43" t="str">
            <v>PA20</v>
          </cell>
          <cell r="E43">
            <v>741.48293249999972</v>
          </cell>
        </row>
        <row r="44">
          <cell r="D44" t="str">
            <v>PA25</v>
          </cell>
          <cell r="E44">
            <v>740.59304600000007</v>
          </cell>
        </row>
        <row r="45">
          <cell r="D45" t="str">
            <v>PA28</v>
          </cell>
          <cell r="E45">
            <v>735.8334500000002</v>
          </cell>
        </row>
        <row r="46">
          <cell r="D46" t="str">
            <v>PA30</v>
          </cell>
          <cell r="E46">
            <v>736.95984999999996</v>
          </cell>
        </row>
        <row r="47">
          <cell r="D47" t="str">
            <v>PG12</v>
          </cell>
          <cell r="E47">
            <v>739.43338750000009</v>
          </cell>
        </row>
        <row r="48">
          <cell r="D48" t="str">
            <v>PG19</v>
          </cell>
          <cell r="E48">
            <v>735.5673756000001</v>
          </cell>
        </row>
        <row r="49">
          <cell r="D49" t="str">
            <v>PG20</v>
          </cell>
          <cell r="E49">
            <v>735.08520750000014</v>
          </cell>
        </row>
        <row r="50">
          <cell r="D50" t="str">
            <v>PG22</v>
          </cell>
          <cell r="E50">
            <v>734.09205049999991</v>
          </cell>
        </row>
        <row r="51">
          <cell r="D51" t="str">
            <v>PG23</v>
          </cell>
          <cell r="E51">
            <v>735.71087640000007</v>
          </cell>
        </row>
        <row r="52">
          <cell r="D52" t="str">
            <v>PG25</v>
          </cell>
          <cell r="E52">
            <v>735.79608000000007</v>
          </cell>
        </row>
        <row r="53">
          <cell r="D53" t="str">
            <v>PG28</v>
          </cell>
          <cell r="E53">
            <v>731.50075000000015</v>
          </cell>
        </row>
        <row r="54">
          <cell r="D54" t="str">
            <v>PG30</v>
          </cell>
          <cell r="E54">
            <v>735.89623160000031</v>
          </cell>
        </row>
        <row r="55">
          <cell r="D55" t="str">
            <v>PG35</v>
          </cell>
          <cell r="E55">
            <v>735.94556000000011</v>
          </cell>
        </row>
        <row r="56">
          <cell r="D56" t="str">
            <v>PG40</v>
          </cell>
          <cell r="E56">
            <v>736.02030000000025</v>
          </cell>
        </row>
        <row r="57">
          <cell r="D57" t="str">
            <v>PG50</v>
          </cell>
          <cell r="E57">
            <v>727.66645700000026</v>
          </cell>
        </row>
        <row r="58">
          <cell r="D58" t="str">
            <v>PL12</v>
          </cell>
          <cell r="E58">
            <v>741.30151439999997</v>
          </cell>
        </row>
        <row r="59">
          <cell r="D59" t="str">
            <v>PL15</v>
          </cell>
          <cell r="E59">
            <v>741.72368560000007</v>
          </cell>
        </row>
        <row r="60">
          <cell r="D60" t="str">
            <v>PM15</v>
          </cell>
          <cell r="E60">
            <v>721.26192800000001</v>
          </cell>
        </row>
        <row r="61">
          <cell r="D61" t="str">
            <v>PM35</v>
          </cell>
          <cell r="E61">
            <v>720.582224</v>
          </cell>
        </row>
        <row r="62">
          <cell r="D62" t="str">
            <v>PT20</v>
          </cell>
          <cell r="E62">
            <v>720.93659999999988</v>
          </cell>
        </row>
        <row r="63">
          <cell r="D63" t="str">
            <v>PT23</v>
          </cell>
          <cell r="E63">
            <v>720.158368</v>
          </cell>
        </row>
        <row r="64">
          <cell r="D64" t="str">
            <v>PT25</v>
          </cell>
          <cell r="E64">
            <v>720.74928</v>
          </cell>
        </row>
        <row r="65">
          <cell r="D65" t="str">
            <v>PT28</v>
          </cell>
          <cell r="E65">
            <v>720.66899999999976</v>
          </cell>
        </row>
        <row r="66">
          <cell r="D66" t="str">
            <v>PT30</v>
          </cell>
          <cell r="E66">
            <v>720.58515200000011</v>
          </cell>
        </row>
        <row r="67">
          <cell r="D67" t="str">
            <v>PT32</v>
          </cell>
          <cell r="E67">
            <v>720.58515200000011</v>
          </cell>
        </row>
        <row r="68">
          <cell r="D68" t="str">
            <v>PT35</v>
          </cell>
          <cell r="E68">
            <v>720.51022399999988</v>
          </cell>
        </row>
        <row r="69">
          <cell r="D69" t="str">
            <v>PT50</v>
          </cell>
          <cell r="E69">
            <v>720.37464000000011</v>
          </cell>
        </row>
        <row r="70">
          <cell r="D70" t="str">
            <v>RG30</v>
          </cell>
          <cell r="E70">
            <v>761.71802364120003</v>
          </cell>
        </row>
        <row r="71">
          <cell r="D71" t="str">
            <v>RG35</v>
          </cell>
          <cell r="E71">
            <v>758.60066854400009</v>
          </cell>
        </row>
        <row r="72">
          <cell r="D72" t="str">
            <v>RG38</v>
          </cell>
          <cell r="E72">
            <v>756.34952844800023</v>
          </cell>
        </row>
        <row r="73">
          <cell r="D73" t="str">
            <v>RG40</v>
          </cell>
          <cell r="E73">
            <v>754.97688204800022</v>
          </cell>
        </row>
        <row r="74">
          <cell r="D74" t="str">
            <v>RU30</v>
          </cell>
          <cell r="E74">
            <v>686.09929120000004</v>
          </cell>
        </row>
        <row r="75">
          <cell r="D75" t="str">
            <v>WB28</v>
          </cell>
          <cell r="E75">
            <v>844.96988166280016</v>
          </cell>
        </row>
        <row r="76">
          <cell r="D76" t="str">
            <v>WB30</v>
          </cell>
          <cell r="E76">
            <v>844.96988166280016</v>
          </cell>
        </row>
        <row r="77">
          <cell r="D77" t="str">
            <v>WB35</v>
          </cell>
          <cell r="E77">
            <v>840.77442476800002</v>
          </cell>
        </row>
        <row r="78">
          <cell r="D78" t="str">
            <v>WB38</v>
          </cell>
          <cell r="E78">
            <v>839.73586190000015</v>
          </cell>
        </row>
        <row r="79">
          <cell r="D79" t="str">
            <v>WB40</v>
          </cell>
          <cell r="E79">
            <v>839.03231931200014</v>
          </cell>
        </row>
        <row r="80">
          <cell r="D80" t="str">
            <v>WB50</v>
          </cell>
          <cell r="E80">
            <v>837.65521342240027</v>
          </cell>
        </row>
        <row r="81">
          <cell r="D81" t="str">
            <v>WG30</v>
          </cell>
          <cell r="E81">
            <v>879.80294366919986</v>
          </cell>
        </row>
        <row r="82">
          <cell r="D82" t="str">
            <v>WG35</v>
          </cell>
          <cell r="E82">
            <v>874.76221573840007</v>
          </cell>
        </row>
        <row r="83">
          <cell r="D83" t="str">
            <v>WG40</v>
          </cell>
          <cell r="E83">
            <v>874.76221573840007</v>
          </cell>
        </row>
        <row r="84">
          <cell r="D84" t="str">
            <v>WL28</v>
          </cell>
          <cell r="E84">
            <v>800.16768914399984</v>
          </cell>
        </row>
        <row r="85">
          <cell r="D85" t="str">
            <v>WL30</v>
          </cell>
          <cell r="E85">
            <v>800.32020294400002</v>
          </cell>
        </row>
        <row r="86">
          <cell r="D86" t="str">
            <v>WL38</v>
          </cell>
          <cell r="E86">
            <v>792.04435020000005</v>
          </cell>
        </row>
        <row r="87">
          <cell r="D87" t="str">
            <v>WL50</v>
          </cell>
          <cell r="E87">
            <v>785.49651095200022</v>
          </cell>
        </row>
        <row r="88">
          <cell r="D88" t="str">
            <v>WP40</v>
          </cell>
          <cell r="E88">
            <v>975.28110000000015</v>
          </cell>
        </row>
        <row r="89">
          <cell r="D89" t="str">
            <v>WT28</v>
          </cell>
          <cell r="E89">
            <v>830.0045879999999</v>
          </cell>
        </row>
        <row r="90">
          <cell r="D90" t="str">
            <v>WW38</v>
          </cell>
          <cell r="E90">
            <v>952.28820583600032</v>
          </cell>
        </row>
        <row r="91">
          <cell r="D91" t="str">
            <v>WW40</v>
          </cell>
          <cell r="E91">
            <v>944.30441555599998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  <row r="94">
          <cell r="D94">
            <v>0</v>
          </cell>
          <cell r="E94">
            <v>0</v>
          </cell>
        </row>
        <row r="95">
          <cell r="D95">
            <v>0</v>
          </cell>
          <cell r="E95">
            <v>0</v>
          </cell>
        </row>
        <row r="96">
          <cell r="D96">
            <v>0</v>
          </cell>
          <cell r="E96">
            <v>0</v>
          </cell>
        </row>
        <row r="97">
          <cell r="D97">
            <v>0</v>
          </cell>
          <cell r="E97">
            <v>0</v>
          </cell>
        </row>
        <row r="98">
          <cell r="D98">
            <v>0</v>
          </cell>
          <cell r="E98">
            <v>0</v>
          </cell>
        </row>
        <row r="99">
          <cell r="D99">
            <v>0</v>
          </cell>
          <cell r="E99">
            <v>0</v>
          </cell>
        </row>
        <row r="100">
          <cell r="D100">
            <v>0</v>
          </cell>
          <cell r="E100">
            <v>0</v>
          </cell>
        </row>
        <row r="101">
          <cell r="D101">
            <v>0</v>
          </cell>
          <cell r="E101">
            <v>0</v>
          </cell>
        </row>
        <row r="102">
          <cell r="D102">
            <v>0</v>
          </cell>
          <cell r="E102">
            <v>0</v>
          </cell>
        </row>
        <row r="103">
          <cell r="D103">
            <v>0</v>
          </cell>
          <cell r="E103">
            <v>0</v>
          </cell>
        </row>
        <row r="104">
          <cell r="D104">
            <v>0</v>
          </cell>
          <cell r="E104">
            <v>0</v>
          </cell>
        </row>
        <row r="105">
          <cell r="D105">
            <v>0</v>
          </cell>
          <cell r="E105">
            <v>0</v>
          </cell>
        </row>
        <row r="106">
          <cell r="D106">
            <v>0</v>
          </cell>
          <cell r="E106">
            <v>0</v>
          </cell>
        </row>
        <row r="107">
          <cell r="D107">
            <v>0</v>
          </cell>
          <cell r="E107">
            <v>0</v>
          </cell>
        </row>
        <row r="108">
          <cell r="D108">
            <v>0</v>
          </cell>
          <cell r="E108">
            <v>0</v>
          </cell>
        </row>
        <row r="109">
          <cell r="D109">
            <v>0</v>
          </cell>
          <cell r="E109">
            <v>0</v>
          </cell>
        </row>
        <row r="110">
          <cell r="D110">
            <v>0</v>
          </cell>
          <cell r="E110">
            <v>0</v>
          </cell>
        </row>
      </sheetData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GF"/>
      <sheetName val="MVL"/>
      <sheetName val="Acc (Dil)_ACQ"/>
      <sheetName val="Acc (Dil)_Acq(Sum.)"/>
      <sheetName val="Acc (Dil)_JV"/>
      <sheetName val="Acc (Dil)_JV(Sum.)"/>
      <sheetName val="Lancelot_Merlin"/>
      <sheetName val="Merlin_Detail_SGC"/>
      <sheetName val="Merlin 2-YR"/>
      <sheetName val="Relative Perf."/>
      <sheetName val=" Comps"/>
      <sheetName val="MVL Ownership"/>
      <sheetName val="Shrhldr Comp."/>
      <sheetName val="ACBB"/>
      <sheetName val="HIT"/>
      <sheetName val="Merlin_Detail_Jeffries"/>
      <sheetName val="KeyFinl"/>
      <sheetName val="Trans_Purch"/>
      <sheetName val="Trans_JV"/>
      <sheetName val="Print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비용"/>
      <sheetName val="분담기준"/>
      <sheetName val="Sheet3"/>
    </sheetNames>
    <sheetDataSet>
      <sheetData sheetId="0"/>
      <sheetData sheetId="1">
        <row r="4">
          <cell r="E4">
            <v>0.23992673992673993</v>
          </cell>
        </row>
        <row r="6">
          <cell r="E6">
            <v>0.50025166116789643</v>
          </cell>
        </row>
        <row r="7">
          <cell r="E7">
            <v>0.31818181818181818</v>
          </cell>
        </row>
      </sheetData>
      <sheetData sheetId="2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s"/>
      <sheetName val="FS"/>
      <sheetName val="WP"/>
      <sheetName val="TB"/>
      <sheetName val="GL"/>
      <sheetName val="AJE"/>
      <sheetName val="Accoun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Cap Table"/>
      <sheetName val="Capital Distribution summary"/>
      <sheetName val="D Round"/>
      <sheetName val="C Round"/>
      <sheetName val="C Warrants &amp; L.P by A+B"/>
      <sheetName val="A+B Round"/>
      <sheetName val="A+B detiled Holdings"/>
      <sheetName val="Warrants &amp; options"/>
      <sheetName val="Common distribution"/>
      <sheetName val="Capital Distribution workpa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4">
          <cell r="C54">
            <v>0.21432770000000001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model"/>
    </sheetNames>
    <definedNames>
      <definedName name="Print_functionality"/>
    </definedNames>
    <sheetDataSet>
      <sheetData sheetId="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 &amp; Output"/>
      <sheetName val="Book 3"/>
    </sheetNames>
    <sheetDataSet>
      <sheetData sheetId="0" refreshError="1"/>
      <sheetData sheetId="1" refreshError="1">
        <row r="1">
          <cell r="C1" t="str">
            <v>BUSINESS:</v>
          </cell>
          <cell r="D1" t="str">
            <v>Broadcast</v>
          </cell>
          <cell r="K1" t="str">
            <v>STRATEGIC PLAN FINANCIAL MODEL INPUT SHEET</v>
          </cell>
          <cell r="U1" t="str">
            <v>Currency '000s:</v>
          </cell>
          <cell r="Z1">
            <v>37820.535815277777</v>
          </cell>
          <cell r="AA1" t="str">
            <v>SUMMARY OF STRATEGIC PLAN 2002 - 06 FINANCIALS</v>
          </cell>
          <cell r="AP1" t="str">
            <v>BUSINESS:</v>
          </cell>
          <cell r="AQ1" t="str">
            <v>Broadcast</v>
          </cell>
        </row>
        <row r="3">
          <cell r="B3">
            <v>37820.535815277777</v>
          </cell>
          <cell r="C3">
            <v>2002</v>
          </cell>
          <cell r="E3">
            <v>2003</v>
          </cell>
          <cell r="G3">
            <v>2004</v>
          </cell>
          <cell r="I3">
            <v>2005</v>
          </cell>
          <cell r="K3">
            <v>2006</v>
          </cell>
          <cell r="N3" t="str">
            <v>Local  mns</v>
          </cell>
          <cell r="O3">
            <v>2002</v>
          </cell>
          <cell r="Q3">
            <v>2003</v>
          </cell>
          <cell r="S3">
            <v>2004</v>
          </cell>
          <cell r="U3">
            <v>2005</v>
          </cell>
          <cell r="W3">
            <v>2006</v>
          </cell>
          <cell r="Z3" t="str">
            <v>Local mns</v>
          </cell>
          <cell r="AA3">
            <v>2002</v>
          </cell>
          <cell r="AC3">
            <v>2003</v>
          </cell>
          <cell r="AE3">
            <v>2004</v>
          </cell>
          <cell r="AG3">
            <v>2005</v>
          </cell>
          <cell r="AI3">
            <v>2006</v>
          </cell>
          <cell r="AK3" t="str">
            <v>Compound</v>
          </cell>
          <cell r="AM3" t="str">
            <v>Key Performance Indicators</v>
          </cell>
          <cell r="AO3">
            <v>2002</v>
          </cell>
          <cell r="AQ3">
            <v>2003</v>
          </cell>
          <cell r="AS3">
            <v>2004</v>
          </cell>
          <cell r="AU3">
            <v>2005</v>
          </cell>
          <cell r="AW3">
            <v>2006</v>
          </cell>
        </row>
        <row r="4">
          <cell r="A4" t="str">
            <v>Sales Growth %</v>
          </cell>
          <cell r="M4" t="str">
            <v>Profit &amp; Loss Account</v>
          </cell>
          <cell r="AK4" t="str">
            <v>Growth 02-06</v>
          </cell>
        </row>
        <row r="5">
          <cell r="A5" t="str">
            <v>- Volume/Mix</v>
          </cell>
          <cell r="M5" t="str">
            <v>Sales</v>
          </cell>
          <cell r="Y5" t="str">
            <v>Sales</v>
          </cell>
          <cell r="AM5" t="str">
            <v>Calculated</v>
          </cell>
        </row>
        <row r="6">
          <cell r="B6" t="str">
            <v>Lightweight</v>
          </cell>
          <cell r="N6" t="str">
            <v>Lightweight</v>
          </cell>
          <cell r="Q6">
            <v>0</v>
          </cell>
          <cell r="S6">
            <v>0</v>
          </cell>
          <cell r="U6">
            <v>0</v>
          </cell>
          <cell r="W6">
            <v>0</v>
          </cell>
          <cell r="Z6" t="str">
            <v>Lightweight</v>
          </cell>
          <cell r="AA6">
            <v>0</v>
          </cell>
          <cell r="AC6">
            <v>0</v>
          </cell>
          <cell r="AE6">
            <v>0</v>
          </cell>
          <cell r="AG6">
            <v>0</v>
          </cell>
          <cell r="AI6">
            <v>0</v>
          </cell>
          <cell r="AK6" t="str">
            <v xml:space="preserve"> </v>
          </cell>
          <cell r="AN6" t="str">
            <v>Sales per Employee ('000)</v>
          </cell>
          <cell r="AO6" t="str">
            <v xml:space="preserve"> </v>
          </cell>
          <cell r="AQ6" t="str">
            <v xml:space="preserve"> </v>
          </cell>
          <cell r="AS6" t="str">
            <v xml:space="preserve"> </v>
          </cell>
          <cell r="AU6" t="str">
            <v xml:space="preserve"> </v>
          </cell>
          <cell r="AW6" t="str">
            <v xml:space="preserve"> </v>
          </cell>
        </row>
        <row r="7">
          <cell r="B7" t="str">
            <v>Studio/OB</v>
          </cell>
          <cell r="N7" t="str">
            <v>Studio/OB</v>
          </cell>
          <cell r="Q7">
            <v>0</v>
          </cell>
          <cell r="S7">
            <v>0</v>
          </cell>
          <cell r="U7">
            <v>0</v>
          </cell>
          <cell r="W7">
            <v>0</v>
          </cell>
          <cell r="Z7" t="str">
            <v>Studio/OB</v>
          </cell>
          <cell r="AA7">
            <v>0</v>
          </cell>
          <cell r="AC7">
            <v>0</v>
          </cell>
          <cell r="AE7">
            <v>0</v>
          </cell>
          <cell r="AG7">
            <v>0</v>
          </cell>
          <cell r="AI7">
            <v>0</v>
          </cell>
          <cell r="AK7" t="str">
            <v xml:space="preserve"> </v>
          </cell>
        </row>
        <row r="8">
          <cell r="B8" t="str">
            <v>Robotics</v>
          </cell>
          <cell r="N8" t="str">
            <v>Robotics</v>
          </cell>
          <cell r="Q8">
            <v>0</v>
          </cell>
          <cell r="S8">
            <v>0</v>
          </cell>
          <cell r="U8">
            <v>0</v>
          </cell>
          <cell r="W8">
            <v>0</v>
          </cell>
          <cell r="Z8" t="str">
            <v>Robotics</v>
          </cell>
          <cell r="AA8">
            <v>0</v>
          </cell>
          <cell r="AC8">
            <v>0</v>
          </cell>
          <cell r="AE8">
            <v>0</v>
          </cell>
          <cell r="AG8">
            <v>0</v>
          </cell>
          <cell r="AI8">
            <v>0</v>
          </cell>
          <cell r="AK8" t="str">
            <v xml:space="preserve"> </v>
          </cell>
          <cell r="AN8" t="str">
            <v>Stock Turns (times, using COS)</v>
          </cell>
          <cell r="AO8" t="str">
            <v xml:space="preserve"> </v>
          </cell>
          <cell r="AQ8" t="str">
            <v xml:space="preserve"> </v>
          </cell>
          <cell r="AS8" t="str">
            <v xml:space="preserve"> </v>
          </cell>
          <cell r="AU8" t="str">
            <v xml:space="preserve"> </v>
          </cell>
          <cell r="AW8" t="str">
            <v xml:space="preserve"> </v>
          </cell>
        </row>
        <row r="9">
          <cell r="B9" t="str">
            <v>Service/Hire</v>
          </cell>
          <cell r="N9" t="str">
            <v>Service/Hire</v>
          </cell>
          <cell r="Q9">
            <v>0</v>
          </cell>
          <cell r="S9">
            <v>0</v>
          </cell>
          <cell r="U9">
            <v>0</v>
          </cell>
          <cell r="W9">
            <v>0</v>
          </cell>
          <cell r="Z9" t="str">
            <v>Service/Hire</v>
          </cell>
          <cell r="AA9">
            <v>0</v>
          </cell>
          <cell r="AC9">
            <v>0</v>
          </cell>
          <cell r="AE9">
            <v>0</v>
          </cell>
          <cell r="AG9">
            <v>0</v>
          </cell>
          <cell r="AI9">
            <v>0</v>
          </cell>
          <cell r="AK9" t="str">
            <v xml:space="preserve"> </v>
          </cell>
        </row>
        <row r="10">
          <cell r="B10" t="str">
            <v>Other</v>
          </cell>
          <cell r="N10" t="str">
            <v>Other</v>
          </cell>
          <cell r="Q10">
            <v>0</v>
          </cell>
          <cell r="S10">
            <v>0</v>
          </cell>
          <cell r="U10">
            <v>0</v>
          </cell>
          <cell r="W10">
            <v>0</v>
          </cell>
          <cell r="Z10" t="str">
            <v>Other</v>
          </cell>
          <cell r="AA10">
            <v>0</v>
          </cell>
          <cell r="AC10">
            <v>0</v>
          </cell>
          <cell r="AE10">
            <v>0</v>
          </cell>
          <cell r="AG10">
            <v>0</v>
          </cell>
          <cell r="AI10">
            <v>0</v>
          </cell>
          <cell r="AK10" t="str">
            <v xml:space="preserve"> </v>
          </cell>
          <cell r="AM10" t="str">
            <v>Targets</v>
          </cell>
        </row>
        <row r="11">
          <cell r="N11" t="str">
            <v xml:space="preserve"> </v>
          </cell>
          <cell r="Q11">
            <v>0</v>
          </cell>
          <cell r="S11">
            <v>0</v>
          </cell>
          <cell r="U11">
            <v>0</v>
          </cell>
          <cell r="W11">
            <v>0</v>
          </cell>
          <cell r="Z11" t="str">
            <v xml:space="preserve"> </v>
          </cell>
          <cell r="AA11">
            <v>0</v>
          </cell>
          <cell r="AC11">
            <v>0</v>
          </cell>
          <cell r="AE11">
            <v>0</v>
          </cell>
          <cell r="AG11">
            <v>0</v>
          </cell>
          <cell r="AI11">
            <v>0</v>
          </cell>
          <cell r="AK11" t="str">
            <v xml:space="preserve"> </v>
          </cell>
          <cell r="AN11" t="str">
            <v>On Time Delivery (%)</v>
          </cell>
        </row>
        <row r="12">
          <cell r="O12">
            <v>0</v>
          </cell>
          <cell r="Q12">
            <v>0</v>
          </cell>
          <cell r="S12">
            <v>0</v>
          </cell>
          <cell r="U12">
            <v>0</v>
          </cell>
          <cell r="W12">
            <v>0</v>
          </cell>
          <cell r="AA12">
            <v>0</v>
          </cell>
          <cell r="AC12">
            <v>0</v>
          </cell>
          <cell r="AE12">
            <v>0</v>
          </cell>
          <cell r="AG12">
            <v>0</v>
          </cell>
          <cell r="AI12">
            <v>0</v>
          </cell>
          <cell r="AK12" t="str">
            <v xml:space="preserve"> </v>
          </cell>
        </row>
        <row r="13">
          <cell r="A13" t="str">
            <v>- Price/Currency</v>
          </cell>
          <cell r="M13" t="str">
            <v>Gross Margin</v>
          </cell>
          <cell r="AN13" t="str">
            <v>Service Revenue/Total Sales(%)</v>
          </cell>
        </row>
        <row r="14">
          <cell r="B14" t="str">
            <v>Lightweight</v>
          </cell>
          <cell r="N14" t="str">
            <v>Lightweight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 t="str">
            <v>Gross Margin</v>
          </cell>
          <cell r="AA14">
            <v>0</v>
          </cell>
          <cell r="AC14">
            <v>0</v>
          </cell>
          <cell r="AE14">
            <v>0</v>
          </cell>
          <cell r="AG14">
            <v>0</v>
          </cell>
          <cell r="AI14">
            <v>0</v>
          </cell>
          <cell r="AK14" t="str">
            <v xml:space="preserve"> </v>
          </cell>
        </row>
        <row r="15">
          <cell r="B15" t="str">
            <v>Studio/OB</v>
          </cell>
          <cell r="O15" t="str">
            <v xml:space="preserve"> </v>
          </cell>
          <cell r="Q15" t="str">
            <v xml:space="preserve"> </v>
          </cell>
          <cell r="S15" t="str">
            <v xml:space="preserve"> </v>
          </cell>
          <cell r="U15" t="str">
            <v xml:space="preserve"> </v>
          </cell>
          <cell r="W15" t="str">
            <v xml:space="preserve"> </v>
          </cell>
          <cell r="AA15">
            <v>0</v>
          </cell>
          <cell r="AC15">
            <v>0</v>
          </cell>
          <cell r="AE15">
            <v>0</v>
          </cell>
          <cell r="AG15">
            <v>0</v>
          </cell>
          <cell r="AI15">
            <v>0</v>
          </cell>
          <cell r="AN15" t="str">
            <v>Sales from New Products (3Yrs) (%)</v>
          </cell>
        </row>
        <row r="16">
          <cell r="B16" t="str">
            <v>Robotics</v>
          </cell>
          <cell r="N16" t="str">
            <v>Studio/OB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</row>
        <row r="17">
          <cell r="B17" t="str">
            <v>Service/Hire</v>
          </cell>
          <cell r="O17" t="str">
            <v xml:space="preserve"> </v>
          </cell>
          <cell r="Q17" t="str">
            <v xml:space="preserve"> </v>
          </cell>
          <cell r="S17" t="str">
            <v xml:space="preserve"> </v>
          </cell>
          <cell r="U17" t="str">
            <v xml:space="preserve"> </v>
          </cell>
          <cell r="W17" t="str">
            <v xml:space="preserve"> </v>
          </cell>
          <cell r="Z17" t="str">
            <v>Operating Expenses</v>
          </cell>
          <cell r="AA17">
            <v>0</v>
          </cell>
          <cell r="AC17">
            <v>0</v>
          </cell>
          <cell r="AE17">
            <v>0</v>
          </cell>
          <cell r="AG17">
            <v>0</v>
          </cell>
          <cell r="AI17">
            <v>0</v>
          </cell>
          <cell r="AK17" t="str">
            <v xml:space="preserve"> </v>
          </cell>
          <cell r="AN17" t="str">
            <v>Returns&amp;Warranty Cost/Sales (%)</v>
          </cell>
        </row>
        <row r="18">
          <cell r="B18" t="str">
            <v>Other</v>
          </cell>
          <cell r="N18" t="str">
            <v>Robotics</v>
          </cell>
          <cell r="Q18">
            <v>0</v>
          </cell>
          <cell r="S18">
            <v>0</v>
          </cell>
          <cell r="U18">
            <v>0</v>
          </cell>
          <cell r="W18">
            <v>0</v>
          </cell>
        </row>
        <row r="19">
          <cell r="B19" t="str">
            <v xml:space="preserve"> </v>
          </cell>
          <cell r="O19" t="str">
            <v xml:space="preserve"> </v>
          </cell>
          <cell r="Q19" t="str">
            <v xml:space="preserve"> </v>
          </cell>
          <cell r="S19" t="str">
            <v xml:space="preserve"> </v>
          </cell>
          <cell r="U19" t="str">
            <v xml:space="preserve"> </v>
          </cell>
          <cell r="W19" t="str">
            <v xml:space="preserve"> </v>
          </cell>
          <cell r="Y19" t="str">
            <v>Operating Profit</v>
          </cell>
          <cell r="AA19">
            <v>0</v>
          </cell>
          <cell r="AC19">
            <v>0</v>
          </cell>
          <cell r="AE19">
            <v>0</v>
          </cell>
          <cell r="AG19">
            <v>0</v>
          </cell>
          <cell r="AI19">
            <v>0</v>
          </cell>
          <cell r="AK19" t="str">
            <v xml:space="preserve"> </v>
          </cell>
        </row>
        <row r="20">
          <cell r="A20" t="str">
            <v xml:space="preserve">Cost of Sales </v>
          </cell>
          <cell r="N20" t="str">
            <v>Service/Hire</v>
          </cell>
          <cell r="Q20">
            <v>0</v>
          </cell>
          <cell r="S20">
            <v>0</v>
          </cell>
          <cell r="U20">
            <v>0</v>
          </cell>
          <cell r="W20">
            <v>0</v>
          </cell>
          <cell r="AA20">
            <v>0</v>
          </cell>
          <cell r="AC20">
            <v>0</v>
          </cell>
          <cell r="AE20">
            <v>0</v>
          </cell>
          <cell r="AG20">
            <v>0</v>
          </cell>
          <cell r="AI20">
            <v>0</v>
          </cell>
        </row>
        <row r="21">
          <cell r="A21" t="str">
            <v>Net Inefficiency/(Efficiency)</v>
          </cell>
          <cell r="O21" t="str">
            <v xml:space="preserve"> </v>
          </cell>
          <cell r="Q21" t="str">
            <v xml:space="preserve"> </v>
          </cell>
          <cell r="S21" t="str">
            <v xml:space="preserve"> </v>
          </cell>
          <cell r="U21" t="str">
            <v xml:space="preserve"> </v>
          </cell>
          <cell r="W21" t="str">
            <v xml:space="preserve"> </v>
          </cell>
        </row>
        <row r="22">
          <cell r="B22" t="str">
            <v>Lightweight</v>
          </cell>
          <cell r="N22" t="str">
            <v>Other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Z22" t="str">
            <v>Exceptional/One Off Costs</v>
          </cell>
          <cell r="AA22">
            <v>0</v>
          </cell>
          <cell r="AC22">
            <v>0</v>
          </cell>
          <cell r="AE22">
            <v>0</v>
          </cell>
          <cell r="AG22">
            <v>0</v>
          </cell>
          <cell r="AI22">
            <v>0</v>
          </cell>
        </row>
        <row r="23">
          <cell r="B23" t="str">
            <v>Studio/OB</v>
          </cell>
          <cell r="O23" t="str">
            <v xml:space="preserve"> </v>
          </cell>
          <cell r="Q23" t="str">
            <v xml:space="preserve"> </v>
          </cell>
          <cell r="S23" t="str">
            <v xml:space="preserve"> </v>
          </cell>
          <cell r="U23" t="str">
            <v xml:space="preserve"> </v>
          </cell>
          <cell r="W23" t="str">
            <v xml:space="preserve"> </v>
          </cell>
          <cell r="Z23" t="str">
            <v>Exchange (Gains)/Losses</v>
          </cell>
          <cell r="AA23">
            <v>0</v>
          </cell>
          <cell r="AC23">
            <v>0</v>
          </cell>
          <cell r="AE23">
            <v>0</v>
          </cell>
          <cell r="AG23">
            <v>0</v>
          </cell>
          <cell r="AI23">
            <v>0</v>
          </cell>
        </row>
        <row r="24">
          <cell r="B24" t="str">
            <v>Robotics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</row>
        <row r="25">
          <cell r="B25" t="str">
            <v>Service/Hire</v>
          </cell>
          <cell r="N25" t="str">
            <v xml:space="preserve"> </v>
          </cell>
          <cell r="O25" t="str">
            <v xml:space="preserve"> </v>
          </cell>
          <cell r="Q25" t="str">
            <v xml:space="preserve"> </v>
          </cell>
          <cell r="S25" t="str">
            <v xml:space="preserve"> </v>
          </cell>
          <cell r="U25" t="str">
            <v xml:space="preserve"> </v>
          </cell>
          <cell r="W25" t="str">
            <v xml:space="preserve"> </v>
          </cell>
          <cell r="Y25" t="str">
            <v>Profit before Interest &amp; Tax</v>
          </cell>
          <cell r="AA25">
            <v>0</v>
          </cell>
          <cell r="AC25">
            <v>0</v>
          </cell>
          <cell r="AE25">
            <v>0</v>
          </cell>
          <cell r="AG25">
            <v>0</v>
          </cell>
          <cell r="AI25">
            <v>0</v>
          </cell>
          <cell r="AK25" t="str">
            <v xml:space="preserve"> </v>
          </cell>
        </row>
        <row r="26">
          <cell r="B26" t="str">
            <v>Other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</row>
        <row r="27">
          <cell r="B27" t="str">
            <v xml:space="preserve"> </v>
          </cell>
          <cell r="Z27" t="str">
            <v>Fixed Assets</v>
          </cell>
          <cell r="AA27">
            <v>0</v>
          </cell>
          <cell r="AC27">
            <v>0</v>
          </cell>
          <cell r="AE27">
            <v>0</v>
          </cell>
          <cell r="AG27">
            <v>0</v>
          </cell>
          <cell r="AI27">
            <v>0</v>
          </cell>
          <cell r="AK27" t="str">
            <v xml:space="preserve"> </v>
          </cell>
        </row>
        <row r="28">
          <cell r="O28">
            <v>0</v>
          </cell>
          <cell r="Q28">
            <v>0</v>
          </cell>
          <cell r="S28">
            <v>0</v>
          </cell>
          <cell r="U28">
            <v>0</v>
          </cell>
          <cell r="W28">
            <v>0</v>
          </cell>
          <cell r="Z28" t="str">
            <v>Working Capital</v>
          </cell>
          <cell r="AA28">
            <v>0</v>
          </cell>
          <cell r="AC28">
            <v>0</v>
          </cell>
          <cell r="AE28">
            <v>0</v>
          </cell>
          <cell r="AG28">
            <v>0</v>
          </cell>
          <cell r="AI28">
            <v>0</v>
          </cell>
          <cell r="AK28" t="str">
            <v xml:space="preserve"> </v>
          </cell>
        </row>
        <row r="29">
          <cell r="A29" t="str">
            <v>Opex Change %</v>
          </cell>
        </row>
        <row r="30">
          <cell r="M30" t="str">
            <v>Operating Expenses</v>
          </cell>
          <cell r="Q30">
            <v>0</v>
          </cell>
          <cell r="S30">
            <v>0</v>
          </cell>
          <cell r="U30">
            <v>0</v>
          </cell>
          <cell r="W30">
            <v>0</v>
          </cell>
          <cell r="Z30" t="str">
            <v>Operating Assets</v>
          </cell>
          <cell r="AA30">
            <v>0</v>
          </cell>
          <cell r="AC30">
            <v>0</v>
          </cell>
          <cell r="AE30">
            <v>0</v>
          </cell>
          <cell r="AG30">
            <v>0</v>
          </cell>
          <cell r="AI30">
            <v>0</v>
          </cell>
          <cell r="AK30" t="str">
            <v xml:space="preserve"> </v>
          </cell>
        </row>
        <row r="31">
          <cell r="A31" t="str">
            <v>Inventory/Sales %</v>
          </cell>
          <cell r="C31" t="e">
            <v>#DIV/0!</v>
          </cell>
        </row>
        <row r="32">
          <cell r="A32" t="str">
            <v>Other Working Cap/Sales %</v>
          </cell>
          <cell r="C32" t="e">
            <v>#DIV/0!</v>
          </cell>
          <cell r="M32" t="str">
            <v>Operating Profit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W32">
            <v>0</v>
          </cell>
          <cell r="Y32" t="str">
            <v>Capital Expenditure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O33">
            <v>0</v>
          </cell>
          <cell r="Q33">
            <v>0</v>
          </cell>
          <cell r="S33">
            <v>0</v>
          </cell>
          <cell r="U33">
            <v>0</v>
          </cell>
          <cell r="W33">
            <v>0</v>
          </cell>
        </row>
        <row r="34">
          <cell r="A34" t="str">
            <v>Employee Numbers</v>
          </cell>
          <cell r="M34" t="str">
            <v>Exceptional/One Off Costs</v>
          </cell>
          <cell r="Y34" t="str">
            <v>Cash Flow</v>
          </cell>
          <cell r="AA34">
            <v>1251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  <cell r="AK34">
            <v>-1</v>
          </cell>
        </row>
        <row r="35">
          <cell r="M35" t="str">
            <v>Exchange (Gains)/Losses</v>
          </cell>
        </row>
        <row r="36">
          <cell r="A36" t="str">
            <v>Cash Flow</v>
          </cell>
          <cell r="AA36" t="str">
            <v>COMMMENTS/EXPLANATION OF KEY MOVEMENTS</v>
          </cell>
        </row>
        <row r="37">
          <cell r="A37" t="str">
            <v>Capital Expenditure</v>
          </cell>
          <cell r="M37" t="str">
            <v>Profit before Int &amp; Tax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W37">
            <v>0</v>
          </cell>
        </row>
        <row r="38">
          <cell r="A38" t="str">
            <v>Depreciation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1</v>
          </cell>
        </row>
        <row r="39">
          <cell r="A39" t="str">
            <v>Disposals/Transfers</v>
          </cell>
          <cell r="M39" t="str">
            <v>Balance Sheet</v>
          </cell>
        </row>
        <row r="40">
          <cell r="A40" t="str">
            <v>Working Capital Movement</v>
          </cell>
          <cell r="C40">
            <v>1251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 t="str">
            <v>Fixed Assets</v>
          </cell>
          <cell r="Q40">
            <v>0</v>
          </cell>
          <cell r="S40">
            <v>0</v>
          </cell>
          <cell r="U40">
            <v>0</v>
          </cell>
          <cell r="W40">
            <v>0</v>
          </cell>
        </row>
        <row r="41">
          <cell r="A41" t="str">
            <v>Net Operating Asset Movement</v>
          </cell>
          <cell r="C41">
            <v>1251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</row>
        <row r="42">
          <cell r="A42" t="str">
            <v>Other</v>
          </cell>
          <cell r="M42" t="str">
            <v>Working Capital</v>
          </cell>
          <cell r="Y42">
            <v>2</v>
          </cell>
        </row>
        <row r="43">
          <cell r="N43" t="str">
            <v>Inventory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</row>
        <row r="44">
          <cell r="A44" t="str">
            <v>Profit before Interest &amp; Tax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N44" t="str">
            <v>Other Working Capital</v>
          </cell>
          <cell r="Q44">
            <v>0</v>
          </cell>
          <cell r="S44">
            <v>0</v>
          </cell>
          <cell r="U44">
            <v>0</v>
          </cell>
          <cell r="W44">
            <v>0</v>
          </cell>
        </row>
        <row r="45">
          <cell r="A45" t="str">
            <v>Cash Flow</v>
          </cell>
          <cell r="C45">
            <v>1251</v>
          </cell>
          <cell r="E45">
            <v>0</v>
          </cell>
          <cell r="G45">
            <v>0</v>
          </cell>
          <cell r="I45">
            <v>0</v>
          </cell>
          <cell r="K45">
            <v>0</v>
          </cell>
        </row>
        <row r="46">
          <cell r="A46" t="str">
            <v>Cumulative</v>
          </cell>
          <cell r="C46">
            <v>1251</v>
          </cell>
          <cell r="E46">
            <v>1251</v>
          </cell>
          <cell r="G46">
            <v>1251</v>
          </cell>
          <cell r="I46">
            <v>1251</v>
          </cell>
          <cell r="K46">
            <v>1251</v>
          </cell>
          <cell r="M46" t="str">
            <v>Operating Assets</v>
          </cell>
          <cell r="O46">
            <v>0</v>
          </cell>
          <cell r="Q46">
            <v>0</v>
          </cell>
          <cell r="S46">
            <v>0</v>
          </cell>
          <cell r="U46">
            <v>0</v>
          </cell>
          <cell r="W46">
            <v>0</v>
          </cell>
          <cell r="Y46">
            <v>3</v>
          </cell>
        </row>
        <row r="52">
          <cell r="Y52">
            <v>4</v>
          </cell>
        </row>
        <row r="55">
          <cell r="Y55">
            <v>5</v>
          </cell>
        </row>
        <row r="59">
          <cell r="Y59">
            <v>6</v>
          </cell>
        </row>
      </sheetData>
      <sheetData sheetId="2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RAD Budget template"/>
      <sheetName val="GL-PC"/>
    </sheetNames>
    <sheetDataSet>
      <sheetData sheetId="0" refreshError="1"/>
      <sheetData sheetId="1">
        <row r="4">
          <cell r="B4" t="str">
            <v>Travel - Domestic G&amp;A</v>
          </cell>
        </row>
        <row r="8">
          <cell r="B8" t="str">
            <v>Subcontractor R&amp;D</v>
          </cell>
        </row>
      </sheetData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tend Budget code table"/>
      <sheetName val="Xtend 8dig Budget Code"/>
      <sheetName val="Xtend 8dig Budget Code (Short)"/>
      <sheetName val="Xtend 8dig Budget Code (Long)"/>
      <sheetName val="Xtend 8dig Budget Code (tool)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 לפי מיון "/>
      <sheetName val="AMAZAN01"/>
      <sheetName val="AMAZAN02"/>
      <sheetName val="AMAZAN03"/>
      <sheetName val="AMAZAN04"/>
      <sheetName val="AMAZAN05"/>
      <sheetName val="AMAZAN06"/>
      <sheetName val="מאזן מצטבר ל- 31.3.01"/>
      <sheetName val="רווח והפסד ל- 31.3.01"/>
      <sheetName val="מאזן אפריל-יוני 2001"/>
      <sheetName val="רו'ה אפריל-יוני 2001"/>
      <sheetName val="מאזן ל- 31.3.02"/>
      <sheetName val="רווח והפסד ל- 31.3.02"/>
      <sheetName val="מאזן אפריל-יוני 2002"/>
      <sheetName val="מאזן אפריל-יוני 02-ב"/>
      <sheetName val="רווח והפסד אפריל-יוני 2002"/>
      <sheetName val="דו&quot;ח רווח והפסד 2001-2002 נ'ע"/>
      <sheetName val="רווח והפסד לפי קבוצות"/>
      <sheetName val="מאזן מצטבר ינואר-יוני 2001"/>
      <sheetName val="מאזן מצטבר ינואר-יוני 2002"/>
      <sheetName val="מצטבר 30.6.02"/>
      <sheetName val="רו'ה 30.6.02"/>
      <sheetName val="איחוד נתונים 1.02-6.02"/>
      <sheetName val="לפי קבוצות 1.02-6.02"/>
      <sheetName val="איחוד נתונים 2001-2002"/>
      <sheetName val="רו'ה 7-9 על פי 1-6"/>
      <sheetName val="רו'ה ריכוז לפי קבוצות 7-12.02"/>
      <sheetName val="דו&quot;ח רווח והפסד  7-12.02"/>
      <sheetName val="עלויות פתוח והעמסות"/>
      <sheetName val="רו'ה 7-12 על פי 1-6"/>
      <sheetName val="מאזן תנועות 9.02"/>
      <sheetName val="מאזן תנועות 10.02"/>
      <sheetName val="מיון הוצאות הנהלה וכלליות"/>
      <sheetName val="רו'ה 10-12.02"/>
      <sheetName val="דו&quot;ח רווח והפסד  1-9.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 t="str">
            <v>קבוצה</v>
          </cell>
          <cell r="B2" t="str">
            <v>תאור הקבוצה</v>
          </cell>
          <cell r="C2" t="str">
            <v>חובה-7/02</v>
          </cell>
          <cell r="D2" t="str">
            <v>העמסות</v>
          </cell>
          <cell r="E2" t="str">
            <v>סה"כ 7/02</v>
          </cell>
          <cell r="F2" t="str">
            <v>זכות-7/02</v>
          </cell>
          <cell r="G2" t="str">
            <v>חובה-8/02</v>
          </cell>
          <cell r="H2" t="str">
            <v>העמסות</v>
          </cell>
          <cell r="I2" t="str">
            <v>סה"כ 8/02</v>
          </cell>
          <cell r="J2" t="str">
            <v>זכות-8/02</v>
          </cell>
          <cell r="K2" t="str">
            <v>חובה-9/02</v>
          </cell>
          <cell r="L2" t="str">
            <v>העמסות</v>
          </cell>
          <cell r="M2" t="str">
            <v>סה"כ 9/02</v>
          </cell>
          <cell r="N2" t="str">
            <v>זכות-9/02</v>
          </cell>
          <cell r="O2" t="str">
            <v>סה"כ רבעון 3</v>
          </cell>
        </row>
        <row r="3">
          <cell r="A3">
            <v>101</v>
          </cell>
          <cell r="B3" t="str">
            <v>הכנסות מיעוץ</v>
          </cell>
          <cell r="C3">
            <v>0</v>
          </cell>
          <cell r="F3">
            <v>710484</v>
          </cell>
          <cell r="G3">
            <v>0</v>
          </cell>
          <cell r="J3">
            <v>626061</v>
          </cell>
          <cell r="K3">
            <v>0</v>
          </cell>
          <cell r="N3">
            <v>774061</v>
          </cell>
          <cell r="O3">
            <v>2110606</v>
          </cell>
        </row>
        <row r="4">
          <cell r="A4">
            <v>102</v>
          </cell>
          <cell r="B4" t="str">
            <v>הכנסות מפרוייקטים</v>
          </cell>
          <cell r="C4">
            <v>0</v>
          </cell>
          <cell r="F4">
            <v>0</v>
          </cell>
          <cell r="G4">
            <v>0</v>
          </cell>
          <cell r="J4">
            <v>0</v>
          </cell>
          <cell r="K4">
            <v>0</v>
          </cell>
          <cell r="N4">
            <v>0</v>
          </cell>
          <cell r="O4">
            <v>0</v>
          </cell>
        </row>
        <row r="5">
          <cell r="A5">
            <v>112</v>
          </cell>
          <cell r="B5" t="str">
            <v>הכנסות מיצוא</v>
          </cell>
          <cell r="C5">
            <v>0</v>
          </cell>
          <cell r="F5">
            <v>582800</v>
          </cell>
          <cell r="G5">
            <v>0</v>
          </cell>
          <cell r="J5">
            <v>578100</v>
          </cell>
          <cell r="K5">
            <v>0</v>
          </cell>
          <cell r="N5">
            <v>507600</v>
          </cell>
          <cell r="O5">
            <v>1668500</v>
          </cell>
        </row>
        <row r="6">
          <cell r="A6">
            <v>800</v>
          </cell>
          <cell r="B6" t="str">
            <v>הוצאות יעוץ</v>
          </cell>
          <cell r="C6">
            <v>403893</v>
          </cell>
          <cell r="D6">
            <v>15637</v>
          </cell>
          <cell r="E6">
            <v>419530</v>
          </cell>
          <cell r="F6">
            <v>0</v>
          </cell>
          <cell r="G6">
            <v>549488</v>
          </cell>
          <cell r="H6">
            <v>8396</v>
          </cell>
          <cell r="I6">
            <v>557884</v>
          </cell>
          <cell r="J6">
            <v>0</v>
          </cell>
          <cell r="K6">
            <v>645667</v>
          </cell>
          <cell r="L6">
            <v>25006</v>
          </cell>
          <cell r="M6">
            <v>670673</v>
          </cell>
          <cell r="N6">
            <v>0</v>
          </cell>
          <cell r="O6">
            <v>1648087</v>
          </cell>
        </row>
        <row r="7">
          <cell r="A7">
            <v>810</v>
          </cell>
          <cell r="B7" t="str">
            <v>הוצאות פרוייקטים</v>
          </cell>
          <cell r="C7">
            <v>123911</v>
          </cell>
          <cell r="D7">
            <v>26062</v>
          </cell>
          <cell r="E7">
            <v>149973</v>
          </cell>
          <cell r="F7">
            <v>0</v>
          </cell>
          <cell r="G7">
            <v>92315</v>
          </cell>
          <cell r="H7">
            <v>13993</v>
          </cell>
          <cell r="I7">
            <v>106308</v>
          </cell>
          <cell r="J7">
            <v>0</v>
          </cell>
          <cell r="K7">
            <v>230829</v>
          </cell>
          <cell r="L7">
            <v>41677</v>
          </cell>
          <cell r="M7">
            <v>272506</v>
          </cell>
          <cell r="N7">
            <v>0</v>
          </cell>
          <cell r="O7">
            <v>528787</v>
          </cell>
        </row>
        <row r="8">
          <cell r="A8">
            <v>820</v>
          </cell>
          <cell r="B8" t="str">
            <v>הוצאות הנהלה</v>
          </cell>
          <cell r="C8">
            <v>105738</v>
          </cell>
          <cell r="D8">
            <v>15637</v>
          </cell>
          <cell r="E8">
            <v>121375</v>
          </cell>
          <cell r="F8">
            <v>0</v>
          </cell>
          <cell r="G8">
            <v>99477</v>
          </cell>
          <cell r="H8">
            <v>8396</v>
          </cell>
          <cell r="I8">
            <v>107873</v>
          </cell>
          <cell r="J8">
            <v>0</v>
          </cell>
          <cell r="K8">
            <v>142903</v>
          </cell>
          <cell r="L8">
            <v>25006</v>
          </cell>
          <cell r="M8">
            <v>167909</v>
          </cell>
          <cell r="N8">
            <v>0</v>
          </cell>
          <cell r="O8">
            <v>397157</v>
          </cell>
        </row>
        <row r="9">
          <cell r="A9">
            <v>830</v>
          </cell>
          <cell r="B9" t="str">
            <v>הוצאות שווק ומכירות</v>
          </cell>
          <cell r="C9">
            <v>89560</v>
          </cell>
          <cell r="D9">
            <v>10425</v>
          </cell>
          <cell r="E9">
            <v>99985</v>
          </cell>
          <cell r="F9">
            <v>0</v>
          </cell>
          <cell r="G9">
            <v>89908</v>
          </cell>
          <cell r="H9">
            <v>5597</v>
          </cell>
          <cell r="I9">
            <v>95505</v>
          </cell>
          <cell r="J9">
            <v>0</v>
          </cell>
          <cell r="K9">
            <v>91226</v>
          </cell>
          <cell r="L9">
            <v>16671</v>
          </cell>
          <cell r="M9">
            <v>107897</v>
          </cell>
          <cell r="N9">
            <v>0</v>
          </cell>
          <cell r="O9">
            <v>303387</v>
          </cell>
        </row>
        <row r="10">
          <cell r="A10">
            <v>840</v>
          </cell>
          <cell r="B10" t="str">
            <v>הוצאות מו"פ</v>
          </cell>
          <cell r="C10">
            <v>214942</v>
          </cell>
          <cell r="D10">
            <v>36486</v>
          </cell>
          <cell r="E10">
            <v>251428</v>
          </cell>
          <cell r="F10">
            <v>0</v>
          </cell>
          <cell r="G10">
            <v>210815</v>
          </cell>
          <cell r="H10">
            <v>19590</v>
          </cell>
          <cell r="I10">
            <v>230405</v>
          </cell>
          <cell r="J10">
            <v>0</v>
          </cell>
          <cell r="K10">
            <v>216578</v>
          </cell>
          <cell r="L10">
            <v>58347</v>
          </cell>
          <cell r="M10">
            <v>274925</v>
          </cell>
          <cell r="N10">
            <v>0</v>
          </cell>
          <cell r="O10">
            <v>756758</v>
          </cell>
        </row>
        <row r="11">
          <cell r="A11">
            <v>860</v>
          </cell>
          <cell r="B11" t="str">
            <v>הוצאות מימון</v>
          </cell>
          <cell r="C11">
            <v>1454</v>
          </cell>
          <cell r="E11">
            <v>1454</v>
          </cell>
          <cell r="F11">
            <v>0</v>
          </cell>
          <cell r="G11">
            <v>-1404</v>
          </cell>
          <cell r="I11">
            <v>-1404</v>
          </cell>
          <cell r="J11">
            <v>0</v>
          </cell>
          <cell r="K11">
            <v>52528</v>
          </cell>
          <cell r="M11">
            <v>52528</v>
          </cell>
          <cell r="N11">
            <v>0</v>
          </cell>
          <cell r="O11">
            <v>52578</v>
          </cell>
        </row>
        <row r="12">
          <cell r="A12">
            <v>900</v>
          </cell>
          <cell r="B12" t="str">
            <v>הוצאות לחלוקה</v>
          </cell>
          <cell r="C12">
            <v>65415</v>
          </cell>
          <cell r="F12">
            <v>0</v>
          </cell>
          <cell r="G12">
            <v>39953</v>
          </cell>
          <cell r="J12">
            <v>0</v>
          </cell>
          <cell r="K12">
            <v>72287</v>
          </cell>
          <cell r="N12">
            <v>0</v>
          </cell>
        </row>
        <row r="13">
          <cell r="A13">
            <v>910</v>
          </cell>
          <cell r="B13" t="str">
            <v>הוצאות לחלוקה</v>
          </cell>
          <cell r="C13">
            <v>38832</v>
          </cell>
          <cell r="F13">
            <v>0</v>
          </cell>
          <cell r="G13">
            <v>16017</v>
          </cell>
          <cell r="J13">
            <v>0</v>
          </cell>
          <cell r="K13">
            <v>94419</v>
          </cell>
          <cell r="N13">
            <v>0</v>
          </cell>
        </row>
        <row r="14">
          <cell r="A14" t="str">
            <v xml:space="preserve"> כולל</v>
          </cell>
          <cell r="C14">
            <v>1043745</v>
          </cell>
          <cell r="D14">
            <v>104247</v>
          </cell>
          <cell r="E14">
            <v>1043745</v>
          </cell>
          <cell r="F14">
            <v>1293284</v>
          </cell>
          <cell r="G14">
            <v>1096569</v>
          </cell>
          <cell r="H14">
            <v>55972</v>
          </cell>
          <cell r="I14">
            <v>1096571</v>
          </cell>
          <cell r="J14">
            <v>1204161</v>
          </cell>
          <cell r="K14">
            <v>1546437</v>
          </cell>
          <cell r="L14">
            <v>166707</v>
          </cell>
          <cell r="M14">
            <v>1546438</v>
          </cell>
          <cell r="N14">
            <v>1281661</v>
          </cell>
          <cell r="O14">
            <v>7465860</v>
          </cell>
        </row>
        <row r="17">
          <cell r="A17" t="str">
            <v>קבוצה</v>
          </cell>
          <cell r="B17" t="str">
            <v>תאור הקבוצה</v>
          </cell>
          <cell r="C17" t="str">
            <v>חובה-10/02</v>
          </cell>
          <cell r="D17" t="str">
            <v>העמסות</v>
          </cell>
          <cell r="E17" t="str">
            <v>סה"כ 10/02</v>
          </cell>
          <cell r="F17" t="str">
            <v>זכות-10/02</v>
          </cell>
          <cell r="G17" t="str">
            <v>חובה-11/02</v>
          </cell>
          <cell r="H17" t="str">
            <v>העמסות</v>
          </cell>
          <cell r="I17" t="str">
            <v>סה"כ 11/02</v>
          </cell>
          <cell r="J17" t="str">
            <v>זכות-11/02</v>
          </cell>
          <cell r="K17" t="str">
            <v>חובה-12/02</v>
          </cell>
          <cell r="L17" t="str">
            <v>העמסות</v>
          </cell>
          <cell r="M17" t="str">
            <v>סה"כ 12/02</v>
          </cell>
          <cell r="N17" t="str">
            <v>זכות-12/02</v>
          </cell>
          <cell r="O17" t="str">
            <v>סה"כ רבעון 4</v>
          </cell>
        </row>
        <row r="18">
          <cell r="A18">
            <v>101</v>
          </cell>
          <cell r="B18" t="str">
            <v>הכנסות מיעוץ</v>
          </cell>
          <cell r="C18">
            <v>0</v>
          </cell>
          <cell r="F18">
            <v>770084</v>
          </cell>
          <cell r="G18">
            <v>0</v>
          </cell>
          <cell r="J18">
            <v>770084</v>
          </cell>
          <cell r="K18">
            <v>0</v>
          </cell>
          <cell r="N18">
            <v>770084</v>
          </cell>
          <cell r="O18">
            <v>2310252</v>
          </cell>
        </row>
        <row r="19">
          <cell r="A19">
            <v>102</v>
          </cell>
          <cell r="B19" t="str">
            <v>הכנסות מפרוייקטים</v>
          </cell>
          <cell r="C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  <cell r="N19">
            <v>0</v>
          </cell>
          <cell r="O19">
            <v>0</v>
          </cell>
        </row>
        <row r="20">
          <cell r="A20">
            <v>112</v>
          </cell>
          <cell r="B20" t="str">
            <v>הכנסות מיצוא</v>
          </cell>
          <cell r="C20">
            <v>0</v>
          </cell>
          <cell r="F20">
            <v>653300</v>
          </cell>
          <cell r="G20">
            <v>0</v>
          </cell>
          <cell r="J20">
            <v>507600</v>
          </cell>
          <cell r="K20">
            <v>0</v>
          </cell>
          <cell r="N20">
            <v>507600</v>
          </cell>
          <cell r="O20">
            <v>1668500</v>
          </cell>
        </row>
        <row r="21">
          <cell r="A21">
            <v>800</v>
          </cell>
          <cell r="B21" t="str">
            <v>הוצאות יעוץ</v>
          </cell>
          <cell r="C21">
            <v>579174</v>
          </cell>
          <cell r="D21">
            <v>7358</v>
          </cell>
          <cell r="E21">
            <v>586532</v>
          </cell>
          <cell r="F21">
            <v>0</v>
          </cell>
          <cell r="G21">
            <v>480642</v>
          </cell>
          <cell r="H21">
            <v>9638</v>
          </cell>
          <cell r="I21">
            <v>490280</v>
          </cell>
          <cell r="J21">
            <v>0</v>
          </cell>
          <cell r="K21">
            <v>690071</v>
          </cell>
          <cell r="L21">
            <v>31187</v>
          </cell>
          <cell r="M21">
            <v>721258</v>
          </cell>
          <cell r="N21">
            <v>0</v>
          </cell>
          <cell r="O21">
            <v>1798070</v>
          </cell>
        </row>
        <row r="22">
          <cell r="A22">
            <v>810</v>
          </cell>
          <cell r="B22" t="str">
            <v>הוצאות פרוייקטים</v>
          </cell>
          <cell r="C22">
            <v>116888</v>
          </cell>
          <cell r="D22">
            <v>12264</v>
          </cell>
          <cell r="E22">
            <v>129152</v>
          </cell>
          <cell r="F22">
            <v>0</v>
          </cell>
          <cell r="G22">
            <v>163149</v>
          </cell>
          <cell r="H22">
            <v>16064</v>
          </cell>
          <cell r="I22">
            <v>179213</v>
          </cell>
          <cell r="J22">
            <v>0</v>
          </cell>
          <cell r="K22">
            <v>175376</v>
          </cell>
          <cell r="L22">
            <v>51978</v>
          </cell>
          <cell r="M22">
            <v>227354</v>
          </cell>
          <cell r="N22">
            <v>0</v>
          </cell>
          <cell r="O22">
            <v>535719</v>
          </cell>
        </row>
        <row r="23">
          <cell r="A23">
            <v>820</v>
          </cell>
          <cell r="B23" t="str">
            <v>הוצאות הנהלה</v>
          </cell>
          <cell r="C23">
            <v>123428</v>
          </cell>
          <cell r="D23">
            <v>7358</v>
          </cell>
          <cell r="E23">
            <v>130786</v>
          </cell>
          <cell r="F23">
            <v>0</v>
          </cell>
          <cell r="G23">
            <v>100072</v>
          </cell>
          <cell r="H23">
            <v>9638</v>
          </cell>
          <cell r="I23">
            <v>109710</v>
          </cell>
          <cell r="J23">
            <v>0</v>
          </cell>
          <cell r="K23">
            <v>112944</v>
          </cell>
          <cell r="L23">
            <v>31187</v>
          </cell>
          <cell r="M23">
            <v>144131</v>
          </cell>
          <cell r="N23">
            <v>0</v>
          </cell>
          <cell r="O23">
            <v>384627</v>
          </cell>
        </row>
        <row r="24">
          <cell r="A24">
            <v>830</v>
          </cell>
          <cell r="B24" t="str">
            <v>הוצאות שווק ומכירות</v>
          </cell>
          <cell r="C24">
            <v>88397</v>
          </cell>
          <cell r="D24">
            <v>4905</v>
          </cell>
          <cell r="E24">
            <v>93302</v>
          </cell>
          <cell r="F24">
            <v>0</v>
          </cell>
          <cell r="G24">
            <v>92058</v>
          </cell>
          <cell r="H24">
            <v>6426</v>
          </cell>
          <cell r="I24">
            <v>98484</v>
          </cell>
          <cell r="J24">
            <v>0</v>
          </cell>
          <cell r="K24">
            <v>91933</v>
          </cell>
          <cell r="L24">
            <v>20791</v>
          </cell>
          <cell r="M24">
            <v>112724</v>
          </cell>
          <cell r="N24">
            <v>0</v>
          </cell>
          <cell r="O24">
            <v>304510</v>
          </cell>
        </row>
        <row r="25">
          <cell r="A25">
            <v>840</v>
          </cell>
          <cell r="B25" t="str">
            <v>הוצאות מו"פ</v>
          </cell>
          <cell r="C25">
            <v>187221</v>
          </cell>
          <cell r="D25">
            <v>17169</v>
          </cell>
          <cell r="E25">
            <v>204390</v>
          </cell>
          <cell r="F25">
            <v>0</v>
          </cell>
          <cell r="G25">
            <v>205157</v>
          </cell>
          <cell r="H25">
            <v>22489</v>
          </cell>
          <cell r="I25">
            <v>227646</v>
          </cell>
          <cell r="J25">
            <v>0</v>
          </cell>
          <cell r="K25">
            <v>235688</v>
          </cell>
          <cell r="L25">
            <v>72769</v>
          </cell>
          <cell r="M25">
            <v>308457</v>
          </cell>
          <cell r="N25">
            <v>0</v>
          </cell>
          <cell r="O25">
            <v>740493</v>
          </cell>
        </row>
        <row r="26">
          <cell r="A26">
            <v>860</v>
          </cell>
          <cell r="B26" t="str">
            <v>הוצאות מימון</v>
          </cell>
          <cell r="C26">
            <v>-101</v>
          </cell>
          <cell r="E26">
            <v>-101</v>
          </cell>
          <cell r="F26">
            <v>0</v>
          </cell>
          <cell r="G26">
            <v>3137</v>
          </cell>
          <cell r="I26">
            <v>3137</v>
          </cell>
          <cell r="J26">
            <v>0</v>
          </cell>
          <cell r="K26">
            <v>78950</v>
          </cell>
          <cell r="M26">
            <v>78950</v>
          </cell>
          <cell r="N26">
            <v>0</v>
          </cell>
          <cell r="O26">
            <v>81986</v>
          </cell>
        </row>
        <row r="27">
          <cell r="A27">
            <v>900</v>
          </cell>
          <cell r="B27" t="str">
            <v>הוצאות לחלוקה</v>
          </cell>
          <cell r="C27">
            <v>21783</v>
          </cell>
          <cell r="F27">
            <v>0</v>
          </cell>
          <cell r="G27">
            <v>34040</v>
          </cell>
          <cell r="J27">
            <v>0</v>
          </cell>
          <cell r="K27">
            <v>92654</v>
          </cell>
          <cell r="N27">
            <v>0</v>
          </cell>
        </row>
        <row r="28">
          <cell r="A28">
            <v>910</v>
          </cell>
          <cell r="B28" t="str">
            <v>הוצאות לחלוקה</v>
          </cell>
          <cell r="C28">
            <v>27271</v>
          </cell>
          <cell r="F28">
            <v>0</v>
          </cell>
          <cell r="G28">
            <v>30215</v>
          </cell>
          <cell r="J28">
            <v>0</v>
          </cell>
          <cell r="K28">
            <v>115257</v>
          </cell>
          <cell r="N28">
            <v>0</v>
          </cell>
        </row>
        <row r="29">
          <cell r="A29" t="str">
            <v xml:space="preserve"> כולל</v>
          </cell>
          <cell r="C29">
            <v>1144061</v>
          </cell>
          <cell r="D29">
            <v>49054</v>
          </cell>
          <cell r="E29">
            <v>1144061</v>
          </cell>
          <cell r="F29">
            <v>1423384</v>
          </cell>
          <cell r="G29">
            <v>1108470</v>
          </cell>
          <cell r="H29">
            <v>64255</v>
          </cell>
          <cell r="I29">
            <v>1108470</v>
          </cell>
          <cell r="J29">
            <v>1277684</v>
          </cell>
          <cell r="K29">
            <v>1592873</v>
          </cell>
          <cell r="L29">
            <v>207912</v>
          </cell>
          <cell r="M29">
            <v>1592874</v>
          </cell>
          <cell r="N29">
            <v>1277684</v>
          </cell>
          <cell r="O29">
            <v>7824157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תונים"/>
      <sheetName val="השוואה"/>
    </sheetNames>
    <sheetDataSet>
      <sheetData sheetId="0" refreshError="1">
        <row r="250">
          <cell r="A250" t="str">
            <v>630101</v>
          </cell>
          <cell r="B250" t="str">
            <v>630101 - משכורת פיתוח</v>
          </cell>
        </row>
        <row r="251">
          <cell r="A251" t="str">
            <v>630102</v>
          </cell>
          <cell r="B251" t="str">
            <v>630102 - הטבות סוציאליות - פיתוח</v>
          </cell>
        </row>
        <row r="252">
          <cell r="A252" t="str">
            <v>630103</v>
          </cell>
          <cell r="B252" t="str">
            <v>630103 - הכנסות זקופות חובה פיתוח</v>
          </cell>
        </row>
        <row r="253">
          <cell r="A253" t="str">
            <v>630104</v>
          </cell>
          <cell r="B253" t="str">
            <v>630104 - הכנסות זקופות זכות פיתוח</v>
          </cell>
        </row>
        <row r="254">
          <cell r="A254" t="str">
            <v>630107</v>
          </cell>
          <cell r="B254" t="str">
            <v>630107 - החזר תקבולי מילואים</v>
          </cell>
        </row>
        <row r="255">
          <cell r="A255" t="str">
            <v>630201</v>
          </cell>
          <cell r="B255" t="str">
            <v>630201 - משכורת בקרת איכות</v>
          </cell>
        </row>
        <row r="256">
          <cell r="A256" t="str">
            <v>630202</v>
          </cell>
          <cell r="B256" t="str">
            <v>630202 - סוציאלות בקרת איכות</v>
          </cell>
        </row>
        <row r="257">
          <cell r="A257" t="str">
            <v>630203</v>
          </cell>
          <cell r="B257" t="str">
            <v>630203 - הכנסות זקופות חובה ב.איכות</v>
          </cell>
        </row>
        <row r="258">
          <cell r="A258" t="str">
            <v>630204</v>
          </cell>
          <cell r="B258" t="str">
            <v>630204 - הכנסות זקופות זכות ב.איכות</v>
          </cell>
        </row>
        <row r="259">
          <cell r="A259" t="str">
            <v>630401</v>
          </cell>
          <cell r="B259" t="str">
            <v>630401 - משכורות פ.אפלקציות</v>
          </cell>
        </row>
        <row r="260">
          <cell r="A260" t="str">
            <v>630402</v>
          </cell>
          <cell r="B260" t="str">
            <v>630402 - סוציאליות פ.אפלקציות</v>
          </cell>
        </row>
        <row r="261">
          <cell r="A261" t="str">
            <v>630403</v>
          </cell>
          <cell r="B261" t="str">
            <v>630403 - הכנסות זקופות חובה פ.אפליקציו</v>
          </cell>
        </row>
        <row r="262">
          <cell r="A262" t="str">
            <v>630404</v>
          </cell>
          <cell r="B262" t="str">
            <v>630404 - הכנסות זקופות זכות פ.אפליקציו</v>
          </cell>
        </row>
        <row r="263">
          <cell r="B263" t="str">
            <v>סה"כ -630000 -עובדים - פיתוח</v>
          </cell>
        </row>
        <row r="266">
          <cell r="A266" t="str">
            <v>630301</v>
          </cell>
          <cell r="B266" t="str">
            <v>630301 - משכורות - ב.ע. פיתוח</v>
          </cell>
        </row>
        <row r="267">
          <cell r="A267" t="str">
            <v>630302</v>
          </cell>
          <cell r="B267" t="str">
            <v>630302 - הטבות סוציאליות - ב.ע. פיתוח</v>
          </cell>
        </row>
        <row r="268">
          <cell r="A268" t="str">
            <v>630303</v>
          </cell>
          <cell r="B268" t="str">
            <v>630303 - הכנסות זקופות חובה ב.ע. פיתוח</v>
          </cell>
        </row>
        <row r="269">
          <cell r="A269" t="str">
            <v>630304</v>
          </cell>
          <cell r="B269" t="str">
            <v>630304 - הכנסות זקופות זכות ב.ע. פיתוח</v>
          </cell>
        </row>
        <row r="270">
          <cell r="B270" t="str">
            <v>סה"כ 630600 - בעלי עניין -פיתוח</v>
          </cell>
        </row>
        <row r="272">
          <cell r="A272" t="str">
            <v>630501</v>
          </cell>
          <cell r="B272" t="str">
            <v>630501 - 52-980-27 - ערן פלמון</v>
          </cell>
        </row>
        <row r="273">
          <cell r="A273" t="str">
            <v>630502</v>
          </cell>
          <cell r="B273" t="str">
            <v>630502 - 62-293-29 - שי גבע</v>
          </cell>
        </row>
        <row r="274">
          <cell r="A274" t="str">
            <v>630503</v>
          </cell>
          <cell r="B274" t="str">
            <v>630503 - 54-133-27 - שאול דר</v>
          </cell>
        </row>
        <row r="275">
          <cell r="A275" t="str">
            <v>730501</v>
          </cell>
          <cell r="B275" t="str">
            <v>730501 - 65-534-29 - אבי אלקבץ</v>
          </cell>
        </row>
        <row r="276">
          <cell r="A276" t="str">
            <v>630506</v>
          </cell>
          <cell r="B276" t="str">
            <v>630506 - 56-326-27 - אביטל ינובסקי</v>
          </cell>
        </row>
        <row r="277">
          <cell r="A277" t="str">
            <v>630507</v>
          </cell>
          <cell r="B277" t="str">
            <v>630507 - 66-534-29 אבי אלקבץ</v>
          </cell>
        </row>
        <row r="278">
          <cell r="B278" t="str">
            <v>סה"כ 630500 - רכבי מו"פ</v>
          </cell>
        </row>
        <row r="280">
          <cell r="A280" t="str">
            <v>690101</v>
          </cell>
          <cell r="B280" t="str">
            <v>690101 - הכנסות ממדען ראשי</v>
          </cell>
        </row>
        <row r="281">
          <cell r="B281" t="str">
            <v>סה"כ 690000 - מדען ראשי</v>
          </cell>
        </row>
        <row r="283">
          <cell r="B283" t="str">
            <v>סה"כ הוצאות פיתוח</v>
          </cell>
        </row>
        <row r="285">
          <cell r="B285" t="str">
            <v>הוצאות מכירה כלליות</v>
          </cell>
        </row>
        <row r="286">
          <cell r="A286" t="str">
            <v>701103</v>
          </cell>
          <cell r="B286" t="str">
            <v>701103 - פירסום והדפסת חומר פירסומי</v>
          </cell>
        </row>
        <row r="287">
          <cell r="A287" t="str">
            <v>701104</v>
          </cell>
          <cell r="B287" t="str">
            <v>701104 - כנסים שיווק</v>
          </cell>
        </row>
        <row r="288">
          <cell r="A288" t="str">
            <v>701106</v>
          </cell>
          <cell r="B288" t="str">
            <v>701106 - הדפסות שיווק</v>
          </cell>
        </row>
        <row r="289">
          <cell r="A289" t="str">
            <v>701107</v>
          </cell>
          <cell r="B289" t="str">
            <v>701107 - אירוח חו"ל</v>
          </cell>
        </row>
        <row r="290">
          <cell r="A290" t="str">
            <v>701108</v>
          </cell>
          <cell r="B290" t="str">
            <v>701108 - חקר שווקים</v>
          </cell>
        </row>
        <row r="291">
          <cell r="B291" t="str">
            <v>סה"כ 701000 - הוצאות מכירה כלליות</v>
          </cell>
        </row>
        <row r="293">
          <cell r="A293" t="str">
            <v>705001</v>
          </cell>
          <cell r="B293" t="str">
            <v>705001 - הוצ הפרשה לבונוסים שנתים</v>
          </cell>
        </row>
        <row r="294">
          <cell r="B294" t="str">
            <v>סה"כ 705000 - עמלות מכירה</v>
          </cell>
        </row>
        <row r="296">
          <cell r="A296" t="str">
            <v>720001</v>
          </cell>
          <cell r="B296" t="str">
            <v>720001 - נס.חו"ל מנחם 6/1/99</v>
          </cell>
        </row>
        <row r="297">
          <cell r="A297" t="str">
            <v>720002</v>
          </cell>
          <cell r="B297" t="str">
            <v>720002 - נ.חו"ל ירון 24/1/99</v>
          </cell>
        </row>
        <row r="298">
          <cell r="A298" t="str">
            <v>720003</v>
          </cell>
          <cell r="B298" t="str">
            <v>720003 - נס.חו"ל מנחם 3/3/99</v>
          </cell>
        </row>
        <row r="299">
          <cell r="A299" t="str">
            <v>720004</v>
          </cell>
          <cell r="B299" t="str">
            <v>720004 - נ.חו"ל ירון 7/2-10/2/99</v>
          </cell>
        </row>
        <row r="300">
          <cell r="A300" t="str">
            <v>720005</v>
          </cell>
          <cell r="B300" t="str">
            <v>720005 - נ.חו"ל תמר שדה 16/11/98</v>
          </cell>
        </row>
        <row r="301">
          <cell r="A301" t="str">
            <v>620101</v>
          </cell>
          <cell r="B301" t="str">
            <v>620101 - הוצ נסיעה לחו"ל שאול דר 16/2/</v>
          </cell>
        </row>
        <row r="302">
          <cell r="A302" t="str">
            <v>620102</v>
          </cell>
          <cell r="B302" t="str">
            <v>620102 - הוצ נסיעה לחו"ל אנטין גד 14/2</v>
          </cell>
        </row>
        <row r="303">
          <cell r="A303" t="str">
            <v>620103</v>
          </cell>
          <cell r="B303" t="str">
            <v>620103 - הוצ נסיעה לחו"ל ערן פלמון 3/2</v>
          </cell>
        </row>
        <row r="304">
          <cell r="A304" t="str">
            <v>620104</v>
          </cell>
          <cell r="B304" t="str">
            <v>620104 - נ.חו"ל ערן פלמון 18/2/99ארהב</v>
          </cell>
        </row>
        <row r="305">
          <cell r="A305" t="str">
            <v>620105</v>
          </cell>
          <cell r="B305" t="str">
            <v>620105 - נ.חו"ל ערן פלמון 8/3/99 ארהב</v>
          </cell>
        </row>
        <row r="306">
          <cell r="A306" t="str">
            <v>620106</v>
          </cell>
          <cell r="B306" t="str">
            <v>620106 - נ.חו"ל 2/3/99 ערן פלמון פריז</v>
          </cell>
        </row>
        <row r="307">
          <cell r="A307" t="str">
            <v>620107</v>
          </cell>
          <cell r="B307" t="str">
            <v>620107 - נ.חו"ל ערן 25/3/99ארהב</v>
          </cell>
        </row>
        <row r="308">
          <cell r="A308" t="str">
            <v>820103</v>
          </cell>
          <cell r="B308" t="str">
            <v>820103 - נ.חו"ל חגי  רם 2/3/99 פריז</v>
          </cell>
        </row>
        <row r="309">
          <cell r="A309" t="str">
            <v>620108</v>
          </cell>
          <cell r="B309" t="str">
            <v>620108 - נ.חו"ל אנטין גד 14/4/99</v>
          </cell>
        </row>
        <row r="310">
          <cell r="A310" t="str">
            <v>820105</v>
          </cell>
          <cell r="B310" t="str">
            <v>820105 - נ.חו"ל חגי 27-29/1/99 ארה"ב</v>
          </cell>
        </row>
        <row r="311">
          <cell r="A311" t="str">
            <v>820106</v>
          </cell>
          <cell r="B311" t="str">
            <v>820106 - נ.לחו"ל חגי 22-24/3/99 לונדון</v>
          </cell>
        </row>
        <row r="312">
          <cell r="A312" t="str">
            <v>720006</v>
          </cell>
          <cell r="B312" t="str">
            <v>720006 - נ.חו"ל ערן 4/5/99 פריז  לונדו</v>
          </cell>
        </row>
        <row r="313">
          <cell r="A313" t="str">
            <v>720007</v>
          </cell>
          <cell r="B313" t="str">
            <v>720007 - נ.חו"ל גדי אנטין5/5/99 ארה"ב</v>
          </cell>
        </row>
        <row r="314">
          <cell r="A314" t="str">
            <v>720008</v>
          </cell>
          <cell r="B314" t="str">
            <v>720008 - נ.חו"ל חגי רם 3/5/99 פריז</v>
          </cell>
        </row>
        <row r="315">
          <cell r="A315" t="str">
            <v>720009</v>
          </cell>
          <cell r="B315" t="str">
            <v>720009 - נ.חו"ל ערן 25/5/99 ציריך</v>
          </cell>
        </row>
        <row r="316">
          <cell r="A316" t="str">
            <v>720010</v>
          </cell>
          <cell r="B316" t="str">
            <v>720010 - נ.לחו"ל ערן ארהב 6/99</v>
          </cell>
        </row>
        <row r="317">
          <cell r="A317" t="str">
            <v>720011</v>
          </cell>
          <cell r="B317" t="str">
            <v>720011 - נ.חו"ל חגי 8/6/99 ציריך</v>
          </cell>
        </row>
        <row r="318">
          <cell r="A318" t="str">
            <v>720012</v>
          </cell>
          <cell r="B318" t="str">
            <v>720012 - נ.חו"ל ערן 21/6 פרנקפורט</v>
          </cell>
        </row>
        <row r="319">
          <cell r="A319" t="str">
            <v>720013</v>
          </cell>
          <cell r="B319" t="str">
            <v>720013 - נ.חו"ל חגי 28/6/99 ציריך</v>
          </cell>
        </row>
        <row r="320">
          <cell r="A320" t="str">
            <v>720014</v>
          </cell>
          <cell r="B320" t="str">
            <v>720014 - נ.חו"ל חגי 24/5/99 פרנקפורט</v>
          </cell>
        </row>
        <row r="321">
          <cell r="A321" t="str">
            <v>720021</v>
          </cell>
          <cell r="B321" t="str">
            <v>720021 - נ.חו"ל גדי 28/6/99ארה"ב</v>
          </cell>
        </row>
        <row r="322">
          <cell r="A322" t="str">
            <v>720024</v>
          </cell>
          <cell r="B322" t="str">
            <v>720024 - נ.חו"ל חגי 22/6/99 גרמניה פרנ</v>
          </cell>
        </row>
        <row r="323">
          <cell r="A323" t="str">
            <v>720025</v>
          </cell>
          <cell r="B323" t="str">
            <v>720025 - נ.חו"ל עירן 10/06 פאריז</v>
          </cell>
        </row>
        <row r="324">
          <cell r="A324" t="str">
            <v>720028</v>
          </cell>
          <cell r="B324" t="str">
            <v>720028 - נ.חו"ל עירן 28/6 שוויץ</v>
          </cell>
        </row>
        <row r="325">
          <cell r="B325" t="str">
            <v>סה"כ 720000 - נסיעות חו"ל</v>
          </cell>
        </row>
        <row r="327">
          <cell r="A327" t="str">
            <v>730101</v>
          </cell>
          <cell r="B327" t="str">
            <v>730101 - משכורות - שיווק</v>
          </cell>
        </row>
        <row r="328">
          <cell r="A328" t="str">
            <v>730102</v>
          </cell>
          <cell r="B328" t="str">
            <v>730102 - הטבות סוציאליות</v>
          </cell>
        </row>
        <row r="329">
          <cell r="A329" t="str">
            <v>730103</v>
          </cell>
          <cell r="B329" t="str">
            <v>730103 - הכנסות זקופות חובה שיווק</v>
          </cell>
        </row>
        <row r="330">
          <cell r="A330" t="str">
            <v>730104</v>
          </cell>
          <cell r="B330" t="str">
            <v>730104 - הכנסות זקופות זכות שיווק</v>
          </cell>
        </row>
        <row r="331">
          <cell r="A331" t="str">
            <v>730107</v>
          </cell>
          <cell r="B331" t="str">
            <v>730107 - החזר תקבולי מילואים שיווק</v>
          </cell>
        </row>
        <row r="332">
          <cell r="B332" t="str">
            <v>סה"כ 730100 - משכורות  שיווק</v>
          </cell>
        </row>
        <row r="334">
          <cell r="A334" t="str">
            <v>730301</v>
          </cell>
          <cell r="B334" t="str">
            <v>730301 - משכורות ב.ע שיווק</v>
          </cell>
        </row>
        <row r="335">
          <cell r="A335" t="str">
            <v>730302</v>
          </cell>
          <cell r="B335" t="str">
            <v>730302 - סוציאליות ב.ע שיווק</v>
          </cell>
        </row>
        <row r="336">
          <cell r="A336" t="str">
            <v>730303</v>
          </cell>
          <cell r="B336" t="str">
            <v>730303 - הכנסות זקופות חובה ב.ע שיווק</v>
          </cell>
        </row>
        <row r="337">
          <cell r="A337" t="str">
            <v>730304</v>
          </cell>
          <cell r="B337" t="str">
            <v>730304 - הכנסות זקופות זכות ב.ע שיווק</v>
          </cell>
        </row>
        <row r="338">
          <cell r="A338" t="str">
            <v>730502</v>
          </cell>
          <cell r="B338" t="str">
            <v>730502 - 65-243-29  רובי</v>
          </cell>
        </row>
        <row r="339">
          <cell r="A339" t="str">
            <v>730599</v>
          </cell>
          <cell r="B339" t="str">
            <v>730599 - שכירות רכב שיווק</v>
          </cell>
        </row>
        <row r="340">
          <cell r="B340" t="str">
            <v>סה"כ 730300 - משכורות ב.ע. שיווק</v>
          </cell>
        </row>
        <row r="342">
          <cell r="A342" t="str">
            <v>790101</v>
          </cell>
          <cell r="B342" t="str">
            <v>790101 - הכנסות מהקרן לקידום השיווק</v>
          </cell>
        </row>
        <row r="343">
          <cell r="B343" t="str">
            <v>סה"כ 790000 - הקרן לקידום השיווק</v>
          </cell>
        </row>
        <row r="345">
          <cell r="B345" t="str">
            <v>סה"כ 700000 - הוצאות שיווק</v>
          </cell>
        </row>
        <row r="348">
          <cell r="A348" t="str">
            <v>801101</v>
          </cell>
          <cell r="B348" t="str">
            <v>801101 - הוצאות משרדיות</v>
          </cell>
        </row>
        <row r="349">
          <cell r="A349" t="str">
            <v>801103</v>
          </cell>
          <cell r="B349" t="str">
            <v>801103 - ביטוח עסק</v>
          </cell>
        </row>
        <row r="350">
          <cell r="A350" t="str">
            <v>801104</v>
          </cell>
          <cell r="B350" t="str">
            <v>801104 - אירוח בארץ - מינהלה</v>
          </cell>
        </row>
        <row r="351">
          <cell r="A351" t="str">
            <v>801105</v>
          </cell>
          <cell r="B351" t="str">
            <v>801105 - טלפון</v>
          </cell>
        </row>
        <row r="352">
          <cell r="A352" t="str">
            <v>801106</v>
          </cell>
          <cell r="B352" t="str">
            <v>801106 - דואר ושליחים ומשלוחים</v>
          </cell>
        </row>
        <row r="353">
          <cell r="A353" t="str">
            <v>801107</v>
          </cell>
          <cell r="B353" t="str">
            <v>801107 - תקשורת</v>
          </cell>
        </row>
        <row r="354">
          <cell r="A354" t="str">
            <v>801108</v>
          </cell>
          <cell r="B354" t="str">
            <v>801108 - מוניות</v>
          </cell>
        </row>
        <row r="355">
          <cell r="A355" t="str">
            <v>801109</v>
          </cell>
          <cell r="B355" t="str">
            <v>801109 - אחזקת ציוד מינהלה</v>
          </cell>
        </row>
        <row r="356">
          <cell r="A356" t="str">
            <v>801110</v>
          </cell>
          <cell r="B356" t="str">
            <v>801110 - משלוחי יצוא ויבוא</v>
          </cell>
        </row>
        <row r="357">
          <cell r="A357" t="str">
            <v>810110</v>
          </cell>
          <cell r="B357" t="str">
            <v>810110 - ציוד מחשבים</v>
          </cell>
        </row>
        <row r="358">
          <cell r="A358" t="str">
            <v>801111</v>
          </cell>
          <cell r="B358" t="str">
            <v>801111 - פרסום הנהלה</v>
          </cell>
        </row>
        <row r="359">
          <cell r="A359" t="str">
            <v>801199</v>
          </cell>
          <cell r="B359" t="str">
            <v>801199 - הוצאות שונות</v>
          </cell>
        </row>
        <row r="360">
          <cell r="A360" t="str">
            <v>801999</v>
          </cell>
          <cell r="B360" t="str">
            <v>801999 - הוצאות הובלה</v>
          </cell>
        </row>
        <row r="361">
          <cell r="B361" t="str">
            <v>סה"כ 801100 - הוצאות משרדיות</v>
          </cell>
        </row>
        <row r="363">
          <cell r="A363" t="str">
            <v>802101</v>
          </cell>
          <cell r="B363" t="str">
            <v>802101 - שכר דירה</v>
          </cell>
        </row>
        <row r="364">
          <cell r="A364" t="str">
            <v>802102</v>
          </cell>
          <cell r="B364" t="str">
            <v>802102 - שמירה, אחזקה וחשבונות מבנה</v>
          </cell>
        </row>
        <row r="365">
          <cell r="A365" t="str">
            <v>802104</v>
          </cell>
          <cell r="B365" t="str">
            <v>802104 - חניה</v>
          </cell>
        </row>
        <row r="366">
          <cell r="A366" t="str">
            <v>802106</v>
          </cell>
          <cell r="B366" t="str">
            <v>802106 - תחזוקה ובינוי משרד</v>
          </cell>
        </row>
        <row r="367">
          <cell r="B367" t="str">
            <v>סה"כ 802000 -הוצאות מבנה</v>
          </cell>
        </row>
        <row r="369">
          <cell r="A369" t="str">
            <v>803101</v>
          </cell>
          <cell r="B369" t="str">
            <v>803101 - הוצאות משפטיות</v>
          </cell>
        </row>
        <row r="370">
          <cell r="A370" t="str">
            <v>803102</v>
          </cell>
          <cell r="B370" t="str">
            <v>803102 - הנהלת חשבונות וביקורת</v>
          </cell>
        </row>
        <row r="371">
          <cell r="A371" t="str">
            <v>803103</v>
          </cell>
          <cell r="B371" t="str">
            <v>803103 - גיוס והשמה</v>
          </cell>
        </row>
        <row r="372">
          <cell r="A372" t="str">
            <v>803104</v>
          </cell>
          <cell r="B372" t="str">
            <v>803104 - שכ"ט ויעוץ מקצועי</v>
          </cell>
        </row>
        <row r="373">
          <cell r="B373" t="str">
            <v>סה"כ 803000 - שרותים מקצועיים</v>
          </cell>
        </row>
        <row r="375">
          <cell r="A375" t="str">
            <v>804101</v>
          </cell>
          <cell r="B375" t="str">
            <v>804101 - ארנונה</v>
          </cell>
        </row>
        <row r="376">
          <cell r="A376" t="str">
            <v>804102</v>
          </cell>
          <cell r="B376" t="str">
            <v>804102 - אגרות</v>
          </cell>
        </row>
        <row r="377">
          <cell r="B377" t="str">
            <v>סה"כ 804000 - מיסים והיטלים</v>
          </cell>
        </row>
        <row r="379">
          <cell r="A379" t="str">
            <v>810101</v>
          </cell>
          <cell r="B379" t="str">
            <v>810101 - ספרות מקצועית</v>
          </cell>
        </row>
        <row r="380">
          <cell r="B380" t="str">
            <v>סה"כ 810100 השתלמויות מקצועיות</v>
          </cell>
        </row>
        <row r="382">
          <cell r="A382" t="str">
            <v>820101</v>
          </cell>
          <cell r="B382" t="str">
            <v>820101 - הוצ נסיעה לחול עדי טויסטר 5/3</v>
          </cell>
        </row>
        <row r="383">
          <cell r="A383" t="str">
            <v>820102</v>
          </cell>
          <cell r="B383" t="str">
            <v>820102 - נ.לחו"ל מנחם כהן  6/1/99-15/2</v>
          </cell>
        </row>
        <row r="384">
          <cell r="A384" t="str">
            <v>820104</v>
          </cell>
          <cell r="B384" t="str">
            <v>820104 - נס.חו"ל חגי רם 14/3/99</v>
          </cell>
        </row>
        <row r="385">
          <cell r="A385" t="str">
            <v>820107</v>
          </cell>
          <cell r="B385" t="str">
            <v>820107 - נ.חו"ל מנחם כהן 20/5/99 אר"הב</v>
          </cell>
        </row>
        <row r="386">
          <cell r="A386" t="str">
            <v>820108</v>
          </cell>
          <cell r="B386" t="str">
            <v>820108 - נסיעות חו"ל יונתן השקס 1997</v>
          </cell>
        </row>
        <row r="387">
          <cell r="A387" t="str">
            <v>820999</v>
          </cell>
          <cell r="B387" t="str">
            <v>820999 - הוצאות עודפות</v>
          </cell>
        </row>
        <row r="388">
          <cell r="B388" t="str">
            <v>סה"כ 820000 נסיעות לחו"ל מנהלה</v>
          </cell>
        </row>
        <row r="390">
          <cell r="A390" t="str">
            <v>830101</v>
          </cell>
          <cell r="B390" t="str">
            <v>830101 - משכורות - מינהלה</v>
          </cell>
        </row>
        <row r="391">
          <cell r="A391" t="str">
            <v>830102</v>
          </cell>
          <cell r="B391" t="str">
            <v>830102 - הטבות סוציאליות - מינהלה</v>
          </cell>
        </row>
        <row r="392">
          <cell r="A392" t="str">
            <v>830103</v>
          </cell>
          <cell r="B392" t="str">
            <v>830103 - הכנסות זקופות חובה מינהלה</v>
          </cell>
        </row>
        <row r="393">
          <cell r="A393" t="str">
            <v>830104</v>
          </cell>
          <cell r="B393" t="str">
            <v>830104 - הכנסות זקופות זכות מינהלה</v>
          </cell>
        </row>
        <row r="394">
          <cell r="A394" t="str">
            <v>830107</v>
          </cell>
          <cell r="B394" t="str">
            <v>830107 - החזר מילואים מינהלה</v>
          </cell>
        </row>
        <row r="395">
          <cell r="A395" t="str">
            <v>830199</v>
          </cell>
          <cell r="B395" t="str">
            <v>830199 - עובדים זמניים - מינהלה</v>
          </cell>
        </row>
        <row r="396">
          <cell r="B396" t="str">
            <v>830000 - עובדים מנהלה</v>
          </cell>
        </row>
        <row r="398">
          <cell r="A398" t="str">
            <v>830301</v>
          </cell>
          <cell r="B398" t="str">
            <v>830301 - משכורות - ב.ע. (מינהלה)</v>
          </cell>
        </row>
        <row r="399">
          <cell r="A399" t="str">
            <v>830302</v>
          </cell>
          <cell r="B399" t="str">
            <v>830302 - הטבות סוציליות - ב.ע. (מינהלה</v>
          </cell>
        </row>
        <row r="400">
          <cell r="A400" t="str">
            <v>830303</v>
          </cell>
          <cell r="B400" t="str">
            <v>830303 - הכנסות זקופות חובה ב.ע מינהלה</v>
          </cell>
        </row>
        <row r="401">
          <cell r="A401" t="str">
            <v>830304</v>
          </cell>
          <cell r="B401" t="str">
            <v>830304 - הכנסות זקופות זכות ב.ע מינהלה</v>
          </cell>
        </row>
        <row r="402">
          <cell r="B402" t="str">
            <v>סה"כ 830300 - בעלי עניין - מינהלה</v>
          </cell>
        </row>
        <row r="404">
          <cell r="A404" t="str">
            <v>830501</v>
          </cell>
          <cell r="B404" t="str">
            <v>830501 - 52-979-27 -  חגי רם (מנחם כהן</v>
          </cell>
        </row>
        <row r="405">
          <cell r="A405" t="str">
            <v>630505</v>
          </cell>
          <cell r="B405" t="str">
            <v>630505 - 54-088-27 - גדי אנטין</v>
          </cell>
        </row>
        <row r="406">
          <cell r="B406" t="str">
            <v>סה"כ 830500 - רכבי מנהלה</v>
          </cell>
        </row>
        <row r="408">
          <cell r="A408" t="str">
            <v>830901</v>
          </cell>
          <cell r="B408" t="str">
            <v>830901 - ארוחות עובדים</v>
          </cell>
        </row>
        <row r="409">
          <cell r="A409" t="str">
            <v>830902</v>
          </cell>
          <cell r="B409" t="str">
            <v>830902 - כיבוד</v>
          </cell>
        </row>
        <row r="410">
          <cell r="A410" t="str">
            <v>830903</v>
          </cell>
          <cell r="B410" t="str">
            <v>830903 - מתנות לעובדים</v>
          </cell>
        </row>
        <row r="411">
          <cell r="A411" t="str">
            <v>830904</v>
          </cell>
          <cell r="B411" t="str">
            <v>830904 - רווחת עובדים</v>
          </cell>
        </row>
        <row r="412">
          <cell r="B412" t="str">
            <v>סה"כ 830900 - עובדים כללי</v>
          </cell>
        </row>
        <row r="414">
          <cell r="B414" t="str">
            <v>סה"כ 800000 - הוצאות מנהלה</v>
          </cell>
        </row>
        <row r="416">
          <cell r="A416" t="str">
            <v>901101</v>
          </cell>
          <cell r="B416" t="str">
            <v>901101 - הפרשי שער</v>
          </cell>
        </row>
        <row r="417">
          <cell r="A417" t="str">
            <v>901102</v>
          </cell>
          <cell r="B417" t="str">
            <v>901102 - ביטול יתרות</v>
          </cell>
        </row>
        <row r="418">
          <cell r="B418" t="str">
            <v>סה"כ 901000 - מימון כלליות</v>
          </cell>
        </row>
        <row r="420">
          <cell r="A420" t="str">
            <v>991101</v>
          </cell>
          <cell r="B420" t="str">
            <v>991101 - הכנסות ריבית - ש"ח</v>
          </cell>
        </row>
        <row r="421">
          <cell r="A421" t="str">
            <v>991102</v>
          </cell>
          <cell r="B421" t="str">
            <v>991102 - הכנסות ריבית - $</v>
          </cell>
        </row>
        <row r="422">
          <cell r="B422" t="str">
            <v>סה"כ הכנסות ממימון</v>
          </cell>
        </row>
        <row r="424">
          <cell r="A424" t="str">
            <v>992101</v>
          </cell>
          <cell r="B424" t="str">
            <v>992101 - הוצאות ריבית - ש"ח</v>
          </cell>
        </row>
        <row r="425">
          <cell r="A425" t="str">
            <v>992102</v>
          </cell>
          <cell r="B425" t="str">
            <v>992102 - הוצאות ריבית - $</v>
          </cell>
        </row>
        <row r="426">
          <cell r="A426" t="str">
            <v>992103</v>
          </cell>
          <cell r="B426" t="str">
            <v>992103 - עמלות - בנק לאומי</v>
          </cell>
        </row>
        <row r="427">
          <cell r="A427" t="str">
            <v>992105</v>
          </cell>
          <cell r="B427" t="str">
            <v>992105 - עמלות -בנק בנלאומי</v>
          </cell>
        </row>
        <row r="428">
          <cell r="B428" t="str">
            <v>סה"כ  992000 - הוצאות ריבית</v>
          </cell>
        </row>
        <row r="430">
          <cell r="B430" t="str">
            <v>סה"כ מימון</v>
          </cell>
        </row>
        <row r="433">
          <cell r="B433" t="str">
            <v>רווח/הפסד</v>
          </cell>
        </row>
      </sheetData>
      <sheetData sheetId="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tivities"/>
      <sheetName val="Model"/>
      <sheetName val="Covenants"/>
      <sheetName val="Debt Schedule"/>
      <sheetName val="Module1"/>
      <sheetName val="Module2"/>
      <sheetName val="Module3"/>
      <sheetName val="Module4"/>
      <sheetName val="Module5"/>
    </sheetNames>
    <sheetDataSet>
      <sheetData sheetId="0"/>
      <sheetData sheetId="1"/>
      <sheetData sheetId="2"/>
      <sheetData sheetId="3" refreshError="1">
        <row r="4">
          <cell r="A4" t="str">
            <v>DEBT SCHEDULE</v>
          </cell>
        </row>
        <row r="6">
          <cell r="H6" t="str">
            <v>Pro Forma</v>
          </cell>
          <cell r="J6" t="str">
            <v>Fiscal Year Ended December 31,</v>
          </cell>
        </row>
        <row r="7">
          <cell r="F7" t="str">
            <v>Rate</v>
          </cell>
          <cell r="H7">
            <v>1997</v>
          </cell>
          <cell r="J7">
            <v>1998</v>
          </cell>
          <cell r="K7">
            <v>1999</v>
          </cell>
          <cell r="L7">
            <v>2000</v>
          </cell>
          <cell r="M7">
            <v>2001</v>
          </cell>
          <cell r="N7">
            <v>2002</v>
          </cell>
          <cell r="O7">
            <v>2003</v>
          </cell>
          <cell r="P7">
            <v>2004</v>
          </cell>
          <cell r="Q7">
            <v>2005</v>
          </cell>
          <cell r="R7">
            <v>2006</v>
          </cell>
          <cell r="S7">
            <v>2007</v>
          </cell>
        </row>
        <row r="9">
          <cell r="A9" t="str">
            <v>Revolver</v>
          </cell>
          <cell r="F9">
            <v>9.2999999999999999E-2</v>
          </cell>
        </row>
        <row r="10">
          <cell r="A10" t="str">
            <v>Beginning Balance</v>
          </cell>
          <cell r="H10">
            <v>30.3</v>
          </cell>
          <cell r="J10">
            <v>30.3</v>
          </cell>
          <cell r="K10">
            <v>46.569498515747412</v>
          </cell>
          <cell r="L10">
            <v>24.563723834507378</v>
          </cell>
          <cell r="M10">
            <v>18.796294941747409</v>
          </cell>
          <cell r="N10">
            <v>18.796294941747409</v>
          </cell>
          <cell r="O10">
            <v>18.796294941747409</v>
          </cell>
          <cell r="P10">
            <v>18.796294941747409</v>
          </cell>
          <cell r="Q10">
            <v>18.796294941747409</v>
          </cell>
          <cell r="R10">
            <v>18.796294941747409</v>
          </cell>
          <cell r="S10">
            <v>18.796294941747409</v>
          </cell>
        </row>
        <row r="11">
          <cell r="B11" t="str">
            <v>Mandatory amortization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Optional amortization</v>
          </cell>
          <cell r="J12">
            <v>0</v>
          </cell>
          <cell r="K12">
            <v>-22.005774681240034</v>
          </cell>
          <cell r="L12">
            <v>-5.7674288927599697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Required borrowings</v>
          </cell>
          <cell r="J13">
            <v>16.269498515747415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A14" t="str">
            <v>Ending Balance</v>
          </cell>
          <cell r="H14">
            <v>30.3</v>
          </cell>
          <cell r="J14">
            <v>46.569498515747412</v>
          </cell>
          <cell r="K14">
            <v>24.563723834507378</v>
          </cell>
          <cell r="L14">
            <v>18.796294941747409</v>
          </cell>
          <cell r="M14">
            <v>18.796294941747409</v>
          </cell>
          <cell r="N14">
            <v>18.796294941747409</v>
          </cell>
          <cell r="O14">
            <v>18.796294941747409</v>
          </cell>
          <cell r="P14">
            <v>18.796294941747409</v>
          </cell>
          <cell r="Q14">
            <v>18.796294941747409</v>
          </cell>
          <cell r="R14">
            <v>18.796294941747409</v>
          </cell>
          <cell r="S14">
            <v>18.796294941747409</v>
          </cell>
        </row>
        <row r="16">
          <cell r="A16" t="str">
            <v>Cash Interest</v>
          </cell>
          <cell r="H16">
            <v>2.8178999999999998</v>
          </cell>
          <cell r="J16">
            <v>3.5744316809822547</v>
          </cell>
          <cell r="K16">
            <v>3.3076948392868473</v>
          </cell>
          <cell r="L16">
            <v>2.0162408730958479</v>
          </cell>
          <cell r="M16">
            <v>1.748055429582509</v>
          </cell>
          <cell r="N16">
            <v>1.748055429582509</v>
          </cell>
          <cell r="O16">
            <v>1.748055429582509</v>
          </cell>
          <cell r="P16">
            <v>1.748055429582509</v>
          </cell>
          <cell r="Q16">
            <v>1.748055429582509</v>
          </cell>
          <cell r="R16">
            <v>1.748055429582509</v>
          </cell>
          <cell r="S16">
            <v>1.748055429582509</v>
          </cell>
        </row>
        <row r="18">
          <cell r="A18" t="str">
            <v>Term Loan A</v>
          </cell>
          <cell r="F18">
            <v>9.2999999999999999E-2</v>
          </cell>
        </row>
        <row r="19">
          <cell r="A19" t="str">
            <v>Beginning Balance</v>
          </cell>
          <cell r="H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Mandatory amortization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B21" t="str">
            <v>Optional amortization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A22" t="str">
            <v>Ending Balance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4">
          <cell r="A24" t="str">
            <v>Cash Interest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6">
          <cell r="A26" t="str">
            <v>Term Loan B</v>
          </cell>
          <cell r="F26">
            <v>9.2999999999999999E-2</v>
          </cell>
        </row>
        <row r="27">
          <cell r="A27" t="str">
            <v>Beginning Balance</v>
          </cell>
          <cell r="H27">
            <v>150</v>
          </cell>
          <cell r="J27">
            <v>150</v>
          </cell>
          <cell r="K27">
            <v>150</v>
          </cell>
          <cell r="L27">
            <v>150</v>
          </cell>
          <cell r="M27">
            <v>117.72091952737084</v>
          </cell>
          <cell r="N27">
            <v>85.0067840537086</v>
          </cell>
          <cell r="O27">
            <v>52.58622510243525</v>
          </cell>
          <cell r="P27">
            <v>28.401825675054539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Mandatory amortization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Optional amortization</v>
          </cell>
          <cell r="J29">
            <v>0</v>
          </cell>
          <cell r="K29">
            <v>0</v>
          </cell>
          <cell r="L29">
            <v>-32.279080472629161</v>
          </cell>
          <cell r="M29">
            <v>-32.714135473662239</v>
          </cell>
          <cell r="N29">
            <v>-32.42055895127335</v>
          </cell>
          <cell r="O29">
            <v>-24.184399427380711</v>
          </cell>
          <cell r="P29">
            <v>-28.401825675054539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Ending Balance</v>
          </cell>
          <cell r="H30">
            <v>150</v>
          </cell>
          <cell r="J30">
            <v>150</v>
          </cell>
          <cell r="K30">
            <v>150</v>
          </cell>
          <cell r="L30">
            <v>117.72091952737084</v>
          </cell>
          <cell r="M30">
            <v>85.0067840537086</v>
          </cell>
          <cell r="N30">
            <v>52.58622510243525</v>
          </cell>
          <cell r="O30">
            <v>28.401825675054539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2">
          <cell r="A32" t="str">
            <v>Cash Interest</v>
          </cell>
          <cell r="H32">
            <v>13.95</v>
          </cell>
          <cell r="J32">
            <v>13.95</v>
          </cell>
          <cell r="K32">
            <v>13.95</v>
          </cell>
          <cell r="L32">
            <v>12.449022758022743</v>
          </cell>
          <cell r="M32">
            <v>9.4268382165201938</v>
          </cell>
          <cell r="N32">
            <v>6.3980749257606897</v>
          </cell>
          <cell r="O32">
            <v>3.765944361153275</v>
          </cell>
          <cell r="P32">
            <v>1.320684893890036</v>
          </cell>
          <cell r="Q32">
            <v>0</v>
          </cell>
          <cell r="R32">
            <v>0</v>
          </cell>
          <cell r="S32">
            <v>0</v>
          </cell>
        </row>
        <row r="34">
          <cell r="A34" t="str">
            <v>Term Loan C</v>
          </cell>
          <cell r="F34">
            <v>9.8000000000000004E-2</v>
          </cell>
        </row>
        <row r="35">
          <cell r="A35" t="str">
            <v>Beginning Balance</v>
          </cell>
          <cell r="H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B36" t="str">
            <v>Mandatory amortization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B37" t="str">
            <v>Optional amortization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A38" t="str">
            <v>Ending Balance</v>
          </cell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40">
          <cell r="A40" t="str">
            <v>Cash Interest</v>
          </cell>
          <cell r="H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4">
          <cell r="A44" t="str">
            <v>DEBT SCHEDULE (CONT'D)</v>
          </cell>
        </row>
        <row r="46">
          <cell r="H46" t="str">
            <v>Pro Forma</v>
          </cell>
          <cell r="J46" t="str">
            <v>Fiscal Year Ended December 31,</v>
          </cell>
        </row>
        <row r="47">
          <cell r="F47" t="str">
            <v>Rate</v>
          </cell>
          <cell r="H47">
            <v>1997</v>
          </cell>
          <cell r="J47">
            <v>1998</v>
          </cell>
          <cell r="K47">
            <v>1999</v>
          </cell>
          <cell r="L47">
            <v>2000</v>
          </cell>
          <cell r="M47">
            <v>2001</v>
          </cell>
          <cell r="N47">
            <v>2002</v>
          </cell>
          <cell r="O47">
            <v>2003</v>
          </cell>
          <cell r="P47">
            <v>2004</v>
          </cell>
          <cell r="Q47">
            <v>2005</v>
          </cell>
          <cell r="R47">
            <v>2006</v>
          </cell>
          <cell r="S47">
            <v>2007</v>
          </cell>
        </row>
        <row r="49">
          <cell r="A49" t="str">
            <v>New Senior Notes</v>
          </cell>
          <cell r="F49">
            <v>0.09</v>
          </cell>
        </row>
        <row r="50">
          <cell r="A50" t="str">
            <v>Beginning Balance</v>
          </cell>
          <cell r="H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B51" t="str">
            <v>Optional amortization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A52" t="str">
            <v>Ending Balance</v>
          </cell>
          <cell r="H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4">
          <cell r="A54" t="str">
            <v>Cash Interest</v>
          </cell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6">
          <cell r="A56" t="str">
            <v>New Senior Sub. Notes</v>
          </cell>
          <cell r="F56">
            <v>0.13</v>
          </cell>
        </row>
        <row r="57">
          <cell r="A57" t="str">
            <v>Beginning Balance</v>
          </cell>
          <cell r="H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B58" t="str">
            <v>Optional amortization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A59" t="str">
            <v>Ending Balance</v>
          </cell>
          <cell r="H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1">
          <cell r="A61" t="str">
            <v>Cash Interest</v>
          </cell>
          <cell r="H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3">
          <cell r="A63" t="str">
            <v>Unused Revolver Commitment Fee</v>
          </cell>
          <cell r="F63">
            <v>5.0000000000000001E-3</v>
          </cell>
        </row>
        <row r="64">
          <cell r="A64" t="str">
            <v>Average Revovler Balance</v>
          </cell>
          <cell r="H64">
            <v>30.3</v>
          </cell>
          <cell r="J64">
            <v>38.434749257873705</v>
          </cell>
          <cell r="K64">
            <v>35.566611175127392</v>
          </cell>
          <cell r="L64">
            <v>21.680009388127395</v>
          </cell>
          <cell r="M64">
            <v>18.796294941747409</v>
          </cell>
          <cell r="N64">
            <v>18.796294941747409</v>
          </cell>
          <cell r="O64">
            <v>18.796294941747409</v>
          </cell>
          <cell r="P64">
            <v>18.796294941747409</v>
          </cell>
          <cell r="Q64">
            <v>18.796294941747409</v>
          </cell>
          <cell r="R64">
            <v>18.796294941747409</v>
          </cell>
          <cell r="S64">
            <v>18.796294941747409</v>
          </cell>
        </row>
        <row r="65">
          <cell r="A65" t="str">
            <v>Total Facility Size</v>
          </cell>
          <cell r="H65">
            <v>75</v>
          </cell>
          <cell r="J65">
            <v>75</v>
          </cell>
          <cell r="K65">
            <v>75</v>
          </cell>
          <cell r="L65">
            <v>75</v>
          </cell>
          <cell r="M65">
            <v>75</v>
          </cell>
          <cell r="N65">
            <v>75</v>
          </cell>
          <cell r="O65">
            <v>75</v>
          </cell>
          <cell r="P65">
            <v>75</v>
          </cell>
          <cell r="Q65">
            <v>75</v>
          </cell>
          <cell r="R65">
            <v>75</v>
          </cell>
          <cell r="S65">
            <v>75</v>
          </cell>
        </row>
        <row r="66">
          <cell r="B66" t="str">
            <v>Total Unused Revolver</v>
          </cell>
          <cell r="H66">
            <v>44.7</v>
          </cell>
          <cell r="J66">
            <v>36.565250742126295</v>
          </cell>
          <cell r="K66">
            <v>39.433388824872608</v>
          </cell>
          <cell r="L66">
            <v>53.319990611872605</v>
          </cell>
          <cell r="M66">
            <v>56.203705058252595</v>
          </cell>
          <cell r="N66">
            <v>56.203705058252595</v>
          </cell>
          <cell r="O66">
            <v>56.203705058252595</v>
          </cell>
          <cell r="P66">
            <v>56.203705058252595</v>
          </cell>
          <cell r="Q66">
            <v>56.203705058252595</v>
          </cell>
          <cell r="R66">
            <v>56.203705058252595</v>
          </cell>
          <cell r="S66">
            <v>56.203705058252595</v>
          </cell>
        </row>
        <row r="68">
          <cell r="A68" t="str">
            <v>Cash Interest</v>
          </cell>
          <cell r="H68">
            <v>0.22350000000000003</v>
          </cell>
          <cell r="J68">
            <v>0.18282625371063149</v>
          </cell>
          <cell r="K68">
            <v>0.19716694412436306</v>
          </cell>
          <cell r="L68">
            <v>0.26659995305936302</v>
          </cell>
          <cell r="M68">
            <v>0.28101852529126298</v>
          </cell>
          <cell r="N68">
            <v>0.28101852529126298</v>
          </cell>
          <cell r="O68">
            <v>0.28101852529126298</v>
          </cell>
          <cell r="P68">
            <v>0.28101852529126298</v>
          </cell>
          <cell r="Q68">
            <v>0.28101852529126298</v>
          </cell>
          <cell r="R68">
            <v>0.28101852529126298</v>
          </cell>
          <cell r="S68">
            <v>0.28101852529126298</v>
          </cell>
        </row>
        <row r="70">
          <cell r="A70" t="str">
            <v>New Preferred Stock</v>
          </cell>
          <cell r="F70">
            <v>0.1</v>
          </cell>
        </row>
        <row r="71">
          <cell r="A71" t="str">
            <v>Beginning Balance</v>
          </cell>
          <cell r="H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B72" t="str">
            <v>PIK Dividends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A73" t="str">
            <v>Ending Balance</v>
          </cell>
          <cell r="H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5">
          <cell r="A75" t="str">
            <v>Cash Interest</v>
          </cell>
          <cell r="H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7">
          <cell r="A77" t="str">
            <v>Interest Income</v>
          </cell>
          <cell r="F77">
            <v>3.5000000000000003E-2</v>
          </cell>
        </row>
        <row r="78">
          <cell r="A78" t="str">
            <v>Beginning Balance</v>
          </cell>
          <cell r="H78">
            <v>4.7</v>
          </cell>
          <cell r="J78">
            <v>4.7</v>
          </cell>
          <cell r="K78">
            <v>4.7</v>
          </cell>
          <cell r="L78">
            <v>4.7</v>
          </cell>
          <cell r="M78">
            <v>4.7</v>
          </cell>
          <cell r="N78">
            <v>4.7</v>
          </cell>
          <cell r="O78">
            <v>4.7</v>
          </cell>
          <cell r="P78">
            <v>6.5420418242360485</v>
          </cell>
          <cell r="Q78">
            <v>39.297165561332051</v>
          </cell>
          <cell r="R78">
            <v>73.335709165279837</v>
          </cell>
          <cell r="S78">
            <v>108.69957568164078</v>
          </cell>
        </row>
        <row r="79">
          <cell r="A79" t="str">
            <v>Ending Balance</v>
          </cell>
          <cell r="H79">
            <v>4.7</v>
          </cell>
          <cell r="J79">
            <v>4.7</v>
          </cell>
          <cell r="K79">
            <v>4.7</v>
          </cell>
          <cell r="L79">
            <v>4.7</v>
          </cell>
          <cell r="M79">
            <v>4.7</v>
          </cell>
          <cell r="N79">
            <v>4.7</v>
          </cell>
          <cell r="O79">
            <v>6.5420418242360485</v>
          </cell>
          <cell r="P79">
            <v>39.297165561332051</v>
          </cell>
          <cell r="Q79">
            <v>73.335709165279837</v>
          </cell>
          <cell r="R79">
            <v>108.69957568164078</v>
          </cell>
          <cell r="S79" t="str">
            <v>NA</v>
          </cell>
        </row>
        <row r="80">
          <cell r="B80" t="str">
            <v>Average Cash Balance</v>
          </cell>
          <cell r="H80">
            <v>4.7</v>
          </cell>
          <cell r="J80">
            <v>4.7</v>
          </cell>
          <cell r="K80">
            <v>4.7</v>
          </cell>
          <cell r="L80">
            <v>4.7</v>
          </cell>
          <cell r="M80">
            <v>4.7</v>
          </cell>
          <cell r="N80">
            <v>4.7</v>
          </cell>
          <cell r="O80">
            <v>5.6210209121180243</v>
          </cell>
          <cell r="P80">
            <v>22.919603692784051</v>
          </cell>
          <cell r="Q80">
            <v>56.316437363305944</v>
          </cell>
          <cell r="R80">
            <v>91.017642423460302</v>
          </cell>
          <cell r="S80">
            <v>108.69957568164078</v>
          </cell>
        </row>
        <row r="82">
          <cell r="A82" t="str">
            <v>Cash Interest Income</v>
          </cell>
          <cell r="H82">
            <v>-0.16450000000000004</v>
          </cell>
          <cell r="J82">
            <v>-0.16450000000000004</v>
          </cell>
          <cell r="K82">
            <v>-0.16450000000000004</v>
          </cell>
          <cell r="L82">
            <v>-0.16450000000000004</v>
          </cell>
          <cell r="M82">
            <v>-0.16450000000000004</v>
          </cell>
          <cell r="N82">
            <v>-0.16450000000000004</v>
          </cell>
          <cell r="O82">
            <v>-0.19673573192413088</v>
          </cell>
          <cell r="P82">
            <v>-0.80218612924744181</v>
          </cell>
          <cell r="Q82">
            <v>-1.9710753077157082</v>
          </cell>
          <cell r="R82">
            <v>-3.185617484821111</v>
          </cell>
          <cell r="S82">
            <v>-3.8044851488574278</v>
          </cell>
        </row>
        <row r="84">
          <cell r="A84" t="str">
            <v>Interest Summary</v>
          </cell>
        </row>
        <row r="85">
          <cell r="A85" t="str">
            <v>Cash Interest Expense</v>
          </cell>
          <cell r="H85">
            <v>16.991399999999999</v>
          </cell>
          <cell r="J85">
            <v>17.707257934692887</v>
          </cell>
          <cell r="K85">
            <v>17.454861783411211</v>
          </cell>
          <cell r="L85">
            <v>14.731863584177953</v>
          </cell>
          <cell r="M85">
            <v>11.455912171393965</v>
          </cell>
          <cell r="N85">
            <v>8.4271488806344621</v>
          </cell>
          <cell r="O85">
            <v>5.795018316027047</v>
          </cell>
          <cell r="P85">
            <v>3.3497588487638081</v>
          </cell>
          <cell r="Q85">
            <v>2.029073954873772</v>
          </cell>
          <cell r="R85">
            <v>2.029073954873772</v>
          </cell>
          <cell r="S85">
            <v>2.029073954873772</v>
          </cell>
        </row>
        <row r="86">
          <cell r="A86" t="str">
            <v>PIK Dividends</v>
          </cell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Total Interest Expense</v>
          </cell>
          <cell r="H87">
            <v>16.991399999999999</v>
          </cell>
          <cell r="J87">
            <v>17.707257934692887</v>
          </cell>
          <cell r="K87">
            <v>17.454861783411211</v>
          </cell>
          <cell r="L87">
            <v>14.731863584177953</v>
          </cell>
          <cell r="M87">
            <v>11.455912171393965</v>
          </cell>
          <cell r="N87">
            <v>8.4271488806344621</v>
          </cell>
          <cell r="O87">
            <v>5.795018316027047</v>
          </cell>
          <cell r="P87">
            <v>3.3497588487638081</v>
          </cell>
          <cell r="Q87">
            <v>2.029073954873772</v>
          </cell>
          <cell r="R87">
            <v>2.029073954873772</v>
          </cell>
          <cell r="S87">
            <v>2.029073954873772</v>
          </cell>
        </row>
        <row r="88">
          <cell r="A88" t="str">
            <v>(-) Interest Income</v>
          </cell>
          <cell r="H88">
            <v>-0.16450000000000004</v>
          </cell>
          <cell r="J88">
            <v>-0.16450000000000004</v>
          </cell>
          <cell r="K88">
            <v>-0.16450000000000004</v>
          </cell>
          <cell r="L88">
            <v>-0.16450000000000004</v>
          </cell>
          <cell r="M88">
            <v>-0.16450000000000004</v>
          </cell>
          <cell r="N88">
            <v>-0.16450000000000004</v>
          </cell>
          <cell r="O88">
            <v>-0.19673573192413088</v>
          </cell>
          <cell r="P88">
            <v>-0.80218612924744181</v>
          </cell>
          <cell r="Q88">
            <v>-1.9710753077157082</v>
          </cell>
          <cell r="R88">
            <v>-3.185617484821111</v>
          </cell>
          <cell r="S88">
            <v>-3.8044851488574278</v>
          </cell>
        </row>
        <row r="89">
          <cell r="B89" t="str">
            <v>Net Interet Expense (income)</v>
          </cell>
          <cell r="H89">
            <v>16.826899999999998</v>
          </cell>
          <cell r="J89">
            <v>17.542757934692887</v>
          </cell>
          <cell r="K89">
            <v>17.29036178341121</v>
          </cell>
          <cell r="L89">
            <v>14.567363584177953</v>
          </cell>
          <cell r="M89">
            <v>11.291412171393965</v>
          </cell>
          <cell r="N89">
            <v>8.2626488806344618</v>
          </cell>
          <cell r="O89">
            <v>5.5982825841029165</v>
          </cell>
          <cell r="P89">
            <v>2.5475727195163662</v>
          </cell>
          <cell r="Q89">
            <v>5.7998647158063799E-2</v>
          </cell>
          <cell r="R89">
            <v>-1.156543529947339</v>
          </cell>
          <cell r="S89">
            <v>-1.7754111939836559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Valuation"/>
      <sheetName val="Accretion"/>
      <sheetName val="Operating"/>
      <sheetName val="IS"/>
      <sheetName val="DCF"/>
      <sheetName val="UFCF"/>
      <sheetName val="WACC"/>
      <sheetName val="CAPEX&amp;Depr"/>
      <sheetName val="BS"/>
      <sheetName val="Competitors-Bidders"/>
      <sheetName val="Comparables Analysis"/>
      <sheetName val="Comp Financials"/>
      <sheetName val="1998 Comp Implied Valution"/>
      <sheetName val="Comp M&amp;A Implied Valuation"/>
      <sheetName val="Acquisitions"/>
      <sheetName val="Comp Transactions"/>
      <sheetName val="1998 Multiple Analysis"/>
    </sheetNames>
    <sheetDataSet>
      <sheetData sheetId="0" refreshError="1">
        <row r="16">
          <cell r="E16" t="str">
            <v>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99"/>
      <sheetName val="9.99"/>
      <sheetName val="חופשה ופיצויים"/>
      <sheetName val="ריכוז חופשה ופיצויים"/>
      <sheetName val="פחת "/>
      <sheetName val="הוצ' הנהלה ומו&quot;פ "/>
      <sheetName val="רווח הפסד"/>
      <sheetName val="הפרשות שונות"/>
      <sheetName val="Interest"/>
      <sheetName val="פק' נוספות  "/>
      <sheetName val="Summary"/>
      <sheetName val="Sensitivity"/>
      <sheetName val="PL WORD"/>
      <sheetName val="SALES FORECAST"/>
      <sheetName val="6_99"/>
      <sheetName val="9_99"/>
      <sheetName val="חופשה_ופיצויים"/>
      <sheetName val="ריכוז_חופשה_ופיצויים"/>
      <sheetName val="פחת_"/>
      <sheetName val="הוצ'_הנהלה_ומו&quot;פ_"/>
      <sheetName val="רווח_הפסד"/>
      <sheetName val="הפרשות_שונות"/>
      <sheetName val="פק'_נוספות__"/>
      <sheetName val="SALES_FORECAST"/>
      <sheetName val="6_991"/>
      <sheetName val="9_991"/>
      <sheetName val="חופשה_ופיצויים1"/>
      <sheetName val="ריכוז_חופשה_ופיצויים1"/>
      <sheetName val="פחת_1"/>
      <sheetName val="הוצ'_הנהלה_ומו&quot;פ_1"/>
      <sheetName val="רווח_הפסד1"/>
      <sheetName val="הפרשות_שונות1"/>
      <sheetName val="פק'_נוספות__1"/>
      <sheetName val="SALES_FORECAST1"/>
      <sheetName val="Validation"/>
      <sheetName val="Data"/>
      <sheetName val="6_992"/>
      <sheetName val="9_992"/>
      <sheetName val="חופשה_ופיצויים2"/>
      <sheetName val="ריכוז_חופשה_ופיצויים2"/>
      <sheetName val="פחת_2"/>
      <sheetName val="הוצ'_הנהלה_ומו&quot;פ_2"/>
      <sheetName val="רווח_הפסד2"/>
      <sheetName val="הפרשות_שונות2"/>
      <sheetName val="פק'_נוספות__2"/>
      <sheetName val="PL_WORD"/>
      <sheetName val="SALES_FORECAST2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Accounting Figures"/>
      <sheetName val="Basis"/>
    </sheetNames>
    <sheetDataSet>
      <sheetData sheetId="0" refreshError="1"/>
      <sheetData sheetId="1" refreshError="1"/>
      <sheetData sheetId="2" refreshError="1">
        <row r="6">
          <cell r="B6">
            <v>2190.4855271667298</v>
          </cell>
        </row>
      </sheetData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Accretion"/>
      <sheetName val="Accretion Education"/>
      <sheetName val="Accretion Sum"/>
      <sheetName val="DCF"/>
      <sheetName val="UFCF"/>
      <sheetName val="WACC"/>
      <sheetName val="Total"/>
      <sheetName val="EduMag"/>
      <sheetName val="Reference"/>
      <sheetName val="Segment"/>
      <sheetName val="Educ M&amp;A Comps"/>
      <sheetName val="Educ M&amp;A Value"/>
      <sheetName val="Premium Analysis"/>
      <sheetName val="Comparables Analysis"/>
      <sheetName val="Comp Financials"/>
      <sheetName val="1998 Comp Implied Valution"/>
      <sheetName val="1998 Multiple Analysis"/>
      <sheetName val="Lear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C6" t="str">
            <v>PRM</v>
          </cell>
        </row>
        <row r="10">
          <cell r="C10">
            <v>144.643021</v>
          </cell>
        </row>
      </sheetData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CRK"/>
      <sheetName val="DF"/>
      <sheetName val="NA"/>
      <sheetName val="HSY"/>
      <sheetName val="NESN"/>
      <sheetName val="TR"/>
      <sheetName val="WWY"/>
      <sheetName val="CBRY"/>
      <sheetName val="MO"/>
      <sheetName val="UB"/>
      <sheetName val="VM"/>
      <sheetName val="SW"/>
      <sheetName val="WLA"/>
      <sheetName val="LISN"/>
      <sheetName val="HUHKI"/>
      <sheetName val="EMPTY1"/>
      <sheetName val="Instructions"/>
      <sheetName val="Compco"/>
      <sheetName val="Control Panel"/>
      <sheetName val="Summary"/>
      <sheetName val="Purchase P analysis"/>
      <sheetName val="Financials"/>
      <sheetName val="Opening BS"/>
      <sheetName val="Ownership"/>
      <sheetName val="Returns"/>
      <sheetName val="Consolidated"/>
      <sheetName val="Existing Sites"/>
      <sheetName val="Total Acquisitions"/>
      <sheetName val="Small acquisition"/>
      <sheetName val="Large acquisition"/>
      <sheetName val="Depreciation"/>
      <sheetName val="Module1"/>
      <sheetName val="Module2"/>
      <sheetName val="Module3"/>
      <sheetName val="CC"/>
    </sheetNames>
    <definedNames>
      <definedName name="sNam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nsation of O&amp;D"/>
      <sheetName val="options"/>
      <sheetName val="capitalization"/>
      <sheetName val="md&amp;a"/>
      <sheetName val="Summary"/>
      <sheetName val="Selected"/>
      <sheetName val="md&amp;a-quarterly reviews7"/>
      <sheetName val="md&amp;a-quarterly reviews8"/>
      <sheetName val="statement of income"/>
      <sheetName val="geografic"/>
      <sheetName val="notes"/>
      <sheetName val="nasdaq"/>
      <sheetName val="TTIFINAL"/>
      <sheetName val="Sheet1"/>
      <sheetName val="Overview"/>
      <sheetName val="SDM-4"/>
      <sheetName val="מכירות-קטגוריה"/>
      <sheetName val="compensation_of_O&amp;D"/>
      <sheetName val="md&amp;a-quarterly_reviews7"/>
      <sheetName val="md&amp;a-quarterly_reviews8"/>
      <sheetName val="statement_of_income"/>
      <sheetName val="Resource Allocation"/>
      <sheetName val="shtLookup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2007"/>
      <sheetName val="Q1"/>
      <sheetName val="Q2"/>
      <sheetName val="Q3"/>
      <sheetName val="Q4"/>
      <sheetName val="Qs"/>
      <sheetName val="LA Canada 2007"/>
      <sheetName val="BOM"/>
      <sheetName val="Mng Bonus"/>
      <sheetName val="Expenses IL"/>
      <sheetName val="HR"/>
      <sheetName val="Sheet2"/>
      <sheetName val="HC-LA &amp; Canada"/>
      <sheetName val="Traveling"/>
      <sheetName val="Traveling LA&amp;Canada"/>
      <sheetName val="Rev"/>
      <sheetName val="Umeco"/>
      <sheetName val="TMC"/>
      <sheetName val="Finance"/>
      <sheetName val="Tax"/>
      <sheetName val="units"/>
      <sheetName val="Units-USA"/>
      <sheetName val="Capex "/>
      <sheetName val="C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Warrant Valuation &gt;&gt;"/>
      <sheetName val="Parameters"/>
      <sheetName val="RFR"/>
      <sheetName val="Volatility"/>
      <sheetName val="B&amp;S"/>
      <sheetName val="CB_DATA_"/>
      <sheetName val="Notes Valuation"/>
      <sheetName val="Binomial Model"/>
      <sheetName val="Loans"/>
      <sheetName val="Amortization Schedule"/>
      <sheetName val="Bridge"/>
      <sheetName val="Presentation"/>
      <sheetName val="Blomberg Data"/>
      <sheetName val="Share Flow Model - Interes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L2">
            <v>4206095.2380952388</v>
          </cell>
          <cell r="R2">
            <v>0.24700000000000003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 Assumptions"/>
      <sheetName val="BDK One Pager"/>
      <sheetName val="BDK A-D"/>
      <sheetName val="CBE One Pager"/>
      <sheetName val="CBE A-D"/>
      <sheetName val="FO One Pager"/>
      <sheetName val="FO A-D"/>
      <sheetName val="MAS One Pager"/>
      <sheetName val="MAS A-D"/>
      <sheetName val="Tier 1 Summary"/>
      <sheetName val="ASD One Pager"/>
      <sheetName val="ASD A-D"/>
      <sheetName val="EMR One Pager"/>
      <sheetName val="EMR A-D"/>
      <sheetName val="ITW One Pager"/>
      <sheetName val="ITW A-D"/>
      <sheetName val="NWL One Pager"/>
      <sheetName val="NWL A-D"/>
      <sheetName val="SWK One Pager"/>
      <sheetName val="SWK A-D"/>
      <sheetName val="TYC One Pager"/>
      <sheetName val="TYC A-D"/>
      <sheetName val="Tier 2 Summary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W Building Mod"/>
      <sheetName val="TableList"/>
      <sheetName val="Bar"/>
      <sheetName val="5 Line"/>
      <sheetName val="Mod &amp; Agg Bar"/>
      <sheetName val="Area"/>
      <sheetName val="Pie"/>
      <sheetName val="Global BTS Deployment"/>
      <sheetName val="C1-1"/>
      <sheetName val="C1-2"/>
      <sheetName val="C1-3"/>
      <sheetName val="C1-4"/>
      <sheetName val="C1-5"/>
      <sheetName val="C1-6"/>
      <sheetName val="1-1"/>
      <sheetName val="1-2"/>
      <sheetName val="1-3"/>
      <sheetName val="1-4"/>
      <sheetName val="1-5"/>
      <sheetName val="3-1"/>
      <sheetName val="3-2"/>
      <sheetName val="4-1"/>
      <sheetName val="4-2"/>
      <sheetName val="4-3"/>
      <sheetName val="4-4"/>
      <sheetName val="4-5"/>
      <sheetName val="4-6"/>
      <sheetName val="4-7"/>
      <sheetName val="4-8"/>
      <sheetName val="4-9 "/>
      <sheetName val="4-10"/>
      <sheetName val="4-11"/>
      <sheetName val="4-12"/>
      <sheetName val="4-13"/>
      <sheetName val="4-14"/>
      <sheetName val="4-15"/>
      <sheetName val="4-16"/>
      <sheetName val="4-17"/>
      <sheetName val="4-18"/>
      <sheetName val="4-19"/>
      <sheetName val="4-20"/>
      <sheetName val="4-21"/>
      <sheetName val="4-22"/>
      <sheetName val="4-23"/>
      <sheetName val="4-24"/>
      <sheetName val="4-25"/>
      <sheetName val="4-26"/>
      <sheetName val="4-27"/>
      <sheetName val="4-28"/>
      <sheetName val="4-29"/>
      <sheetName val="4-30"/>
      <sheetName val="4-31"/>
      <sheetName val="4-32"/>
      <sheetName val="4-33"/>
      <sheetName val="4-34"/>
      <sheetName val="4-35"/>
      <sheetName val="4-36"/>
      <sheetName val="4-37"/>
      <sheetName val="4-38"/>
      <sheetName val="4-39"/>
      <sheetName val="4-40"/>
      <sheetName val="4-41"/>
      <sheetName val="4-42"/>
      <sheetName val="4-43"/>
      <sheetName val="4-44"/>
      <sheetName val="4-45"/>
      <sheetName val="4-46"/>
      <sheetName val="4-47"/>
      <sheetName val="4-48"/>
      <sheetName val="4-49"/>
      <sheetName val="4-50"/>
      <sheetName val="4-51"/>
      <sheetName val="4-52"/>
      <sheetName val="4-53"/>
      <sheetName val="4-54"/>
      <sheetName val="4-55"/>
      <sheetName val="4-56"/>
      <sheetName val="4-57"/>
      <sheetName val="4-58"/>
      <sheetName val="4-59"/>
      <sheetName val="4-60"/>
      <sheetName val="4-61"/>
      <sheetName val="4-62"/>
      <sheetName val="4-63"/>
      <sheetName val="4-64"/>
      <sheetName val="4-65"/>
      <sheetName val="4-66"/>
      <sheetName val="4-67"/>
      <sheetName val="4-68"/>
      <sheetName val="4-69"/>
      <sheetName val="4-70"/>
      <sheetName val="4-71"/>
      <sheetName val="4-72"/>
      <sheetName val="4-73"/>
      <sheetName val="4-74"/>
      <sheetName val="4-75"/>
      <sheetName val="4-76"/>
      <sheetName val="4-77"/>
      <sheetName val="4-78"/>
    </sheetNames>
    <sheetDataSet>
      <sheetData sheetId="0" refreshError="1"/>
      <sheetData sheetId="1" refreshError="1">
        <row r="11">
          <cell r="A11" t="str">
            <v>C1</v>
          </cell>
          <cell r="B11" t="str">
            <v>1-1</v>
          </cell>
          <cell r="C11" t="str">
            <v>Chart 1-1</v>
          </cell>
          <cell r="D11" t="str">
            <v>WiMAX Equipment Revenue</v>
          </cell>
          <cell r="E11" t="str">
            <v>World Market: 2003 to 2008</v>
          </cell>
        </row>
        <row r="12">
          <cell r="A12" t="str">
            <v>C2</v>
          </cell>
          <cell r="B12" t="str">
            <v>1-2</v>
          </cell>
          <cell r="C12" t="str">
            <v>Chart 1-2</v>
          </cell>
          <cell r="D12" t="str">
            <v>WiMAX Equipment Revenue by Region</v>
          </cell>
          <cell r="E12" t="str">
            <v>World Market, Moderate Forecast: 2003 to 2008</v>
          </cell>
        </row>
        <row r="13">
          <cell r="A13" t="str">
            <v>C3</v>
          </cell>
          <cell r="B13" t="str">
            <v>1-3</v>
          </cell>
          <cell r="C13" t="str">
            <v>Chart 1-3</v>
          </cell>
          <cell r="D13" t="str">
            <v>WiMAX Equipment Revenue by Region</v>
          </cell>
          <cell r="E13" t="str">
            <v>World Market, Aggressive Forecast: 2003 to 2008</v>
          </cell>
        </row>
        <row r="14">
          <cell r="A14" t="str">
            <v>C4</v>
          </cell>
          <cell r="B14" t="str">
            <v>1-4</v>
          </cell>
          <cell r="C14" t="str">
            <v>Chart 1-4</v>
          </cell>
          <cell r="D14" t="str">
            <v>WiMAX Equipment Revenue by Region</v>
          </cell>
          <cell r="E14" t="str">
            <v>World Market, Moderate vs. Aggressive Forecast: 2003 to 2008</v>
          </cell>
        </row>
        <row r="15">
          <cell r="A15" t="str">
            <v>C5</v>
          </cell>
          <cell r="B15" t="str">
            <v>1-5</v>
          </cell>
          <cell r="C15" t="str">
            <v>Chart 1-5</v>
          </cell>
          <cell r="D15" t="str">
            <v>802.16 / 802.20 Equipment Revenue</v>
          </cell>
          <cell r="E15" t="str">
            <v>World Market, Moderate Forecast: 2003 to 2008</v>
          </cell>
        </row>
        <row r="16">
          <cell r="A16" t="str">
            <v>C6</v>
          </cell>
          <cell r="B16" t="str">
            <v>1-6</v>
          </cell>
          <cell r="C16" t="str">
            <v>Chart 1-6</v>
          </cell>
          <cell r="D16" t="str">
            <v>802.16 / 802.20 Equipment Revenue</v>
          </cell>
          <cell r="E16" t="str">
            <v>World Market, Aggressive Forecast: 2003 to 2008</v>
          </cell>
        </row>
        <row r="18">
          <cell r="A18" t="str">
            <v>1</v>
          </cell>
          <cell r="B18" t="str">
            <v>1-1</v>
          </cell>
          <cell r="C18" t="str">
            <v>Table 1-1</v>
          </cell>
          <cell r="D18" t="str">
            <v>Total In-Building Wireless Revenue</v>
          </cell>
          <cell r="E18" t="str">
            <v>World Market, Moderate Forecast: 2002 to 2009</v>
          </cell>
        </row>
        <row r="19">
          <cell r="A19" t="str">
            <v>1a</v>
          </cell>
          <cell r="B19" t="str">
            <v>1-2</v>
          </cell>
          <cell r="C19" t="str">
            <v>Table 1-2</v>
          </cell>
          <cell r="D19" t="str">
            <v>Total In-Building Wireless Revenue</v>
          </cell>
          <cell r="E19" t="str">
            <v>World Market, Aggressive Forecast: 2002 to 2009</v>
          </cell>
        </row>
        <row r="20">
          <cell r="A20" t="str">
            <v>1b</v>
          </cell>
          <cell r="B20" t="str">
            <v>1-3</v>
          </cell>
          <cell r="C20" t="str">
            <v>Table 1-3</v>
          </cell>
          <cell r="D20" t="str">
            <v>Total US Households</v>
          </cell>
          <cell r="E20" t="str">
            <v>2003 to 2008</v>
          </cell>
        </row>
        <row r="21">
          <cell r="A21" t="str">
            <v>2b</v>
          </cell>
          <cell r="B21" t="str">
            <v>1-4</v>
          </cell>
          <cell r="C21" t="str">
            <v>Table 1-4</v>
          </cell>
          <cell r="D21" t="str">
            <v>Total Broadband Subscribers</v>
          </cell>
          <cell r="E21" t="str">
            <v>US, Moderate Forecast: 2002 to 2008</v>
          </cell>
        </row>
        <row r="22">
          <cell r="A22" t="str">
            <v>1c</v>
          </cell>
          <cell r="B22" t="str">
            <v>1-5</v>
          </cell>
          <cell r="C22" t="str">
            <v>Table 1-5</v>
          </cell>
          <cell r="D22" t="str">
            <v>Homes Passed HSD, Cable</v>
          </cell>
          <cell r="E22" t="str">
            <v>US, Moderate Forecast: 2002 to 2008</v>
          </cell>
        </row>
        <row r="23">
          <cell r="A23" t="str">
            <v>2a</v>
          </cell>
          <cell r="B23" t="str">
            <v>3-1</v>
          </cell>
          <cell r="C23" t="str">
            <v>Table 3-1</v>
          </cell>
          <cell r="D23" t="str">
            <v>Internet Users by Region</v>
          </cell>
          <cell r="E23" t="str">
            <v>World Market, Moderate Forecast: 2000 to 2007</v>
          </cell>
        </row>
        <row r="24">
          <cell r="B24" t="str">
            <v>3-2</v>
          </cell>
          <cell r="C24" t="str">
            <v>Table 3-2</v>
          </cell>
          <cell r="D24" t="str">
            <v>Broadband Subscribers by Region</v>
          </cell>
          <cell r="E24" t="str">
            <v>World Market, Moderate Forecast: 2000 to 2007</v>
          </cell>
        </row>
        <row r="25">
          <cell r="A25" t="str">
            <v>3</v>
          </cell>
          <cell r="B25" t="str">
            <v>4-1</v>
          </cell>
          <cell r="C25" t="str">
            <v>Table 4-1</v>
          </cell>
          <cell r="D25" t="str">
            <v>802.16a Total Revenue by Region</v>
          </cell>
          <cell r="E25" t="str">
            <v>World Market, Moderate Forecast: 2003 to 2008</v>
          </cell>
        </row>
        <row r="26">
          <cell r="A26" t="str">
            <v>4</v>
          </cell>
          <cell r="B26" t="str">
            <v>4-2</v>
          </cell>
          <cell r="C26" t="str">
            <v>Table 4-2</v>
          </cell>
          <cell r="D26" t="str">
            <v>802.16a Total Revenue by Region</v>
          </cell>
          <cell r="E26" t="str">
            <v>World Market, Aggressive Forecast: 2003 to 2008</v>
          </cell>
        </row>
        <row r="27">
          <cell r="A27" t="str">
            <v>3a</v>
          </cell>
          <cell r="B27" t="str">
            <v>4-3</v>
          </cell>
          <cell r="C27" t="str">
            <v>Table 4-3</v>
          </cell>
          <cell r="D27" t="str">
            <v>802.16a Total Revenue by Type</v>
          </cell>
          <cell r="E27" t="str">
            <v>World Market, Moderate Forecast: 2003 to 2008</v>
          </cell>
        </row>
        <row r="28">
          <cell r="A28" t="str">
            <v>4a</v>
          </cell>
          <cell r="B28" t="str">
            <v>4-4</v>
          </cell>
          <cell r="C28" t="str">
            <v>Table 4-4</v>
          </cell>
          <cell r="D28" t="str">
            <v>802.16a Total Revenue by Type</v>
          </cell>
          <cell r="E28" t="str">
            <v>World Market, Aggressive Forecast: 2003 to 2008</v>
          </cell>
        </row>
        <row r="29">
          <cell r="A29" t="str">
            <v>5a</v>
          </cell>
          <cell r="B29" t="str">
            <v>4-5</v>
          </cell>
          <cell r="C29" t="str">
            <v>Table 4-5</v>
          </cell>
          <cell r="D29" t="str">
            <v>802.16a Subscribers By Region</v>
          </cell>
          <cell r="E29" t="str">
            <v>World Market, Moderate Forecast: 2003 to 2008</v>
          </cell>
        </row>
        <row r="30">
          <cell r="A30" t="str">
            <v>5b</v>
          </cell>
          <cell r="B30" t="str">
            <v>4-6</v>
          </cell>
          <cell r="C30" t="str">
            <v>Table 4-6</v>
          </cell>
          <cell r="D30" t="str">
            <v>802.16a Subscribers By Region</v>
          </cell>
          <cell r="E30" t="str">
            <v>World Market, Aggressive Forecast: 2003 to 2008</v>
          </cell>
        </row>
        <row r="31">
          <cell r="A31" t="str">
            <v>5c</v>
          </cell>
          <cell r="B31" t="str">
            <v>4-7</v>
          </cell>
          <cell r="C31" t="str">
            <v>Table 4-7</v>
          </cell>
          <cell r="D31" t="str">
            <v>802.16a Subscribers By Type</v>
          </cell>
          <cell r="E31" t="str">
            <v>World Market, Moderate Forecast: 2003 to 2008</v>
          </cell>
        </row>
        <row r="32">
          <cell r="A32" t="str">
            <v>5d</v>
          </cell>
          <cell r="B32" t="str">
            <v>4-8</v>
          </cell>
          <cell r="C32" t="str">
            <v>Table 4-8</v>
          </cell>
          <cell r="D32" t="str">
            <v>802.16a Subscribers By Type</v>
          </cell>
          <cell r="E32" t="str">
            <v>World Market, Aggressive Forecast: 2003 to 2008</v>
          </cell>
        </row>
        <row r="33">
          <cell r="A33" t="str">
            <v>5</v>
          </cell>
          <cell r="B33" t="str">
            <v>4-9</v>
          </cell>
          <cell r="C33" t="str">
            <v>Table 4-9</v>
          </cell>
          <cell r="D33" t="str">
            <v>802.16a CPE ASP</v>
          </cell>
          <cell r="E33" t="str">
            <v>World Market: 2003 to 2008</v>
          </cell>
        </row>
        <row r="34">
          <cell r="A34" t="str">
            <v>6</v>
          </cell>
          <cell r="B34" t="str">
            <v>4-10</v>
          </cell>
          <cell r="C34" t="str">
            <v>Table 4-10</v>
          </cell>
          <cell r="D34" t="str">
            <v>802.16a BTS ASP per Sector</v>
          </cell>
          <cell r="E34" t="str">
            <v>World Market: 2003 to 2008</v>
          </cell>
        </row>
        <row r="35">
          <cell r="A35" t="str">
            <v>7</v>
          </cell>
          <cell r="B35" t="str">
            <v>4-11</v>
          </cell>
          <cell r="C35" t="str">
            <v>Table 4-11</v>
          </cell>
          <cell r="D35" t="str">
            <v>802.16a CPE Shipments</v>
          </cell>
          <cell r="E35" t="str">
            <v>World Market, Moderate Forecast: 2003 to 2008</v>
          </cell>
        </row>
        <row r="36">
          <cell r="A36" t="str">
            <v>8</v>
          </cell>
          <cell r="B36" t="str">
            <v>4-12</v>
          </cell>
          <cell r="C36" t="str">
            <v>Table 4-12</v>
          </cell>
          <cell r="D36" t="str">
            <v>802.16a CPE Shipments</v>
          </cell>
          <cell r="E36" t="str">
            <v>World Market, Aggressive Forecast: 2003 to 2008</v>
          </cell>
        </row>
        <row r="37">
          <cell r="A37" t="str">
            <v>9</v>
          </cell>
          <cell r="B37" t="str">
            <v>4-13</v>
          </cell>
          <cell r="C37" t="str">
            <v>Table 4-13</v>
          </cell>
          <cell r="D37" t="str">
            <v>802.16a BTS Shipments</v>
          </cell>
          <cell r="E37" t="str">
            <v>World Market, Moderate Forecast: 2003 to 2008</v>
          </cell>
        </row>
        <row r="38">
          <cell r="A38" t="str">
            <v>10</v>
          </cell>
          <cell r="B38" t="str">
            <v>4-14</v>
          </cell>
          <cell r="C38" t="str">
            <v>Table 4-14</v>
          </cell>
          <cell r="D38" t="str">
            <v>802.16a BTS Shipments</v>
          </cell>
          <cell r="E38" t="str">
            <v>World Market, Aggressive Forecast: 2003 to 2008</v>
          </cell>
        </row>
        <row r="39">
          <cell r="A39" t="str">
            <v>11</v>
          </cell>
          <cell r="B39" t="str">
            <v>4-15</v>
          </cell>
          <cell r="C39" t="str">
            <v>Table 4-15</v>
          </cell>
          <cell r="D39" t="str">
            <v>802.16a CPE Revenue</v>
          </cell>
          <cell r="E39" t="str">
            <v>World Market, Moderate Forecast: 2003 to 2008</v>
          </cell>
        </row>
        <row r="40">
          <cell r="A40" t="str">
            <v>12</v>
          </cell>
          <cell r="B40" t="str">
            <v>4-16</v>
          </cell>
          <cell r="C40" t="str">
            <v>Table 4-16</v>
          </cell>
          <cell r="D40" t="str">
            <v>802.16a CPE Revenue</v>
          </cell>
          <cell r="E40" t="str">
            <v>World Market, Aggressive Forecast: 2003 to 2008</v>
          </cell>
        </row>
        <row r="41">
          <cell r="A41" t="str">
            <v>13</v>
          </cell>
          <cell r="B41" t="str">
            <v>4-17</v>
          </cell>
          <cell r="C41" t="str">
            <v>Table 4-17</v>
          </cell>
          <cell r="D41" t="str">
            <v>802.16a BTS Revenue</v>
          </cell>
          <cell r="E41" t="str">
            <v>World Market, Moderate Forecast: 2003 to 2008</v>
          </cell>
        </row>
        <row r="42">
          <cell r="A42" t="str">
            <v>14</v>
          </cell>
          <cell r="B42" t="str">
            <v>4-18</v>
          </cell>
          <cell r="C42" t="str">
            <v>Table 4-18</v>
          </cell>
          <cell r="D42" t="str">
            <v>802.16a BTS Revenue</v>
          </cell>
          <cell r="E42" t="str">
            <v>World Market, Aggressive Forecast: 2003 to 2008</v>
          </cell>
        </row>
        <row r="43">
          <cell r="A43" t="str">
            <v>15</v>
          </cell>
          <cell r="B43" t="str">
            <v>4-19</v>
          </cell>
          <cell r="C43" t="str">
            <v>Table 4-19</v>
          </cell>
          <cell r="D43" t="str">
            <v>802.16 Residential / SOHO Revenue</v>
          </cell>
          <cell r="E43" t="str">
            <v>World Market, Moderate Forecast: 2003 to 2008</v>
          </cell>
        </row>
        <row r="44">
          <cell r="A44" t="str">
            <v>16</v>
          </cell>
          <cell r="B44" t="str">
            <v>4-20</v>
          </cell>
          <cell r="C44" t="str">
            <v>Table 4-20</v>
          </cell>
          <cell r="D44" t="str">
            <v>802.16 Residential / SOHO Revenue</v>
          </cell>
          <cell r="E44" t="str">
            <v>World Market, Aggressive Forecast: 2003 to 2008</v>
          </cell>
        </row>
        <row r="45">
          <cell r="A45" t="str">
            <v>17</v>
          </cell>
          <cell r="B45" t="str">
            <v>4-21</v>
          </cell>
          <cell r="C45" t="str">
            <v>Table 4-21</v>
          </cell>
          <cell r="D45" t="str">
            <v>802.16 Wireless Backhaul Revenue</v>
          </cell>
          <cell r="E45" t="str">
            <v>World Market, Moderate Forecast: 2003 to 2008</v>
          </cell>
        </row>
        <row r="46">
          <cell r="A46" t="str">
            <v>18</v>
          </cell>
          <cell r="B46" t="str">
            <v>4-22</v>
          </cell>
          <cell r="C46" t="str">
            <v>Table 4-22</v>
          </cell>
          <cell r="D46" t="str">
            <v>802.16 Wireless Backhaul Revenue</v>
          </cell>
          <cell r="E46" t="str">
            <v>World Market, Aggressive Forecast: 2003 to 2008</v>
          </cell>
        </row>
        <row r="47">
          <cell r="A47" t="str">
            <v>19</v>
          </cell>
          <cell r="B47" t="str">
            <v>4-23</v>
          </cell>
          <cell r="C47" t="str">
            <v>Table 4-23</v>
          </cell>
          <cell r="D47" t="str">
            <v>802.16 Enterprise T1 Revenue</v>
          </cell>
          <cell r="E47" t="str">
            <v>World Market, Moderate Forecast: 2003 to 2008</v>
          </cell>
        </row>
        <row r="48">
          <cell r="A48" t="str">
            <v>20</v>
          </cell>
          <cell r="B48" t="str">
            <v>4-24</v>
          </cell>
          <cell r="C48" t="str">
            <v>Table 4-24</v>
          </cell>
          <cell r="D48" t="str">
            <v>802.16 Enterprise T1 Revenue</v>
          </cell>
          <cell r="E48" t="str">
            <v>World Market, Aggressive Forecast: 2003 to 2008</v>
          </cell>
        </row>
        <row r="49">
          <cell r="A49" t="str">
            <v>20a</v>
          </cell>
          <cell r="B49" t="str">
            <v>4-25</v>
          </cell>
          <cell r="C49" t="str">
            <v>Table 4-25</v>
          </cell>
          <cell r="D49" t="str">
            <v>802.16 Fractional T1 Revenue</v>
          </cell>
          <cell r="E49" t="str">
            <v>World Market, Moderate Forecast: 2003 to 2008</v>
          </cell>
        </row>
        <row r="50">
          <cell r="A50" t="str">
            <v>20b</v>
          </cell>
          <cell r="B50" t="str">
            <v>4-26</v>
          </cell>
          <cell r="C50" t="str">
            <v>Table 4-26</v>
          </cell>
          <cell r="D50" t="str">
            <v>802.16 Fractional T1 Revenue</v>
          </cell>
          <cell r="E50" t="str">
            <v>World Market, Aggressive Forecast: 2003 to 2008</v>
          </cell>
        </row>
        <row r="51">
          <cell r="A51" t="str">
            <v>21</v>
          </cell>
          <cell r="B51" t="str">
            <v>4-27</v>
          </cell>
          <cell r="C51" t="str">
            <v>Table 4-27</v>
          </cell>
          <cell r="D51" t="str">
            <v>802.16 Nomadic/Portable Revenue</v>
          </cell>
          <cell r="E51" t="str">
            <v>World Market, Moderate Forecast: 2003 to 2008</v>
          </cell>
        </row>
        <row r="52">
          <cell r="A52" t="str">
            <v>22</v>
          </cell>
          <cell r="B52" t="str">
            <v>4-28</v>
          </cell>
          <cell r="C52" t="str">
            <v>Table 4-28</v>
          </cell>
          <cell r="D52" t="str">
            <v>802.16 Nomadic/Portable Revenue</v>
          </cell>
          <cell r="E52" t="str">
            <v>World Market, Aggressive Forecast: 2003 to 2008</v>
          </cell>
        </row>
        <row r="53">
          <cell r="A53" t="str">
            <v>23</v>
          </cell>
          <cell r="B53" t="str">
            <v>4-29</v>
          </cell>
          <cell r="C53" t="str">
            <v>Table 4-29</v>
          </cell>
          <cell r="D53" t="str">
            <v>802.16 CPE Shipments by Type</v>
          </cell>
          <cell r="E53" t="str">
            <v>North America, Moderate Forecast: 2003 to 2008</v>
          </cell>
        </row>
        <row r="54">
          <cell r="A54" t="str">
            <v>24</v>
          </cell>
          <cell r="B54" t="str">
            <v>4-30</v>
          </cell>
          <cell r="C54" t="str">
            <v>Table 4-30</v>
          </cell>
          <cell r="D54" t="str">
            <v>802.16 CPE Shipments by Type</v>
          </cell>
          <cell r="E54" t="str">
            <v>North America, Aggressive Forecast: 2003 to 2008</v>
          </cell>
        </row>
        <row r="55">
          <cell r="A55" t="str">
            <v>25</v>
          </cell>
          <cell r="B55" t="str">
            <v>4-31</v>
          </cell>
          <cell r="C55" t="str">
            <v>Table 4-31</v>
          </cell>
          <cell r="D55" t="str">
            <v>802.16 BTS Shipments by Type</v>
          </cell>
          <cell r="E55" t="str">
            <v>North America, Moderate Forecast: 2003 to 2008</v>
          </cell>
        </row>
        <row r="56">
          <cell r="A56" t="str">
            <v>26</v>
          </cell>
          <cell r="B56" t="str">
            <v>4-32</v>
          </cell>
          <cell r="C56" t="str">
            <v>Table 4-32</v>
          </cell>
          <cell r="D56" t="str">
            <v>802.16 BTS Shipments by Type</v>
          </cell>
          <cell r="E56" t="str">
            <v>North America, Aggressive Forecast: 2003 to 2008</v>
          </cell>
        </row>
        <row r="57">
          <cell r="A57" t="str">
            <v>27</v>
          </cell>
          <cell r="B57" t="str">
            <v>4-33</v>
          </cell>
          <cell r="C57" t="str">
            <v>Table 4-33</v>
          </cell>
          <cell r="D57" t="str">
            <v>802.16 CPE Revenue by Type</v>
          </cell>
          <cell r="E57" t="str">
            <v>North America, Moderate Forecast: 2003 to 2008</v>
          </cell>
        </row>
        <row r="58">
          <cell r="A58" t="str">
            <v>28</v>
          </cell>
          <cell r="B58" t="str">
            <v>4-34</v>
          </cell>
          <cell r="C58" t="str">
            <v>Table 4-34</v>
          </cell>
          <cell r="D58" t="str">
            <v>802.16 CPE Revenue by Type</v>
          </cell>
          <cell r="E58" t="str">
            <v>North America, Aggressive Forecast: 2003 to 2008</v>
          </cell>
        </row>
        <row r="59">
          <cell r="A59" t="str">
            <v>29</v>
          </cell>
          <cell r="B59" t="str">
            <v>4-35</v>
          </cell>
          <cell r="C59" t="str">
            <v>Table 4-35</v>
          </cell>
          <cell r="D59" t="str">
            <v>802.16 BTS Revenue by Type</v>
          </cell>
          <cell r="E59" t="str">
            <v>North America, Moderate Forecast: 2003 to 2008</v>
          </cell>
        </row>
        <row r="60">
          <cell r="A60" t="str">
            <v>30</v>
          </cell>
          <cell r="B60" t="str">
            <v>4-36</v>
          </cell>
          <cell r="C60" t="str">
            <v>Table 4-36</v>
          </cell>
          <cell r="D60" t="str">
            <v>802.16 BTS Revenue by Type</v>
          </cell>
          <cell r="E60" t="str">
            <v>North America, Aggressive Forecast: 2003 to 2008</v>
          </cell>
        </row>
        <row r="61">
          <cell r="A61" t="str">
            <v>31</v>
          </cell>
          <cell r="B61" t="str">
            <v>4-37</v>
          </cell>
          <cell r="C61" t="str">
            <v>Table 4-37</v>
          </cell>
          <cell r="D61" t="str">
            <v>802.16a CPE Shipments by Type</v>
          </cell>
          <cell r="E61" t="str">
            <v>Europe, Moderate Forecast: 2003 to 2008</v>
          </cell>
        </row>
        <row r="62">
          <cell r="A62" t="str">
            <v>32</v>
          </cell>
          <cell r="B62" t="str">
            <v>4-38</v>
          </cell>
          <cell r="C62" t="str">
            <v>Table 4-38</v>
          </cell>
          <cell r="D62" t="str">
            <v>802.16a CPE Shipments by Type</v>
          </cell>
          <cell r="E62" t="str">
            <v>Europe, Aggressive Forecast: 2003 to 2008</v>
          </cell>
        </row>
        <row r="63">
          <cell r="A63" t="str">
            <v>33</v>
          </cell>
          <cell r="B63" t="str">
            <v>4-39</v>
          </cell>
          <cell r="C63" t="str">
            <v>Table 4-39</v>
          </cell>
          <cell r="D63" t="str">
            <v>802.16a BTS Shipments by Type</v>
          </cell>
          <cell r="E63" t="str">
            <v>Europe, Moderate Forecast: 2003 to 2008</v>
          </cell>
        </row>
        <row r="64">
          <cell r="A64" t="str">
            <v>34</v>
          </cell>
          <cell r="B64" t="str">
            <v>4-40</v>
          </cell>
          <cell r="C64" t="str">
            <v>Table 4-40</v>
          </cell>
          <cell r="D64" t="str">
            <v>802.16a BTS Shipments by Type</v>
          </cell>
          <cell r="E64" t="str">
            <v>Europe, Aggressive Forecast: 2003 to 2008</v>
          </cell>
        </row>
        <row r="65">
          <cell r="A65" t="str">
            <v>35</v>
          </cell>
          <cell r="B65" t="str">
            <v>4-41</v>
          </cell>
          <cell r="C65" t="str">
            <v>Table 4-41</v>
          </cell>
          <cell r="D65" t="str">
            <v>802.16a CPE Revenue by Type</v>
          </cell>
          <cell r="E65" t="str">
            <v>Europe, Moderate Forecast: 2003 to 2008</v>
          </cell>
        </row>
        <row r="66">
          <cell r="A66" t="str">
            <v>36</v>
          </cell>
          <cell r="B66" t="str">
            <v>4-42</v>
          </cell>
          <cell r="C66" t="str">
            <v>Table 4-42</v>
          </cell>
          <cell r="D66" t="str">
            <v>802.16a CPE Revenue by Type</v>
          </cell>
          <cell r="E66" t="str">
            <v>Europe, Aggressive Forecast: 2003 to 2008</v>
          </cell>
        </row>
        <row r="67">
          <cell r="A67" t="str">
            <v>37</v>
          </cell>
          <cell r="B67" t="str">
            <v>4-43</v>
          </cell>
          <cell r="C67" t="str">
            <v>Table 4-43</v>
          </cell>
          <cell r="D67" t="str">
            <v>802.16a BTS Revenue by Type</v>
          </cell>
          <cell r="E67" t="str">
            <v>Europe, Moderate Forecast: 2003 to 2008</v>
          </cell>
        </row>
        <row r="68">
          <cell r="A68" t="str">
            <v>38</v>
          </cell>
          <cell r="B68" t="str">
            <v>4-44</v>
          </cell>
          <cell r="C68" t="str">
            <v>Table 4-44</v>
          </cell>
          <cell r="D68" t="str">
            <v>802.16a BTS Revenue by Type</v>
          </cell>
          <cell r="E68" t="str">
            <v>Europe, Aggressive Forecast: 2003 to 2008</v>
          </cell>
        </row>
        <row r="69">
          <cell r="A69" t="str">
            <v>39</v>
          </cell>
          <cell r="B69" t="str">
            <v>4-45</v>
          </cell>
          <cell r="C69" t="str">
            <v>Table 4-45</v>
          </cell>
          <cell r="D69" t="str">
            <v>802.16a CPE Shipments by Type</v>
          </cell>
          <cell r="E69" t="str">
            <v>Asia-Pacific, Moderate Forecast: 2003 to 2008</v>
          </cell>
        </row>
        <row r="70">
          <cell r="A70" t="str">
            <v>40</v>
          </cell>
          <cell r="B70" t="str">
            <v>4-46</v>
          </cell>
          <cell r="C70" t="str">
            <v>Table 4-46</v>
          </cell>
          <cell r="D70" t="str">
            <v>802.16a CPE Shipments by Type</v>
          </cell>
          <cell r="E70" t="str">
            <v>Asia-Pacific, Aggressive Forecast: 2003 to 2008</v>
          </cell>
        </row>
        <row r="71">
          <cell r="A71" t="str">
            <v>41</v>
          </cell>
          <cell r="B71" t="str">
            <v>4-47</v>
          </cell>
          <cell r="C71" t="str">
            <v>Table 4-47</v>
          </cell>
          <cell r="D71" t="str">
            <v>802.16a BTS Shipments by Type</v>
          </cell>
          <cell r="E71" t="str">
            <v>Asia-Pacific, Moderate Forecast: 2003 to 2008</v>
          </cell>
        </row>
        <row r="72">
          <cell r="A72" t="str">
            <v>42</v>
          </cell>
          <cell r="B72" t="str">
            <v>4-48</v>
          </cell>
          <cell r="C72" t="str">
            <v>Table 4-48</v>
          </cell>
          <cell r="D72" t="str">
            <v>802.16a BTS Shipments by Type</v>
          </cell>
          <cell r="E72" t="str">
            <v>Asia-Pacific, Aggressive Forecast: 2003 to 2008</v>
          </cell>
        </row>
        <row r="73">
          <cell r="A73" t="str">
            <v>43</v>
          </cell>
          <cell r="B73" t="str">
            <v>4-49</v>
          </cell>
          <cell r="C73" t="str">
            <v>Table 4-49</v>
          </cell>
          <cell r="D73" t="str">
            <v>802.16a CPE Revenue by Type</v>
          </cell>
          <cell r="E73" t="str">
            <v>Asia-Pacific, Moderate Forecast: 2003 to 2008</v>
          </cell>
        </row>
        <row r="74">
          <cell r="A74" t="str">
            <v>44</v>
          </cell>
          <cell r="B74" t="str">
            <v>4-50</v>
          </cell>
          <cell r="C74" t="str">
            <v>Table 4-50</v>
          </cell>
          <cell r="D74" t="str">
            <v>802.16a CPE Revenue by Type</v>
          </cell>
          <cell r="E74" t="str">
            <v>Asia-Pacific, Aggressive Forecast: 2003 to 2008</v>
          </cell>
        </row>
        <row r="75">
          <cell r="A75" t="str">
            <v>45</v>
          </cell>
          <cell r="B75" t="str">
            <v>4-51</v>
          </cell>
          <cell r="C75" t="str">
            <v>Table 4-51</v>
          </cell>
          <cell r="D75" t="str">
            <v>802.16a BTS Revenue by Type</v>
          </cell>
          <cell r="E75" t="str">
            <v>Asia-Pacific, Moderate Forecast: 2003 to 2008</v>
          </cell>
        </row>
        <row r="76">
          <cell r="A76" t="str">
            <v>46</v>
          </cell>
          <cell r="B76" t="str">
            <v>4-52</v>
          </cell>
          <cell r="C76" t="str">
            <v>Table 4-52</v>
          </cell>
          <cell r="D76" t="str">
            <v>802.16a BTS Revenue by Type</v>
          </cell>
          <cell r="E76" t="str">
            <v>Asia-Pacific, Aggressive Forecast: 2003 to 2008</v>
          </cell>
        </row>
        <row r="77">
          <cell r="A77" t="str">
            <v>47</v>
          </cell>
          <cell r="B77" t="str">
            <v>4-53</v>
          </cell>
          <cell r="C77" t="str">
            <v>Table 4-53</v>
          </cell>
          <cell r="D77" t="str">
            <v>802.16a CPE Shipments by Type</v>
          </cell>
          <cell r="E77" t="str">
            <v>Latin America, Moderate Forecast: 2003 to 2008</v>
          </cell>
        </row>
        <row r="78">
          <cell r="A78" t="str">
            <v>48</v>
          </cell>
          <cell r="B78" t="str">
            <v>4-54</v>
          </cell>
          <cell r="C78" t="str">
            <v>Table 4-54</v>
          </cell>
          <cell r="D78" t="str">
            <v>802.16a CPE Shipments by Type</v>
          </cell>
          <cell r="E78" t="str">
            <v>Latin America, Aggressive Forecast: 2003 to 2008</v>
          </cell>
        </row>
        <row r="79">
          <cell r="A79" t="str">
            <v>49</v>
          </cell>
          <cell r="B79" t="str">
            <v>4-55</v>
          </cell>
          <cell r="C79" t="str">
            <v>Table 4-55</v>
          </cell>
          <cell r="D79" t="str">
            <v>802.16a BTS Shipments by Type</v>
          </cell>
          <cell r="E79" t="str">
            <v>Latin America, Moderate Forecast: 2003 to 2008</v>
          </cell>
        </row>
        <row r="80">
          <cell r="A80" t="str">
            <v>50</v>
          </cell>
          <cell r="B80" t="str">
            <v>4-56</v>
          </cell>
          <cell r="C80" t="str">
            <v>Table 4-56</v>
          </cell>
          <cell r="D80" t="str">
            <v>802.16a BTS Shipments by Type</v>
          </cell>
          <cell r="E80" t="str">
            <v>Latin America, Aggressive Forecast: 2003 to 2008</v>
          </cell>
        </row>
        <row r="81">
          <cell r="A81" t="str">
            <v>51</v>
          </cell>
          <cell r="B81" t="str">
            <v>4-57</v>
          </cell>
          <cell r="C81" t="str">
            <v>Table 4-57</v>
          </cell>
          <cell r="D81" t="str">
            <v>802.16a CPE Revenue by Type</v>
          </cell>
          <cell r="E81" t="str">
            <v>Latin America, Moderate Forecast: 2003 to 2008</v>
          </cell>
        </row>
        <row r="82">
          <cell r="A82" t="str">
            <v>52</v>
          </cell>
          <cell r="B82" t="str">
            <v>4-58</v>
          </cell>
          <cell r="C82" t="str">
            <v>Table 4-58</v>
          </cell>
          <cell r="D82" t="str">
            <v>802.16a CPE Revenue by Type</v>
          </cell>
          <cell r="E82" t="str">
            <v>Latin America, Aggressive Forecast: 2003 to 2008</v>
          </cell>
        </row>
        <row r="83">
          <cell r="A83" t="str">
            <v>53</v>
          </cell>
          <cell r="B83" t="str">
            <v>4-59</v>
          </cell>
          <cell r="C83" t="str">
            <v>Table 4-59</v>
          </cell>
          <cell r="D83" t="str">
            <v>802.16a BTS Revenue by Type</v>
          </cell>
          <cell r="E83" t="str">
            <v>Latin America, Moderate Forecast: 2003 to 2008</v>
          </cell>
        </row>
        <row r="84">
          <cell r="A84" t="str">
            <v>54</v>
          </cell>
          <cell r="B84" t="str">
            <v>4-60</v>
          </cell>
          <cell r="C84" t="str">
            <v>Table 4-60</v>
          </cell>
          <cell r="D84" t="str">
            <v>802.16a BTS Revenue by Type</v>
          </cell>
          <cell r="E84" t="str">
            <v>Latin America, Aggressive Forecast: 2003 to 2008</v>
          </cell>
        </row>
        <row r="85">
          <cell r="A85" t="str">
            <v>55</v>
          </cell>
          <cell r="B85" t="str">
            <v>4-61</v>
          </cell>
          <cell r="C85" t="str">
            <v>Table 4-61</v>
          </cell>
          <cell r="D85" t="str">
            <v>802.16a CPE Shipments by Type</v>
          </cell>
          <cell r="E85" t="str">
            <v>Rest of World, Moderate Forecast: 2003 to 2008</v>
          </cell>
        </row>
        <row r="86">
          <cell r="A86" t="str">
            <v>56</v>
          </cell>
          <cell r="B86" t="str">
            <v>4-62</v>
          </cell>
          <cell r="C86" t="str">
            <v>Table 4-62</v>
          </cell>
          <cell r="D86" t="str">
            <v>802.16a CPE Shipments by Type</v>
          </cell>
          <cell r="E86" t="str">
            <v>Rest of World, Aggressive Forecast: 2003 to 2008</v>
          </cell>
        </row>
        <row r="87">
          <cell r="A87" t="str">
            <v>57</v>
          </cell>
          <cell r="B87" t="str">
            <v>4-63</v>
          </cell>
          <cell r="C87" t="str">
            <v>Table 4-63</v>
          </cell>
          <cell r="D87" t="str">
            <v>802.16a BTS Shipments by Type</v>
          </cell>
          <cell r="E87" t="str">
            <v>Rest of World, Moderate Forecast: 2003 to 2008</v>
          </cell>
        </row>
        <row r="88">
          <cell r="A88" t="str">
            <v>58</v>
          </cell>
          <cell r="B88" t="str">
            <v>4-64</v>
          </cell>
          <cell r="C88" t="str">
            <v>Table 4-64</v>
          </cell>
          <cell r="D88" t="str">
            <v>802.16a BTS Shipments by Type</v>
          </cell>
          <cell r="E88" t="str">
            <v>Rest of World, Aggressive Forecast: 2003 to 2008</v>
          </cell>
        </row>
        <row r="89">
          <cell r="A89" t="str">
            <v>59</v>
          </cell>
          <cell r="B89" t="str">
            <v>4-65</v>
          </cell>
          <cell r="C89" t="str">
            <v>Table 4-65</v>
          </cell>
          <cell r="D89" t="str">
            <v>802.16a CPE Revenue by Type</v>
          </cell>
          <cell r="E89" t="str">
            <v>Rest of World, Moderate Forecast: 2003 to 2008</v>
          </cell>
        </row>
        <row r="90">
          <cell r="A90" t="str">
            <v>60</v>
          </cell>
          <cell r="B90" t="str">
            <v>4-66</v>
          </cell>
          <cell r="C90" t="str">
            <v>Table 4-66</v>
          </cell>
          <cell r="D90" t="str">
            <v>802.16a CPE Revenue by Type</v>
          </cell>
          <cell r="E90" t="str">
            <v>Rest of World, Aggressive Forecast: 2003 to 2008</v>
          </cell>
        </row>
        <row r="91">
          <cell r="A91" t="str">
            <v>61</v>
          </cell>
          <cell r="B91" t="str">
            <v>4-67</v>
          </cell>
          <cell r="C91" t="str">
            <v>Table 4-67</v>
          </cell>
          <cell r="D91" t="str">
            <v>802.16a BTS Revenue by Type</v>
          </cell>
          <cell r="E91" t="str">
            <v>Rest of World, Moderate Forecast: 2003 to 2008</v>
          </cell>
        </row>
        <row r="92">
          <cell r="A92" t="str">
            <v>62</v>
          </cell>
          <cell r="B92" t="str">
            <v>4-68</v>
          </cell>
          <cell r="C92" t="str">
            <v>Table 4-68</v>
          </cell>
          <cell r="D92" t="str">
            <v>802.16a BTS Revenue by Type</v>
          </cell>
          <cell r="E92" t="str">
            <v>Rest of World, Aggressive Forecast: 2003 to 2008</v>
          </cell>
        </row>
        <row r="93">
          <cell r="A93" t="str">
            <v>62a</v>
          </cell>
          <cell r="B93" t="str">
            <v>4-69</v>
          </cell>
          <cell r="C93" t="str">
            <v>Table 4-69</v>
          </cell>
          <cell r="D93" t="str">
            <v>802.20 Subscribers By Region</v>
          </cell>
          <cell r="E93" t="str">
            <v>World Market, Moderate Forecast: 2003 to 2008</v>
          </cell>
        </row>
        <row r="94">
          <cell r="A94" t="str">
            <v>62b</v>
          </cell>
          <cell r="B94" t="str">
            <v>4-70</v>
          </cell>
          <cell r="C94" t="str">
            <v>Table 4-70</v>
          </cell>
          <cell r="D94" t="str">
            <v>802.20 Subscribers By Region</v>
          </cell>
          <cell r="E94" t="str">
            <v>World Market, Aggressive Forecast: 2003 to 2008</v>
          </cell>
        </row>
        <row r="95">
          <cell r="A95" t="str">
            <v>63</v>
          </cell>
          <cell r="B95" t="str">
            <v>4-71</v>
          </cell>
          <cell r="C95" t="str">
            <v>Table 4-71</v>
          </cell>
          <cell r="D95" t="str">
            <v>802.20 CPE Shipments by Region</v>
          </cell>
          <cell r="E95" t="str">
            <v>World Market, Moderate Forecast: 2003 to 2008</v>
          </cell>
        </row>
        <row r="96">
          <cell r="A96" t="str">
            <v>64</v>
          </cell>
          <cell r="B96" t="str">
            <v>4-72</v>
          </cell>
          <cell r="C96" t="str">
            <v>Table 4-72</v>
          </cell>
          <cell r="D96" t="str">
            <v>802.20 CPE Shipments by Region</v>
          </cell>
          <cell r="E96" t="str">
            <v>World Market, Aggressive Forecast: 2003 to 2008</v>
          </cell>
        </row>
        <row r="97">
          <cell r="A97" t="str">
            <v>65</v>
          </cell>
          <cell r="B97" t="str">
            <v>4-73</v>
          </cell>
          <cell r="C97" t="str">
            <v>Table 4-73</v>
          </cell>
          <cell r="D97" t="str">
            <v>802.20 BTS Shipments by Region</v>
          </cell>
          <cell r="E97" t="str">
            <v>World Market, Moderate Forecast: 2003 to 2008</v>
          </cell>
        </row>
        <row r="98">
          <cell r="A98" t="str">
            <v>66</v>
          </cell>
          <cell r="B98" t="str">
            <v>4-74</v>
          </cell>
          <cell r="C98" t="str">
            <v>Table 4-74</v>
          </cell>
          <cell r="D98" t="str">
            <v>802.20 BTS Shipments by Region</v>
          </cell>
          <cell r="E98" t="str">
            <v>World Market, Aggressive Forecast: 2003 to 2008</v>
          </cell>
        </row>
        <row r="99">
          <cell r="A99" t="str">
            <v>67</v>
          </cell>
          <cell r="B99" t="str">
            <v>4-75</v>
          </cell>
          <cell r="C99" t="str">
            <v>Table 4-75</v>
          </cell>
          <cell r="D99" t="str">
            <v>802.20 CPE Revenue by Region</v>
          </cell>
          <cell r="E99" t="str">
            <v>World Market, Moderate Forecast: 2003 to 2008</v>
          </cell>
        </row>
        <row r="100">
          <cell r="A100" t="str">
            <v>68</v>
          </cell>
          <cell r="B100" t="str">
            <v>4-76</v>
          </cell>
          <cell r="C100" t="str">
            <v>Table 4-76</v>
          </cell>
          <cell r="D100" t="str">
            <v>802.20 CPE Revenue by Region</v>
          </cell>
          <cell r="E100" t="str">
            <v>World Market, Aggressive Forecast: 2003 to 2008</v>
          </cell>
        </row>
        <row r="101">
          <cell r="A101" t="str">
            <v>69</v>
          </cell>
          <cell r="B101" t="str">
            <v>4-77</v>
          </cell>
          <cell r="C101" t="str">
            <v>Table 4-77</v>
          </cell>
          <cell r="D101" t="str">
            <v>802.20 BTS Revenue by Region</v>
          </cell>
          <cell r="E101" t="str">
            <v>World Market, Moderate Forecast: 2003 to 2008</v>
          </cell>
        </row>
        <row r="102">
          <cell r="A102" t="str">
            <v>70</v>
          </cell>
          <cell r="B102" t="str">
            <v>4-78</v>
          </cell>
          <cell r="C102" t="str">
            <v>Table 4-78</v>
          </cell>
          <cell r="D102" t="str">
            <v>802.20 BTS Revenue by Region</v>
          </cell>
          <cell r="E102" t="str">
            <v>World Market, Aggressive Forecast: 2003 to 2008</v>
          </cell>
        </row>
        <row r="106">
          <cell r="A106" t="str">
            <v>1</v>
          </cell>
          <cell r="B106" t="str">
            <v>1-1</v>
          </cell>
          <cell r="C106" t="str">
            <v>Table 1-1</v>
          </cell>
          <cell r="D106" t="str">
            <v>Total In-Building Wireless Revenue</v>
          </cell>
          <cell r="E106" t="str">
            <v>World Market, Moderate Forecast: 2002 to 2009</v>
          </cell>
        </row>
        <row r="107">
          <cell r="A107" t="str">
            <v>2</v>
          </cell>
          <cell r="B107" t="str">
            <v>1-2</v>
          </cell>
          <cell r="C107" t="str">
            <v>Table 1-2</v>
          </cell>
          <cell r="D107" t="str">
            <v>Total In-Building Wireless Revenue</v>
          </cell>
          <cell r="E107" t="str">
            <v>World Market, Aggressive Forecast: 2002 to 2009</v>
          </cell>
        </row>
        <row r="108">
          <cell r="A108" t="str">
            <v>3</v>
          </cell>
          <cell r="B108" t="str">
            <v>1-1</v>
          </cell>
          <cell r="C108" t="str">
            <v>Table 1-1</v>
          </cell>
          <cell r="D108" t="str">
            <v>Total In-Building Wireless Equipment Revenue</v>
          </cell>
          <cell r="E108" t="str">
            <v>World Market, Moderate Forecast: 2002 to 2009</v>
          </cell>
        </row>
        <row r="109">
          <cell r="A109" t="str">
            <v>4</v>
          </cell>
          <cell r="B109" t="str">
            <v>1-2</v>
          </cell>
          <cell r="C109" t="str">
            <v>Table 1-2</v>
          </cell>
          <cell r="D109" t="str">
            <v>Total In-Building Wireless Equipment Revenue</v>
          </cell>
          <cell r="E109" t="str">
            <v>World Market, Aggressive Forecast: 2002 to 2009</v>
          </cell>
        </row>
        <row r="110">
          <cell r="A110" t="str">
            <v>5</v>
          </cell>
          <cell r="B110" t="str">
            <v>1-3</v>
          </cell>
          <cell r="C110" t="str">
            <v>Table 1-3</v>
          </cell>
          <cell r="D110" t="str">
            <v>In-Building Wireless Alliances by Vendor</v>
          </cell>
          <cell r="E110" t="str">
            <v>World Market: 2003</v>
          </cell>
        </row>
        <row r="111">
          <cell r="A111" t="str">
            <v>6</v>
          </cell>
          <cell r="B111" t="str">
            <v>1-4</v>
          </cell>
          <cell r="C111" t="str">
            <v>Table 1-4</v>
          </cell>
          <cell r="D111" t="str">
            <v>In-Building Wireless Alliances by Operator</v>
          </cell>
          <cell r="E111" t="str">
            <v>World Market: 2003</v>
          </cell>
        </row>
        <row r="112">
          <cell r="A112" t="str">
            <v>7</v>
          </cell>
          <cell r="B112" t="str">
            <v>2-1</v>
          </cell>
          <cell r="C112" t="str">
            <v>Table 2-1</v>
          </cell>
          <cell r="D112" t="str">
            <v>Assessment of In-Building Wireless Approaches</v>
          </cell>
        </row>
        <row r="113">
          <cell r="D113" t="str">
            <v>Buildings by Region</v>
          </cell>
        </row>
        <row r="114">
          <cell r="D114" t="str">
            <v>Buildings by Size</v>
          </cell>
        </row>
        <row r="117">
          <cell r="A117" t="str">
            <v>i2b</v>
          </cell>
          <cell r="B117" t="str">
            <v>2-2</v>
          </cell>
          <cell r="C117" t="str">
            <v>Table 2-2</v>
          </cell>
          <cell r="D117" t="str">
            <v>Average Deployment Cost per Square Foot</v>
          </cell>
          <cell r="E117" t="str">
            <v>World Market: 2002 to 2009</v>
          </cell>
        </row>
        <row r="118">
          <cell r="A118" t="str">
            <v>i2c</v>
          </cell>
          <cell r="B118" t="str">
            <v>2-3</v>
          </cell>
          <cell r="C118" t="str">
            <v>Table 2-3</v>
          </cell>
          <cell r="D118" t="str">
            <v>Average Deployment Equipment Cost by Approach</v>
          </cell>
          <cell r="E118" t="str">
            <v>World Market: 2002 to 2009</v>
          </cell>
        </row>
        <row r="119">
          <cell r="A119" t="str">
            <v>i3a</v>
          </cell>
          <cell r="B119" t="str">
            <v>3-1</v>
          </cell>
          <cell r="C119" t="str">
            <v>Table 3-1</v>
          </cell>
          <cell r="D119" t="str">
            <v>2G Infrastructure Deployments</v>
          </cell>
          <cell r="E119" t="str">
            <v>World Market, Moderate Forecast: 2002 to 2009</v>
          </cell>
        </row>
        <row r="120">
          <cell r="A120" t="str">
            <v>i3b</v>
          </cell>
          <cell r="B120" t="str">
            <v>3-2</v>
          </cell>
          <cell r="C120" t="str">
            <v>Table 3-2</v>
          </cell>
          <cell r="D120" t="str">
            <v>2G Infrastructure Deployments</v>
          </cell>
          <cell r="E120" t="str">
            <v>World Market, Aggressive Forecast: 2002 to 2009</v>
          </cell>
        </row>
        <row r="121">
          <cell r="A121" t="str">
            <v>i3c</v>
          </cell>
          <cell r="B121" t="str">
            <v>3-3</v>
          </cell>
          <cell r="C121" t="str">
            <v>Table 3-3</v>
          </cell>
          <cell r="D121" t="str">
            <v>2.5G Infrastructure Deployments</v>
          </cell>
          <cell r="E121" t="str">
            <v>World Market, Moderate Forecast: 2002 to 2009</v>
          </cell>
        </row>
        <row r="122">
          <cell r="A122" t="str">
            <v>i3d</v>
          </cell>
          <cell r="B122" t="str">
            <v>3-4</v>
          </cell>
          <cell r="C122" t="str">
            <v>Table 3-4</v>
          </cell>
          <cell r="D122" t="str">
            <v>2.5G Infrastructure Deployments</v>
          </cell>
          <cell r="E122" t="str">
            <v>World Market, Aggressive Forecast: 2002 to 2009</v>
          </cell>
        </row>
        <row r="123">
          <cell r="A123" t="str">
            <v>i3e</v>
          </cell>
          <cell r="B123" t="str">
            <v>3-5</v>
          </cell>
          <cell r="C123" t="str">
            <v>Table 3-5</v>
          </cell>
          <cell r="D123" t="str">
            <v>3G Infrastructure Deployments</v>
          </cell>
          <cell r="E123" t="str">
            <v>World Market, Moderate Forecast: 2002 to 2009</v>
          </cell>
        </row>
        <row r="124">
          <cell r="A124" t="str">
            <v>i3f</v>
          </cell>
          <cell r="B124" t="str">
            <v>3-6</v>
          </cell>
          <cell r="C124" t="str">
            <v>Table 3-6</v>
          </cell>
          <cell r="D124" t="str">
            <v>3G Infrastructure Deployments</v>
          </cell>
          <cell r="E124" t="str">
            <v>World Market, Aggressive Forecast: 2002 to 2009</v>
          </cell>
        </row>
        <row r="125">
          <cell r="A125" t="str">
            <v>i3g</v>
          </cell>
          <cell r="B125" t="str">
            <v>3-7</v>
          </cell>
          <cell r="C125" t="str">
            <v>Table 3-7</v>
          </cell>
          <cell r="D125" t="str">
            <v>In-Building Wireless Deployments by Building Size</v>
          </cell>
          <cell r="E125" t="str">
            <v>World Market, Moderate Forecast: 2002 to 2009</v>
          </cell>
        </row>
        <row r="126">
          <cell r="A126" t="str">
            <v>i3h</v>
          </cell>
          <cell r="B126" t="str">
            <v>3-8</v>
          </cell>
          <cell r="C126" t="str">
            <v>Table 3-8</v>
          </cell>
          <cell r="D126" t="str">
            <v>In-Building Wireless Deployments by Building Size</v>
          </cell>
          <cell r="E126" t="str">
            <v>World Market, Aggressive Forecast: 2002 to 2009</v>
          </cell>
        </row>
        <row r="127">
          <cell r="A127" t="str">
            <v>i3i</v>
          </cell>
          <cell r="B127" t="str">
            <v>3-9</v>
          </cell>
          <cell r="C127" t="str">
            <v>Table 3-9</v>
          </cell>
          <cell r="D127" t="str">
            <v>In-Building Wireless Revenue by Building Size</v>
          </cell>
          <cell r="E127" t="str">
            <v>World Market, Moderate Forecast: 2002 to 2009</v>
          </cell>
        </row>
        <row r="128">
          <cell r="A128" t="str">
            <v>i3j</v>
          </cell>
          <cell r="B128" t="str">
            <v>3-10</v>
          </cell>
          <cell r="C128" t="str">
            <v>Table 3-10</v>
          </cell>
          <cell r="D128" t="str">
            <v>In-Building Wireless Revenue by Building Size</v>
          </cell>
          <cell r="E128" t="str">
            <v>World Market, Aggressive Forecast: 2002 to 2009</v>
          </cell>
        </row>
        <row r="129">
          <cell r="A129" t="str">
            <v>i3g</v>
          </cell>
          <cell r="B129" t="str">
            <v>3-7</v>
          </cell>
          <cell r="C129" t="str">
            <v>Table 3-7</v>
          </cell>
          <cell r="D129" t="str">
            <v>In-Building Wireless Deployments by Technology</v>
          </cell>
          <cell r="E129" t="str">
            <v>World Market, Moderate Forecast: 2002 to 2009</v>
          </cell>
        </row>
        <row r="130">
          <cell r="A130" t="str">
            <v>i3h</v>
          </cell>
          <cell r="B130" t="str">
            <v>3-8</v>
          </cell>
          <cell r="C130" t="str">
            <v>Table 3-8</v>
          </cell>
          <cell r="D130" t="str">
            <v>In-Building Wireless Deployments by Technology</v>
          </cell>
          <cell r="E130" t="str">
            <v>World Market, Aggressive Forecast: 2002 to 2009</v>
          </cell>
        </row>
        <row r="131">
          <cell r="A131" t="str">
            <v>i3i</v>
          </cell>
          <cell r="B131" t="str">
            <v>3-9</v>
          </cell>
          <cell r="C131" t="str">
            <v>Table 3-9</v>
          </cell>
          <cell r="D131" t="str">
            <v>In-Building Wireless Revenue by Technology</v>
          </cell>
          <cell r="E131" t="str">
            <v>World Market, Moderate Forecast: 2002 to 2009</v>
          </cell>
        </row>
        <row r="132">
          <cell r="A132" t="str">
            <v>i3j</v>
          </cell>
          <cell r="B132" t="str">
            <v>3-10</v>
          </cell>
          <cell r="C132" t="str">
            <v>Table 3-10</v>
          </cell>
          <cell r="D132" t="str">
            <v>In-Building Wireless Revenue by Technology</v>
          </cell>
          <cell r="E132" t="str">
            <v>World Market, Aggressive Forecast: 2002 to 2009</v>
          </cell>
        </row>
        <row r="133">
          <cell r="A133" t="str">
            <v>i3k</v>
          </cell>
          <cell r="B133" t="str">
            <v>3-11</v>
          </cell>
          <cell r="C133" t="str">
            <v>Table 3-11</v>
          </cell>
          <cell r="D133" t="str">
            <v>In-Building Wireless Deployments by Approach</v>
          </cell>
          <cell r="E133" t="str">
            <v>World Market, Moderate Forecast: 2002 to 2009</v>
          </cell>
        </row>
        <row r="134">
          <cell r="A134" t="str">
            <v>i3l</v>
          </cell>
          <cell r="B134" t="str">
            <v>3-12</v>
          </cell>
          <cell r="C134" t="str">
            <v>Table 3-12</v>
          </cell>
          <cell r="D134" t="str">
            <v>In-Building Wireless Deployments by Approach</v>
          </cell>
          <cell r="E134" t="str">
            <v>World Market, Aggressive Forecast: 2002 to 2009</v>
          </cell>
        </row>
        <row r="135">
          <cell r="A135" t="str">
            <v>i3m</v>
          </cell>
          <cell r="B135" t="str">
            <v>3-13</v>
          </cell>
          <cell r="C135" t="str">
            <v>Table 3-13</v>
          </cell>
          <cell r="D135" t="str">
            <v>In-Building Wireless Revenue by Approach</v>
          </cell>
          <cell r="E135" t="str">
            <v>World Market, Moderate Forecast: 2002 to 2009</v>
          </cell>
        </row>
        <row r="136">
          <cell r="A136" t="str">
            <v>i3n</v>
          </cell>
          <cell r="B136" t="str">
            <v>3-14</v>
          </cell>
          <cell r="C136" t="str">
            <v>Table 3-14</v>
          </cell>
          <cell r="D136" t="str">
            <v>In-Building Wireless Revenue by Approach</v>
          </cell>
          <cell r="E136" t="str">
            <v>World Market, Aggressive Forecast: 2002 to 2009</v>
          </cell>
        </row>
        <row r="137">
          <cell r="A137" t="str">
            <v>i3o</v>
          </cell>
          <cell r="B137" t="str">
            <v>3-15</v>
          </cell>
          <cell r="C137" t="str">
            <v>Table 3-15</v>
          </cell>
          <cell r="D137" t="str">
            <v>In-Building Wireless Deployments by Region</v>
          </cell>
          <cell r="E137" t="str">
            <v>World Market, Moderate Forecast: 2002 to 2009</v>
          </cell>
        </row>
        <row r="138">
          <cell r="A138" t="str">
            <v>i3p</v>
          </cell>
          <cell r="B138" t="str">
            <v>3-16</v>
          </cell>
          <cell r="C138" t="str">
            <v>Table 3-16</v>
          </cell>
          <cell r="D138" t="str">
            <v>In-Building Wireless Deployments by Region</v>
          </cell>
          <cell r="E138" t="str">
            <v>World Market, Aggressive Forecast: 2002 to 2009</v>
          </cell>
        </row>
        <row r="139">
          <cell r="A139" t="str">
            <v>i3q</v>
          </cell>
          <cell r="B139" t="str">
            <v>3-17</v>
          </cell>
          <cell r="C139" t="str">
            <v>Table 3-17</v>
          </cell>
          <cell r="D139" t="str">
            <v>In-Building Wireless Revenue by Region</v>
          </cell>
          <cell r="E139" t="str">
            <v>World Market, Moderate Forecast: 2002 to 2009</v>
          </cell>
        </row>
        <row r="140">
          <cell r="A140" t="str">
            <v>i3r</v>
          </cell>
          <cell r="B140" t="str">
            <v>3-18</v>
          </cell>
          <cell r="C140" t="str">
            <v>Table 3-18</v>
          </cell>
          <cell r="D140" t="str">
            <v>In-Building Wireless Revenue by Region</v>
          </cell>
          <cell r="E140" t="str">
            <v>World Market, Aggressive Forecast: 2002 to 2009</v>
          </cell>
        </row>
        <row r="141">
          <cell r="A141" t="str">
            <v>i3s</v>
          </cell>
          <cell r="B141" t="str">
            <v>3-19</v>
          </cell>
          <cell r="C141" t="str">
            <v>Table 3-19</v>
          </cell>
          <cell r="D141" t="str">
            <v>In-Building Wireless Deployments by Venue (Tunnel, Mall, etc.)</v>
          </cell>
          <cell r="E141" t="str">
            <v>World Market, Moderate Forecast: 2002 to 2009</v>
          </cell>
        </row>
        <row r="142">
          <cell r="A142" t="str">
            <v>i3t</v>
          </cell>
          <cell r="B142" t="str">
            <v>3-20</v>
          </cell>
          <cell r="C142" t="str">
            <v>Table 3-20</v>
          </cell>
          <cell r="D142" t="str">
            <v>In-Building Wireless Deployments by Venue (Tunnel, Mall, etc.)</v>
          </cell>
          <cell r="E142" t="str">
            <v>World Market, Aggressive Forecast: 2002 to 2009</v>
          </cell>
        </row>
        <row r="143">
          <cell r="A143" t="str">
            <v>i4a</v>
          </cell>
          <cell r="B143" t="str">
            <v>4-1</v>
          </cell>
          <cell r="C143" t="str">
            <v>Table 4-1</v>
          </cell>
          <cell r="D143" t="str">
            <v>In-Building Wireless Market Share by Vendor</v>
          </cell>
          <cell r="E143" t="str">
            <v>World Market: 2003</v>
          </cell>
        </row>
        <row r="145">
          <cell r="A145" t="str">
            <v>23</v>
          </cell>
          <cell r="B145" t="str">
            <v>4-29</v>
          </cell>
          <cell r="C145" t="str">
            <v>Table 4-29</v>
          </cell>
          <cell r="D145" t="str">
            <v>Inbuilding Wireless Deployments by Building Size</v>
          </cell>
          <cell r="E145" t="str">
            <v>North America, Moderate Forecast: 2003 to 2008</v>
          </cell>
        </row>
        <row r="146">
          <cell r="A146" t="str">
            <v>24</v>
          </cell>
          <cell r="B146" t="str">
            <v>4-30</v>
          </cell>
          <cell r="C146" t="str">
            <v>Table 4-30</v>
          </cell>
          <cell r="D146" t="str">
            <v>Inbuilding Wireless Deployments by Building Size</v>
          </cell>
          <cell r="E146" t="str">
            <v>North America, Aggressive Forecast: 2003 to 2008</v>
          </cell>
        </row>
        <row r="147">
          <cell r="A147" t="str">
            <v>23</v>
          </cell>
          <cell r="B147" t="str">
            <v>4-29</v>
          </cell>
          <cell r="C147" t="str">
            <v>Table 4-29</v>
          </cell>
          <cell r="D147" t="str">
            <v>Inbuilding Wireless Revenue by Building Size</v>
          </cell>
          <cell r="E147" t="str">
            <v>North America, Moderate Forecast: 2003 to 2008</v>
          </cell>
        </row>
        <row r="148">
          <cell r="A148" t="str">
            <v>24</v>
          </cell>
          <cell r="B148" t="str">
            <v>4-30</v>
          </cell>
          <cell r="C148" t="str">
            <v>Table 4-30</v>
          </cell>
          <cell r="D148" t="str">
            <v>Inbuilding Wireless Deployments by Building Size</v>
          </cell>
          <cell r="E148" t="str">
            <v>North America, Aggressive Forecast: 2003 to 2008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ary Drivers"/>
      <sheetName val="Model"/>
      <sheetName val="Acquiror"/>
      <sheetName val="Sheet1"/>
      <sheetName val="Target"/>
      <sheetName val="ITWO - Model Consol"/>
      <sheetName val="ITWO - Onepager"/>
      <sheetName val="ITWO - Aspect"/>
      <sheetName val="ITWO - Alone"/>
      <sheetName val="Q-Co. P&amp;L"/>
      <sheetName val="USI Assumptions"/>
    </sheetNames>
    <sheetDataSet>
      <sheetData sheetId="0" refreshError="1">
        <row r="5">
          <cell r="D5" t="str">
            <v>Gray Co.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IL"/>
      <sheetName val="OPEX IL"/>
      <sheetName val="Rev &amp; related cost"/>
      <sheetName val="salary IL"/>
      <sheetName val="WP"/>
      <sheetName val="Financial 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ס נדחה"/>
      <sheetName val="רו&quot;ה 6.03-4"/>
      <sheetName val="באור_נומ"/>
      <sheetName val="דוח_נומ"/>
      <sheetName val="פ.נ."/>
      <sheetName val="תזרים"/>
      <sheetName val="באורים"/>
      <sheetName val="פרוטים"/>
      <sheetName val="החברה"/>
      <sheetName val="תזרים 6.0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F1" t="str">
            <v xml:space="preserve">מספר </v>
          </cell>
          <cell r="V1" t="str">
            <v xml:space="preserve">מספר </v>
          </cell>
          <cell r="AD1" t="str">
            <v xml:space="preserve">מספר </v>
          </cell>
          <cell r="AE1" t="str">
            <v xml:space="preserve">מספר </v>
          </cell>
        </row>
        <row r="2">
          <cell r="A2">
            <v>1</v>
          </cell>
          <cell r="B2" t="str">
            <v>מזומנים ושווי מזומנים</v>
          </cell>
          <cell r="C2">
            <v>2003</v>
          </cell>
          <cell r="D2">
            <v>2002</v>
          </cell>
          <cell r="F2" t="str">
            <v>השוואה</v>
          </cell>
          <cell r="Q2">
            <v>23</v>
          </cell>
          <cell r="R2" t="str">
            <v>התחייבויות אחרות לזמן ארוך</v>
          </cell>
          <cell r="S2">
            <v>2003</v>
          </cell>
          <cell r="T2">
            <v>2002</v>
          </cell>
          <cell r="V2" t="str">
            <v>השוואה</v>
          </cell>
          <cell r="X2">
            <v>30</v>
          </cell>
          <cell r="Y2" t="str">
            <v>הכנסות ממכירות ומתן שירותים</v>
          </cell>
          <cell r="Z2">
            <v>2003</v>
          </cell>
          <cell r="AA2">
            <v>2002</v>
          </cell>
          <cell r="AB2">
            <v>2001</v>
          </cell>
          <cell r="AD2" t="str">
            <v>השוואה</v>
          </cell>
          <cell r="AE2" t="str">
            <v>השוואה</v>
          </cell>
        </row>
        <row r="3">
          <cell r="B3" t="str">
            <v>מזומנים ופקדונות למשיכה מיידית</v>
          </cell>
          <cell r="C3">
            <v>21</v>
          </cell>
          <cell r="D3">
            <v>169</v>
          </cell>
          <cell r="F3">
            <v>169</v>
          </cell>
          <cell r="R3" t="str">
            <v>הלוואות מבעלי מניות</v>
          </cell>
          <cell r="S3">
            <v>0</v>
          </cell>
          <cell r="T3">
            <v>229</v>
          </cell>
          <cell r="V3">
            <v>229</v>
          </cell>
          <cell r="Y3" t="str">
            <v>הכנסות מחיתום</v>
          </cell>
          <cell r="Z3">
            <v>0</v>
          </cell>
          <cell r="AA3">
            <v>296</v>
          </cell>
          <cell r="AB3">
            <v>0</v>
          </cell>
          <cell r="AD3">
            <v>296</v>
          </cell>
        </row>
        <row r="4">
          <cell r="B4" t="str">
            <v>פקדונות לזמן קצר</v>
          </cell>
          <cell r="C4">
            <v>0</v>
          </cell>
          <cell r="D4">
            <v>0</v>
          </cell>
          <cell r="R4" t="str">
            <v>בניכוי חלויות שוטפות</v>
          </cell>
          <cell r="S4">
            <v>0</v>
          </cell>
          <cell r="T4">
            <v>0</v>
          </cell>
          <cell r="Y4" t="str">
            <v>הכנסות ממתן שרותים</v>
          </cell>
          <cell r="Z4">
            <v>10</v>
          </cell>
          <cell r="AA4">
            <v>0</v>
          </cell>
          <cell r="AB4">
            <v>0</v>
          </cell>
        </row>
        <row r="5">
          <cell r="C5">
            <v>0</v>
          </cell>
          <cell r="D5">
            <v>0</v>
          </cell>
          <cell r="R5" t="str">
            <v>הלוואות לז"א מהאגודה</v>
          </cell>
          <cell r="S5">
            <v>0</v>
          </cell>
          <cell r="T5">
            <v>0</v>
          </cell>
          <cell r="Y5" t="str">
            <v>הכנסות מדמי ניהול</v>
          </cell>
          <cell r="Z5">
            <v>0</v>
          </cell>
          <cell r="AA5">
            <v>0</v>
          </cell>
          <cell r="AB5">
            <v>0</v>
          </cell>
        </row>
        <row r="6">
          <cell r="C6">
            <v>0</v>
          </cell>
          <cell r="D6">
            <v>0</v>
          </cell>
          <cell r="R6" t="str">
            <v>בניכוי חלויות שוטפות</v>
          </cell>
          <cell r="S6">
            <v>0</v>
          </cell>
          <cell r="T6">
            <v>0</v>
          </cell>
        </row>
        <row r="7">
          <cell r="C7">
            <v>0</v>
          </cell>
          <cell r="D7">
            <v>0</v>
          </cell>
          <cell r="R7" t="str">
            <v>התחייבויות אחרות לז"א ל</v>
          </cell>
          <cell r="S7">
            <v>0</v>
          </cell>
          <cell r="T7">
            <v>0</v>
          </cell>
          <cell r="Z7">
            <v>10</v>
          </cell>
          <cell r="AA7">
            <v>296</v>
          </cell>
          <cell r="AB7">
            <v>0</v>
          </cell>
          <cell r="AD7">
            <v>296</v>
          </cell>
          <cell r="AE7">
            <v>0</v>
          </cell>
        </row>
        <row r="8">
          <cell r="R8" t="str">
            <v>בניכוי חלויות שוטפות</v>
          </cell>
          <cell r="S8">
            <v>0</v>
          </cell>
          <cell r="T8">
            <v>0</v>
          </cell>
        </row>
        <row r="9">
          <cell r="R9" t="str">
            <v>עודף הפסד על השקעה בחברה מוחזקת</v>
          </cell>
          <cell r="S9">
            <v>0</v>
          </cell>
          <cell r="T9">
            <v>0</v>
          </cell>
        </row>
        <row r="10">
          <cell r="AD10" t="str">
            <v xml:space="preserve">מספר </v>
          </cell>
          <cell r="AE10" t="str">
            <v xml:space="preserve">מספר </v>
          </cell>
        </row>
        <row r="11">
          <cell r="X11">
            <v>31</v>
          </cell>
          <cell r="Y11" t="str">
            <v>הפסד (רווח) מני"ע</v>
          </cell>
          <cell r="Z11">
            <v>2003</v>
          </cell>
          <cell r="AA11">
            <v>2002</v>
          </cell>
          <cell r="AB11">
            <v>2001</v>
          </cell>
          <cell r="AD11" t="str">
            <v>השוואה</v>
          </cell>
          <cell r="AE11" t="str">
            <v>השוואה</v>
          </cell>
        </row>
        <row r="12">
          <cell r="C12">
            <v>21</v>
          </cell>
          <cell r="D12">
            <v>169</v>
          </cell>
          <cell r="F12">
            <v>169</v>
          </cell>
          <cell r="S12">
            <v>0</v>
          </cell>
          <cell r="T12">
            <v>229</v>
          </cell>
          <cell r="V12">
            <v>229</v>
          </cell>
          <cell r="Y12" t="str">
            <v>הפסד מני"ע</v>
          </cell>
          <cell r="Z12">
            <v>0</v>
          </cell>
          <cell r="AA12">
            <v>305</v>
          </cell>
          <cell r="AB12">
            <v>0</v>
          </cell>
          <cell r="AD12">
            <v>305</v>
          </cell>
        </row>
        <row r="13">
          <cell r="Y13" t="str">
            <v>עלות המכר</v>
          </cell>
          <cell r="Z13">
            <v>0</v>
          </cell>
          <cell r="AA13">
            <v>0</v>
          </cell>
          <cell r="AB13">
            <v>0</v>
          </cell>
        </row>
        <row r="14">
          <cell r="Y14" t="str">
            <v>חוז חברת האם</v>
          </cell>
          <cell r="Z14">
            <v>0</v>
          </cell>
          <cell r="AA14">
            <v>0</v>
          </cell>
          <cell r="AB14">
            <v>0</v>
          </cell>
        </row>
        <row r="15">
          <cell r="F15" t="str">
            <v xml:space="preserve">מספר </v>
          </cell>
          <cell r="V15" t="str">
            <v xml:space="preserve">מספר </v>
          </cell>
          <cell r="Y15" t="str">
            <v>אחרות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2</v>
          </cell>
          <cell r="B16" t="str">
            <v>השקעות לזמן קצר</v>
          </cell>
          <cell r="C16">
            <v>2003</v>
          </cell>
          <cell r="D16">
            <v>2002</v>
          </cell>
          <cell r="F16" t="str">
            <v>השוואה</v>
          </cell>
          <cell r="Q16">
            <v>24</v>
          </cell>
          <cell r="R16" t="str">
            <v>התחייבויות בשל סיום יחסי עובד מעביד</v>
          </cell>
          <cell r="S16">
            <v>2003</v>
          </cell>
          <cell r="T16">
            <v>2002</v>
          </cell>
          <cell r="V16" t="str">
            <v>השוואה</v>
          </cell>
          <cell r="Z16">
            <v>0</v>
          </cell>
          <cell r="AA16">
            <v>0</v>
          </cell>
          <cell r="AB16">
            <v>0</v>
          </cell>
        </row>
        <row r="17">
          <cell r="B17" t="str">
            <v>ניירות ערך סחירים</v>
          </cell>
          <cell r="C17">
            <v>2406</v>
          </cell>
          <cell r="D17">
            <v>2139</v>
          </cell>
          <cell r="F17">
            <v>2139</v>
          </cell>
          <cell r="R17" t="str">
            <v>העתודה לפיצויים</v>
          </cell>
          <cell r="S17">
            <v>0</v>
          </cell>
          <cell r="T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B18" t="str">
            <v>הלוואות מסחריות</v>
          </cell>
          <cell r="C18">
            <v>0</v>
          </cell>
          <cell r="D18">
            <v>0</v>
          </cell>
          <cell r="R18" t="str">
            <v>בניכוי יעודה שהופקדה</v>
          </cell>
          <cell r="S18">
            <v>0</v>
          </cell>
          <cell r="T18">
            <v>0</v>
          </cell>
        </row>
        <row r="19">
          <cell r="B19" t="str">
            <v>הלוואות לאחרים</v>
          </cell>
          <cell r="C19">
            <v>0</v>
          </cell>
          <cell r="D19">
            <v>0</v>
          </cell>
          <cell r="S19">
            <v>0</v>
          </cell>
          <cell r="T19">
            <v>0</v>
          </cell>
          <cell r="Z19">
            <v>0</v>
          </cell>
          <cell r="AA19">
            <v>305</v>
          </cell>
          <cell r="AB19">
            <v>0</v>
          </cell>
          <cell r="AD19">
            <v>305</v>
          </cell>
          <cell r="AE19">
            <v>0</v>
          </cell>
        </row>
        <row r="20">
          <cell r="B20" t="str">
            <v>פקדונות בבנקים</v>
          </cell>
          <cell r="C20">
            <v>0</v>
          </cell>
          <cell r="D20">
            <v>0</v>
          </cell>
          <cell r="S20">
            <v>0</v>
          </cell>
          <cell r="T20">
            <v>0</v>
          </cell>
        </row>
        <row r="21">
          <cell r="B21" t="str">
            <v>חלויות שוטפות - הלוואות מסחריות</v>
          </cell>
          <cell r="C21">
            <v>0</v>
          </cell>
          <cell r="D21">
            <v>0</v>
          </cell>
          <cell r="S21">
            <v>0</v>
          </cell>
          <cell r="T21">
            <v>0</v>
          </cell>
          <cell r="AD21" t="str">
            <v xml:space="preserve">מספר </v>
          </cell>
          <cell r="AE21" t="str">
            <v xml:space="preserve">מספר </v>
          </cell>
        </row>
        <row r="22">
          <cell r="B22" t="str">
            <v>חלויות שוטפות - הלוואות לאחרים</v>
          </cell>
          <cell r="C22">
            <v>0</v>
          </cell>
          <cell r="D22">
            <v>0</v>
          </cell>
          <cell r="X22">
            <v>32</v>
          </cell>
          <cell r="Y22" t="str">
            <v>הוצאות מכירה</v>
          </cell>
          <cell r="Z22">
            <v>2003</v>
          </cell>
          <cell r="AA22">
            <v>2002</v>
          </cell>
          <cell r="AB22">
            <v>2001</v>
          </cell>
          <cell r="AD22" t="str">
            <v>השוואה</v>
          </cell>
          <cell r="AE22" t="str">
            <v>השוואה</v>
          </cell>
        </row>
        <row r="23">
          <cell r="Y23" t="str">
            <v>שכר והוצאות בקשר לעובדים</v>
          </cell>
          <cell r="Z23">
            <v>0</v>
          </cell>
          <cell r="AA23">
            <v>0</v>
          </cell>
          <cell r="AB23">
            <v>0</v>
          </cell>
        </row>
        <row r="24">
          <cell r="Z24">
            <v>0</v>
          </cell>
          <cell r="AA24">
            <v>0</v>
          </cell>
          <cell r="AB24">
            <v>0</v>
          </cell>
        </row>
        <row r="25">
          <cell r="Y25" t="str">
            <v>קידום מכירות</v>
          </cell>
          <cell r="Z25">
            <v>0</v>
          </cell>
          <cell r="AA25">
            <v>0</v>
          </cell>
          <cell r="AB25">
            <v>0</v>
          </cell>
        </row>
        <row r="26">
          <cell r="C26">
            <v>2406</v>
          </cell>
          <cell r="D26">
            <v>2139</v>
          </cell>
          <cell r="F26">
            <v>2139</v>
          </cell>
          <cell r="S26">
            <v>0</v>
          </cell>
          <cell r="T26">
            <v>0</v>
          </cell>
          <cell r="V26">
            <v>0</v>
          </cell>
          <cell r="Y26" t="str">
            <v>ימי עיון</v>
          </cell>
          <cell r="Z26">
            <v>0</v>
          </cell>
          <cell r="AA26">
            <v>0</v>
          </cell>
          <cell r="AB26">
            <v>0</v>
          </cell>
        </row>
        <row r="27">
          <cell r="Y27" t="str">
            <v>שונות</v>
          </cell>
          <cell r="Z27">
            <v>0</v>
          </cell>
          <cell r="AA27">
            <v>0</v>
          </cell>
          <cell r="AB27">
            <v>0</v>
          </cell>
        </row>
        <row r="28">
          <cell r="F28" t="str">
            <v xml:space="preserve">מספר </v>
          </cell>
          <cell r="Z28">
            <v>0</v>
          </cell>
          <cell r="AA28">
            <v>0</v>
          </cell>
          <cell r="AB28">
            <v>0</v>
          </cell>
        </row>
        <row r="29">
          <cell r="A29">
            <v>3</v>
          </cell>
          <cell r="B29" t="str">
            <v>לקוחות</v>
          </cell>
          <cell r="C29">
            <v>2003</v>
          </cell>
          <cell r="D29">
            <v>2002</v>
          </cell>
          <cell r="F29" t="str">
            <v>השוואה</v>
          </cell>
        </row>
        <row r="30">
          <cell r="B30" t="str">
            <v>חובות פתוחים</v>
          </cell>
          <cell r="C30">
            <v>3</v>
          </cell>
          <cell r="D30">
            <v>0</v>
          </cell>
        </row>
        <row r="31">
          <cell r="B31" t="str">
            <v>המחאות לגביה</v>
          </cell>
          <cell r="C31">
            <v>0</v>
          </cell>
          <cell r="D31">
            <v>0</v>
          </cell>
        </row>
        <row r="32">
          <cell r="B32" t="str">
            <v>הכנסות לקבל בגין לקוחות</v>
          </cell>
          <cell r="C32">
            <v>0</v>
          </cell>
          <cell r="D32">
            <v>0</v>
          </cell>
          <cell r="Z32">
            <v>0</v>
          </cell>
          <cell r="AA32">
            <v>0</v>
          </cell>
          <cell r="AB32">
            <v>0</v>
          </cell>
          <cell r="AD32">
            <v>0</v>
          </cell>
          <cell r="AE32">
            <v>0</v>
          </cell>
        </row>
        <row r="33">
          <cell r="B33" t="str">
            <v>בניכוי הפרשה לחובות מסופקים</v>
          </cell>
          <cell r="C33">
            <v>-1</v>
          </cell>
          <cell r="D33">
            <v>0</v>
          </cell>
        </row>
        <row r="34">
          <cell r="AD34" t="str">
            <v xml:space="preserve">מספר </v>
          </cell>
          <cell r="AE34" t="str">
            <v xml:space="preserve">מספר </v>
          </cell>
        </row>
        <row r="35">
          <cell r="X35">
            <v>33</v>
          </cell>
          <cell r="Y35" t="str">
            <v>הוצאות הנהלה וכלליות</v>
          </cell>
          <cell r="Z35">
            <v>2003</v>
          </cell>
          <cell r="AA35">
            <v>2002</v>
          </cell>
          <cell r="AB35">
            <v>2001</v>
          </cell>
          <cell r="AD35" t="str">
            <v>השוואה</v>
          </cell>
          <cell r="AE35" t="str">
            <v>השוואה</v>
          </cell>
        </row>
        <row r="36">
          <cell r="Z36">
            <v>0</v>
          </cell>
          <cell r="AA36">
            <v>0</v>
          </cell>
          <cell r="AB36">
            <v>0</v>
          </cell>
        </row>
        <row r="37">
          <cell r="C37">
            <v>2</v>
          </cell>
          <cell r="D37">
            <v>0</v>
          </cell>
          <cell r="F37">
            <v>0</v>
          </cell>
          <cell r="Y37" t="str">
            <v>שכ"ע</v>
          </cell>
          <cell r="Z37">
            <v>0</v>
          </cell>
          <cell r="AA37">
            <v>0</v>
          </cell>
          <cell r="AB37">
            <v>0</v>
          </cell>
        </row>
        <row r="38">
          <cell r="Y38" t="str">
            <v>יעוץ מקצועי</v>
          </cell>
          <cell r="Z38">
            <v>40</v>
          </cell>
          <cell r="AA38">
            <v>0</v>
          </cell>
          <cell r="AB38">
            <v>0</v>
          </cell>
        </row>
        <row r="39">
          <cell r="F39" t="str">
            <v xml:space="preserve">מספר </v>
          </cell>
          <cell r="Y39" t="str">
            <v>חו"ז חברת האם</v>
          </cell>
          <cell r="Z39">
            <v>0</v>
          </cell>
          <cell r="AA39">
            <v>0</v>
          </cell>
          <cell r="AB39">
            <v>0</v>
          </cell>
        </row>
        <row r="40">
          <cell r="A40">
            <v>4</v>
          </cell>
          <cell r="B40" t="str">
            <v>חייבים ויתרות חובה</v>
          </cell>
          <cell r="C40">
            <v>2003</v>
          </cell>
          <cell r="D40">
            <v>2002</v>
          </cell>
          <cell r="F40" t="str">
            <v>השוואה</v>
          </cell>
          <cell r="Y40" t="str">
            <v>חובות אבודים ומסופקים</v>
          </cell>
          <cell r="Z40">
            <v>0</v>
          </cell>
          <cell r="AA40">
            <v>0</v>
          </cell>
          <cell r="AB40">
            <v>0</v>
          </cell>
        </row>
        <row r="41">
          <cell r="B41" t="str">
            <v>עובדים</v>
          </cell>
          <cell r="C41">
            <v>0</v>
          </cell>
          <cell r="D41">
            <v>0</v>
          </cell>
          <cell r="Y41" t="str">
            <v>שונות</v>
          </cell>
          <cell r="Z41">
            <v>-13</v>
          </cell>
          <cell r="AA41">
            <v>553</v>
          </cell>
          <cell r="AB41">
            <v>0</v>
          </cell>
          <cell r="AD41">
            <v>553</v>
          </cell>
        </row>
        <row r="42">
          <cell r="B42" t="str">
            <v>מוסדות</v>
          </cell>
          <cell r="C42">
            <v>3</v>
          </cell>
          <cell r="D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מסי הכנסה לקבל</v>
          </cell>
          <cell r="C43">
            <v>0</v>
          </cell>
          <cell r="D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חברות מאוחדות</v>
          </cell>
          <cell r="C44">
            <v>0</v>
          </cell>
          <cell r="D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B45" t="str">
            <v>חברות כלולות</v>
          </cell>
          <cell r="C45">
            <v>0</v>
          </cell>
          <cell r="D45">
            <v>0</v>
          </cell>
          <cell r="Z45">
            <v>27</v>
          </cell>
          <cell r="AA45">
            <v>553</v>
          </cell>
          <cell r="AB45">
            <v>0</v>
          </cell>
          <cell r="AD45">
            <v>553</v>
          </cell>
          <cell r="AE45">
            <v>0</v>
          </cell>
        </row>
        <row r="46">
          <cell r="B46" t="str">
            <v>בעלי עניין</v>
          </cell>
          <cell r="C46">
            <v>-1</v>
          </cell>
          <cell r="D46">
            <v>0</v>
          </cell>
        </row>
        <row r="47">
          <cell r="B47" t="str">
            <v>מסים נדחים - ז"ק</v>
          </cell>
          <cell r="C47">
            <v>224</v>
          </cell>
          <cell r="D47">
            <v>0</v>
          </cell>
        </row>
        <row r="48">
          <cell r="B48" t="str">
            <v>הוצאות מראש והכנסות לקבל</v>
          </cell>
          <cell r="C48">
            <v>3</v>
          </cell>
          <cell r="D48">
            <v>0</v>
          </cell>
          <cell r="AD48" t="str">
            <v xml:space="preserve">מספר </v>
          </cell>
          <cell r="AE48" t="str">
            <v xml:space="preserve">מספר </v>
          </cell>
        </row>
        <row r="49">
          <cell r="B49" t="str">
            <v>נכסים המיועדים למימוש</v>
          </cell>
          <cell r="C49">
            <v>0</v>
          </cell>
          <cell r="D49">
            <v>0</v>
          </cell>
          <cell r="X49">
            <v>34</v>
          </cell>
          <cell r="Y49">
            <v>0</v>
          </cell>
          <cell r="Z49">
            <v>2003</v>
          </cell>
          <cell r="AA49">
            <v>2002</v>
          </cell>
          <cell r="AB49">
            <v>2001</v>
          </cell>
          <cell r="AD49" t="str">
            <v>השוואה</v>
          </cell>
          <cell r="AE49" t="str">
            <v>השוואה</v>
          </cell>
        </row>
        <row r="50">
          <cell r="B50" t="str">
            <v>חייבים ויתרות חובה אחרים</v>
          </cell>
          <cell r="C50">
            <v>0</v>
          </cell>
          <cell r="D50">
            <v>381</v>
          </cell>
          <cell r="F50">
            <v>381</v>
          </cell>
          <cell r="Z50">
            <v>0</v>
          </cell>
          <cell r="AA50">
            <v>0</v>
          </cell>
          <cell r="AB50">
            <v>0</v>
          </cell>
        </row>
        <row r="51">
          <cell r="C51">
            <v>229</v>
          </cell>
          <cell r="D51">
            <v>381</v>
          </cell>
          <cell r="F51">
            <v>381</v>
          </cell>
        </row>
        <row r="53">
          <cell r="Z53">
            <v>0</v>
          </cell>
          <cell r="AA53">
            <v>0</v>
          </cell>
          <cell r="AB53">
            <v>0</v>
          </cell>
          <cell r="AD53">
            <v>0</v>
          </cell>
          <cell r="AE53">
            <v>0</v>
          </cell>
        </row>
        <row r="54">
          <cell r="F54" t="str">
            <v xml:space="preserve">מספר </v>
          </cell>
        </row>
        <row r="55">
          <cell r="A55">
            <v>5</v>
          </cell>
          <cell r="B55" t="str">
            <v>הלוואות לצדדים קשורים</v>
          </cell>
          <cell r="C55">
            <v>2003</v>
          </cell>
          <cell r="D55">
            <v>2002</v>
          </cell>
          <cell r="F55" t="str">
            <v>השוואה</v>
          </cell>
        </row>
        <row r="56">
          <cell r="B56" t="str">
            <v>הלוואות ז"ק למאוחדות</v>
          </cell>
          <cell r="C56">
            <v>0</v>
          </cell>
          <cell r="D56">
            <v>0</v>
          </cell>
        </row>
        <row r="57">
          <cell r="B57" t="str">
            <v>הלוואות ז"ק לכלולות</v>
          </cell>
          <cell r="C57">
            <v>0</v>
          </cell>
          <cell r="D57">
            <v>0</v>
          </cell>
          <cell r="AD57" t="str">
            <v xml:space="preserve">מספר </v>
          </cell>
          <cell r="AE57" t="str">
            <v xml:space="preserve">מספר </v>
          </cell>
        </row>
        <row r="58">
          <cell r="B58" t="str">
            <v>הלוואות ז"ק לבעלי עניין</v>
          </cell>
          <cell r="C58">
            <v>0</v>
          </cell>
          <cell r="D58">
            <v>108</v>
          </cell>
          <cell r="F58">
            <v>108</v>
          </cell>
          <cell r="X58">
            <v>35</v>
          </cell>
          <cell r="Y58" t="str">
            <v>הוצאות מימון, נטו</v>
          </cell>
          <cell r="Z58">
            <v>2003</v>
          </cell>
          <cell r="AA58">
            <v>2002</v>
          </cell>
          <cell r="AB58">
            <v>2001</v>
          </cell>
          <cell r="AD58" t="str">
            <v>השוואה</v>
          </cell>
          <cell r="AE58" t="str">
            <v>השוואה</v>
          </cell>
        </row>
        <row r="59">
          <cell r="B59" t="str">
            <v>חלויות שוטפות הלוואות למאוחדות</v>
          </cell>
          <cell r="C59">
            <v>0</v>
          </cell>
          <cell r="D59">
            <v>0</v>
          </cell>
          <cell r="Y59" t="str">
            <v>הוצאות מימון</v>
          </cell>
          <cell r="Z59">
            <v>8</v>
          </cell>
          <cell r="AA59">
            <v>11</v>
          </cell>
          <cell r="AB59">
            <v>0</v>
          </cell>
          <cell r="AD59">
            <v>11</v>
          </cell>
        </row>
        <row r="60">
          <cell r="B60" t="str">
            <v>חלויות שוטפות הלוואות לכלולות</v>
          </cell>
          <cell r="C60">
            <v>0</v>
          </cell>
          <cell r="D60">
            <v>0</v>
          </cell>
          <cell r="Y60" t="str">
            <v>הכנסות מימון</v>
          </cell>
          <cell r="Z60">
            <v>-439</v>
          </cell>
          <cell r="AA60">
            <v>0</v>
          </cell>
          <cell r="AB60">
            <v>0</v>
          </cell>
        </row>
        <row r="61">
          <cell r="B61" t="str">
            <v>חלויות שוטפות הלוואות לבעלי עניין</v>
          </cell>
          <cell r="C61">
            <v>0</v>
          </cell>
          <cell r="D61">
            <v>0</v>
          </cell>
          <cell r="Y61" t="str">
            <v>תאום אינפלציוני</v>
          </cell>
          <cell r="Z61">
            <v>0</v>
          </cell>
          <cell r="AA61">
            <v>0</v>
          </cell>
          <cell r="AB61">
            <v>0</v>
          </cell>
        </row>
        <row r="63">
          <cell r="Z63">
            <v>-431</v>
          </cell>
          <cell r="AA63">
            <v>11</v>
          </cell>
          <cell r="AB63">
            <v>0</v>
          </cell>
          <cell r="AD63">
            <v>11</v>
          </cell>
          <cell r="AE63">
            <v>0</v>
          </cell>
        </row>
        <row r="65">
          <cell r="C65">
            <v>0</v>
          </cell>
          <cell r="D65">
            <v>108</v>
          </cell>
          <cell r="F65">
            <v>108</v>
          </cell>
        </row>
        <row r="66">
          <cell r="AD66" t="str">
            <v xml:space="preserve">מספר </v>
          </cell>
          <cell r="AE66" t="str">
            <v xml:space="preserve">מספר </v>
          </cell>
        </row>
        <row r="67">
          <cell r="F67" t="str">
            <v xml:space="preserve">מספר </v>
          </cell>
          <cell r="X67">
            <v>36</v>
          </cell>
          <cell r="Y67" t="str">
            <v>הכנסות (הוצאות) אחרות</v>
          </cell>
          <cell r="Z67">
            <v>2003</v>
          </cell>
          <cell r="AA67">
            <v>2002</v>
          </cell>
          <cell r="AB67">
            <v>2001</v>
          </cell>
          <cell r="AD67" t="str">
            <v>השוואה</v>
          </cell>
          <cell r="AE67" t="str">
            <v>השוואה</v>
          </cell>
        </row>
        <row r="68">
          <cell r="A68">
            <v>6</v>
          </cell>
          <cell r="B68" t="str">
            <v>מלאי</v>
          </cell>
          <cell r="C68">
            <v>2003</v>
          </cell>
          <cell r="D68">
            <v>2002</v>
          </cell>
          <cell r="F68" t="str">
            <v>השוואה</v>
          </cell>
          <cell r="Y68" t="str">
            <v>רווחי הון מרכוש קבוע</v>
          </cell>
          <cell r="Z68">
            <v>0</v>
          </cell>
          <cell r="AA68">
            <v>0</v>
          </cell>
          <cell r="AB68">
            <v>0</v>
          </cell>
        </row>
        <row r="69">
          <cell r="B69" t="str">
            <v>חומרי גלם</v>
          </cell>
          <cell r="C69">
            <v>0</v>
          </cell>
          <cell r="D69">
            <v>0</v>
          </cell>
          <cell r="Y69" t="str">
            <v>שכר דירה, נטו</v>
          </cell>
          <cell r="Z69">
            <v>0</v>
          </cell>
          <cell r="AA69">
            <v>0</v>
          </cell>
          <cell r="AB69">
            <v>0</v>
          </cell>
        </row>
        <row r="70">
          <cell r="B70" t="str">
            <v>חלקי חילוף</v>
          </cell>
          <cell r="C70">
            <v>0</v>
          </cell>
          <cell r="D70">
            <v>0</v>
          </cell>
          <cell r="G70">
            <v>16</v>
          </cell>
          <cell r="H70" t="str">
            <v>רכוש קבוע</v>
          </cell>
          <cell r="I70" t="str">
            <v>מחשבים</v>
          </cell>
          <cell r="J70" t="str">
            <v>ריהוט וציוד משרדי</v>
          </cell>
          <cell r="K70" t="str">
            <v>הקמת אתר אינטרנט</v>
          </cell>
          <cell r="L70" t="str">
            <v>שיפורים במושכר</v>
          </cell>
          <cell r="M70" t="str">
            <v>כלי רכב פרטיים</v>
          </cell>
          <cell r="N70" t="str">
            <v>רכוש קבוע</v>
          </cell>
          <cell r="O70" t="str">
            <v>תש ע"ח ר"ק</v>
          </cell>
          <cell r="P70" t="str">
            <v>סה"כ</v>
          </cell>
          <cell r="Y70" t="str">
            <v>אחרות</v>
          </cell>
          <cell r="Z70">
            <v>0</v>
          </cell>
          <cell r="AA70">
            <v>0</v>
          </cell>
          <cell r="AB70">
            <v>0</v>
          </cell>
        </row>
        <row r="71">
          <cell r="B71" t="str">
            <v>תוצרת גמורה</v>
          </cell>
          <cell r="C71">
            <v>0</v>
          </cell>
          <cell r="D71">
            <v>0</v>
          </cell>
          <cell r="H71" t="str">
            <v>עלות</v>
          </cell>
          <cell r="Z71">
            <v>0</v>
          </cell>
          <cell r="AA71">
            <v>0</v>
          </cell>
          <cell r="AB71">
            <v>0</v>
          </cell>
        </row>
        <row r="72">
          <cell r="B72" t="str">
            <v>מלאי בדרך</v>
          </cell>
          <cell r="C72">
            <v>0</v>
          </cell>
          <cell r="D72">
            <v>0</v>
          </cell>
          <cell r="H72" t="str">
            <v>עלות יתרה לתחילת השנה</v>
          </cell>
          <cell r="I72">
            <v>5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5</v>
          </cell>
        </row>
        <row r="73">
          <cell r="B73" t="str">
            <v>מקדמות ע"ח מלאי</v>
          </cell>
          <cell r="C73">
            <v>0</v>
          </cell>
          <cell r="D73">
            <v>0</v>
          </cell>
          <cell r="H73" t="str">
            <v>עלות תוספות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Z73">
            <v>0</v>
          </cell>
          <cell r="AA73">
            <v>0</v>
          </cell>
          <cell r="AB73">
            <v>0</v>
          </cell>
          <cell r="AD73">
            <v>0</v>
          </cell>
          <cell r="AE73">
            <v>0</v>
          </cell>
        </row>
        <row r="74">
          <cell r="H74" t="str">
            <v>עלות גריעות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H75" t="str">
            <v>יתרה ליום המאזן</v>
          </cell>
          <cell r="I75">
            <v>5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5</v>
          </cell>
          <cell r="AD75" t="str">
            <v xml:space="preserve">מספר </v>
          </cell>
          <cell r="AE75" t="str">
            <v xml:space="preserve">מספר </v>
          </cell>
        </row>
        <row r="76">
          <cell r="X76">
            <v>37</v>
          </cell>
          <cell r="Y76" t="str">
            <v>מיסים על ההכנסה</v>
          </cell>
          <cell r="Z76">
            <v>2003</v>
          </cell>
          <cell r="AA76">
            <v>2002</v>
          </cell>
          <cell r="AB76">
            <v>2001</v>
          </cell>
          <cell r="AD76" t="str">
            <v>השוואה</v>
          </cell>
          <cell r="AE76" t="str">
            <v>השוואה</v>
          </cell>
        </row>
        <row r="77">
          <cell r="H77" t="str">
            <v>פחת שנצבר</v>
          </cell>
          <cell r="Y77" t="str">
            <v>מסים שוטפים</v>
          </cell>
          <cell r="Z77">
            <v>0</v>
          </cell>
          <cell r="AA77">
            <v>0</v>
          </cell>
          <cell r="AB77">
            <v>0</v>
          </cell>
        </row>
        <row r="78">
          <cell r="C78">
            <v>0</v>
          </cell>
          <cell r="D78">
            <v>0</v>
          </cell>
          <cell r="F78">
            <v>0</v>
          </cell>
          <cell r="H78" t="str">
            <v>פ.נ. יתרה לתחילת השנה</v>
          </cell>
          <cell r="I78">
            <v>5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5</v>
          </cell>
          <cell r="Y78" t="str">
            <v>מסים נדחים</v>
          </cell>
          <cell r="Z78">
            <v>97</v>
          </cell>
          <cell r="AA78">
            <v>0</v>
          </cell>
          <cell r="AB78">
            <v>0</v>
          </cell>
        </row>
        <row r="79">
          <cell r="H79" t="str">
            <v>פ.נ. תוספות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Y79" t="str">
            <v>מסים המיוחסים לקרן הון</v>
          </cell>
          <cell r="Z79">
            <v>0</v>
          </cell>
          <cell r="AA79">
            <v>0</v>
          </cell>
          <cell r="AB79">
            <v>0</v>
          </cell>
        </row>
        <row r="80">
          <cell r="F80" t="str">
            <v xml:space="preserve">מספר </v>
          </cell>
          <cell r="H80" t="str">
            <v>פ.נ.גריעות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Y80" t="str">
            <v>מסים בגין שנים קודמות</v>
          </cell>
          <cell r="Z80">
            <v>0</v>
          </cell>
          <cell r="AA80">
            <v>-175</v>
          </cell>
          <cell r="AB80">
            <v>0</v>
          </cell>
          <cell r="AD80">
            <v>-175</v>
          </cell>
        </row>
        <row r="81">
          <cell r="A81">
            <v>7</v>
          </cell>
          <cell r="B81">
            <v>0</v>
          </cell>
          <cell r="C81">
            <v>2003</v>
          </cell>
          <cell r="D81">
            <v>2002</v>
          </cell>
          <cell r="F81" t="str">
            <v>השוואה</v>
          </cell>
          <cell r="H81" t="str">
            <v>יתרה ליום המאזן</v>
          </cell>
          <cell r="I81">
            <v>5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5</v>
          </cell>
          <cell r="Z81">
            <v>97</v>
          </cell>
          <cell r="AA81">
            <v>-175</v>
          </cell>
          <cell r="AB81">
            <v>0</v>
          </cell>
          <cell r="AD81">
            <v>-175</v>
          </cell>
          <cell r="AE81">
            <v>0</v>
          </cell>
        </row>
        <row r="82">
          <cell r="C82">
            <v>0</v>
          </cell>
          <cell r="D82">
            <v>0</v>
          </cell>
        </row>
        <row r="83">
          <cell r="C83">
            <v>0</v>
          </cell>
          <cell r="D83">
            <v>0</v>
          </cell>
          <cell r="H83" t="str">
            <v>עלות מופחתת ליום המאזן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AD83" t="str">
            <v xml:space="preserve">מספר </v>
          </cell>
          <cell r="AE83" t="str">
            <v xml:space="preserve">מספר </v>
          </cell>
        </row>
        <row r="84">
          <cell r="C84">
            <v>0</v>
          </cell>
          <cell r="D84">
            <v>0</v>
          </cell>
          <cell r="X84">
            <v>38</v>
          </cell>
          <cell r="Y84" t="str">
            <v>חלק החברה ברווחי חב' כלולות</v>
          </cell>
          <cell r="Z84">
            <v>2003</v>
          </cell>
          <cell r="AA84">
            <v>2002</v>
          </cell>
          <cell r="AB84">
            <v>2001</v>
          </cell>
          <cell r="AD84" t="str">
            <v>השוואה</v>
          </cell>
          <cell r="AE84" t="str">
            <v>השוואה</v>
          </cell>
        </row>
        <row r="85">
          <cell r="Z85">
            <v>0</v>
          </cell>
          <cell r="AA85">
            <v>0</v>
          </cell>
          <cell r="AB85">
            <v>0</v>
          </cell>
        </row>
        <row r="86">
          <cell r="Z86">
            <v>0</v>
          </cell>
          <cell r="AA86">
            <v>0</v>
          </cell>
          <cell r="AB86">
            <v>0</v>
          </cell>
        </row>
        <row r="87">
          <cell r="Z87">
            <v>0</v>
          </cell>
          <cell r="AA87">
            <v>0</v>
          </cell>
          <cell r="AB87">
            <v>0</v>
          </cell>
        </row>
        <row r="88">
          <cell r="H88" t="str">
            <v>עלות מופחתת לתום השנה הקודמת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Z89">
            <v>0</v>
          </cell>
          <cell r="AA89">
            <v>0</v>
          </cell>
          <cell r="AB89">
            <v>0</v>
          </cell>
          <cell r="AD89">
            <v>0</v>
          </cell>
          <cell r="AE89">
            <v>0</v>
          </cell>
        </row>
        <row r="91">
          <cell r="C91">
            <v>0</v>
          </cell>
          <cell r="D91">
            <v>0</v>
          </cell>
          <cell r="F91">
            <v>0</v>
          </cell>
        </row>
        <row r="96">
          <cell r="L96" t="str">
            <v xml:space="preserve">מספר </v>
          </cell>
        </row>
        <row r="97">
          <cell r="G97">
            <v>17</v>
          </cell>
          <cell r="H97" t="str">
            <v>אשראי  מבנקים ומאחרים</v>
          </cell>
          <cell r="I97">
            <v>2003</v>
          </cell>
          <cell r="J97">
            <v>2002</v>
          </cell>
          <cell r="L97" t="str">
            <v>השוואה</v>
          </cell>
        </row>
        <row r="98">
          <cell r="H98" t="str">
            <v>אשראי לז"ק מתאגידים בנקאיים</v>
          </cell>
          <cell r="I98">
            <v>0</v>
          </cell>
          <cell r="J98">
            <v>0</v>
          </cell>
        </row>
        <row r="99">
          <cell r="H99" t="str">
            <v>אשראי לז"ק מאחרים</v>
          </cell>
          <cell r="I99">
            <v>0</v>
          </cell>
          <cell r="J99">
            <v>0</v>
          </cell>
        </row>
        <row r="100">
          <cell r="H100" t="str">
            <v>אשראי לז"ק מהאגודה</v>
          </cell>
          <cell r="I100">
            <v>0</v>
          </cell>
          <cell r="J100">
            <v>0</v>
          </cell>
        </row>
        <row r="101">
          <cell r="H101" t="str">
            <v>חלויות שוטפות של הלוואות בנקאיות</v>
          </cell>
          <cell r="I101">
            <v>0</v>
          </cell>
          <cell r="J101">
            <v>0</v>
          </cell>
        </row>
        <row r="102">
          <cell r="H102" t="str">
            <v>חלויות שוטפות של הלוואות אחרות</v>
          </cell>
          <cell r="I102">
            <v>0</v>
          </cell>
          <cell r="J102">
            <v>0</v>
          </cell>
        </row>
        <row r="107">
          <cell r="I107">
            <v>0</v>
          </cell>
          <cell r="J107">
            <v>0</v>
          </cell>
          <cell r="L107">
            <v>0</v>
          </cell>
        </row>
        <row r="109">
          <cell r="L109" t="str">
            <v xml:space="preserve">מספר </v>
          </cell>
        </row>
        <row r="110">
          <cell r="G110">
            <v>18</v>
          </cell>
          <cell r="H110" t="str">
            <v>התחייבויות לספקים ולנותני שרותים</v>
          </cell>
          <cell r="I110">
            <v>2003</v>
          </cell>
          <cell r="J110">
            <v>2002</v>
          </cell>
          <cell r="L110" t="str">
            <v>השוואה</v>
          </cell>
        </row>
        <row r="111">
          <cell r="H111" t="str">
            <v>חובות פתוחים</v>
          </cell>
          <cell r="I111">
            <v>0</v>
          </cell>
          <cell r="J111">
            <v>0</v>
          </cell>
        </row>
        <row r="112">
          <cell r="H112" t="str">
            <v>שטרות לפרעון</v>
          </cell>
          <cell r="I112">
            <v>0</v>
          </cell>
          <cell r="J112">
            <v>0</v>
          </cell>
        </row>
        <row r="113">
          <cell r="I113">
            <v>0</v>
          </cell>
          <cell r="J113">
            <v>0</v>
          </cell>
        </row>
        <row r="114">
          <cell r="I114">
            <v>0</v>
          </cell>
          <cell r="J114">
            <v>0</v>
          </cell>
        </row>
        <row r="115">
          <cell r="I115">
            <v>0</v>
          </cell>
          <cell r="J115">
            <v>0</v>
          </cell>
          <cell r="L115">
            <v>0</v>
          </cell>
        </row>
        <row r="118">
          <cell r="L118" t="str">
            <v xml:space="preserve">מספר </v>
          </cell>
        </row>
        <row r="119">
          <cell r="F119" t="str">
            <v xml:space="preserve">מספר </v>
          </cell>
          <cell r="G119">
            <v>19</v>
          </cell>
          <cell r="H119" t="str">
            <v>זכאים ויתרות זכות</v>
          </cell>
          <cell r="I119">
            <v>2003</v>
          </cell>
          <cell r="J119">
            <v>2002</v>
          </cell>
          <cell r="L119" t="str">
            <v>השוואה</v>
          </cell>
        </row>
        <row r="120">
          <cell r="A120">
            <v>10</v>
          </cell>
          <cell r="B120" t="str">
            <v>השקעות, הלוואות ויתרות לז"א</v>
          </cell>
          <cell r="C120">
            <v>2003</v>
          </cell>
          <cell r="D120">
            <v>2002</v>
          </cell>
          <cell r="F120" t="str">
            <v>השוואה</v>
          </cell>
          <cell r="H120" t="str">
            <v>עובדים ומוסדות בגין שכר עבודה</v>
          </cell>
          <cell r="I120">
            <v>0</v>
          </cell>
          <cell r="J120">
            <v>0</v>
          </cell>
          <cell r="V120" t="str">
            <v xml:space="preserve">מספר </v>
          </cell>
        </row>
        <row r="121">
          <cell r="B121" t="str">
            <v>השקעות על בסיס עלות</v>
          </cell>
          <cell r="C121">
            <v>0</v>
          </cell>
          <cell r="D121">
            <v>0</v>
          </cell>
          <cell r="H121" t="str">
            <v>מוסדות</v>
          </cell>
          <cell r="I121">
            <v>2</v>
          </cell>
          <cell r="J121">
            <v>0</v>
          </cell>
          <cell r="Q121" t="str">
            <v>29 ד</v>
          </cell>
          <cell r="R121" t="str">
            <v>כתבי אופציה</v>
          </cell>
          <cell r="S121">
            <v>2003</v>
          </cell>
          <cell r="T121">
            <v>2002</v>
          </cell>
          <cell r="V121" t="str">
            <v>השוואה</v>
          </cell>
        </row>
        <row r="122">
          <cell r="B122" t="str">
            <v>הלוואות לחברות מתאחדות</v>
          </cell>
          <cell r="C122">
            <v>0</v>
          </cell>
          <cell r="D122">
            <v>0</v>
          </cell>
          <cell r="H122" t="str">
            <v>הכנסות מראש</v>
          </cell>
          <cell r="I122">
            <v>0</v>
          </cell>
          <cell r="J122">
            <v>0</v>
          </cell>
          <cell r="R122" t="str">
            <v>כתבי אופציה</v>
          </cell>
          <cell r="S122">
            <v>0</v>
          </cell>
          <cell r="T122">
            <v>0</v>
          </cell>
        </row>
        <row r="123">
          <cell r="B123" t="str">
            <v>בניכוי חלויות שוטפות</v>
          </cell>
          <cell r="C123">
            <v>0</v>
          </cell>
          <cell r="D123">
            <v>0</v>
          </cell>
          <cell r="H123" t="str">
            <v>מקדמות מלקוחות</v>
          </cell>
          <cell r="I123">
            <v>0</v>
          </cell>
          <cell r="J123">
            <v>0</v>
          </cell>
          <cell r="T123">
            <v>0</v>
          </cell>
        </row>
        <row r="124">
          <cell r="B124" t="str">
            <v xml:space="preserve">הלוואות לחברות כלולות  </v>
          </cell>
          <cell r="C124">
            <v>0</v>
          </cell>
          <cell r="D124">
            <v>0</v>
          </cell>
          <cell r="H124" t="str">
            <v>התחייבויות לחברות מאוחדות</v>
          </cell>
          <cell r="I124">
            <v>0</v>
          </cell>
          <cell r="J124">
            <v>0</v>
          </cell>
          <cell r="T124">
            <v>0</v>
          </cell>
        </row>
        <row r="125">
          <cell r="B125" t="str">
            <v>בניכוי חלויות שוטפות</v>
          </cell>
          <cell r="C125">
            <v>0</v>
          </cell>
          <cell r="D125">
            <v>0</v>
          </cell>
          <cell r="H125" t="str">
            <v>התחייבויות לחברות כלולות וצדדים קש</v>
          </cell>
          <cell r="I125">
            <v>0</v>
          </cell>
          <cell r="J125">
            <v>0</v>
          </cell>
          <cell r="T125">
            <v>0</v>
          </cell>
        </row>
        <row r="126">
          <cell r="B126" t="str">
            <v>הלוואות לאחרים</v>
          </cell>
          <cell r="C126">
            <v>0</v>
          </cell>
          <cell r="D126">
            <v>0</v>
          </cell>
          <cell r="H126" t="str">
            <v>התחייבויות לבעלי עניין</v>
          </cell>
          <cell r="I126">
            <v>0</v>
          </cell>
          <cell r="J126">
            <v>0</v>
          </cell>
          <cell r="T126">
            <v>0</v>
          </cell>
        </row>
        <row r="127">
          <cell r="B127" t="str">
            <v>בניכוי חלויות שוטפות</v>
          </cell>
          <cell r="C127">
            <v>0</v>
          </cell>
          <cell r="D127">
            <v>0</v>
          </cell>
          <cell r="H127" t="str">
            <v>מס הכנסה לשלם, נטו</v>
          </cell>
          <cell r="I127">
            <v>0</v>
          </cell>
          <cell r="J127">
            <v>0</v>
          </cell>
        </row>
        <row r="128">
          <cell r="B128" t="str">
            <v>השקעה אחרת</v>
          </cell>
          <cell r="C128">
            <v>0</v>
          </cell>
          <cell r="D128">
            <v>0</v>
          </cell>
          <cell r="H128" t="str">
            <v>הוצאות לשלם</v>
          </cell>
          <cell r="I128">
            <v>61</v>
          </cell>
          <cell r="J128">
            <v>0</v>
          </cell>
        </row>
        <row r="129">
          <cell r="H129" t="str">
            <v>הפרשה לחופשה והבראה</v>
          </cell>
          <cell r="I129">
            <v>0</v>
          </cell>
          <cell r="J129">
            <v>0</v>
          </cell>
        </row>
        <row r="130">
          <cell r="C130">
            <v>0</v>
          </cell>
          <cell r="D130">
            <v>0</v>
          </cell>
          <cell r="F130">
            <v>0</v>
          </cell>
          <cell r="H130" t="str">
            <v>רווחים שטרם מומשו</v>
          </cell>
          <cell r="I130">
            <v>0</v>
          </cell>
          <cell r="J130">
            <v>0</v>
          </cell>
        </row>
        <row r="131">
          <cell r="H131" t="str">
            <v>זכאים ויתרות זכות אחרים</v>
          </cell>
          <cell r="I131">
            <v>0</v>
          </cell>
          <cell r="J131">
            <v>153</v>
          </cell>
          <cell r="L131">
            <v>153</v>
          </cell>
          <cell r="S131">
            <v>0</v>
          </cell>
          <cell r="T131">
            <v>0</v>
          </cell>
          <cell r="V131">
            <v>0</v>
          </cell>
        </row>
        <row r="132">
          <cell r="I132">
            <v>63</v>
          </cell>
          <cell r="J132">
            <v>153</v>
          </cell>
          <cell r="L132">
            <v>153</v>
          </cell>
        </row>
        <row r="134">
          <cell r="V134" t="str">
            <v xml:space="preserve">מספר </v>
          </cell>
        </row>
        <row r="135">
          <cell r="Q135" t="str">
            <v>29 ה</v>
          </cell>
          <cell r="R135" t="str">
            <v>יתרת רווח</v>
          </cell>
          <cell r="S135">
            <v>2003</v>
          </cell>
          <cell r="T135">
            <v>2002</v>
          </cell>
          <cell r="V135" t="str">
            <v>השוואה</v>
          </cell>
        </row>
        <row r="136">
          <cell r="R136" t="str">
            <v>יתרת רווח לתחילת השנה</v>
          </cell>
          <cell r="S136">
            <v>-949</v>
          </cell>
          <cell r="T136">
            <v>-159</v>
          </cell>
          <cell r="V136" t="str">
            <v>=======</v>
          </cell>
        </row>
        <row r="137">
          <cell r="R137" t="str">
            <v>רווח השנה</v>
          </cell>
          <cell r="S137">
            <v>317</v>
          </cell>
          <cell r="T137">
            <v>-398</v>
          </cell>
          <cell r="V137" t="str">
            <v>=======</v>
          </cell>
        </row>
        <row r="138">
          <cell r="R138" t="str">
            <v>דוידנד שחולק</v>
          </cell>
          <cell r="S138">
            <v>0</v>
          </cell>
          <cell r="T138">
            <v>0</v>
          </cell>
        </row>
        <row r="139">
          <cell r="V139">
            <v>-159</v>
          </cell>
        </row>
        <row r="141">
          <cell r="V141">
            <v>-159</v>
          </cell>
        </row>
        <row r="145">
          <cell r="S145">
            <v>-632</v>
          </cell>
          <cell r="T145">
            <v>-557</v>
          </cell>
        </row>
        <row r="161">
          <cell r="L161" t="str">
            <v xml:space="preserve">מספר </v>
          </cell>
        </row>
        <row r="162">
          <cell r="G162">
            <v>22</v>
          </cell>
          <cell r="H162" t="str">
            <v>התחייבויות לתאגידים בנקאיים ואחרים</v>
          </cell>
          <cell r="I162">
            <v>2003</v>
          </cell>
          <cell r="J162">
            <v>2002</v>
          </cell>
          <cell r="L162" t="str">
            <v>השוואה</v>
          </cell>
        </row>
        <row r="163">
          <cell r="H163" t="str">
            <v>הלוואות לזמן ארוך מבנקים</v>
          </cell>
          <cell r="I163">
            <v>0</v>
          </cell>
          <cell r="J163">
            <v>0</v>
          </cell>
        </row>
        <row r="164">
          <cell r="H164" t="str">
            <v>בניכוי חלויות שוטפות</v>
          </cell>
          <cell r="I164">
            <v>0</v>
          </cell>
          <cell r="J164">
            <v>0</v>
          </cell>
        </row>
        <row r="165">
          <cell r="H165" t="str">
            <v>התחייבויות בגין חכירה מימונית</v>
          </cell>
          <cell r="I165">
            <v>0</v>
          </cell>
          <cell r="J165">
            <v>0</v>
          </cell>
        </row>
        <row r="166">
          <cell r="H166" t="str">
            <v>בניכוי חלויות שוטפות</v>
          </cell>
          <cell r="I166">
            <v>0</v>
          </cell>
          <cell r="J166">
            <v>0</v>
          </cell>
        </row>
        <row r="167">
          <cell r="I167">
            <v>0</v>
          </cell>
          <cell r="J167">
            <v>0</v>
          </cell>
        </row>
        <row r="172">
          <cell r="I172">
            <v>0</v>
          </cell>
          <cell r="J172">
            <v>0</v>
          </cell>
          <cell r="L172">
            <v>0</v>
          </cell>
        </row>
      </sheetData>
      <sheetData sheetId="8"/>
      <sheetData sheetId="9"/>
      <sheetData sheetId="10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"/>
      <sheetName val="מכירות"/>
      <sheetName val="דו&quot;ח כספי פריגו"/>
      <sheetName val="גיליון1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מצאי ביקורת"/>
      <sheetName val="סיווגים"/>
      <sheetName val="דוח כספי"/>
      <sheetName val="חישוב בונוס"/>
      <sheetName val="פקודות נוספות"/>
      <sheetName val="תעשיות מאוחד"/>
      <sheetName val="פלסט מאוחד "/>
      <sheetName val="ד.א. מאוחד "/>
      <sheetName val="אם פי אי"/>
      <sheetName val="קיי אנד אף"/>
      <sheetName val="תזרים מאוחד"/>
      <sheetName val="שלושה חודשים"/>
      <sheetName val="מגזרים "/>
      <sheetName val="נע מגזרים"/>
      <sheetName val="תזרים חברה "/>
      <sheetName val="יתרות הדדיות"/>
      <sheetName val="השקעות"/>
      <sheetName val="רט&quot;מ"/>
      <sheetName val="מס תיאורטי "/>
      <sheetName val="דוח התאמה תעשיות"/>
      <sheetName val="דוח התאמה פלסט"/>
      <sheetName val="דוח התאמה אמ פי אי"/>
      <sheetName val="דוח התאמה KF"/>
      <sheetName val="מפעל מאושר 1"/>
      <sheetName val="פחת "/>
      <sheetName val="עתודה למס  "/>
      <sheetName val="עתודה למס ז&quot;א פלסט"/>
      <sheetName val="מחזורים"/>
      <sheetName val="מלאי פלסט   "/>
      <sheetName val="מקדמות מלקוחות"/>
      <sheetName val="מלאי תעשיות"/>
      <sheetName val="יתרות מ&quot;ה"/>
      <sheetName val="מדד"/>
      <sheetName val="רכוש אחר "/>
      <sheetName val="הבראה"/>
      <sheetName val="חופשה"/>
      <sheetName val="פצויים "/>
      <sheetName val="עלות ופחשנץ"/>
      <sheetName val="הוצ מראש"/>
      <sheetName val="הוצ לשלם"/>
      <sheetName val="הכ מראש הכ לקבל"/>
      <sheetName val="רווח למניה 07"/>
      <sheetName val="רווח למניה 06"/>
      <sheetName val="אופציות"/>
      <sheetName val="דיבידנד פלסט"/>
      <sheetName val="תזרים פלסט מאוחד"/>
      <sheetName val="תזרים פלסט סולו"/>
      <sheetName val="פרוט מיסים שנים קודמ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זכאים 2005"/>
      <sheetName val="עתודה לחופשה"/>
      <sheetName val="הבראה"/>
      <sheetName val="תמלוגים"/>
      <sheetName val="בונוס לזיו קרני"/>
      <sheetName val="Tickmarks"/>
      <sheetName val="הפרשה תלויה"/>
      <sheetName val="זכאים 2004"/>
      <sheetName val="עובדים"/>
      <sheetName val="other payables q-2 2005"/>
      <sheetName val="other payable q-1 2005"/>
      <sheetName val="accrued exp"/>
      <sheetName val="investment2004"/>
      <sheetName val="  תקורות  2003 רבעון 2"/>
      <sheetName val="פחת  2003 רבעון 2"/>
      <sheetName val="Data"/>
      <sheetName val="PEACH VALU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 Q2 05"/>
      <sheetName val="עתודה לחופשה"/>
      <sheetName val="תיקון יתרה  $"/>
      <sheetName val="AP 2004"/>
      <sheetName val="זכאים 2005"/>
      <sheetName val="investment2004"/>
      <sheetName val="SALES96"/>
      <sheetName val="AP q1 0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 q1 05"/>
      <sheetName val="AP 2004"/>
      <sheetName val="תיקון יתרה  $"/>
      <sheetName val="AP Q2 05"/>
      <sheetName val="Physical Inventory List"/>
      <sheetName val="op  q-2 2005-proform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-2 2005"/>
      <sheetName val="ני&quot;ע רבעון2"/>
      <sheetName val="ני&quot;ע רבעון 1"/>
      <sheetName val="Tickmarks"/>
      <sheetName val="Q-1 2005"/>
      <sheetName val="רבעון 1"/>
      <sheetName val="פיצויים-תנועה"/>
      <sheetName val="ני&quot;ע רבעון 2"/>
      <sheetName val="הנהלה וכלליות"/>
      <sheetName val="פחת  2002 רבעון 3"/>
      <sheetName val="Hist"/>
      <sheetName val="SDS"/>
      <sheetName val="Cf and Equity Calc"/>
      <sheetName val="Macro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o.s"/>
      <sheetName val="Expenses"/>
      <sheetName val="rent+tra."/>
      <sheetName val="Dep.+pre."/>
      <sheetName val="P&amp;L"/>
      <sheetName val="Balance"/>
      <sheetName val="Sales"/>
      <sheetName val="salaries"/>
      <sheetName val="O. exp"/>
      <sheetName val="AP"/>
      <sheetName val="esta."/>
      <sheetName val="Bank"/>
      <sheetName val="F. ass."/>
      <sheetName val="דוח התאמה"/>
      <sheetName val="OPEX IL"/>
      <sheetName val="main"/>
      <sheetName val="Cover"/>
      <sheetName val="APB25"/>
      <sheetName val="נתונ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Main ESOP"/>
      <sheetName val="Granted as of July 26, 2007"/>
      <sheetName val="exercise as of july 26, 2007"/>
      <sheetName val="terminated as of july 26, 2007"/>
      <sheetName val="BOD Jan. presentation "/>
      <sheetName val="BOD May presentation"/>
      <sheetName val="BOD July presentation"/>
      <sheetName val="BOD Sep. presentation"/>
      <sheetName val="index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3" t="str">
            <v>Type</v>
          </cell>
        </row>
        <row r="4">
          <cell r="A4" t="str">
            <v>Y4 c</v>
          </cell>
        </row>
        <row r="5">
          <cell r="A5" t="str">
            <v>Y4</v>
          </cell>
        </row>
        <row r="6">
          <cell r="A6" t="str">
            <v>Y3</v>
          </cell>
        </row>
        <row r="7">
          <cell r="A7" t="str">
            <v>Q4</v>
          </cell>
        </row>
        <row r="8">
          <cell r="A8" t="str">
            <v>M4</v>
          </cell>
        </row>
        <row r="9">
          <cell r="A9" t="str">
            <v>H4</v>
          </cell>
        </row>
        <row r="10">
          <cell r="A10" t="str">
            <v>FV</v>
          </cell>
        </row>
        <row r="11">
          <cell r="A11" t="str">
            <v>Y2</v>
          </cell>
        </row>
        <row r="12">
          <cell r="A12" t="str">
            <v>H6</v>
          </cell>
        </row>
      </sheetData>
      <sheetData sheetId="1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requirment"/>
    </sheetNames>
    <sheetDataSet>
      <sheetData sheetId="0">
        <row r="51">
          <cell r="H51">
            <v>1001</v>
          </cell>
        </row>
        <row r="52">
          <cell r="H52">
            <v>1002</v>
          </cell>
        </row>
        <row r="53">
          <cell r="H53">
            <v>1003</v>
          </cell>
        </row>
        <row r="54">
          <cell r="H54">
            <v>1004</v>
          </cell>
        </row>
        <row r="55">
          <cell r="H55">
            <v>1005</v>
          </cell>
        </row>
        <row r="56">
          <cell r="H56">
            <v>1006</v>
          </cell>
        </row>
        <row r="57">
          <cell r="H57">
            <v>1007</v>
          </cell>
        </row>
        <row r="58">
          <cell r="H58">
            <v>1008</v>
          </cell>
        </row>
        <row r="59">
          <cell r="H59">
            <v>1009</v>
          </cell>
        </row>
      </sheetData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Parameters"/>
      <sheetName val="RFR"/>
      <sheetName val="Volatility"/>
      <sheetName val="B&amp;S"/>
      <sheetName val="Presentation"/>
    </sheetNames>
    <sheetDataSet>
      <sheetData sheetId="0"/>
      <sheetData sheetId="1"/>
      <sheetData sheetId="2">
        <row r="6">
          <cell r="D6">
            <v>43465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רה"/>
      <sheetName val="שאלות"/>
      <sheetName val="מאזן בוחן"/>
      <sheetName val="פקודות נוספות"/>
      <sheetName val="מס' השוואה"/>
      <sheetName val="בקורת שוטפת"/>
      <sheetName val="רבעון שח"/>
      <sheetName val="תזרים שח "/>
      <sheetName val="רבעון $ "/>
      <sheetName val="תזרים $ "/>
      <sheetName val="נומינלי "/>
      <sheetName val="סבירות מימון"/>
      <sheetName val="רכוז "/>
      <sheetName val="סקירה"/>
      <sheetName val="מזומנים"/>
      <sheetName val="חייבים "/>
      <sheetName val="הוצאות מראש"/>
      <sheetName val="מוסדות"/>
      <sheetName val="חייבים קשורים"/>
      <sheetName val="רכוש קבוע"/>
      <sheetName val="זכאים"/>
      <sheetName val="זכאים קשורים"/>
      <sheetName val="שאלות אופ"/>
      <sheetName val="קובי רוברט"/>
      <sheetName val="בן דוד"/>
      <sheetName val="עובדים ללא הטבה"/>
      <sheetName val="יועצים"/>
      <sheetName val="יועצים-ביצועי"/>
      <sheetName val="פרץ לביא"/>
      <sheetName val="נועם לוי"/>
      <sheetName val="שרייבר-נשיא"/>
      <sheetName val="שפס"/>
      <sheetName val="3xNELL"/>
      <sheetName val="עובדים 2.99"/>
      <sheetName val="עובדים 3.99"/>
      <sheetName val="paul &amp; robert"/>
      <sheetName val="de coux"/>
      <sheetName val="עובדים 6.99"/>
      <sheetName val="גיורא פילאר"/>
      <sheetName val="עובדים 9.99"/>
      <sheetName val=" 12.99"/>
      <sheetName val="27.3.00"/>
      <sheetName val="מענק-שרייבר"/>
      <sheetName val="עובדים 6.00"/>
      <sheetName val="עובדים 9.00"/>
      <sheetName val="קרן הון"/>
      <sheetName val="באור"/>
      <sheetName val="מידוד"/>
      <sheetName val="שווי"/>
      <sheetName val="הוצאות עודפות"/>
      <sheetName val="דוח כספי"/>
      <sheetName val="תזרים מזומנים"/>
      <sheetName val="בני ברגמן"/>
      <sheetName val="המחאות לפרעון"/>
      <sheetName val="הוצאות שנצברו"/>
      <sheetName val="הפרשה לחופשה"/>
      <sheetName val="הפרשה לפיצויים"/>
      <sheetName val="הוצאות לשלם"/>
      <sheetName val="הון עצמי"/>
      <sheetName val="הון מניות"/>
      <sheetName val="הכנסות"/>
      <sheetName val=" הכנסות מייעוץ"/>
      <sheetName val="רווח הון"/>
      <sheetName val="הוצאות"/>
      <sheetName val="הוצאות הנה&quot;כ"/>
      <sheetName val=" הוצאות משכורת"/>
      <sheetName val="הוצאות טלפון ודואר"/>
      <sheetName val="הוצאות שכ&quot;ד+אחזקה"/>
      <sheetName val="הוצאות שכ&quot;ד"/>
      <sheetName val="הוצאות אחזקה"/>
      <sheetName val="הוצאות כלליות"/>
      <sheetName val="מתנות ותרומות"/>
      <sheetName val="שליחויות והובלות"/>
      <sheetName val="צרכי משרד"/>
      <sheetName val="הנה&quot;ח וביקורת"/>
      <sheetName val="פרסום וקידום מכירות"/>
      <sheetName val="אגרות ומנויים"/>
      <sheetName val="כיבודים"/>
      <sheetName val="ספרות והשתלמות"/>
      <sheetName val="ארוח חו&quot;ל"/>
      <sheetName val="אחזקת מחשב"/>
      <sheetName val="אחזקת מ.צילום+פקס"/>
      <sheetName val="הוצאות רכב"/>
      <sheetName val="הוצאות מימון"/>
      <sheetName val="הוצ' מימון"/>
      <sheetName val="ריבית פק&quot;מ,פר&quot;י"/>
      <sheetName val="רווח מני&quot;ע"/>
      <sheetName val="גיליון15"/>
    </sheetNames>
    <sheetDataSet>
      <sheetData sheetId="0" refreshError="1"/>
      <sheetData sheetId="1" refreshError="1"/>
      <sheetData sheetId="2" refreshError="1">
        <row r="9">
          <cell r="A9">
            <v>1101</v>
          </cell>
          <cell r="C9" t="str">
            <v>עו"ש ש"ח הפועלים</v>
          </cell>
        </row>
        <row r="10">
          <cell r="A10">
            <v>1102</v>
          </cell>
          <cell r="C10" t="str">
            <v>פקדונות ש"ח הפועלים</v>
          </cell>
        </row>
        <row r="11">
          <cell r="A11">
            <v>1103</v>
          </cell>
          <cell r="C11" t="str">
            <v>חשבון $</v>
          </cell>
        </row>
        <row r="12">
          <cell r="A12">
            <v>1104</v>
          </cell>
          <cell r="C12" t="str">
            <v>פקדון $</v>
          </cell>
        </row>
        <row r="13">
          <cell r="A13">
            <v>1105</v>
          </cell>
          <cell r="C13" t="str">
            <v>עו"ש ש"ח דיסקונט</v>
          </cell>
        </row>
        <row r="14">
          <cell r="A14">
            <v>1106</v>
          </cell>
          <cell r="C14" t="str">
            <v>פקדונות ש"ח דיסקונט</v>
          </cell>
        </row>
        <row r="15">
          <cell r="A15">
            <v>1107</v>
          </cell>
          <cell r="C15" t="str">
            <v>כור בית השקעות</v>
          </cell>
        </row>
        <row r="16">
          <cell r="A16">
            <v>1201</v>
          </cell>
          <cell r="C16" t="str">
            <v>ישראכארט</v>
          </cell>
        </row>
        <row r="17">
          <cell r="A17">
            <v>1202</v>
          </cell>
          <cell r="C17" t="str">
            <v>יורוכארט</v>
          </cell>
        </row>
        <row r="18">
          <cell r="A18">
            <v>1301</v>
          </cell>
          <cell r="C18" t="str">
            <v>שטל"פ</v>
          </cell>
        </row>
        <row r="19">
          <cell r="A19">
            <v>1000</v>
          </cell>
          <cell r="C19" t="str">
            <v>קופה קטנה ש"ח</v>
          </cell>
        </row>
        <row r="20">
          <cell r="A20">
            <v>1001</v>
          </cell>
          <cell r="C20" t="str">
            <v>קופה קטנה $</v>
          </cell>
        </row>
        <row r="21">
          <cell r="A21">
            <v>1002</v>
          </cell>
          <cell r="C21" t="str">
            <v>כור השקעות</v>
          </cell>
        </row>
        <row r="23">
          <cell r="A23">
            <v>3000</v>
          </cell>
          <cell r="C23" t="str">
            <v>זכאים שונים</v>
          </cell>
        </row>
        <row r="24">
          <cell r="A24">
            <v>3001</v>
          </cell>
          <cell r="C24" t="str">
            <v>HHH</v>
          </cell>
        </row>
        <row r="25">
          <cell r="A25">
            <v>3003</v>
          </cell>
          <cell r="C25" t="str">
            <v>ןןןןןןן</v>
          </cell>
        </row>
        <row r="26">
          <cell r="A26">
            <v>3005</v>
          </cell>
          <cell r="C26" t="str">
            <v>אגיש</v>
          </cell>
        </row>
        <row r="27">
          <cell r="A27">
            <v>3009</v>
          </cell>
          <cell r="C27" t="str">
            <v>אדריאן</v>
          </cell>
        </row>
        <row r="28">
          <cell r="A28">
            <v>3010</v>
          </cell>
          <cell r="C28" t="str">
            <v>אנאלוג מכשורים</v>
          </cell>
        </row>
        <row r="29">
          <cell r="A29">
            <v>3012</v>
          </cell>
          <cell r="C29" t="str">
            <v>אוטוקארד</v>
          </cell>
        </row>
        <row r="30">
          <cell r="A30">
            <v>3016</v>
          </cell>
          <cell r="C30" t="str">
            <v>אלון בן נון</v>
          </cell>
        </row>
        <row r="31">
          <cell r="A31">
            <v>3033</v>
          </cell>
          <cell r="C31" t="str">
            <v>בינהקום</v>
          </cell>
        </row>
        <row r="32">
          <cell r="A32">
            <v>3026</v>
          </cell>
          <cell r="C32" t="str">
            <v>פדקס</v>
          </cell>
        </row>
        <row r="33">
          <cell r="A33">
            <v>3028</v>
          </cell>
          <cell r="C33" t="str">
            <v>ככככ</v>
          </cell>
        </row>
        <row r="34">
          <cell r="A34">
            <v>3029</v>
          </cell>
          <cell r="C34" t="str">
            <v>טטטט</v>
          </cell>
        </row>
        <row r="35">
          <cell r="A35">
            <v>3031</v>
          </cell>
          <cell r="C35" t="str">
            <v>ליון אלקטרוניקה</v>
          </cell>
        </row>
        <row r="36">
          <cell r="A36">
            <v>3033</v>
          </cell>
          <cell r="C36" t="str">
            <v>דלק- איבשקובסקי</v>
          </cell>
        </row>
        <row r="37">
          <cell r="A37">
            <v>3034</v>
          </cell>
          <cell r="C37" t="str">
            <v>בריש בנג'מן</v>
          </cell>
        </row>
        <row r="38">
          <cell r="A38">
            <v>3035</v>
          </cell>
          <cell r="C38" t="str">
            <v>עעעע</v>
          </cell>
        </row>
        <row r="39">
          <cell r="A39">
            <v>3038</v>
          </cell>
          <cell r="C39" t="str">
            <v>רפי ביאר</v>
          </cell>
        </row>
        <row r="40">
          <cell r="A40">
            <v>3040</v>
          </cell>
          <cell r="C40" t="str">
            <v>זכאים שונים-בזק</v>
          </cell>
        </row>
        <row r="41">
          <cell r="A41">
            <v>3042</v>
          </cell>
          <cell r="C41" t="str">
            <v>זכאים שונים-גרוויר</v>
          </cell>
        </row>
        <row r="42">
          <cell r="A42">
            <v>3046</v>
          </cell>
          <cell r="C42" t="str">
            <v>כיוונים</v>
          </cell>
        </row>
        <row r="43">
          <cell r="A43">
            <v>3048</v>
          </cell>
          <cell r="C43" t="str">
            <v>E.D.M. אלקטרוניקה</v>
          </cell>
        </row>
        <row r="44">
          <cell r="A44">
            <v>3055</v>
          </cell>
          <cell r="C44" t="str">
            <v>CONLOG</v>
          </cell>
        </row>
        <row r="45">
          <cell r="A45">
            <v>3056</v>
          </cell>
          <cell r="C45" t="str">
            <v>מוקד אמון</v>
          </cell>
        </row>
        <row r="46">
          <cell r="A46">
            <v>3060</v>
          </cell>
          <cell r="C46" t="str">
            <v>חייבים-CATO</v>
          </cell>
        </row>
        <row r="47">
          <cell r="A47">
            <v>3061</v>
          </cell>
          <cell r="C47" t="str">
            <v>נטויזן</v>
          </cell>
        </row>
        <row r="48">
          <cell r="A48">
            <v>3062</v>
          </cell>
          <cell r="C48" t="str">
            <v>נביעות</v>
          </cell>
        </row>
        <row r="49">
          <cell r="A49">
            <v>3063</v>
          </cell>
          <cell r="C49" t="str">
            <v>ניו קופל</v>
          </cell>
        </row>
        <row r="50">
          <cell r="A50">
            <v>3065</v>
          </cell>
          <cell r="C50" t="str">
            <v>מנפאור</v>
          </cell>
        </row>
        <row r="51">
          <cell r="A51">
            <v>3067</v>
          </cell>
          <cell r="C51" t="str">
            <v>חברת פריץ</v>
          </cell>
        </row>
        <row r="52">
          <cell r="A52">
            <v>3068</v>
          </cell>
          <cell r="C52" t="str">
            <v>קליינהנדלר</v>
          </cell>
        </row>
        <row r="53">
          <cell r="A53">
            <v>3069</v>
          </cell>
          <cell r="C53" t="str">
            <v>סומך חייקין</v>
          </cell>
        </row>
        <row r="54">
          <cell r="A54">
            <v>3072</v>
          </cell>
          <cell r="C54" t="str">
            <v>פזומט</v>
          </cell>
        </row>
        <row r="55">
          <cell r="A55">
            <v>3073</v>
          </cell>
          <cell r="C55" t="str">
            <v>דהל אקספרס</v>
          </cell>
        </row>
        <row r="56">
          <cell r="A56">
            <v>3074</v>
          </cell>
          <cell r="C56" t="str">
            <v>טכנו סטאט</v>
          </cell>
        </row>
        <row r="57">
          <cell r="A57">
            <v>3077</v>
          </cell>
          <cell r="C57" t="str">
            <v>יובל קצמן</v>
          </cell>
        </row>
        <row r="58">
          <cell r="A58">
            <v>3083</v>
          </cell>
          <cell r="C58" t="str">
            <v>איתמר דיזיין</v>
          </cell>
        </row>
        <row r="59">
          <cell r="A59">
            <v>3086</v>
          </cell>
        </row>
        <row r="60">
          <cell r="A60">
            <v>3087</v>
          </cell>
          <cell r="C60" t="str">
            <v>יייייייי</v>
          </cell>
        </row>
        <row r="61">
          <cell r="A61">
            <v>3091</v>
          </cell>
          <cell r="C61" t="str">
            <v>אבריקה</v>
          </cell>
        </row>
        <row r="62">
          <cell r="A62">
            <v>3094</v>
          </cell>
          <cell r="C62" t="str">
            <v>עדנים</v>
          </cell>
        </row>
        <row r="63">
          <cell r="A63">
            <v>3098</v>
          </cell>
          <cell r="C63" t="str">
            <v>אי.אפ.סי</v>
          </cell>
        </row>
        <row r="64">
          <cell r="A64">
            <v>3100</v>
          </cell>
        </row>
        <row r="65">
          <cell r="A65">
            <v>3103</v>
          </cell>
          <cell r="C65" t="str">
            <v>ארליך</v>
          </cell>
        </row>
        <row r="66">
          <cell r="A66">
            <v>3106</v>
          </cell>
          <cell r="C66" t="str">
            <v>אלמטרוניק</v>
          </cell>
        </row>
        <row r="67">
          <cell r="A67">
            <v>3112</v>
          </cell>
          <cell r="C67" t="str">
            <v>פדקס</v>
          </cell>
        </row>
        <row r="68">
          <cell r="A68">
            <v>3113</v>
          </cell>
          <cell r="C68" t="str">
            <v>פרשקפ</v>
          </cell>
        </row>
        <row r="69">
          <cell r="A69">
            <v>3115</v>
          </cell>
          <cell r="C69" t="str">
            <v>פוקוס חקירות</v>
          </cell>
        </row>
        <row r="70">
          <cell r="A70">
            <v>3116</v>
          </cell>
          <cell r="C70" t="str">
            <v>פריץ</v>
          </cell>
        </row>
        <row r="71">
          <cell r="A71">
            <v>3132</v>
          </cell>
          <cell r="C71" t="str">
            <v>גולדליין</v>
          </cell>
        </row>
        <row r="72">
          <cell r="A72">
            <v>3133</v>
          </cell>
          <cell r="C72" t="str">
            <v>ג. שיווק</v>
          </cell>
        </row>
        <row r="73">
          <cell r="A73">
            <v>3134</v>
          </cell>
          <cell r="C73" t="str">
            <v>גלובקול</v>
          </cell>
        </row>
        <row r="74">
          <cell r="A74">
            <v>3135</v>
          </cell>
          <cell r="C74" t="str">
            <v>גבעון אלקטרוניקה</v>
          </cell>
        </row>
        <row r="75">
          <cell r="A75">
            <v>3138</v>
          </cell>
          <cell r="C75" t="str">
            <v>גרפיטי</v>
          </cell>
        </row>
        <row r="76">
          <cell r="A76">
            <v>3151</v>
          </cell>
          <cell r="C76" t="str">
            <v>היסטור</v>
          </cell>
        </row>
        <row r="77">
          <cell r="A77">
            <v>3152</v>
          </cell>
          <cell r="C77" t="str">
            <v>מעבדות הרמון</v>
          </cell>
        </row>
        <row r="78">
          <cell r="A78">
            <v>3153</v>
          </cell>
          <cell r="C78" t="str">
            <v>הרץ</v>
          </cell>
        </row>
        <row r="79">
          <cell r="A79">
            <v>3161</v>
          </cell>
          <cell r="C79" t="str">
            <v>הוסף מוס</v>
          </cell>
        </row>
        <row r="80">
          <cell r="A80">
            <v>3162</v>
          </cell>
          <cell r="C80" t="str">
            <v>הדר שפירא</v>
          </cell>
        </row>
        <row r="81">
          <cell r="A81">
            <v>3171</v>
          </cell>
          <cell r="C81" t="str">
            <v>I.P.E.X</v>
          </cell>
        </row>
        <row r="82">
          <cell r="A82">
            <v>3178</v>
          </cell>
          <cell r="C82" t="str">
            <v>אלון בן נון</v>
          </cell>
        </row>
        <row r="83">
          <cell r="A83">
            <v>3201</v>
          </cell>
          <cell r="C83" t="str">
            <v>כיוונים</v>
          </cell>
        </row>
        <row r="84">
          <cell r="A84">
            <v>3202</v>
          </cell>
          <cell r="C84" t="str">
            <v>קצמן יובל</v>
          </cell>
        </row>
        <row r="85">
          <cell r="A85">
            <v>3203</v>
          </cell>
          <cell r="C85" t="str">
            <v>קליינהנדלר</v>
          </cell>
        </row>
        <row r="86">
          <cell r="A86">
            <v>3205</v>
          </cell>
          <cell r="C86" t="str">
            <v>סומך חייקין</v>
          </cell>
        </row>
        <row r="87">
          <cell r="A87">
            <v>3206</v>
          </cell>
          <cell r="C87" t="str">
            <v>קרן מחקרים רפואי-שיבא</v>
          </cell>
        </row>
        <row r="88">
          <cell r="A88">
            <v>3221</v>
          </cell>
          <cell r="C88" t="str">
            <v>ליון אלקטרוניקה</v>
          </cell>
        </row>
        <row r="89">
          <cell r="A89">
            <v>3244</v>
          </cell>
          <cell r="C89" t="str">
            <v>מוטורולה</v>
          </cell>
        </row>
        <row r="90">
          <cell r="A90">
            <v>3257</v>
          </cell>
          <cell r="C90" t="str">
            <v>מרכז השינה</v>
          </cell>
        </row>
        <row r="91">
          <cell r="A91">
            <v>3260</v>
          </cell>
          <cell r="C91" t="str">
            <v>משה טריווקס</v>
          </cell>
        </row>
        <row r="92">
          <cell r="A92">
            <v>3261</v>
          </cell>
          <cell r="C92" t="str">
            <v>נטויזן</v>
          </cell>
        </row>
        <row r="93">
          <cell r="A93">
            <v>3262</v>
          </cell>
          <cell r="C93" t="str">
            <v>נביעות</v>
          </cell>
        </row>
        <row r="94">
          <cell r="A94">
            <v>3263</v>
          </cell>
          <cell r="C94" t="str">
            <v>ניו קופל</v>
          </cell>
        </row>
        <row r="95">
          <cell r="A95">
            <v>3282</v>
          </cell>
          <cell r="C95" t="str">
            <v>אופיס דיפו</v>
          </cell>
        </row>
        <row r="96">
          <cell r="A96">
            <v>3283</v>
          </cell>
          <cell r="C96" t="str">
            <v>אורנג'</v>
          </cell>
        </row>
        <row r="97">
          <cell r="A97">
            <v>3287</v>
          </cell>
          <cell r="C97" t="str">
            <v>עופר אריאלי</v>
          </cell>
        </row>
        <row r="98">
          <cell r="A98">
            <v>3302</v>
          </cell>
          <cell r="C98" t="str">
            <v>פזומט</v>
          </cell>
        </row>
        <row r="99">
          <cell r="A99">
            <v>3303</v>
          </cell>
          <cell r="C99" t="str">
            <v>פיתקית</v>
          </cell>
        </row>
        <row r="100">
          <cell r="A100">
            <v>3304</v>
          </cell>
          <cell r="C100" t="str">
            <v>יורקום-נוקיה</v>
          </cell>
        </row>
        <row r="101">
          <cell r="A101">
            <v>3307</v>
          </cell>
          <cell r="C101" t="str">
            <v>פל בורג</v>
          </cell>
        </row>
        <row r="102">
          <cell r="A102">
            <v>3331</v>
          </cell>
          <cell r="C102" t="str">
            <v>RS</v>
          </cell>
        </row>
        <row r="103">
          <cell r="A103">
            <v>3352</v>
          </cell>
          <cell r="C103" t="str">
            <v>STG</v>
          </cell>
        </row>
        <row r="104">
          <cell r="A104">
            <v>3358</v>
          </cell>
          <cell r="C104" t="str">
            <v>שלמה שהם</v>
          </cell>
        </row>
        <row r="105">
          <cell r="A105">
            <v>3371</v>
          </cell>
          <cell r="C105" t="str">
            <v>טכניון</v>
          </cell>
        </row>
        <row r="106">
          <cell r="A106">
            <v>3372</v>
          </cell>
          <cell r="C106" t="str">
            <v>טל מיר</v>
          </cell>
        </row>
        <row r="107">
          <cell r="A107">
            <v>3377</v>
          </cell>
          <cell r="C107" t="str">
            <v>תלתון</v>
          </cell>
        </row>
        <row r="108">
          <cell r="A108">
            <v>3381</v>
          </cell>
          <cell r="C108" t="str">
            <v>טק טיים</v>
          </cell>
        </row>
        <row r="109">
          <cell r="A109">
            <v>3385</v>
          </cell>
        </row>
        <row r="110">
          <cell r="A110">
            <v>3421</v>
          </cell>
        </row>
        <row r="111">
          <cell r="A111">
            <v>3500</v>
          </cell>
          <cell r="C111" t="str">
            <v>שונים</v>
          </cell>
        </row>
        <row r="112">
          <cell r="A112">
            <v>3507</v>
          </cell>
          <cell r="C112" t="str">
            <v>זכאים</v>
          </cell>
        </row>
        <row r="113">
          <cell r="A113">
            <v>3513</v>
          </cell>
          <cell r="C113" t="str">
            <v>חייבים</v>
          </cell>
        </row>
        <row r="114">
          <cell r="A114">
            <v>3515</v>
          </cell>
        </row>
        <row r="115">
          <cell r="A115">
            <v>3520</v>
          </cell>
          <cell r="C115" t="str">
            <v>זכאי קשור</v>
          </cell>
        </row>
        <row r="116">
          <cell r="A116">
            <v>3534</v>
          </cell>
          <cell r="C116" t="str">
            <v>חייבים</v>
          </cell>
        </row>
        <row r="118">
          <cell r="A118">
            <v>4001</v>
          </cell>
          <cell r="C118" t="str">
            <v xml:space="preserve">חוז מע"מ </v>
          </cell>
        </row>
        <row r="119">
          <cell r="A119">
            <v>4002</v>
          </cell>
          <cell r="C119" t="str">
            <v>מע"מ עסקאות</v>
          </cell>
        </row>
        <row r="120">
          <cell r="A120">
            <v>4003</v>
          </cell>
          <cell r="C120" t="str">
            <v>מע"מ תשומות</v>
          </cell>
        </row>
        <row r="121">
          <cell r="A121">
            <v>4004</v>
          </cell>
          <cell r="C121" t="str">
            <v>מע"מ רכוש קבוע</v>
          </cell>
        </row>
        <row r="122">
          <cell r="A122">
            <v>4005</v>
          </cell>
          <cell r="C122" t="str">
            <v>מ"ה נכויים</v>
          </cell>
        </row>
        <row r="123">
          <cell r="A123">
            <v>4006</v>
          </cell>
          <cell r="C123" t="str">
            <v>בטוח לאומי</v>
          </cell>
        </row>
        <row r="124">
          <cell r="A124">
            <v>4007</v>
          </cell>
          <cell r="C124" t="str">
            <v>נכוי במקור מספקים</v>
          </cell>
        </row>
        <row r="125">
          <cell r="A125">
            <v>4009</v>
          </cell>
          <cell r="C125" t="str">
            <v>מקדמות לעודפות</v>
          </cell>
        </row>
        <row r="127">
          <cell r="A127">
            <v>4010</v>
          </cell>
          <cell r="C127" t="str">
            <v>עודפות לשלם</v>
          </cell>
        </row>
        <row r="128">
          <cell r="A128">
            <v>4050</v>
          </cell>
          <cell r="C128" t="str">
            <v>חוז מ"ה 97</v>
          </cell>
        </row>
        <row r="129">
          <cell r="A129">
            <v>4051</v>
          </cell>
          <cell r="C129" t="str">
            <v>חוז מ"ה 98</v>
          </cell>
        </row>
        <row r="130">
          <cell r="A130">
            <v>4052</v>
          </cell>
          <cell r="C130" t="str">
            <v>חוז מ"ה 99</v>
          </cell>
        </row>
        <row r="131">
          <cell r="A131">
            <v>4801</v>
          </cell>
          <cell r="C131" t="str">
            <v>אמות בטוח מנהלים</v>
          </cell>
        </row>
        <row r="132">
          <cell r="A132">
            <v>4802</v>
          </cell>
          <cell r="C132" t="str">
            <v>סימון ויזל</v>
          </cell>
        </row>
        <row r="133">
          <cell r="A133">
            <v>4803</v>
          </cell>
          <cell r="C133" t="str">
            <v>כלל</v>
          </cell>
        </row>
        <row r="134">
          <cell r="A134">
            <v>4804</v>
          </cell>
          <cell r="C134" t="str">
            <v>בטוח מנהלים</v>
          </cell>
        </row>
        <row r="135">
          <cell r="A135">
            <v>4805</v>
          </cell>
          <cell r="C135" t="str">
            <v>הפניקס</v>
          </cell>
        </row>
        <row r="136">
          <cell r="A136">
            <v>4806</v>
          </cell>
          <cell r="C136" t="str">
            <v>מנורה</v>
          </cell>
        </row>
        <row r="137">
          <cell r="A137">
            <v>4807</v>
          </cell>
          <cell r="C137" t="str">
            <v>מגדל</v>
          </cell>
        </row>
        <row r="138">
          <cell r="A138">
            <v>4808</v>
          </cell>
          <cell r="C138" t="str">
            <v>דולב</v>
          </cell>
        </row>
        <row r="139">
          <cell r="A139">
            <v>4809</v>
          </cell>
          <cell r="C139" t="str">
            <v>כלל</v>
          </cell>
        </row>
        <row r="140">
          <cell r="A140">
            <v>4811</v>
          </cell>
          <cell r="C140" t="str">
            <v>ק"הל -  למשתלם</v>
          </cell>
        </row>
        <row r="141">
          <cell r="A141">
            <v>4812</v>
          </cell>
          <cell r="C141" t="str">
            <v>ק"הל -  למהנדסים</v>
          </cell>
        </row>
        <row r="142">
          <cell r="A142">
            <v>4813</v>
          </cell>
          <cell r="C142" t="str">
            <v>ק"הל -  לאקדמאים</v>
          </cell>
        </row>
        <row r="143">
          <cell r="A143">
            <v>4814</v>
          </cell>
          <cell r="C143" t="str">
            <v>ק"הל</v>
          </cell>
        </row>
        <row r="144">
          <cell r="A144">
            <v>4815</v>
          </cell>
          <cell r="C144" t="str">
            <v>כנרת</v>
          </cell>
        </row>
        <row r="145">
          <cell r="A145">
            <v>4816</v>
          </cell>
          <cell r="C145" t="str">
            <v>בטוח מנהלים</v>
          </cell>
        </row>
        <row r="147">
          <cell r="A147">
            <v>3517</v>
          </cell>
          <cell r="C147" t="str">
            <v>מ.ר.ש</v>
          </cell>
        </row>
        <row r="148">
          <cell r="A148">
            <v>3519</v>
          </cell>
          <cell r="C148" t="str">
            <v>מרטין גרסטל</v>
          </cell>
        </row>
        <row r="149">
          <cell r="A149">
            <v>4211</v>
          </cell>
          <cell r="C149" t="str">
            <v>גיורא ירון</v>
          </cell>
        </row>
        <row r="150">
          <cell r="A150">
            <v>4212</v>
          </cell>
          <cell r="C150" t="str">
            <v>איתמר טכנולוגיות</v>
          </cell>
        </row>
        <row r="151">
          <cell r="A151">
            <v>4216</v>
          </cell>
          <cell r="C151" t="str">
            <v>פנטאקום</v>
          </cell>
        </row>
        <row r="152">
          <cell r="A152">
            <v>4213</v>
          </cell>
          <cell r="C152" t="str">
            <v>שומר</v>
          </cell>
        </row>
        <row r="153">
          <cell r="A153">
            <v>4201</v>
          </cell>
          <cell r="C153" t="str">
            <v>מדטרוניק</v>
          </cell>
        </row>
        <row r="154">
          <cell r="A154">
            <v>4202</v>
          </cell>
          <cell r="C154" t="str">
            <v>הלוואה מאחרים</v>
          </cell>
        </row>
        <row r="155">
          <cell r="A155">
            <v>4242</v>
          </cell>
          <cell r="C155" t="str">
            <v>מיכל בטיטו</v>
          </cell>
        </row>
        <row r="162">
          <cell r="A162">
            <v>4820</v>
          </cell>
          <cell r="C162" t="str">
            <v>הוצ' לשלם - כללי</v>
          </cell>
        </row>
        <row r="163">
          <cell r="A163">
            <v>4821</v>
          </cell>
          <cell r="C163" t="str">
            <v>הפרשה א.שטיין FDA</v>
          </cell>
        </row>
        <row r="164">
          <cell r="A164">
            <v>4822</v>
          </cell>
          <cell r="C164" t="str">
            <v>הפרשה שכ"ד וארנונה</v>
          </cell>
        </row>
        <row r="165">
          <cell r="A165">
            <v>4823</v>
          </cell>
          <cell r="C165" t="str">
            <v>הפרשה משפטיות-קליינהנדלר</v>
          </cell>
        </row>
        <row r="166">
          <cell r="A166">
            <v>4824</v>
          </cell>
          <cell r="C166" t="str">
            <v>הפרשה לבקורת</v>
          </cell>
        </row>
        <row r="167">
          <cell r="A167">
            <v>4825</v>
          </cell>
          <cell r="C167" t="str">
            <v>הפרשה להנה"ח</v>
          </cell>
        </row>
        <row r="168">
          <cell r="A168">
            <v>4826</v>
          </cell>
          <cell r="C168" t="str">
            <v>הפרשה ייעוץ פרופ' ביאר</v>
          </cell>
        </row>
        <row r="169">
          <cell r="A169">
            <v>4827</v>
          </cell>
          <cell r="C169" t="str">
            <v>ייעוץ צוות משימה</v>
          </cell>
        </row>
        <row r="170">
          <cell r="A170">
            <v>4828</v>
          </cell>
          <cell r="C170" t="str">
            <v>נסויים- BATEY</v>
          </cell>
        </row>
        <row r="171">
          <cell r="A171">
            <v>4829</v>
          </cell>
          <cell r="C171" t="str">
            <v>נסויים-מ.ר.ש</v>
          </cell>
        </row>
        <row r="172">
          <cell r="A172">
            <v>4830</v>
          </cell>
          <cell r="C172" t="str">
            <v>ייעוץ שומר</v>
          </cell>
        </row>
        <row r="173">
          <cell r="A173">
            <v>4831</v>
          </cell>
          <cell r="C173" t="str">
            <v>ייעוץ מ.ר.ש</v>
          </cell>
        </row>
        <row r="174">
          <cell r="A174">
            <v>4832</v>
          </cell>
          <cell r="C174" t="str">
            <v>הפרשה לטכנו סטאט</v>
          </cell>
        </row>
        <row r="175">
          <cell r="A175">
            <v>4833</v>
          </cell>
          <cell r="C175" t="str">
            <v>brigham&amp;women hosp.clin</v>
          </cell>
        </row>
        <row r="176">
          <cell r="A176">
            <v>4834</v>
          </cell>
          <cell r="C176" t="str">
            <v>הפרשה לאלן רוזנסקי</v>
          </cell>
        </row>
        <row r="177">
          <cell r="A177">
            <v>4835</v>
          </cell>
          <cell r="C177" t="str">
            <v>הפרשה לפתוח משרד</v>
          </cell>
        </row>
        <row r="178">
          <cell r="A178">
            <v>4836</v>
          </cell>
          <cell r="C178" t="str">
            <v>נסויים - אוניברסטת ייל</v>
          </cell>
        </row>
        <row r="179">
          <cell r="A179">
            <v>4837</v>
          </cell>
          <cell r="C179" t="str">
            <v>הפרשה - יובל כצמן</v>
          </cell>
        </row>
        <row r="180">
          <cell r="A180">
            <v>4838</v>
          </cell>
          <cell r="C180" t="str">
            <v>הפרשה לאיתמר טכנו'</v>
          </cell>
        </row>
        <row r="181">
          <cell r="A181">
            <v>4840</v>
          </cell>
          <cell r="C181" t="str">
            <v>הוצ' מראש</v>
          </cell>
        </row>
        <row r="182">
          <cell r="A182">
            <v>4842</v>
          </cell>
          <cell r="C182" t="str">
            <v>הוצ' מראש סנט לואיס</v>
          </cell>
        </row>
        <row r="183">
          <cell r="A183">
            <v>4843</v>
          </cell>
          <cell r="C183" t="str">
            <v>הוצ' מראש ביטוחים</v>
          </cell>
        </row>
        <row r="184">
          <cell r="A184">
            <v>4844</v>
          </cell>
        </row>
        <row r="185">
          <cell r="A185">
            <v>4849</v>
          </cell>
          <cell r="C185" t="str">
            <v>פקדון רכב</v>
          </cell>
        </row>
        <row r="188">
          <cell r="A188">
            <v>4850</v>
          </cell>
          <cell r="C188" t="str">
            <v>הפרשה לחופשה</v>
          </cell>
        </row>
        <row r="189">
          <cell r="A189">
            <v>4851</v>
          </cell>
          <cell r="C189" t="str">
            <v>עתודה לפיצויים</v>
          </cell>
        </row>
        <row r="190">
          <cell r="A190">
            <v>4852</v>
          </cell>
          <cell r="C190" t="str">
            <v>הפרשה להבראה</v>
          </cell>
        </row>
        <row r="191">
          <cell r="A191">
            <v>4853</v>
          </cell>
          <cell r="C191" t="str">
            <v>הפרשה לבונוס</v>
          </cell>
        </row>
        <row r="193">
          <cell r="A193">
            <v>5187</v>
          </cell>
          <cell r="C193" t="str">
            <v>הזמנה פתוחה מול ר.ק.</v>
          </cell>
        </row>
        <row r="194">
          <cell r="A194">
            <v>55375</v>
          </cell>
          <cell r="C194" t="str">
            <v>הזמנה פתוחה מול ר.ק.</v>
          </cell>
        </row>
        <row r="195">
          <cell r="A195">
            <v>5117</v>
          </cell>
          <cell r="C195" t="str">
            <v>הזמנה פתוחה מול ר.ק.</v>
          </cell>
        </row>
        <row r="196">
          <cell r="A196">
            <v>500</v>
          </cell>
          <cell r="C196" t="str">
            <v>הזמנות פתוחות</v>
          </cell>
        </row>
        <row r="197">
          <cell r="A197">
            <v>501</v>
          </cell>
          <cell r="C197" t="str">
            <v>הזמנה פתוחה מ-99 (בינהקום)</v>
          </cell>
        </row>
        <row r="199">
          <cell r="A199">
            <v>4500</v>
          </cell>
          <cell r="C199" t="str">
            <v>משכורות לשלם</v>
          </cell>
        </row>
        <row r="200">
          <cell r="A200">
            <v>4501</v>
          </cell>
          <cell r="C200" t="str">
            <v>נעם לוי</v>
          </cell>
        </row>
        <row r="201">
          <cell r="A201">
            <v>4502</v>
          </cell>
          <cell r="C201" t="str">
            <v>בוב שנל</v>
          </cell>
        </row>
        <row r="202">
          <cell r="A202">
            <v>4503</v>
          </cell>
          <cell r="C202" t="str">
            <v>קובי שפי</v>
          </cell>
        </row>
        <row r="203">
          <cell r="A203">
            <v>4504</v>
          </cell>
          <cell r="C203" t="str">
            <v>גל בן-דוד</v>
          </cell>
        </row>
        <row r="204">
          <cell r="A204">
            <v>4507</v>
          </cell>
          <cell r="C204" t="str">
            <v>סווטלנה</v>
          </cell>
        </row>
        <row r="205">
          <cell r="A205">
            <v>4508</v>
          </cell>
          <cell r="C205" t="str">
            <v>אורי לובין</v>
          </cell>
        </row>
        <row r="206">
          <cell r="A206">
            <v>4511</v>
          </cell>
          <cell r="C206" t="str">
            <v>ישראל שרייבר</v>
          </cell>
        </row>
        <row r="207">
          <cell r="A207">
            <v>4512</v>
          </cell>
          <cell r="C207" t="str">
            <v>ישראל בירנבאום</v>
          </cell>
        </row>
        <row r="208">
          <cell r="A208">
            <v>4513</v>
          </cell>
          <cell r="C208" t="str">
            <v>פרץ לביא</v>
          </cell>
        </row>
        <row r="209">
          <cell r="A209">
            <v>4514</v>
          </cell>
          <cell r="C209" t="str">
            <v>אנה</v>
          </cell>
        </row>
        <row r="210">
          <cell r="A210">
            <v>4515</v>
          </cell>
          <cell r="C210" t="str">
            <v>גיורא פילאר</v>
          </cell>
        </row>
        <row r="211">
          <cell r="A211">
            <v>4518</v>
          </cell>
          <cell r="C211" t="str">
            <v>שרית טופר</v>
          </cell>
        </row>
        <row r="212">
          <cell r="A212">
            <v>4521</v>
          </cell>
          <cell r="C212" t="str">
            <v>מריו</v>
          </cell>
        </row>
        <row r="213">
          <cell r="A213">
            <v>4522</v>
          </cell>
          <cell r="C213" t="str">
            <v>יצחק דביר</v>
          </cell>
        </row>
        <row r="214">
          <cell r="A214">
            <v>4523</v>
          </cell>
          <cell r="C214" t="str">
            <v>ניר טל</v>
          </cell>
        </row>
        <row r="215">
          <cell r="A215">
            <v>4524</v>
          </cell>
          <cell r="C215" t="str">
            <v>איילת רוטבלט</v>
          </cell>
        </row>
        <row r="216">
          <cell r="A216">
            <v>4525</v>
          </cell>
          <cell r="C216" t="str">
            <v>שלמה עיינות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rniture consumption"/>
      <sheetName val="parameters"/>
      <sheetName val="Check"/>
      <sheetName val="Analysis"/>
      <sheetName val="Proforma"/>
      <sheetName val="investment "/>
      <sheetName val="CF and Equity calc"/>
      <sheetName val="PPT"/>
      <sheetName val="Revenues"/>
      <sheetName val="p&amp;l "/>
      <sheetName val="Average multiples-sales ratio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7">
          <cell r="G37">
            <v>9.5000000000000001E-2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כנסות-O"/>
      <sheetName val="הכנסות-C"/>
      <sheetName val="הוצאות-O"/>
      <sheetName val="הוצאות-C"/>
      <sheetName val="Proforma-O"/>
      <sheetName val="Proforma-C"/>
      <sheetName val="Analysis"/>
      <sheetName val="פרמטרים"/>
      <sheetName val="מאזן בוחן"/>
      <sheetName val="Data"/>
      <sheetName val="word"/>
      <sheetName val="שוק"/>
      <sheetName val="תרשימים"/>
      <sheetName val="עובדים"/>
    </sheetNames>
    <sheetDataSet>
      <sheetData sheetId="0" refreshError="1"/>
      <sheetData sheetId="1" refreshError="1"/>
      <sheetData sheetId="2" refreshError="1"/>
      <sheetData sheetId="3"/>
      <sheetData sheetId="4" refreshError="1">
        <row r="55">
          <cell r="B55">
            <v>0.09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חות"/>
      <sheetName val="תקציב שעות"/>
      <sheetName val="תוכנית ביקורת"/>
      <sheetName val="כללי"/>
      <sheetName val="ברורים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Doc"/>
      <sheetName val="1"/>
      <sheetName val="PwC"/>
      <sheetName val="Q&amp;A"/>
      <sheetName val="Royalty"/>
      <sheetName val="Consideration"/>
      <sheetName val="Yield"/>
      <sheetName val="Historical Financials"/>
      <sheetName val="TAB"/>
      <sheetName val="Advertisers"/>
      <sheetName val="Parameters"/>
      <sheetName val="PPA Parts &gt;&gt;"/>
      <sheetName val="PPA"/>
      <sheetName val="WARA"/>
      <sheetName val="Acquisition Model"/>
      <sheetName val="Deferred revenues"/>
      <sheetName val="Workforce"/>
      <sheetName val="Technology"/>
      <sheetName val="Customer Relationships"/>
      <sheetName val="DataBase"/>
      <sheetName val="Company-&gt;"/>
      <sheetName val="projection"/>
      <sheetName val="proj_from_company"/>
      <sheetName val="Advertisers 2012"/>
      <sheetName val="Advertisers 2013"/>
      <sheetName val="Advertisers 2014"/>
      <sheetName val="Advertisers 2015"/>
      <sheetName val="Financials Mar 2015"/>
      <sheetName val="DD-&gt;"/>
      <sheetName val="COS"/>
      <sheetName val="Operating expen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8">
          <cell r="C28">
            <v>186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ייר אופציות"/>
      <sheetName val="מניות "/>
      <sheetName val="מניות  (2)"/>
      <sheetName val="de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מסכם"/>
      <sheetName val="רכבים"/>
      <sheetName val="חו&quot;ל"/>
      <sheetName val="אירוח מקומי"/>
      <sheetName val="הוצאות שונות"/>
      <sheetName val="ארוחות לעובדים"/>
      <sheetName val="כיבודים"/>
      <sheetName val="מתנות לעובדים"/>
      <sheetName val="אירועים לעובדים"/>
      <sheetName val="מתנות לגורמיי חוץ"/>
      <sheetName val="הוצאות שכר לימוד"/>
      <sheetName val="תרומות"/>
      <sheetName val="קנסות"/>
      <sheetName val="השלמות"/>
      <sheetName val="הער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urchase Model &gt;&gt;"/>
      <sheetName val="PPA"/>
      <sheetName val="CB_DATA_"/>
      <sheetName val="Purchase Model"/>
      <sheetName val="Consideration"/>
      <sheetName val="Purchase Price"/>
      <sheetName val="Intangible Assets &gt;&gt;"/>
      <sheetName val="Favorable Lease"/>
      <sheetName val="Brand"/>
      <sheetName val="Customer Relations"/>
      <sheetName val="Inventory"/>
      <sheetName val="Parameters &gt;&gt;"/>
      <sheetName val="Volatility"/>
      <sheetName val="RFR"/>
      <sheetName val="Calculations &gt;&gt; "/>
      <sheetName val=" Value mechanism-Preferred"/>
      <sheetName val="Royalty"/>
      <sheetName val="NCI"/>
      <sheetName val="Debt"/>
      <sheetName val="Financials &gt;&gt;"/>
      <sheetName val="Pro Forma BS 30.6.16"/>
      <sheetName val="BS 30.6.16"/>
      <sheetName val="BS 30.9.16"/>
      <sheetName val="BS To presentation"/>
      <sheetName val="Pro Forma P&amp;L YTD 30.6.16"/>
      <sheetName val="P&amp;L FY2015"/>
      <sheetName val="P&amp;L 30.6.16"/>
      <sheetName val="P&amp;L 30.9.16"/>
      <sheetName val="P&amp;L To presentation"/>
      <sheetName val="Data Recieved January 2017&gt;&gt;"/>
      <sheetName val="3 IS Updated"/>
      <sheetName val="4 DCF Value Updated"/>
      <sheetName val="6 Headcount Updated"/>
      <sheetName val="Data Recieved July 2016&gt;&gt;"/>
      <sheetName val="3 IS"/>
      <sheetName val="4 DCF Value"/>
      <sheetName val="Captable"/>
      <sheetName val="Headcount"/>
      <sheetName val="Not In Use &gt;&gt; "/>
      <sheetName val="DD Financials"/>
      <sheetName val="Working Capital"/>
      <sheetName val="Rev Slide 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ריכוז ופריסת הוצאה"/>
      <sheetName val="יחס מניות רגילות-בכורה"/>
      <sheetName val="תחשיב B&amp;S"/>
      <sheetName val="שערי ליבור"/>
      <sheetName val="שערי דולר"/>
    </sheetNames>
    <sheetDataSet>
      <sheetData sheetId="0" refreshError="1">
        <row r="64">
          <cell r="B64">
            <v>39447</v>
          </cell>
        </row>
        <row r="85">
          <cell r="B85">
            <v>39813</v>
          </cell>
        </row>
        <row r="107">
          <cell r="B107">
            <v>40178</v>
          </cell>
        </row>
        <row r="129">
          <cell r="B129">
            <v>40543</v>
          </cell>
        </row>
        <row r="151">
          <cell r="B151">
            <v>40908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  Recovery"/>
      <sheetName val="H-7  Assumptions"/>
      <sheetName val="H-6  Licensing Agreements"/>
      <sheetName val="H-2  Operating Summary"/>
      <sheetName val="H-3  Locations"/>
      <sheetName val="H-3  Operating Leases"/>
      <sheetName val="G-3  Top 10 Competitors"/>
      <sheetName val="B-2  Sales Trend"/>
      <sheetName val="D-2  Inv History FG"/>
      <sheetName val="D-3  Inv History RM"/>
      <sheetName val="E-2  Days Sales Inv - FG"/>
      <sheetName val="E-3  Days Sales Inv - RM"/>
      <sheetName val="A-4  Period Calculation High"/>
      <sheetName val="A-2   M &amp; E  OLV"/>
      <sheetName val="A-3   M &amp; E  FSV "/>
      <sheetName val="Master History Notes"/>
      <sheetName val="Bring Calculation Blank"/>
      <sheetName val="Exhibit Source Sheets"/>
      <sheetName val="COPY ORIGINAL SOURCE"/>
      <sheetName val="Blank Recovery "/>
      <sheetName val="Info trend"/>
      <sheetName val="Info Dating"/>
      <sheetName val="RETAIL QUICK &amp; DIRTY"/>
      <sheetName val="Access Summary"/>
      <sheetName val="Info"/>
      <sheetName val="Merge Info"/>
      <sheetName val="Bring Calculation"/>
      <sheetName val="Blackberry Report"/>
      <sheetName val="Reporting Memo Recoveries"/>
      <sheetName val="Titles for Word Doc"/>
      <sheetName val="Exhibits ----------------------"/>
      <sheetName val="A-2  Trend Summary"/>
      <sheetName val="A-3  Recovery Ranges"/>
      <sheetName val="B-1  Sales Trend"/>
      <sheetName val="C-1  Gross Margin "/>
      <sheetName val="C-2  Sales &amp; Gross Margin "/>
      <sheetName val="D-1  Inv History"/>
      <sheetName val="D-2  Inventory Mix "/>
      <sheetName val="E-1  Days Sales Inv - Total"/>
      <sheetName val="F-1  FG Inv Rec SKU"/>
      <sheetName val="F-2  FG Inv Rec SKU"/>
      <sheetName val="F-3  FG Inv Rec SKU"/>
      <sheetName val="F-4  FG Inv Rec SKU"/>
      <sheetName val="F-5  FG Inv Rec SKU"/>
      <sheetName val="F- 6  PaP Inv Comparison Graph "/>
      <sheetName val="G-1  Top Customers"/>
      <sheetName val="G-2  Top Suppliers"/>
      <sheetName val="H-1  Org Chart"/>
      <sheetName val="H-2  Operating Costs"/>
      <sheetName val="H-3  Trend Source Data"/>
      <sheetName val="H-4  MIS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חוד"/>
      <sheetName val="?????"/>
    </sheetNames>
    <sheetDataSet>
      <sheetData sheetId="0" refreshError="1"/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  <sheetName val="Parameters"/>
      <sheetName val="סייג_מסים+מס_ביתר"/>
      <sheetName val="תעודה_א"/>
      <sheetName val="פרופורמת_מס_אלפא"/>
      <sheetName val="פרופורמת_מס_מדריכי_פנאי"/>
      <sheetName val="נסיעות_לחו&quot;ל"/>
      <sheetName val="_עודפות"/>
      <sheetName val="חוז_מס_"/>
      <sheetName val="ניתוח_המיסים"/>
      <sheetName val="Open orders"/>
      <sheetName val="Budget Balance Sheet"/>
      <sheetName val="מאזן בוחן"/>
      <sheetName val="Tax Proforma1"/>
      <sheetName val="סייג_מסים+מס_ביתר4"/>
      <sheetName val="תעודה_א4"/>
      <sheetName val="פרופורמת_מס_אלפא4"/>
      <sheetName val="פרופורמת_מס_מדריכי_פנאי4"/>
      <sheetName val="נסיעות_לחו&quot;ל4"/>
      <sheetName val="_עודפות4"/>
      <sheetName val="חוז_מס_4"/>
      <sheetName val="ניתוח_המיסים4"/>
      <sheetName val="סייג_מסים+מס_ביתר1"/>
      <sheetName val="תעודה_א1"/>
      <sheetName val="פרופורמת_מס_אלפא1"/>
      <sheetName val="פרופורמת_מס_מדריכי_פנאי1"/>
      <sheetName val="נסיעות_לחו&quot;ל1"/>
      <sheetName val="_עודפות1"/>
      <sheetName val="חוז_מס_1"/>
      <sheetName val="ניתוח_המיסים1"/>
      <sheetName val="סייג_מסים+מס_ביתר2"/>
      <sheetName val="תעודה_א2"/>
      <sheetName val="פרופורמת_מס_אלפא2"/>
      <sheetName val="פרופורמת_מס_מדריכי_פנאי2"/>
      <sheetName val="נסיעות_לחו&quot;ל2"/>
      <sheetName val="_עודפות2"/>
      <sheetName val="חוז_מס_2"/>
      <sheetName val="ניתוח_המיסים2"/>
      <sheetName val="סייג_מסים+מס_ביתר3"/>
      <sheetName val="תעודה_א3"/>
      <sheetName val="פרופורמת_מס_אלפא3"/>
      <sheetName val="פרופורמת_מס_מדריכי_פנאי3"/>
      <sheetName val="נסיעות_לחו&quot;ל3"/>
      <sheetName val="_עודפות3"/>
      <sheetName val="חוז_מס_3"/>
      <sheetName val="ניתוח_המיסים3"/>
      <sheetName val="סייג_מסים+מס_ביתר5"/>
      <sheetName val="תעודה_א5"/>
      <sheetName val="פרופורמת_מס_אלפא5"/>
      <sheetName val="פרופורמת_מס_מדריכי_פנאי5"/>
      <sheetName val="נסיעות_לחו&quot;ל5"/>
      <sheetName val="_עודפות5"/>
      <sheetName val="חוז_מס_5"/>
      <sheetName val="ניתוח_המיסים5"/>
      <sheetName val="תזרים"/>
      <sheetName val="פק' נוספות"/>
      <sheetName val="הערות"/>
      <sheetName val="SKUs and Hours"/>
      <sheetName val="תקציב שע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168.53</v>
          </cell>
        </row>
        <row r="5">
          <cell r="B5">
            <v>169.23</v>
          </cell>
        </row>
        <row r="8">
          <cell r="B8">
            <v>171.08</v>
          </cell>
        </row>
        <row r="9">
          <cell r="B9">
            <v>171.58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תעודה ב-הפסד הון"/>
      <sheetName val="נסיעות לחו&quot;ל"/>
      <sheetName val="רכבים"/>
      <sheetName val="תשובות לשאלות שלי"/>
      <sheetName val="כיבודים"/>
      <sheetName val="מתנות"/>
      <sheetName val="חישוב זקיפה-רכבים"/>
      <sheetName val="MAPS"/>
      <sheetName val="עודפות  והו&quot;צ לא מותרות"/>
      <sheetName val="INDEX"/>
      <sheetName val="ר'7(4)"/>
      <sheetName val="ר'7(3)"/>
      <sheetName val="ר'7(2)"/>
      <sheetName val="ר'7(1)"/>
      <sheetName val="נ'7"/>
      <sheetName val="נ'6"/>
      <sheetName val="נ'4"/>
      <sheetName val="1235"/>
      <sheetName val="ט1392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לאי בתהליך"/>
      <sheetName val="ק&quot;מ- מוצרים"/>
      <sheetName val="חמרי ליטוש"/>
      <sheetName val="גיליון1"/>
      <sheetName val="טבלאות"/>
      <sheetName val="תשומות זמק"/>
      <sheetName val="תשומות מגנזיום"/>
      <sheetName val="אריזה"/>
      <sheetName val="חומרי גלם"/>
    </sheetNames>
    <sheetDataSet>
      <sheetData sheetId="0"/>
      <sheetData sheetId="1"/>
      <sheetData sheetId="2"/>
      <sheetData sheetId="3"/>
      <sheetData sheetId="4">
        <row r="4">
          <cell r="B4" t="str">
            <v>א. צהוב</v>
          </cell>
        </row>
        <row r="5">
          <cell r="B5" t="str">
            <v>דולב</v>
          </cell>
        </row>
        <row r="6">
          <cell r="B6" t="str">
            <v>מיכל אורטל</v>
          </cell>
        </row>
        <row r="7">
          <cell r="B7" t="str">
            <v>מיכל פרדס</v>
          </cell>
        </row>
        <row r="8">
          <cell r="B8" t="str">
            <v>א. ירוק</v>
          </cell>
        </row>
        <row r="9">
          <cell r="B9" t="str">
            <v>סירה</v>
          </cell>
        </row>
        <row r="10">
          <cell r="B10" t="str">
            <v>קרטון</v>
          </cell>
        </row>
        <row r="11">
          <cell r="B11" t="str">
            <v>שפר</v>
          </cell>
        </row>
        <row r="17">
          <cell r="B17" t="str">
            <v>אריזה</v>
          </cell>
        </row>
        <row r="18">
          <cell r="B18" t="str">
            <v>TEM</v>
          </cell>
        </row>
        <row r="19">
          <cell r="B19" t="str">
            <v>גימור אחר</v>
          </cell>
        </row>
        <row r="20">
          <cell r="B20" t="str">
            <v>יציקה</v>
          </cell>
        </row>
        <row r="21">
          <cell r="B21" t="str">
            <v>ליטוש</v>
          </cell>
        </row>
        <row r="22">
          <cell r="B22" t="str">
            <v>ניקוי חול</v>
          </cell>
        </row>
        <row r="23">
          <cell r="B23" t="str">
            <v>עבוד שבבי</v>
          </cell>
        </row>
        <row r="24">
          <cell r="B24" t="str">
            <v>צילוע</v>
          </cell>
        </row>
        <row r="25">
          <cell r="B25" t="str">
            <v>קבלני משנה</v>
          </cell>
        </row>
        <row r="26">
          <cell r="B26" t="str">
            <v>שבירה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וצת טלדור"/>
      <sheetName val="אלדור"/>
      <sheetName val="טנדם"/>
      <sheetName val="הרכבה מאוחד"/>
      <sheetName val="אינדקס"/>
      <sheetName val="הרכבה"/>
      <sheetName val="מאזן בוחן"/>
      <sheetName val="איחוד"/>
      <sheetName val="תזרים"/>
      <sheetName val="פרוטים"/>
      <sheetName val="28.2.02"/>
      <sheetName val="TAL397"/>
      <sheetName val="נתונים"/>
      <sheetName val="index"/>
      <sheetName val="לוח מפתחות העמסה"/>
      <sheetName val="קבוצת_טלדור"/>
      <sheetName val="הרכבה_מאוחד"/>
      <sheetName val="מאזן_בוחן"/>
      <sheetName val="קבוצת_טלדור4"/>
      <sheetName val="הרכבה_מאוחד4"/>
      <sheetName val="מאזן_בוחן4"/>
      <sheetName val="קבוצת_טלדור1"/>
      <sheetName val="הרכבה_מאוחד1"/>
      <sheetName val="מאזן_בוחן1"/>
      <sheetName val="קבוצת_טלדור2"/>
      <sheetName val="הרכבה_מאוחד2"/>
      <sheetName val="מאזן_בוחן2"/>
      <sheetName val="קבוצת_טלדור3"/>
      <sheetName val="הרכבה_מאוחד3"/>
      <sheetName val="מאזן_בוחן3"/>
      <sheetName val="קבוצת_טלדור6"/>
      <sheetName val="הרכבה_מאוחד6"/>
      <sheetName val="מאזן_בוחן6"/>
      <sheetName val="קבוצת_טלדור5"/>
      <sheetName val="הרכבה_מאוחד5"/>
      <sheetName val="מאזן_בוחן5"/>
      <sheetName val="קבוצת_טלדור7"/>
      <sheetName val="הרכבה_מאוחד7"/>
      <sheetName val="מאזן_בוחן7"/>
      <sheetName val="קבוצת_טלדור8"/>
      <sheetName val="הרכבה_מאוחד8"/>
      <sheetName val="מאזן_בוחן8"/>
      <sheetName val="תעודה א"/>
      <sheetName val="טבלאות"/>
    </sheetNames>
    <sheetDataSet>
      <sheetData sheetId="0" refreshError="1">
        <row r="6">
          <cell r="C6">
            <v>488</v>
          </cell>
          <cell r="D6">
            <v>327</v>
          </cell>
          <cell r="E6">
            <v>2</v>
          </cell>
          <cell r="F6">
            <v>817</v>
          </cell>
          <cell r="K6">
            <v>817</v>
          </cell>
          <cell r="N6">
            <v>87</v>
          </cell>
          <cell r="O6">
            <v>2</v>
          </cell>
          <cell r="P6">
            <v>401</v>
          </cell>
          <cell r="S6">
            <v>488</v>
          </cell>
          <cell r="T6">
            <v>488</v>
          </cell>
          <cell r="W6">
            <v>-1316</v>
          </cell>
          <cell r="X6">
            <v>2</v>
          </cell>
          <cell r="Y6">
            <v>1643</v>
          </cell>
          <cell r="AB6">
            <v>327</v>
          </cell>
          <cell r="AC6">
            <v>327</v>
          </cell>
          <cell r="AF6">
            <v>2</v>
          </cell>
          <cell r="AK6">
            <v>2</v>
          </cell>
          <cell r="AL6">
            <v>2</v>
          </cell>
        </row>
        <row r="8">
          <cell r="C8">
            <v>0</v>
          </cell>
          <cell r="D8">
            <v>4957</v>
          </cell>
          <cell r="E8">
            <v>0</v>
          </cell>
          <cell r="F8">
            <v>4957</v>
          </cell>
          <cell r="K8">
            <v>4957</v>
          </cell>
          <cell r="N8">
            <v>0</v>
          </cell>
          <cell r="S8">
            <v>0</v>
          </cell>
          <cell r="T8">
            <v>0</v>
          </cell>
          <cell r="W8">
            <v>4957</v>
          </cell>
          <cell r="AB8">
            <v>4957</v>
          </cell>
          <cell r="AC8">
            <v>4957</v>
          </cell>
          <cell r="AF8">
            <v>0</v>
          </cell>
          <cell r="AK8">
            <v>0</v>
          </cell>
          <cell r="AL8">
            <v>0</v>
          </cell>
        </row>
        <row r="10">
          <cell r="C10">
            <v>6352</v>
          </cell>
          <cell r="D10">
            <v>2609</v>
          </cell>
          <cell r="E10">
            <v>188</v>
          </cell>
          <cell r="F10">
            <v>9149</v>
          </cell>
          <cell r="K10">
            <v>9149</v>
          </cell>
          <cell r="N10">
            <v>6352</v>
          </cell>
          <cell r="S10">
            <v>6352</v>
          </cell>
          <cell r="T10">
            <v>6352</v>
          </cell>
          <cell r="W10">
            <v>2609</v>
          </cell>
          <cell r="AB10">
            <v>2609</v>
          </cell>
          <cell r="AC10">
            <v>2609</v>
          </cell>
          <cell r="AF10">
            <v>188</v>
          </cell>
          <cell r="AK10">
            <v>188</v>
          </cell>
          <cell r="AL10">
            <v>188</v>
          </cell>
        </row>
        <row r="12">
          <cell r="C12">
            <v>49</v>
          </cell>
          <cell r="D12">
            <v>10</v>
          </cell>
          <cell r="E12">
            <v>23</v>
          </cell>
          <cell r="F12">
            <v>82</v>
          </cell>
          <cell r="K12">
            <v>82</v>
          </cell>
          <cell r="N12">
            <v>49</v>
          </cell>
          <cell r="S12">
            <v>49</v>
          </cell>
          <cell r="T12">
            <v>49</v>
          </cell>
          <cell r="W12">
            <v>10</v>
          </cell>
          <cell r="AB12">
            <v>10</v>
          </cell>
          <cell r="AC12">
            <v>10</v>
          </cell>
          <cell r="AF12">
            <v>23</v>
          </cell>
          <cell r="AK12">
            <v>23</v>
          </cell>
          <cell r="AL12">
            <v>23</v>
          </cell>
        </row>
        <row r="14">
          <cell r="C14">
            <v>3018</v>
          </cell>
          <cell r="D14">
            <v>4282</v>
          </cell>
          <cell r="E14">
            <v>-15</v>
          </cell>
          <cell r="F14">
            <v>7285</v>
          </cell>
          <cell r="K14">
            <v>7285</v>
          </cell>
          <cell r="N14">
            <v>3018</v>
          </cell>
          <cell r="S14">
            <v>3018</v>
          </cell>
          <cell r="T14">
            <v>3018</v>
          </cell>
          <cell r="W14">
            <v>4282</v>
          </cell>
          <cell r="AB14">
            <v>4282</v>
          </cell>
          <cell r="AC14">
            <v>4282</v>
          </cell>
          <cell r="AF14">
            <v>-15</v>
          </cell>
          <cell r="AK14">
            <v>-15</v>
          </cell>
          <cell r="AL14">
            <v>-15</v>
          </cell>
        </row>
        <row r="16">
          <cell r="C16">
            <v>77</v>
          </cell>
          <cell r="D16">
            <v>0</v>
          </cell>
          <cell r="E16">
            <v>0</v>
          </cell>
          <cell r="F16">
            <v>77</v>
          </cell>
          <cell r="K16">
            <v>77</v>
          </cell>
          <cell r="N16">
            <v>77</v>
          </cell>
          <cell r="S16">
            <v>77</v>
          </cell>
          <cell r="T16">
            <v>77</v>
          </cell>
          <cell r="AB16">
            <v>0</v>
          </cell>
          <cell r="AC16">
            <v>0</v>
          </cell>
          <cell r="AF16">
            <v>0</v>
          </cell>
          <cell r="AK16">
            <v>0</v>
          </cell>
          <cell r="AL16">
            <v>0</v>
          </cell>
        </row>
        <row r="18">
          <cell r="C18">
            <v>6</v>
          </cell>
          <cell r="D18">
            <v>0</v>
          </cell>
          <cell r="E18">
            <v>0</v>
          </cell>
          <cell r="F18">
            <v>6</v>
          </cell>
          <cell r="K18">
            <v>6</v>
          </cell>
          <cell r="N18">
            <v>6</v>
          </cell>
          <cell r="S18">
            <v>6</v>
          </cell>
          <cell r="T18">
            <v>6</v>
          </cell>
          <cell r="AB18">
            <v>0</v>
          </cell>
          <cell r="AC18">
            <v>0</v>
          </cell>
          <cell r="AF18">
            <v>0</v>
          </cell>
          <cell r="AK18">
            <v>0</v>
          </cell>
          <cell r="AL18">
            <v>0</v>
          </cell>
        </row>
        <row r="20">
          <cell r="C20">
            <v>303</v>
          </cell>
          <cell r="D20">
            <v>0</v>
          </cell>
          <cell r="E20">
            <v>0</v>
          </cell>
          <cell r="F20">
            <v>303</v>
          </cell>
          <cell r="K20">
            <v>303</v>
          </cell>
          <cell r="N20">
            <v>303</v>
          </cell>
          <cell r="S20">
            <v>303</v>
          </cell>
          <cell r="T20">
            <v>303</v>
          </cell>
          <cell r="AB20">
            <v>0</v>
          </cell>
          <cell r="AC20">
            <v>0</v>
          </cell>
          <cell r="AF20">
            <v>0</v>
          </cell>
          <cell r="AK20">
            <v>0</v>
          </cell>
          <cell r="AL20">
            <v>0</v>
          </cell>
        </row>
        <row r="22">
          <cell r="C22">
            <v>427</v>
          </cell>
          <cell r="D22">
            <v>0</v>
          </cell>
          <cell r="E22">
            <v>0</v>
          </cell>
          <cell r="F22">
            <v>427</v>
          </cell>
          <cell r="K22">
            <v>427</v>
          </cell>
          <cell r="N22">
            <v>427</v>
          </cell>
          <cell r="S22">
            <v>427</v>
          </cell>
          <cell r="T22">
            <v>427</v>
          </cell>
          <cell r="AB22">
            <v>0</v>
          </cell>
          <cell r="AC22">
            <v>0</v>
          </cell>
          <cell r="AF22">
            <v>0</v>
          </cell>
          <cell r="AK22">
            <v>0</v>
          </cell>
          <cell r="AL22">
            <v>0</v>
          </cell>
        </row>
        <row r="24">
          <cell r="C24">
            <v>36</v>
          </cell>
          <cell r="D24">
            <v>0</v>
          </cell>
          <cell r="E24">
            <v>-35</v>
          </cell>
          <cell r="F24">
            <v>1</v>
          </cell>
          <cell r="K24">
            <v>1</v>
          </cell>
          <cell r="N24">
            <v>36</v>
          </cell>
          <cell r="S24">
            <v>36</v>
          </cell>
          <cell r="T24">
            <v>36</v>
          </cell>
          <cell r="AB24">
            <v>0</v>
          </cell>
          <cell r="AC24">
            <v>0</v>
          </cell>
          <cell r="AF24">
            <v>-35</v>
          </cell>
          <cell r="AK24">
            <v>-35</v>
          </cell>
          <cell r="AL24">
            <v>-35</v>
          </cell>
        </row>
        <row r="26">
          <cell r="C26">
            <v>162</v>
          </cell>
          <cell r="D26">
            <v>126</v>
          </cell>
          <cell r="E26">
            <v>0</v>
          </cell>
          <cell r="F26">
            <v>288</v>
          </cell>
          <cell r="K26">
            <v>288</v>
          </cell>
          <cell r="N26">
            <v>354</v>
          </cell>
          <cell r="Q26">
            <v>1</v>
          </cell>
          <cell r="R26">
            <v>100</v>
          </cell>
          <cell r="S26">
            <v>162</v>
          </cell>
          <cell r="T26">
            <v>162</v>
          </cell>
          <cell r="W26">
            <v>126</v>
          </cell>
          <cell r="AB26">
            <v>126</v>
          </cell>
          <cell r="AC26">
            <v>126</v>
          </cell>
          <cell r="AF26">
            <v>0</v>
          </cell>
          <cell r="AK26">
            <v>0</v>
          </cell>
          <cell r="AL26">
            <v>0</v>
          </cell>
        </row>
        <row r="27">
          <cell r="Q27">
            <v>9</v>
          </cell>
          <cell r="R27">
            <v>92</v>
          </cell>
        </row>
        <row r="28">
          <cell r="C28">
            <v>1110</v>
          </cell>
          <cell r="D28">
            <v>52</v>
          </cell>
          <cell r="E28">
            <v>0</v>
          </cell>
          <cell r="F28">
            <v>1162</v>
          </cell>
          <cell r="K28">
            <v>1162</v>
          </cell>
          <cell r="N28">
            <v>1110</v>
          </cell>
          <cell r="S28">
            <v>1110</v>
          </cell>
          <cell r="T28">
            <v>1110</v>
          </cell>
          <cell r="W28">
            <v>52</v>
          </cell>
          <cell r="AB28">
            <v>52</v>
          </cell>
          <cell r="AC28">
            <v>52</v>
          </cell>
          <cell r="AF28">
            <v>0</v>
          </cell>
          <cell r="AK28">
            <v>0</v>
          </cell>
          <cell r="AL28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K30">
            <v>0</v>
          </cell>
          <cell r="N30">
            <v>0</v>
          </cell>
          <cell r="S30">
            <v>0</v>
          </cell>
          <cell r="T30">
            <v>0</v>
          </cell>
          <cell r="AB30">
            <v>0</v>
          </cell>
          <cell r="AC30">
            <v>0</v>
          </cell>
          <cell r="AF30">
            <v>0</v>
          </cell>
          <cell r="AK30">
            <v>0</v>
          </cell>
          <cell r="AL30">
            <v>0</v>
          </cell>
        </row>
        <row r="32">
          <cell r="C32">
            <v>272</v>
          </cell>
          <cell r="D32">
            <v>400</v>
          </cell>
          <cell r="E32">
            <v>0</v>
          </cell>
          <cell r="F32">
            <v>672</v>
          </cell>
          <cell r="K32">
            <v>672</v>
          </cell>
          <cell r="N32">
            <v>149</v>
          </cell>
          <cell r="O32">
            <v>1</v>
          </cell>
          <cell r="P32">
            <v>500</v>
          </cell>
          <cell r="S32">
            <v>649</v>
          </cell>
          <cell r="T32">
            <v>272</v>
          </cell>
          <cell r="W32">
            <v>400</v>
          </cell>
          <cell r="AB32">
            <v>400</v>
          </cell>
          <cell r="AC32">
            <v>400</v>
          </cell>
          <cell r="AF32">
            <v>0</v>
          </cell>
          <cell r="AK32">
            <v>0</v>
          </cell>
          <cell r="AL32">
            <v>0</v>
          </cell>
        </row>
        <row r="34">
          <cell r="C34">
            <v>208</v>
          </cell>
          <cell r="D34">
            <v>192</v>
          </cell>
          <cell r="E34">
            <v>0</v>
          </cell>
          <cell r="F34">
            <v>400</v>
          </cell>
          <cell r="K34">
            <v>400</v>
          </cell>
          <cell r="N34">
            <v>208</v>
          </cell>
          <cell r="S34">
            <v>208</v>
          </cell>
          <cell r="T34">
            <v>208</v>
          </cell>
          <cell r="W34">
            <v>862</v>
          </cell>
          <cell r="Z34">
            <v>1</v>
          </cell>
          <cell r="AA34">
            <v>670</v>
          </cell>
          <cell r="AB34">
            <v>192</v>
          </cell>
          <cell r="AC34">
            <v>192</v>
          </cell>
          <cell r="AF34">
            <v>0</v>
          </cell>
          <cell r="AK34">
            <v>0</v>
          </cell>
          <cell r="AL34">
            <v>0</v>
          </cell>
        </row>
        <row r="36">
          <cell r="C36">
            <v>15</v>
          </cell>
          <cell r="D36">
            <v>0</v>
          </cell>
          <cell r="E36">
            <v>1</v>
          </cell>
          <cell r="F36">
            <v>16</v>
          </cell>
          <cell r="K36">
            <v>16</v>
          </cell>
          <cell r="N36">
            <v>15</v>
          </cell>
          <cell r="S36">
            <v>15</v>
          </cell>
          <cell r="T36">
            <v>15</v>
          </cell>
          <cell r="AB36">
            <v>0</v>
          </cell>
          <cell r="AC36">
            <v>0</v>
          </cell>
          <cell r="AF36">
            <v>1</v>
          </cell>
          <cell r="AK36">
            <v>1</v>
          </cell>
          <cell r="AL36">
            <v>1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K38">
            <v>0</v>
          </cell>
          <cell r="N38">
            <v>0</v>
          </cell>
          <cell r="S38">
            <v>0</v>
          </cell>
          <cell r="T38">
            <v>0</v>
          </cell>
          <cell r="AB38">
            <v>0</v>
          </cell>
          <cell r="AC38">
            <v>0</v>
          </cell>
          <cell r="AF38">
            <v>0</v>
          </cell>
          <cell r="AK38">
            <v>0</v>
          </cell>
          <cell r="AL38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K40">
            <v>0</v>
          </cell>
          <cell r="N40">
            <v>0</v>
          </cell>
          <cell r="S40">
            <v>0</v>
          </cell>
          <cell r="T40">
            <v>0</v>
          </cell>
          <cell r="AB40">
            <v>0</v>
          </cell>
          <cell r="AC40">
            <v>0</v>
          </cell>
          <cell r="AF40">
            <v>0</v>
          </cell>
          <cell r="AK40">
            <v>0</v>
          </cell>
          <cell r="AL40">
            <v>0</v>
          </cell>
        </row>
        <row r="42">
          <cell r="C42">
            <v>121</v>
          </cell>
          <cell r="D42">
            <v>0</v>
          </cell>
          <cell r="E42">
            <v>0</v>
          </cell>
          <cell r="F42">
            <v>121</v>
          </cell>
          <cell r="K42">
            <v>121</v>
          </cell>
          <cell r="N42">
            <v>121</v>
          </cell>
          <cell r="S42">
            <v>121</v>
          </cell>
          <cell r="T42">
            <v>121</v>
          </cell>
          <cell r="AB42">
            <v>0</v>
          </cell>
          <cell r="AC42">
            <v>0</v>
          </cell>
          <cell r="AF42">
            <v>0</v>
          </cell>
          <cell r="AK42">
            <v>0</v>
          </cell>
          <cell r="AL42">
            <v>0</v>
          </cell>
        </row>
        <row r="44">
          <cell r="C44">
            <v>480</v>
          </cell>
          <cell r="D44">
            <v>0</v>
          </cell>
          <cell r="E44">
            <v>0</v>
          </cell>
          <cell r="F44">
            <v>480</v>
          </cell>
          <cell r="K44">
            <v>480</v>
          </cell>
          <cell r="N44">
            <v>640</v>
          </cell>
          <cell r="Q44">
            <v>8</v>
          </cell>
          <cell r="R44">
            <v>160</v>
          </cell>
          <cell r="S44">
            <v>480</v>
          </cell>
          <cell r="T44">
            <v>480</v>
          </cell>
          <cell r="AB44">
            <v>0</v>
          </cell>
          <cell r="AC44">
            <v>0</v>
          </cell>
          <cell r="AF44">
            <v>0</v>
          </cell>
          <cell r="AK44">
            <v>0</v>
          </cell>
          <cell r="AL44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K46">
            <v>0</v>
          </cell>
          <cell r="N46">
            <v>0</v>
          </cell>
          <cell r="S46">
            <v>0</v>
          </cell>
          <cell r="T46">
            <v>0</v>
          </cell>
          <cell r="AB46">
            <v>0</v>
          </cell>
          <cell r="AC46">
            <v>0</v>
          </cell>
          <cell r="AF46">
            <v>0</v>
          </cell>
          <cell r="AK46">
            <v>0</v>
          </cell>
          <cell r="AL46">
            <v>0</v>
          </cell>
        </row>
        <row r="48">
          <cell r="C48">
            <v>-2878</v>
          </cell>
          <cell r="D48">
            <v>0</v>
          </cell>
          <cell r="E48">
            <v>0</v>
          </cell>
          <cell r="F48">
            <v>-2878</v>
          </cell>
          <cell r="K48">
            <v>-2878</v>
          </cell>
          <cell r="N48">
            <v>-3918</v>
          </cell>
          <cell r="Q48">
            <v>6</v>
          </cell>
          <cell r="R48">
            <v>428</v>
          </cell>
          <cell r="S48">
            <v>-4346</v>
          </cell>
          <cell r="T48">
            <v>-2878</v>
          </cell>
          <cell r="AB48">
            <v>0</v>
          </cell>
          <cell r="AC48">
            <v>0</v>
          </cell>
          <cell r="AF48">
            <v>0</v>
          </cell>
          <cell r="AK48">
            <v>0</v>
          </cell>
          <cell r="AL48">
            <v>0</v>
          </cell>
        </row>
        <row r="50">
          <cell r="C50">
            <v>19942</v>
          </cell>
          <cell r="D50">
            <v>0</v>
          </cell>
          <cell r="E50">
            <v>0</v>
          </cell>
          <cell r="F50">
            <v>19942</v>
          </cell>
          <cell r="K50">
            <v>19942</v>
          </cell>
          <cell r="N50">
            <v>19942</v>
          </cell>
          <cell r="S50">
            <v>19942</v>
          </cell>
          <cell r="T50">
            <v>19942</v>
          </cell>
          <cell r="AB50">
            <v>0</v>
          </cell>
          <cell r="AC50">
            <v>0</v>
          </cell>
          <cell r="AF50">
            <v>0</v>
          </cell>
          <cell r="AK50">
            <v>0</v>
          </cell>
          <cell r="AL50">
            <v>0</v>
          </cell>
        </row>
        <row r="52">
          <cell r="C52">
            <v>10851</v>
          </cell>
          <cell r="D52">
            <v>0</v>
          </cell>
          <cell r="E52">
            <v>0</v>
          </cell>
          <cell r="F52">
            <v>10851</v>
          </cell>
          <cell r="I52">
            <v>2</v>
          </cell>
          <cell r="J52">
            <v>10851</v>
          </cell>
          <cell r="K52">
            <v>0</v>
          </cell>
          <cell r="N52">
            <v>9379</v>
          </cell>
          <cell r="O52">
            <v>4</v>
          </cell>
          <cell r="P52">
            <v>2226</v>
          </cell>
          <cell r="Q52">
            <v>1</v>
          </cell>
          <cell r="R52">
            <v>400</v>
          </cell>
          <cell r="S52">
            <v>10535</v>
          </cell>
          <cell r="T52">
            <v>10851</v>
          </cell>
          <cell r="AB52">
            <v>0</v>
          </cell>
          <cell r="AC52">
            <v>0</v>
          </cell>
          <cell r="AF52">
            <v>0</v>
          </cell>
          <cell r="AK52">
            <v>0</v>
          </cell>
          <cell r="AL52">
            <v>0</v>
          </cell>
        </row>
        <row r="53">
          <cell r="Q53">
            <v>3</v>
          </cell>
          <cell r="R53">
            <v>670</v>
          </cell>
        </row>
        <row r="54">
          <cell r="C54">
            <v>-399</v>
          </cell>
          <cell r="D54">
            <v>0</v>
          </cell>
          <cell r="E54">
            <v>0</v>
          </cell>
          <cell r="F54">
            <v>-399</v>
          </cell>
          <cell r="G54">
            <v>3</v>
          </cell>
          <cell r="H54">
            <v>399</v>
          </cell>
          <cell r="K54">
            <v>0</v>
          </cell>
          <cell r="N54">
            <v>-566</v>
          </cell>
          <cell r="O54">
            <v>5</v>
          </cell>
          <cell r="P54">
            <v>35</v>
          </cell>
          <cell r="S54">
            <v>-531</v>
          </cell>
          <cell r="T54">
            <v>-399</v>
          </cell>
          <cell r="AB54">
            <v>0</v>
          </cell>
          <cell r="AC54">
            <v>0</v>
          </cell>
          <cell r="AF54">
            <v>0</v>
          </cell>
          <cell r="AK54">
            <v>0</v>
          </cell>
          <cell r="AL54">
            <v>0</v>
          </cell>
        </row>
        <row r="56">
          <cell r="C56">
            <v>1114</v>
          </cell>
          <cell r="D56">
            <v>0</v>
          </cell>
          <cell r="E56">
            <v>-1114</v>
          </cell>
          <cell r="F56">
            <v>0</v>
          </cell>
          <cell r="K56">
            <v>0</v>
          </cell>
          <cell r="N56">
            <v>1114</v>
          </cell>
          <cell r="S56">
            <v>1114</v>
          </cell>
          <cell r="T56">
            <v>1114</v>
          </cell>
          <cell r="AB56">
            <v>0</v>
          </cell>
          <cell r="AC56">
            <v>0</v>
          </cell>
          <cell r="AF56">
            <v>-1114</v>
          </cell>
          <cell r="AK56">
            <v>-1114</v>
          </cell>
          <cell r="AL56">
            <v>-1114</v>
          </cell>
        </row>
        <row r="58">
          <cell r="C58">
            <v>59</v>
          </cell>
          <cell r="D58">
            <v>0</v>
          </cell>
          <cell r="E58">
            <v>0</v>
          </cell>
          <cell r="F58">
            <v>59</v>
          </cell>
          <cell r="K58">
            <v>59</v>
          </cell>
          <cell r="N58">
            <v>-203</v>
          </cell>
          <cell r="O58">
            <v>7</v>
          </cell>
          <cell r="P58">
            <v>252</v>
          </cell>
          <cell r="S58">
            <v>49</v>
          </cell>
          <cell r="T58">
            <v>59</v>
          </cell>
        </row>
        <row r="60">
          <cell r="C60">
            <v>5856</v>
          </cell>
          <cell r="D60">
            <v>792</v>
          </cell>
          <cell r="E60">
            <v>304</v>
          </cell>
          <cell r="F60">
            <v>6952</v>
          </cell>
          <cell r="K60">
            <v>6952</v>
          </cell>
          <cell r="N60">
            <v>4535</v>
          </cell>
          <cell r="S60">
            <v>4535</v>
          </cell>
          <cell r="T60">
            <v>5856</v>
          </cell>
          <cell r="W60">
            <v>682</v>
          </cell>
          <cell r="AB60">
            <v>682</v>
          </cell>
          <cell r="AC60">
            <v>792</v>
          </cell>
          <cell r="AF60">
            <v>252</v>
          </cell>
          <cell r="AK60">
            <v>252</v>
          </cell>
          <cell r="AL60">
            <v>304</v>
          </cell>
        </row>
        <row r="62">
          <cell r="C62">
            <v>-2389</v>
          </cell>
          <cell r="D62">
            <v>-234</v>
          </cell>
          <cell r="E62">
            <v>-120</v>
          </cell>
          <cell r="F62">
            <v>-2743</v>
          </cell>
          <cell r="K62">
            <v>-2743</v>
          </cell>
          <cell r="N62">
            <v>-1727</v>
          </cell>
          <cell r="S62">
            <v>-1727</v>
          </cell>
          <cell r="T62">
            <v>-2389</v>
          </cell>
          <cell r="W62">
            <v>-182</v>
          </cell>
          <cell r="AB62">
            <v>-182</v>
          </cell>
          <cell r="AC62">
            <v>-234</v>
          </cell>
          <cell r="AF62">
            <v>-97</v>
          </cell>
          <cell r="AK62">
            <v>-97</v>
          </cell>
          <cell r="AL62">
            <v>-120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</v>
          </cell>
          <cell r="H64">
            <v>603</v>
          </cell>
          <cell r="K64">
            <v>603</v>
          </cell>
          <cell r="N64">
            <v>0</v>
          </cell>
          <cell r="S64">
            <v>0</v>
          </cell>
          <cell r="T64">
            <v>0</v>
          </cell>
          <cell r="AB64">
            <v>0</v>
          </cell>
          <cell r="AC64">
            <v>0</v>
          </cell>
          <cell r="AF64">
            <v>0</v>
          </cell>
          <cell r="AK64">
            <v>0</v>
          </cell>
          <cell r="AL64">
            <v>0</v>
          </cell>
        </row>
        <row r="66">
          <cell r="C66">
            <v>0</v>
          </cell>
          <cell r="D66">
            <v>0</v>
          </cell>
          <cell r="E66">
            <v>433</v>
          </cell>
          <cell r="F66">
            <v>433</v>
          </cell>
          <cell r="K66">
            <v>433</v>
          </cell>
          <cell r="N66">
            <v>0</v>
          </cell>
          <cell r="S66">
            <v>0</v>
          </cell>
          <cell r="T66">
            <v>0</v>
          </cell>
          <cell r="AB66">
            <v>0</v>
          </cell>
          <cell r="AC66">
            <v>0</v>
          </cell>
          <cell r="AF66">
            <v>330</v>
          </cell>
          <cell r="AK66">
            <v>330</v>
          </cell>
          <cell r="AL66">
            <v>433</v>
          </cell>
        </row>
        <row r="68">
          <cell r="C68">
            <v>394</v>
          </cell>
          <cell r="D68">
            <v>0</v>
          </cell>
          <cell r="E68">
            <v>0</v>
          </cell>
          <cell r="F68">
            <v>394</v>
          </cell>
          <cell r="K68">
            <v>394</v>
          </cell>
          <cell r="N68">
            <v>0</v>
          </cell>
          <cell r="S68">
            <v>0</v>
          </cell>
          <cell r="T68">
            <v>394</v>
          </cell>
          <cell r="AB68">
            <v>0</v>
          </cell>
          <cell r="AC68">
            <v>0</v>
          </cell>
          <cell r="AF68">
            <v>0</v>
          </cell>
          <cell r="AK68">
            <v>0</v>
          </cell>
          <cell r="AL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K70">
            <v>0</v>
          </cell>
          <cell r="N70">
            <v>0</v>
          </cell>
          <cell r="S70">
            <v>0</v>
          </cell>
          <cell r="T70">
            <v>0</v>
          </cell>
          <cell r="W70">
            <v>0</v>
          </cell>
          <cell r="AB70">
            <v>0</v>
          </cell>
          <cell r="AC70">
            <v>0</v>
          </cell>
          <cell r="AF70">
            <v>0</v>
          </cell>
          <cell r="AK70">
            <v>0</v>
          </cell>
          <cell r="AL70">
            <v>0</v>
          </cell>
        </row>
        <row r="72">
          <cell r="C72">
            <v>-771</v>
          </cell>
          <cell r="D72">
            <v>-1778</v>
          </cell>
          <cell r="E72">
            <v>-1</v>
          </cell>
          <cell r="F72">
            <v>-2550</v>
          </cell>
          <cell r="K72">
            <v>-2550</v>
          </cell>
          <cell r="N72">
            <v>-370</v>
          </cell>
          <cell r="Q72">
            <v>2</v>
          </cell>
          <cell r="R72">
            <v>401</v>
          </cell>
          <cell r="S72">
            <v>-771</v>
          </cell>
          <cell r="T72">
            <v>-771</v>
          </cell>
          <cell r="W72">
            <v>-135</v>
          </cell>
          <cell r="Z72">
            <v>2</v>
          </cell>
          <cell r="AA72">
            <v>1643</v>
          </cell>
          <cell r="AB72">
            <v>-1778</v>
          </cell>
          <cell r="AC72">
            <v>-1778</v>
          </cell>
          <cell r="AF72">
            <v>-1</v>
          </cell>
          <cell r="AK72">
            <v>-1</v>
          </cell>
          <cell r="AL72">
            <v>-1</v>
          </cell>
        </row>
        <row r="74">
          <cell r="C74">
            <v>-2728</v>
          </cell>
          <cell r="D74">
            <v>2728</v>
          </cell>
          <cell r="E74">
            <v>0</v>
          </cell>
          <cell r="F74">
            <v>0</v>
          </cell>
          <cell r="K74">
            <v>0</v>
          </cell>
          <cell r="N74">
            <v>-2728</v>
          </cell>
          <cell r="S74">
            <v>-2728</v>
          </cell>
          <cell r="T74">
            <v>-2728</v>
          </cell>
          <cell r="W74">
            <v>2728</v>
          </cell>
          <cell r="AB74">
            <v>2728</v>
          </cell>
          <cell r="AC74">
            <v>2728</v>
          </cell>
          <cell r="AF74">
            <v>0</v>
          </cell>
          <cell r="AK74">
            <v>0</v>
          </cell>
          <cell r="AL74">
            <v>0</v>
          </cell>
        </row>
        <row r="76">
          <cell r="C76">
            <v>-2110</v>
          </cell>
          <cell r="D76">
            <v>-3338</v>
          </cell>
          <cell r="E76">
            <v>-28</v>
          </cell>
          <cell r="F76">
            <v>-5476</v>
          </cell>
          <cell r="K76">
            <v>-5476</v>
          </cell>
          <cell r="N76">
            <v>-2110</v>
          </cell>
          <cell r="S76">
            <v>-2110</v>
          </cell>
          <cell r="T76">
            <v>-2110</v>
          </cell>
          <cell r="W76">
            <v>-3338</v>
          </cell>
          <cell r="AB76">
            <v>-3338</v>
          </cell>
          <cell r="AC76">
            <v>-3338</v>
          </cell>
          <cell r="AF76">
            <v>-28</v>
          </cell>
          <cell r="AK76">
            <v>-28</v>
          </cell>
          <cell r="AL76">
            <v>-28</v>
          </cell>
        </row>
        <row r="78">
          <cell r="C78">
            <v>-838</v>
          </cell>
          <cell r="D78">
            <v>-307</v>
          </cell>
          <cell r="E78">
            <v>0</v>
          </cell>
          <cell r="F78">
            <v>-1145</v>
          </cell>
          <cell r="K78">
            <v>-1145</v>
          </cell>
          <cell r="N78">
            <v>-838</v>
          </cell>
          <cell r="S78">
            <v>-838</v>
          </cell>
          <cell r="T78">
            <v>-838</v>
          </cell>
          <cell r="W78">
            <v>-307</v>
          </cell>
          <cell r="AB78">
            <v>-307</v>
          </cell>
          <cell r="AC78">
            <v>-307</v>
          </cell>
          <cell r="AF78">
            <v>0</v>
          </cell>
          <cell r="AK78">
            <v>0</v>
          </cell>
          <cell r="AL78">
            <v>0</v>
          </cell>
        </row>
        <row r="80">
          <cell r="C80">
            <v>-493</v>
          </cell>
          <cell r="D80">
            <v>-4</v>
          </cell>
          <cell r="E80">
            <v>0</v>
          </cell>
          <cell r="F80">
            <v>-497</v>
          </cell>
          <cell r="K80">
            <v>-497</v>
          </cell>
          <cell r="N80">
            <v>-493</v>
          </cell>
          <cell r="S80">
            <v>-493</v>
          </cell>
          <cell r="T80">
            <v>-493</v>
          </cell>
          <cell r="W80">
            <v>-4</v>
          </cell>
          <cell r="AB80">
            <v>-4</v>
          </cell>
          <cell r="AC80">
            <v>-4</v>
          </cell>
          <cell r="AF80">
            <v>0</v>
          </cell>
          <cell r="AK80">
            <v>0</v>
          </cell>
          <cell r="AL80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K82">
            <v>0</v>
          </cell>
          <cell r="N82">
            <v>0</v>
          </cell>
          <cell r="S82">
            <v>0</v>
          </cell>
          <cell r="T82">
            <v>0</v>
          </cell>
          <cell r="AB82">
            <v>0</v>
          </cell>
          <cell r="AC82">
            <v>0</v>
          </cell>
          <cell r="AF82">
            <v>0</v>
          </cell>
          <cell r="AK82">
            <v>0</v>
          </cell>
          <cell r="AL82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K84">
            <v>0</v>
          </cell>
          <cell r="N84">
            <v>0</v>
          </cell>
          <cell r="S84">
            <v>0</v>
          </cell>
          <cell r="T84">
            <v>0</v>
          </cell>
          <cell r="AB84">
            <v>0</v>
          </cell>
          <cell r="AC84">
            <v>0</v>
          </cell>
          <cell r="AF84">
            <v>0</v>
          </cell>
          <cell r="AK84">
            <v>0</v>
          </cell>
          <cell r="AL84">
            <v>0</v>
          </cell>
        </row>
        <row r="86">
          <cell r="C86">
            <v>-280</v>
          </cell>
          <cell r="D86">
            <v>-130</v>
          </cell>
          <cell r="E86">
            <v>-21</v>
          </cell>
          <cell r="F86">
            <v>-431</v>
          </cell>
          <cell r="K86">
            <v>-431</v>
          </cell>
          <cell r="N86">
            <v>-280</v>
          </cell>
          <cell r="S86">
            <v>-280</v>
          </cell>
          <cell r="T86">
            <v>-280</v>
          </cell>
          <cell r="W86">
            <v>-130</v>
          </cell>
          <cell r="AB86">
            <v>-130</v>
          </cell>
          <cell r="AC86">
            <v>-130</v>
          </cell>
          <cell r="AF86">
            <v>-21</v>
          </cell>
          <cell r="AK86">
            <v>-21</v>
          </cell>
          <cell r="AL86">
            <v>-21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K88">
            <v>0</v>
          </cell>
          <cell r="N88">
            <v>0</v>
          </cell>
          <cell r="S88">
            <v>0</v>
          </cell>
          <cell r="T88">
            <v>0</v>
          </cell>
          <cell r="AB88">
            <v>0</v>
          </cell>
          <cell r="AC88">
            <v>0</v>
          </cell>
          <cell r="AF88">
            <v>0</v>
          </cell>
          <cell r="AK88">
            <v>0</v>
          </cell>
          <cell r="AL88">
            <v>0</v>
          </cell>
        </row>
        <row r="90">
          <cell r="C90">
            <v>-1348</v>
          </cell>
          <cell r="D90">
            <v>-436</v>
          </cell>
          <cell r="E90">
            <v>-16</v>
          </cell>
          <cell r="F90">
            <v>-1800</v>
          </cell>
          <cell r="K90">
            <v>-1800</v>
          </cell>
          <cell r="N90">
            <v>-1348</v>
          </cell>
          <cell r="S90">
            <v>-1348</v>
          </cell>
          <cell r="T90">
            <v>-1348</v>
          </cell>
          <cell r="W90">
            <v>-436</v>
          </cell>
          <cell r="AB90">
            <v>-436</v>
          </cell>
          <cell r="AC90">
            <v>-436</v>
          </cell>
          <cell r="AF90">
            <v>-16</v>
          </cell>
          <cell r="AK90">
            <v>-16</v>
          </cell>
          <cell r="AL90">
            <v>-16</v>
          </cell>
        </row>
        <row r="92">
          <cell r="C92">
            <v>19</v>
          </cell>
          <cell r="D92">
            <v>0</v>
          </cell>
          <cell r="E92">
            <v>0</v>
          </cell>
          <cell r="F92">
            <v>19</v>
          </cell>
          <cell r="K92">
            <v>19</v>
          </cell>
          <cell r="N92">
            <v>19</v>
          </cell>
          <cell r="S92">
            <v>19</v>
          </cell>
          <cell r="T92">
            <v>19</v>
          </cell>
          <cell r="W92">
            <v>0</v>
          </cell>
          <cell r="AB92">
            <v>0</v>
          </cell>
          <cell r="AC92">
            <v>0</v>
          </cell>
          <cell r="AF92">
            <v>0</v>
          </cell>
          <cell r="AK92">
            <v>0</v>
          </cell>
          <cell r="AL92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K94">
            <v>0</v>
          </cell>
          <cell r="N94">
            <v>0</v>
          </cell>
          <cell r="S94">
            <v>0</v>
          </cell>
          <cell r="T94">
            <v>0</v>
          </cell>
          <cell r="W94">
            <v>0</v>
          </cell>
          <cell r="AB94">
            <v>0</v>
          </cell>
          <cell r="AC94">
            <v>0</v>
          </cell>
          <cell r="AF94">
            <v>0</v>
          </cell>
          <cell r="AK94">
            <v>0</v>
          </cell>
          <cell r="AL94">
            <v>0</v>
          </cell>
        </row>
        <row r="96">
          <cell r="C96">
            <v>0</v>
          </cell>
          <cell r="D96">
            <v>-5300</v>
          </cell>
          <cell r="E96">
            <v>0</v>
          </cell>
          <cell r="F96">
            <v>-5300</v>
          </cell>
          <cell r="G96">
            <v>2</v>
          </cell>
          <cell r="H96">
            <v>5300</v>
          </cell>
          <cell r="K96">
            <v>0</v>
          </cell>
          <cell r="N96">
            <v>0</v>
          </cell>
          <cell r="S96">
            <v>0</v>
          </cell>
          <cell r="T96">
            <v>0</v>
          </cell>
          <cell r="W96">
            <v>-5300</v>
          </cell>
          <cell r="AB96">
            <v>-5300</v>
          </cell>
          <cell r="AC96">
            <v>-5300</v>
          </cell>
          <cell r="AF96">
            <v>0</v>
          </cell>
          <cell r="AK96">
            <v>0</v>
          </cell>
          <cell r="AL96">
            <v>0</v>
          </cell>
        </row>
        <row r="98">
          <cell r="C98">
            <v>-12346</v>
          </cell>
          <cell r="D98">
            <v>0</v>
          </cell>
          <cell r="E98">
            <v>0</v>
          </cell>
          <cell r="F98">
            <v>-12346</v>
          </cell>
          <cell r="K98">
            <v>-12346</v>
          </cell>
          <cell r="N98">
            <v>0</v>
          </cell>
          <cell r="S98">
            <v>0</v>
          </cell>
          <cell r="T98">
            <v>-12346</v>
          </cell>
          <cell r="W98">
            <v>0</v>
          </cell>
          <cell r="AB98">
            <v>0</v>
          </cell>
          <cell r="AC98">
            <v>0</v>
          </cell>
          <cell r="AF98">
            <v>0</v>
          </cell>
          <cell r="AK98">
            <v>0</v>
          </cell>
          <cell r="AL98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K100">
            <v>0</v>
          </cell>
          <cell r="N100">
            <v>0</v>
          </cell>
          <cell r="S100">
            <v>0</v>
          </cell>
          <cell r="T100">
            <v>0</v>
          </cell>
          <cell r="W100">
            <v>0</v>
          </cell>
          <cell r="AB100">
            <v>0</v>
          </cell>
          <cell r="AC100">
            <v>0</v>
          </cell>
          <cell r="AF100">
            <v>0</v>
          </cell>
          <cell r="AK100">
            <v>0</v>
          </cell>
          <cell r="AL100">
            <v>0</v>
          </cell>
        </row>
        <row r="102">
          <cell r="C102">
            <v>-24218</v>
          </cell>
          <cell r="D102">
            <v>-5103</v>
          </cell>
          <cell r="E102">
            <v>0</v>
          </cell>
          <cell r="F102">
            <v>-29321</v>
          </cell>
          <cell r="G102">
            <v>2</v>
          </cell>
          <cell r="H102">
            <v>5103</v>
          </cell>
          <cell r="K102">
            <v>-24218</v>
          </cell>
          <cell r="N102">
            <v>-27986</v>
          </cell>
          <cell r="O102">
            <v>3</v>
          </cell>
          <cell r="P102">
            <v>670</v>
          </cell>
          <cell r="S102">
            <v>-27316</v>
          </cell>
          <cell r="T102">
            <v>-24218</v>
          </cell>
          <cell r="W102">
            <v>-20</v>
          </cell>
          <cell r="X102">
            <v>1</v>
          </cell>
          <cell r="Y102">
            <v>670</v>
          </cell>
          <cell r="AB102">
            <v>650</v>
          </cell>
          <cell r="AC102">
            <v>-5103</v>
          </cell>
          <cell r="AF102">
            <v>0</v>
          </cell>
          <cell r="AK102">
            <v>0</v>
          </cell>
          <cell r="AL102">
            <v>0</v>
          </cell>
        </row>
        <row r="104">
          <cell r="C104">
            <v>897</v>
          </cell>
          <cell r="D104">
            <v>2167</v>
          </cell>
          <cell r="E104">
            <v>448</v>
          </cell>
          <cell r="F104">
            <v>3512</v>
          </cell>
          <cell r="I104">
            <v>2</v>
          </cell>
          <cell r="J104">
            <v>2167</v>
          </cell>
          <cell r="K104">
            <v>897</v>
          </cell>
          <cell r="N104">
            <v>-5293</v>
          </cell>
          <cell r="S104">
            <v>-5293</v>
          </cell>
          <cell r="T104">
            <v>897</v>
          </cell>
          <cell r="W104">
            <v>-3314</v>
          </cell>
          <cell r="AB104">
            <v>-3314</v>
          </cell>
          <cell r="AC104">
            <v>2167</v>
          </cell>
          <cell r="AF104">
            <v>566</v>
          </cell>
          <cell r="AK104">
            <v>566</v>
          </cell>
          <cell r="AL104">
            <v>448</v>
          </cell>
        </row>
        <row r="105">
          <cell r="I105">
            <v>3</v>
          </cell>
          <cell r="J105">
            <v>448</v>
          </cell>
        </row>
        <row r="106">
          <cell r="C106">
            <v>-1458</v>
          </cell>
          <cell r="D106">
            <v>-2012</v>
          </cell>
          <cell r="E106">
            <v>-49</v>
          </cell>
          <cell r="F106">
            <v>-3519</v>
          </cell>
          <cell r="K106">
            <v>-1458</v>
          </cell>
          <cell r="N106">
            <v>-81</v>
          </cell>
          <cell r="S106">
            <v>-1909</v>
          </cell>
          <cell r="T106">
            <v>-1458</v>
          </cell>
          <cell r="W106">
            <v>-2226</v>
          </cell>
          <cell r="AB106">
            <v>-2226</v>
          </cell>
          <cell r="AC106">
            <v>-2012</v>
          </cell>
          <cell r="AF106">
            <v>-35</v>
          </cell>
          <cell r="AK106">
            <v>-35</v>
          </cell>
          <cell r="AL106">
            <v>-49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K108">
            <v>0</v>
          </cell>
          <cell r="N108">
            <v>0</v>
          </cell>
          <cell r="S108">
            <v>5</v>
          </cell>
          <cell r="T108">
            <v>0</v>
          </cell>
          <cell r="W108">
            <v>0</v>
          </cell>
          <cell r="AB108">
            <v>0</v>
          </cell>
          <cell r="AC108">
            <v>0</v>
          </cell>
          <cell r="AF108">
            <v>0</v>
          </cell>
          <cell r="AK108">
            <v>0</v>
          </cell>
          <cell r="AL108">
            <v>0</v>
          </cell>
        </row>
        <row r="113">
          <cell r="C113">
            <v>-7286</v>
          </cell>
          <cell r="D113">
            <v>-6926</v>
          </cell>
          <cell r="E113">
            <v>-215</v>
          </cell>
          <cell r="F113">
            <v>-14427</v>
          </cell>
          <cell r="G113">
            <v>1</v>
          </cell>
          <cell r="H113">
            <v>17</v>
          </cell>
          <cell r="K113">
            <v>-14410</v>
          </cell>
          <cell r="N113">
            <v>-7211</v>
          </cell>
          <cell r="S113">
            <v>-7211</v>
          </cell>
          <cell r="T113">
            <v>-7286</v>
          </cell>
          <cell r="W113">
            <v>-6857</v>
          </cell>
          <cell r="AB113">
            <v>-6857</v>
          </cell>
          <cell r="AC113">
            <v>-6926</v>
          </cell>
          <cell r="AF113">
            <v>-213</v>
          </cell>
          <cell r="AK113">
            <v>-213</v>
          </cell>
          <cell r="AL113">
            <v>-215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K115">
            <v>0</v>
          </cell>
          <cell r="N115">
            <v>0</v>
          </cell>
          <cell r="S115">
            <v>0</v>
          </cell>
          <cell r="T115">
            <v>0</v>
          </cell>
          <cell r="AB115">
            <v>0</v>
          </cell>
          <cell r="AC115">
            <v>0</v>
          </cell>
          <cell r="AF115">
            <v>0</v>
          </cell>
          <cell r="AK115">
            <v>0</v>
          </cell>
          <cell r="AL115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K117">
            <v>0</v>
          </cell>
          <cell r="N117">
            <v>0</v>
          </cell>
          <cell r="S117">
            <v>0</v>
          </cell>
          <cell r="T117">
            <v>0</v>
          </cell>
          <cell r="AB117">
            <v>0</v>
          </cell>
          <cell r="AC117">
            <v>0</v>
          </cell>
          <cell r="AF117">
            <v>0</v>
          </cell>
          <cell r="AK117">
            <v>0</v>
          </cell>
          <cell r="AL117">
            <v>0</v>
          </cell>
        </row>
        <row r="119">
          <cell r="C119">
            <v>6575</v>
          </cell>
          <cell r="D119">
            <v>4778</v>
          </cell>
          <cell r="E119">
            <v>130</v>
          </cell>
          <cell r="F119">
            <v>11483</v>
          </cell>
          <cell r="I119">
            <v>1</v>
          </cell>
          <cell r="J119">
            <v>17</v>
          </cell>
          <cell r="K119">
            <v>11466</v>
          </cell>
          <cell r="N119">
            <v>6510</v>
          </cell>
          <cell r="S119">
            <v>6510</v>
          </cell>
          <cell r="T119">
            <v>6575</v>
          </cell>
          <cell r="W119">
            <v>4731</v>
          </cell>
          <cell r="AB119">
            <v>4731</v>
          </cell>
          <cell r="AC119">
            <v>4778</v>
          </cell>
          <cell r="AF119">
            <v>129</v>
          </cell>
          <cell r="AK119">
            <v>129</v>
          </cell>
          <cell r="AL119">
            <v>130</v>
          </cell>
        </row>
        <row r="121">
          <cell r="C121">
            <v>173</v>
          </cell>
          <cell r="D121">
            <v>39</v>
          </cell>
          <cell r="E121">
            <v>63</v>
          </cell>
          <cell r="F121">
            <v>275</v>
          </cell>
          <cell r="K121">
            <v>275</v>
          </cell>
          <cell r="N121">
            <v>131</v>
          </cell>
          <cell r="S121">
            <v>131</v>
          </cell>
          <cell r="T121">
            <v>173</v>
          </cell>
          <cell r="W121">
            <v>34</v>
          </cell>
          <cell r="AB121">
            <v>34</v>
          </cell>
          <cell r="AC121">
            <v>39</v>
          </cell>
          <cell r="AF121">
            <v>49</v>
          </cell>
          <cell r="AK121">
            <v>49</v>
          </cell>
          <cell r="AL121">
            <v>63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K123">
            <v>0</v>
          </cell>
          <cell r="N123">
            <v>0</v>
          </cell>
          <cell r="S123">
            <v>0</v>
          </cell>
          <cell r="T123">
            <v>0</v>
          </cell>
          <cell r="AB123">
            <v>0</v>
          </cell>
          <cell r="AC123">
            <v>0</v>
          </cell>
          <cell r="AF123">
            <v>0</v>
          </cell>
          <cell r="AK123">
            <v>0</v>
          </cell>
          <cell r="AL123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K125">
            <v>0</v>
          </cell>
          <cell r="N125">
            <v>0</v>
          </cell>
          <cell r="S125">
            <v>0</v>
          </cell>
          <cell r="T125">
            <v>0</v>
          </cell>
          <cell r="AB125">
            <v>0</v>
          </cell>
          <cell r="AC125">
            <v>0</v>
          </cell>
          <cell r="AF125">
            <v>0</v>
          </cell>
          <cell r="AK125">
            <v>0</v>
          </cell>
          <cell r="AL125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K127">
            <v>0</v>
          </cell>
          <cell r="N127">
            <v>0</v>
          </cell>
          <cell r="S127">
            <v>0</v>
          </cell>
          <cell r="T127">
            <v>0</v>
          </cell>
          <cell r="AB127">
            <v>0</v>
          </cell>
          <cell r="AC127">
            <v>0</v>
          </cell>
          <cell r="AF127">
            <v>0</v>
          </cell>
          <cell r="AK127">
            <v>0</v>
          </cell>
          <cell r="AL127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K129">
            <v>0</v>
          </cell>
          <cell r="N129">
            <v>0</v>
          </cell>
          <cell r="S129">
            <v>0</v>
          </cell>
          <cell r="T129">
            <v>0</v>
          </cell>
          <cell r="AB129">
            <v>0</v>
          </cell>
          <cell r="AC129">
            <v>0</v>
          </cell>
          <cell r="AF129">
            <v>0</v>
          </cell>
          <cell r="AK129">
            <v>0</v>
          </cell>
          <cell r="AL129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K131">
            <v>0</v>
          </cell>
          <cell r="N131">
            <v>0</v>
          </cell>
          <cell r="S131">
            <v>0</v>
          </cell>
          <cell r="T131">
            <v>0</v>
          </cell>
          <cell r="AB131">
            <v>0</v>
          </cell>
          <cell r="AC131">
            <v>0</v>
          </cell>
          <cell r="AF131">
            <v>0</v>
          </cell>
          <cell r="AK131">
            <v>0</v>
          </cell>
          <cell r="AL131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K133">
            <v>0</v>
          </cell>
          <cell r="S133">
            <v>0</v>
          </cell>
          <cell r="T133">
            <v>0</v>
          </cell>
          <cell r="AB133">
            <v>0</v>
          </cell>
          <cell r="AC133">
            <v>0</v>
          </cell>
          <cell r="AK133">
            <v>0</v>
          </cell>
          <cell r="AL133">
            <v>0</v>
          </cell>
        </row>
        <row r="135">
          <cell r="C135">
            <v>1046</v>
          </cell>
          <cell r="D135">
            <v>62</v>
          </cell>
          <cell r="E135">
            <v>0</v>
          </cell>
          <cell r="F135">
            <v>1108</v>
          </cell>
          <cell r="K135">
            <v>1108</v>
          </cell>
          <cell r="N135">
            <v>1035</v>
          </cell>
          <cell r="S135">
            <v>1035</v>
          </cell>
          <cell r="T135">
            <v>1046</v>
          </cell>
          <cell r="W135">
            <v>61</v>
          </cell>
          <cell r="AB135">
            <v>61</v>
          </cell>
          <cell r="AC135">
            <v>62</v>
          </cell>
          <cell r="AF135">
            <v>0</v>
          </cell>
          <cell r="AK135">
            <v>0</v>
          </cell>
          <cell r="AL135">
            <v>0</v>
          </cell>
        </row>
        <row r="137">
          <cell r="C137">
            <v>336</v>
          </cell>
          <cell r="D137">
            <v>0</v>
          </cell>
          <cell r="E137">
            <v>0</v>
          </cell>
          <cell r="F137">
            <v>336</v>
          </cell>
          <cell r="K137">
            <v>336</v>
          </cell>
          <cell r="N137">
            <v>316</v>
          </cell>
          <cell r="S137">
            <v>316</v>
          </cell>
          <cell r="T137">
            <v>336</v>
          </cell>
          <cell r="AB137">
            <v>0</v>
          </cell>
          <cell r="AC137">
            <v>0</v>
          </cell>
          <cell r="AF137">
            <v>0</v>
          </cell>
          <cell r="AK137">
            <v>0</v>
          </cell>
          <cell r="AL137">
            <v>0</v>
          </cell>
        </row>
        <row r="139">
          <cell r="C139">
            <v>-191</v>
          </cell>
          <cell r="D139">
            <v>35</v>
          </cell>
          <cell r="E139">
            <v>-27</v>
          </cell>
          <cell r="F139">
            <v>-183</v>
          </cell>
          <cell r="K139">
            <v>-183</v>
          </cell>
          <cell r="N139">
            <v>-796</v>
          </cell>
          <cell r="S139">
            <v>-796</v>
          </cell>
          <cell r="T139">
            <v>-191</v>
          </cell>
          <cell r="W139">
            <v>-195</v>
          </cell>
          <cell r="AB139">
            <v>-195</v>
          </cell>
          <cell r="AC139">
            <v>35</v>
          </cell>
          <cell r="AF139">
            <v>0</v>
          </cell>
          <cell r="AK139">
            <v>0</v>
          </cell>
          <cell r="AL139">
            <v>-27</v>
          </cell>
        </row>
        <row r="141">
          <cell r="C141">
            <v>-2</v>
          </cell>
          <cell r="D141">
            <v>0</v>
          </cell>
          <cell r="E141">
            <v>0</v>
          </cell>
          <cell r="F141">
            <v>-2</v>
          </cell>
          <cell r="K141">
            <v>-2</v>
          </cell>
          <cell r="N141">
            <v>-29</v>
          </cell>
          <cell r="S141">
            <v>-29</v>
          </cell>
          <cell r="T141">
            <v>-2</v>
          </cell>
          <cell r="AB141">
            <v>0</v>
          </cell>
          <cell r="AF141">
            <v>0</v>
          </cell>
          <cell r="AK141">
            <v>0</v>
          </cell>
          <cell r="AL141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K143">
            <v>0</v>
          </cell>
          <cell r="N143">
            <v>0</v>
          </cell>
          <cell r="S143">
            <v>0</v>
          </cell>
        </row>
        <row r="145">
          <cell r="C145">
            <v>-2164</v>
          </cell>
          <cell r="D145">
            <v>0</v>
          </cell>
          <cell r="E145">
            <v>0</v>
          </cell>
          <cell r="F145">
            <v>-2164</v>
          </cell>
          <cell r="G145">
            <v>2</v>
          </cell>
          <cell r="H145">
            <v>2012</v>
          </cell>
          <cell r="K145">
            <v>-103</v>
          </cell>
          <cell r="N145">
            <v>0</v>
          </cell>
          <cell r="O145">
            <v>6</v>
          </cell>
          <cell r="P145">
            <v>428</v>
          </cell>
          <cell r="Q145">
            <v>4</v>
          </cell>
          <cell r="R145">
            <v>2226</v>
          </cell>
          <cell r="S145">
            <v>-1920</v>
          </cell>
          <cell r="T145">
            <v>-2164</v>
          </cell>
          <cell r="AB145">
            <v>0</v>
          </cell>
          <cell r="AC145">
            <v>0</v>
          </cell>
          <cell r="AF145">
            <v>0</v>
          </cell>
          <cell r="AK145">
            <v>0</v>
          </cell>
          <cell r="AL145">
            <v>0</v>
          </cell>
        </row>
        <row r="146">
          <cell r="O146">
            <v>8</v>
          </cell>
          <cell r="P146">
            <v>160</v>
          </cell>
          <cell r="Q146">
            <v>7</v>
          </cell>
          <cell r="R146">
            <v>247</v>
          </cell>
        </row>
        <row r="147">
          <cell r="G147">
            <v>3</v>
          </cell>
          <cell r="H147">
            <v>49</v>
          </cell>
          <cell r="Q147">
            <v>5</v>
          </cell>
          <cell r="R147">
            <v>35</v>
          </cell>
        </row>
        <row r="148">
          <cell r="C148">
            <v>-216</v>
          </cell>
          <cell r="D148">
            <v>0</v>
          </cell>
          <cell r="E148">
            <v>0</v>
          </cell>
          <cell r="F148">
            <v>-216</v>
          </cell>
          <cell r="K148">
            <v>-216</v>
          </cell>
          <cell r="N148">
            <v>0</v>
          </cell>
          <cell r="O148">
            <v>9</v>
          </cell>
          <cell r="P148">
            <v>92</v>
          </cell>
          <cell r="S148">
            <v>92</v>
          </cell>
          <cell r="T148">
            <v>-216</v>
          </cell>
          <cell r="AB148">
            <v>0</v>
          </cell>
          <cell r="AC148">
            <v>0</v>
          </cell>
          <cell r="AF148">
            <v>0</v>
          </cell>
          <cell r="AK148">
            <v>0</v>
          </cell>
          <cell r="AL148">
            <v>0</v>
          </cell>
        </row>
        <row r="150">
          <cell r="C150">
            <v>-37</v>
          </cell>
          <cell r="D150">
            <v>0</v>
          </cell>
          <cell r="E150">
            <v>0</v>
          </cell>
          <cell r="F150">
            <v>-37</v>
          </cell>
          <cell r="K150">
            <v>-37</v>
          </cell>
          <cell r="N150">
            <v>-37</v>
          </cell>
          <cell r="S150">
            <v>-37</v>
          </cell>
          <cell r="T150">
            <v>-37</v>
          </cell>
          <cell r="AB150">
            <v>0</v>
          </cell>
          <cell r="AC150">
            <v>0</v>
          </cell>
          <cell r="AF150">
            <v>0</v>
          </cell>
          <cell r="AK150">
            <v>0</v>
          </cell>
          <cell r="AL150">
            <v>0</v>
          </cell>
        </row>
        <row r="152">
          <cell r="C152">
            <v>308</v>
          </cell>
          <cell r="D152">
            <v>0</v>
          </cell>
          <cell r="E152">
            <v>0</v>
          </cell>
          <cell r="F152">
            <v>308</v>
          </cell>
          <cell r="K152">
            <v>308</v>
          </cell>
          <cell r="N152">
            <v>0</v>
          </cell>
          <cell r="S152">
            <v>0</v>
          </cell>
          <cell r="T152">
            <v>308</v>
          </cell>
          <cell r="AB152">
            <v>0</v>
          </cell>
          <cell r="AC152">
            <v>0</v>
          </cell>
          <cell r="AF152">
            <v>0</v>
          </cell>
          <cell r="AK152">
            <v>0</v>
          </cell>
          <cell r="AL152">
            <v>0</v>
          </cell>
        </row>
        <row r="154">
          <cell r="C154">
            <v>-1458</v>
          </cell>
          <cell r="D154">
            <v>-2012</v>
          </cell>
          <cell r="E154">
            <v>-49</v>
          </cell>
          <cell r="F154">
            <v>-3519</v>
          </cell>
          <cell r="H154">
            <v>13483</v>
          </cell>
          <cell r="J154">
            <v>13483</v>
          </cell>
          <cell r="K154">
            <v>-1458</v>
          </cell>
          <cell r="N154">
            <v>-81</v>
          </cell>
          <cell r="S154">
            <v>-1909</v>
          </cell>
          <cell r="T154">
            <v>-1458</v>
          </cell>
          <cell r="W154">
            <v>-2226</v>
          </cell>
          <cell r="AB154">
            <v>-2226</v>
          </cell>
          <cell r="AC154">
            <v>-2012</v>
          </cell>
          <cell r="AF154">
            <v>-35</v>
          </cell>
          <cell r="AK154">
            <v>-35</v>
          </cell>
          <cell r="AL154">
            <v>-49</v>
          </cell>
        </row>
      </sheetData>
      <sheetData sheetId="1" refreshError="1">
        <row r="6">
          <cell r="C6">
            <v>609</v>
          </cell>
          <cell r="H6">
            <v>609</v>
          </cell>
          <cell r="I6">
            <v>609</v>
          </cell>
        </row>
        <row r="8">
          <cell r="C8">
            <v>0</v>
          </cell>
          <cell r="H8">
            <v>0</v>
          </cell>
          <cell r="I8">
            <v>0</v>
          </cell>
        </row>
        <row r="10">
          <cell r="C10">
            <v>26547</v>
          </cell>
          <cell r="D10">
            <v>1</v>
          </cell>
          <cell r="E10">
            <v>11</v>
          </cell>
          <cell r="F10">
            <v>11</v>
          </cell>
          <cell r="G10">
            <v>147</v>
          </cell>
          <cell r="H10">
            <v>26397</v>
          </cell>
          <cell r="I10">
            <v>26397</v>
          </cell>
        </row>
        <row r="11">
          <cell r="D11">
            <v>16</v>
          </cell>
          <cell r="E11">
            <v>36</v>
          </cell>
          <cell r="F11">
            <v>14</v>
          </cell>
          <cell r="G11">
            <v>50</v>
          </cell>
        </row>
        <row r="12">
          <cell r="C12">
            <v>1322</v>
          </cell>
          <cell r="H12">
            <v>1322</v>
          </cell>
          <cell r="I12">
            <v>1322</v>
          </cell>
        </row>
        <row r="14">
          <cell r="C14">
            <v>1475</v>
          </cell>
          <cell r="D14">
            <v>9</v>
          </cell>
          <cell r="E14">
            <v>34</v>
          </cell>
          <cell r="F14">
            <v>24</v>
          </cell>
          <cell r="G14">
            <v>-449</v>
          </cell>
          <cell r="H14">
            <v>1992</v>
          </cell>
          <cell r="I14">
            <v>1992</v>
          </cell>
        </row>
        <row r="15">
          <cell r="D15">
            <v>17</v>
          </cell>
          <cell r="E15">
            <v>34</v>
          </cell>
        </row>
        <row r="16">
          <cell r="C16">
            <v>0</v>
          </cell>
          <cell r="H16">
            <v>0</v>
          </cell>
          <cell r="I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</row>
        <row r="20">
          <cell r="C20">
            <v>854</v>
          </cell>
          <cell r="D20">
            <v>11</v>
          </cell>
          <cell r="E20">
            <v>147</v>
          </cell>
          <cell r="F20">
            <v>5</v>
          </cell>
          <cell r="G20">
            <v>1020</v>
          </cell>
          <cell r="H20">
            <v>1</v>
          </cell>
          <cell r="I20">
            <v>1</v>
          </cell>
        </row>
        <row r="21">
          <cell r="D21">
            <v>21</v>
          </cell>
          <cell r="E21">
            <v>20</v>
          </cell>
        </row>
        <row r="22">
          <cell r="C22">
            <v>-364</v>
          </cell>
          <cell r="F22">
            <v>1</v>
          </cell>
          <cell r="G22">
            <v>11</v>
          </cell>
          <cell r="H22">
            <v>-468</v>
          </cell>
          <cell r="I22">
            <v>-468</v>
          </cell>
        </row>
        <row r="23">
          <cell r="F23">
            <v>6</v>
          </cell>
          <cell r="G23">
            <v>93</v>
          </cell>
        </row>
        <row r="24">
          <cell r="C24">
            <v>0</v>
          </cell>
          <cell r="H24">
            <v>0</v>
          </cell>
          <cell r="I24">
            <v>0</v>
          </cell>
        </row>
        <row r="26">
          <cell r="C26">
            <v>536</v>
          </cell>
          <cell r="H26">
            <v>536</v>
          </cell>
          <cell r="I26">
            <v>536</v>
          </cell>
        </row>
        <row r="28">
          <cell r="C28">
            <v>574</v>
          </cell>
          <cell r="H28">
            <v>574</v>
          </cell>
          <cell r="I28">
            <v>574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2">
          <cell r="C32">
            <v>0</v>
          </cell>
          <cell r="H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</row>
        <row r="36">
          <cell r="C36">
            <v>98</v>
          </cell>
          <cell r="H36">
            <v>98</v>
          </cell>
          <cell r="I36">
            <v>98</v>
          </cell>
        </row>
        <row r="38">
          <cell r="C38">
            <v>8400</v>
          </cell>
          <cell r="F38">
            <v>8</v>
          </cell>
          <cell r="G38">
            <v>75</v>
          </cell>
          <cell r="H38">
            <v>8325</v>
          </cell>
          <cell r="I38">
            <v>8525</v>
          </cell>
        </row>
        <row r="40">
          <cell r="C40">
            <v>3996</v>
          </cell>
          <cell r="H40">
            <v>3996</v>
          </cell>
          <cell r="I40">
            <v>4398</v>
          </cell>
        </row>
        <row r="42">
          <cell r="C42">
            <v>585</v>
          </cell>
          <cell r="H42">
            <v>585</v>
          </cell>
          <cell r="I42">
            <v>585</v>
          </cell>
        </row>
        <row r="44">
          <cell r="C44">
            <v>0</v>
          </cell>
          <cell r="H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8">
          <cell r="C48">
            <v>0</v>
          </cell>
          <cell r="H48">
            <v>0</v>
          </cell>
        </row>
        <row r="50">
          <cell r="C50">
            <v>-19942</v>
          </cell>
          <cell r="H50">
            <v>-19942</v>
          </cell>
          <cell r="I50">
            <v>-19942</v>
          </cell>
        </row>
        <row r="52">
          <cell r="C52">
            <v>0</v>
          </cell>
          <cell r="H52">
            <v>0</v>
          </cell>
        </row>
        <row r="54">
          <cell r="C54">
            <v>0</v>
          </cell>
          <cell r="H54">
            <v>0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8">
          <cell r="C58">
            <v>0</v>
          </cell>
          <cell r="H58">
            <v>0</v>
          </cell>
        </row>
        <row r="60">
          <cell r="C60">
            <v>11266</v>
          </cell>
          <cell r="H60">
            <v>11266</v>
          </cell>
          <cell r="I60">
            <v>27316</v>
          </cell>
        </row>
        <row r="62">
          <cell r="C62">
            <v>-8582</v>
          </cell>
          <cell r="H62">
            <v>-8582</v>
          </cell>
          <cell r="I62">
            <v>-23608</v>
          </cell>
        </row>
        <row r="64">
          <cell r="C64">
            <v>59</v>
          </cell>
          <cell r="H64">
            <v>59</v>
          </cell>
          <cell r="I64">
            <v>70</v>
          </cell>
        </row>
        <row r="66">
          <cell r="H66">
            <v>0</v>
          </cell>
          <cell r="I66">
            <v>0</v>
          </cell>
        </row>
        <row r="68">
          <cell r="H68">
            <v>0</v>
          </cell>
          <cell r="I68">
            <v>0</v>
          </cell>
        </row>
        <row r="70">
          <cell r="C70">
            <v>-600</v>
          </cell>
          <cell r="F70">
            <v>7</v>
          </cell>
          <cell r="G70">
            <v>1057</v>
          </cell>
          <cell r="H70">
            <v>-1657</v>
          </cell>
          <cell r="I70">
            <v>-1657</v>
          </cell>
        </row>
        <row r="72">
          <cell r="C72">
            <v>-25672</v>
          </cell>
          <cell r="D72">
            <v>5</v>
          </cell>
          <cell r="E72">
            <v>1020</v>
          </cell>
          <cell r="F72">
            <v>10</v>
          </cell>
          <cell r="G72">
            <v>168</v>
          </cell>
          <cell r="H72">
            <v>-24413</v>
          </cell>
          <cell r="I72">
            <v>-24413</v>
          </cell>
        </row>
        <row r="73">
          <cell r="D73">
            <v>6</v>
          </cell>
          <cell r="E73">
            <v>93</v>
          </cell>
          <cell r="F73">
            <v>12</v>
          </cell>
          <cell r="G73">
            <v>-134</v>
          </cell>
        </row>
        <row r="74">
          <cell r="D74">
            <v>13</v>
          </cell>
          <cell r="E74">
            <v>262</v>
          </cell>
          <cell r="F74">
            <v>15</v>
          </cell>
          <cell r="G74">
            <v>238</v>
          </cell>
        </row>
        <row r="75">
          <cell r="D75">
            <v>19</v>
          </cell>
          <cell r="E75">
            <v>99</v>
          </cell>
          <cell r="F75">
            <v>18</v>
          </cell>
          <cell r="G75">
            <v>60</v>
          </cell>
        </row>
        <row r="76">
          <cell r="D76">
            <v>20</v>
          </cell>
          <cell r="E76">
            <v>16</v>
          </cell>
          <cell r="F76">
            <v>22</v>
          </cell>
          <cell r="G76">
            <v>-101</v>
          </cell>
        </row>
        <row r="77">
          <cell r="H77">
            <v>0</v>
          </cell>
          <cell r="I77">
            <v>0</v>
          </cell>
        </row>
        <row r="79">
          <cell r="C79">
            <v>-2343</v>
          </cell>
          <cell r="D79">
            <v>4</v>
          </cell>
          <cell r="E79">
            <v>79</v>
          </cell>
          <cell r="F79">
            <v>3</v>
          </cell>
          <cell r="G79">
            <v>17</v>
          </cell>
          <cell r="H79">
            <v>-2399</v>
          </cell>
          <cell r="I79">
            <v>-2399</v>
          </cell>
        </row>
        <row r="80">
          <cell r="D80">
            <v>22</v>
          </cell>
          <cell r="E80">
            <v>-101</v>
          </cell>
          <cell r="F80">
            <v>23</v>
          </cell>
          <cell r="G80">
            <v>17</v>
          </cell>
        </row>
        <row r="81">
          <cell r="C81">
            <v>-1623</v>
          </cell>
          <cell r="H81">
            <v>-1623</v>
          </cell>
          <cell r="I81">
            <v>-1623</v>
          </cell>
        </row>
        <row r="83">
          <cell r="C83">
            <v>-344</v>
          </cell>
          <cell r="H83">
            <v>-344</v>
          </cell>
          <cell r="I83">
            <v>-344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-1011</v>
          </cell>
          <cell r="H87">
            <v>-1011</v>
          </cell>
          <cell r="I87">
            <v>-1011</v>
          </cell>
        </row>
        <row r="89">
          <cell r="C89">
            <v>-1239</v>
          </cell>
          <cell r="H89">
            <v>-1239</v>
          </cell>
          <cell r="I89">
            <v>-1239</v>
          </cell>
        </row>
        <row r="91">
          <cell r="C91">
            <v>-22</v>
          </cell>
          <cell r="H91">
            <v>-22</v>
          </cell>
          <cell r="I91">
            <v>-22</v>
          </cell>
        </row>
        <row r="93">
          <cell r="C93">
            <v>-1695</v>
          </cell>
          <cell r="D93">
            <v>2</v>
          </cell>
          <cell r="E93">
            <v>98</v>
          </cell>
          <cell r="H93">
            <v>-1597</v>
          </cell>
          <cell r="I93">
            <v>-1597</v>
          </cell>
        </row>
        <row r="95">
          <cell r="C95">
            <v>298</v>
          </cell>
          <cell r="H95">
            <v>298</v>
          </cell>
          <cell r="I95">
            <v>298</v>
          </cell>
        </row>
        <row r="97">
          <cell r="C97">
            <v>-6227</v>
          </cell>
          <cell r="D97">
            <v>7</v>
          </cell>
          <cell r="E97">
            <v>1057</v>
          </cell>
          <cell r="H97">
            <v>-5170</v>
          </cell>
          <cell r="I97">
            <v>-5170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-40</v>
          </cell>
          <cell r="H101">
            <v>-40</v>
          </cell>
          <cell r="I101">
            <v>-4339</v>
          </cell>
        </row>
        <row r="103">
          <cell r="C103">
            <v>-2986</v>
          </cell>
          <cell r="H103">
            <v>-2986</v>
          </cell>
          <cell r="I103">
            <v>-4191</v>
          </cell>
        </row>
        <row r="105">
          <cell r="C105">
            <v>-367</v>
          </cell>
          <cell r="H105">
            <v>-367</v>
          </cell>
          <cell r="I105">
            <v>-28</v>
          </cell>
        </row>
        <row r="107">
          <cell r="C107">
            <v>15374</v>
          </cell>
          <cell r="H107">
            <v>15374</v>
          </cell>
          <cell r="I107">
            <v>19333</v>
          </cell>
        </row>
        <row r="109">
          <cell r="C109">
            <v>1064</v>
          </cell>
          <cell r="H109">
            <v>428</v>
          </cell>
          <cell r="I109">
            <v>-3</v>
          </cell>
        </row>
        <row r="111">
          <cell r="C111">
            <v>0</v>
          </cell>
          <cell r="H111">
            <v>0</v>
          </cell>
          <cell r="I111">
            <v>0</v>
          </cell>
        </row>
        <row r="116">
          <cell r="H116">
            <v>0</v>
          </cell>
          <cell r="I116">
            <v>0</v>
          </cell>
        </row>
        <row r="118">
          <cell r="C118">
            <v>-25634</v>
          </cell>
          <cell r="D118">
            <v>14</v>
          </cell>
          <cell r="E118">
            <v>50</v>
          </cell>
          <cell r="H118">
            <v>-25584</v>
          </cell>
          <cell r="I118">
            <v>-25812</v>
          </cell>
        </row>
        <row r="120">
          <cell r="C120">
            <v>-7862</v>
          </cell>
          <cell r="D120">
            <v>17</v>
          </cell>
          <cell r="E120">
            <v>-34</v>
          </cell>
          <cell r="F120">
            <v>9</v>
          </cell>
          <cell r="G120">
            <v>34</v>
          </cell>
          <cell r="H120">
            <v>-8415</v>
          </cell>
          <cell r="I120">
            <v>-8515</v>
          </cell>
        </row>
        <row r="121">
          <cell r="D121">
            <v>24</v>
          </cell>
          <cell r="E121">
            <v>-449</v>
          </cell>
          <cell r="F121">
            <v>16</v>
          </cell>
          <cell r="G121">
            <v>36</v>
          </cell>
        </row>
        <row r="122">
          <cell r="H122">
            <v>0</v>
          </cell>
        </row>
        <row r="124">
          <cell r="H124">
            <v>0</v>
          </cell>
        </row>
        <row r="126">
          <cell r="C126">
            <v>21957</v>
          </cell>
          <cell r="D126">
            <v>8</v>
          </cell>
          <cell r="E126">
            <v>75</v>
          </cell>
          <cell r="F126">
            <v>13</v>
          </cell>
          <cell r="G126">
            <v>262</v>
          </cell>
          <cell r="H126">
            <v>21874</v>
          </cell>
          <cell r="I126">
            <v>22133</v>
          </cell>
        </row>
        <row r="127">
          <cell r="D127">
            <v>15</v>
          </cell>
          <cell r="E127">
            <v>238</v>
          </cell>
          <cell r="F127">
            <v>12</v>
          </cell>
          <cell r="G127">
            <v>134</v>
          </cell>
        </row>
        <row r="128">
          <cell r="C128">
            <v>7574</v>
          </cell>
          <cell r="D128">
            <v>10</v>
          </cell>
          <cell r="E128">
            <v>168</v>
          </cell>
          <cell r="F128">
            <v>2</v>
          </cell>
          <cell r="G128">
            <v>66</v>
          </cell>
          <cell r="H128">
            <v>7558</v>
          </cell>
          <cell r="I128">
            <v>7612</v>
          </cell>
        </row>
        <row r="129">
          <cell r="D129">
            <v>18</v>
          </cell>
          <cell r="E129">
            <v>60</v>
          </cell>
          <cell r="F129">
            <v>4</v>
          </cell>
          <cell r="G129">
            <v>79</v>
          </cell>
        </row>
        <row r="130">
          <cell r="D130">
            <v>19</v>
          </cell>
          <cell r="E130">
            <v>-99</v>
          </cell>
        </row>
        <row r="131">
          <cell r="C131">
            <v>155</v>
          </cell>
          <cell r="H131">
            <v>155</v>
          </cell>
          <cell r="I131">
            <v>233</v>
          </cell>
        </row>
        <row r="133">
          <cell r="H133">
            <v>0</v>
          </cell>
        </row>
        <row r="135">
          <cell r="C135">
            <v>1932</v>
          </cell>
          <cell r="D135">
            <v>23</v>
          </cell>
          <cell r="E135">
            <v>17</v>
          </cell>
          <cell r="F135">
            <v>2</v>
          </cell>
          <cell r="G135">
            <v>16</v>
          </cell>
          <cell r="H135">
            <v>1933</v>
          </cell>
          <cell r="I135">
            <v>1963</v>
          </cell>
        </row>
        <row r="137">
          <cell r="C137">
            <v>113</v>
          </cell>
          <cell r="H137">
            <v>113</v>
          </cell>
          <cell r="I137">
            <v>172</v>
          </cell>
        </row>
        <row r="139">
          <cell r="C139">
            <v>1687</v>
          </cell>
          <cell r="D139">
            <v>3</v>
          </cell>
          <cell r="E139">
            <v>17</v>
          </cell>
          <cell r="F139">
            <v>2</v>
          </cell>
          <cell r="G139">
            <v>16</v>
          </cell>
          <cell r="H139">
            <v>1688</v>
          </cell>
          <cell r="I139">
            <v>1706</v>
          </cell>
        </row>
        <row r="141">
          <cell r="C141">
            <v>79</v>
          </cell>
          <cell r="H141">
            <v>79</v>
          </cell>
          <cell r="I141">
            <v>117</v>
          </cell>
        </row>
        <row r="143">
          <cell r="C143">
            <v>1047</v>
          </cell>
          <cell r="F143">
            <v>20</v>
          </cell>
          <cell r="G143">
            <v>16</v>
          </cell>
          <cell r="H143">
            <v>1011</v>
          </cell>
          <cell r="I143">
            <v>372</v>
          </cell>
        </row>
        <row r="144">
          <cell r="F144">
            <v>21</v>
          </cell>
          <cell r="G144">
            <v>20</v>
          </cell>
        </row>
        <row r="145">
          <cell r="C145">
            <v>0</v>
          </cell>
          <cell r="H145">
            <v>0</v>
          </cell>
        </row>
        <row r="147">
          <cell r="H147">
            <v>0</v>
          </cell>
        </row>
        <row r="149">
          <cell r="H149">
            <v>0</v>
          </cell>
        </row>
        <row r="151">
          <cell r="C151">
            <v>16</v>
          </cell>
          <cell r="H151">
            <v>16</v>
          </cell>
          <cell r="I151">
            <v>16</v>
          </cell>
        </row>
        <row r="153">
          <cell r="H153">
            <v>0</v>
          </cell>
        </row>
        <row r="155">
          <cell r="H155">
            <v>0</v>
          </cell>
        </row>
        <row r="157">
          <cell r="C157">
            <v>1064</v>
          </cell>
          <cell r="H157">
            <v>428</v>
          </cell>
          <cell r="I157">
            <v>-3</v>
          </cell>
        </row>
      </sheetData>
      <sheetData sheetId="2" refreshError="1">
        <row r="6">
          <cell r="C6">
            <v>3</v>
          </cell>
          <cell r="H6">
            <v>3</v>
          </cell>
          <cell r="I6">
            <v>3</v>
          </cell>
          <cell r="J6">
            <v>2</v>
          </cell>
        </row>
        <row r="8">
          <cell r="C8">
            <v>0</v>
          </cell>
          <cell r="H8">
            <v>0</v>
          </cell>
          <cell r="I8">
            <v>0</v>
          </cell>
          <cell r="J8">
            <v>0</v>
          </cell>
        </row>
        <row r="10">
          <cell r="C10">
            <v>1691</v>
          </cell>
          <cell r="H10">
            <v>1691</v>
          </cell>
          <cell r="I10">
            <v>1691</v>
          </cell>
          <cell r="J10">
            <v>846</v>
          </cell>
        </row>
        <row r="12">
          <cell r="C12">
            <v>0</v>
          </cell>
          <cell r="H12">
            <v>0</v>
          </cell>
          <cell r="I12">
            <v>0</v>
          </cell>
          <cell r="J12">
            <v>0</v>
          </cell>
        </row>
        <row r="14">
          <cell r="C14">
            <v>0</v>
          </cell>
          <cell r="H14">
            <v>0</v>
          </cell>
          <cell r="I14">
            <v>0</v>
          </cell>
          <cell r="J14">
            <v>0</v>
          </cell>
        </row>
        <row r="16">
          <cell r="C16">
            <v>0</v>
          </cell>
          <cell r="H16">
            <v>0</v>
          </cell>
          <cell r="I16">
            <v>0</v>
          </cell>
          <cell r="J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  <cell r="J18">
            <v>0</v>
          </cell>
        </row>
        <row r="20">
          <cell r="C20">
            <v>-306</v>
          </cell>
          <cell r="H20">
            <v>-306</v>
          </cell>
          <cell r="I20">
            <v>-306</v>
          </cell>
          <cell r="J20">
            <v>-153</v>
          </cell>
        </row>
        <row r="22">
          <cell r="C22">
            <v>19</v>
          </cell>
          <cell r="F22">
            <v>3</v>
          </cell>
          <cell r="G22">
            <v>20</v>
          </cell>
          <cell r="H22">
            <v>-1</v>
          </cell>
          <cell r="I22">
            <v>-1</v>
          </cell>
          <cell r="J22">
            <v>-1</v>
          </cell>
        </row>
        <row r="24">
          <cell r="H24">
            <v>0</v>
          </cell>
          <cell r="I24">
            <v>0</v>
          </cell>
          <cell r="J24">
            <v>0</v>
          </cell>
        </row>
        <row r="26">
          <cell r="C26">
            <v>623</v>
          </cell>
          <cell r="F26">
            <v>2</v>
          </cell>
          <cell r="G26">
            <v>260</v>
          </cell>
          <cell r="H26">
            <v>363</v>
          </cell>
          <cell r="I26">
            <v>363</v>
          </cell>
          <cell r="J26">
            <v>182</v>
          </cell>
        </row>
        <row r="28">
          <cell r="C28">
            <v>291</v>
          </cell>
          <cell r="H28">
            <v>291</v>
          </cell>
          <cell r="I28">
            <v>291</v>
          </cell>
          <cell r="J28">
            <v>146</v>
          </cell>
        </row>
        <row r="30">
          <cell r="C30">
            <v>1</v>
          </cell>
          <cell r="H30">
            <v>1</v>
          </cell>
          <cell r="I30">
            <v>1</v>
          </cell>
          <cell r="J30">
            <v>1</v>
          </cell>
        </row>
        <row r="32">
          <cell r="C32">
            <v>0</v>
          </cell>
          <cell r="H32">
            <v>0</v>
          </cell>
          <cell r="I32">
            <v>0</v>
          </cell>
          <cell r="J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  <cell r="J34">
            <v>0</v>
          </cell>
        </row>
        <row r="36">
          <cell r="C36">
            <v>3</v>
          </cell>
          <cell r="H36">
            <v>3</v>
          </cell>
          <cell r="I36">
            <v>3</v>
          </cell>
          <cell r="J36">
            <v>2</v>
          </cell>
        </row>
        <row r="38">
          <cell r="C38">
            <v>0</v>
          </cell>
          <cell r="H38">
            <v>0</v>
          </cell>
          <cell r="I38">
            <v>0</v>
          </cell>
          <cell r="J38">
            <v>0</v>
          </cell>
        </row>
        <row r="40">
          <cell r="C40">
            <v>11</v>
          </cell>
          <cell r="H40">
            <v>11</v>
          </cell>
          <cell r="I40">
            <v>11</v>
          </cell>
          <cell r="J40">
            <v>6</v>
          </cell>
        </row>
        <row r="42">
          <cell r="C42">
            <v>0</v>
          </cell>
          <cell r="H42">
            <v>0</v>
          </cell>
          <cell r="I42">
            <v>0</v>
          </cell>
          <cell r="J42">
            <v>0</v>
          </cell>
        </row>
        <row r="44">
          <cell r="C44">
            <v>0</v>
          </cell>
          <cell r="H44">
            <v>0</v>
          </cell>
          <cell r="I44">
            <v>0</v>
          </cell>
          <cell r="J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  <cell r="J46">
            <v>0</v>
          </cell>
        </row>
        <row r="48">
          <cell r="C48">
            <v>0</v>
          </cell>
          <cell r="H48">
            <v>0</v>
          </cell>
          <cell r="J48">
            <v>0</v>
          </cell>
        </row>
        <row r="50">
          <cell r="C50">
            <v>0</v>
          </cell>
          <cell r="H50">
            <v>0</v>
          </cell>
          <cell r="I50">
            <v>0</v>
          </cell>
          <cell r="J50">
            <v>0</v>
          </cell>
        </row>
        <row r="52">
          <cell r="H52">
            <v>0</v>
          </cell>
          <cell r="J52">
            <v>0</v>
          </cell>
        </row>
        <row r="54">
          <cell r="H54">
            <v>0</v>
          </cell>
          <cell r="J54">
            <v>0</v>
          </cell>
        </row>
        <row r="56">
          <cell r="H56">
            <v>0</v>
          </cell>
          <cell r="I56">
            <v>0</v>
          </cell>
          <cell r="J56">
            <v>0</v>
          </cell>
        </row>
        <row r="58">
          <cell r="H58">
            <v>0</v>
          </cell>
          <cell r="J58">
            <v>0</v>
          </cell>
        </row>
        <row r="60">
          <cell r="C60">
            <v>540</v>
          </cell>
          <cell r="H60">
            <v>540</v>
          </cell>
          <cell r="I60">
            <v>569</v>
          </cell>
          <cell r="J60">
            <v>285</v>
          </cell>
        </row>
        <row r="62">
          <cell r="C62">
            <v>-94</v>
          </cell>
          <cell r="H62">
            <v>-94</v>
          </cell>
          <cell r="I62">
            <v>-99</v>
          </cell>
          <cell r="J62">
            <v>-50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6">
          <cell r="H66">
            <v>0</v>
          </cell>
          <cell r="I66">
            <v>0</v>
          </cell>
          <cell r="J66">
            <v>0</v>
          </cell>
        </row>
        <row r="68">
          <cell r="H68">
            <v>0</v>
          </cell>
          <cell r="J68">
            <v>0</v>
          </cell>
        </row>
        <row r="70">
          <cell r="H70">
            <v>0</v>
          </cell>
          <cell r="I70">
            <v>0</v>
          </cell>
          <cell r="J70">
            <v>0</v>
          </cell>
        </row>
        <row r="72">
          <cell r="C72">
            <v>-1396</v>
          </cell>
          <cell r="F72">
            <v>1</v>
          </cell>
          <cell r="G72">
            <v>67</v>
          </cell>
          <cell r="H72">
            <v>-1463</v>
          </cell>
          <cell r="I72">
            <v>-1463</v>
          </cell>
          <cell r="J72">
            <v>-732</v>
          </cell>
        </row>
        <row r="74">
          <cell r="H74">
            <v>0</v>
          </cell>
          <cell r="I74">
            <v>0</v>
          </cell>
          <cell r="J74">
            <v>0</v>
          </cell>
        </row>
        <row r="76">
          <cell r="C76">
            <v>-218</v>
          </cell>
          <cell r="H76">
            <v>-218</v>
          </cell>
          <cell r="I76">
            <v>-218</v>
          </cell>
          <cell r="J76">
            <v>-109</v>
          </cell>
        </row>
        <row r="78">
          <cell r="H78">
            <v>0</v>
          </cell>
          <cell r="I78">
            <v>0</v>
          </cell>
          <cell r="J78">
            <v>0</v>
          </cell>
        </row>
        <row r="80">
          <cell r="C80">
            <v>-31</v>
          </cell>
          <cell r="H80">
            <v>-31</v>
          </cell>
          <cell r="I80">
            <v>-31</v>
          </cell>
          <cell r="J80">
            <v>-16</v>
          </cell>
        </row>
        <row r="82">
          <cell r="H82">
            <v>0</v>
          </cell>
          <cell r="I82">
            <v>0</v>
          </cell>
          <cell r="J82">
            <v>0</v>
          </cell>
        </row>
        <row r="84">
          <cell r="H84">
            <v>0</v>
          </cell>
          <cell r="I84">
            <v>0</v>
          </cell>
          <cell r="J84">
            <v>0</v>
          </cell>
        </row>
        <row r="86">
          <cell r="C86">
            <v>-395</v>
          </cell>
          <cell r="H86">
            <v>-395</v>
          </cell>
          <cell r="I86">
            <v>-395</v>
          </cell>
          <cell r="J86">
            <v>-198</v>
          </cell>
        </row>
        <row r="88">
          <cell r="C88">
            <v>0</v>
          </cell>
          <cell r="H88">
            <v>0</v>
          </cell>
          <cell r="I88">
            <v>0</v>
          </cell>
          <cell r="J88">
            <v>0</v>
          </cell>
        </row>
        <row r="90">
          <cell r="C90">
            <v>-17</v>
          </cell>
          <cell r="H90">
            <v>-17</v>
          </cell>
          <cell r="I90">
            <v>-17</v>
          </cell>
          <cell r="J90">
            <v>-9</v>
          </cell>
        </row>
        <row r="92">
          <cell r="H92">
            <v>0</v>
          </cell>
          <cell r="I92">
            <v>0</v>
          </cell>
          <cell r="J92">
            <v>0</v>
          </cell>
        </row>
        <row r="94">
          <cell r="H94">
            <v>0</v>
          </cell>
          <cell r="I94">
            <v>0</v>
          </cell>
          <cell r="J94">
            <v>0</v>
          </cell>
        </row>
        <row r="96">
          <cell r="H96">
            <v>0</v>
          </cell>
          <cell r="I96">
            <v>0</v>
          </cell>
          <cell r="J96">
            <v>0</v>
          </cell>
        </row>
        <row r="98">
          <cell r="C98">
            <v>-1</v>
          </cell>
          <cell r="H98">
            <v>-1</v>
          </cell>
          <cell r="I98">
            <v>-1</v>
          </cell>
          <cell r="J98">
            <v>-1</v>
          </cell>
        </row>
        <row r="100">
          <cell r="H100">
            <v>0</v>
          </cell>
          <cell r="I100">
            <v>0</v>
          </cell>
          <cell r="J100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</row>
        <row r="104">
          <cell r="C104">
            <v>117</v>
          </cell>
          <cell r="H104">
            <v>117</v>
          </cell>
          <cell r="I104">
            <v>88</v>
          </cell>
          <cell r="J104">
            <v>44</v>
          </cell>
        </row>
        <row r="106">
          <cell r="C106">
            <v>-841</v>
          </cell>
          <cell r="H106">
            <v>-494</v>
          </cell>
          <cell r="I106">
            <v>-489</v>
          </cell>
          <cell r="J106">
            <v>-245</v>
          </cell>
        </row>
        <row r="108">
          <cell r="C108">
            <v>0</v>
          </cell>
          <cell r="H108">
            <v>0</v>
          </cell>
          <cell r="I108">
            <v>0</v>
          </cell>
          <cell r="J108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</row>
        <row r="115">
          <cell r="C115">
            <v>-1944</v>
          </cell>
          <cell r="H115">
            <v>-1944</v>
          </cell>
          <cell r="I115">
            <v>-1963</v>
          </cell>
          <cell r="J115">
            <v>-982</v>
          </cell>
        </row>
        <row r="117">
          <cell r="C117">
            <v>-1055</v>
          </cell>
          <cell r="H117">
            <v>-1055</v>
          </cell>
          <cell r="I117">
            <v>-1066</v>
          </cell>
          <cell r="J117">
            <v>-533</v>
          </cell>
        </row>
        <row r="119">
          <cell r="C119">
            <v>0</v>
          </cell>
          <cell r="H119">
            <v>0</v>
          </cell>
          <cell r="I119">
            <v>0</v>
          </cell>
          <cell r="J119">
            <v>0</v>
          </cell>
        </row>
        <row r="121">
          <cell r="C121">
            <v>0</v>
          </cell>
          <cell r="H121">
            <v>0</v>
          </cell>
          <cell r="I121">
            <v>0</v>
          </cell>
          <cell r="J121">
            <v>0</v>
          </cell>
        </row>
        <row r="123">
          <cell r="C123">
            <v>1197</v>
          </cell>
          <cell r="D123">
            <v>1</v>
          </cell>
          <cell r="E123">
            <v>67</v>
          </cell>
          <cell r="H123">
            <v>1264</v>
          </cell>
          <cell r="I123">
            <v>1277</v>
          </cell>
          <cell r="J123">
            <v>639</v>
          </cell>
        </row>
        <row r="125">
          <cell r="C125">
            <v>643</v>
          </cell>
          <cell r="H125">
            <v>643</v>
          </cell>
          <cell r="I125">
            <v>649</v>
          </cell>
          <cell r="J125">
            <v>325</v>
          </cell>
        </row>
        <row r="127">
          <cell r="C127">
            <v>32</v>
          </cell>
          <cell r="H127">
            <v>32</v>
          </cell>
          <cell r="I127">
            <v>33</v>
          </cell>
          <cell r="J127">
            <v>17</v>
          </cell>
        </row>
        <row r="129">
          <cell r="C129">
            <v>0</v>
          </cell>
          <cell r="H129">
            <v>0</v>
          </cell>
          <cell r="I129">
            <v>0</v>
          </cell>
          <cell r="J129">
            <v>0</v>
          </cell>
        </row>
        <row r="131">
          <cell r="C131">
            <v>96</v>
          </cell>
          <cell r="H131">
            <v>96</v>
          </cell>
          <cell r="I131">
            <v>97</v>
          </cell>
          <cell r="J131">
            <v>49</v>
          </cell>
        </row>
        <row r="133">
          <cell r="C133">
            <v>0</v>
          </cell>
          <cell r="H133">
            <v>0</v>
          </cell>
          <cell r="I133">
            <v>0</v>
          </cell>
          <cell r="J133">
            <v>0</v>
          </cell>
        </row>
        <row r="135">
          <cell r="C135">
            <v>273</v>
          </cell>
          <cell r="H135">
            <v>273</v>
          </cell>
          <cell r="I135">
            <v>276</v>
          </cell>
          <cell r="J135">
            <v>138</v>
          </cell>
        </row>
        <row r="137">
          <cell r="C137">
            <v>0</v>
          </cell>
          <cell r="H137">
            <v>0</v>
          </cell>
          <cell r="J137">
            <v>0</v>
          </cell>
        </row>
        <row r="139">
          <cell r="C139">
            <v>-83</v>
          </cell>
          <cell r="D139">
            <v>3</v>
          </cell>
          <cell r="E139">
            <v>20</v>
          </cell>
          <cell r="H139">
            <v>-63</v>
          </cell>
          <cell r="I139">
            <v>-52</v>
          </cell>
          <cell r="J139">
            <v>-28</v>
          </cell>
        </row>
        <row r="141">
          <cell r="C141">
            <v>0</v>
          </cell>
          <cell r="H141">
            <v>0</v>
          </cell>
          <cell r="J141">
            <v>0</v>
          </cell>
        </row>
        <row r="143">
          <cell r="C143">
            <v>0</v>
          </cell>
          <cell r="H143">
            <v>0</v>
          </cell>
          <cell r="J143">
            <v>0</v>
          </cell>
        </row>
        <row r="145">
          <cell r="C145">
            <v>0</v>
          </cell>
          <cell r="H145">
            <v>0</v>
          </cell>
          <cell r="J145">
            <v>0</v>
          </cell>
        </row>
        <row r="147">
          <cell r="C147">
            <v>0</v>
          </cell>
          <cell r="D147">
            <v>2</v>
          </cell>
          <cell r="E147">
            <v>260</v>
          </cell>
          <cell r="H147">
            <v>260</v>
          </cell>
          <cell r="I147">
            <v>260</v>
          </cell>
          <cell r="J147">
            <v>130</v>
          </cell>
        </row>
        <row r="149">
          <cell r="C149">
            <v>0</v>
          </cell>
          <cell r="H149">
            <v>0</v>
          </cell>
          <cell r="J149">
            <v>0</v>
          </cell>
        </row>
        <row r="151">
          <cell r="C151">
            <v>0</v>
          </cell>
          <cell r="H151">
            <v>0</v>
          </cell>
          <cell r="J151">
            <v>0</v>
          </cell>
        </row>
        <row r="153">
          <cell r="C153">
            <v>-841</v>
          </cell>
          <cell r="H153">
            <v>-494</v>
          </cell>
          <cell r="I153">
            <v>-489</v>
          </cell>
          <cell r="J153">
            <v>-245</v>
          </cell>
        </row>
        <row r="155">
          <cell r="E155">
            <v>347</v>
          </cell>
          <cell r="G155">
            <v>347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C6">
            <v>488</v>
          </cell>
        </row>
      </sheetData>
      <sheetData sheetId="16"/>
      <sheetData sheetId="17"/>
      <sheetData sheetId="18"/>
      <sheetData sheetId="19"/>
      <sheetData sheetId="20"/>
      <sheetData sheetId="21">
        <row r="6">
          <cell r="C6">
            <v>488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C6">
            <v>488</v>
          </cell>
        </row>
      </sheetData>
      <sheetData sheetId="37"/>
      <sheetData sheetId="38"/>
      <sheetData sheetId="39">
        <row r="6">
          <cell r="C6">
            <v>488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"/>
      <sheetName val="בקרת פ.נ - סופי"/>
      <sheetName val="מאזן"/>
      <sheetName val="מס' השוואה"/>
      <sheetName val="מיסים"/>
      <sheetName val="פק' נוספות"/>
      <sheetName val="שינויים במלאי מאזן"/>
      <sheetName val="אמן"/>
      <sheetName val="מיונים"/>
      <sheetName val="שכר "/>
      <sheetName val="בקרת פ.נ"/>
      <sheetName val="גיליון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יסים נדחים "/>
      <sheetName val="לקוחות עיקריים"/>
      <sheetName val="options"/>
      <sheetName val="רווח למניה רבעוני 1997"/>
      <sheetName val="רווח למניה"/>
      <sheetName val="fasb 123"/>
      <sheetName val="מס 1998"/>
      <sheetName val="מס תאורטי"/>
      <sheetName val="ניתוח אנליטי- מאזן"/>
      <sheetName val="ניתוח אנליטי-רו&quot;ה"/>
      <sheetName val="באורים"/>
      <sheetName val="capitalization"/>
      <sheetName val="F-1"/>
      <sheetName val="md&amp;a"/>
      <sheetName val="ניתוח אנליטי"/>
      <sheetName val="בעלי מניות"/>
      <sheetName val="reviews"/>
      <sheetName val="טבלת אופציות"/>
      <sheetName val="5 גדולים"/>
      <sheetName val="גיליון14"/>
      <sheetName val="גיליון15"/>
      <sheetName val="גיליון16"/>
      <sheetName val="???? ????? ?????? 1997"/>
      <sheetName val="הרכבה"/>
      <sheetName val="דוחות"/>
      <sheetName val="RD"/>
      <sheetName val="Consolidation "/>
      <sheetName val="רווח_למניה_רבעוני_19974"/>
      <sheetName val="ניתוח_אנליטי-רו&quot;ה4"/>
      <sheetName val="מיסים_נדחים_4"/>
      <sheetName val="לקוחות_עיקריים4"/>
      <sheetName val="רווח_למניה4"/>
      <sheetName val="fasb_1234"/>
      <sheetName val="מס_19984"/>
      <sheetName val="מס_תאורטי4"/>
      <sheetName val="ניתוח_אנליטי-_מאזן4"/>
      <sheetName val="ניתוח_אנליטי4"/>
      <sheetName val="בעלי_מניות4"/>
      <sheetName val="טבלת_אופציות4"/>
      <sheetName val="5_גדולים4"/>
      <sheetName val="????_?????_??????_19974"/>
      <sheetName val="Consolidation_2"/>
      <sheetName val="רווח_למניה_רבעוני_1997"/>
      <sheetName val="ניתוח_אנליטי-רו&quot;ה"/>
      <sheetName val="מיסים_נדחים_"/>
      <sheetName val="לקוחות_עיקריים"/>
      <sheetName val="רווח_למניה"/>
      <sheetName val="fasb_123"/>
      <sheetName val="מס_1998"/>
      <sheetName val="מס_תאורטי"/>
      <sheetName val="ניתוח_אנליטי-_מאזן"/>
      <sheetName val="ניתוח_אנליטי"/>
      <sheetName val="בעלי_מניות"/>
      <sheetName val="טבלת_אופציות"/>
      <sheetName val="5_גדולים"/>
      <sheetName val="????_?????_??????_1997"/>
      <sheetName val="רווח_למניה_רבעוני_19971"/>
      <sheetName val="ניתוח_אנליטי-רו&quot;ה1"/>
      <sheetName val="מיסים_נדחים_1"/>
      <sheetName val="לקוחות_עיקריים1"/>
      <sheetName val="רווח_למניה1"/>
      <sheetName val="fasb_1231"/>
      <sheetName val="מס_19981"/>
      <sheetName val="מס_תאורטי1"/>
      <sheetName val="ניתוח_אנליטי-_מאזן1"/>
      <sheetName val="ניתוח_אנליטי1"/>
      <sheetName val="בעלי_מניות1"/>
      <sheetName val="טבלת_אופציות1"/>
      <sheetName val="5_גדולים1"/>
      <sheetName val="????_?????_??????_19971"/>
      <sheetName val="רווח_למניה_רבעוני_19972"/>
      <sheetName val="ניתוח_אנליטי-רו&quot;ה2"/>
      <sheetName val="מיסים_נדחים_2"/>
      <sheetName val="לקוחות_עיקריים2"/>
      <sheetName val="רווח_למניה2"/>
      <sheetName val="fasb_1232"/>
      <sheetName val="מס_19982"/>
      <sheetName val="מס_תאורטי2"/>
      <sheetName val="ניתוח_אנליטי-_מאזן2"/>
      <sheetName val="ניתוח_אנליטי2"/>
      <sheetName val="בעלי_מניות2"/>
      <sheetName val="טבלת_אופציות2"/>
      <sheetName val="5_גדולים2"/>
      <sheetName val="????_?????_??????_19972"/>
      <sheetName val="Consolidation_"/>
      <sheetName val="רווח_למניה_רבעוני_19973"/>
      <sheetName val="ניתוח_אנליטי-רו&quot;ה3"/>
      <sheetName val="מיסים_נדחים_3"/>
      <sheetName val="לקוחות_עיקריים3"/>
      <sheetName val="רווח_למניה3"/>
      <sheetName val="fasb_1233"/>
      <sheetName val="מס_19983"/>
      <sheetName val="מס_תאורטי3"/>
      <sheetName val="ניתוח_אנליטי-_מאזן3"/>
      <sheetName val="ניתוח_אנליטי3"/>
      <sheetName val="בעלי_מניות3"/>
      <sheetName val="טבלת_אופציות3"/>
      <sheetName val="5_גדולים3"/>
      <sheetName val="????_?????_??????_19973"/>
      <sheetName val="Consolidation_1"/>
      <sheetName val="רווח_למניה_רבעוני_19976"/>
      <sheetName val="ניתוח_אנליטי-רו&quot;ה6"/>
      <sheetName val="מיסים_נדחים_6"/>
      <sheetName val="לקוחות_עיקריים6"/>
      <sheetName val="רווח_למניה6"/>
      <sheetName val="fasb_1236"/>
      <sheetName val="מס_19986"/>
      <sheetName val="מס_תאורטי6"/>
      <sheetName val="ניתוח_אנליטי-_מאזן6"/>
      <sheetName val="ניתוח_אנליטי6"/>
      <sheetName val="בעלי_מניות6"/>
      <sheetName val="טבלת_אופציות6"/>
      <sheetName val="5_גדולים6"/>
      <sheetName val="????_?????_??????_19976"/>
      <sheetName val="רווח_למניה_רבעוני_19975"/>
      <sheetName val="ניתוח_אנליטי-רו&quot;ה5"/>
      <sheetName val="מיסים_נדחים_5"/>
      <sheetName val="לקוחות_עיקריים5"/>
      <sheetName val="רווח_למניה5"/>
      <sheetName val="fasb_1235"/>
      <sheetName val="מס_19985"/>
      <sheetName val="מס_תאורטי5"/>
      <sheetName val="ניתוח_אנליטי-_מאזן5"/>
      <sheetName val="ניתוח_אנליטי5"/>
      <sheetName val="בעלי_מניות5"/>
      <sheetName val="טבלת_אופציות5"/>
      <sheetName val="5_גדולים5"/>
      <sheetName val="????_?????_??????_19975"/>
      <sheetName val="Consolidation_3"/>
      <sheetName val="רווח_למניה_רבעוני_19977"/>
      <sheetName val="ניתוח_אנליטי-רו&quot;ה7"/>
      <sheetName val="מיסים_נדחים_7"/>
      <sheetName val="לקוחות_עיקריים7"/>
      <sheetName val="רווח_למניה7"/>
      <sheetName val="fasb_1237"/>
      <sheetName val="מס_19987"/>
      <sheetName val="מס_תאורטי7"/>
      <sheetName val="ניתוח_אנליטי-_מאזן7"/>
      <sheetName val="ניתוח_אנליטי7"/>
      <sheetName val="בעלי_מניות7"/>
      <sheetName val="טבלת_אופציות7"/>
      <sheetName val="5_גדולים7"/>
      <sheetName val="????_?????_??????_19977"/>
      <sheetName val="Consolidation_4"/>
      <sheetName val="רווח_למניה_רבעוני_19978"/>
      <sheetName val="ניתוח_אנליטי-רו&quot;ה8"/>
      <sheetName val="מיסים_נדחים_8"/>
      <sheetName val="לקוחות_עיקריים8"/>
      <sheetName val="רווח_למניה8"/>
      <sheetName val="fasb_1238"/>
      <sheetName val="מס_19988"/>
      <sheetName val="מס_תאורטי8"/>
      <sheetName val="ניתוח_אנליטי-_מאזן8"/>
      <sheetName val="ניתוח_אנליטי8"/>
      <sheetName val="בעלי_מניות8"/>
      <sheetName val="טבלת_אופציות8"/>
      <sheetName val="5_גדולים8"/>
      <sheetName val="????_?????_??????_19978"/>
      <sheetName val="Consolidation_5"/>
      <sheetName val="מדדים ושע&quot;ח"/>
      <sheetName val="שינויים במלאי מאזן"/>
      <sheetName val="ביאורים"/>
      <sheetName val="אלדור"/>
      <sheetName val="קבוצת טלדור"/>
      <sheetName val="טנדם"/>
      <sheetName val="מאזן ורוו&quot;ה"/>
      <sheetName val="תעודה א"/>
      <sheetName val="קניית מגרש"/>
      <sheetName val=" הוצאות בשלב התכנון עד היתר הבנ"/>
      <sheetName val="הוצאות לבניית שלד"/>
      <sheetName val="הוצאות לשלב הגמר"/>
      <sheetName val="לפני הכניסה לבית"/>
      <sheetName val="פינוקים לבית"/>
      <sheetName val="לוח מפתחות העמסה"/>
      <sheetName val="מיסים_נדחים_9"/>
      <sheetName val="לקוחות_עיקריים9"/>
      <sheetName val="רווח_למניה_רבעוני_19979"/>
      <sheetName val="רווח_למניה9"/>
      <sheetName val="fasb_1239"/>
      <sheetName val="מס_19989"/>
      <sheetName val="מס_תאורטי9"/>
      <sheetName val="ניתוח_אנליטי-_מאזן9"/>
      <sheetName val="ניתוח_אנליטי-רו&quot;ה9"/>
      <sheetName val="ניתוח_אנליטי9"/>
      <sheetName val="בעלי_מניות9"/>
      <sheetName val="טבלת_אופציות9"/>
      <sheetName val="5_גדולים9"/>
      <sheetName val="????_?????_??????_19979"/>
      <sheetName val="Consolidation_6"/>
      <sheetName val="TTI -מתואם"/>
      <sheetName val="____ _____ ______ 19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N1" t="str">
            <v>TTI Team Telecom International Ltd.</v>
          </cell>
        </row>
        <row r="5">
          <cell r="N5">
            <v>1997</v>
          </cell>
          <cell r="P5">
            <v>1998</v>
          </cell>
          <cell r="R5">
            <v>1998</v>
          </cell>
          <cell r="U5">
            <v>1998</v>
          </cell>
          <cell r="X5">
            <v>1998</v>
          </cell>
        </row>
        <row r="6">
          <cell r="N6" t="str">
            <v>12/97</v>
          </cell>
          <cell r="P6" t="str">
            <v>3/98</v>
          </cell>
          <cell r="R6" t="str">
            <v>6/98</v>
          </cell>
          <cell r="U6">
            <v>36039</v>
          </cell>
          <cell r="X6" t="str">
            <v>9 חודשים</v>
          </cell>
        </row>
        <row r="7">
          <cell r="Y7" t="str">
            <v>Revenues:</v>
          </cell>
        </row>
        <row r="8">
          <cell r="M8">
            <v>0.6644466862079218</v>
          </cell>
          <cell r="N8">
            <v>8096.8430000000008</v>
          </cell>
          <cell r="O8">
            <v>0.75292944402892048</v>
          </cell>
          <cell r="P8">
            <v>3020</v>
          </cell>
          <cell r="Q8">
            <v>0.71520395646261359</v>
          </cell>
          <cell r="R8">
            <v>3124.5479999999998</v>
          </cell>
          <cell r="T8">
            <v>0.77709258221693378</v>
          </cell>
          <cell r="U8">
            <v>3865.4520000000002</v>
          </cell>
          <cell r="W8">
            <v>0.74958813838550242</v>
          </cell>
          <cell r="X8">
            <v>10010</v>
          </cell>
          <cell r="Y8" t="str">
            <v>Product sales</v>
          </cell>
        </row>
        <row r="9">
          <cell r="M9">
            <v>0.3355533137920782</v>
          </cell>
          <cell r="N9">
            <v>4089</v>
          </cell>
          <cell r="O9">
            <v>0.24707055597107952</v>
          </cell>
          <cell r="P9">
            <v>991</v>
          </cell>
          <cell r="Q9">
            <v>0.2847960435373863</v>
          </cell>
          <cell r="R9">
            <v>1244.203</v>
          </cell>
          <cell r="T9">
            <v>0.22290741778306636</v>
          </cell>
          <cell r="U9">
            <v>1108.797</v>
          </cell>
          <cell r="W9">
            <v>0.25041186161449752</v>
          </cell>
          <cell r="X9">
            <v>3344</v>
          </cell>
          <cell r="Y9" t="str">
            <v>Services and other</v>
          </cell>
        </row>
        <row r="10">
          <cell r="N10">
            <v>12185.843000000001</v>
          </cell>
          <cell r="P10">
            <v>4011</v>
          </cell>
          <cell r="R10">
            <v>4368.7510000000002</v>
          </cell>
          <cell r="U10">
            <v>4974.2489999999998</v>
          </cell>
          <cell r="X10">
            <v>13354</v>
          </cell>
        </row>
        <row r="11">
          <cell r="Y11" t="str">
            <v>Cost of revenues:</v>
          </cell>
        </row>
        <row r="12">
          <cell r="M12">
            <v>0.45437462477659496</v>
          </cell>
          <cell r="N12">
            <v>3679</v>
          </cell>
          <cell r="O12">
            <v>0.44437086092715233</v>
          </cell>
          <cell r="P12">
            <v>1342</v>
          </cell>
          <cell r="Q12">
            <v>0.43127517964198342</v>
          </cell>
          <cell r="R12">
            <v>1347.54</v>
          </cell>
          <cell r="T12">
            <v>0.42838534794895916</v>
          </cell>
          <cell r="U12">
            <v>1655.9030000000002</v>
          </cell>
          <cell r="W12">
            <v>0.43411018981018984</v>
          </cell>
          <cell r="X12">
            <v>4345.4430000000002</v>
          </cell>
          <cell r="Y12" t="str">
            <v>Product cost</v>
          </cell>
        </row>
        <row r="13">
          <cell r="M13">
            <v>0.48667155783810223</v>
          </cell>
          <cell r="N13">
            <v>1990</v>
          </cell>
          <cell r="O13">
            <v>0.47426841574167505</v>
          </cell>
          <cell r="P13">
            <v>470</v>
          </cell>
          <cell r="Q13">
            <v>0.55341692633758321</v>
          </cell>
          <cell r="R13">
            <v>688.5630000000001</v>
          </cell>
          <cell r="T13">
            <v>0.57812566231690732</v>
          </cell>
          <cell r="U13">
            <v>641.02399999999989</v>
          </cell>
          <cell r="W13">
            <v>0.53815400717703354</v>
          </cell>
          <cell r="X13">
            <v>1799.587</v>
          </cell>
          <cell r="Y13" t="str">
            <v>Services and other</v>
          </cell>
        </row>
        <row r="14">
          <cell r="M14">
            <v>0.46521196769070466</v>
          </cell>
          <cell r="N14">
            <v>5669</v>
          </cell>
          <cell r="O14">
            <v>0.45175766641735227</v>
          </cell>
          <cell r="P14">
            <v>1812</v>
          </cell>
          <cell r="Q14">
            <v>0.46606066585163586</v>
          </cell>
          <cell r="R14">
            <v>2036.1030000000001</v>
          </cell>
          <cell r="T14">
            <v>0.4617635747627431</v>
          </cell>
          <cell r="U14">
            <v>2296.9270000000001</v>
          </cell>
          <cell r="W14">
            <v>0.46016399580649997</v>
          </cell>
          <cell r="X14">
            <v>6145.0300000000007</v>
          </cell>
        </row>
        <row r="16">
          <cell r="M16">
            <v>0.54562537522340504</v>
          </cell>
          <cell r="N16">
            <v>4417.8430000000008</v>
          </cell>
          <cell r="O16">
            <v>0.55562913907284772</v>
          </cell>
          <cell r="P16">
            <v>1678</v>
          </cell>
          <cell r="Q16">
            <v>0.56872482035801653</v>
          </cell>
          <cell r="R16">
            <v>1777.0079999999998</v>
          </cell>
          <cell r="T16">
            <v>0.57161465205104078</v>
          </cell>
          <cell r="U16">
            <v>2209.549</v>
          </cell>
          <cell r="W16">
            <v>0.56588981018981022</v>
          </cell>
          <cell r="X16">
            <v>5664.5569999999998</v>
          </cell>
          <cell r="Y16" t="str">
            <v>Product gross profit</v>
          </cell>
        </row>
        <row r="17">
          <cell r="M17">
            <v>0.51332844216189777</v>
          </cell>
          <cell r="N17">
            <v>2099</v>
          </cell>
          <cell r="O17">
            <v>0.52573158425832489</v>
          </cell>
          <cell r="P17">
            <v>521</v>
          </cell>
          <cell r="Q17">
            <v>0.44658307366241673</v>
          </cell>
          <cell r="R17">
            <v>555.64</v>
          </cell>
          <cell r="T17">
            <v>0.42187433768309257</v>
          </cell>
          <cell r="U17">
            <v>467.77300000000002</v>
          </cell>
          <cell r="W17">
            <v>0.46184599282296651</v>
          </cell>
          <cell r="X17">
            <v>1544.413</v>
          </cell>
          <cell r="Y17" t="str">
            <v>Services gross profit</v>
          </cell>
        </row>
        <row r="18">
          <cell r="M18">
            <v>0.53478803230929528</v>
          </cell>
          <cell r="N18">
            <v>6516.8430000000008</v>
          </cell>
          <cell r="O18">
            <v>0.54824233358264773</v>
          </cell>
          <cell r="P18">
            <v>2199</v>
          </cell>
          <cell r="Q18">
            <v>0.53393933414836392</v>
          </cell>
          <cell r="R18">
            <v>2332.6479999999992</v>
          </cell>
          <cell r="T18">
            <v>0.53823642523725701</v>
          </cell>
          <cell r="U18">
            <v>2677.3220000000001</v>
          </cell>
          <cell r="W18">
            <v>0.53983600419349997</v>
          </cell>
          <cell r="X18">
            <v>7208.9699999999993</v>
          </cell>
        </row>
        <row r="20">
          <cell r="M20">
            <v>0.11308204118500459</v>
          </cell>
          <cell r="N20">
            <v>1378</v>
          </cell>
          <cell r="O20">
            <v>0.11543256045873847</v>
          </cell>
          <cell r="P20">
            <v>463</v>
          </cell>
          <cell r="Q20">
            <v>0.11103905898962883</v>
          </cell>
          <cell r="R20">
            <v>485.10199999999998</v>
          </cell>
          <cell r="T20">
            <v>0.11496730461221384</v>
          </cell>
          <cell r="U20">
            <v>571.87600000000009</v>
          </cell>
          <cell r="W20">
            <v>0.11382192601467725</v>
          </cell>
          <cell r="X20">
            <v>1519.9780000000001</v>
          </cell>
          <cell r="Y20" t="str">
            <v>Research and development , net</v>
          </cell>
        </row>
        <row r="21">
          <cell r="M21">
            <v>0.16886931827367216</v>
          </cell>
          <cell r="N21">
            <v>2057.8150000000001</v>
          </cell>
          <cell r="O21">
            <v>0.17302418349538767</v>
          </cell>
          <cell r="P21">
            <v>694</v>
          </cell>
          <cell r="Q21">
            <v>0.1754620485351534</v>
          </cell>
          <cell r="R21">
            <v>766.55</v>
          </cell>
          <cell r="T21">
            <v>0.18115377818842604</v>
          </cell>
          <cell r="U21">
            <v>901.10400000000004</v>
          </cell>
          <cell r="W21">
            <v>0.17684993260446308</v>
          </cell>
          <cell r="X21">
            <v>2361.654</v>
          </cell>
          <cell r="Y21" t="str">
            <v>Selling and marketing , net</v>
          </cell>
        </row>
        <row r="22">
          <cell r="M22">
            <v>0.107009420685955</v>
          </cell>
          <cell r="N22">
            <v>1304</v>
          </cell>
          <cell r="O22">
            <v>0.10870107205185739</v>
          </cell>
          <cell r="P22">
            <v>436</v>
          </cell>
          <cell r="Q22">
            <v>0.10742818714090137</v>
          </cell>
          <cell r="R22">
            <v>469.327</v>
          </cell>
          <cell r="T22">
            <v>9.8059425654003232E-2</v>
          </cell>
          <cell r="U22">
            <v>487.77199999999993</v>
          </cell>
          <cell r="W22">
            <v>0.1043207278717987</v>
          </cell>
          <cell r="X22">
            <v>1393.0989999999999</v>
          </cell>
          <cell r="Y22" t="str">
            <v>General and administrative</v>
          </cell>
        </row>
        <row r="23">
          <cell r="M23">
            <v>0.38896078014463176</v>
          </cell>
          <cell r="N23">
            <v>4739.8150000000005</v>
          </cell>
          <cell r="O23">
            <v>0.39715781600598354</v>
          </cell>
          <cell r="P23">
            <v>1593</v>
          </cell>
          <cell r="Q23">
            <v>0.3939292946656836</v>
          </cell>
          <cell r="R23">
            <v>1720.979</v>
          </cell>
          <cell r="T23">
            <v>0.39418050845464309</v>
          </cell>
          <cell r="U23">
            <v>1960.752</v>
          </cell>
          <cell r="W23">
            <v>0.39499258649093905</v>
          </cell>
          <cell r="X23">
            <v>5274.7309999999998</v>
          </cell>
        </row>
        <row r="25">
          <cell r="M25">
            <v>0.14582725216466355</v>
          </cell>
          <cell r="N25">
            <v>1777.0280000000002</v>
          </cell>
          <cell r="O25">
            <v>0.15108451757666416</v>
          </cell>
          <cell r="P25">
            <v>606</v>
          </cell>
          <cell r="Q25">
            <v>0.14001003948268029</v>
          </cell>
          <cell r="R25">
            <v>611.66899999999896</v>
          </cell>
          <cell r="T25">
            <v>0.14405591678261387</v>
          </cell>
          <cell r="U25">
            <v>716.57000000000016</v>
          </cell>
          <cell r="W25">
            <v>0.14484341770256101</v>
          </cell>
          <cell r="X25">
            <v>1934.2389999999996</v>
          </cell>
          <cell r="Y25" t="str">
            <v>Operating income</v>
          </cell>
        </row>
        <row r="26">
          <cell r="M26">
            <v>4.5039641492180718E-2</v>
          </cell>
          <cell r="N26">
            <v>550.846</v>
          </cell>
          <cell r="O26">
            <v>1.9410620792819744E-2</v>
          </cell>
          <cell r="P26">
            <v>77.855999999999995</v>
          </cell>
          <cell r="Q26">
            <v>2.2924401047347401E-2</v>
          </cell>
          <cell r="R26">
            <v>100.15100000000001</v>
          </cell>
          <cell r="T26">
            <v>2.4628441398892573E-2</v>
          </cell>
          <cell r="U26">
            <v>122.50799999999998</v>
          </cell>
          <cell r="W26">
            <v>2.250374419649543E-2</v>
          </cell>
          <cell r="X26">
            <v>300.51499999999999</v>
          </cell>
          <cell r="Y26" t="str">
            <v>Financial income , net</v>
          </cell>
        </row>
        <row r="28">
          <cell r="M28">
            <v>0.19103101853519697</v>
          </cell>
          <cell r="N28">
            <v>2327.8740000000003</v>
          </cell>
          <cell r="O28">
            <v>0.17049513836948391</v>
          </cell>
          <cell r="P28">
            <v>683.85599999999999</v>
          </cell>
          <cell r="Q28">
            <v>0.1629344405300277</v>
          </cell>
          <cell r="R28">
            <v>711.81999999999903</v>
          </cell>
          <cell r="T28">
            <v>0.16868435818150646</v>
          </cell>
          <cell r="U28">
            <v>839.0780000000002</v>
          </cell>
          <cell r="W28">
            <v>0.16734716189905643</v>
          </cell>
          <cell r="X28">
            <v>2234.7539999999995</v>
          </cell>
          <cell r="Y28" t="str">
            <v>Income before taxes</v>
          </cell>
        </row>
        <row r="29">
          <cell r="M29">
            <v>9.026868309398044E-3</v>
          </cell>
          <cell r="N29">
            <v>110</v>
          </cell>
          <cell r="O29">
            <v>9.9725754176015948E-3</v>
          </cell>
          <cell r="P29">
            <v>40</v>
          </cell>
          <cell r="Q29">
            <v>1.3010174830473568E-2</v>
          </cell>
          <cell r="R29">
            <v>56.838214300806229</v>
          </cell>
          <cell r="T29">
            <v>9.5418998323553491E-3</v>
          </cell>
          <cell r="U29">
            <v>47.463785699193764</v>
          </cell>
          <cell r="W29">
            <v>1.08059008536768E-2</v>
          </cell>
          <cell r="X29">
            <v>144.30199999999999</v>
          </cell>
          <cell r="Y29" t="str">
            <v>Taxes on income</v>
          </cell>
        </row>
        <row r="31">
          <cell r="M31">
            <v>0.18200415022579891</v>
          </cell>
          <cell r="N31">
            <v>2217.8740000000003</v>
          </cell>
          <cell r="O31">
            <v>0.16052256295188233</v>
          </cell>
          <cell r="P31">
            <v>643.85599999999999</v>
          </cell>
          <cell r="Q31">
            <v>0.14992426569955411</v>
          </cell>
          <cell r="R31">
            <v>654.98178569919276</v>
          </cell>
          <cell r="T31">
            <v>0.15914245834915108</v>
          </cell>
          <cell r="U31">
            <v>791.61421430080645</v>
          </cell>
          <cell r="W31">
            <v>0.1565412610453796</v>
          </cell>
          <cell r="X31">
            <v>2090.4519999999993</v>
          </cell>
          <cell r="Y31" t="str">
            <v>Net income</v>
          </cell>
        </row>
        <row r="33">
          <cell r="N33">
            <v>0.27501372747464659</v>
          </cell>
          <cell r="P33">
            <v>7.9016122525944615E-2</v>
          </cell>
          <cell r="R33">
            <v>8.0267413027418438E-2</v>
          </cell>
          <cell r="U33">
            <v>9.6915926596901791E-2</v>
          </cell>
          <cell r="X33">
            <v>0.25619210417018529</v>
          </cell>
          <cell r="Y33" t="str">
            <v>Basic earnings per share</v>
          </cell>
        </row>
        <row r="35">
          <cell r="N35">
            <v>0.25278143752354576</v>
          </cell>
          <cell r="P35">
            <v>7.3495716017676377E-2</v>
          </cell>
          <cell r="R35">
            <v>7.3088200201374118E-2</v>
          </cell>
          <cell r="U35">
            <v>9.0141147057984067E-2</v>
          </cell>
          <cell r="X35">
            <v>0.2366119808065362</v>
          </cell>
          <cell r="Y35" t="str">
            <v>Diluted earnings per share</v>
          </cell>
        </row>
        <row r="37">
          <cell r="Y37" t="str">
            <v>number of shares used in computing</v>
          </cell>
        </row>
        <row r="38">
          <cell r="N38">
            <v>8064593.7945205476</v>
          </cell>
          <cell r="P38">
            <v>8148413</v>
          </cell>
          <cell r="R38">
            <v>8159996.205128205</v>
          </cell>
          <cell r="U38">
            <v>8168050.8260869561</v>
          </cell>
          <cell r="X38">
            <v>8159705.0259259259</v>
          </cell>
          <cell r="Y38" t="str">
            <v>basic income per  share</v>
          </cell>
        </row>
        <row r="40">
          <cell r="Y40" t="str">
            <v>number of shares used in computing</v>
          </cell>
        </row>
        <row r="41">
          <cell r="N41">
            <v>8774378.4580440186</v>
          </cell>
          <cell r="P41">
            <v>8760456</v>
          </cell>
          <cell r="R41">
            <v>8961525.7167993393</v>
          </cell>
          <cell r="U41">
            <v>8781940.7688654531</v>
          </cell>
          <cell r="X41">
            <v>8834937.2372197825</v>
          </cell>
          <cell r="Y41" t="str">
            <v>diluted income per  share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>
        <row r="1">
          <cell r="N1" t="str">
            <v>TTI Team Telecom International Ltd.</v>
          </cell>
        </row>
      </sheetData>
      <sheetData sheetId="29"/>
      <sheetData sheetId="30">
        <row r="1">
          <cell r="N1" t="str">
            <v>TTI Team Telecom International Ltd.</v>
          </cell>
        </row>
      </sheetData>
      <sheetData sheetId="31"/>
      <sheetData sheetId="32"/>
      <sheetData sheetId="33"/>
      <sheetData sheetId="34"/>
      <sheetData sheetId="35">
        <row r="1">
          <cell r="N1" t="str">
            <v>TTI Team Telecom International Ltd.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N1" t="str">
            <v>TTI Team Telecom International Ltd.</v>
          </cell>
        </row>
      </sheetData>
      <sheetData sheetId="44"/>
      <sheetData sheetId="45">
        <row r="1">
          <cell r="N1" t="str">
            <v>TTI Team Telecom International Ltd.</v>
          </cell>
        </row>
      </sheetData>
      <sheetData sheetId="46">
        <row r="1">
          <cell r="N1" t="str">
            <v>TTI Team Telecom International Ltd.</v>
          </cell>
        </row>
      </sheetData>
      <sheetData sheetId="47">
        <row r="1">
          <cell r="N1" t="str">
            <v>TTI Team Telecom International Ltd.</v>
          </cell>
        </row>
      </sheetData>
      <sheetData sheetId="48">
        <row r="1">
          <cell r="N1" t="str">
            <v>TTI Team Telecom International Ltd.</v>
          </cell>
        </row>
      </sheetData>
      <sheetData sheetId="49">
        <row r="1">
          <cell r="N1" t="str">
            <v>TTI Team Telecom International Ltd.</v>
          </cell>
        </row>
      </sheetData>
      <sheetData sheetId="50">
        <row r="1">
          <cell r="N1" t="str">
            <v>TTI Team Telecom International Ltd.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>
        <row r="1">
          <cell r="N1" t="str">
            <v>TTI Team Telecom International Ltd.</v>
          </cell>
        </row>
      </sheetData>
      <sheetData sheetId="58"/>
      <sheetData sheetId="59">
        <row r="1">
          <cell r="N1" t="str">
            <v>TTI Team Telecom International Ltd.</v>
          </cell>
        </row>
      </sheetData>
      <sheetData sheetId="60"/>
      <sheetData sheetId="61"/>
      <sheetData sheetId="62"/>
      <sheetData sheetId="63"/>
      <sheetData sheetId="64">
        <row r="1">
          <cell r="N1" t="str">
            <v>TTI Team Telecom International Ltd.</v>
          </cell>
        </row>
      </sheetData>
      <sheetData sheetId="65"/>
      <sheetData sheetId="66"/>
      <sheetData sheetId="67"/>
      <sheetData sheetId="68"/>
      <sheetData sheetId="69"/>
      <sheetData sheetId="70"/>
      <sheetData sheetId="71">
        <row r="1">
          <cell r="N1" t="str">
            <v>TTI Team Telecom International Ltd.</v>
          </cell>
        </row>
      </sheetData>
      <sheetData sheetId="72"/>
      <sheetData sheetId="73">
        <row r="1">
          <cell r="N1" t="str">
            <v>TTI Team Telecom International Ltd.</v>
          </cell>
        </row>
      </sheetData>
      <sheetData sheetId="74"/>
      <sheetData sheetId="75"/>
      <sheetData sheetId="76"/>
      <sheetData sheetId="77"/>
      <sheetData sheetId="78">
        <row r="1">
          <cell r="N1" t="str">
            <v>TTI Team Telecom International Ltd.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>
        <row r="1">
          <cell r="N1" t="str">
            <v>TTI Team Telecom International Ltd.</v>
          </cell>
        </row>
      </sheetData>
      <sheetData sheetId="87"/>
      <sheetData sheetId="88">
        <row r="1">
          <cell r="N1" t="str">
            <v>TTI Team Telecom International Ltd.</v>
          </cell>
        </row>
      </sheetData>
      <sheetData sheetId="89"/>
      <sheetData sheetId="90"/>
      <sheetData sheetId="91"/>
      <sheetData sheetId="92"/>
      <sheetData sheetId="93">
        <row r="1">
          <cell r="N1" t="str">
            <v>TTI Team Telecom International Ltd.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N1" t="str">
            <v>TTI Team Telecom International Ltd.</v>
          </cell>
        </row>
      </sheetData>
      <sheetData sheetId="102"/>
      <sheetData sheetId="103">
        <row r="1">
          <cell r="N1" t="str">
            <v>TTI Team Telecom International Ltd.</v>
          </cell>
        </row>
      </sheetData>
      <sheetData sheetId="104"/>
      <sheetData sheetId="105"/>
      <sheetData sheetId="106"/>
      <sheetData sheetId="107"/>
      <sheetData sheetId="108">
        <row r="1">
          <cell r="N1" t="str">
            <v>TTI Team Telecom International Ltd.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>
        <row r="1">
          <cell r="N1" t="str">
            <v>TTI Team Telecom International Ltd.</v>
          </cell>
        </row>
      </sheetData>
      <sheetData sheetId="116"/>
      <sheetData sheetId="117">
        <row r="1">
          <cell r="N1" t="str">
            <v>TTI Team Telecom International Ltd.</v>
          </cell>
        </row>
      </sheetData>
      <sheetData sheetId="118"/>
      <sheetData sheetId="119"/>
      <sheetData sheetId="120"/>
      <sheetData sheetId="121"/>
      <sheetData sheetId="122">
        <row r="1">
          <cell r="N1" t="str">
            <v>TTI Team Telecom International Ltd.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1">
          <cell r="N1" t="str">
            <v>TTI Team Telecom International Ltd.</v>
          </cell>
        </row>
      </sheetData>
      <sheetData sheetId="131"/>
      <sheetData sheetId="132">
        <row r="1">
          <cell r="N1" t="str">
            <v>TTI Team Telecom International Ltd.</v>
          </cell>
        </row>
      </sheetData>
      <sheetData sheetId="133"/>
      <sheetData sheetId="134"/>
      <sheetData sheetId="135"/>
      <sheetData sheetId="136"/>
      <sheetData sheetId="137">
        <row r="1">
          <cell r="N1" t="str">
            <v>TTI Team Telecom International Ltd.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N1" t="str">
            <v>TTI Team Telecom International Ltd.</v>
          </cell>
        </row>
      </sheetData>
      <sheetData sheetId="146"/>
      <sheetData sheetId="147">
        <row r="1">
          <cell r="N1" t="str">
            <v>TTI Team Telecom International Ltd.</v>
          </cell>
        </row>
      </sheetData>
      <sheetData sheetId="148"/>
      <sheetData sheetId="149"/>
      <sheetData sheetId="150"/>
      <sheetData sheetId="151"/>
      <sheetData sheetId="152">
        <row r="1">
          <cell r="N1" t="str">
            <v>TTI Team Telecom International Ltd.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 נוספות קדנט בע&quot;מ"/>
      <sheetName val="הרכבה+תזרים - מאוחד"/>
      <sheetName val="הרכבה - קדנט בע&quot;מ"/>
      <sheetName val="אלדור"/>
      <sheetName val="קבוצת טלדור"/>
      <sheetName val="טנדם"/>
      <sheetName val="Cover"/>
      <sheetName val="c.o.s"/>
      <sheetName val="BS"/>
      <sheetName val="P&amp;L "/>
      <sheetName val="שמ&quot;מ מ&quot;ה"/>
      <sheetName val="עובדים"/>
      <sheetName val="הרכבה מאוחד"/>
      <sheetName val="WP"/>
      <sheetName val="General data"/>
      <sheetName val="2002 budget vs actual ariel"/>
      <sheetName val="ניתוח אנליטי-רו&quot;ה"/>
      <sheetName val="רווח למניה רבעוני 1997"/>
      <sheetName val="סחר"/>
      <sheetName val="מאזן בוחן"/>
    </sheetNames>
    <sheetDataSet>
      <sheetData sheetId="0" refreshError="1">
        <row r="4">
          <cell r="W4" t="str">
            <v>סופי</v>
          </cell>
        </row>
        <row r="5">
          <cell r="W5">
            <v>7848837.4000000004</v>
          </cell>
        </row>
        <row r="6">
          <cell r="W6">
            <v>-12925.43</v>
          </cell>
        </row>
        <row r="7">
          <cell r="W7">
            <v>-5322</v>
          </cell>
        </row>
        <row r="8">
          <cell r="W8">
            <v>360</v>
          </cell>
        </row>
        <row r="9">
          <cell r="W9">
            <v>-16651.07</v>
          </cell>
        </row>
        <row r="10">
          <cell r="W10">
            <v>39718</v>
          </cell>
        </row>
        <row r="11">
          <cell r="W11">
            <v>11934</v>
          </cell>
        </row>
        <row r="12">
          <cell r="W12">
            <v>-19571</v>
          </cell>
        </row>
        <row r="13">
          <cell r="W13">
            <v>1731.6</v>
          </cell>
        </row>
        <row r="14">
          <cell r="W14">
            <v>-8264.83</v>
          </cell>
        </row>
        <row r="15">
          <cell r="W15">
            <v>5442</v>
          </cell>
        </row>
        <row r="16">
          <cell r="W16">
            <v>-8326.39</v>
          </cell>
        </row>
        <row r="17">
          <cell r="W17">
            <v>168.4</v>
          </cell>
        </row>
        <row r="18">
          <cell r="W18">
            <v>-8238</v>
          </cell>
        </row>
        <row r="19">
          <cell r="W19">
            <v>99</v>
          </cell>
        </row>
        <row r="20">
          <cell r="W20">
            <v>330</v>
          </cell>
        </row>
        <row r="21">
          <cell r="W21">
            <v>-7491.5</v>
          </cell>
        </row>
        <row r="22">
          <cell r="W22">
            <v>-8378.73</v>
          </cell>
        </row>
        <row r="23">
          <cell r="W23">
            <v>-26556.97</v>
          </cell>
        </row>
        <row r="24">
          <cell r="W24">
            <v>-10266.61</v>
          </cell>
        </row>
        <row r="25">
          <cell r="W25">
            <v>-672.83</v>
          </cell>
        </row>
        <row r="26">
          <cell r="W26">
            <v>-664</v>
          </cell>
        </row>
        <row r="27">
          <cell r="W27">
            <v>-6367.52</v>
          </cell>
        </row>
        <row r="28">
          <cell r="W28">
            <v>0.42000000000007276</v>
          </cell>
        </row>
        <row r="29">
          <cell r="W29">
            <v>0</v>
          </cell>
        </row>
        <row r="30">
          <cell r="W30">
            <v>6444535.2999999998</v>
          </cell>
        </row>
        <row r="31">
          <cell r="W31">
            <v>-716353.15</v>
          </cell>
        </row>
        <row r="32">
          <cell r="W32">
            <v>-44606</v>
          </cell>
        </row>
        <row r="33">
          <cell r="W33">
            <v>-32598</v>
          </cell>
        </row>
        <row r="34">
          <cell r="W34">
            <v>41130</v>
          </cell>
        </row>
        <row r="35">
          <cell r="W35">
            <v>8928.2000000000007</v>
          </cell>
        </row>
        <row r="36">
          <cell r="W36">
            <v>715.6</v>
          </cell>
        </row>
        <row r="37">
          <cell r="W37">
            <v>-61063</v>
          </cell>
        </row>
        <row r="38">
          <cell r="W38">
            <v>512261.3</v>
          </cell>
        </row>
        <row r="39">
          <cell r="W39">
            <v>-62503</v>
          </cell>
        </row>
        <row r="40">
          <cell r="W40">
            <v>367731.3</v>
          </cell>
        </row>
        <row r="41">
          <cell r="W41">
            <v>-226077</v>
          </cell>
        </row>
        <row r="42">
          <cell r="W42">
            <v>416628.6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1055.4000000000001</v>
          </cell>
        </row>
        <row r="46">
          <cell r="W46">
            <v>0</v>
          </cell>
        </row>
        <row r="47">
          <cell r="W47">
            <v>-1592</v>
          </cell>
        </row>
        <row r="48">
          <cell r="W48">
            <v>-7372.95</v>
          </cell>
        </row>
        <row r="49">
          <cell r="W49">
            <v>-2686.57</v>
          </cell>
        </row>
        <row r="50">
          <cell r="W50">
            <v>-1698.84</v>
          </cell>
        </row>
        <row r="51">
          <cell r="W51">
            <v>-31827774.210000001</v>
          </cell>
        </row>
        <row r="52">
          <cell r="W52">
            <v>269976</v>
          </cell>
        </row>
        <row r="53">
          <cell r="W53">
            <v>219418.2</v>
          </cell>
        </row>
        <row r="54">
          <cell r="W54">
            <v>-6162</v>
          </cell>
        </row>
        <row r="55">
          <cell r="W55">
            <v>275127.5</v>
          </cell>
        </row>
        <row r="56">
          <cell r="W56">
            <v>6870910.2000000002</v>
          </cell>
        </row>
        <row r="57">
          <cell r="W57">
            <v>29683.1</v>
          </cell>
        </row>
        <row r="58">
          <cell r="W58">
            <v>-72827.289999999994</v>
          </cell>
        </row>
        <row r="59">
          <cell r="W59">
            <v>-319634</v>
          </cell>
        </row>
        <row r="60">
          <cell r="W60">
            <v>-428172</v>
          </cell>
        </row>
        <row r="61">
          <cell r="W61">
            <v>-64144</v>
          </cell>
        </row>
        <row r="62">
          <cell r="W62">
            <v>-39956</v>
          </cell>
        </row>
        <row r="63">
          <cell r="W63">
            <v>7190</v>
          </cell>
        </row>
        <row r="64">
          <cell r="W64">
            <v>-38045.26</v>
          </cell>
        </row>
        <row r="65">
          <cell r="W65">
            <v>46250.8</v>
          </cell>
        </row>
        <row r="66">
          <cell r="W66">
            <v>0.1999999999998181</v>
          </cell>
        </row>
        <row r="67">
          <cell r="W67">
            <v>-0.29999999999995453</v>
          </cell>
        </row>
        <row r="68">
          <cell r="W68">
            <v>6091</v>
          </cell>
        </row>
        <row r="69">
          <cell r="W69">
            <v>265</v>
          </cell>
        </row>
        <row r="70">
          <cell r="W70">
            <v>-151</v>
          </cell>
        </row>
        <row r="71">
          <cell r="W71">
            <v>12328.8</v>
          </cell>
        </row>
        <row r="72">
          <cell r="W72">
            <v>-280.36</v>
          </cell>
        </row>
        <row r="73">
          <cell r="W73">
            <v>-379.05</v>
          </cell>
        </row>
        <row r="74">
          <cell r="W74">
            <v>7991.9</v>
          </cell>
        </row>
        <row r="75">
          <cell r="W75">
            <v>127891</v>
          </cell>
        </row>
        <row r="76">
          <cell r="W76">
            <v>-109107</v>
          </cell>
        </row>
        <row r="77">
          <cell r="W77">
            <v>60</v>
          </cell>
        </row>
        <row r="78">
          <cell r="W78">
            <v>40</v>
          </cell>
        </row>
        <row r="79">
          <cell r="W79">
            <v>40</v>
          </cell>
        </row>
        <row r="80">
          <cell r="W80">
            <v>2034</v>
          </cell>
        </row>
        <row r="81">
          <cell r="W81">
            <v>276</v>
          </cell>
        </row>
        <row r="82">
          <cell r="W82">
            <v>2034</v>
          </cell>
        </row>
        <row r="83">
          <cell r="W83">
            <v>-697</v>
          </cell>
        </row>
        <row r="84">
          <cell r="W84">
            <v>-113600</v>
          </cell>
        </row>
        <row r="85">
          <cell r="W85">
            <v>-373085</v>
          </cell>
        </row>
        <row r="86">
          <cell r="W86">
            <v>-16262</v>
          </cell>
        </row>
        <row r="87">
          <cell r="W87">
            <v>2075</v>
          </cell>
        </row>
        <row r="88">
          <cell r="W88">
            <v>-56268</v>
          </cell>
        </row>
        <row r="89">
          <cell r="W89">
            <v>284549.16666666669</v>
          </cell>
        </row>
        <row r="90">
          <cell r="W90">
            <v>46513.599999999999</v>
          </cell>
        </row>
        <row r="91">
          <cell r="W91">
            <v>202779</v>
          </cell>
        </row>
        <row r="92">
          <cell r="W92">
            <v>8270.2000000000007</v>
          </cell>
        </row>
        <row r="93">
          <cell r="W93">
            <v>1125281</v>
          </cell>
        </row>
        <row r="94">
          <cell r="W94">
            <v>115195</v>
          </cell>
        </row>
        <row r="95">
          <cell r="W95">
            <v>56909.833333333336</v>
          </cell>
        </row>
        <row r="96">
          <cell r="W96">
            <v>214114.8</v>
          </cell>
        </row>
        <row r="97">
          <cell r="W97">
            <v>63332.5</v>
          </cell>
        </row>
        <row r="98">
          <cell r="W98">
            <v>114696.2</v>
          </cell>
        </row>
        <row r="99">
          <cell r="W99">
            <v>4258619</v>
          </cell>
        </row>
        <row r="100">
          <cell r="W100">
            <v>180316</v>
          </cell>
        </row>
        <row r="101">
          <cell r="W101">
            <v>38252.5</v>
          </cell>
        </row>
        <row r="102">
          <cell r="W102">
            <v>294219.59999999998</v>
          </cell>
        </row>
        <row r="103">
          <cell r="W103">
            <v>215951</v>
          </cell>
        </row>
        <row r="104">
          <cell r="W104">
            <v>81079.600000000006</v>
          </cell>
        </row>
        <row r="105">
          <cell r="W105">
            <v>142857.4</v>
          </cell>
        </row>
        <row r="106">
          <cell r="W106">
            <v>217228.9</v>
          </cell>
        </row>
        <row r="107">
          <cell r="W107">
            <v>41497.9</v>
          </cell>
        </row>
        <row r="108">
          <cell r="W108">
            <v>6907</v>
          </cell>
        </row>
        <row r="109">
          <cell r="W109">
            <v>-39624</v>
          </cell>
        </row>
        <row r="110">
          <cell r="W110">
            <v>163000</v>
          </cell>
        </row>
        <row r="111">
          <cell r="W111">
            <v>-299052.44</v>
          </cell>
        </row>
        <row r="112">
          <cell r="W112">
            <v>91268.5</v>
          </cell>
        </row>
        <row r="113">
          <cell r="W113">
            <v>541081.5</v>
          </cell>
        </row>
        <row r="114">
          <cell r="W114">
            <v>451220.2</v>
          </cell>
        </row>
        <row r="115">
          <cell r="W115">
            <v>90696</v>
          </cell>
        </row>
        <row r="116">
          <cell r="W116">
            <v>54334</v>
          </cell>
        </row>
        <row r="117">
          <cell r="W117">
            <v>129178</v>
          </cell>
        </row>
        <row r="118">
          <cell r="W118">
            <v>109107</v>
          </cell>
        </row>
        <row r="119">
          <cell r="W119">
            <v>4102</v>
          </cell>
        </row>
        <row r="120">
          <cell r="W120">
            <v>265062.90000000002</v>
          </cell>
        </row>
        <row r="121">
          <cell r="W121">
            <v>26860.5</v>
          </cell>
        </row>
        <row r="122">
          <cell r="W122">
            <v>132226</v>
          </cell>
        </row>
        <row r="123">
          <cell r="W123">
            <v>18259</v>
          </cell>
        </row>
        <row r="124">
          <cell r="W124">
            <v>262362.2</v>
          </cell>
        </row>
        <row r="125">
          <cell r="W125">
            <v>114109.2</v>
          </cell>
        </row>
        <row r="126">
          <cell r="W126">
            <v>31510.799999999999</v>
          </cell>
        </row>
        <row r="127">
          <cell r="W127">
            <v>1206</v>
          </cell>
        </row>
        <row r="128">
          <cell r="W128">
            <v>463654.8</v>
          </cell>
        </row>
        <row r="129">
          <cell r="W129">
            <v>324347.3</v>
          </cell>
        </row>
        <row r="130">
          <cell r="W130">
            <v>722139.3</v>
          </cell>
        </row>
        <row r="131">
          <cell r="W131">
            <v>52956.6</v>
          </cell>
        </row>
        <row r="132">
          <cell r="W132">
            <v>16656.400000000001</v>
          </cell>
        </row>
        <row r="133">
          <cell r="W133">
            <v>6907.4</v>
          </cell>
        </row>
        <row r="134">
          <cell r="W134">
            <v>57385.4</v>
          </cell>
        </row>
        <row r="135">
          <cell r="W135">
            <v>44595</v>
          </cell>
        </row>
        <row r="136">
          <cell r="W136">
            <v>64976</v>
          </cell>
        </row>
        <row r="137">
          <cell r="W137">
            <v>1640.2</v>
          </cell>
        </row>
        <row r="138">
          <cell r="W138">
            <v>114086.8</v>
          </cell>
        </row>
        <row r="139">
          <cell r="W139">
            <v>97121.9</v>
          </cell>
        </row>
        <row r="140">
          <cell r="W140">
            <v>6638.5</v>
          </cell>
        </row>
        <row r="141">
          <cell r="W141">
            <v>72594</v>
          </cell>
        </row>
        <row r="142">
          <cell r="W142">
            <v>502.4</v>
          </cell>
        </row>
        <row r="143">
          <cell r="W143">
            <v>19656</v>
          </cell>
        </row>
        <row r="144">
          <cell r="W144">
            <v>3946</v>
          </cell>
        </row>
        <row r="145">
          <cell r="W145">
            <v>22110</v>
          </cell>
        </row>
        <row r="146">
          <cell r="W146">
            <v>33351.699999999997</v>
          </cell>
        </row>
        <row r="147">
          <cell r="W147">
            <v>-799242.85</v>
          </cell>
        </row>
        <row r="148">
          <cell r="W148">
            <v>196102.7</v>
          </cell>
        </row>
        <row r="149">
          <cell r="W149">
            <v>-196102.73</v>
          </cell>
        </row>
        <row r="150">
          <cell r="W150">
            <v>-2.2599999996309634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ביאורים"/>
      <sheetName val="הרכבה מאוחד"/>
      <sheetName val="משוב שיווק"/>
      <sheetName val="סיון הדרכה"/>
      <sheetName val="אלדור"/>
      <sheetName val="קבוצת טלדור"/>
      <sheetName val="טנדם"/>
      <sheetName val="פקודות נוספות קדנט בע&quot;מ"/>
      <sheetName val="コントロールパネル"/>
      <sheetName val="סחר"/>
      <sheetName val="18.2"/>
      <sheetName val="???????"/>
      <sheetName val="הרכבה_מאוחד4"/>
      <sheetName val="משוב_שיווק4"/>
      <sheetName val="סיון_הדרכה4"/>
      <sheetName val="פקודות_נוספות_קדנט_בע&quot;מ4"/>
      <sheetName val="קבוצת_טלדור4"/>
      <sheetName val="הרכבה_מאוחד"/>
      <sheetName val="משוב_שיווק"/>
      <sheetName val="סיון_הדרכה"/>
      <sheetName val="קבוצת_טלדור"/>
      <sheetName val="פקודות_נוספות_קדנט_בע&quot;מ"/>
      <sheetName val="הרכבה_מאוחד1"/>
      <sheetName val="משוב_שיווק1"/>
      <sheetName val="סיון_הדרכה1"/>
      <sheetName val="קבוצת_טלדור1"/>
      <sheetName val="פקודות_נוספות_קדנט_בע&quot;מ1"/>
      <sheetName val="הרכבה_מאוחד2"/>
      <sheetName val="משוב_שיווק2"/>
      <sheetName val="סיון_הדרכה2"/>
      <sheetName val="פקודות_נוספות_קדנט_בע&quot;מ2"/>
      <sheetName val="קבוצת_טלדור2"/>
      <sheetName val="הרכבה_מאוחד3"/>
      <sheetName val="משוב_שיווק3"/>
      <sheetName val="סיון_הדרכה3"/>
      <sheetName val="פקודות_נוספות_קדנט_בע&quot;מ3"/>
      <sheetName val="קבוצת_טלדור3"/>
      <sheetName val="הרכבה_מאוחד6"/>
      <sheetName val="משוב_שיווק6"/>
      <sheetName val="סיון_הדרכה6"/>
      <sheetName val="פקודות_נוספות_קדנט_בע&quot;מ6"/>
      <sheetName val="קבוצת_טלדור6"/>
      <sheetName val="הרכבה_מאוחד5"/>
      <sheetName val="משוב_שיווק5"/>
      <sheetName val="סיון_הדרכה5"/>
      <sheetName val="קבוצת_טלדור5"/>
      <sheetName val="פקודות_נוספות_קדנט_בע&quot;מ5"/>
      <sheetName val="הרכבה_מאוחד7"/>
      <sheetName val="משוב_שיווק7"/>
      <sheetName val="סיון_הדרכה7"/>
      <sheetName val="קבוצת_טלדור7"/>
      <sheetName val="פקודות_נוספות_קדנט_בע&quot;מ7"/>
      <sheetName val="הרכבה_מאוחד8"/>
      <sheetName val="משוב_שיווק8"/>
      <sheetName val="סיון_הדרכה8"/>
      <sheetName val="קבוצת_טלדור8"/>
      <sheetName val="פקודות_נוספות_קדנט_בע&quot;מ8"/>
      <sheetName val="אק"/>
      <sheetName val="אקגרפים"/>
      <sheetName val="גרפים ישראל"/>
      <sheetName val="תקציב רבעוני"/>
      <sheetName val="קבוצת מי עדן"/>
      <sheetName val="גרפים קבוצה"/>
      <sheetName val="מפעלגרף"/>
      <sheetName val="SanDisk IL Ltd - 6000"/>
      <sheetName val="הנהלה וכלליות"/>
      <sheetName val="ארוחות-כבוד מחוץ למשרד"/>
      <sheetName val="גליון החישובים"/>
      <sheetName val="ניתוח אנליטי-רו&quot;ה"/>
      <sheetName val="רווח למניה רבעוני 1997"/>
      <sheetName val="Fair Value Tables"/>
      <sheetName val="SanDisk_IL_Ltd_-_6000"/>
      <sheetName val="18_2"/>
      <sheetName val="הנהלה_וכלליות"/>
      <sheetName val="Code Details"/>
      <sheetName val="הרכבה_מאוחד9"/>
      <sheetName val="משוב_שיווק9"/>
      <sheetName val="סיון_הדרכה9"/>
      <sheetName val="קבוצת_טלדור9"/>
      <sheetName val="פקודות_נוספות_קדנט_בע&quot;מ9"/>
      <sheetName val="גרפים_ישראל"/>
      <sheetName val="תקציב_רבעוני"/>
      <sheetName val="קבוצת_מי_עדן"/>
      <sheetName val="גרפים_קבוצה"/>
      <sheetName val="ארוחות-כבוד_מחוץ_למשרד"/>
      <sheetName val="גליון_החישובים"/>
      <sheetName val="דוחות כספיים"/>
      <sheetName val="FAS123r"/>
      <sheetName val="אינדקס"/>
      <sheetName val="SanDisk_IL_Ltd_-_60001"/>
      <sheetName val="18_21"/>
      <sheetName val="הנהלה_וכלליות1"/>
      <sheetName val="ניתוח_אנליטי-רו&quot;ה"/>
      <sheetName val="רווח_למניה_רבעוני_1997"/>
      <sheetName val="P&amp;L BV"/>
      <sheetName val="Slide 15 -Company Sales by Type"/>
    </sheetNames>
    <sheetDataSet>
      <sheetData sheetId="0" refreshError="1">
        <row r="3">
          <cell r="I3" t="str">
            <v>ביאור הצמדה</v>
          </cell>
        </row>
        <row r="5">
          <cell r="K5" t="str">
            <v>הצמדה</v>
          </cell>
          <cell r="L5" t="str">
            <v>הצמדה</v>
          </cell>
          <cell r="M5" t="str">
            <v>ללא</v>
          </cell>
        </row>
        <row r="6">
          <cell r="K6" t="str">
            <v>למדד</v>
          </cell>
          <cell r="L6" t="str">
            <v>למט"ח</v>
          </cell>
          <cell r="M6" t="str">
            <v>הצמדה</v>
          </cell>
          <cell r="N6" t="str">
            <v>סה"כ</v>
          </cell>
        </row>
        <row r="8">
          <cell r="I8" t="str">
            <v>מזומנים</v>
          </cell>
          <cell r="J8" t="str">
            <v>משוב</v>
          </cell>
          <cell r="K8">
            <v>2167</v>
          </cell>
          <cell r="L8">
            <v>641</v>
          </cell>
          <cell r="M8">
            <v>5035</v>
          </cell>
          <cell r="N8">
            <v>7843</v>
          </cell>
        </row>
        <row r="9">
          <cell r="J9" t="str">
            <v>פיננסים</v>
          </cell>
          <cell r="K9">
            <v>23</v>
          </cell>
          <cell r="L9">
            <v>23</v>
          </cell>
          <cell r="M9">
            <v>23</v>
          </cell>
          <cell r="N9">
            <v>23</v>
          </cell>
        </row>
        <row r="10">
          <cell r="J10" t="str">
            <v>סיון</v>
          </cell>
          <cell r="K10">
            <v>291</v>
          </cell>
          <cell r="L10">
            <v>291</v>
          </cell>
          <cell r="M10">
            <v>291</v>
          </cell>
          <cell r="N10">
            <v>291</v>
          </cell>
        </row>
        <row r="11">
          <cell r="J11" t="str">
            <v>סה"כ</v>
          </cell>
          <cell r="K11">
            <v>2167</v>
          </cell>
          <cell r="L11">
            <v>641</v>
          </cell>
          <cell r="M11">
            <v>5349</v>
          </cell>
          <cell r="N11">
            <v>8157</v>
          </cell>
        </row>
        <row r="13">
          <cell r="I13" t="str">
            <v>ני"ע</v>
          </cell>
          <cell r="J13" t="str">
            <v>משוב</v>
          </cell>
          <cell r="K13">
            <v>1637</v>
          </cell>
          <cell r="L13">
            <v>1637</v>
          </cell>
          <cell r="M13">
            <v>1637</v>
          </cell>
          <cell r="N13">
            <v>1637</v>
          </cell>
        </row>
        <row r="14">
          <cell r="J14" t="str">
            <v>פיננסים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J15" t="str">
            <v>סיון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J16" t="str">
            <v>סה"כ</v>
          </cell>
          <cell r="K16">
            <v>0</v>
          </cell>
          <cell r="L16">
            <v>0</v>
          </cell>
          <cell r="M16">
            <v>1637</v>
          </cell>
          <cell r="N16">
            <v>1637</v>
          </cell>
        </row>
        <row r="18">
          <cell r="I18" t="str">
            <v>לקוחות</v>
          </cell>
          <cell r="J18" t="str">
            <v>משוב</v>
          </cell>
          <cell r="K18">
            <v>4256</v>
          </cell>
          <cell r="L18">
            <v>4256</v>
          </cell>
          <cell r="M18">
            <v>4256</v>
          </cell>
          <cell r="N18">
            <v>4256</v>
          </cell>
        </row>
        <row r="19">
          <cell r="J19" t="str">
            <v>פיננסים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J20" t="str">
            <v>סיון</v>
          </cell>
          <cell r="K20">
            <v>4947</v>
          </cell>
          <cell r="L20">
            <v>4947</v>
          </cell>
          <cell r="M20">
            <v>4947</v>
          </cell>
          <cell r="N20">
            <v>4947</v>
          </cell>
        </row>
        <row r="21">
          <cell r="J21" t="str">
            <v>סה"כ</v>
          </cell>
          <cell r="K21">
            <v>0</v>
          </cell>
          <cell r="L21">
            <v>0</v>
          </cell>
          <cell r="M21">
            <v>9203</v>
          </cell>
          <cell r="N21">
            <v>9203</v>
          </cell>
        </row>
        <row r="23">
          <cell r="I23" t="str">
            <v>צדדים קשורים</v>
          </cell>
          <cell r="J23" t="str">
            <v>משוב</v>
          </cell>
          <cell r="K23">
            <v>666</v>
          </cell>
          <cell r="L23">
            <v>2192</v>
          </cell>
          <cell r="M23">
            <v>2192</v>
          </cell>
          <cell r="N23">
            <v>2858</v>
          </cell>
        </row>
        <row r="24">
          <cell r="J24" t="str">
            <v>פיננסים</v>
          </cell>
          <cell r="K24">
            <v>-476</v>
          </cell>
          <cell r="L24">
            <v>-79</v>
          </cell>
          <cell r="M24">
            <v>-79</v>
          </cell>
          <cell r="N24">
            <v>-555</v>
          </cell>
        </row>
        <row r="25">
          <cell r="J25" t="str">
            <v>סיון</v>
          </cell>
          <cell r="K25">
            <v>-1982</v>
          </cell>
          <cell r="L25">
            <v>-1982</v>
          </cell>
          <cell r="M25">
            <v>-1982</v>
          </cell>
          <cell r="N25">
            <v>-1982</v>
          </cell>
        </row>
        <row r="26">
          <cell r="J26" t="str">
            <v>סה"כ</v>
          </cell>
          <cell r="K26">
            <v>190</v>
          </cell>
          <cell r="L26">
            <v>0</v>
          </cell>
          <cell r="M26">
            <v>131</v>
          </cell>
          <cell r="N26">
            <v>321</v>
          </cell>
        </row>
        <row r="28">
          <cell r="I28" t="str">
            <v>חייבים אחרים</v>
          </cell>
          <cell r="J28" t="str">
            <v>משוב</v>
          </cell>
          <cell r="K28">
            <v>328</v>
          </cell>
          <cell r="L28">
            <v>762</v>
          </cell>
          <cell r="M28">
            <v>762</v>
          </cell>
          <cell r="N28">
            <v>1090</v>
          </cell>
        </row>
        <row r="29">
          <cell r="J29" t="str">
            <v>פיננסים</v>
          </cell>
          <cell r="K29">
            <v>8</v>
          </cell>
          <cell r="L29">
            <v>8</v>
          </cell>
          <cell r="M29">
            <v>8</v>
          </cell>
          <cell r="N29">
            <v>8</v>
          </cell>
        </row>
        <row r="30">
          <cell r="J30" t="str">
            <v>סיון</v>
          </cell>
          <cell r="K30">
            <v>1048</v>
          </cell>
          <cell r="L30">
            <v>1048</v>
          </cell>
          <cell r="M30">
            <v>1048</v>
          </cell>
          <cell r="N30">
            <v>1048</v>
          </cell>
        </row>
        <row r="31">
          <cell r="J31" t="str">
            <v>סה"כ</v>
          </cell>
          <cell r="K31">
            <v>328</v>
          </cell>
          <cell r="L31">
            <v>0</v>
          </cell>
          <cell r="M31">
            <v>1818</v>
          </cell>
          <cell r="N31">
            <v>2146</v>
          </cell>
        </row>
        <row r="33">
          <cell r="I33" t="str">
            <v>הלוואות לקשורות</v>
          </cell>
          <cell r="J33" t="str">
            <v>משוב</v>
          </cell>
          <cell r="K33">
            <v>8414</v>
          </cell>
          <cell r="L33">
            <v>0</v>
          </cell>
          <cell r="M33">
            <v>0</v>
          </cell>
          <cell r="N33">
            <v>8414</v>
          </cell>
        </row>
        <row r="34">
          <cell r="J34" t="str">
            <v>פיננסים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J35" t="str">
            <v>סיון</v>
          </cell>
          <cell r="K35">
            <v>-7803</v>
          </cell>
          <cell r="L35">
            <v>0</v>
          </cell>
          <cell r="M35">
            <v>0</v>
          </cell>
          <cell r="N35">
            <v>-7803</v>
          </cell>
        </row>
        <row r="36">
          <cell r="J36" t="str">
            <v>סה"כ</v>
          </cell>
          <cell r="K36">
            <v>611</v>
          </cell>
          <cell r="L36">
            <v>0</v>
          </cell>
          <cell r="M36">
            <v>0</v>
          </cell>
          <cell r="N36">
            <v>611</v>
          </cell>
        </row>
        <row r="38">
          <cell r="I38" t="str">
            <v>אג"ח זינקס</v>
          </cell>
          <cell r="J38" t="str">
            <v>משוב</v>
          </cell>
          <cell r="K38">
            <v>288</v>
          </cell>
          <cell r="L38">
            <v>288</v>
          </cell>
          <cell r="M38">
            <v>0</v>
          </cell>
          <cell r="N38">
            <v>288</v>
          </cell>
        </row>
        <row r="39">
          <cell r="J39" t="str">
            <v>פיננסים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J40" t="str">
            <v>סיון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J41" t="str">
            <v>סה"כ</v>
          </cell>
          <cell r="K41">
            <v>0</v>
          </cell>
          <cell r="L41">
            <v>288</v>
          </cell>
          <cell r="M41">
            <v>0</v>
          </cell>
          <cell r="N41">
            <v>288</v>
          </cell>
        </row>
        <row r="43">
          <cell r="I43" t="str">
            <v xml:space="preserve">סה"כ </v>
          </cell>
          <cell r="J43" t="str">
            <v>מאוחד</v>
          </cell>
          <cell r="K43">
            <v>3296</v>
          </cell>
          <cell r="L43">
            <v>929</v>
          </cell>
          <cell r="M43">
            <v>18138</v>
          </cell>
          <cell r="N43">
            <v>22363</v>
          </cell>
        </row>
        <row r="45">
          <cell r="J45" t="str">
            <v>החברה</v>
          </cell>
          <cell r="K45">
            <v>11575</v>
          </cell>
          <cell r="L45">
            <v>929</v>
          </cell>
          <cell r="M45">
            <v>13882</v>
          </cell>
          <cell r="N45">
            <v>26386</v>
          </cell>
        </row>
        <row r="50">
          <cell r="I50" t="str">
            <v>אשראי ז"ק</v>
          </cell>
          <cell r="J50" t="str">
            <v>משוב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J51" t="str">
            <v>פיננסים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J52" t="str">
            <v>סיון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J53" t="str">
            <v>סה"כ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5">
          <cell r="I55" t="str">
            <v>ספקים</v>
          </cell>
          <cell r="J55" t="str">
            <v>משוב</v>
          </cell>
          <cell r="K55">
            <v>-1403</v>
          </cell>
          <cell r="L55">
            <v>-1403</v>
          </cell>
          <cell r="M55">
            <v>-221</v>
          </cell>
          <cell r="N55">
            <v>-1624</v>
          </cell>
        </row>
        <row r="56">
          <cell r="J56" t="str">
            <v>פיננסים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J57" t="str">
            <v>סיון</v>
          </cell>
          <cell r="K57">
            <v>-1168</v>
          </cell>
          <cell r="L57">
            <v>-1168</v>
          </cell>
          <cell r="M57">
            <v>-1168</v>
          </cell>
          <cell r="N57">
            <v>-1168</v>
          </cell>
        </row>
        <row r="58">
          <cell r="J58" t="str">
            <v>סה"כ</v>
          </cell>
          <cell r="K58">
            <v>0</v>
          </cell>
          <cell r="L58">
            <v>-1403</v>
          </cell>
          <cell r="M58">
            <v>-1389</v>
          </cell>
          <cell r="N58">
            <v>-2792</v>
          </cell>
        </row>
        <row r="60">
          <cell r="I60" t="str">
            <v>צדדים קשורים</v>
          </cell>
          <cell r="J60" t="str">
            <v>משוב</v>
          </cell>
          <cell r="K60">
            <v>-92</v>
          </cell>
          <cell r="L60">
            <v>-92</v>
          </cell>
          <cell r="M60">
            <v>-304</v>
          </cell>
          <cell r="N60">
            <v>-396</v>
          </cell>
        </row>
        <row r="61">
          <cell r="J61" t="str">
            <v>פיננסים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J62" t="str">
            <v>סיון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J63" t="str">
            <v>סה"כ</v>
          </cell>
          <cell r="K63">
            <v>0</v>
          </cell>
          <cell r="L63">
            <v>-92</v>
          </cell>
          <cell r="M63">
            <v>-304</v>
          </cell>
          <cell r="N63">
            <v>-396</v>
          </cell>
        </row>
        <row r="65">
          <cell r="I65" t="str">
            <v>זכאים אחרים</v>
          </cell>
          <cell r="J65" t="str">
            <v>משוב</v>
          </cell>
          <cell r="K65">
            <v>-1642</v>
          </cell>
          <cell r="L65">
            <v>-1642</v>
          </cell>
          <cell r="M65">
            <v>-1642</v>
          </cell>
          <cell r="N65">
            <v>-1642</v>
          </cell>
        </row>
        <row r="66">
          <cell r="J66" t="str">
            <v>פיננסים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J67" t="str">
            <v>סיון</v>
          </cell>
          <cell r="K67">
            <v>-5244</v>
          </cell>
          <cell r="L67">
            <v>-5244</v>
          </cell>
          <cell r="M67">
            <v>-5244</v>
          </cell>
          <cell r="N67">
            <v>-5244</v>
          </cell>
        </row>
        <row r="68">
          <cell r="J68" t="str">
            <v>סה"כ</v>
          </cell>
          <cell r="K68">
            <v>0</v>
          </cell>
          <cell r="L68">
            <v>0</v>
          </cell>
          <cell r="M68">
            <v>-6886</v>
          </cell>
          <cell r="N68">
            <v>-6886</v>
          </cell>
        </row>
        <row r="70">
          <cell r="I70" t="str">
            <v>סה"כ</v>
          </cell>
          <cell r="J70" t="str">
            <v>מאוחד</v>
          </cell>
          <cell r="K70">
            <v>0</v>
          </cell>
          <cell r="L70">
            <v>-1495</v>
          </cell>
          <cell r="M70">
            <v>-8579</v>
          </cell>
          <cell r="N70">
            <v>-10074</v>
          </cell>
        </row>
        <row r="72">
          <cell r="J72" t="str">
            <v>החברה</v>
          </cell>
          <cell r="K72">
            <v>0</v>
          </cell>
          <cell r="L72">
            <v>-1495</v>
          </cell>
          <cell r="M72">
            <v>-2167</v>
          </cell>
          <cell r="N72">
            <v>-3662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 refreshError="1"/>
      <sheetData sheetId="95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אקוויטי"/>
      <sheetName val="תזרים"/>
      <sheetName val="דוחות - $"/>
      <sheetName val="סבירות מימון"/>
      <sheetName val="אנליטי - מאזן"/>
      <sheetName val="אנליטי - רוה&quot;פ"/>
      <sheetName val="אופציות 6.99"/>
      <sheetName val="ביאורים"/>
      <sheetName val="פקודות נוספות קדנט בע&quot;מ"/>
      <sheetName val="FINAL REPORTS CONS"/>
      <sheetName val="רכוש קבוע"/>
      <sheetName val="דוחות"/>
      <sheetName val="לוח מפתחות העמס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דען ראשי"/>
      <sheetName val="עודפות"/>
      <sheetName val="דוח למס"/>
      <sheetName val="פקודות נוספות"/>
      <sheetName val="הרכבה"/>
      <sheetName val="דוחות"/>
      <sheetName val="תזרים מזומנים"/>
      <sheetName val="אנליטי מאזן"/>
      <sheetName val=" אנליטי רוהס "/>
      <sheetName val="העמסת עקיפות"/>
      <sheetName val="סבירות מימון"/>
      <sheetName val="options"/>
      <sheetName val="דוח "/>
      <sheetName val="#REF"/>
      <sheetName val="Balance sheet"/>
      <sheetName val="accindex"/>
      <sheetName val="ניתוח אנליטי-רו&quot;ה"/>
      <sheetName val="רווח למניה רבעוני 1997"/>
      <sheetName val="ביאורים"/>
      <sheetName val="תזרי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דונות (2)"/>
      <sheetName val="הון מניות"/>
      <sheetName val="דוחות כספיים"/>
      <sheetName val="מדדים"/>
      <sheetName val="TTI- ש&quot;ח"/>
      <sheetName val="הרכבה - INC."/>
      <sheetName val="הרכבה-CDR"/>
      <sheetName val="הרכבה - B.V"/>
      <sheetName val="ני&quot;ע-מתואם"/>
      <sheetName val="options"/>
      <sheetName val="פקדונות"/>
      <sheetName val="רכוש קבוע"/>
      <sheetName val="תזרים מתואם"/>
      <sheetName val="מס תיאורטי"/>
      <sheetName val="מס 1998"/>
      <sheetName val="מיסים נדחים"/>
      <sheetName val="TTI -מתואם"/>
    </sheetNames>
    <sheetDataSet>
      <sheetData sheetId="0">
        <row r="31">
          <cell r="C31">
            <v>1.0518104675064568</v>
          </cell>
        </row>
      </sheetData>
      <sheetData sheetId="1"/>
      <sheetData sheetId="2"/>
      <sheetData sheetId="3" refreshError="1">
        <row r="31">
          <cell r="C31">
            <v>1.0518104675064568</v>
          </cell>
        </row>
      </sheetData>
      <sheetData sheetId="4"/>
      <sheetData sheetId="5">
        <row r="31">
          <cell r="C31">
            <v>1.0518104675064568</v>
          </cell>
        </row>
      </sheetData>
      <sheetData sheetId="6"/>
      <sheetData sheetId="7"/>
      <sheetData sheetId="8"/>
      <sheetData sheetId="9"/>
      <sheetData sheetId="10"/>
      <sheetData sheetId="11">
        <row r="31">
          <cell r="C31">
            <v>1.0518104675064568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ודשי קודם"/>
      <sheetName val="שאלות והערות"/>
      <sheetName val="מאזן בוחן"/>
      <sheetName val="כרטיסים שלא שולבו"/>
      <sheetName val="רווה&quot;ס"/>
      <sheetName val="מאזן"/>
      <sheetName val="רווה&quot;פ לפי מחלקות דולרי"/>
      <sheetName val="סקירת מאזן"/>
      <sheetName val="סקירת רווה&quot;ס"/>
      <sheetName val="הדפסות"/>
      <sheetName val="דוח מתכונת הגשה "/>
      <sheetName val="דוחות התאמה"/>
      <sheetName val="Office sup. &amp;others"/>
      <sheetName val="העמסת הוצאות משותפות"/>
      <sheetName val="ריכוז נסיעות לחו&quot;ל"/>
      <sheetName val="גליון איחוד"/>
      <sheetName val="דוחות חו&quot;ל"/>
      <sheetName val="תקציב מול ביצוע"/>
      <sheetName val="תקציב חודש קודם"/>
      <sheetName val="תקציב מותאם"/>
      <sheetName val="תקציב"/>
      <sheetName val="רו&quot; ה לפי מחלקות"/>
      <sheetName val="חודשי קודם דולרי"/>
      <sheetName val="דוח תזרים"/>
      <sheetName val="דו&quot;ח שינויים"/>
      <sheetName val="מדדים ונתונים"/>
      <sheetName val="מודול2"/>
      <sheetName val="מודול1"/>
      <sheetName val="חופשה והבראה"/>
      <sheetName val="ני&quot;ע"/>
      <sheetName val="Fed Inc.loan"/>
      <sheetName val="הלוואה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 "/>
      <sheetName val="CFS"/>
      <sheetName val="תזרים"/>
      <sheetName val="דוחות"/>
      <sheetName val="נתונים לשינוי"/>
      <sheetName val="דוח מתכונת הגשה"/>
      <sheetName val="ני&quot;ע"/>
      <sheetName val="חישובים"/>
      <sheetName val="מס הכנסה "/>
      <sheetName val="מאזן בוחן"/>
      <sheetName val="הפרשות"/>
      <sheetName val="כרטיסים שלא שולבו"/>
      <sheetName val="סקירה"/>
      <sheetName val="רכוש קבוע"/>
      <sheetName val="העמסת הוצאות משותפות"/>
      <sheetName val="מודול1"/>
      <sheetName val="Module2"/>
      <sheetName val="מודול מעבר והדפסות מאוח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כספיים"/>
      <sheetName val="גיליון2"/>
      <sheetName val="גיליון3"/>
      <sheetName val="????? ??????"/>
      <sheetName val="דוח מתכונת הגשה "/>
      <sheetName val="דוחות"/>
      <sheetName val="דוחות_כספיים4"/>
      <sheetName val="?????_??????4"/>
      <sheetName val="דוח_מתכונת_הגשה_4"/>
      <sheetName val="דוחות_כספיים"/>
      <sheetName val="?????_??????"/>
      <sheetName val="דוח_מתכונת_הגשה_"/>
      <sheetName val="דוחות_כספיים1"/>
      <sheetName val="?????_??????1"/>
      <sheetName val="דוח_מתכונת_הגשה_1"/>
      <sheetName val="דוחות_כספיים2"/>
      <sheetName val="?????_??????2"/>
      <sheetName val="דוח_מתכונת_הגשה_2"/>
      <sheetName val="דוחות_כספיים3"/>
      <sheetName val="?????_??????3"/>
      <sheetName val="דוח_מתכונת_הגשה_3"/>
      <sheetName val="דוחות_כספיים6"/>
      <sheetName val="?????_??????6"/>
      <sheetName val="דוח_מתכונת_הגשה_6"/>
      <sheetName val="דוחות_כספיים5"/>
      <sheetName val="?????_??????5"/>
      <sheetName val="דוח_מתכונת_הגשה_5"/>
      <sheetName val="דוחות_כספיים7"/>
      <sheetName val="?????_??????7"/>
      <sheetName val="דוח_מתכונת_הגשה_7"/>
      <sheetName val="דוחות_כספיים8"/>
      <sheetName val="?????_??????8"/>
      <sheetName val="דוח_מתכונת_הגשה_8"/>
      <sheetName val="deferred tax"/>
      <sheetName val="Income"/>
      <sheetName val="תזרים $"/>
      <sheetName val="ניתוח אנליטי-רו&quot;ה"/>
      <sheetName val="דוח למס"/>
      <sheetName val="תזרים מתואם"/>
      <sheetName val="מדדים"/>
      <sheetName val="Parts"/>
      <sheetName val="BOM File"/>
      <sheetName val="Summary"/>
      <sheetName val="דוח חבות הבראה"/>
      <sheetName val="דוח מתכונת הגשה"/>
      <sheetName val="CFS"/>
      <sheetName val="BS"/>
      <sheetName val="P&amp;L "/>
      <sheetName val="דוחות_כספיים9"/>
      <sheetName val="?????_??????9"/>
      <sheetName val="דוח_מתכונת_הגשה_9"/>
      <sheetName val="אק"/>
      <sheetName val="אקגרפים"/>
      <sheetName val="גרפים ישראל"/>
      <sheetName val="תקציב רבעוני"/>
      <sheetName val="קבוצת מי עדן"/>
      <sheetName val="גרפים קבוצה"/>
      <sheetName val="מפעלגרף"/>
      <sheetName val="_____ ______"/>
    </sheetNames>
    <sheetDataSet>
      <sheetData sheetId="0" refreshError="1">
        <row r="1">
          <cell r="B1" t="str">
            <v>XACCT INC</v>
          </cell>
        </row>
        <row r="2">
          <cell r="D2" t="str">
            <v>March</v>
          </cell>
          <cell r="F2" t="str">
            <v xml:space="preserve">June </v>
          </cell>
        </row>
        <row r="3">
          <cell r="D3">
            <v>1999</v>
          </cell>
          <cell r="F3">
            <v>1999</v>
          </cell>
        </row>
        <row r="4">
          <cell r="D4" t="str">
            <v>Thousand $</v>
          </cell>
          <cell r="F4" t="str">
            <v>Thousand $</v>
          </cell>
        </row>
        <row r="6">
          <cell r="B6" t="str">
            <v>ASSETS</v>
          </cell>
        </row>
        <row r="8">
          <cell r="B8" t="str">
            <v>Current Assets:</v>
          </cell>
        </row>
        <row r="10">
          <cell r="B10" t="str">
            <v>Cash and cash equivalents</v>
          </cell>
        </row>
        <row r="11">
          <cell r="B11" t="str">
            <v>Trade accounts receivables</v>
          </cell>
        </row>
        <row r="12">
          <cell r="B12" t="str">
            <v>Other accounts receivables</v>
          </cell>
        </row>
        <row r="14">
          <cell r="B14" t="str">
            <v>Total current assets</v>
          </cell>
          <cell r="D14">
            <v>0</v>
          </cell>
          <cell r="F14">
            <v>0</v>
          </cell>
        </row>
        <row r="16">
          <cell r="B16" t="str">
            <v>Plant and equipment, net</v>
          </cell>
        </row>
        <row r="18">
          <cell r="B18" t="str">
            <v>Total assets</v>
          </cell>
          <cell r="D18">
            <v>0</v>
          </cell>
          <cell r="F18">
            <v>0</v>
          </cell>
        </row>
        <row r="21">
          <cell r="B21" t="str">
            <v>LIABILITIES AND SHAREHOLDERS'  EQUITY</v>
          </cell>
        </row>
        <row r="23">
          <cell r="B23" t="str">
            <v>Current liabilities:</v>
          </cell>
        </row>
        <row r="25">
          <cell r="B25" t="str">
            <v>Trade payables</v>
          </cell>
          <cell r="H25">
            <v>133</v>
          </cell>
          <cell r="J25">
            <v>235</v>
          </cell>
        </row>
        <row r="26">
          <cell r="B26" t="str">
            <v>Related parties</v>
          </cell>
          <cell r="H26">
            <v>2896</v>
          </cell>
          <cell r="J26">
            <v>5196</v>
          </cell>
        </row>
        <row r="27">
          <cell r="B27" t="str">
            <v>Accounts payable and accrued liabilities</v>
          </cell>
          <cell r="H27">
            <v>587</v>
          </cell>
          <cell r="J27">
            <v>644</v>
          </cell>
        </row>
        <row r="29">
          <cell r="B29" t="str">
            <v>Total current liabilities</v>
          </cell>
          <cell r="D29">
            <v>0</v>
          </cell>
          <cell r="F29">
            <v>0</v>
          </cell>
          <cell r="H29">
            <v>3616</v>
          </cell>
          <cell r="J29">
            <v>6075</v>
          </cell>
        </row>
        <row r="31">
          <cell r="B31" t="str">
            <v>Severance pay</v>
          </cell>
          <cell r="D31">
            <v>145</v>
          </cell>
          <cell r="F31">
            <v>145</v>
          </cell>
          <cell r="H31">
            <v>145</v>
          </cell>
          <cell r="J31">
            <v>145</v>
          </cell>
        </row>
        <row r="33">
          <cell r="B33" t="str">
            <v>Shareholders' equity:</v>
          </cell>
        </row>
        <row r="35">
          <cell r="B35" t="str">
            <v xml:space="preserve">Share capital </v>
          </cell>
          <cell r="H35">
            <v>2000</v>
          </cell>
          <cell r="J35">
            <v>2000</v>
          </cell>
        </row>
        <row r="36">
          <cell r="B36" t="str">
            <v>Retained earnings</v>
          </cell>
          <cell r="H36">
            <v>-4967</v>
          </cell>
          <cell r="J36">
            <v>-6125</v>
          </cell>
        </row>
        <row r="38">
          <cell r="B38" t="str">
            <v>Total shareholders' equity</v>
          </cell>
          <cell r="D38">
            <v>0</v>
          </cell>
          <cell r="F38">
            <v>0</v>
          </cell>
          <cell r="H38">
            <v>-2967</v>
          </cell>
          <cell r="J38">
            <v>-4125</v>
          </cell>
        </row>
        <row r="40">
          <cell r="B40" t="str">
            <v>Total liabilities and ' equity</v>
          </cell>
          <cell r="D40">
            <v>145</v>
          </cell>
          <cell r="F40">
            <v>145</v>
          </cell>
          <cell r="H40">
            <v>794</v>
          </cell>
          <cell r="J40">
            <v>2095</v>
          </cell>
        </row>
        <row r="42">
          <cell r="B42" t="str">
            <v>check</v>
          </cell>
          <cell r="D42">
            <v>-145</v>
          </cell>
          <cell r="F42">
            <v>-145</v>
          </cell>
          <cell r="H42">
            <v>0</v>
          </cell>
          <cell r="J42">
            <v>0</v>
          </cell>
        </row>
        <row r="45">
          <cell r="D45" t="str">
            <v>March</v>
          </cell>
          <cell r="F45" t="str">
            <v xml:space="preserve">June </v>
          </cell>
          <cell r="H45" t="str">
            <v>September</v>
          </cell>
        </row>
        <row r="46">
          <cell r="D46">
            <v>1999</v>
          </cell>
          <cell r="F46">
            <v>1999</v>
          </cell>
          <cell r="H46">
            <v>1999</v>
          </cell>
        </row>
        <row r="47">
          <cell r="D47" t="str">
            <v>US$</v>
          </cell>
          <cell r="F47" t="str">
            <v>US$</v>
          </cell>
          <cell r="H47" t="str">
            <v>US$</v>
          </cell>
        </row>
        <row r="49">
          <cell r="B49" t="str">
            <v>Revenues</v>
          </cell>
          <cell r="D49">
            <v>94</v>
          </cell>
          <cell r="E49">
            <v>1</v>
          </cell>
          <cell r="F49">
            <v>270</v>
          </cell>
          <cell r="G49">
            <v>1</v>
          </cell>
          <cell r="H49">
            <v>201</v>
          </cell>
        </row>
        <row r="50">
          <cell r="B50" t="str">
            <v>Cost of revenues</v>
          </cell>
          <cell r="D50">
            <v>154</v>
          </cell>
          <cell r="E50">
            <v>1.6382978723404256</v>
          </cell>
          <cell r="F50">
            <v>276</v>
          </cell>
          <cell r="G50">
            <v>1.0222222222222221</v>
          </cell>
          <cell r="H50">
            <v>485</v>
          </cell>
        </row>
        <row r="52">
          <cell r="B52" t="str">
            <v>Gross profit</v>
          </cell>
          <cell r="D52">
            <v>-60</v>
          </cell>
          <cell r="E52">
            <v>-0.63829787234042556</v>
          </cell>
          <cell r="F52">
            <v>-6</v>
          </cell>
          <cell r="G52">
            <v>-2.2222222222222223E-2</v>
          </cell>
          <cell r="H52">
            <v>-284</v>
          </cell>
        </row>
        <row r="53">
          <cell r="B53" t="str">
            <v>Research and development</v>
          </cell>
        </row>
        <row r="54">
          <cell r="B54" t="str">
            <v>Less- participation of Government</v>
          </cell>
        </row>
        <row r="55">
          <cell r="B55" t="str">
            <v>Research and development, net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Selling exp.</v>
          </cell>
          <cell r="D56">
            <v>811</v>
          </cell>
          <cell r="E56">
            <v>8.6276595744680851</v>
          </cell>
          <cell r="F56">
            <v>780</v>
          </cell>
          <cell r="G56">
            <v>2.8888888888888888</v>
          </cell>
          <cell r="H56">
            <v>863</v>
          </cell>
        </row>
        <row r="57">
          <cell r="B57" t="str">
            <v>G&amp; A</v>
          </cell>
          <cell r="D57">
            <v>125</v>
          </cell>
          <cell r="F57">
            <v>130</v>
          </cell>
          <cell r="H57">
            <v>152</v>
          </cell>
        </row>
        <row r="58">
          <cell r="D58">
            <v>936</v>
          </cell>
          <cell r="E58">
            <v>9.9574468085106389</v>
          </cell>
          <cell r="F58">
            <v>910</v>
          </cell>
          <cell r="G58">
            <v>3.3703703703703702</v>
          </cell>
          <cell r="H58">
            <v>1015</v>
          </cell>
        </row>
        <row r="60">
          <cell r="B60" t="str">
            <v>Operating income</v>
          </cell>
          <cell r="D60">
            <v>-996</v>
          </cell>
          <cell r="E60">
            <v>-10.595744680851064</v>
          </cell>
          <cell r="F60">
            <v>-916</v>
          </cell>
          <cell r="G60">
            <v>-3.3925925925925924</v>
          </cell>
          <cell r="H60">
            <v>-1299</v>
          </cell>
        </row>
        <row r="61">
          <cell r="B61" t="str">
            <v>Interest expense</v>
          </cell>
          <cell r="D61">
            <v>6</v>
          </cell>
          <cell r="F61">
            <v>3</v>
          </cell>
          <cell r="H61">
            <v>3</v>
          </cell>
        </row>
        <row r="62">
          <cell r="B62" t="str">
            <v>Other income</v>
          </cell>
        </row>
        <row r="64">
          <cell r="B64" t="str">
            <v>Net income for the period</v>
          </cell>
          <cell r="D64">
            <v>-990</v>
          </cell>
          <cell r="E64">
            <v>-10.531914893617021</v>
          </cell>
          <cell r="F64">
            <v>-913</v>
          </cell>
          <cell r="G64">
            <v>-3.3814814814814813</v>
          </cell>
          <cell r="H64">
            <v>-1296</v>
          </cell>
        </row>
      </sheetData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>
        <row r="1">
          <cell r="B1" t="str">
            <v>XACCT INC</v>
          </cell>
        </row>
      </sheetData>
      <sheetData sheetId="10"/>
      <sheetData sheetId="11"/>
      <sheetData sheetId="12">
        <row r="1">
          <cell r="B1" t="str">
            <v>XACCT INC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B1" t="str">
            <v>XACCT INC</v>
          </cell>
        </row>
      </sheetData>
      <sheetData sheetId="28"/>
      <sheetData sheetId="29"/>
      <sheetData sheetId="30">
        <row r="1">
          <cell r="B1" t="str">
            <v>XACCT INC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2">
          <cell r="B2" t="str">
            <v>שם העובד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>
        <row r="1">
          <cell r="B1" t="str">
            <v>XACCT INC</v>
          </cell>
        </row>
      </sheetData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  <row r="13">
          <cell r="B13">
            <v>108.1</v>
          </cell>
        </row>
      </sheetData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"/>
      <sheetName val="C.B.T "/>
      <sheetName val="סיון הדרכה "/>
      <sheetName val="MS1296"/>
      <sheetName val="Work Papers 6-2000"/>
      <sheetName val="Work Papers Q2 2006"/>
      <sheetName val="6-2000"/>
      <sheetName val="ביאורים"/>
      <sheetName val="תזרים"/>
      <sheetName val="????? ?????"/>
      <sheetName val="???? ????? "/>
      <sheetName val="דוחות"/>
      <sheetName val="מדדים ונתונים"/>
      <sheetName val="הפרשה למס"/>
      <sheetName val="מאזן בוחן"/>
      <sheetName val="רווה&quot;ס"/>
      <sheetName val="Office Expenses"/>
      <sheetName val="TTI LTD"/>
      <sheetName val="MS1296.XLS"/>
      <sheetName val="[∢ _x0000__x0000__x0000__x0000__x0000__x0000__x0000__x0000__x0000__x0000__x0000__x0000__x0000__x0000__x0000__x0000__x0000__x0000__x0000__x0000_"/>
      <sheetName val="Sales Revenue "/>
      <sheetName val="רווח למניה רבעוני 1997"/>
      <sheetName val="חישובים"/>
      <sheetName val="טבלאות אקוויטי"/>
      <sheetName val="פקודות נוספות קדנט בע&quot;מ"/>
      <sheetName val="הרכבה_מאוחד"/>
      <sheetName val="משוב_שיווק"/>
      <sheetName val="C_B_T_"/>
      <sheetName val="סיון_הדרכה_"/>
      <sheetName val="?????_?????"/>
      <sheetName val="????_?????_"/>
      <sheetName val="מדדים_ונתונים"/>
      <sheetName val="הפרשה_למס"/>
      <sheetName val="מאזן_בוחן"/>
      <sheetName val="Office_Expenses"/>
      <sheetName val="TTI_LTD"/>
      <sheetName val="Sales_Revenue_"/>
      <sheetName val="Work_Papers_6-2000"/>
      <sheetName val="Work_Papers_Q2_2006"/>
      <sheetName val="[∢_"/>
    </sheetNames>
    <sheetDataSet>
      <sheetData sheetId="0" refreshError="1">
        <row r="5">
          <cell r="C5">
            <v>4521</v>
          </cell>
          <cell r="D5">
            <v>810</v>
          </cell>
          <cell r="E5">
            <v>112</v>
          </cell>
          <cell r="F5">
            <v>35</v>
          </cell>
          <cell r="G5">
            <v>5478</v>
          </cell>
          <cell r="H5">
            <v>112</v>
          </cell>
          <cell r="I5">
            <v>112</v>
          </cell>
          <cell r="L5">
            <v>5478</v>
          </cell>
        </row>
        <row r="7">
          <cell r="C7">
            <v>1237</v>
          </cell>
          <cell r="D7">
            <v>0</v>
          </cell>
          <cell r="E7">
            <v>0</v>
          </cell>
          <cell r="F7">
            <v>0</v>
          </cell>
          <cell r="G7">
            <v>1237</v>
          </cell>
          <cell r="H7">
            <v>0</v>
          </cell>
          <cell r="I7">
            <v>0</v>
          </cell>
          <cell r="L7">
            <v>1237</v>
          </cell>
        </row>
        <row r="9">
          <cell r="C9">
            <v>1790</v>
          </cell>
          <cell r="D9">
            <v>327</v>
          </cell>
          <cell r="E9">
            <v>0</v>
          </cell>
          <cell r="F9">
            <v>0</v>
          </cell>
          <cell r="G9">
            <v>2117</v>
          </cell>
          <cell r="H9">
            <v>0</v>
          </cell>
          <cell r="I9">
            <v>0</v>
          </cell>
          <cell r="L9">
            <v>2117</v>
          </cell>
        </row>
        <row r="11">
          <cell r="C11">
            <v>549</v>
          </cell>
          <cell r="D11">
            <v>2972</v>
          </cell>
          <cell r="E11">
            <v>226</v>
          </cell>
          <cell r="F11">
            <v>0</v>
          </cell>
          <cell r="G11">
            <v>3747</v>
          </cell>
          <cell r="H11">
            <v>226</v>
          </cell>
          <cell r="I11">
            <v>226</v>
          </cell>
          <cell r="L11">
            <v>3747</v>
          </cell>
        </row>
        <row r="13">
          <cell r="C13">
            <v>95</v>
          </cell>
          <cell r="D13">
            <v>4248</v>
          </cell>
          <cell r="E13">
            <v>1</v>
          </cell>
          <cell r="F13">
            <v>0</v>
          </cell>
          <cell r="G13">
            <v>4344</v>
          </cell>
          <cell r="H13">
            <v>1</v>
          </cell>
          <cell r="I13">
            <v>1</v>
          </cell>
          <cell r="L13">
            <v>4344</v>
          </cell>
        </row>
        <row r="15">
          <cell r="C15">
            <v>-355</v>
          </cell>
          <cell r="D15">
            <v>-40</v>
          </cell>
          <cell r="E15">
            <v>0</v>
          </cell>
          <cell r="F15">
            <v>0</v>
          </cell>
          <cell r="G15">
            <v>-395</v>
          </cell>
          <cell r="H15">
            <v>0</v>
          </cell>
          <cell r="I15">
            <v>0</v>
          </cell>
          <cell r="L15">
            <v>-395</v>
          </cell>
        </row>
        <row r="17">
          <cell r="C17">
            <v>589</v>
          </cell>
          <cell r="D17">
            <v>0</v>
          </cell>
          <cell r="E17">
            <v>0</v>
          </cell>
          <cell r="F17">
            <v>-589</v>
          </cell>
          <cell r="G17">
            <v>0</v>
          </cell>
          <cell r="H17">
            <v>0</v>
          </cell>
          <cell r="I17">
            <v>0</v>
          </cell>
          <cell r="L17">
            <v>0</v>
          </cell>
        </row>
        <row r="19">
          <cell r="C19">
            <v>3500</v>
          </cell>
          <cell r="D19">
            <v>-3500</v>
          </cell>
          <cell r="E19">
            <v>64</v>
          </cell>
          <cell r="F19">
            <v>0</v>
          </cell>
          <cell r="G19">
            <v>64</v>
          </cell>
          <cell r="H19">
            <v>64</v>
          </cell>
          <cell r="I19">
            <v>64</v>
          </cell>
          <cell r="J19">
            <v>4</v>
          </cell>
          <cell r="K19">
            <v>64</v>
          </cell>
          <cell r="L19">
            <v>0</v>
          </cell>
        </row>
        <row r="20">
          <cell r="D20">
            <v>7</v>
          </cell>
          <cell r="E20">
            <v>155</v>
          </cell>
        </row>
        <row r="21">
          <cell r="C21">
            <v>682</v>
          </cell>
          <cell r="D21">
            <v>0</v>
          </cell>
          <cell r="E21">
            <v>0</v>
          </cell>
          <cell r="F21">
            <v>0</v>
          </cell>
          <cell r="G21">
            <v>682</v>
          </cell>
          <cell r="H21">
            <v>0</v>
          </cell>
          <cell r="I21">
            <v>0</v>
          </cell>
          <cell r="L21">
            <v>682</v>
          </cell>
        </row>
        <row r="22">
          <cell r="C22">
            <v>664</v>
          </cell>
          <cell r="D22">
            <v>20</v>
          </cell>
          <cell r="E22">
            <v>18</v>
          </cell>
          <cell r="H22">
            <v>682</v>
          </cell>
          <cell r="I22">
            <v>682</v>
          </cell>
        </row>
        <row r="23">
          <cell r="C23">
            <v>36</v>
          </cell>
          <cell r="D23">
            <v>34</v>
          </cell>
          <cell r="E23">
            <v>0</v>
          </cell>
          <cell r="F23">
            <v>0</v>
          </cell>
          <cell r="G23">
            <v>70</v>
          </cell>
          <cell r="H23">
            <v>0</v>
          </cell>
          <cell r="I23">
            <v>0</v>
          </cell>
          <cell r="L23">
            <v>70</v>
          </cell>
        </row>
        <row r="24">
          <cell r="C24">
            <v>36</v>
          </cell>
          <cell r="H24">
            <v>36</v>
          </cell>
          <cell r="I24">
            <v>36</v>
          </cell>
        </row>
        <row r="25">
          <cell r="C25">
            <v>1241</v>
          </cell>
          <cell r="D25">
            <v>-64</v>
          </cell>
          <cell r="E25">
            <v>-1241</v>
          </cell>
          <cell r="F25">
            <v>0</v>
          </cell>
          <cell r="G25">
            <v>-64</v>
          </cell>
          <cell r="H25">
            <v>4</v>
          </cell>
          <cell r="I25">
            <v>64</v>
          </cell>
          <cell r="L25">
            <v>0</v>
          </cell>
        </row>
        <row r="26">
          <cell r="C26">
            <v>1304</v>
          </cell>
          <cell r="D26">
            <v>19</v>
          </cell>
          <cell r="E26">
            <v>100</v>
          </cell>
          <cell r="F26">
            <v>7</v>
          </cell>
          <cell r="G26">
            <v>163</v>
          </cell>
          <cell r="H26">
            <v>1241</v>
          </cell>
          <cell r="I26">
            <v>1241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0</v>
          </cell>
        </row>
        <row r="28">
          <cell r="H28">
            <v>0</v>
          </cell>
          <cell r="I28">
            <v>0</v>
          </cell>
        </row>
        <row r="29">
          <cell r="C29">
            <v>25</v>
          </cell>
          <cell r="D29">
            <v>84</v>
          </cell>
          <cell r="E29">
            <v>0</v>
          </cell>
          <cell r="F29">
            <v>0</v>
          </cell>
          <cell r="G29">
            <v>109</v>
          </cell>
          <cell r="H29">
            <v>0</v>
          </cell>
          <cell r="I29">
            <v>0</v>
          </cell>
          <cell r="L29">
            <v>109</v>
          </cell>
        </row>
        <row r="30">
          <cell r="C30">
            <v>25</v>
          </cell>
          <cell r="H30">
            <v>25</v>
          </cell>
          <cell r="I30">
            <v>25</v>
          </cell>
        </row>
        <row r="31">
          <cell r="C31">
            <v>1220</v>
          </cell>
          <cell r="D31">
            <v>55</v>
          </cell>
          <cell r="E31">
            <v>0</v>
          </cell>
          <cell r="F31">
            <v>0</v>
          </cell>
          <cell r="G31">
            <v>1275</v>
          </cell>
          <cell r="H31">
            <v>0</v>
          </cell>
          <cell r="I31">
            <v>0</v>
          </cell>
          <cell r="L31">
            <v>1275</v>
          </cell>
        </row>
        <row r="32">
          <cell r="C32">
            <v>0</v>
          </cell>
          <cell r="H32">
            <v>0</v>
          </cell>
          <cell r="I32">
            <v>1220</v>
          </cell>
        </row>
        <row r="33">
          <cell r="C33">
            <v>38</v>
          </cell>
          <cell r="D33">
            <v>40</v>
          </cell>
          <cell r="E33">
            <v>86</v>
          </cell>
          <cell r="F33">
            <v>0</v>
          </cell>
          <cell r="G33">
            <v>164</v>
          </cell>
          <cell r="H33">
            <v>86</v>
          </cell>
          <cell r="I33">
            <v>86</v>
          </cell>
          <cell r="L33">
            <v>164</v>
          </cell>
        </row>
        <row r="34">
          <cell r="C34">
            <v>-35</v>
          </cell>
          <cell r="D34">
            <v>6</v>
          </cell>
          <cell r="E34">
            <v>65</v>
          </cell>
          <cell r="H34">
            <v>38</v>
          </cell>
          <cell r="I34">
            <v>38</v>
          </cell>
        </row>
        <row r="35">
          <cell r="C35">
            <v>172</v>
          </cell>
          <cell r="D35">
            <v>72</v>
          </cell>
          <cell r="E35">
            <v>19</v>
          </cell>
          <cell r="F35">
            <v>0</v>
          </cell>
          <cell r="G35">
            <v>263</v>
          </cell>
          <cell r="H35">
            <v>19</v>
          </cell>
          <cell r="I35">
            <v>19</v>
          </cell>
          <cell r="L35">
            <v>263</v>
          </cell>
        </row>
        <row r="36">
          <cell r="C36">
            <v>171</v>
          </cell>
          <cell r="D36">
            <v>1</v>
          </cell>
          <cell r="E36">
            <v>1</v>
          </cell>
          <cell r="H36">
            <v>172</v>
          </cell>
          <cell r="I36">
            <v>172</v>
          </cell>
        </row>
        <row r="37">
          <cell r="C37">
            <v>611</v>
          </cell>
          <cell r="D37">
            <v>93</v>
          </cell>
          <cell r="E37">
            <v>0</v>
          </cell>
          <cell r="F37">
            <v>0</v>
          </cell>
          <cell r="G37">
            <v>704</v>
          </cell>
          <cell r="H37">
            <v>0</v>
          </cell>
          <cell r="I37">
            <v>0</v>
          </cell>
          <cell r="L37">
            <v>704</v>
          </cell>
        </row>
        <row r="38">
          <cell r="C38">
            <v>611</v>
          </cell>
          <cell r="H38">
            <v>611</v>
          </cell>
          <cell r="I38">
            <v>611</v>
          </cell>
        </row>
        <row r="39">
          <cell r="C39">
            <v>0</v>
          </cell>
          <cell r="D39">
            <v>92</v>
          </cell>
          <cell r="E39">
            <v>30</v>
          </cell>
          <cell r="F39">
            <v>0</v>
          </cell>
          <cell r="G39">
            <v>122</v>
          </cell>
          <cell r="H39">
            <v>30</v>
          </cell>
          <cell r="I39">
            <v>30</v>
          </cell>
          <cell r="L39">
            <v>122</v>
          </cell>
        </row>
        <row r="40">
          <cell r="C40">
            <v>0</v>
          </cell>
          <cell r="H40">
            <v>0</v>
          </cell>
          <cell r="I40">
            <v>0</v>
          </cell>
        </row>
        <row r="41">
          <cell r="C41">
            <v>0</v>
          </cell>
          <cell r="D41">
            <v>1</v>
          </cell>
          <cell r="E41">
            <v>0</v>
          </cell>
          <cell r="F41">
            <v>0</v>
          </cell>
          <cell r="G41">
            <v>1</v>
          </cell>
          <cell r="H41">
            <v>0</v>
          </cell>
          <cell r="I41">
            <v>0</v>
          </cell>
          <cell r="L41">
            <v>1</v>
          </cell>
        </row>
        <row r="42">
          <cell r="C42">
            <v>0</v>
          </cell>
          <cell r="H42">
            <v>0</v>
          </cell>
          <cell r="I42">
            <v>0</v>
          </cell>
        </row>
        <row r="43">
          <cell r="C43">
            <v>0</v>
          </cell>
          <cell r="D43">
            <v>116</v>
          </cell>
          <cell r="E43">
            <v>0</v>
          </cell>
          <cell r="F43">
            <v>0</v>
          </cell>
          <cell r="G43">
            <v>116</v>
          </cell>
          <cell r="H43">
            <v>0</v>
          </cell>
          <cell r="I43">
            <v>0</v>
          </cell>
          <cell r="L43">
            <v>116</v>
          </cell>
        </row>
        <row r="44">
          <cell r="C44">
            <v>0</v>
          </cell>
          <cell r="H44">
            <v>0</v>
          </cell>
          <cell r="I44">
            <v>0</v>
          </cell>
        </row>
        <row r="45">
          <cell r="C45">
            <v>0</v>
          </cell>
          <cell r="D45">
            <v>260</v>
          </cell>
          <cell r="E45">
            <v>45</v>
          </cell>
          <cell r="F45">
            <v>0</v>
          </cell>
          <cell r="G45">
            <v>305</v>
          </cell>
          <cell r="H45">
            <v>45</v>
          </cell>
          <cell r="I45">
            <v>45</v>
          </cell>
          <cell r="L45">
            <v>305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7">
          <cell r="C47">
            <v>1230</v>
          </cell>
          <cell r="D47">
            <v>0</v>
          </cell>
          <cell r="E47">
            <v>0</v>
          </cell>
          <cell r="F47">
            <v>0</v>
          </cell>
          <cell r="G47">
            <v>1230</v>
          </cell>
          <cell r="H47">
            <v>0</v>
          </cell>
          <cell r="I47">
            <v>0</v>
          </cell>
          <cell r="L47">
            <v>1230</v>
          </cell>
        </row>
        <row r="48">
          <cell r="C48">
            <v>1190</v>
          </cell>
          <cell r="H48">
            <v>1190</v>
          </cell>
          <cell r="I48">
            <v>1230</v>
          </cell>
        </row>
        <row r="49">
          <cell r="C49">
            <v>-554</v>
          </cell>
          <cell r="D49">
            <v>0</v>
          </cell>
          <cell r="E49">
            <v>0</v>
          </cell>
          <cell r="F49">
            <v>579</v>
          </cell>
          <cell r="G49">
            <v>25</v>
          </cell>
          <cell r="H49">
            <v>0</v>
          </cell>
          <cell r="I49">
            <v>0</v>
          </cell>
          <cell r="J49">
            <v>3</v>
          </cell>
          <cell r="K49">
            <v>25</v>
          </cell>
          <cell r="L49">
            <v>0</v>
          </cell>
        </row>
        <row r="50">
          <cell r="C50">
            <v>-524</v>
          </cell>
          <cell r="F50">
            <v>11</v>
          </cell>
          <cell r="G50">
            <v>31</v>
          </cell>
          <cell r="H50">
            <v>-555</v>
          </cell>
          <cell r="I50">
            <v>-554</v>
          </cell>
        </row>
        <row r="51">
          <cell r="C51">
            <v>-491</v>
          </cell>
          <cell r="D51">
            <v>0</v>
          </cell>
          <cell r="E51">
            <v>-507</v>
          </cell>
          <cell r="F51">
            <v>0</v>
          </cell>
          <cell r="G51">
            <v>-998</v>
          </cell>
          <cell r="H51">
            <v>2</v>
          </cell>
          <cell r="I51">
            <v>998</v>
          </cell>
          <cell r="L51">
            <v>0</v>
          </cell>
        </row>
        <row r="52">
          <cell r="C52">
            <v>276</v>
          </cell>
          <cell r="D52">
            <v>17</v>
          </cell>
          <cell r="E52">
            <v>207</v>
          </cell>
          <cell r="F52">
            <v>10</v>
          </cell>
          <cell r="G52">
            <v>991</v>
          </cell>
          <cell r="H52">
            <v>-508</v>
          </cell>
          <cell r="I52">
            <v>-491</v>
          </cell>
        </row>
        <row r="53">
          <cell r="C53">
            <v>2091</v>
          </cell>
          <cell r="D53">
            <v>0</v>
          </cell>
          <cell r="E53">
            <v>0</v>
          </cell>
          <cell r="F53">
            <v>0</v>
          </cell>
          <cell r="G53">
            <v>2091</v>
          </cell>
          <cell r="H53">
            <v>0</v>
          </cell>
          <cell r="I53">
            <v>0</v>
          </cell>
          <cell r="L53">
            <v>2091</v>
          </cell>
        </row>
        <row r="54">
          <cell r="C54">
            <v>2037</v>
          </cell>
          <cell r="D54">
            <v>13</v>
          </cell>
          <cell r="E54">
            <v>54</v>
          </cell>
          <cell r="H54">
            <v>2091</v>
          </cell>
          <cell r="I54">
            <v>2091</v>
          </cell>
        </row>
        <row r="55">
          <cell r="C55">
            <v>1045</v>
          </cell>
          <cell r="D55">
            <v>0</v>
          </cell>
          <cell r="E55">
            <v>0</v>
          </cell>
          <cell r="F55">
            <v>0</v>
          </cell>
          <cell r="G55">
            <v>1045</v>
          </cell>
          <cell r="H55">
            <v>0</v>
          </cell>
          <cell r="I55">
            <v>0</v>
          </cell>
          <cell r="L55">
            <v>1045</v>
          </cell>
        </row>
        <row r="56">
          <cell r="C56">
            <v>253</v>
          </cell>
          <cell r="D56">
            <v>12</v>
          </cell>
          <cell r="E56">
            <v>792</v>
          </cell>
          <cell r="H56">
            <v>1045</v>
          </cell>
          <cell r="I56">
            <v>1045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L57">
            <v>0</v>
          </cell>
        </row>
        <row r="58">
          <cell r="C58">
            <v>0</v>
          </cell>
          <cell r="H58">
            <v>0</v>
          </cell>
          <cell r="I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L59">
            <v>0</v>
          </cell>
        </row>
        <row r="61">
          <cell r="C61">
            <v>213</v>
          </cell>
          <cell r="D61">
            <v>-652</v>
          </cell>
          <cell r="E61">
            <v>0</v>
          </cell>
          <cell r="F61">
            <v>0</v>
          </cell>
          <cell r="G61">
            <v>-439</v>
          </cell>
          <cell r="H61">
            <v>1</v>
          </cell>
          <cell r="I61">
            <v>439</v>
          </cell>
          <cell r="L61">
            <v>0</v>
          </cell>
        </row>
        <row r="62">
          <cell r="C62">
            <v>-362</v>
          </cell>
          <cell r="F62">
            <v>9</v>
          </cell>
          <cell r="G62">
            <v>1144</v>
          </cell>
          <cell r="H62">
            <v>-1506</v>
          </cell>
          <cell r="I62">
            <v>213</v>
          </cell>
        </row>
        <row r="63">
          <cell r="C63">
            <v>8663</v>
          </cell>
          <cell r="D63">
            <v>-8663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L63">
            <v>0</v>
          </cell>
        </row>
        <row r="64">
          <cell r="C64">
            <v>8663</v>
          </cell>
          <cell r="H64">
            <v>8663</v>
          </cell>
          <cell r="I64">
            <v>8663</v>
          </cell>
        </row>
        <row r="65">
          <cell r="C65">
            <v>0</v>
          </cell>
          <cell r="D65">
            <v>634</v>
          </cell>
          <cell r="E65">
            <v>0</v>
          </cell>
          <cell r="F65">
            <v>0</v>
          </cell>
          <cell r="G65">
            <v>634</v>
          </cell>
          <cell r="H65">
            <v>0</v>
          </cell>
          <cell r="I65">
            <v>0</v>
          </cell>
          <cell r="L65">
            <v>634</v>
          </cell>
        </row>
        <row r="66">
          <cell r="C66">
            <v>0</v>
          </cell>
          <cell r="H66">
            <v>0</v>
          </cell>
          <cell r="I66">
            <v>0</v>
          </cell>
        </row>
        <row r="67">
          <cell r="C67">
            <v>4205</v>
          </cell>
          <cell r="D67">
            <v>7565</v>
          </cell>
          <cell r="E67">
            <v>493</v>
          </cell>
          <cell r="F67">
            <v>0</v>
          </cell>
          <cell r="G67">
            <v>12263</v>
          </cell>
          <cell r="H67">
            <v>482</v>
          </cell>
          <cell r="I67">
            <v>493</v>
          </cell>
          <cell r="L67">
            <v>12263</v>
          </cell>
        </row>
        <row r="68">
          <cell r="C68">
            <v>3602</v>
          </cell>
          <cell r="F68">
            <v>17</v>
          </cell>
          <cell r="G68">
            <v>313</v>
          </cell>
          <cell r="H68">
            <v>3197</v>
          </cell>
          <cell r="I68">
            <v>4205</v>
          </cell>
        </row>
        <row r="69">
          <cell r="C69">
            <v>-1622</v>
          </cell>
          <cell r="D69">
            <v>-2153</v>
          </cell>
          <cell r="E69">
            <v>-37</v>
          </cell>
          <cell r="F69">
            <v>0</v>
          </cell>
          <cell r="G69">
            <v>-3812</v>
          </cell>
          <cell r="H69">
            <v>-36</v>
          </cell>
          <cell r="I69">
            <v>-37</v>
          </cell>
          <cell r="L69">
            <v>-3812</v>
          </cell>
        </row>
        <row r="70">
          <cell r="C70">
            <v>-1138</v>
          </cell>
          <cell r="D70">
            <v>17</v>
          </cell>
          <cell r="E70">
            <v>103</v>
          </cell>
          <cell r="F70">
            <v>14</v>
          </cell>
          <cell r="G70">
            <v>77</v>
          </cell>
          <cell r="H70">
            <v>-1020</v>
          </cell>
          <cell r="I70">
            <v>-1622</v>
          </cell>
        </row>
        <row r="71">
          <cell r="C71">
            <v>0</v>
          </cell>
          <cell r="D71">
            <v>7098</v>
          </cell>
          <cell r="E71">
            <v>0</v>
          </cell>
          <cell r="F71">
            <v>0</v>
          </cell>
          <cell r="G71">
            <v>7098</v>
          </cell>
          <cell r="H71">
            <v>2</v>
          </cell>
          <cell r="I71">
            <v>129</v>
          </cell>
          <cell r="L71">
            <v>7227</v>
          </cell>
        </row>
        <row r="72">
          <cell r="C72">
            <v>0</v>
          </cell>
          <cell r="H72">
            <v>0</v>
          </cell>
          <cell r="I72">
            <v>0</v>
          </cell>
        </row>
        <row r="73">
          <cell r="C73">
            <v>47</v>
          </cell>
          <cell r="D73">
            <v>163</v>
          </cell>
          <cell r="E73">
            <v>0</v>
          </cell>
          <cell r="F73">
            <v>0</v>
          </cell>
          <cell r="G73">
            <v>210</v>
          </cell>
          <cell r="H73">
            <v>0</v>
          </cell>
          <cell r="I73">
            <v>0</v>
          </cell>
          <cell r="L73">
            <v>210</v>
          </cell>
        </row>
        <row r="74">
          <cell r="C74">
            <v>0</v>
          </cell>
          <cell r="H74">
            <v>0</v>
          </cell>
          <cell r="I74">
            <v>47</v>
          </cell>
        </row>
        <row r="75">
          <cell r="C75">
            <v>-90</v>
          </cell>
          <cell r="D75">
            <v>0</v>
          </cell>
          <cell r="E75">
            <v>0</v>
          </cell>
          <cell r="F75">
            <v>0</v>
          </cell>
          <cell r="G75">
            <v>-90</v>
          </cell>
          <cell r="H75">
            <v>0</v>
          </cell>
          <cell r="I75">
            <v>0</v>
          </cell>
          <cell r="L75">
            <v>-90</v>
          </cell>
        </row>
        <row r="76">
          <cell r="C76">
            <v>-90</v>
          </cell>
          <cell r="H76">
            <v>-90</v>
          </cell>
          <cell r="I76">
            <v>-90</v>
          </cell>
        </row>
        <row r="77">
          <cell r="C77">
            <v>-31</v>
          </cell>
          <cell r="D77">
            <v>-453</v>
          </cell>
          <cell r="E77">
            <v>-86</v>
          </cell>
          <cell r="F77">
            <v>0</v>
          </cell>
          <cell r="G77">
            <v>-570</v>
          </cell>
          <cell r="H77">
            <v>-86</v>
          </cell>
          <cell r="I77">
            <v>-86</v>
          </cell>
          <cell r="L77">
            <v>-570</v>
          </cell>
        </row>
        <row r="78">
          <cell r="C78">
            <v>-31</v>
          </cell>
          <cell r="H78">
            <v>-31</v>
          </cell>
          <cell r="I78">
            <v>-31</v>
          </cell>
        </row>
        <row r="79">
          <cell r="C79">
            <v>0</v>
          </cell>
          <cell r="D79">
            <v>-1729</v>
          </cell>
          <cell r="E79">
            <v>-65</v>
          </cell>
          <cell r="F79">
            <v>0</v>
          </cell>
          <cell r="G79">
            <v>-1794</v>
          </cell>
          <cell r="H79">
            <v>-65</v>
          </cell>
          <cell r="I79">
            <v>-65</v>
          </cell>
          <cell r="L79">
            <v>-1794</v>
          </cell>
        </row>
        <row r="80">
          <cell r="C80">
            <v>0</v>
          </cell>
          <cell r="H80">
            <v>0</v>
          </cell>
          <cell r="I80">
            <v>0</v>
          </cell>
        </row>
        <row r="81">
          <cell r="C81">
            <v>-71</v>
          </cell>
          <cell r="D81">
            <v>-1662</v>
          </cell>
          <cell r="E81">
            <v>-151</v>
          </cell>
          <cell r="F81">
            <v>0</v>
          </cell>
          <cell r="G81">
            <v>-1884</v>
          </cell>
          <cell r="H81">
            <v>-151</v>
          </cell>
          <cell r="I81">
            <v>-151</v>
          </cell>
          <cell r="L81">
            <v>-1884</v>
          </cell>
        </row>
        <row r="82">
          <cell r="C82">
            <v>-71</v>
          </cell>
          <cell r="H82">
            <v>-71</v>
          </cell>
          <cell r="I82">
            <v>-71</v>
          </cell>
        </row>
        <row r="83">
          <cell r="C83">
            <v>-13</v>
          </cell>
          <cell r="D83">
            <v>-153</v>
          </cell>
          <cell r="E83">
            <v>-46</v>
          </cell>
          <cell r="F83">
            <v>0</v>
          </cell>
          <cell r="G83">
            <v>-212</v>
          </cell>
          <cell r="H83">
            <v>-46</v>
          </cell>
          <cell r="I83">
            <v>-46</v>
          </cell>
          <cell r="L83">
            <v>-212</v>
          </cell>
        </row>
        <row r="84">
          <cell r="C84">
            <v>-12</v>
          </cell>
          <cell r="F84">
            <v>3</v>
          </cell>
          <cell r="G84">
            <v>1</v>
          </cell>
          <cell r="H84">
            <v>-13</v>
          </cell>
          <cell r="I84">
            <v>-13</v>
          </cell>
        </row>
        <row r="85">
          <cell r="C85">
            <v>0</v>
          </cell>
          <cell r="D85">
            <v>-364</v>
          </cell>
          <cell r="E85">
            <v>0</v>
          </cell>
          <cell r="F85">
            <v>0</v>
          </cell>
          <cell r="G85">
            <v>-364</v>
          </cell>
          <cell r="H85">
            <v>0</v>
          </cell>
          <cell r="I85">
            <v>0</v>
          </cell>
          <cell r="L85">
            <v>-364</v>
          </cell>
        </row>
        <row r="86">
          <cell r="C86">
            <v>0</v>
          </cell>
          <cell r="H86">
            <v>0</v>
          </cell>
          <cell r="I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L87">
            <v>0</v>
          </cell>
        </row>
        <row r="88">
          <cell r="C88">
            <v>0</v>
          </cell>
          <cell r="H88">
            <v>0</v>
          </cell>
          <cell r="I88">
            <v>0</v>
          </cell>
        </row>
        <row r="89">
          <cell r="C89">
            <v>-39</v>
          </cell>
          <cell r="D89">
            <v>0</v>
          </cell>
          <cell r="E89">
            <v>0</v>
          </cell>
          <cell r="F89">
            <v>0</v>
          </cell>
          <cell r="G89">
            <v>-39</v>
          </cell>
          <cell r="H89">
            <v>0</v>
          </cell>
          <cell r="I89">
            <v>0</v>
          </cell>
          <cell r="L89">
            <v>-39</v>
          </cell>
        </row>
        <row r="90">
          <cell r="C90">
            <v>-39</v>
          </cell>
          <cell r="H90">
            <v>-39</v>
          </cell>
          <cell r="I90">
            <v>-39</v>
          </cell>
        </row>
        <row r="91">
          <cell r="C91">
            <v>-75</v>
          </cell>
          <cell r="D91">
            <v>-97</v>
          </cell>
          <cell r="E91">
            <v>-60</v>
          </cell>
          <cell r="F91">
            <v>0</v>
          </cell>
          <cell r="G91">
            <v>-232</v>
          </cell>
          <cell r="H91">
            <v>-60</v>
          </cell>
          <cell r="I91">
            <v>-60</v>
          </cell>
          <cell r="L91">
            <v>-232</v>
          </cell>
        </row>
        <row r="92">
          <cell r="C92">
            <v>-75</v>
          </cell>
          <cell r="H92">
            <v>-75</v>
          </cell>
          <cell r="I92">
            <v>-75</v>
          </cell>
        </row>
        <row r="93">
          <cell r="C93">
            <v>0</v>
          </cell>
          <cell r="D93">
            <v>-5278</v>
          </cell>
          <cell r="E93">
            <v>0</v>
          </cell>
          <cell r="F93">
            <v>0</v>
          </cell>
          <cell r="G93">
            <v>-5278</v>
          </cell>
          <cell r="H93">
            <v>0</v>
          </cell>
          <cell r="I93">
            <v>0</v>
          </cell>
          <cell r="L93">
            <v>-5278</v>
          </cell>
        </row>
        <row r="94">
          <cell r="C94">
            <v>0</v>
          </cell>
          <cell r="H94">
            <v>0</v>
          </cell>
          <cell r="I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</row>
        <row r="96">
          <cell r="C96">
            <v>0</v>
          </cell>
          <cell r="H96">
            <v>0</v>
          </cell>
          <cell r="I96">
            <v>0</v>
          </cell>
        </row>
        <row r="97">
          <cell r="C97">
            <v>-329</v>
          </cell>
          <cell r="D97">
            <v>-669</v>
          </cell>
          <cell r="E97">
            <v>-10</v>
          </cell>
          <cell r="F97">
            <v>0</v>
          </cell>
          <cell r="G97">
            <v>-1008</v>
          </cell>
          <cell r="H97">
            <v>-10</v>
          </cell>
          <cell r="I97">
            <v>-10</v>
          </cell>
          <cell r="L97">
            <v>-1008</v>
          </cell>
        </row>
        <row r="98">
          <cell r="C98">
            <v>-319</v>
          </cell>
          <cell r="F98">
            <v>2</v>
          </cell>
          <cell r="G98">
            <v>10</v>
          </cell>
          <cell r="H98">
            <v>-329</v>
          </cell>
          <cell r="I98">
            <v>-329</v>
          </cell>
        </row>
        <row r="99">
          <cell r="C99">
            <v>174</v>
          </cell>
          <cell r="D99">
            <v>374</v>
          </cell>
          <cell r="E99">
            <v>0</v>
          </cell>
          <cell r="F99">
            <v>0</v>
          </cell>
          <cell r="G99">
            <v>548</v>
          </cell>
          <cell r="H99">
            <v>0</v>
          </cell>
          <cell r="I99">
            <v>0</v>
          </cell>
          <cell r="L99">
            <v>548</v>
          </cell>
        </row>
        <row r="100">
          <cell r="C100">
            <v>174</v>
          </cell>
          <cell r="H100">
            <v>174</v>
          </cell>
          <cell r="I100">
            <v>174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L101">
            <v>0</v>
          </cell>
        </row>
        <row r="102">
          <cell r="C102">
            <v>0</v>
          </cell>
          <cell r="H102">
            <v>0</v>
          </cell>
          <cell r="I102">
            <v>0</v>
          </cell>
        </row>
        <row r="103">
          <cell r="C103">
            <v>-20396</v>
          </cell>
          <cell r="D103">
            <v>0</v>
          </cell>
          <cell r="E103">
            <v>0</v>
          </cell>
          <cell r="F103">
            <v>0</v>
          </cell>
          <cell r="G103">
            <v>-20396</v>
          </cell>
          <cell r="H103">
            <v>-1</v>
          </cell>
          <cell r="I103">
            <v>-1</v>
          </cell>
          <cell r="L103">
            <v>-20396</v>
          </cell>
        </row>
        <row r="104">
          <cell r="C104">
            <v>-15207</v>
          </cell>
          <cell r="H104">
            <v>-15207</v>
          </cell>
          <cell r="I104">
            <v>-20396</v>
          </cell>
        </row>
        <row r="105">
          <cell r="C105">
            <v>-10038</v>
          </cell>
          <cell r="D105">
            <v>0</v>
          </cell>
          <cell r="E105">
            <v>0</v>
          </cell>
          <cell r="F105">
            <v>0</v>
          </cell>
          <cell r="G105">
            <v>-10038</v>
          </cell>
          <cell r="H105">
            <v>-483</v>
          </cell>
          <cell r="I105">
            <v>-506</v>
          </cell>
          <cell r="L105">
            <v>-10038</v>
          </cell>
        </row>
        <row r="106">
          <cell r="C106">
            <v>-7912</v>
          </cell>
          <cell r="H106">
            <v>-7912</v>
          </cell>
          <cell r="I106">
            <v>-10038</v>
          </cell>
        </row>
        <row r="107">
          <cell r="C107">
            <v>-3323</v>
          </cell>
          <cell r="D107">
            <v>0</v>
          </cell>
          <cell r="E107">
            <v>0</v>
          </cell>
          <cell r="F107">
            <v>0</v>
          </cell>
          <cell r="G107">
            <v>-3323</v>
          </cell>
          <cell r="H107">
            <v>0</v>
          </cell>
          <cell r="I107">
            <v>0</v>
          </cell>
          <cell r="L107">
            <v>-3323</v>
          </cell>
        </row>
        <row r="108">
          <cell r="C108">
            <v>0</v>
          </cell>
          <cell r="H108">
            <v>0</v>
          </cell>
          <cell r="I108">
            <v>-3323</v>
          </cell>
        </row>
        <row r="109">
          <cell r="C109">
            <v>2298</v>
          </cell>
          <cell r="D109">
            <v>0</v>
          </cell>
          <cell r="E109">
            <v>0</v>
          </cell>
          <cell r="F109">
            <v>0</v>
          </cell>
          <cell r="G109">
            <v>2298</v>
          </cell>
          <cell r="H109">
            <v>0</v>
          </cell>
          <cell r="I109">
            <v>0</v>
          </cell>
          <cell r="L109">
            <v>2298</v>
          </cell>
        </row>
        <row r="110">
          <cell r="C110">
            <v>-2783</v>
          </cell>
          <cell r="H110">
            <v>-2783</v>
          </cell>
          <cell r="I110">
            <v>2298</v>
          </cell>
        </row>
        <row r="111">
          <cell r="C111">
            <v>1155</v>
          </cell>
          <cell r="D111">
            <v>439</v>
          </cell>
          <cell r="E111">
            <v>1127</v>
          </cell>
          <cell r="F111">
            <v>-25</v>
          </cell>
          <cell r="G111">
            <v>2696</v>
          </cell>
          <cell r="H111">
            <v>1114</v>
          </cell>
          <cell r="I111">
            <v>1127</v>
          </cell>
          <cell r="L111">
            <v>1155</v>
          </cell>
        </row>
        <row r="112">
          <cell r="C112">
            <v>-1863</v>
          </cell>
          <cell r="H112">
            <v>-952</v>
          </cell>
          <cell r="I112">
            <v>1155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L113">
            <v>0</v>
          </cell>
        </row>
        <row r="118">
          <cell r="C118">
            <v>0</v>
          </cell>
          <cell r="D118">
            <v>-30500</v>
          </cell>
          <cell r="E118">
            <v>-806</v>
          </cell>
          <cell r="F118">
            <v>0</v>
          </cell>
          <cell r="G118">
            <v>-31306</v>
          </cell>
          <cell r="H118">
            <v>5</v>
          </cell>
          <cell r="I118">
            <v>168</v>
          </cell>
          <cell r="L118">
            <v>-31138</v>
          </cell>
          <cell r="M118">
            <v>-1093</v>
          </cell>
          <cell r="N118">
            <v>-32231</v>
          </cell>
        </row>
        <row r="119">
          <cell r="C119">
            <v>0</v>
          </cell>
          <cell r="H119">
            <v>0</v>
          </cell>
          <cell r="I119">
            <v>0</v>
          </cell>
        </row>
        <row r="120">
          <cell r="C120">
            <v>0</v>
          </cell>
          <cell r="D120">
            <v>12691</v>
          </cell>
          <cell r="E120">
            <v>0</v>
          </cell>
          <cell r="F120">
            <v>0</v>
          </cell>
          <cell r="G120">
            <v>12691</v>
          </cell>
          <cell r="H120">
            <v>0</v>
          </cell>
          <cell r="I120">
            <v>0</v>
          </cell>
          <cell r="J120">
            <v>5</v>
          </cell>
          <cell r="K120">
            <v>135</v>
          </cell>
          <cell r="L120">
            <v>12556</v>
          </cell>
          <cell r="M120">
            <v>1463</v>
          </cell>
          <cell r="N120">
            <v>14019</v>
          </cell>
        </row>
        <row r="121">
          <cell r="C121">
            <v>0</v>
          </cell>
          <cell r="H121">
            <v>0</v>
          </cell>
          <cell r="I121">
            <v>0</v>
          </cell>
        </row>
        <row r="122">
          <cell r="C122">
            <v>0</v>
          </cell>
          <cell r="D122">
            <v>1707</v>
          </cell>
          <cell r="E122">
            <v>0</v>
          </cell>
          <cell r="F122">
            <v>0</v>
          </cell>
          <cell r="G122">
            <v>1707</v>
          </cell>
          <cell r="H122">
            <v>0</v>
          </cell>
          <cell r="I122">
            <v>0</v>
          </cell>
          <cell r="L122">
            <v>1707</v>
          </cell>
          <cell r="M122">
            <v>0</v>
          </cell>
          <cell r="N122">
            <v>1707</v>
          </cell>
        </row>
        <row r="123">
          <cell r="C123">
            <v>0</v>
          </cell>
          <cell r="H123">
            <v>0</v>
          </cell>
          <cell r="I123">
            <v>0</v>
          </cell>
        </row>
        <row r="124">
          <cell r="C124">
            <v>0</v>
          </cell>
          <cell r="D124">
            <v>131</v>
          </cell>
          <cell r="E124">
            <v>0</v>
          </cell>
          <cell r="F124">
            <v>0</v>
          </cell>
          <cell r="G124">
            <v>131</v>
          </cell>
          <cell r="H124">
            <v>0</v>
          </cell>
          <cell r="I124">
            <v>0</v>
          </cell>
          <cell r="L124">
            <v>131</v>
          </cell>
          <cell r="N124">
            <v>131</v>
          </cell>
        </row>
        <row r="125">
          <cell r="C125">
            <v>0</v>
          </cell>
          <cell r="H125">
            <v>0</v>
          </cell>
          <cell r="I125">
            <v>0</v>
          </cell>
        </row>
        <row r="126">
          <cell r="C126">
            <v>0</v>
          </cell>
          <cell r="D126">
            <v>1068</v>
          </cell>
          <cell r="E126">
            <v>0</v>
          </cell>
          <cell r="F126">
            <v>0</v>
          </cell>
          <cell r="G126">
            <v>1068</v>
          </cell>
          <cell r="H126">
            <v>0</v>
          </cell>
          <cell r="I126">
            <v>0</v>
          </cell>
          <cell r="L126">
            <v>1068</v>
          </cell>
          <cell r="N126">
            <v>1068</v>
          </cell>
        </row>
        <row r="127">
          <cell r="C127">
            <v>0</v>
          </cell>
          <cell r="H127">
            <v>0</v>
          </cell>
          <cell r="I127">
            <v>0</v>
          </cell>
        </row>
        <row r="128">
          <cell r="C128">
            <v>0</v>
          </cell>
          <cell r="D128">
            <v>-260</v>
          </cell>
          <cell r="E128">
            <v>-47</v>
          </cell>
          <cell r="F128">
            <v>0</v>
          </cell>
          <cell r="G128">
            <v>-307</v>
          </cell>
          <cell r="H128">
            <v>-45</v>
          </cell>
          <cell r="I128">
            <v>-47</v>
          </cell>
          <cell r="L128">
            <v>-307</v>
          </cell>
          <cell r="N128">
            <v>-307</v>
          </cell>
        </row>
        <row r="129">
          <cell r="C129">
            <v>0</v>
          </cell>
          <cell r="H129">
            <v>0</v>
          </cell>
          <cell r="I129">
            <v>0</v>
          </cell>
        </row>
        <row r="130">
          <cell r="C130">
            <v>0</v>
          </cell>
          <cell r="D130">
            <v>236</v>
          </cell>
          <cell r="E130">
            <v>161</v>
          </cell>
          <cell r="F130">
            <v>0</v>
          </cell>
          <cell r="G130">
            <v>397</v>
          </cell>
          <cell r="H130">
            <v>155</v>
          </cell>
          <cell r="I130">
            <v>161</v>
          </cell>
          <cell r="L130">
            <v>397</v>
          </cell>
          <cell r="N130">
            <v>397</v>
          </cell>
        </row>
        <row r="131">
          <cell r="C131">
            <v>0</v>
          </cell>
          <cell r="H131">
            <v>0</v>
          </cell>
          <cell r="I131">
            <v>0</v>
          </cell>
        </row>
        <row r="132">
          <cell r="C132">
            <v>0</v>
          </cell>
          <cell r="D132">
            <v>0</v>
          </cell>
          <cell r="E132">
            <v>701</v>
          </cell>
          <cell r="F132">
            <v>0</v>
          </cell>
          <cell r="G132">
            <v>701</v>
          </cell>
          <cell r="H132">
            <v>677</v>
          </cell>
          <cell r="I132">
            <v>701</v>
          </cell>
          <cell r="L132">
            <v>701</v>
          </cell>
          <cell r="M132">
            <v>0</v>
          </cell>
          <cell r="N132">
            <v>701</v>
          </cell>
        </row>
        <row r="133">
          <cell r="C133">
            <v>0</v>
          </cell>
          <cell r="H133">
            <v>0</v>
          </cell>
          <cell r="I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L134">
            <v>0</v>
          </cell>
          <cell r="N134">
            <v>0</v>
          </cell>
        </row>
        <row r="135">
          <cell r="C135">
            <v>0</v>
          </cell>
          <cell r="H135">
            <v>0</v>
          </cell>
          <cell r="I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L136">
            <v>0</v>
          </cell>
          <cell r="N136">
            <v>0</v>
          </cell>
        </row>
        <row r="137">
          <cell r="C137">
            <v>0</v>
          </cell>
          <cell r="H137">
            <v>0</v>
          </cell>
          <cell r="I137">
            <v>0</v>
          </cell>
        </row>
        <row r="138">
          <cell r="C138">
            <v>0</v>
          </cell>
          <cell r="D138">
            <v>0</v>
          </cell>
          <cell r="E138">
            <v>23</v>
          </cell>
          <cell r="F138">
            <v>0</v>
          </cell>
          <cell r="G138">
            <v>23</v>
          </cell>
          <cell r="H138">
            <v>22</v>
          </cell>
          <cell r="I138">
            <v>23</v>
          </cell>
          <cell r="L138">
            <v>23</v>
          </cell>
          <cell r="N138">
            <v>23</v>
          </cell>
        </row>
        <row r="139">
          <cell r="C139">
            <v>0</v>
          </cell>
          <cell r="H139">
            <v>0</v>
          </cell>
          <cell r="I139">
            <v>0</v>
          </cell>
        </row>
        <row r="140">
          <cell r="C140">
            <v>0</v>
          </cell>
          <cell r="D140">
            <v>0</v>
          </cell>
          <cell r="E140">
            <v>100</v>
          </cell>
          <cell r="F140">
            <v>0</v>
          </cell>
          <cell r="G140">
            <v>100</v>
          </cell>
          <cell r="H140">
            <v>97</v>
          </cell>
          <cell r="I140">
            <v>100</v>
          </cell>
          <cell r="L140">
            <v>100</v>
          </cell>
          <cell r="M140">
            <v>0</v>
          </cell>
          <cell r="N140">
            <v>100</v>
          </cell>
        </row>
        <row r="141">
          <cell r="C141">
            <v>0</v>
          </cell>
          <cell r="H141">
            <v>0</v>
          </cell>
          <cell r="I141">
            <v>0</v>
          </cell>
        </row>
        <row r="142">
          <cell r="C142">
            <v>0</v>
          </cell>
          <cell r="D142">
            <v>1711</v>
          </cell>
          <cell r="E142">
            <v>399</v>
          </cell>
          <cell r="F142">
            <v>0</v>
          </cell>
          <cell r="G142">
            <v>2110</v>
          </cell>
          <cell r="H142">
            <v>385</v>
          </cell>
          <cell r="I142">
            <v>399</v>
          </cell>
          <cell r="L142">
            <v>2110</v>
          </cell>
          <cell r="M142">
            <v>104</v>
          </cell>
          <cell r="N142">
            <v>2214</v>
          </cell>
        </row>
        <row r="143">
          <cell r="C143">
            <v>0</v>
          </cell>
          <cell r="H143">
            <v>0</v>
          </cell>
          <cell r="I143">
            <v>0</v>
          </cell>
        </row>
        <row r="144">
          <cell r="C144">
            <v>0</v>
          </cell>
          <cell r="D144">
            <v>758</v>
          </cell>
          <cell r="E144">
            <v>0</v>
          </cell>
          <cell r="F144">
            <v>0</v>
          </cell>
          <cell r="G144">
            <v>758</v>
          </cell>
          <cell r="H144">
            <v>0</v>
          </cell>
          <cell r="I144">
            <v>0</v>
          </cell>
          <cell r="L144">
            <v>758</v>
          </cell>
          <cell r="N144">
            <v>758</v>
          </cell>
        </row>
        <row r="145">
          <cell r="C145">
            <v>0</v>
          </cell>
          <cell r="H145">
            <v>0</v>
          </cell>
          <cell r="I145">
            <v>0</v>
          </cell>
        </row>
        <row r="146">
          <cell r="C146">
            <v>0</v>
          </cell>
          <cell r="D146">
            <v>1458</v>
          </cell>
          <cell r="E146">
            <v>159</v>
          </cell>
          <cell r="F146">
            <v>0</v>
          </cell>
          <cell r="G146">
            <v>1617</v>
          </cell>
          <cell r="H146">
            <v>153</v>
          </cell>
          <cell r="I146">
            <v>159</v>
          </cell>
          <cell r="L146">
            <v>1617</v>
          </cell>
          <cell r="N146">
            <v>1617</v>
          </cell>
        </row>
        <row r="147">
          <cell r="C147">
            <v>0</v>
          </cell>
          <cell r="H147">
            <v>0</v>
          </cell>
          <cell r="I147">
            <v>0</v>
          </cell>
        </row>
        <row r="148">
          <cell r="C148">
            <v>0</v>
          </cell>
          <cell r="D148">
            <v>0</v>
          </cell>
          <cell r="E148">
            <v>14</v>
          </cell>
          <cell r="F148">
            <v>0</v>
          </cell>
          <cell r="G148">
            <v>14</v>
          </cell>
          <cell r="H148">
            <v>14</v>
          </cell>
          <cell r="I148">
            <v>14</v>
          </cell>
          <cell r="L148">
            <v>14</v>
          </cell>
          <cell r="N148">
            <v>14</v>
          </cell>
        </row>
        <row r="149">
          <cell r="C149">
            <v>0</v>
          </cell>
          <cell r="H149">
            <v>0</v>
          </cell>
          <cell r="I149">
            <v>0</v>
          </cell>
        </row>
        <row r="150">
          <cell r="C150">
            <v>0</v>
          </cell>
          <cell r="D150">
            <v>588</v>
          </cell>
          <cell r="E150">
            <v>16</v>
          </cell>
          <cell r="F150">
            <v>0</v>
          </cell>
          <cell r="G150">
            <v>604</v>
          </cell>
          <cell r="H150">
            <v>15</v>
          </cell>
          <cell r="I150">
            <v>16</v>
          </cell>
          <cell r="L150">
            <v>604</v>
          </cell>
          <cell r="M150">
            <v>0</v>
          </cell>
          <cell r="N150">
            <v>604</v>
          </cell>
        </row>
        <row r="151">
          <cell r="C151">
            <v>0</v>
          </cell>
          <cell r="H151">
            <v>0</v>
          </cell>
          <cell r="I151">
            <v>0</v>
          </cell>
        </row>
        <row r="152">
          <cell r="C152">
            <v>1447</v>
          </cell>
          <cell r="D152">
            <v>5041</v>
          </cell>
          <cell r="E152">
            <v>217</v>
          </cell>
          <cell r="F152">
            <v>0</v>
          </cell>
          <cell r="G152">
            <v>6705</v>
          </cell>
          <cell r="H152">
            <v>209</v>
          </cell>
          <cell r="I152">
            <v>217</v>
          </cell>
          <cell r="L152">
            <v>6705</v>
          </cell>
          <cell r="M152">
            <v>0</v>
          </cell>
          <cell r="N152">
            <v>6705</v>
          </cell>
        </row>
        <row r="153">
          <cell r="C153">
            <v>1380</v>
          </cell>
          <cell r="D153">
            <v>2</v>
          </cell>
          <cell r="E153">
            <v>10</v>
          </cell>
          <cell r="H153">
            <v>1391</v>
          </cell>
          <cell r="I153">
            <v>1447</v>
          </cell>
        </row>
        <row r="154">
          <cell r="C154">
            <v>950</v>
          </cell>
          <cell r="D154">
            <v>1180</v>
          </cell>
          <cell r="E154">
            <v>169</v>
          </cell>
          <cell r="F154">
            <v>0</v>
          </cell>
          <cell r="G154">
            <v>2299</v>
          </cell>
          <cell r="H154">
            <v>163</v>
          </cell>
          <cell r="I154">
            <v>169</v>
          </cell>
          <cell r="L154">
            <v>2299</v>
          </cell>
          <cell r="N154">
            <v>2299</v>
          </cell>
        </row>
        <row r="155">
          <cell r="C155">
            <v>913</v>
          </cell>
          <cell r="H155">
            <v>913</v>
          </cell>
          <cell r="I155">
            <v>950</v>
          </cell>
        </row>
        <row r="156">
          <cell r="C156">
            <v>553</v>
          </cell>
          <cell r="D156">
            <v>584</v>
          </cell>
          <cell r="E156">
            <v>0</v>
          </cell>
          <cell r="F156">
            <v>0</v>
          </cell>
          <cell r="G156">
            <v>1137</v>
          </cell>
          <cell r="H156">
            <v>0</v>
          </cell>
          <cell r="I156">
            <v>0</v>
          </cell>
          <cell r="L156">
            <v>1137</v>
          </cell>
          <cell r="N156">
            <v>1137</v>
          </cell>
        </row>
        <row r="157">
          <cell r="C157">
            <v>341</v>
          </cell>
          <cell r="D157">
            <v>14</v>
          </cell>
          <cell r="E157">
            <v>77</v>
          </cell>
          <cell r="H157">
            <v>418</v>
          </cell>
          <cell r="I157">
            <v>553</v>
          </cell>
        </row>
        <row r="158">
          <cell r="C158">
            <v>0</v>
          </cell>
          <cell r="D158">
            <v>81</v>
          </cell>
          <cell r="E158">
            <v>0</v>
          </cell>
          <cell r="F158">
            <v>0</v>
          </cell>
          <cell r="G158">
            <v>81</v>
          </cell>
          <cell r="H158">
            <v>0</v>
          </cell>
          <cell r="I158">
            <v>0</v>
          </cell>
          <cell r="L158">
            <v>81</v>
          </cell>
          <cell r="N158">
            <v>81</v>
          </cell>
        </row>
        <row r="159">
          <cell r="H159">
            <v>0</v>
          </cell>
          <cell r="I159">
            <v>0</v>
          </cell>
        </row>
        <row r="160">
          <cell r="C160">
            <v>0</v>
          </cell>
          <cell r="D160">
            <v>2291</v>
          </cell>
          <cell r="E160">
            <v>0</v>
          </cell>
          <cell r="F160">
            <v>0</v>
          </cell>
          <cell r="G160">
            <v>2291</v>
          </cell>
          <cell r="H160">
            <v>0</v>
          </cell>
          <cell r="I160">
            <v>0</v>
          </cell>
          <cell r="L160">
            <v>2291</v>
          </cell>
          <cell r="N160">
            <v>2291</v>
          </cell>
        </row>
        <row r="161">
          <cell r="H161">
            <v>0</v>
          </cell>
          <cell r="I161">
            <v>0</v>
          </cell>
        </row>
        <row r="162">
          <cell r="C162">
            <v>348</v>
          </cell>
          <cell r="D162">
            <v>1295</v>
          </cell>
          <cell r="E162">
            <v>48</v>
          </cell>
          <cell r="F162">
            <v>0</v>
          </cell>
          <cell r="G162">
            <v>1691</v>
          </cell>
          <cell r="H162">
            <v>2</v>
          </cell>
          <cell r="I162">
            <v>23</v>
          </cell>
          <cell r="J162">
            <v>5</v>
          </cell>
          <cell r="K162">
            <v>33</v>
          </cell>
          <cell r="L162">
            <v>1681</v>
          </cell>
          <cell r="M162">
            <v>-290</v>
          </cell>
          <cell r="N162">
            <v>1391</v>
          </cell>
        </row>
        <row r="163">
          <cell r="C163">
            <v>47</v>
          </cell>
          <cell r="D163">
            <v>8</v>
          </cell>
          <cell r="E163">
            <v>288</v>
          </cell>
          <cell r="H163">
            <v>335</v>
          </cell>
          <cell r="I163">
            <v>348</v>
          </cell>
        </row>
        <row r="164">
          <cell r="C164">
            <v>-3147</v>
          </cell>
          <cell r="D164">
            <v>0</v>
          </cell>
          <cell r="E164">
            <v>0</v>
          </cell>
          <cell r="F164">
            <v>0</v>
          </cell>
          <cell r="G164">
            <v>-3147</v>
          </cell>
          <cell r="H164">
            <v>0</v>
          </cell>
          <cell r="I164">
            <v>0</v>
          </cell>
          <cell r="L164">
            <v>-3147</v>
          </cell>
          <cell r="M164">
            <v>0</v>
          </cell>
          <cell r="N164">
            <v>-3147</v>
          </cell>
        </row>
        <row r="165">
          <cell r="C165">
            <v>-2766</v>
          </cell>
          <cell r="F165">
            <v>18</v>
          </cell>
          <cell r="G165">
            <v>260</v>
          </cell>
          <cell r="H165">
            <v>-3026</v>
          </cell>
          <cell r="I165">
            <v>-3147</v>
          </cell>
        </row>
        <row r="166">
          <cell r="C166">
            <v>-520</v>
          </cell>
          <cell r="D166">
            <v>520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L166">
            <v>0</v>
          </cell>
          <cell r="M166">
            <v>0</v>
          </cell>
          <cell r="N166">
            <v>0</v>
          </cell>
        </row>
        <row r="167">
          <cell r="C167">
            <v>-1380</v>
          </cell>
          <cell r="H167">
            <v>-1380</v>
          </cell>
          <cell r="I167">
            <v>-520</v>
          </cell>
        </row>
        <row r="168">
          <cell r="C168">
            <v>20</v>
          </cell>
          <cell r="D168">
            <v>-80</v>
          </cell>
          <cell r="E168">
            <v>0</v>
          </cell>
          <cell r="F168">
            <v>0</v>
          </cell>
          <cell r="G168">
            <v>-60</v>
          </cell>
          <cell r="H168">
            <v>0</v>
          </cell>
          <cell r="I168">
            <v>0</v>
          </cell>
          <cell r="L168">
            <v>-60</v>
          </cell>
          <cell r="N168">
            <v>-60</v>
          </cell>
        </row>
        <row r="169">
          <cell r="C169">
            <v>-154</v>
          </cell>
          <cell r="H169">
            <v>-154</v>
          </cell>
          <cell r="I169">
            <v>20</v>
          </cell>
        </row>
        <row r="170">
          <cell r="C170">
            <v>421</v>
          </cell>
          <cell r="D170">
            <v>69</v>
          </cell>
          <cell r="E170">
            <v>-27</v>
          </cell>
          <cell r="F170">
            <v>-25</v>
          </cell>
          <cell r="G170">
            <v>438</v>
          </cell>
          <cell r="H170">
            <v>1</v>
          </cell>
          <cell r="I170">
            <v>-27</v>
          </cell>
          <cell r="L170">
            <v>438</v>
          </cell>
          <cell r="M170">
            <v>0</v>
          </cell>
          <cell r="N170">
            <v>438</v>
          </cell>
        </row>
        <row r="171">
          <cell r="C171">
            <v>-708</v>
          </cell>
          <cell r="F171">
            <v>1</v>
          </cell>
          <cell r="G171">
            <v>1</v>
          </cell>
          <cell r="H171">
            <v>-1002</v>
          </cell>
          <cell r="I171">
            <v>421</v>
          </cell>
        </row>
        <row r="172">
          <cell r="C172">
            <v>73</v>
          </cell>
          <cell r="D172">
            <v>0</v>
          </cell>
          <cell r="E172">
            <v>0</v>
          </cell>
          <cell r="F172">
            <v>0</v>
          </cell>
          <cell r="G172">
            <v>73</v>
          </cell>
          <cell r="H172">
            <v>0</v>
          </cell>
          <cell r="I172">
            <v>0</v>
          </cell>
          <cell r="L172">
            <v>73</v>
          </cell>
          <cell r="M172">
            <v>0</v>
          </cell>
          <cell r="N172">
            <v>73</v>
          </cell>
        </row>
        <row r="173">
          <cell r="F173">
            <v>13</v>
          </cell>
          <cell r="G173">
            <v>54</v>
          </cell>
        </row>
        <row r="174">
          <cell r="C174">
            <v>0</v>
          </cell>
          <cell r="D174">
            <v>34</v>
          </cell>
          <cell r="E174">
            <v>0</v>
          </cell>
          <cell r="F174">
            <v>0</v>
          </cell>
          <cell r="G174">
            <v>34</v>
          </cell>
          <cell r="H174">
            <v>0</v>
          </cell>
          <cell r="I174">
            <v>0</v>
          </cell>
          <cell r="L174">
            <v>34</v>
          </cell>
          <cell r="M174">
            <v>0</v>
          </cell>
          <cell r="N174">
            <v>34</v>
          </cell>
        </row>
        <row r="175">
          <cell r="F175">
            <v>19</v>
          </cell>
          <cell r="G175">
            <v>100</v>
          </cell>
        </row>
        <row r="176">
          <cell r="C176">
            <v>0</v>
          </cell>
          <cell r="D176">
            <v>113</v>
          </cell>
          <cell r="E176">
            <v>0</v>
          </cell>
          <cell r="F176">
            <v>0</v>
          </cell>
          <cell r="G176">
            <v>113</v>
          </cell>
          <cell r="H176">
            <v>0</v>
          </cell>
          <cell r="I176">
            <v>0</v>
          </cell>
          <cell r="L176">
            <v>113</v>
          </cell>
          <cell r="M176">
            <v>0</v>
          </cell>
          <cell r="N176">
            <v>113</v>
          </cell>
        </row>
        <row r="177">
          <cell r="C177">
            <v>8</v>
          </cell>
          <cell r="D177">
            <v>17</v>
          </cell>
          <cell r="E177">
            <v>3</v>
          </cell>
          <cell r="H177">
            <v>11</v>
          </cell>
          <cell r="I177">
            <v>73</v>
          </cell>
        </row>
        <row r="178">
          <cell r="C178">
            <v>0</v>
          </cell>
          <cell r="D178">
            <v>-62</v>
          </cell>
          <cell r="E178">
            <v>0</v>
          </cell>
          <cell r="F178">
            <v>0</v>
          </cell>
          <cell r="G178">
            <v>-62</v>
          </cell>
          <cell r="H178">
            <v>0</v>
          </cell>
          <cell r="I178">
            <v>0</v>
          </cell>
          <cell r="L178">
            <v>-62</v>
          </cell>
          <cell r="M178">
            <v>0</v>
          </cell>
          <cell r="N178">
            <v>-62</v>
          </cell>
        </row>
        <row r="179">
          <cell r="C179">
            <v>0</v>
          </cell>
          <cell r="H179">
            <v>0</v>
          </cell>
          <cell r="I179">
            <v>0</v>
          </cell>
        </row>
        <row r="180">
          <cell r="C180">
            <v>184</v>
          </cell>
          <cell r="D180">
            <v>0</v>
          </cell>
          <cell r="E180">
            <v>0</v>
          </cell>
          <cell r="F180">
            <v>0</v>
          </cell>
          <cell r="G180">
            <v>184</v>
          </cell>
          <cell r="H180">
            <v>0</v>
          </cell>
          <cell r="I180">
            <v>0</v>
          </cell>
          <cell r="L180">
            <v>184</v>
          </cell>
          <cell r="M180">
            <v>-184</v>
          </cell>
          <cell r="N180">
            <v>0</v>
          </cell>
        </row>
        <row r="181">
          <cell r="C181">
            <v>0</v>
          </cell>
          <cell r="H181">
            <v>0</v>
          </cell>
          <cell r="I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L182">
            <v>0</v>
          </cell>
          <cell r="M182">
            <v>0</v>
          </cell>
          <cell r="N182">
            <v>0</v>
          </cell>
        </row>
        <row r="183">
          <cell r="C183">
            <v>0</v>
          </cell>
          <cell r="H183">
            <v>0</v>
          </cell>
          <cell r="I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2</v>
          </cell>
          <cell r="K184">
            <v>152</v>
          </cell>
          <cell r="L184">
            <v>-152</v>
          </cell>
          <cell r="M184">
            <v>0</v>
          </cell>
          <cell r="N184">
            <v>-152</v>
          </cell>
        </row>
        <row r="185">
          <cell r="C185">
            <v>456</v>
          </cell>
          <cell r="F185">
            <v>8</v>
          </cell>
          <cell r="G185">
            <v>288</v>
          </cell>
          <cell r="H185">
            <v>168</v>
          </cell>
          <cell r="I185">
            <v>184</v>
          </cell>
        </row>
        <row r="186">
          <cell r="C186">
            <v>826</v>
          </cell>
          <cell r="D186">
            <v>-215</v>
          </cell>
          <cell r="E186">
            <v>0</v>
          </cell>
          <cell r="F186">
            <v>0</v>
          </cell>
          <cell r="G186">
            <v>611</v>
          </cell>
          <cell r="H186">
            <v>3</v>
          </cell>
          <cell r="I186">
            <v>25</v>
          </cell>
          <cell r="J186">
            <v>1</v>
          </cell>
          <cell r="K186">
            <v>439</v>
          </cell>
          <cell r="L186">
            <v>-801</v>
          </cell>
          <cell r="M186">
            <v>0</v>
          </cell>
          <cell r="N186">
            <v>-801</v>
          </cell>
        </row>
        <row r="187">
          <cell r="C187">
            <v>0</v>
          </cell>
          <cell r="H187">
            <v>0</v>
          </cell>
          <cell r="I187">
            <v>0</v>
          </cell>
          <cell r="J187">
            <v>2</v>
          </cell>
          <cell r="K187">
            <v>998</v>
          </cell>
        </row>
        <row r="188">
          <cell r="C188">
            <v>1134</v>
          </cell>
          <cell r="E188">
            <v>203</v>
          </cell>
          <cell r="G188">
            <v>203</v>
          </cell>
          <cell r="H188">
            <v>1114</v>
          </cell>
          <cell r="I188">
            <v>1127</v>
          </cell>
        </row>
        <row r="189">
          <cell r="C189">
            <v>1155</v>
          </cell>
          <cell r="D189">
            <v>439</v>
          </cell>
          <cell r="E189">
            <v>1127</v>
          </cell>
          <cell r="F189">
            <v>-25</v>
          </cell>
          <cell r="G189">
            <v>2696</v>
          </cell>
          <cell r="H189">
            <v>0</v>
          </cell>
          <cell r="I189">
            <v>0</v>
          </cell>
          <cell r="L189">
            <v>1155</v>
          </cell>
          <cell r="M189">
            <v>0</v>
          </cell>
          <cell r="N189">
            <v>1155</v>
          </cell>
        </row>
      </sheetData>
      <sheetData sheetId="1" refreshError="1"/>
      <sheetData sheetId="2" refreshError="1">
        <row r="5">
          <cell r="C5">
            <v>112</v>
          </cell>
          <cell r="H5">
            <v>112</v>
          </cell>
          <cell r="I5">
            <v>112</v>
          </cell>
        </row>
        <row r="7">
          <cell r="H7">
            <v>0</v>
          </cell>
          <cell r="I7">
            <v>0</v>
          </cell>
        </row>
        <row r="9">
          <cell r="C9">
            <v>0</v>
          </cell>
          <cell r="H9">
            <v>0</v>
          </cell>
          <cell r="I9">
            <v>0</v>
          </cell>
        </row>
        <row r="11">
          <cell r="C11">
            <v>226</v>
          </cell>
          <cell r="H11">
            <v>226</v>
          </cell>
          <cell r="I11">
            <v>226</v>
          </cell>
        </row>
        <row r="13">
          <cell r="C13">
            <v>1</v>
          </cell>
          <cell r="H13">
            <v>1</v>
          </cell>
          <cell r="I13">
            <v>1</v>
          </cell>
        </row>
        <row r="15">
          <cell r="C15">
            <v>0</v>
          </cell>
          <cell r="H15">
            <v>0</v>
          </cell>
          <cell r="I15">
            <v>0</v>
          </cell>
        </row>
        <row r="17">
          <cell r="C17">
            <v>0</v>
          </cell>
          <cell r="H17">
            <v>0</v>
          </cell>
          <cell r="I17">
            <v>0</v>
          </cell>
        </row>
        <row r="19">
          <cell r="C19">
            <v>64</v>
          </cell>
          <cell r="H19">
            <v>64</v>
          </cell>
          <cell r="I19">
            <v>64</v>
          </cell>
        </row>
        <row r="21">
          <cell r="C21">
            <v>0</v>
          </cell>
          <cell r="H21">
            <v>0</v>
          </cell>
          <cell r="I21">
            <v>0</v>
          </cell>
        </row>
        <row r="23">
          <cell r="C23">
            <v>0</v>
          </cell>
          <cell r="H23">
            <v>0</v>
          </cell>
          <cell r="I23">
            <v>0</v>
          </cell>
        </row>
        <row r="25">
          <cell r="C25">
            <v>-1404</v>
          </cell>
          <cell r="D25">
            <v>3</v>
          </cell>
          <cell r="E25">
            <v>163</v>
          </cell>
          <cell r="H25">
            <v>-1241</v>
          </cell>
          <cell r="I25">
            <v>-1241</v>
          </cell>
        </row>
        <row r="27">
          <cell r="C27">
            <v>0</v>
          </cell>
          <cell r="H27">
            <v>0</v>
          </cell>
          <cell r="I27">
            <v>0</v>
          </cell>
        </row>
        <row r="29">
          <cell r="C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H31">
            <v>0</v>
          </cell>
          <cell r="I31">
            <v>0</v>
          </cell>
        </row>
        <row r="33">
          <cell r="C33">
            <v>94</v>
          </cell>
          <cell r="F33">
            <v>3</v>
          </cell>
          <cell r="G33">
            <v>8</v>
          </cell>
          <cell r="H33">
            <v>86</v>
          </cell>
          <cell r="I33">
            <v>86</v>
          </cell>
        </row>
        <row r="35">
          <cell r="C35">
            <v>19</v>
          </cell>
          <cell r="H35">
            <v>19</v>
          </cell>
          <cell r="I35">
            <v>19</v>
          </cell>
        </row>
        <row r="37">
          <cell r="C37">
            <v>0</v>
          </cell>
          <cell r="H37">
            <v>0</v>
          </cell>
          <cell r="I37">
            <v>0</v>
          </cell>
        </row>
        <row r="39">
          <cell r="C39">
            <v>0</v>
          </cell>
          <cell r="D39">
            <v>2</v>
          </cell>
          <cell r="E39">
            <v>30</v>
          </cell>
          <cell r="H39">
            <v>30</v>
          </cell>
          <cell r="I39">
            <v>30</v>
          </cell>
        </row>
        <row r="41">
          <cell r="C41">
            <v>0</v>
          </cell>
          <cell r="H41">
            <v>0</v>
          </cell>
          <cell r="I41">
            <v>0</v>
          </cell>
        </row>
        <row r="43">
          <cell r="C43">
            <v>0</v>
          </cell>
          <cell r="H43">
            <v>0</v>
          </cell>
          <cell r="I43">
            <v>0</v>
          </cell>
        </row>
        <row r="45">
          <cell r="C45">
            <v>45</v>
          </cell>
          <cell r="H45">
            <v>45</v>
          </cell>
          <cell r="I45">
            <v>45</v>
          </cell>
        </row>
        <row r="47">
          <cell r="C47">
            <v>0</v>
          </cell>
          <cell r="H47">
            <v>0</v>
          </cell>
          <cell r="I47">
            <v>0</v>
          </cell>
        </row>
        <row r="49">
          <cell r="C49">
            <v>0</v>
          </cell>
          <cell r="H49">
            <v>0</v>
          </cell>
          <cell r="I49">
            <v>0</v>
          </cell>
        </row>
        <row r="51">
          <cell r="C51">
            <v>0</v>
          </cell>
          <cell r="H51">
            <v>0</v>
          </cell>
          <cell r="I51">
            <v>0</v>
          </cell>
        </row>
        <row r="53">
          <cell r="C53">
            <v>0</v>
          </cell>
          <cell r="H53">
            <v>0</v>
          </cell>
          <cell r="I53">
            <v>0</v>
          </cell>
        </row>
        <row r="55">
          <cell r="C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H65">
            <v>0</v>
          </cell>
          <cell r="I65">
            <v>0</v>
          </cell>
        </row>
        <row r="67">
          <cell r="C67">
            <v>637</v>
          </cell>
          <cell r="F67">
            <v>3</v>
          </cell>
          <cell r="G67">
            <v>155</v>
          </cell>
          <cell r="H67">
            <v>482</v>
          </cell>
          <cell r="I67">
            <v>493</v>
          </cell>
        </row>
        <row r="69">
          <cell r="C69">
            <v>-26</v>
          </cell>
          <cell r="F69">
            <v>1</v>
          </cell>
          <cell r="G69">
            <v>10</v>
          </cell>
          <cell r="H69">
            <v>-36</v>
          </cell>
          <cell r="I69">
            <v>-37</v>
          </cell>
        </row>
        <row r="71">
          <cell r="C71">
            <v>0</v>
          </cell>
          <cell r="H71">
            <v>0</v>
          </cell>
          <cell r="I71">
            <v>0</v>
          </cell>
        </row>
        <row r="73">
          <cell r="C73">
            <v>0</v>
          </cell>
          <cell r="H73">
            <v>0</v>
          </cell>
          <cell r="I73">
            <v>0</v>
          </cell>
        </row>
        <row r="75">
          <cell r="C75">
            <v>0</v>
          </cell>
          <cell r="H75">
            <v>0</v>
          </cell>
          <cell r="I75">
            <v>0</v>
          </cell>
        </row>
        <row r="77">
          <cell r="C77">
            <v>-86</v>
          </cell>
          <cell r="H77">
            <v>-86</v>
          </cell>
          <cell r="I77">
            <v>-86</v>
          </cell>
        </row>
        <row r="79">
          <cell r="C79">
            <v>-65</v>
          </cell>
          <cell r="H79">
            <v>-65</v>
          </cell>
          <cell r="I79">
            <v>-65</v>
          </cell>
        </row>
        <row r="81">
          <cell r="C81">
            <v>-151</v>
          </cell>
          <cell r="H81">
            <v>-151</v>
          </cell>
          <cell r="I81">
            <v>-151</v>
          </cell>
        </row>
        <row r="83">
          <cell r="C83">
            <v>-46</v>
          </cell>
          <cell r="H83">
            <v>-46</v>
          </cell>
          <cell r="I83">
            <v>-46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0</v>
          </cell>
          <cell r="H87">
            <v>0</v>
          </cell>
          <cell r="I87">
            <v>0</v>
          </cell>
        </row>
        <row r="89">
          <cell r="C89">
            <v>0</v>
          </cell>
          <cell r="H89">
            <v>0</v>
          </cell>
          <cell r="I89">
            <v>0</v>
          </cell>
        </row>
        <row r="91">
          <cell r="C91">
            <v>-60</v>
          </cell>
          <cell r="H91">
            <v>-60</v>
          </cell>
          <cell r="I91">
            <v>-60</v>
          </cell>
        </row>
        <row r="93">
          <cell r="C93">
            <v>0</v>
          </cell>
          <cell r="H93">
            <v>0</v>
          </cell>
          <cell r="I93">
            <v>0</v>
          </cell>
        </row>
        <row r="95">
          <cell r="C95">
            <v>0</v>
          </cell>
          <cell r="H95">
            <v>0</v>
          </cell>
          <cell r="I95">
            <v>0</v>
          </cell>
        </row>
        <row r="97">
          <cell r="C97">
            <v>-10</v>
          </cell>
          <cell r="H97">
            <v>-10</v>
          </cell>
          <cell r="I97">
            <v>-10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0</v>
          </cell>
          <cell r="H101">
            <v>0</v>
          </cell>
          <cell r="I101">
            <v>0</v>
          </cell>
        </row>
        <row r="103">
          <cell r="C103">
            <v>-1</v>
          </cell>
          <cell r="H103">
            <v>-1</v>
          </cell>
          <cell r="I103">
            <v>-1</v>
          </cell>
        </row>
        <row r="105">
          <cell r="C105">
            <v>-483</v>
          </cell>
          <cell r="H105">
            <v>-483</v>
          </cell>
          <cell r="I105">
            <v>-506</v>
          </cell>
        </row>
        <row r="107">
          <cell r="C107">
            <v>0</v>
          </cell>
          <cell r="H107">
            <v>0</v>
          </cell>
          <cell r="I107">
            <v>0</v>
          </cell>
        </row>
        <row r="109">
          <cell r="C109">
            <v>0</v>
          </cell>
          <cell r="H109">
            <v>0</v>
          </cell>
          <cell r="I109">
            <v>0</v>
          </cell>
        </row>
        <row r="111">
          <cell r="C111">
            <v>1134</v>
          </cell>
          <cell r="H111">
            <v>1114</v>
          </cell>
          <cell r="I111">
            <v>1127</v>
          </cell>
        </row>
        <row r="113">
          <cell r="C113">
            <v>0</v>
          </cell>
          <cell r="H113">
            <v>0</v>
          </cell>
          <cell r="I113">
            <v>0</v>
          </cell>
        </row>
        <row r="118">
          <cell r="C118">
            <v>-748</v>
          </cell>
          <cell r="F118">
            <v>2</v>
          </cell>
          <cell r="G118">
            <v>30</v>
          </cell>
          <cell r="H118">
            <v>-778</v>
          </cell>
          <cell r="I118">
            <v>-806</v>
          </cell>
        </row>
        <row r="120">
          <cell r="C120">
            <v>0</v>
          </cell>
          <cell r="H120">
            <v>0</v>
          </cell>
          <cell r="I120">
            <v>0</v>
          </cell>
        </row>
        <row r="122">
          <cell r="C122">
            <v>0</v>
          </cell>
          <cell r="H122">
            <v>0</v>
          </cell>
          <cell r="I122">
            <v>0</v>
          </cell>
        </row>
        <row r="124">
          <cell r="C124">
            <v>0</v>
          </cell>
          <cell r="H124">
            <v>0</v>
          </cell>
          <cell r="I124">
            <v>0</v>
          </cell>
        </row>
        <row r="126">
          <cell r="C126">
            <v>0</v>
          </cell>
          <cell r="H126">
            <v>0</v>
          </cell>
          <cell r="I126">
            <v>0</v>
          </cell>
        </row>
        <row r="128">
          <cell r="C128">
            <v>-45</v>
          </cell>
          <cell r="H128">
            <v>-45</v>
          </cell>
          <cell r="I128">
            <v>-47</v>
          </cell>
        </row>
        <row r="130">
          <cell r="C130">
            <v>155</v>
          </cell>
          <cell r="H130">
            <v>155</v>
          </cell>
          <cell r="I130">
            <v>161</v>
          </cell>
        </row>
        <row r="132">
          <cell r="C132">
            <v>677</v>
          </cell>
          <cell r="H132">
            <v>677</v>
          </cell>
          <cell r="I132">
            <v>701</v>
          </cell>
        </row>
        <row r="134">
          <cell r="C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H136">
            <v>0</v>
          </cell>
          <cell r="I136">
            <v>0</v>
          </cell>
        </row>
        <row r="138">
          <cell r="C138">
            <v>18</v>
          </cell>
          <cell r="D138">
            <v>1</v>
          </cell>
          <cell r="E138">
            <v>4</v>
          </cell>
          <cell r="H138">
            <v>22</v>
          </cell>
          <cell r="I138">
            <v>23</v>
          </cell>
        </row>
        <row r="140">
          <cell r="C140">
            <v>97</v>
          </cell>
          <cell r="H140">
            <v>97</v>
          </cell>
          <cell r="I140">
            <v>100</v>
          </cell>
        </row>
        <row r="142">
          <cell r="C142">
            <v>385</v>
          </cell>
          <cell r="H142">
            <v>385</v>
          </cell>
          <cell r="I142">
            <v>399</v>
          </cell>
        </row>
        <row r="144">
          <cell r="C144">
            <v>0</v>
          </cell>
          <cell r="H144">
            <v>0</v>
          </cell>
          <cell r="I144">
            <v>0</v>
          </cell>
        </row>
        <row r="146">
          <cell r="C146">
            <v>153</v>
          </cell>
          <cell r="H146">
            <v>153</v>
          </cell>
          <cell r="I146">
            <v>159</v>
          </cell>
        </row>
        <row r="148">
          <cell r="C148">
            <v>8</v>
          </cell>
          <cell r="D148">
            <v>1</v>
          </cell>
          <cell r="E148">
            <v>6</v>
          </cell>
          <cell r="H148">
            <v>14</v>
          </cell>
          <cell r="I148">
            <v>14</v>
          </cell>
        </row>
        <row r="150">
          <cell r="C150">
            <v>15</v>
          </cell>
          <cell r="H150">
            <v>15</v>
          </cell>
          <cell r="I150">
            <v>16</v>
          </cell>
        </row>
        <row r="152">
          <cell r="C152">
            <v>209</v>
          </cell>
          <cell r="H152">
            <v>209</v>
          </cell>
          <cell r="I152">
            <v>217</v>
          </cell>
        </row>
        <row r="154">
          <cell r="C154">
            <v>163</v>
          </cell>
          <cell r="H154">
            <v>163</v>
          </cell>
          <cell r="I154">
            <v>169</v>
          </cell>
        </row>
        <row r="156">
          <cell r="C156">
            <v>0</v>
          </cell>
          <cell r="H156">
            <v>0</v>
          </cell>
          <cell r="I156">
            <v>0</v>
          </cell>
        </row>
        <row r="158">
          <cell r="H158">
            <v>0</v>
          </cell>
          <cell r="I158">
            <v>0</v>
          </cell>
        </row>
        <row r="160">
          <cell r="H160">
            <v>0</v>
          </cell>
          <cell r="I160">
            <v>0</v>
          </cell>
        </row>
        <row r="162">
          <cell r="C162">
            <v>46</v>
          </cell>
          <cell r="H162">
            <v>46</v>
          </cell>
          <cell r="I162">
            <v>48</v>
          </cell>
        </row>
        <row r="164">
          <cell r="C164">
            <v>0</v>
          </cell>
          <cell r="H164">
            <v>0</v>
          </cell>
          <cell r="I164">
            <v>0</v>
          </cell>
        </row>
        <row r="166">
          <cell r="C166">
            <v>0</v>
          </cell>
          <cell r="H166">
            <v>0</v>
          </cell>
          <cell r="I166">
            <v>0</v>
          </cell>
        </row>
        <row r="168">
          <cell r="C168">
            <v>0</v>
          </cell>
          <cell r="H168">
            <v>0</v>
          </cell>
          <cell r="I168">
            <v>0</v>
          </cell>
        </row>
        <row r="170">
          <cell r="C170">
            <v>1</v>
          </cell>
          <cell r="H170">
            <v>1</v>
          </cell>
          <cell r="I170">
            <v>-27</v>
          </cell>
        </row>
        <row r="172">
          <cell r="C172">
            <v>0</v>
          </cell>
          <cell r="H172">
            <v>0</v>
          </cell>
          <cell r="I172">
            <v>0</v>
          </cell>
        </row>
        <row r="174">
          <cell r="C174">
            <v>0</v>
          </cell>
          <cell r="H174">
            <v>0</v>
          </cell>
          <cell r="I174">
            <v>0</v>
          </cell>
        </row>
        <row r="176">
          <cell r="C176">
            <v>0</v>
          </cell>
          <cell r="H176">
            <v>0</v>
          </cell>
          <cell r="I176">
            <v>0</v>
          </cell>
        </row>
        <row r="178">
          <cell r="C178">
            <v>0</v>
          </cell>
          <cell r="H178">
            <v>0</v>
          </cell>
          <cell r="I178">
            <v>0</v>
          </cell>
        </row>
        <row r="180">
          <cell r="C180">
            <v>0</v>
          </cell>
          <cell r="H180">
            <v>0</v>
          </cell>
          <cell r="I180">
            <v>0</v>
          </cell>
        </row>
        <row r="182">
          <cell r="C182">
            <v>0</v>
          </cell>
          <cell r="H182">
            <v>0</v>
          </cell>
          <cell r="I182">
            <v>0</v>
          </cell>
        </row>
        <row r="184">
          <cell r="C184">
            <v>0</v>
          </cell>
          <cell r="H184">
            <v>0</v>
          </cell>
          <cell r="I184">
            <v>0</v>
          </cell>
        </row>
        <row r="186">
          <cell r="C186">
            <v>0</v>
          </cell>
          <cell r="H186">
            <v>0</v>
          </cell>
          <cell r="I186">
            <v>0</v>
          </cell>
        </row>
        <row r="188">
          <cell r="C188">
            <v>1134</v>
          </cell>
          <cell r="E188">
            <v>203</v>
          </cell>
          <cell r="G188">
            <v>203</v>
          </cell>
          <cell r="H188">
            <v>1114</v>
          </cell>
          <cell r="I188">
            <v>1127</v>
          </cell>
        </row>
      </sheetData>
      <sheetData sheetId="3" refreshError="1">
        <row r="5">
          <cell r="C5">
            <v>759</v>
          </cell>
          <cell r="D5">
            <v>1</v>
          </cell>
          <cell r="E5">
            <v>51</v>
          </cell>
          <cell r="F5">
            <v>35</v>
          </cell>
          <cell r="G5">
            <v>5478</v>
          </cell>
          <cell r="H5">
            <v>810</v>
          </cell>
          <cell r="I5">
            <v>810</v>
          </cell>
        </row>
        <row r="7">
          <cell r="C7">
            <v>1237</v>
          </cell>
          <cell r="D7">
            <v>0</v>
          </cell>
          <cell r="E7">
            <v>0</v>
          </cell>
          <cell r="F7">
            <v>0</v>
          </cell>
          <cell r="G7">
            <v>1237</v>
          </cell>
          <cell r="H7">
            <v>0</v>
          </cell>
          <cell r="I7">
            <v>0</v>
          </cell>
        </row>
        <row r="9">
          <cell r="C9">
            <v>327</v>
          </cell>
          <cell r="D9">
            <v>327</v>
          </cell>
          <cell r="E9">
            <v>0</v>
          </cell>
          <cell r="F9">
            <v>0</v>
          </cell>
          <cell r="G9">
            <v>2117</v>
          </cell>
          <cell r="H9">
            <v>327</v>
          </cell>
          <cell r="I9">
            <v>327</v>
          </cell>
        </row>
        <row r="11">
          <cell r="C11">
            <v>2972</v>
          </cell>
          <cell r="D11">
            <v>7</v>
          </cell>
          <cell r="E11">
            <v>6</v>
          </cell>
          <cell r="F11">
            <v>1</v>
          </cell>
          <cell r="G11">
            <v>7</v>
          </cell>
          <cell r="H11">
            <v>2972</v>
          </cell>
          <cell r="I11">
            <v>2972</v>
          </cell>
        </row>
        <row r="12">
          <cell r="D12">
            <v>10</v>
          </cell>
          <cell r="E12">
            <v>1</v>
          </cell>
        </row>
        <row r="13">
          <cell r="C13">
            <v>4248</v>
          </cell>
          <cell r="D13">
            <v>4248</v>
          </cell>
          <cell r="E13">
            <v>1</v>
          </cell>
          <cell r="F13">
            <v>0</v>
          </cell>
          <cell r="G13">
            <v>4344</v>
          </cell>
          <cell r="H13">
            <v>4248</v>
          </cell>
          <cell r="I13">
            <v>4248</v>
          </cell>
        </row>
        <row r="15">
          <cell r="C15">
            <v>0</v>
          </cell>
          <cell r="D15">
            <v>-40</v>
          </cell>
          <cell r="E15">
            <v>0</v>
          </cell>
          <cell r="F15">
            <v>11</v>
          </cell>
          <cell r="G15">
            <v>40</v>
          </cell>
          <cell r="H15">
            <v>-40</v>
          </cell>
          <cell r="I15">
            <v>-40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-589</v>
          </cell>
          <cell r="G17">
            <v>0</v>
          </cell>
          <cell r="H17">
            <v>0</v>
          </cell>
          <cell r="I17">
            <v>0</v>
          </cell>
        </row>
        <row r="19">
          <cell r="C19">
            <v>-3054</v>
          </cell>
          <cell r="D19">
            <v>-3500</v>
          </cell>
          <cell r="E19">
            <v>64</v>
          </cell>
          <cell r="F19">
            <v>6</v>
          </cell>
          <cell r="G19">
            <v>31</v>
          </cell>
          <cell r="H19">
            <v>-3500</v>
          </cell>
          <cell r="I19">
            <v>-3500</v>
          </cell>
        </row>
        <row r="20">
          <cell r="F20">
            <v>13</v>
          </cell>
          <cell r="G20">
            <v>155</v>
          </cell>
        </row>
        <row r="21">
          <cell r="C21">
            <v>682</v>
          </cell>
          <cell r="D21">
            <v>0</v>
          </cell>
          <cell r="E21">
            <v>0</v>
          </cell>
          <cell r="F21">
            <v>16</v>
          </cell>
          <cell r="G21">
            <v>260</v>
          </cell>
        </row>
        <row r="22">
          <cell r="C22">
            <v>0</v>
          </cell>
          <cell r="H22">
            <v>0</v>
          </cell>
          <cell r="I22">
            <v>0</v>
          </cell>
        </row>
        <row r="23">
          <cell r="C23">
            <v>36</v>
          </cell>
          <cell r="D23">
            <v>34</v>
          </cell>
          <cell r="E23">
            <v>0</v>
          </cell>
          <cell r="F23">
            <v>0</v>
          </cell>
          <cell r="G23">
            <v>70</v>
          </cell>
        </row>
        <row r="24">
          <cell r="C24">
            <v>21</v>
          </cell>
          <cell r="D24">
            <v>6</v>
          </cell>
          <cell r="E24">
            <v>13</v>
          </cell>
          <cell r="H24">
            <v>34</v>
          </cell>
          <cell r="I24">
            <v>34</v>
          </cell>
        </row>
        <row r="25">
          <cell r="C25">
            <v>1241</v>
          </cell>
          <cell r="D25">
            <v>-64</v>
          </cell>
          <cell r="E25">
            <v>-1241</v>
          </cell>
          <cell r="F25">
            <v>0</v>
          </cell>
          <cell r="G25">
            <v>-64</v>
          </cell>
          <cell r="H25">
            <v>4</v>
          </cell>
          <cell r="I25">
            <v>64</v>
          </cell>
        </row>
        <row r="26">
          <cell r="C26">
            <v>-37</v>
          </cell>
          <cell r="F26">
            <v>9</v>
          </cell>
          <cell r="G26">
            <v>27</v>
          </cell>
          <cell r="H26">
            <v>-64</v>
          </cell>
          <cell r="I26">
            <v>-64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C28">
            <v>0</v>
          </cell>
          <cell r="H28">
            <v>0</v>
          </cell>
          <cell r="I28">
            <v>0</v>
          </cell>
        </row>
        <row r="29">
          <cell r="C29">
            <v>25</v>
          </cell>
          <cell r="D29">
            <v>84</v>
          </cell>
          <cell r="E29">
            <v>0</v>
          </cell>
          <cell r="F29">
            <v>0</v>
          </cell>
          <cell r="G29">
            <v>109</v>
          </cell>
        </row>
        <row r="30">
          <cell r="C30">
            <v>140</v>
          </cell>
          <cell r="F30">
            <v>7</v>
          </cell>
          <cell r="G30">
            <v>6</v>
          </cell>
          <cell r="H30">
            <v>84</v>
          </cell>
          <cell r="I30">
            <v>84</v>
          </cell>
        </row>
        <row r="31">
          <cell r="C31">
            <v>1220</v>
          </cell>
          <cell r="D31">
            <v>55</v>
          </cell>
          <cell r="E31">
            <v>0</v>
          </cell>
          <cell r="F31">
            <v>8</v>
          </cell>
          <cell r="G31">
            <v>50</v>
          </cell>
        </row>
        <row r="32">
          <cell r="C32">
            <v>0</v>
          </cell>
          <cell r="H32">
            <v>0</v>
          </cell>
          <cell r="I32">
            <v>55</v>
          </cell>
        </row>
        <row r="33">
          <cell r="C33">
            <v>38</v>
          </cell>
          <cell r="D33">
            <v>40</v>
          </cell>
          <cell r="E33">
            <v>86</v>
          </cell>
          <cell r="F33">
            <v>0</v>
          </cell>
          <cell r="G33">
            <v>164</v>
          </cell>
        </row>
        <row r="34">
          <cell r="C34">
            <v>217</v>
          </cell>
          <cell r="F34">
            <v>14</v>
          </cell>
          <cell r="G34">
            <v>143</v>
          </cell>
          <cell r="H34">
            <v>40</v>
          </cell>
          <cell r="I34">
            <v>40</v>
          </cell>
        </row>
        <row r="35">
          <cell r="C35">
            <v>172</v>
          </cell>
          <cell r="D35">
            <v>72</v>
          </cell>
          <cell r="E35">
            <v>19</v>
          </cell>
          <cell r="F35">
            <v>15</v>
          </cell>
          <cell r="G35">
            <v>34</v>
          </cell>
        </row>
        <row r="36">
          <cell r="C36">
            <v>72</v>
          </cell>
          <cell r="H36">
            <v>72</v>
          </cell>
          <cell r="I36">
            <v>72</v>
          </cell>
        </row>
        <row r="37">
          <cell r="C37">
            <v>611</v>
          </cell>
          <cell r="D37">
            <v>93</v>
          </cell>
          <cell r="E37">
            <v>0</v>
          </cell>
          <cell r="F37">
            <v>0</v>
          </cell>
          <cell r="G37">
            <v>704</v>
          </cell>
        </row>
        <row r="38">
          <cell r="C38">
            <v>205</v>
          </cell>
          <cell r="F38">
            <v>3</v>
          </cell>
          <cell r="G38">
            <v>112</v>
          </cell>
          <cell r="H38">
            <v>93</v>
          </cell>
          <cell r="I38">
            <v>93</v>
          </cell>
        </row>
        <row r="39">
          <cell r="C39">
            <v>0</v>
          </cell>
          <cell r="D39">
            <v>92</v>
          </cell>
          <cell r="E39">
            <v>30</v>
          </cell>
          <cell r="F39">
            <v>0</v>
          </cell>
          <cell r="G39">
            <v>122</v>
          </cell>
        </row>
        <row r="40">
          <cell r="C40">
            <v>92</v>
          </cell>
          <cell r="H40">
            <v>92</v>
          </cell>
          <cell r="I40">
            <v>92</v>
          </cell>
        </row>
        <row r="41">
          <cell r="C41">
            <v>0</v>
          </cell>
          <cell r="D41">
            <v>1</v>
          </cell>
          <cell r="E41">
            <v>0</v>
          </cell>
          <cell r="F41">
            <v>0</v>
          </cell>
          <cell r="G41">
            <v>1</v>
          </cell>
        </row>
        <row r="42">
          <cell r="C42">
            <v>1</v>
          </cell>
          <cell r="H42">
            <v>1</v>
          </cell>
          <cell r="I42">
            <v>1</v>
          </cell>
        </row>
        <row r="43">
          <cell r="C43">
            <v>0</v>
          </cell>
          <cell r="D43">
            <v>116</v>
          </cell>
          <cell r="E43">
            <v>0</v>
          </cell>
          <cell r="F43">
            <v>0</v>
          </cell>
          <cell r="G43">
            <v>116</v>
          </cell>
        </row>
        <row r="44">
          <cell r="C44">
            <v>116</v>
          </cell>
          <cell r="H44">
            <v>116</v>
          </cell>
          <cell r="I44">
            <v>116</v>
          </cell>
        </row>
        <row r="45">
          <cell r="C45">
            <v>0</v>
          </cell>
          <cell r="D45">
            <v>260</v>
          </cell>
          <cell r="E45">
            <v>45</v>
          </cell>
          <cell r="F45">
            <v>0</v>
          </cell>
          <cell r="G45">
            <v>305</v>
          </cell>
        </row>
        <row r="46">
          <cell r="C46">
            <v>250</v>
          </cell>
          <cell r="H46">
            <v>250</v>
          </cell>
          <cell r="I46">
            <v>260</v>
          </cell>
        </row>
        <row r="47">
          <cell r="C47">
            <v>1230</v>
          </cell>
          <cell r="D47">
            <v>0</v>
          </cell>
          <cell r="E47">
            <v>0</v>
          </cell>
          <cell r="F47">
            <v>0</v>
          </cell>
          <cell r="G47">
            <v>1230</v>
          </cell>
        </row>
        <row r="48">
          <cell r="C48">
            <v>0</v>
          </cell>
          <cell r="H48">
            <v>0</v>
          </cell>
          <cell r="I48">
            <v>0</v>
          </cell>
        </row>
        <row r="49">
          <cell r="C49">
            <v>-554</v>
          </cell>
          <cell r="D49">
            <v>0</v>
          </cell>
          <cell r="E49">
            <v>0</v>
          </cell>
          <cell r="F49">
            <v>579</v>
          </cell>
          <cell r="G49">
            <v>25</v>
          </cell>
        </row>
        <row r="50">
          <cell r="C50">
            <v>0</v>
          </cell>
          <cell r="H50">
            <v>0</v>
          </cell>
          <cell r="I50">
            <v>0</v>
          </cell>
        </row>
        <row r="51">
          <cell r="C51">
            <v>-491</v>
          </cell>
          <cell r="D51">
            <v>0</v>
          </cell>
          <cell r="E51">
            <v>-507</v>
          </cell>
          <cell r="F51">
            <v>0</v>
          </cell>
          <cell r="G51">
            <v>-998</v>
          </cell>
          <cell r="H51">
            <v>2</v>
          </cell>
          <cell r="I51">
            <v>998</v>
          </cell>
        </row>
        <row r="52">
          <cell r="C52">
            <v>0</v>
          </cell>
          <cell r="H52">
            <v>0</v>
          </cell>
          <cell r="I52">
            <v>0</v>
          </cell>
        </row>
        <row r="53">
          <cell r="C53">
            <v>2091</v>
          </cell>
          <cell r="D53">
            <v>0</v>
          </cell>
          <cell r="E53">
            <v>0</v>
          </cell>
          <cell r="F53">
            <v>0</v>
          </cell>
          <cell r="G53">
            <v>2091</v>
          </cell>
        </row>
        <row r="54">
          <cell r="C54">
            <v>0</v>
          </cell>
          <cell r="H54">
            <v>0</v>
          </cell>
          <cell r="I54">
            <v>0</v>
          </cell>
        </row>
        <row r="55">
          <cell r="C55">
            <v>1045</v>
          </cell>
          <cell r="D55">
            <v>0</v>
          </cell>
          <cell r="E55">
            <v>0</v>
          </cell>
          <cell r="F55">
            <v>0</v>
          </cell>
          <cell r="G55">
            <v>1045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C58">
            <v>0</v>
          </cell>
          <cell r="H58">
            <v>0</v>
          </cell>
          <cell r="I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C60">
            <v>0</v>
          </cell>
          <cell r="H60">
            <v>0</v>
          </cell>
          <cell r="I60">
            <v>0</v>
          </cell>
        </row>
        <row r="61">
          <cell r="C61">
            <v>213</v>
          </cell>
          <cell r="D61">
            <v>-652</v>
          </cell>
          <cell r="E61">
            <v>0</v>
          </cell>
          <cell r="F61">
            <v>0</v>
          </cell>
          <cell r="G61">
            <v>-439</v>
          </cell>
          <cell r="H61">
            <v>1</v>
          </cell>
          <cell r="I61">
            <v>439</v>
          </cell>
        </row>
        <row r="62">
          <cell r="C62">
            <v>0</v>
          </cell>
          <cell r="H62">
            <v>0</v>
          </cell>
          <cell r="I62">
            <v>0</v>
          </cell>
        </row>
        <row r="63">
          <cell r="C63">
            <v>8663</v>
          </cell>
          <cell r="D63">
            <v>-8663</v>
          </cell>
          <cell r="E63">
            <v>0</v>
          </cell>
          <cell r="F63">
            <v>0</v>
          </cell>
          <cell r="G63">
            <v>0</v>
          </cell>
        </row>
        <row r="64">
          <cell r="C64">
            <v>-8663</v>
          </cell>
          <cell r="H64">
            <v>-8663</v>
          </cell>
          <cell r="I64">
            <v>-8663</v>
          </cell>
        </row>
        <row r="65">
          <cell r="C65">
            <v>0</v>
          </cell>
          <cell r="D65">
            <v>634</v>
          </cell>
          <cell r="E65">
            <v>0</v>
          </cell>
          <cell r="F65">
            <v>0</v>
          </cell>
          <cell r="G65">
            <v>634</v>
          </cell>
        </row>
        <row r="66">
          <cell r="C66">
            <v>443</v>
          </cell>
          <cell r="D66">
            <v>8</v>
          </cell>
          <cell r="E66">
            <v>50</v>
          </cell>
          <cell r="H66">
            <v>580</v>
          </cell>
          <cell r="I66">
            <v>634</v>
          </cell>
        </row>
        <row r="67">
          <cell r="C67">
            <v>4205</v>
          </cell>
          <cell r="D67">
            <v>12</v>
          </cell>
          <cell r="E67">
            <v>87</v>
          </cell>
          <cell r="F67">
            <v>0</v>
          </cell>
          <cell r="G67">
            <v>12263</v>
          </cell>
        </row>
        <row r="68">
          <cell r="C68">
            <v>6623</v>
          </cell>
          <cell r="D68">
            <v>13</v>
          </cell>
          <cell r="E68">
            <v>137</v>
          </cell>
          <cell r="H68">
            <v>6760</v>
          </cell>
          <cell r="I68">
            <v>7565</v>
          </cell>
        </row>
        <row r="69">
          <cell r="C69">
            <v>-1622</v>
          </cell>
          <cell r="D69">
            <v>-2153</v>
          </cell>
          <cell r="E69">
            <v>-37</v>
          </cell>
          <cell r="F69">
            <v>0</v>
          </cell>
          <cell r="G69">
            <v>-3812</v>
          </cell>
        </row>
        <row r="70">
          <cell r="C70">
            <v>-1844</v>
          </cell>
          <cell r="F70">
            <v>13</v>
          </cell>
          <cell r="G70">
            <v>27</v>
          </cell>
          <cell r="H70">
            <v>-1871</v>
          </cell>
          <cell r="I70">
            <v>-2153</v>
          </cell>
        </row>
        <row r="71">
          <cell r="C71">
            <v>0</v>
          </cell>
          <cell r="D71">
            <v>7098</v>
          </cell>
          <cell r="E71">
            <v>0</v>
          </cell>
          <cell r="F71">
            <v>0</v>
          </cell>
          <cell r="G71">
            <v>7098</v>
          </cell>
          <cell r="H71">
            <v>2</v>
          </cell>
          <cell r="I71">
            <v>129</v>
          </cell>
        </row>
        <row r="72">
          <cell r="C72">
            <v>5888</v>
          </cell>
          <cell r="H72">
            <v>5888</v>
          </cell>
          <cell r="I72">
            <v>7098</v>
          </cell>
        </row>
        <row r="73">
          <cell r="C73">
            <v>47</v>
          </cell>
          <cell r="D73">
            <v>163</v>
          </cell>
          <cell r="E73">
            <v>0</v>
          </cell>
          <cell r="F73">
            <v>0</v>
          </cell>
          <cell r="G73">
            <v>210</v>
          </cell>
        </row>
        <row r="74">
          <cell r="C74">
            <v>0</v>
          </cell>
          <cell r="H74">
            <v>0</v>
          </cell>
          <cell r="I74">
            <v>163</v>
          </cell>
        </row>
        <row r="75">
          <cell r="C75">
            <v>-90</v>
          </cell>
          <cell r="D75">
            <v>0</v>
          </cell>
          <cell r="E75">
            <v>0</v>
          </cell>
          <cell r="F75">
            <v>0</v>
          </cell>
          <cell r="G75">
            <v>-90</v>
          </cell>
        </row>
        <row r="76">
          <cell r="C76">
            <v>0</v>
          </cell>
          <cell r="H76">
            <v>0</v>
          </cell>
          <cell r="I76">
            <v>0</v>
          </cell>
        </row>
        <row r="77">
          <cell r="C77">
            <v>-31</v>
          </cell>
          <cell r="D77">
            <v>-453</v>
          </cell>
          <cell r="E77">
            <v>-86</v>
          </cell>
          <cell r="F77">
            <v>0</v>
          </cell>
          <cell r="G77">
            <v>-570</v>
          </cell>
        </row>
        <row r="78">
          <cell r="C78">
            <v>-561</v>
          </cell>
          <cell r="D78">
            <v>3</v>
          </cell>
          <cell r="E78">
            <v>112</v>
          </cell>
          <cell r="F78">
            <v>4</v>
          </cell>
          <cell r="G78">
            <v>4</v>
          </cell>
          <cell r="H78">
            <v>-453</v>
          </cell>
          <cell r="I78">
            <v>-453</v>
          </cell>
        </row>
        <row r="79">
          <cell r="C79">
            <v>0</v>
          </cell>
          <cell r="D79">
            <v>-1729</v>
          </cell>
          <cell r="E79">
            <v>-65</v>
          </cell>
          <cell r="F79">
            <v>0</v>
          </cell>
          <cell r="G79">
            <v>-1794</v>
          </cell>
        </row>
        <row r="80">
          <cell r="C80">
            <v>-1712</v>
          </cell>
          <cell r="D80">
            <v>9</v>
          </cell>
          <cell r="E80">
            <v>27</v>
          </cell>
          <cell r="F80">
            <v>1</v>
          </cell>
          <cell r="G80">
            <v>44</v>
          </cell>
          <cell r="H80">
            <v>-1729</v>
          </cell>
          <cell r="I80">
            <v>-1729</v>
          </cell>
        </row>
        <row r="81">
          <cell r="C81">
            <v>-71</v>
          </cell>
          <cell r="D81">
            <v>-1662</v>
          </cell>
          <cell r="E81">
            <v>-151</v>
          </cell>
          <cell r="F81">
            <v>0</v>
          </cell>
          <cell r="G81">
            <v>-1884</v>
          </cell>
        </row>
        <row r="82">
          <cell r="C82">
            <v>-1662</v>
          </cell>
          <cell r="H82">
            <v>-1662</v>
          </cell>
          <cell r="I82">
            <v>-1662</v>
          </cell>
        </row>
        <row r="83">
          <cell r="C83">
            <v>-13</v>
          </cell>
          <cell r="D83">
            <v>-153</v>
          </cell>
          <cell r="E83">
            <v>-46</v>
          </cell>
          <cell r="F83">
            <v>0</v>
          </cell>
          <cell r="G83">
            <v>-212</v>
          </cell>
        </row>
        <row r="84">
          <cell r="C84">
            <v>-153</v>
          </cell>
          <cell r="H84">
            <v>-153</v>
          </cell>
          <cell r="I84">
            <v>-153</v>
          </cell>
        </row>
        <row r="85">
          <cell r="C85">
            <v>0</v>
          </cell>
          <cell r="D85">
            <v>-364</v>
          </cell>
          <cell r="E85">
            <v>0</v>
          </cell>
          <cell r="F85">
            <v>0</v>
          </cell>
          <cell r="G85">
            <v>-364</v>
          </cell>
        </row>
        <row r="86">
          <cell r="C86">
            <v>-364</v>
          </cell>
          <cell r="H86">
            <v>-364</v>
          </cell>
          <cell r="I86">
            <v>-364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C88">
            <v>0</v>
          </cell>
          <cell r="H88">
            <v>0</v>
          </cell>
          <cell r="I88">
            <v>0</v>
          </cell>
        </row>
        <row r="89">
          <cell r="C89">
            <v>-39</v>
          </cell>
          <cell r="D89">
            <v>0</v>
          </cell>
          <cell r="E89">
            <v>0</v>
          </cell>
          <cell r="F89">
            <v>0</v>
          </cell>
          <cell r="G89">
            <v>-39</v>
          </cell>
        </row>
        <row r="90">
          <cell r="C90">
            <v>0</v>
          </cell>
          <cell r="H90">
            <v>0</v>
          </cell>
          <cell r="I90">
            <v>0</v>
          </cell>
        </row>
        <row r="91">
          <cell r="C91">
            <v>-75</v>
          </cell>
          <cell r="D91">
            <v>-97</v>
          </cell>
          <cell r="E91">
            <v>-60</v>
          </cell>
          <cell r="F91">
            <v>0</v>
          </cell>
          <cell r="G91">
            <v>-232</v>
          </cell>
        </row>
        <row r="92">
          <cell r="C92">
            <v>-97</v>
          </cell>
          <cell r="H92">
            <v>-97</v>
          </cell>
          <cell r="I92">
            <v>-97</v>
          </cell>
        </row>
        <row r="93">
          <cell r="C93">
            <v>0</v>
          </cell>
          <cell r="D93">
            <v>-5278</v>
          </cell>
          <cell r="E93">
            <v>0</v>
          </cell>
          <cell r="F93">
            <v>0</v>
          </cell>
          <cell r="G93">
            <v>-5278</v>
          </cell>
        </row>
        <row r="94">
          <cell r="C94">
            <v>-5278</v>
          </cell>
          <cell r="H94">
            <v>-5278</v>
          </cell>
          <cell r="I94">
            <v>-5278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C96">
            <v>0</v>
          </cell>
          <cell r="H96">
            <v>0</v>
          </cell>
          <cell r="I96">
            <v>0</v>
          </cell>
        </row>
        <row r="97">
          <cell r="C97">
            <v>-329</v>
          </cell>
          <cell r="D97">
            <v>-669</v>
          </cell>
          <cell r="E97">
            <v>-10</v>
          </cell>
          <cell r="F97">
            <v>0</v>
          </cell>
          <cell r="G97">
            <v>-1008</v>
          </cell>
        </row>
        <row r="98">
          <cell r="C98">
            <v>-669</v>
          </cell>
          <cell r="H98">
            <v>-669</v>
          </cell>
          <cell r="I98">
            <v>-669</v>
          </cell>
        </row>
        <row r="99">
          <cell r="C99">
            <v>174</v>
          </cell>
          <cell r="D99">
            <v>374</v>
          </cell>
          <cell r="E99">
            <v>0</v>
          </cell>
          <cell r="F99">
            <v>0</v>
          </cell>
          <cell r="G99">
            <v>548</v>
          </cell>
        </row>
        <row r="100">
          <cell r="C100">
            <v>374</v>
          </cell>
          <cell r="H100">
            <v>374</v>
          </cell>
          <cell r="I100">
            <v>374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C102">
            <v>0</v>
          </cell>
          <cell r="H102">
            <v>0</v>
          </cell>
          <cell r="I102">
            <v>0</v>
          </cell>
        </row>
        <row r="103">
          <cell r="C103">
            <v>-20396</v>
          </cell>
          <cell r="D103">
            <v>0</v>
          </cell>
          <cell r="E103">
            <v>0</v>
          </cell>
          <cell r="F103">
            <v>0</v>
          </cell>
          <cell r="G103">
            <v>-20396</v>
          </cell>
        </row>
        <row r="104">
          <cell r="C104">
            <v>-1</v>
          </cell>
          <cell r="H104">
            <v>-1</v>
          </cell>
          <cell r="I104">
            <v>-1</v>
          </cell>
        </row>
        <row r="105">
          <cell r="C105">
            <v>-10038</v>
          </cell>
          <cell r="D105">
            <v>0</v>
          </cell>
          <cell r="E105">
            <v>0</v>
          </cell>
          <cell r="F105">
            <v>0</v>
          </cell>
          <cell r="G105">
            <v>-10038</v>
          </cell>
        </row>
        <row r="106">
          <cell r="C106">
            <v>0</v>
          </cell>
          <cell r="H106">
            <v>0</v>
          </cell>
          <cell r="I106">
            <v>0</v>
          </cell>
        </row>
        <row r="107">
          <cell r="C107">
            <v>-3323</v>
          </cell>
          <cell r="D107">
            <v>0</v>
          </cell>
          <cell r="E107">
            <v>0</v>
          </cell>
          <cell r="F107">
            <v>0</v>
          </cell>
          <cell r="G107">
            <v>-3323</v>
          </cell>
        </row>
        <row r="108">
          <cell r="C108">
            <v>0</v>
          </cell>
          <cell r="H108">
            <v>0</v>
          </cell>
          <cell r="I108">
            <v>0</v>
          </cell>
        </row>
        <row r="109">
          <cell r="C109">
            <v>2298</v>
          </cell>
          <cell r="D109">
            <v>0</v>
          </cell>
          <cell r="E109">
            <v>0</v>
          </cell>
          <cell r="F109">
            <v>0</v>
          </cell>
          <cell r="G109">
            <v>2298</v>
          </cell>
        </row>
        <row r="110">
          <cell r="C110">
            <v>363</v>
          </cell>
          <cell r="H110">
            <v>363</v>
          </cell>
          <cell r="I110">
            <v>-651</v>
          </cell>
        </row>
        <row r="111">
          <cell r="C111">
            <v>1155</v>
          </cell>
          <cell r="D111">
            <v>439</v>
          </cell>
          <cell r="E111">
            <v>1127</v>
          </cell>
          <cell r="F111">
            <v>-25</v>
          </cell>
          <cell r="G111">
            <v>2696</v>
          </cell>
        </row>
        <row r="112">
          <cell r="C112">
            <v>984</v>
          </cell>
          <cell r="H112">
            <v>1440</v>
          </cell>
          <cell r="I112">
            <v>439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C114">
            <v>0</v>
          </cell>
          <cell r="H114">
            <v>0</v>
          </cell>
          <cell r="I114">
            <v>0</v>
          </cell>
        </row>
        <row r="119">
          <cell r="C119">
            <v>-29197</v>
          </cell>
          <cell r="H119">
            <v>-29197</v>
          </cell>
          <cell r="I119">
            <v>-30500</v>
          </cell>
        </row>
        <row r="120">
          <cell r="C120">
            <v>0</v>
          </cell>
          <cell r="D120">
            <v>12691</v>
          </cell>
          <cell r="E120">
            <v>0</v>
          </cell>
          <cell r="F120">
            <v>0</v>
          </cell>
          <cell r="G120">
            <v>12691</v>
          </cell>
        </row>
        <row r="121">
          <cell r="C121">
            <v>12203</v>
          </cell>
          <cell r="H121">
            <v>12203</v>
          </cell>
          <cell r="I121">
            <v>12691</v>
          </cell>
        </row>
        <row r="122">
          <cell r="C122">
            <v>0</v>
          </cell>
          <cell r="D122">
            <v>1707</v>
          </cell>
          <cell r="E122">
            <v>0</v>
          </cell>
          <cell r="F122">
            <v>0</v>
          </cell>
          <cell r="G122">
            <v>1707</v>
          </cell>
        </row>
        <row r="123">
          <cell r="C123">
            <v>1623</v>
          </cell>
          <cell r="D123">
            <v>6</v>
          </cell>
          <cell r="E123">
            <v>18</v>
          </cell>
          <cell r="H123">
            <v>1641</v>
          </cell>
          <cell r="I123">
            <v>1707</v>
          </cell>
        </row>
        <row r="124">
          <cell r="C124">
            <v>0</v>
          </cell>
          <cell r="D124">
            <v>131</v>
          </cell>
          <cell r="E124">
            <v>0</v>
          </cell>
          <cell r="F124">
            <v>0</v>
          </cell>
          <cell r="G124">
            <v>131</v>
          </cell>
        </row>
        <row r="125">
          <cell r="C125">
            <v>126</v>
          </cell>
          <cell r="H125">
            <v>126</v>
          </cell>
          <cell r="I125">
            <v>131</v>
          </cell>
        </row>
        <row r="126">
          <cell r="C126">
            <v>0</v>
          </cell>
          <cell r="D126">
            <v>1068</v>
          </cell>
          <cell r="E126">
            <v>0</v>
          </cell>
          <cell r="F126">
            <v>0</v>
          </cell>
          <cell r="G126">
            <v>1068</v>
          </cell>
        </row>
        <row r="127">
          <cell r="C127">
            <v>942</v>
          </cell>
          <cell r="D127">
            <v>13</v>
          </cell>
          <cell r="E127">
            <v>11</v>
          </cell>
          <cell r="H127">
            <v>969</v>
          </cell>
          <cell r="I127">
            <v>1068</v>
          </cell>
        </row>
        <row r="128">
          <cell r="C128">
            <v>0</v>
          </cell>
          <cell r="D128">
            <v>13</v>
          </cell>
          <cell r="E128">
            <v>16</v>
          </cell>
          <cell r="F128">
            <v>0</v>
          </cell>
          <cell r="G128">
            <v>-307</v>
          </cell>
        </row>
        <row r="129">
          <cell r="C129">
            <v>-250</v>
          </cell>
          <cell r="H129">
            <v>-250</v>
          </cell>
          <cell r="I129">
            <v>-260</v>
          </cell>
        </row>
        <row r="130">
          <cell r="C130">
            <v>0</v>
          </cell>
          <cell r="D130">
            <v>236</v>
          </cell>
          <cell r="E130">
            <v>161</v>
          </cell>
          <cell r="F130">
            <v>0</v>
          </cell>
          <cell r="G130">
            <v>397</v>
          </cell>
        </row>
        <row r="131">
          <cell r="C131">
            <v>227</v>
          </cell>
          <cell r="H131">
            <v>227</v>
          </cell>
          <cell r="I131">
            <v>236</v>
          </cell>
        </row>
        <row r="132">
          <cell r="C132">
            <v>0</v>
          </cell>
          <cell r="D132">
            <v>0</v>
          </cell>
          <cell r="E132">
            <v>701</v>
          </cell>
          <cell r="F132">
            <v>0</v>
          </cell>
          <cell r="G132">
            <v>701</v>
          </cell>
        </row>
        <row r="133">
          <cell r="C133">
            <v>0</v>
          </cell>
          <cell r="H133">
            <v>0</v>
          </cell>
          <cell r="I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C135">
            <v>0</v>
          </cell>
          <cell r="H135">
            <v>0</v>
          </cell>
          <cell r="I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C137">
            <v>0</v>
          </cell>
          <cell r="H137">
            <v>0</v>
          </cell>
          <cell r="I137">
            <v>0</v>
          </cell>
        </row>
        <row r="138">
          <cell r="C138">
            <v>0</v>
          </cell>
          <cell r="D138">
            <v>0</v>
          </cell>
          <cell r="E138">
            <v>23</v>
          </cell>
          <cell r="F138">
            <v>0</v>
          </cell>
          <cell r="G138">
            <v>23</v>
          </cell>
        </row>
        <row r="139">
          <cell r="C139">
            <v>0</v>
          </cell>
          <cell r="H139">
            <v>0</v>
          </cell>
          <cell r="I139">
            <v>0</v>
          </cell>
        </row>
        <row r="140">
          <cell r="C140">
            <v>0</v>
          </cell>
          <cell r="D140">
            <v>0</v>
          </cell>
          <cell r="E140">
            <v>100</v>
          </cell>
          <cell r="F140">
            <v>0</v>
          </cell>
          <cell r="G140">
            <v>100</v>
          </cell>
        </row>
        <row r="141">
          <cell r="C141">
            <v>0</v>
          </cell>
          <cell r="H141">
            <v>0</v>
          </cell>
          <cell r="I141">
            <v>0</v>
          </cell>
        </row>
        <row r="142">
          <cell r="C142">
            <v>0</v>
          </cell>
          <cell r="D142">
            <v>1711</v>
          </cell>
          <cell r="E142">
            <v>399</v>
          </cell>
          <cell r="F142">
            <v>0</v>
          </cell>
          <cell r="G142">
            <v>2110</v>
          </cell>
        </row>
        <row r="143">
          <cell r="C143">
            <v>1645</v>
          </cell>
          <cell r="H143">
            <v>1645</v>
          </cell>
          <cell r="I143">
            <v>1711</v>
          </cell>
        </row>
        <row r="144">
          <cell r="C144">
            <v>0</v>
          </cell>
          <cell r="D144">
            <v>758</v>
          </cell>
          <cell r="E144">
            <v>0</v>
          </cell>
          <cell r="F144">
            <v>0</v>
          </cell>
          <cell r="G144">
            <v>758</v>
          </cell>
        </row>
        <row r="145">
          <cell r="C145">
            <v>729</v>
          </cell>
          <cell r="H145">
            <v>729</v>
          </cell>
          <cell r="I145">
            <v>758</v>
          </cell>
        </row>
        <row r="146">
          <cell r="C146">
            <v>0</v>
          </cell>
          <cell r="D146">
            <v>1458</v>
          </cell>
          <cell r="E146">
            <v>159</v>
          </cell>
          <cell r="F146">
            <v>0</v>
          </cell>
          <cell r="G146">
            <v>1617</v>
          </cell>
        </row>
        <row r="147">
          <cell r="C147">
            <v>1402</v>
          </cell>
          <cell r="H147">
            <v>1402</v>
          </cell>
          <cell r="I147">
            <v>1458</v>
          </cell>
        </row>
        <row r="148">
          <cell r="C148">
            <v>0</v>
          </cell>
          <cell r="D148">
            <v>0</v>
          </cell>
          <cell r="E148">
            <v>14</v>
          </cell>
          <cell r="F148">
            <v>0</v>
          </cell>
          <cell r="G148">
            <v>14</v>
          </cell>
        </row>
        <row r="149">
          <cell r="C149">
            <v>0</v>
          </cell>
          <cell r="H149">
            <v>0</v>
          </cell>
          <cell r="I149">
            <v>0</v>
          </cell>
        </row>
        <row r="150">
          <cell r="C150">
            <v>0</v>
          </cell>
          <cell r="D150">
            <v>588</v>
          </cell>
          <cell r="E150">
            <v>16</v>
          </cell>
          <cell r="F150">
            <v>0</v>
          </cell>
          <cell r="G150">
            <v>604</v>
          </cell>
        </row>
        <row r="151">
          <cell r="C151">
            <v>565</v>
          </cell>
          <cell r="H151">
            <v>565</v>
          </cell>
          <cell r="I151">
            <v>588</v>
          </cell>
        </row>
        <row r="152">
          <cell r="C152">
            <v>1447</v>
          </cell>
          <cell r="D152">
            <v>5041</v>
          </cell>
          <cell r="E152">
            <v>217</v>
          </cell>
          <cell r="F152">
            <v>0</v>
          </cell>
          <cell r="G152">
            <v>6705</v>
          </cell>
        </row>
        <row r="153">
          <cell r="C153">
            <v>4847</v>
          </cell>
          <cell r="H153">
            <v>4847</v>
          </cell>
          <cell r="I153">
            <v>5041</v>
          </cell>
        </row>
        <row r="154">
          <cell r="C154">
            <v>950</v>
          </cell>
          <cell r="D154">
            <v>1180</v>
          </cell>
          <cell r="E154">
            <v>169</v>
          </cell>
          <cell r="F154">
            <v>0</v>
          </cell>
          <cell r="G154">
            <v>2299</v>
          </cell>
        </row>
        <row r="155">
          <cell r="C155">
            <v>1135</v>
          </cell>
          <cell r="H155">
            <v>1135</v>
          </cell>
          <cell r="I155">
            <v>1180</v>
          </cell>
        </row>
        <row r="156">
          <cell r="C156">
            <v>553</v>
          </cell>
          <cell r="D156">
            <v>584</v>
          </cell>
          <cell r="E156">
            <v>0</v>
          </cell>
          <cell r="F156">
            <v>0</v>
          </cell>
          <cell r="G156">
            <v>1137</v>
          </cell>
        </row>
        <row r="157">
          <cell r="C157">
            <v>475</v>
          </cell>
          <cell r="D157">
            <v>13</v>
          </cell>
          <cell r="E157">
            <v>19</v>
          </cell>
          <cell r="H157">
            <v>494</v>
          </cell>
          <cell r="I157">
            <v>584</v>
          </cell>
        </row>
        <row r="158">
          <cell r="C158">
            <v>0</v>
          </cell>
          <cell r="D158">
            <v>81</v>
          </cell>
          <cell r="E158">
            <v>0</v>
          </cell>
          <cell r="F158">
            <v>0</v>
          </cell>
          <cell r="G158">
            <v>81</v>
          </cell>
        </row>
        <row r="159">
          <cell r="C159">
            <v>78</v>
          </cell>
          <cell r="H159">
            <v>78</v>
          </cell>
          <cell r="I159">
            <v>81</v>
          </cell>
        </row>
        <row r="160">
          <cell r="C160">
            <v>0</v>
          </cell>
          <cell r="D160">
            <v>2291</v>
          </cell>
          <cell r="E160">
            <v>0</v>
          </cell>
          <cell r="F160">
            <v>0</v>
          </cell>
          <cell r="G160">
            <v>2291</v>
          </cell>
        </row>
        <row r="161">
          <cell r="C161">
            <v>1943</v>
          </cell>
          <cell r="D161">
            <v>16</v>
          </cell>
          <cell r="E161">
            <v>260</v>
          </cell>
          <cell r="H161">
            <v>2203</v>
          </cell>
          <cell r="I161">
            <v>2291</v>
          </cell>
        </row>
        <row r="162">
          <cell r="C162">
            <v>348</v>
          </cell>
          <cell r="D162">
            <v>1295</v>
          </cell>
          <cell r="E162">
            <v>48</v>
          </cell>
          <cell r="F162">
            <v>0</v>
          </cell>
          <cell r="G162">
            <v>1691</v>
          </cell>
          <cell r="H162">
            <v>2</v>
          </cell>
          <cell r="I162">
            <v>23</v>
          </cell>
        </row>
        <row r="163">
          <cell r="C163">
            <v>1205</v>
          </cell>
          <cell r="D163">
            <v>11</v>
          </cell>
          <cell r="E163">
            <v>40</v>
          </cell>
          <cell r="H163">
            <v>1245</v>
          </cell>
          <cell r="I163">
            <v>1295</v>
          </cell>
        </row>
        <row r="164">
          <cell r="C164">
            <v>-3147</v>
          </cell>
          <cell r="D164">
            <v>0</v>
          </cell>
          <cell r="E164">
            <v>0</v>
          </cell>
          <cell r="F164">
            <v>0</v>
          </cell>
          <cell r="G164">
            <v>-3147</v>
          </cell>
        </row>
        <row r="165">
          <cell r="C165">
            <v>0</v>
          </cell>
          <cell r="H165">
            <v>0</v>
          </cell>
          <cell r="I165">
            <v>0</v>
          </cell>
        </row>
        <row r="166">
          <cell r="C166">
            <v>-520</v>
          </cell>
          <cell r="D166">
            <v>520</v>
          </cell>
          <cell r="E166">
            <v>0</v>
          </cell>
          <cell r="F166">
            <v>0</v>
          </cell>
          <cell r="G166">
            <v>0</v>
          </cell>
        </row>
        <row r="167">
          <cell r="C167">
            <v>1380</v>
          </cell>
          <cell r="H167">
            <v>1380</v>
          </cell>
          <cell r="I167">
            <v>520</v>
          </cell>
        </row>
        <row r="168">
          <cell r="C168">
            <v>20</v>
          </cell>
          <cell r="D168">
            <v>-80</v>
          </cell>
          <cell r="E168">
            <v>0</v>
          </cell>
          <cell r="F168">
            <v>0</v>
          </cell>
          <cell r="G168">
            <v>-60</v>
          </cell>
        </row>
        <row r="169">
          <cell r="C169">
            <v>-80</v>
          </cell>
          <cell r="H169">
            <v>-80</v>
          </cell>
          <cell r="I169">
            <v>-80</v>
          </cell>
        </row>
        <row r="170">
          <cell r="C170">
            <v>421</v>
          </cell>
          <cell r="D170">
            <v>69</v>
          </cell>
          <cell r="E170">
            <v>-27</v>
          </cell>
          <cell r="F170">
            <v>-25</v>
          </cell>
          <cell r="G170">
            <v>438</v>
          </cell>
        </row>
        <row r="171">
          <cell r="C171">
            <v>116</v>
          </cell>
          <cell r="D171">
            <v>4</v>
          </cell>
          <cell r="E171">
            <v>4</v>
          </cell>
          <cell r="F171">
            <v>10</v>
          </cell>
          <cell r="G171">
            <v>1</v>
          </cell>
          <cell r="H171">
            <v>153</v>
          </cell>
          <cell r="I171">
            <v>69</v>
          </cell>
        </row>
        <row r="172">
          <cell r="C172">
            <v>73</v>
          </cell>
          <cell r="D172">
            <v>14</v>
          </cell>
          <cell r="E172">
            <v>34</v>
          </cell>
          <cell r="F172">
            <v>0</v>
          </cell>
          <cell r="G172">
            <v>73</v>
          </cell>
        </row>
        <row r="173">
          <cell r="C173">
            <v>0</v>
          </cell>
          <cell r="F173">
            <v>13</v>
          </cell>
          <cell r="G173">
            <v>1</v>
          </cell>
          <cell r="H173">
            <v>-1</v>
          </cell>
          <cell r="I173">
            <v>0</v>
          </cell>
        </row>
        <row r="174">
          <cell r="C174">
            <v>0</v>
          </cell>
          <cell r="D174">
            <v>34</v>
          </cell>
          <cell r="E174">
            <v>0</v>
          </cell>
          <cell r="F174">
            <v>0</v>
          </cell>
          <cell r="G174">
            <v>34</v>
          </cell>
        </row>
        <row r="175">
          <cell r="C175">
            <v>0</v>
          </cell>
          <cell r="D175">
            <v>15</v>
          </cell>
          <cell r="E175">
            <v>34</v>
          </cell>
          <cell r="H175">
            <v>34</v>
          </cell>
          <cell r="I175">
            <v>34</v>
          </cell>
        </row>
        <row r="176">
          <cell r="C176">
            <v>0</v>
          </cell>
          <cell r="D176">
            <v>113</v>
          </cell>
          <cell r="E176">
            <v>0</v>
          </cell>
          <cell r="F176">
            <v>0</v>
          </cell>
          <cell r="G176">
            <v>113</v>
          </cell>
        </row>
        <row r="177">
          <cell r="C177">
            <v>0</v>
          </cell>
          <cell r="D177">
            <v>14</v>
          </cell>
          <cell r="E177">
            <v>109</v>
          </cell>
          <cell r="H177">
            <v>109</v>
          </cell>
          <cell r="I177">
            <v>113</v>
          </cell>
        </row>
        <row r="178">
          <cell r="C178">
            <v>0</v>
          </cell>
          <cell r="D178">
            <v>-62</v>
          </cell>
          <cell r="E178">
            <v>0</v>
          </cell>
          <cell r="F178">
            <v>0</v>
          </cell>
          <cell r="G178">
            <v>-62</v>
          </cell>
        </row>
        <row r="179">
          <cell r="C179">
            <v>0</v>
          </cell>
          <cell r="H179">
            <v>0</v>
          </cell>
          <cell r="I179">
            <v>-62</v>
          </cell>
        </row>
        <row r="180">
          <cell r="C180">
            <v>184</v>
          </cell>
          <cell r="D180">
            <v>0</v>
          </cell>
          <cell r="E180">
            <v>0</v>
          </cell>
          <cell r="F180">
            <v>0</v>
          </cell>
          <cell r="G180">
            <v>184</v>
          </cell>
        </row>
        <row r="181">
          <cell r="C181">
            <v>0</v>
          </cell>
          <cell r="H181">
            <v>0</v>
          </cell>
          <cell r="I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C183">
            <v>0</v>
          </cell>
          <cell r="H183">
            <v>0</v>
          </cell>
          <cell r="I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C185">
            <v>0</v>
          </cell>
          <cell r="H185">
            <v>0</v>
          </cell>
          <cell r="I185">
            <v>0</v>
          </cell>
        </row>
        <row r="186">
          <cell r="C186">
            <v>826</v>
          </cell>
          <cell r="D186">
            <v>-215</v>
          </cell>
          <cell r="E186">
            <v>0</v>
          </cell>
          <cell r="F186">
            <v>0</v>
          </cell>
          <cell r="G186">
            <v>611</v>
          </cell>
          <cell r="H186">
            <v>3</v>
          </cell>
          <cell r="I186">
            <v>25</v>
          </cell>
        </row>
        <row r="187">
          <cell r="C187">
            <v>-130</v>
          </cell>
          <cell r="F187">
            <v>12</v>
          </cell>
          <cell r="G187">
            <v>87</v>
          </cell>
          <cell r="H187">
            <v>-217</v>
          </cell>
          <cell r="I187">
            <v>-215</v>
          </cell>
        </row>
        <row r="189">
          <cell r="C189">
            <v>1155</v>
          </cell>
          <cell r="D189">
            <v>439</v>
          </cell>
          <cell r="E189">
            <v>1127</v>
          </cell>
          <cell r="F189">
            <v>-25</v>
          </cell>
          <cell r="G189">
            <v>2696</v>
          </cell>
        </row>
        <row r="190">
          <cell r="C190">
            <v>984</v>
          </cell>
          <cell r="E190">
            <v>1029</v>
          </cell>
          <cell r="G190">
            <v>1029</v>
          </cell>
          <cell r="H190">
            <v>1440</v>
          </cell>
          <cell r="I190">
            <v>439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C5">
            <v>112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5">
          <cell r="C5">
            <v>4521</v>
          </cell>
        </row>
      </sheetData>
      <sheetData sheetId="27">
        <row r="5">
          <cell r="C5">
            <v>4521</v>
          </cell>
        </row>
      </sheetData>
      <sheetData sheetId="28">
        <row r="5">
          <cell r="C5">
            <v>112</v>
          </cell>
        </row>
      </sheetData>
      <sheetData sheetId="29">
        <row r="5">
          <cell r="C5">
            <v>759</v>
          </cell>
        </row>
      </sheetData>
      <sheetData sheetId="30"/>
      <sheetData sheetId="31"/>
      <sheetData sheetId="32">
        <row r="5">
          <cell r="C5">
            <v>112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כירה - 1996"/>
      <sheetName val="הנה&quot;כ - 1996"/>
      <sheetName val="????? - 1996"/>
      <sheetName val="???&quot;? - 1996"/>
    </sheetNames>
    <sheetDataSet>
      <sheetData sheetId="0" refreshError="1">
        <row r="2">
          <cell r="W2" t="str">
            <v>הום סנטרס</v>
          </cell>
          <cell r="AD2" t="str">
            <v>הום סנטרס</v>
          </cell>
          <cell r="AK2" t="str">
            <v>הום סנטרס</v>
          </cell>
        </row>
        <row r="4">
          <cell r="W4" t="str">
            <v>הוצאות מכירה</v>
          </cell>
          <cell r="AD4" t="str">
            <v>הוצאות מכירה</v>
          </cell>
          <cell r="AK4" t="str">
            <v>הוצאות מכירה</v>
          </cell>
        </row>
        <row r="5">
          <cell r="V5" t="str">
            <v>1-6/96</v>
          </cell>
          <cell r="AE5" t="str">
            <v>7-9/96</v>
          </cell>
          <cell r="AL5" t="str">
            <v>1-9/96</v>
          </cell>
        </row>
        <row r="7">
          <cell r="V7" t="str">
            <v>סה"כ</v>
          </cell>
          <cell r="W7" t="str">
            <v>מידוד לתקופה</v>
          </cell>
          <cell r="X7" t="str">
            <v>בש"ח 6/96</v>
          </cell>
          <cell r="Y7" t="str">
            <v>תיאום ל 3/97</v>
          </cell>
          <cell r="Z7" t="str">
            <v>בש"ח 9/97</v>
          </cell>
          <cell r="AC7" t="str">
            <v>קבוצה במאזן</v>
          </cell>
          <cell r="AE7" t="str">
            <v>סה"כ- נומי'</v>
          </cell>
          <cell r="AG7" t="str">
            <v>בש"ח 9/97</v>
          </cell>
          <cell r="AJ7" t="str">
            <v>קבוצה במאזן</v>
          </cell>
          <cell r="AL7" t="str">
            <v>סה"כ</v>
          </cell>
          <cell r="AM7" t="str">
            <v>מחסן</v>
          </cell>
          <cell r="AN7" t="str">
            <v>תפעול</v>
          </cell>
          <cell r="AO7" t="str">
            <v>מידוד לתקופה</v>
          </cell>
          <cell r="AP7" t="str">
            <v>בש"ח 9/96</v>
          </cell>
          <cell r="AQ7" t="str">
            <v>תיאום ל 3/97</v>
          </cell>
          <cell r="AR7" t="str">
            <v>בש"ח 9/97</v>
          </cell>
        </row>
        <row r="8">
          <cell r="AE8" t="str">
            <v xml:space="preserve"> </v>
          </cell>
          <cell r="AL8" t="str">
            <v xml:space="preserve"> </v>
          </cell>
          <cell r="AM8" t="str">
            <v xml:space="preserve"> </v>
          </cell>
          <cell r="AN8" t="str">
            <v xml:space="preserve"> </v>
          </cell>
        </row>
        <row r="9">
          <cell r="U9" t="str">
            <v>משכורות ונלוות</v>
          </cell>
          <cell r="V9">
            <v>9926</v>
          </cell>
          <cell r="W9">
            <v>1.0235190540000001</v>
          </cell>
          <cell r="X9">
            <v>10159.450130004001</v>
          </cell>
          <cell r="Y9">
            <v>1.0989169675090251</v>
          </cell>
          <cell r="Z9">
            <v>11164.392128423167</v>
          </cell>
          <cell r="AC9" t="str">
            <v>שכ"ע</v>
          </cell>
          <cell r="AD9" t="str">
            <v>משכורות ונלוות</v>
          </cell>
          <cell r="AE9">
            <v>6021</v>
          </cell>
          <cell r="AG9">
            <v>6510.8665556374817</v>
          </cell>
          <cell r="AJ9" t="str">
            <v>שכ"ע</v>
          </cell>
          <cell r="AK9" t="str">
            <v>משכורות ונלוות</v>
          </cell>
          <cell r="AL9">
            <v>15947</v>
          </cell>
          <cell r="AM9">
            <v>567</v>
          </cell>
          <cell r="AN9">
            <v>15380</v>
          </cell>
          <cell r="AO9">
            <v>1.0195303710000001</v>
          </cell>
          <cell r="AP9">
            <v>16258.450826337001</v>
          </cell>
          <cell r="AQ9">
            <v>1.087142857142857</v>
          </cell>
          <cell r="AR9">
            <v>17675.258684060649</v>
          </cell>
        </row>
        <row r="10">
          <cell r="U10" t="str">
            <v>שמירה ובטחון</v>
          </cell>
          <cell r="V10">
            <v>1126</v>
          </cell>
          <cell r="W10">
            <v>1.0235190540000001</v>
          </cell>
          <cell r="X10">
            <v>1152.4824548040001</v>
          </cell>
          <cell r="Z10">
            <v>1266.4825243405689</v>
          </cell>
          <cell r="AC10" t="str">
            <v>אחרות</v>
          </cell>
          <cell r="AD10" t="str">
            <v>שמירה ובטחון</v>
          </cell>
          <cell r="AE10">
            <v>650</v>
          </cell>
          <cell r="AG10">
            <v>701.99176065922529</v>
          </cell>
          <cell r="AJ10" t="str">
            <v>אחרות</v>
          </cell>
          <cell r="AK10" t="str">
            <v>שמירה ובטחון</v>
          </cell>
          <cell r="AL10">
            <v>1776</v>
          </cell>
          <cell r="AM10">
            <v>134</v>
          </cell>
          <cell r="AN10">
            <v>1642</v>
          </cell>
          <cell r="AO10" t="str">
            <v xml:space="preserve"> </v>
          </cell>
          <cell r="AP10">
            <v>1810.6859388960002</v>
          </cell>
          <cell r="AR10">
            <v>1968.4742849997942</v>
          </cell>
        </row>
        <row r="11">
          <cell r="U11" t="str">
            <v>פרסום</v>
          </cell>
          <cell r="V11">
            <v>1036</v>
          </cell>
          <cell r="W11">
            <v>1.0235190540000001</v>
          </cell>
          <cell r="X11">
            <v>1060.3657399440001</v>
          </cell>
          <cell r="Z11">
            <v>1165.2539033897242</v>
          </cell>
          <cell r="AC11" t="str">
            <v>פרסום</v>
          </cell>
          <cell r="AD11" t="str">
            <v>פרסום</v>
          </cell>
          <cell r="AE11">
            <v>830</v>
          </cell>
          <cell r="AG11">
            <v>902.97414605262702</v>
          </cell>
          <cell r="AJ11" t="str">
            <v>פרסום</v>
          </cell>
          <cell r="AK11" t="str">
            <v>פרסום</v>
          </cell>
          <cell r="AL11">
            <v>1866</v>
          </cell>
          <cell r="AN11">
            <v>1866</v>
          </cell>
          <cell r="AO11" t="str">
            <v xml:space="preserve"> </v>
          </cell>
          <cell r="AP11">
            <v>1902.4436722860003</v>
          </cell>
          <cell r="AR11">
            <v>2068.2280494423512</v>
          </cell>
        </row>
        <row r="12">
          <cell r="U12" t="str">
            <v>שילוט</v>
          </cell>
          <cell r="V12">
            <v>201</v>
          </cell>
          <cell r="W12">
            <v>1.0235190540000001</v>
          </cell>
          <cell r="X12">
            <v>205.72732985400003</v>
          </cell>
          <cell r="Z12">
            <v>226.07725345688664</v>
          </cell>
          <cell r="AC12" t="str">
            <v>אחרות</v>
          </cell>
          <cell r="AD12" t="str">
            <v>שילוט</v>
          </cell>
          <cell r="AE12">
            <v>179</v>
          </cell>
          <cell r="AG12">
            <v>195.10530752279902</v>
          </cell>
          <cell r="AJ12" t="str">
            <v>אחרות</v>
          </cell>
          <cell r="AK12" t="str">
            <v>שילוט</v>
          </cell>
          <cell r="AL12">
            <v>380</v>
          </cell>
          <cell r="AN12">
            <v>380</v>
          </cell>
          <cell r="AO12" t="str">
            <v xml:space="preserve"> </v>
          </cell>
          <cell r="AP12">
            <v>387.42154098000003</v>
          </cell>
          <cell r="AR12">
            <v>421.18256097968566</v>
          </cell>
        </row>
        <row r="13">
          <cell r="U13" t="str">
            <v>מועדון לקוחות</v>
          </cell>
          <cell r="V13">
            <v>450</v>
          </cell>
          <cell r="W13">
            <v>1.0235190540000001</v>
          </cell>
          <cell r="X13">
            <v>460.58357430000007</v>
          </cell>
          <cell r="Z13">
            <v>506.14310475422383</v>
          </cell>
          <cell r="AC13" t="str">
            <v>אחרות</v>
          </cell>
          <cell r="AD13" t="str">
            <v>מועדון לקוחות</v>
          </cell>
          <cell r="AE13">
            <v>196</v>
          </cell>
          <cell r="AG13">
            <v>209.86724891124175</v>
          </cell>
          <cell r="AJ13" t="str">
            <v>אחרות</v>
          </cell>
          <cell r="AK13" t="str">
            <v>מועדון לקוחות</v>
          </cell>
          <cell r="AL13">
            <v>646</v>
          </cell>
          <cell r="AN13">
            <v>646</v>
          </cell>
          <cell r="AO13" t="str">
            <v xml:space="preserve"> </v>
          </cell>
          <cell r="AP13">
            <v>658.61661966600002</v>
          </cell>
          <cell r="AR13">
            <v>716.01035366546557</v>
          </cell>
        </row>
        <row r="14">
          <cell r="U14" t="str">
            <v>דמי שכירות</v>
          </cell>
          <cell r="V14">
            <v>4320</v>
          </cell>
          <cell r="W14">
            <v>1.0235190540000001</v>
          </cell>
          <cell r="X14">
            <v>4421.6023132800001</v>
          </cell>
          <cell r="Z14">
            <v>4858.9738056405486</v>
          </cell>
          <cell r="AC14" t="str">
            <v>שכ"ד ++</v>
          </cell>
          <cell r="AD14" t="str">
            <v>דמי שכירות</v>
          </cell>
          <cell r="AE14">
            <v>2592</v>
          </cell>
          <cell r="AG14">
            <v>2802.1153035478392</v>
          </cell>
          <cell r="AJ14" t="str">
            <v>שכ"ד ++</v>
          </cell>
          <cell r="AK14" t="str">
            <v>דמי שכירות</v>
          </cell>
          <cell r="AL14">
            <v>6912</v>
          </cell>
          <cell r="AM14">
            <v>730</v>
          </cell>
          <cell r="AN14">
            <v>6182</v>
          </cell>
          <cell r="AO14" t="str">
            <v xml:space="preserve"> </v>
          </cell>
          <cell r="AP14">
            <v>7046.9939243520002</v>
          </cell>
          <cell r="AR14">
            <v>7661.0891091883877</v>
          </cell>
        </row>
        <row r="15">
          <cell r="U15" t="str">
            <v>מיסים עירוניים</v>
          </cell>
          <cell r="V15">
            <v>1108</v>
          </cell>
          <cell r="W15">
            <v>1.0235190540000001</v>
          </cell>
          <cell r="X15">
            <v>1134.0591118320001</v>
          </cell>
          <cell r="Z15">
            <v>1246.2368001503999</v>
          </cell>
          <cell r="AC15" t="str">
            <v>שכ"ד ++</v>
          </cell>
          <cell r="AD15" t="str">
            <v>מיסים עירוניים</v>
          </cell>
          <cell r="AE15">
            <v>847</v>
          </cell>
          <cell r="AG15">
            <v>920.63663857403549</v>
          </cell>
          <cell r="AJ15" t="str">
            <v>שכ"ד ++</v>
          </cell>
          <cell r="AK15" t="str">
            <v>מיסים עירוניים</v>
          </cell>
          <cell r="AL15">
            <v>1955</v>
          </cell>
          <cell r="AN15">
            <v>1955</v>
          </cell>
          <cell r="AO15" t="str">
            <v xml:space="preserve"> </v>
          </cell>
          <cell r="AP15">
            <v>1993.1818753050002</v>
          </cell>
          <cell r="AR15">
            <v>2166.8734387244353</v>
          </cell>
        </row>
        <row r="16">
          <cell r="U16" t="str">
            <v>ביטוח</v>
          </cell>
          <cell r="V16">
            <v>193</v>
          </cell>
          <cell r="W16">
            <v>1.0235190540000001</v>
          </cell>
          <cell r="X16">
            <v>197.53917742200002</v>
          </cell>
          <cell r="Z16">
            <v>217.07915381681156</v>
          </cell>
          <cell r="AC16" t="str">
            <v>שכ"ד ++</v>
          </cell>
          <cell r="AD16" t="str">
            <v>ביטוח</v>
          </cell>
          <cell r="AE16">
            <v>99</v>
          </cell>
          <cell r="AG16">
            <v>106.56639304126273</v>
          </cell>
          <cell r="AJ16" t="str">
            <v>שכ"ד ++</v>
          </cell>
          <cell r="AK16" t="str">
            <v>ביטוח</v>
          </cell>
          <cell r="AL16">
            <v>292</v>
          </cell>
          <cell r="AN16">
            <v>292</v>
          </cell>
          <cell r="AO16" t="str">
            <v xml:space="preserve"> </v>
          </cell>
          <cell r="AP16">
            <v>297.70286833200004</v>
          </cell>
          <cell r="AR16">
            <v>323.64554685807428</v>
          </cell>
        </row>
        <row r="17">
          <cell r="U17" t="str">
            <v>חשמל</v>
          </cell>
          <cell r="V17">
            <v>812</v>
          </cell>
          <cell r="W17">
            <v>1.0235190540000001</v>
          </cell>
          <cell r="X17">
            <v>831.09747184800005</v>
          </cell>
          <cell r="Z17">
            <v>913.30711346762155</v>
          </cell>
          <cell r="AC17" t="str">
            <v>שכ"ד ++</v>
          </cell>
          <cell r="AD17" t="str">
            <v>חשמל</v>
          </cell>
          <cell r="AE17">
            <v>779</v>
          </cell>
          <cell r="AG17">
            <v>850.11776684469396</v>
          </cell>
          <cell r="AJ17" t="str">
            <v>שכ"ד ++</v>
          </cell>
          <cell r="AK17" t="str">
            <v>חשמל</v>
          </cell>
          <cell r="AL17">
            <v>1591</v>
          </cell>
          <cell r="AN17">
            <v>1591</v>
          </cell>
          <cell r="AO17" t="str">
            <v xml:space="preserve"> </v>
          </cell>
          <cell r="AP17">
            <v>1622.0728202610001</v>
          </cell>
          <cell r="AR17">
            <v>1763.4248803123155</v>
          </cell>
        </row>
        <row r="18">
          <cell r="U18" t="str">
            <v>דואר וטלפון</v>
          </cell>
          <cell r="V18">
            <v>212</v>
          </cell>
          <cell r="W18">
            <v>1.0235190540000001</v>
          </cell>
          <cell r="X18">
            <v>216.98603944800001</v>
          </cell>
          <cell r="Z18">
            <v>238.44964046198987</v>
          </cell>
          <cell r="AC18" t="str">
            <v>אחרות</v>
          </cell>
          <cell r="AD18" t="str">
            <v>דואר וטלפון</v>
          </cell>
          <cell r="AE18">
            <v>150</v>
          </cell>
          <cell r="AG18">
            <v>162.78216762918441</v>
          </cell>
          <cell r="AJ18" t="str">
            <v>אחרות</v>
          </cell>
          <cell r="AK18" t="str">
            <v>דואר וטלפון</v>
          </cell>
          <cell r="AL18">
            <v>362</v>
          </cell>
          <cell r="AM18">
            <v>39</v>
          </cell>
          <cell r="AN18">
            <v>323</v>
          </cell>
          <cell r="AO18" t="str">
            <v xml:space="preserve"> </v>
          </cell>
          <cell r="AP18">
            <v>369.06999430200005</v>
          </cell>
          <cell r="AR18">
            <v>401.23180809117429</v>
          </cell>
        </row>
        <row r="19">
          <cell r="U19" t="str">
            <v>אחזקה וביגוד</v>
          </cell>
          <cell r="V19">
            <v>321</v>
          </cell>
          <cell r="W19">
            <v>1.0235190540000001</v>
          </cell>
          <cell r="X19">
            <v>328.54961633400001</v>
          </cell>
          <cell r="Z19">
            <v>361.04874805801296</v>
          </cell>
          <cell r="AC19" t="str">
            <v>אחרות</v>
          </cell>
          <cell r="AD19" t="str">
            <v>אחזקה וביגוד</v>
          </cell>
          <cell r="AE19">
            <v>327</v>
          </cell>
          <cell r="AG19">
            <v>357.17835592839845</v>
          </cell>
          <cell r="AJ19" t="str">
            <v>אחרות</v>
          </cell>
          <cell r="AK19" t="str">
            <v>אחזקה וביגוד</v>
          </cell>
          <cell r="AL19">
            <v>648</v>
          </cell>
          <cell r="AN19">
            <v>648</v>
          </cell>
          <cell r="AO19" t="str">
            <v xml:space="preserve"> </v>
          </cell>
          <cell r="AP19">
            <v>660.65568040800008</v>
          </cell>
          <cell r="AR19">
            <v>718.22710398641141</v>
          </cell>
        </row>
        <row r="20">
          <cell r="U20" t="str">
            <v>אחזקת מחשב וקופות</v>
          </cell>
          <cell r="V20">
            <v>69</v>
          </cell>
          <cell r="W20">
            <v>1.0235190540000001</v>
          </cell>
          <cell r="X20">
            <v>70.622814726000001</v>
          </cell>
          <cell r="Z20">
            <v>77.608609395647647</v>
          </cell>
          <cell r="AC20" t="str">
            <v>אחרות</v>
          </cell>
          <cell r="AD20" t="str">
            <v>אחזקת מחשב וקופות</v>
          </cell>
          <cell r="AE20">
            <v>37</v>
          </cell>
          <cell r="AG20">
            <v>39.879157614475204</v>
          </cell>
          <cell r="AJ20" t="str">
            <v>אחרות</v>
          </cell>
          <cell r="AK20" t="str">
            <v>אחזקת מחשב וקופות</v>
          </cell>
          <cell r="AL20">
            <v>106</v>
          </cell>
          <cell r="AN20">
            <v>106</v>
          </cell>
          <cell r="AO20" t="str">
            <v xml:space="preserve"> </v>
          </cell>
          <cell r="AP20">
            <v>108.07021932600001</v>
          </cell>
          <cell r="AR20">
            <v>117.48776701012285</v>
          </cell>
        </row>
        <row r="21">
          <cell r="U21" t="str">
            <v>השכרת ציוד</v>
          </cell>
          <cell r="V21">
            <v>289</v>
          </cell>
          <cell r="W21">
            <v>1.0235190540000001</v>
          </cell>
          <cell r="X21">
            <v>295.79700660600002</v>
          </cell>
          <cell r="Z21">
            <v>325.05634949771263</v>
          </cell>
          <cell r="AC21" t="str">
            <v>אחרות</v>
          </cell>
          <cell r="AD21" t="str">
            <v>השכרת ציוד</v>
          </cell>
          <cell r="AE21">
            <v>124</v>
          </cell>
          <cell r="AG21">
            <v>132.70259177757737</v>
          </cell>
          <cell r="AJ21" t="str">
            <v>אחרות</v>
          </cell>
          <cell r="AK21" t="str">
            <v>השכרת ציוד</v>
          </cell>
          <cell r="AL21">
            <v>413</v>
          </cell>
          <cell r="AM21">
            <v>200</v>
          </cell>
          <cell r="AN21">
            <v>213</v>
          </cell>
          <cell r="AO21" t="str">
            <v xml:space="preserve"> </v>
          </cell>
          <cell r="AP21">
            <v>421.06604322300007</v>
          </cell>
          <cell r="AR21">
            <v>457.75894127529</v>
          </cell>
        </row>
        <row r="22">
          <cell r="U22" t="str">
            <v>הובלות, משלוחים והסעות</v>
          </cell>
          <cell r="V22">
            <v>419</v>
          </cell>
          <cell r="W22">
            <v>1.0235190540000001</v>
          </cell>
          <cell r="X22">
            <v>428.85448362600005</v>
          </cell>
          <cell r="Z22">
            <v>471.27546864893282</v>
          </cell>
          <cell r="AC22" t="str">
            <v>אחרות</v>
          </cell>
          <cell r="AD22" t="str">
            <v>הובלות, משלוחים והסעות</v>
          </cell>
          <cell r="AE22">
            <v>250</v>
          </cell>
          <cell r="AG22">
            <v>270.22751370740855</v>
          </cell>
          <cell r="AJ22" t="str">
            <v>אחרות</v>
          </cell>
          <cell r="AK22" t="str">
            <v>הובלות, משלוחים והסעות</v>
          </cell>
          <cell r="AL22">
            <v>669</v>
          </cell>
          <cell r="AM22">
            <v>470</v>
          </cell>
          <cell r="AN22">
            <v>199</v>
          </cell>
          <cell r="AO22" t="str">
            <v xml:space="preserve"> </v>
          </cell>
          <cell r="AP22">
            <v>682.06581819900009</v>
          </cell>
          <cell r="AR22">
            <v>741.50298235634136</v>
          </cell>
        </row>
        <row r="23">
          <cell r="U23" t="str">
            <v>משרדיות וטפסים</v>
          </cell>
          <cell r="V23">
            <v>247</v>
          </cell>
          <cell r="W23">
            <v>1.0235190540000001</v>
          </cell>
          <cell r="X23">
            <v>252.80920633800002</v>
          </cell>
          <cell r="Z23">
            <v>277.81632638731838</v>
          </cell>
          <cell r="AC23" t="str">
            <v>אחרות</v>
          </cell>
          <cell r="AD23" t="str">
            <v>משרדיות וטפסים</v>
          </cell>
          <cell r="AE23">
            <v>255</v>
          </cell>
          <cell r="AG23">
            <v>278.58800417005585</v>
          </cell>
          <cell r="AJ23" t="str">
            <v>אחרות</v>
          </cell>
          <cell r="AK23" t="str">
            <v>משרדיות וטפסים</v>
          </cell>
          <cell r="AL23">
            <v>502</v>
          </cell>
          <cell r="AM23">
            <v>136</v>
          </cell>
          <cell r="AN23">
            <v>366</v>
          </cell>
          <cell r="AO23" t="str">
            <v xml:space="preserve"> </v>
          </cell>
          <cell r="AP23">
            <v>511.80424624200003</v>
          </cell>
          <cell r="AR23">
            <v>556.40433055737424</v>
          </cell>
        </row>
        <row r="24">
          <cell r="U24" t="str">
            <v>אחזקת רכב</v>
          </cell>
          <cell r="V24">
            <v>164</v>
          </cell>
          <cell r="W24">
            <v>1.0235190540000001</v>
          </cell>
          <cell r="X24">
            <v>167.85712485600001</v>
          </cell>
          <cell r="Z24">
            <v>184.46104262153935</v>
          </cell>
          <cell r="AC24" t="str">
            <v>אחרות</v>
          </cell>
          <cell r="AD24" t="str">
            <v>אחזקת רכב</v>
          </cell>
          <cell r="AE24">
            <v>83</v>
          </cell>
          <cell r="AG24">
            <v>89.307622015256385</v>
          </cell>
          <cell r="AJ24" t="str">
            <v>אחרות</v>
          </cell>
          <cell r="AK24" t="str">
            <v>אחזקת רכב</v>
          </cell>
          <cell r="AL24">
            <v>247</v>
          </cell>
          <cell r="AN24">
            <v>247</v>
          </cell>
          <cell r="AO24" t="str">
            <v xml:space="preserve"> </v>
          </cell>
          <cell r="AP24">
            <v>251.82400163700004</v>
          </cell>
          <cell r="AR24">
            <v>273.76866463679573</v>
          </cell>
        </row>
        <row r="25">
          <cell r="U25" t="str">
            <v>ארועים, כבודים ומתנות</v>
          </cell>
          <cell r="V25">
            <v>164</v>
          </cell>
          <cell r="W25">
            <v>1.0235190540000001</v>
          </cell>
          <cell r="X25">
            <v>167.85712485600001</v>
          </cell>
          <cell r="Z25">
            <v>184.46104262153935</v>
          </cell>
          <cell r="AC25" t="str">
            <v>אחרות</v>
          </cell>
          <cell r="AD25" t="str">
            <v>ארועים, כבודים ומתנות</v>
          </cell>
          <cell r="AE25">
            <v>130</v>
          </cell>
          <cell r="AG25">
            <v>141.40125455748066</v>
          </cell>
          <cell r="AJ25" t="str">
            <v>אחרות</v>
          </cell>
          <cell r="AK25" t="str">
            <v>ארועים, כבודים ומתנות</v>
          </cell>
          <cell r="AL25">
            <v>294</v>
          </cell>
          <cell r="AM25">
            <v>26</v>
          </cell>
          <cell r="AN25">
            <v>268</v>
          </cell>
          <cell r="AO25" t="str">
            <v xml:space="preserve"> </v>
          </cell>
          <cell r="AP25">
            <v>299.74192907400004</v>
          </cell>
          <cell r="AR25">
            <v>325.86229717902</v>
          </cell>
        </row>
        <row r="26">
          <cell r="U26" t="str">
            <v>אריזות+ברקודים</v>
          </cell>
          <cell r="V26">
            <v>275</v>
          </cell>
          <cell r="W26">
            <v>1.0235190540000001</v>
          </cell>
          <cell r="X26">
            <v>281.46773985000004</v>
          </cell>
          <cell r="Z26">
            <v>304.30967512758122</v>
          </cell>
          <cell r="AC26" t="str">
            <v>אחרות</v>
          </cell>
          <cell r="AD26" t="str">
            <v>אריזות+ברקודים</v>
          </cell>
          <cell r="AE26">
            <v>161</v>
          </cell>
          <cell r="AG26">
            <v>178.94189483858446</v>
          </cell>
          <cell r="AJ26" t="str">
            <v>אחרות</v>
          </cell>
          <cell r="AK26" t="str">
            <v>אריזות+ברקודים</v>
          </cell>
          <cell r="AL26">
            <v>436</v>
          </cell>
          <cell r="AN26">
            <v>436</v>
          </cell>
          <cell r="AO26" t="str">
            <v xml:space="preserve"> </v>
          </cell>
          <cell r="AP26">
            <v>444.51524175600002</v>
          </cell>
          <cell r="AR26">
            <v>483.25156996616568</v>
          </cell>
        </row>
        <row r="27">
          <cell r="U27" t="str">
            <v>ספירות מלאי</v>
          </cell>
          <cell r="V27">
            <v>155</v>
          </cell>
          <cell r="W27">
            <v>1.0235190540000001</v>
          </cell>
          <cell r="X27">
            <v>158.64545337000001</v>
          </cell>
          <cell r="Z27">
            <v>174.33818052645486</v>
          </cell>
          <cell r="AC27" t="str">
            <v>אחרות</v>
          </cell>
          <cell r="AD27" t="str">
            <v>ספירות מלאי</v>
          </cell>
          <cell r="AE27">
            <v>127</v>
          </cell>
          <cell r="AG27">
            <v>138.22361472689082</v>
          </cell>
          <cell r="AJ27" t="str">
            <v>אחרות</v>
          </cell>
          <cell r="AK27" t="str">
            <v>ספירות מלאי</v>
          </cell>
          <cell r="AL27">
            <v>282</v>
          </cell>
          <cell r="AN27">
            <v>282</v>
          </cell>
          <cell r="AO27" t="str">
            <v xml:space="preserve"> </v>
          </cell>
          <cell r="AP27">
            <v>287.50756462200002</v>
          </cell>
          <cell r="AR27">
            <v>312.56179525334568</v>
          </cell>
        </row>
        <row r="28">
          <cell r="U28" t="str">
            <v>הדרכה והשתלמויות</v>
          </cell>
          <cell r="V28">
            <v>228</v>
          </cell>
          <cell r="W28">
            <v>1.0235190540000001</v>
          </cell>
          <cell r="X28">
            <v>233.36234431200003</v>
          </cell>
          <cell r="Z28">
            <v>256.44583974214009</v>
          </cell>
          <cell r="AC28" t="str">
            <v>אחרות</v>
          </cell>
          <cell r="AD28" t="str">
            <v>הדרכה והשתלמויות</v>
          </cell>
          <cell r="AE28">
            <v>138</v>
          </cell>
          <cell r="AG28">
            <v>149.21946899092563</v>
          </cell>
          <cell r="AJ28" t="str">
            <v>אחרות</v>
          </cell>
          <cell r="AK28" t="str">
            <v>הדרכה והשתלמויות</v>
          </cell>
          <cell r="AL28">
            <v>366</v>
          </cell>
          <cell r="AN28">
            <v>366</v>
          </cell>
          <cell r="AO28" t="str">
            <v xml:space="preserve"> </v>
          </cell>
          <cell r="AP28">
            <v>373.14811578600006</v>
          </cell>
          <cell r="AR28">
            <v>405.66530873306573</v>
          </cell>
        </row>
        <row r="29">
          <cell r="U29" t="str">
            <v>חקירות כלכליות</v>
          </cell>
          <cell r="V29">
            <v>37</v>
          </cell>
          <cell r="W29">
            <v>1.0235190540000001</v>
          </cell>
          <cell r="X29">
            <v>37.870204998000006</v>
          </cell>
          <cell r="Z29">
            <v>41.616210835347296</v>
          </cell>
          <cell r="AC29" t="str">
            <v>אחרות</v>
          </cell>
          <cell r="AD29" t="str">
            <v>חקירות כלכליות</v>
          </cell>
          <cell r="AE29">
            <v>13</v>
          </cell>
          <cell r="AG29">
            <v>13.802547188295563</v>
          </cell>
          <cell r="AJ29" t="str">
            <v>אחרות</v>
          </cell>
          <cell r="AK29" t="str">
            <v>חקירות כלכליות</v>
          </cell>
          <cell r="AL29">
            <v>50</v>
          </cell>
          <cell r="AN29">
            <v>50</v>
          </cell>
          <cell r="AO29" t="str">
            <v xml:space="preserve"> </v>
          </cell>
          <cell r="AP29">
            <v>50.976518550000009</v>
          </cell>
          <cell r="AR29">
            <v>55.418758023642859</v>
          </cell>
        </row>
        <row r="30">
          <cell r="U30" t="str">
            <v>חובות אבודים ומסופקים</v>
          </cell>
          <cell r="V30">
            <v>2</v>
          </cell>
          <cell r="W30">
            <v>1.0235190540000001</v>
          </cell>
          <cell r="X30">
            <v>2.0470381080000002</v>
          </cell>
          <cell r="Z30">
            <v>2.2495249100187724</v>
          </cell>
          <cell r="AC30" t="str">
            <v>חומ"ס</v>
          </cell>
          <cell r="AD30" t="str">
            <v>חובות אבודים ומסופקים</v>
          </cell>
          <cell r="AE30">
            <v>0</v>
          </cell>
          <cell r="AG30">
            <v>-3.2774589073058191E-2</v>
          </cell>
          <cell r="AJ30" t="str">
            <v>חומ"ס</v>
          </cell>
          <cell r="AK30" t="str">
            <v>חובות אבודים ומסופקים</v>
          </cell>
          <cell r="AL30">
            <v>2</v>
          </cell>
          <cell r="AN30">
            <v>2</v>
          </cell>
          <cell r="AO30" t="str">
            <v xml:space="preserve"> </v>
          </cell>
          <cell r="AP30">
            <v>2.0390607420000002</v>
          </cell>
          <cell r="AR30">
            <v>2.2167503209457142</v>
          </cell>
        </row>
        <row r="31">
          <cell r="U31" t="str">
            <v>עמלות כרטיסי אשראי</v>
          </cell>
          <cell r="V31">
            <v>1980</v>
          </cell>
          <cell r="W31">
            <v>1.0235190540000001</v>
          </cell>
          <cell r="X31">
            <v>2026.5677269200003</v>
          </cell>
          <cell r="Z31">
            <v>2227.0296609185848</v>
          </cell>
          <cell r="AC31" t="str">
            <v>עמלות</v>
          </cell>
          <cell r="AD31" t="str">
            <v>עמלות כרטיסי אשראי</v>
          </cell>
          <cell r="AE31">
            <v>1447</v>
          </cell>
          <cell r="AG31">
            <v>1571.3720140218961</v>
          </cell>
          <cell r="AJ31" t="str">
            <v>עמלות</v>
          </cell>
          <cell r="AK31" t="str">
            <v>עמלות כרטיסי אשראי</v>
          </cell>
          <cell r="AL31">
            <v>3427</v>
          </cell>
          <cell r="AN31">
            <v>3427</v>
          </cell>
          <cell r="AO31" t="str">
            <v xml:space="preserve"> </v>
          </cell>
          <cell r="AP31">
            <v>3493.9305814170002</v>
          </cell>
          <cell r="AR31">
            <v>3798.4016749404809</v>
          </cell>
        </row>
        <row r="32">
          <cell r="U32" t="str">
            <v>פחת רכוש קבוע</v>
          </cell>
          <cell r="V32">
            <v>1688</v>
          </cell>
          <cell r="W32" t="str">
            <v>חילוץ</v>
          </cell>
          <cell r="X32">
            <v>2070</v>
          </cell>
          <cell r="Z32">
            <v>2274.7581227436822</v>
          </cell>
          <cell r="AC32" t="str">
            <v>פחת</v>
          </cell>
          <cell r="AD32" t="str">
            <v>פחת רכוש קבוע</v>
          </cell>
          <cell r="AE32">
            <v>980</v>
          </cell>
          <cell r="AG32">
            <v>1288.8961629706027</v>
          </cell>
          <cell r="AJ32" t="str">
            <v>פחת</v>
          </cell>
          <cell r="AK32" t="str">
            <v>פחת רכוש קבוע</v>
          </cell>
          <cell r="AL32">
            <v>2668</v>
          </cell>
          <cell r="AM32">
            <v>107</v>
          </cell>
          <cell r="AN32">
            <v>2561</v>
          </cell>
          <cell r="AO32" t="str">
            <v>חילוץ</v>
          </cell>
          <cell r="AP32">
            <v>3278</v>
          </cell>
          <cell r="AR32">
            <v>3563.6542857142849</v>
          </cell>
        </row>
        <row r="33">
          <cell r="U33" t="str">
            <v>הפחתת הוצאות נדחות</v>
          </cell>
          <cell r="V33">
            <v>306</v>
          </cell>
          <cell r="W33" t="str">
            <v>חילוץ</v>
          </cell>
          <cell r="X33">
            <v>408</v>
          </cell>
          <cell r="Z33">
            <v>448.35812274368226</v>
          </cell>
          <cell r="AC33" t="str">
            <v>פחת</v>
          </cell>
          <cell r="AD33" t="str">
            <v>הפחתת הוצאות נדחות</v>
          </cell>
          <cell r="AE33">
            <v>199</v>
          </cell>
          <cell r="AG33">
            <v>276.76616297060338</v>
          </cell>
          <cell r="AJ33" t="str">
            <v>פחת</v>
          </cell>
          <cell r="AK33" t="str">
            <v>הפחתת הוצאות נדחות</v>
          </cell>
          <cell r="AL33">
            <v>505</v>
          </cell>
          <cell r="AN33">
            <v>505</v>
          </cell>
          <cell r="AO33" t="str">
            <v>חילוץ</v>
          </cell>
          <cell r="AP33">
            <v>667</v>
          </cell>
          <cell r="AR33">
            <v>725.12428571428563</v>
          </cell>
        </row>
        <row r="34">
          <cell r="U34" t="str">
            <v>שונות</v>
          </cell>
          <cell r="V34">
            <v>51</v>
          </cell>
          <cell r="W34">
            <v>1.0235190540000001</v>
          </cell>
          <cell r="X34">
            <v>-24.800528245999992</v>
          </cell>
          <cell r="Z34">
            <v>-27.253721292716232</v>
          </cell>
          <cell r="AC34" t="str">
            <v>אחרות</v>
          </cell>
          <cell r="AD34" t="str">
            <v>שונות</v>
          </cell>
          <cell r="AE34">
            <v>27</v>
          </cell>
          <cell r="AG34">
            <v>113.70698380959908</v>
          </cell>
          <cell r="AJ34" t="str">
            <v>אחרות</v>
          </cell>
          <cell r="AK34" t="str">
            <v>שונות</v>
          </cell>
          <cell r="AL34">
            <v>78</v>
          </cell>
          <cell r="AM34">
            <v>37</v>
          </cell>
          <cell r="AN34">
            <v>41</v>
          </cell>
          <cell r="AO34" t="str">
            <v xml:space="preserve"> </v>
          </cell>
          <cell r="AP34">
            <v>79.523368938000004</v>
          </cell>
          <cell r="AR34">
            <v>86.453262516882845</v>
          </cell>
        </row>
        <row r="35">
          <cell r="U35" t="str">
            <v>בונוס לעובדים</v>
          </cell>
          <cell r="V35">
            <v>0</v>
          </cell>
          <cell r="W35">
            <v>1.0235190540000001</v>
          </cell>
          <cell r="X35">
            <v>0</v>
          </cell>
          <cell r="Z35">
            <v>0</v>
          </cell>
          <cell r="AC35" t="str">
            <v>אחרות</v>
          </cell>
          <cell r="AD35" t="str">
            <v>בונוס לעובדים</v>
          </cell>
          <cell r="AE35">
            <v>0</v>
          </cell>
          <cell r="AG35">
            <v>0</v>
          </cell>
          <cell r="AJ35" t="str">
            <v>אחרות</v>
          </cell>
          <cell r="AK35" t="str">
            <v>בונוס לעובדים</v>
          </cell>
          <cell r="AL35">
            <v>0</v>
          </cell>
          <cell r="AN35">
            <v>0</v>
          </cell>
          <cell r="AO35" t="str">
            <v xml:space="preserve"> </v>
          </cell>
          <cell r="AP35">
            <v>0</v>
          </cell>
          <cell r="AR35">
            <v>0</v>
          </cell>
        </row>
        <row r="36">
          <cell r="U36" t="str">
            <v>שחיקת סוציאליות</v>
          </cell>
          <cell r="V36">
            <v>0</v>
          </cell>
          <cell r="W36" t="str">
            <v>חילוץ</v>
          </cell>
          <cell r="X36">
            <v>-82</v>
          </cell>
          <cell r="Z36">
            <v>-90.11119133574006</v>
          </cell>
          <cell r="AC36" t="str">
            <v>אחרות</v>
          </cell>
          <cell r="AD36" t="str">
            <v>שחיקת סוציאליות</v>
          </cell>
          <cell r="AE36">
            <v>741</v>
          </cell>
          <cell r="AG36">
            <v>-17.515951521402783</v>
          </cell>
          <cell r="AJ36" t="str">
            <v>אחרות</v>
          </cell>
          <cell r="AK36" t="str">
            <v>שחיקת סוציאליות</v>
          </cell>
          <cell r="AL36">
            <v>741</v>
          </cell>
          <cell r="AO36" t="str">
            <v>חילוץ</v>
          </cell>
          <cell r="AP36">
            <v>-99</v>
          </cell>
          <cell r="AR36">
            <v>-107.62714285714284</v>
          </cell>
        </row>
        <row r="37">
          <cell r="U37" t="str">
            <v>עמלת תפעול מטבחים</v>
          </cell>
          <cell r="V37">
            <v>424</v>
          </cell>
          <cell r="W37">
            <v>1.0235190540000001</v>
          </cell>
          <cell r="X37">
            <v>433.97207889600003</v>
          </cell>
          <cell r="Z37">
            <v>476.89928092397975</v>
          </cell>
          <cell r="AC37" t="str">
            <v>אחרות</v>
          </cell>
          <cell r="AD37" t="str">
            <v>עמלת תפעול מטבחים</v>
          </cell>
          <cell r="AE37">
            <v>317</v>
          </cell>
          <cell r="AG37">
            <v>344.40671298640734</v>
          </cell>
          <cell r="AJ37" t="str">
            <v>אחרות</v>
          </cell>
          <cell r="AK37" t="str">
            <v>עמלת תפעול מטבחים</v>
          </cell>
          <cell r="AL37">
            <v>741</v>
          </cell>
          <cell r="AM37">
            <v>0</v>
          </cell>
          <cell r="AN37">
            <v>741</v>
          </cell>
          <cell r="AO37" t="str">
            <v xml:space="preserve"> </v>
          </cell>
          <cell r="AP37">
            <v>755.47200491100011</v>
          </cell>
          <cell r="AR37">
            <v>821.30599391038709</v>
          </cell>
        </row>
        <row r="38">
          <cell r="V38" t="str">
            <v xml:space="preserve"> </v>
          </cell>
          <cell r="Z38" t="str">
            <v xml:space="preserve"> </v>
          </cell>
          <cell r="AE38" t="str">
            <v xml:space="preserve"> </v>
          </cell>
          <cell r="AG38" t="str">
            <v xml:space="preserve"> </v>
          </cell>
          <cell r="AR38">
            <v>0</v>
          </cell>
        </row>
        <row r="39">
          <cell r="U39" t="str">
            <v>סה"כ</v>
          </cell>
          <cell r="V39">
            <v>26203</v>
          </cell>
          <cell r="X39">
            <v>27097.372778286001</v>
          </cell>
          <cell r="Z39">
            <v>29772.762720975657</v>
          </cell>
          <cell r="AD39" t="str">
            <v>סה"כ</v>
          </cell>
          <cell r="AE39">
            <v>16958</v>
          </cell>
          <cell r="AG39">
            <v>18730.094624584377</v>
          </cell>
          <cell r="AK39" t="str">
            <v>סה"כ</v>
          </cell>
          <cell r="AL39">
            <v>43161</v>
          </cell>
          <cell r="AM39">
            <v>2446</v>
          </cell>
          <cell r="AN39">
            <v>40715</v>
          </cell>
          <cell r="AP39">
            <v>44614.980475548</v>
          </cell>
          <cell r="AR39">
            <v>48502.857345560034</v>
          </cell>
        </row>
        <row r="40">
          <cell r="Z40" t="str">
            <v xml:space="preserve"> </v>
          </cell>
          <cell r="AE40" t="str">
            <v xml:space="preserve"> </v>
          </cell>
          <cell r="AL40" t="str">
            <v xml:space="preserve"> </v>
          </cell>
          <cell r="AM40" t="str">
            <v xml:space="preserve"> </v>
          </cell>
          <cell r="AN40" t="str">
            <v xml:space="preserve"> </v>
          </cell>
        </row>
        <row r="48">
          <cell r="C48" t="str">
            <v>באלפי ש"ח 9/97</v>
          </cell>
        </row>
        <row r="50">
          <cell r="A50" t="str">
            <v>הוצאות מכירה</v>
          </cell>
        </row>
        <row r="51">
          <cell r="C51" t="str">
            <v>1-3/96</v>
          </cell>
          <cell r="F51" t="str">
            <v>4-6/96</v>
          </cell>
          <cell r="G51" t="str">
            <v>1-6/96</v>
          </cell>
          <cell r="H51" t="str">
            <v>7-9/96</v>
          </cell>
          <cell r="I51" t="str">
            <v>1-9/96</v>
          </cell>
        </row>
        <row r="53">
          <cell r="A53" t="str">
            <v>שכר עבודה ונלוות</v>
          </cell>
          <cell r="C53">
            <v>5463.7915984426791</v>
          </cell>
          <cell r="F53">
            <v>5700.6005299804883</v>
          </cell>
          <cell r="G53">
            <v>11164.392128423167</v>
          </cell>
          <cell r="H53">
            <v>6510.8665556374817</v>
          </cell>
          <cell r="I53">
            <v>17675.258684060649</v>
          </cell>
        </row>
        <row r="54">
          <cell r="A54" t="str">
            <v>פרסום</v>
          </cell>
          <cell r="C54">
            <v>683.11746187715789</v>
          </cell>
          <cell r="F54">
            <v>482.13644151256631</v>
          </cell>
          <cell r="G54">
            <v>1165.2539033897242</v>
          </cell>
          <cell r="H54">
            <v>902.97414605262702</v>
          </cell>
          <cell r="I54">
            <v>2068.2280494423512</v>
          </cell>
        </row>
        <row r="55">
          <cell r="A55" t="str">
            <v>שכר דירה ואחזקת מבנה</v>
          </cell>
          <cell r="C55">
            <v>3621.0965962362288</v>
          </cell>
          <cell r="F55">
            <v>3614.5002768391528</v>
          </cell>
          <cell r="G55">
            <v>7235.5968730753812</v>
          </cell>
          <cell r="H55">
            <v>4679.4361020078322</v>
          </cell>
          <cell r="I55">
            <v>11915.032975083212</v>
          </cell>
        </row>
        <row r="56">
          <cell r="A56" t="str">
            <v>חובות מסופקים</v>
          </cell>
          <cell r="C56">
            <v>0</v>
          </cell>
          <cell r="F56">
            <v>2.2495249100187724</v>
          </cell>
          <cell r="G56">
            <v>2.2495249100187724</v>
          </cell>
          <cell r="H56">
            <v>-3.2774589073058191E-2</v>
          </cell>
          <cell r="I56">
            <v>2.2167503209457142</v>
          </cell>
        </row>
        <row r="57">
          <cell r="A57" t="str">
            <v>עמלות</v>
          </cell>
          <cell r="C57">
            <v>1257.1657491688873</v>
          </cell>
          <cell r="F57">
            <v>969.86391174969754</v>
          </cell>
          <cell r="G57">
            <v>2227.0296609185848</v>
          </cell>
          <cell r="H57">
            <v>1571.3720140218961</v>
          </cell>
          <cell r="I57">
            <v>3798.4016749404809</v>
          </cell>
        </row>
        <row r="58">
          <cell r="A58" t="str">
            <v>אחרות</v>
          </cell>
          <cell r="C58">
            <v>2794.5791327059701</v>
          </cell>
          <cell r="F58">
            <v>2460.5452520654435</v>
          </cell>
          <cell r="G58">
            <v>5255.1243847714195</v>
          </cell>
          <cell r="H58">
            <v>3499.8162555124054</v>
          </cell>
          <cell r="I58">
            <v>8754.9406402838285</v>
          </cell>
        </row>
        <row r="59">
          <cell r="A59" t="str">
            <v>פחת והפחתות</v>
          </cell>
          <cell r="C59">
            <v>1328.6030075187969</v>
          </cell>
          <cell r="F59">
            <v>1394.5132379685676</v>
          </cell>
          <cell r="G59">
            <v>2723.1162454873643</v>
          </cell>
          <cell r="H59">
            <v>1565.6623259412061</v>
          </cell>
          <cell r="I59">
            <v>4288.778571428571</v>
          </cell>
        </row>
        <row r="61">
          <cell r="C61">
            <v>15148.353545949722</v>
          </cell>
          <cell r="F61">
            <v>14624.409175025936</v>
          </cell>
          <cell r="G61">
            <v>29772.762720975657</v>
          </cell>
          <cell r="H61">
            <v>18730.094624584377</v>
          </cell>
          <cell r="I61">
            <v>48502.857345560034</v>
          </cell>
        </row>
      </sheetData>
      <sheetData sheetId="1" refreshError="1">
        <row r="2">
          <cell r="AA2" t="str">
            <v>הום סנטרס</v>
          </cell>
          <cell r="AI2" t="str">
            <v>הום סנטרס</v>
          </cell>
        </row>
        <row r="4">
          <cell r="AA4" t="str">
            <v>הוצאות הנהלה וכלליות</v>
          </cell>
          <cell r="AI4" t="str">
            <v>הוצאות הנהלה וכלליות</v>
          </cell>
        </row>
        <row r="6">
          <cell r="AA6" t="str">
            <v>7-9/96</v>
          </cell>
          <cell r="AI6" t="str">
            <v>1-9/96</v>
          </cell>
        </row>
        <row r="8">
          <cell r="AA8" t="str">
            <v>סה"כ</v>
          </cell>
          <cell r="AB8" t="str">
            <v>מידוד לתקופה</v>
          </cell>
          <cell r="AC8" t="str">
            <v>בש"ח 3/96</v>
          </cell>
          <cell r="AD8" t="str">
            <v>תיאום ל 3/97</v>
          </cell>
          <cell r="AE8" t="str">
            <v>בש"ח 9/97</v>
          </cell>
          <cell r="AI8" t="str">
            <v>סה"כ</v>
          </cell>
          <cell r="AJ8" t="str">
            <v>מידוד לתקופה</v>
          </cell>
          <cell r="AK8" t="str">
            <v>בש"ח 9/96</v>
          </cell>
          <cell r="AL8" t="str">
            <v>תיאום ל 9/97</v>
          </cell>
          <cell r="AM8" t="str">
            <v>בש"ח 9/97</v>
          </cell>
        </row>
        <row r="11">
          <cell r="Z11" t="str">
            <v>משכורות ונלוות</v>
          </cell>
          <cell r="AA11">
            <v>3290</v>
          </cell>
          <cell r="AB11">
            <v>1.0216530850000001</v>
          </cell>
          <cell r="AC11">
            <v>3361.2386496500003</v>
          </cell>
          <cell r="AD11">
            <v>1.0989169675090251</v>
          </cell>
          <cell r="AE11">
            <v>1354.7635211101015</v>
          </cell>
          <cell r="AH11" t="str">
            <v>משכורות ונלוות</v>
          </cell>
          <cell r="AI11">
            <v>3524</v>
          </cell>
          <cell r="AJ11">
            <v>1.0159226189999999</v>
          </cell>
          <cell r="AK11">
            <v>3580.1113093559998</v>
          </cell>
          <cell r="AL11">
            <v>1.087142857142857</v>
          </cell>
          <cell r="AM11">
            <v>3892.0924377427364</v>
          </cell>
        </row>
        <row r="12">
          <cell r="Z12" t="str">
            <v>דואר וטלפון</v>
          </cell>
          <cell r="AA12">
            <v>222</v>
          </cell>
          <cell r="AB12">
            <v>1.0216530850000001</v>
          </cell>
          <cell r="AC12">
            <v>226.80698487000001</v>
          </cell>
          <cell r="AE12">
            <v>69.306236987834609</v>
          </cell>
          <cell r="AH12" t="str">
            <v>דואר וטלפון</v>
          </cell>
          <cell r="AI12">
            <v>201</v>
          </cell>
          <cell r="AJ12" t="str">
            <v xml:space="preserve"> </v>
          </cell>
          <cell r="AK12">
            <v>204.20044641899997</v>
          </cell>
          <cell r="AM12">
            <v>221.99505674979849</v>
          </cell>
        </row>
        <row r="13">
          <cell r="Z13" t="str">
            <v>צרכי משרד והדפסות</v>
          </cell>
          <cell r="AA13">
            <v>81</v>
          </cell>
          <cell r="AB13">
            <v>1.0216530850000001</v>
          </cell>
          <cell r="AC13">
            <v>82.75389988500001</v>
          </cell>
          <cell r="AE13">
            <v>93.887426122867836</v>
          </cell>
          <cell r="AH13" t="str">
            <v>צרכי משרד והדפסות</v>
          </cell>
          <cell r="AI13">
            <v>146</v>
          </cell>
          <cell r="AJ13" t="str">
            <v xml:space="preserve"> </v>
          </cell>
          <cell r="AK13">
            <v>148.324702374</v>
          </cell>
          <cell r="AM13">
            <v>161.25014072373426</v>
          </cell>
        </row>
        <row r="14">
          <cell r="Z14" t="str">
            <v>בטוח ואחזקה</v>
          </cell>
          <cell r="AA14">
            <v>214</v>
          </cell>
          <cell r="AB14">
            <v>1.0216530850000001</v>
          </cell>
          <cell r="AC14">
            <v>218.63376019</v>
          </cell>
          <cell r="AE14">
            <v>120.53103034724818</v>
          </cell>
          <cell r="AH14" t="str">
            <v>בטוח ואחזקה</v>
          </cell>
          <cell r="AI14">
            <v>224</v>
          </cell>
          <cell r="AJ14" t="str">
            <v xml:space="preserve"> </v>
          </cell>
          <cell r="AK14">
            <v>227.566666656</v>
          </cell>
          <cell r="AM14">
            <v>247.39747617887994</v>
          </cell>
        </row>
        <row r="15">
          <cell r="Z15" t="str">
            <v>אחזקה והשכרת רכב</v>
          </cell>
          <cell r="AA15">
            <v>147</v>
          </cell>
          <cell r="AB15">
            <v>1.0216530850000001</v>
          </cell>
          <cell r="AC15">
            <v>150.18300349500001</v>
          </cell>
          <cell r="AE15">
            <v>73.997932432838383</v>
          </cell>
          <cell r="AH15" t="str">
            <v>אחזקה והשכרת רכב</v>
          </cell>
          <cell r="AI15">
            <v>190</v>
          </cell>
          <cell r="AJ15" t="str">
            <v xml:space="preserve"> </v>
          </cell>
          <cell r="AK15">
            <v>193.02529761</v>
          </cell>
          <cell r="AM15">
            <v>209.84607354458566</v>
          </cell>
        </row>
        <row r="16">
          <cell r="Z16" t="str">
            <v>ארועים, כבודים ומתנות</v>
          </cell>
          <cell r="AA16">
            <v>201</v>
          </cell>
          <cell r="AB16">
            <v>1.0216530850000001</v>
          </cell>
          <cell r="AC16">
            <v>205.35227008500001</v>
          </cell>
          <cell r="AE16">
            <v>87.442877107426369</v>
          </cell>
          <cell r="AH16" t="str">
            <v>ארועים, כבודים ומתנות</v>
          </cell>
          <cell r="AI16">
            <v>253</v>
          </cell>
          <cell r="AJ16" t="str">
            <v xml:space="preserve">  </v>
          </cell>
          <cell r="AK16">
            <v>257.02842260699998</v>
          </cell>
          <cell r="AM16">
            <v>279.42661371989567</v>
          </cell>
        </row>
        <row r="17">
          <cell r="Z17" t="str">
            <v>ביקורת ומבקר פנים</v>
          </cell>
          <cell r="AA17">
            <v>108</v>
          </cell>
          <cell r="AB17">
            <v>1.0216530850000001</v>
          </cell>
          <cell r="AC17">
            <v>110.33853318000001</v>
          </cell>
          <cell r="AE17">
            <v>56.189952357703731</v>
          </cell>
          <cell r="AH17" t="str">
            <v>ביקורת ומבקר פנים</v>
          </cell>
          <cell r="AI17">
            <v>120</v>
          </cell>
          <cell r="AJ17" t="str">
            <v xml:space="preserve"> </v>
          </cell>
          <cell r="AK17">
            <v>121.91071427999999</v>
          </cell>
          <cell r="AM17">
            <v>132.53436223868567</v>
          </cell>
        </row>
        <row r="18">
          <cell r="Z18" t="str">
            <v>משפטיות</v>
          </cell>
          <cell r="AA18">
            <v>707</v>
          </cell>
          <cell r="AB18">
            <v>1.0216530850000001</v>
          </cell>
          <cell r="AC18">
            <v>722.3087310950001</v>
          </cell>
          <cell r="AE18">
            <v>141.04898642932295</v>
          </cell>
          <cell r="AH18" t="str">
            <v>משפטיות</v>
          </cell>
          <cell r="AI18">
            <v>576</v>
          </cell>
          <cell r="AJ18" t="str">
            <v xml:space="preserve"> </v>
          </cell>
          <cell r="AK18">
            <v>585.17142854399992</v>
          </cell>
          <cell r="AM18">
            <v>636.16493874569119</v>
          </cell>
        </row>
        <row r="19">
          <cell r="Z19" t="str">
            <v>הדרכה והשתלמויות</v>
          </cell>
          <cell r="AA19">
            <v>159</v>
          </cell>
          <cell r="AB19">
            <v>1.0216530850000001</v>
          </cell>
          <cell r="AC19">
            <v>162.442840515</v>
          </cell>
          <cell r="AE19">
            <v>-37.186644624214196</v>
          </cell>
          <cell r="AH19" t="str">
            <v>הדרכה והשתלמויות</v>
          </cell>
          <cell r="AI19">
            <v>69</v>
          </cell>
          <cell r="AJ19" t="str">
            <v xml:space="preserve"> </v>
          </cell>
          <cell r="AK19">
            <v>70.098660710999994</v>
          </cell>
          <cell r="AM19">
            <v>76.207258287244272</v>
          </cell>
        </row>
        <row r="20">
          <cell r="Z20" t="str">
            <v>שרותים מקצועיים</v>
          </cell>
          <cell r="AA20">
            <v>332</v>
          </cell>
          <cell r="AB20">
            <v>1.0216530850000001</v>
          </cell>
          <cell r="AC20">
            <v>339.18882422000001</v>
          </cell>
          <cell r="AE20">
            <v>163.49472490957419</v>
          </cell>
          <cell r="AH20" t="str">
            <v>שרותים מקצועיים</v>
          </cell>
          <cell r="AI20">
            <v>392</v>
          </cell>
          <cell r="AJ20" t="str">
            <v xml:space="preserve">  </v>
          </cell>
          <cell r="AK20">
            <v>398.24166664799998</v>
          </cell>
          <cell r="AM20">
            <v>432.94558331303989</v>
          </cell>
        </row>
        <row r="21">
          <cell r="Z21" t="str">
            <v>סקרים ומחקרי שוק</v>
          </cell>
          <cell r="AA21">
            <v>206</v>
          </cell>
          <cell r="AB21">
            <v>1.0216530850000001</v>
          </cell>
          <cell r="AC21">
            <v>210.46053551000003</v>
          </cell>
          <cell r="AE21">
            <v>74.244217557633959</v>
          </cell>
          <cell r="AH21" t="str">
            <v>סקרים ומחקרי שוק</v>
          </cell>
          <cell r="AI21">
            <v>238</v>
          </cell>
          <cell r="AJ21" t="str">
            <v xml:space="preserve"> </v>
          </cell>
          <cell r="AK21">
            <v>241.78958332199997</v>
          </cell>
          <cell r="AM21">
            <v>262.85981844005994</v>
          </cell>
        </row>
        <row r="22">
          <cell r="Z22" t="str">
            <v>נסיעות לחו"ל</v>
          </cell>
          <cell r="AA22">
            <v>262</v>
          </cell>
          <cell r="AB22">
            <v>1.0216530850000001</v>
          </cell>
          <cell r="AC22">
            <v>267.67310827</v>
          </cell>
          <cell r="AE22">
            <v>53.387422442686471</v>
          </cell>
          <cell r="AH22" t="str">
            <v>נסיעות לחו"ל</v>
          </cell>
          <cell r="AI22">
            <v>212</v>
          </cell>
          <cell r="AJ22" t="str">
            <v xml:space="preserve"> </v>
          </cell>
          <cell r="AK22">
            <v>215.37559522799998</v>
          </cell>
          <cell r="AM22">
            <v>234.14403995501138</v>
          </cell>
        </row>
        <row r="23">
          <cell r="Z23" t="str">
            <v>פחת רכוש קבוע</v>
          </cell>
          <cell r="AA23">
            <v>344</v>
          </cell>
          <cell r="AB23" t="str">
            <v>חילוץ</v>
          </cell>
          <cell r="AC23">
            <v>274</v>
          </cell>
          <cell r="AE23">
            <v>169.6296080453842</v>
          </cell>
          <cell r="AH23" t="str">
            <v>פחת רכוש קבוע</v>
          </cell>
          <cell r="AI23">
            <v>356</v>
          </cell>
          <cell r="AJ23" t="str">
            <v>חילוץ</v>
          </cell>
          <cell r="AK23">
            <v>433</v>
          </cell>
          <cell r="AM23">
            <v>470.73285714285709</v>
          </cell>
        </row>
        <row r="24">
          <cell r="Z24" t="str">
            <v>אחזקת מחשב וציוד נילווה</v>
          </cell>
          <cell r="AA24">
            <v>110</v>
          </cell>
          <cell r="AB24">
            <v>1.0216530850000001</v>
          </cell>
          <cell r="AC24">
            <v>112.38183935000001</v>
          </cell>
          <cell r="AE24">
            <v>30.751015145904873</v>
          </cell>
          <cell r="AH24" t="str">
            <v>אחזקת מחשב וציוד נילווה</v>
          </cell>
          <cell r="AI24">
            <v>99</v>
          </cell>
          <cell r="AJ24" t="str">
            <v xml:space="preserve"> </v>
          </cell>
          <cell r="AK24">
            <v>100.57633928099999</v>
          </cell>
          <cell r="AM24">
            <v>109.34084884691569</v>
          </cell>
        </row>
        <row r="25">
          <cell r="Z25" t="str">
            <v>אגרות, דמי חבר וספרות</v>
          </cell>
          <cell r="AA25">
            <v>40</v>
          </cell>
          <cell r="AB25">
            <v>1.0216530850000001</v>
          </cell>
          <cell r="AC25">
            <v>40.866123400000006</v>
          </cell>
          <cell r="AE25">
            <v>5.9876569143788601</v>
          </cell>
          <cell r="AH25" t="str">
            <v>אגרות, דמי חבר וספרות</v>
          </cell>
          <cell r="AI25">
            <v>41</v>
          </cell>
          <cell r="AJ25" t="str">
            <v xml:space="preserve"> </v>
          </cell>
          <cell r="AK25">
            <v>41.652827378999994</v>
          </cell>
          <cell r="AM25">
            <v>45.282573764884269</v>
          </cell>
        </row>
        <row r="26">
          <cell r="Z26" t="str">
            <v>שונות</v>
          </cell>
          <cell r="AA26">
            <v>18</v>
          </cell>
          <cell r="AB26">
            <v>1.0216530850000001</v>
          </cell>
          <cell r="AC26">
            <v>18.389755530000002</v>
          </cell>
          <cell r="AE26">
            <v>3.1125112510211537</v>
          </cell>
          <cell r="AH26" t="str">
            <v>שונות</v>
          </cell>
          <cell r="AI26">
            <v>14</v>
          </cell>
          <cell r="AJ26" t="str">
            <v xml:space="preserve"> </v>
          </cell>
          <cell r="AK26">
            <v>14.222916666</v>
          </cell>
          <cell r="AM26">
            <v>15.462342261179996</v>
          </cell>
        </row>
        <row r="27">
          <cell r="Z27" t="str">
            <v>קדום מכירות ושיווק</v>
          </cell>
          <cell r="AA27">
            <v>0</v>
          </cell>
          <cell r="AB27">
            <v>1.0216530850000001</v>
          </cell>
          <cell r="AC27">
            <v>0</v>
          </cell>
          <cell r="AE27">
            <v>0</v>
          </cell>
          <cell r="AH27" t="str">
            <v>קדום מכירות ושיווק</v>
          </cell>
          <cell r="AI27">
            <v>0</v>
          </cell>
          <cell r="AJ27" t="str">
            <v xml:space="preserve"> </v>
          </cell>
          <cell r="AK27">
            <v>0</v>
          </cell>
          <cell r="AM27">
            <v>0</v>
          </cell>
        </row>
        <row r="28">
          <cell r="Z28" t="str">
            <v>נסיעות ושליחויות</v>
          </cell>
          <cell r="AA28">
            <v>33</v>
          </cell>
          <cell r="AB28">
            <v>1.0216530850000001</v>
          </cell>
          <cell r="AC28">
            <v>33.714551804999999</v>
          </cell>
          <cell r="AE28">
            <v>13.956193632632303</v>
          </cell>
          <cell r="AH28" t="str">
            <v>נסיעות ושליחויות</v>
          </cell>
          <cell r="AI28">
            <v>35</v>
          </cell>
          <cell r="AJ28" t="str">
            <v xml:space="preserve"> </v>
          </cell>
          <cell r="AK28">
            <v>35.557291664999994</v>
          </cell>
          <cell r="AM28">
            <v>38.655855652949988</v>
          </cell>
        </row>
        <row r="29">
          <cell r="Z29" t="str">
            <v>פרסום ומודעות</v>
          </cell>
          <cell r="AA29">
            <v>200</v>
          </cell>
          <cell r="AB29">
            <v>1.0216530850000001</v>
          </cell>
          <cell r="AC29">
            <v>204.33061700000002</v>
          </cell>
          <cell r="AE29">
            <v>71.569919699222226</v>
          </cell>
          <cell r="AH29" t="str">
            <v>פרסום ומודעות</v>
          </cell>
          <cell r="AI29">
            <v>200</v>
          </cell>
          <cell r="AJ29" t="str">
            <v xml:space="preserve"> </v>
          </cell>
          <cell r="AK29">
            <v>203.18452379999999</v>
          </cell>
          <cell r="AM29">
            <v>220.89060373114282</v>
          </cell>
        </row>
        <row r="30">
          <cell r="Z30" t="str">
            <v>קנסות</v>
          </cell>
          <cell r="AA30">
            <v>-2</v>
          </cell>
          <cell r="AB30">
            <v>1.0216530850000001</v>
          </cell>
          <cell r="AC30">
            <v>-2.0433061700000001</v>
          </cell>
          <cell r="AE30">
            <v>2.2454238200288805</v>
          </cell>
          <cell r="AH30" t="str">
            <v>קנסות</v>
          </cell>
          <cell r="AI30">
            <v>0</v>
          </cell>
          <cell r="AJ30" t="str">
            <v xml:space="preserve"> </v>
          </cell>
          <cell r="AK30">
            <v>0</v>
          </cell>
          <cell r="AM30">
            <v>0</v>
          </cell>
        </row>
        <row r="31">
          <cell r="Z31" t="str">
            <v>תרומות</v>
          </cell>
          <cell r="AA31">
            <v>0</v>
          </cell>
          <cell r="AB31">
            <v>1.0216530850000001</v>
          </cell>
          <cell r="AC31">
            <v>0</v>
          </cell>
          <cell r="AE31">
            <v>0</v>
          </cell>
          <cell r="AH31" t="str">
            <v>תרומות</v>
          </cell>
          <cell r="AI31">
            <v>0</v>
          </cell>
          <cell r="AJ31" t="str">
            <v xml:space="preserve"> </v>
          </cell>
          <cell r="AK31">
            <v>0</v>
          </cell>
          <cell r="AM31">
            <v>0</v>
          </cell>
        </row>
        <row r="32">
          <cell r="Z32" t="str">
            <v>בטולי יתרות</v>
          </cell>
          <cell r="AA32">
            <v>66</v>
          </cell>
          <cell r="AB32">
            <v>1.0216530850000001</v>
          </cell>
          <cell r="AC32">
            <v>67.429103609999999</v>
          </cell>
          <cell r="AE32">
            <v>4.7919094389295154</v>
          </cell>
          <cell r="AH32" t="str">
            <v>בטולי יתרות</v>
          </cell>
          <cell r="AI32">
            <v>45</v>
          </cell>
          <cell r="AJ32" t="str">
            <v xml:space="preserve"> </v>
          </cell>
          <cell r="AK32">
            <v>45.716517854999999</v>
          </cell>
          <cell r="AM32">
            <v>49.700385839507135</v>
          </cell>
        </row>
        <row r="33">
          <cell r="Z33" t="str">
            <v>שחיקת סוציאליות</v>
          </cell>
          <cell r="AA33">
            <v>0</v>
          </cell>
          <cell r="AB33" t="str">
            <v>חילוץ</v>
          </cell>
          <cell r="AC33">
            <v>-30</v>
          </cell>
          <cell r="AE33">
            <v>35.141794739556467</v>
          </cell>
          <cell r="AH33" t="str">
            <v>שחיקת סוציאליות</v>
          </cell>
          <cell r="AI33">
            <v>0</v>
          </cell>
          <cell r="AJ33" t="str">
            <v>חילוץ</v>
          </cell>
          <cell r="AK33">
            <v>2</v>
          </cell>
          <cell r="AM33">
            <v>2.1742857142857139</v>
          </cell>
        </row>
        <row r="34">
          <cell r="Z34" t="str">
            <v>אחרות</v>
          </cell>
          <cell r="AA34">
            <v>160</v>
          </cell>
          <cell r="AB34">
            <v>1.0216530850000001</v>
          </cell>
          <cell r="AC34">
            <v>180.46449360000003</v>
          </cell>
          <cell r="AE34">
            <v>45.020428344335585</v>
          </cell>
          <cell r="AH34" t="str">
            <v>אחרות</v>
          </cell>
          <cell r="AI34">
            <v>139</v>
          </cell>
          <cell r="AJ34" t="str">
            <v xml:space="preserve"> </v>
          </cell>
          <cell r="AK34">
            <v>141.213244041</v>
          </cell>
          <cell r="AM34">
            <v>153.51896959314425</v>
          </cell>
        </row>
        <row r="35">
          <cell r="AA35" t="str">
            <v xml:space="preserve"> </v>
          </cell>
          <cell r="AE35" t="str">
            <v xml:space="preserve"> </v>
          </cell>
          <cell r="AI35" t="str">
            <v xml:space="preserve"> </v>
          </cell>
          <cell r="AM35" t="str">
            <v xml:space="preserve"> </v>
          </cell>
        </row>
        <row r="36">
          <cell r="Z36" t="str">
            <v>סה"כ</v>
          </cell>
          <cell r="AA36">
            <v>6898</v>
          </cell>
          <cell r="AC36">
            <v>6956.9143190900022</v>
          </cell>
          <cell r="AE36">
            <v>2633.314144212417</v>
          </cell>
          <cell r="AH36" t="str">
            <v>סה"כ</v>
          </cell>
          <cell r="AI36">
            <v>7074</v>
          </cell>
          <cell r="AK36">
            <v>7259.968154442</v>
          </cell>
          <cell r="AM36">
            <v>7892.6225221862305</v>
          </cell>
        </row>
        <row r="47">
          <cell r="A47" t="str">
            <v>הוצאות הנהלה וכלליות</v>
          </cell>
          <cell r="C47" t="str">
            <v>-ריכוז</v>
          </cell>
        </row>
        <row r="48">
          <cell r="A48" t="str">
            <v>באלפי ש"ח 9/97</v>
          </cell>
        </row>
        <row r="49">
          <cell r="C49" t="str">
            <v>1-3/96</v>
          </cell>
          <cell r="D49" t="str">
            <v>4-6/96</v>
          </cell>
          <cell r="E49" t="str">
            <v>1-6/96</v>
          </cell>
          <cell r="F49" t="str">
            <v>7-9/96</v>
          </cell>
          <cell r="G49" t="str">
            <v>1-9/96</v>
          </cell>
        </row>
        <row r="51">
          <cell r="A51" t="str">
            <v>שכר עבודה ונלוות</v>
          </cell>
          <cell r="C51">
            <v>1412.5574848453532</v>
          </cell>
          <cell r="D51">
            <v>1124.7714317872817</v>
          </cell>
          <cell r="E51">
            <v>2537.3289166326349</v>
          </cell>
          <cell r="F51">
            <v>1354.7635211101015</v>
          </cell>
          <cell r="G51">
            <v>3892.0924377427364</v>
          </cell>
        </row>
        <row r="52">
          <cell r="A52" t="str">
            <v>אחרות</v>
          </cell>
          <cell r="C52">
            <v>1220.8158826962522</v>
          </cell>
          <cell r="D52">
            <v>1200.0603295474536</v>
          </cell>
          <cell r="E52">
            <v>2420.8762122437056</v>
          </cell>
          <cell r="F52">
            <v>1108.9210150569313</v>
          </cell>
          <cell r="G52">
            <v>3529.7972273006371</v>
          </cell>
        </row>
        <row r="53">
          <cell r="A53" t="str">
            <v xml:space="preserve">פחת </v>
          </cell>
          <cell r="C53">
            <v>141.90075187969921</v>
          </cell>
          <cell r="D53">
            <v>159.20249721777367</v>
          </cell>
          <cell r="E53">
            <v>301.10324909747288</v>
          </cell>
          <cell r="F53">
            <v>169.6296080453842</v>
          </cell>
          <cell r="G53">
            <v>470.73285714285709</v>
          </cell>
        </row>
        <row r="55">
          <cell r="C55">
            <v>2775.2741194213045</v>
          </cell>
          <cell r="D55">
            <v>2484.0342585525091</v>
          </cell>
          <cell r="E55">
            <v>5259.3083779738135</v>
          </cell>
          <cell r="F55">
            <v>2633.314144212417</v>
          </cell>
          <cell r="G55">
            <v>7892.6225221862305</v>
          </cell>
        </row>
      </sheetData>
      <sheetData sheetId="2" refreshError="1"/>
      <sheetData sheetId="3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כרטסת הוצ' מימון"/>
      <sheetName val="הרכבה ש&quot;ח ברוקס קרת"/>
      <sheetName val="השוואה לדולרי"/>
      <sheetName val="שינויים בהון"/>
      <sheetName val="מאזן בוחן 31.12.01"/>
      <sheetName val="מאזן בוחן 31.12.02"/>
      <sheetName val="דוח התאמה למס"/>
      <sheetName val="תאומי הון"/>
      <sheetName val="חוק התיאומים"/>
    </sheetNames>
    <sheetDataSet>
      <sheetData sheetId="0" refreshError="1"/>
      <sheetData sheetId="1" refreshError="1">
        <row r="68">
          <cell r="Q68">
            <v>20065537.027042057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כירה - 1996"/>
      <sheetName val="הנה&quot;כ"/>
      <sheetName val="פחת והפחתות"/>
      <sheetName val="????? - 1996"/>
      <sheetName val="???&quot;?"/>
      <sheetName val="??? ???????"/>
      <sheetName val="מכירה _ 1996"/>
      <sheetName val="הנה_כ"/>
      <sheetName val="_____"/>
      <sheetName val="___ _______"/>
      <sheetName val="Primary Drivers"/>
      <sheetName val="ביאורים"/>
      <sheetName val="_____ - 1996"/>
      <sheetName val="___&quot;_"/>
      <sheetName val="מכירה_-_1996"/>
      <sheetName val="פחת_והפחתות"/>
      <sheetName val="?????_-_1996"/>
      <sheetName val="???_???????"/>
      <sheetName val="כדאיות השקעה"/>
      <sheetName val="TASH_697"/>
    </sheetNames>
    <sheetDataSet>
      <sheetData sheetId="0" refreshError="1">
        <row r="2">
          <cell r="B2" t="str">
            <v>הום סנטרס</v>
          </cell>
          <cell r="F2" t="str">
            <v xml:space="preserve"> </v>
          </cell>
          <cell r="L2" t="str">
            <v>הום סנטרס</v>
          </cell>
          <cell r="W2" t="str">
            <v>הום סנטרס</v>
          </cell>
        </row>
        <row r="4">
          <cell r="B4" t="str">
            <v>הוצאות מכירה</v>
          </cell>
          <cell r="G4" t="str">
            <v xml:space="preserve"> </v>
          </cell>
          <cell r="L4" t="str">
            <v>הוצאות מכירה</v>
          </cell>
          <cell r="W4" t="str">
            <v>הוצאות מכירה</v>
          </cell>
        </row>
        <row r="7">
          <cell r="C7" t="str">
            <v xml:space="preserve">1-3/96    </v>
          </cell>
          <cell r="M7" t="str">
            <v>4-6/96</v>
          </cell>
          <cell r="V7" t="str">
            <v>1-6/96</v>
          </cell>
        </row>
        <row r="9">
          <cell r="A9" t="str">
            <v>קבוצה במאזן</v>
          </cell>
          <cell r="C9" t="str">
            <v>סה"כ</v>
          </cell>
          <cell r="D9" t="str">
            <v>מחסן</v>
          </cell>
          <cell r="E9" t="str">
            <v>תפעול</v>
          </cell>
          <cell r="F9" t="str">
            <v>מידוד לתקופה</v>
          </cell>
          <cell r="G9" t="str">
            <v>בש"ח 6/96</v>
          </cell>
          <cell r="H9" t="str">
            <v>תיאום ל 3/97</v>
          </cell>
          <cell r="I9" t="str">
            <v>בש"ח 3/97</v>
          </cell>
          <cell r="K9" t="str">
            <v>קבוצה במאזן</v>
          </cell>
          <cell r="M9" t="str">
            <v>סה"כ</v>
          </cell>
          <cell r="N9" t="str">
            <v>מחסן</v>
          </cell>
          <cell r="O9" t="str">
            <v>תפעול</v>
          </cell>
          <cell r="P9" t="str">
            <v>מידוד לתקופה</v>
          </cell>
          <cell r="Q9" t="str">
            <v>בש"ח 6/96</v>
          </cell>
          <cell r="R9" t="str">
            <v>תיאום ל 3/97</v>
          </cell>
          <cell r="S9" t="str">
            <v>בש"ח 3/97</v>
          </cell>
          <cell r="V9" t="str">
            <v>סה"כ</v>
          </cell>
          <cell r="W9" t="str">
            <v>מידוד לתקופה</v>
          </cell>
          <cell r="X9" t="str">
            <v>בש"ח 6/96</v>
          </cell>
          <cell r="Y9" t="str">
            <v>תיאום ל 3/97</v>
          </cell>
          <cell r="Z9" t="str">
            <v>בש"ח 3/97</v>
          </cell>
        </row>
        <row r="10">
          <cell r="C10" t="str">
            <v xml:space="preserve"> </v>
          </cell>
          <cell r="D10" t="str">
            <v xml:space="preserve"> </v>
          </cell>
          <cell r="E10" t="str">
            <v xml:space="preserve"> </v>
          </cell>
          <cell r="M10" t="str">
            <v xml:space="preserve"> </v>
          </cell>
          <cell r="N10" t="str">
            <v xml:space="preserve"> </v>
          </cell>
          <cell r="O10" t="str">
            <v xml:space="preserve"> </v>
          </cell>
        </row>
        <row r="11">
          <cell r="A11" t="str">
            <v>שכ"ע</v>
          </cell>
          <cell r="B11" t="str">
            <v>משכורות ונלוות</v>
          </cell>
          <cell r="C11">
            <v>4759</v>
          </cell>
          <cell r="D11">
            <v>176</v>
          </cell>
          <cell r="E11">
            <v>4583</v>
          </cell>
          <cell r="F11">
            <v>1.0032644180000001</v>
          </cell>
          <cell r="G11">
            <v>4774.5353652620006</v>
          </cell>
          <cell r="H11">
            <v>1.1037593984962406</v>
          </cell>
          <cell r="I11">
            <v>5269.938282860614</v>
          </cell>
          <cell r="L11" t="str">
            <v>משכורות ונלוות</v>
          </cell>
          <cell r="M11">
            <v>5167</v>
          </cell>
          <cell r="N11">
            <v>156</v>
          </cell>
          <cell r="O11">
            <v>5011</v>
          </cell>
          <cell r="P11">
            <v>1.0235190540000001</v>
          </cell>
          <cell r="Q11">
            <v>5288.5229520180001</v>
          </cell>
          <cell r="R11">
            <v>1.1037593984962406</v>
          </cell>
          <cell r="S11">
            <v>5498.3453206382128</v>
          </cell>
          <cell r="U11" t="str">
            <v>משכורות ונלוות</v>
          </cell>
          <cell r="V11">
            <v>9926</v>
          </cell>
          <cell r="W11">
            <v>1.0235190540000001</v>
          </cell>
          <cell r="X11">
            <v>10159.450130004001</v>
          </cell>
          <cell r="Y11">
            <v>1.0599277978339352</v>
          </cell>
          <cell r="Z11">
            <v>10768.283603498827</v>
          </cell>
        </row>
        <row r="12">
          <cell r="A12" t="str">
            <v>אחרות</v>
          </cell>
          <cell r="B12" t="str">
            <v>שמירה ובטחון</v>
          </cell>
          <cell r="C12">
            <v>515</v>
          </cell>
          <cell r="D12">
            <v>42</v>
          </cell>
          <cell r="E12">
            <v>473</v>
          </cell>
          <cell r="F12">
            <v>1.0032644180000001</v>
          </cell>
          <cell r="G12">
            <v>516.68117527000004</v>
          </cell>
          <cell r="I12">
            <v>570.29170323034589</v>
          </cell>
          <cell r="L12" t="str">
            <v>שמירה ובטחון</v>
          </cell>
          <cell r="M12">
            <v>611</v>
          </cell>
          <cell r="N12">
            <v>42</v>
          </cell>
          <cell r="O12">
            <v>569</v>
          </cell>
          <cell r="P12">
            <v>1.0235190540000001</v>
          </cell>
          <cell r="Q12">
            <v>625.37014199400005</v>
          </cell>
          <cell r="S12">
            <v>651.25648713230578</v>
          </cell>
          <cell r="U12" t="str">
            <v>שמירה ובטחון</v>
          </cell>
          <cell r="V12">
            <v>1126</v>
          </cell>
          <cell r="W12">
            <v>1.0235190540000001</v>
          </cell>
          <cell r="X12">
            <v>1152.4824548040001</v>
          </cell>
          <cell r="Z12">
            <v>1221.5481903626517</v>
          </cell>
        </row>
        <row r="13">
          <cell r="A13" t="str">
            <v>פרסום</v>
          </cell>
          <cell r="B13" t="str">
            <v>פרסום</v>
          </cell>
          <cell r="C13">
            <v>595</v>
          </cell>
          <cell r="E13">
            <v>595</v>
          </cell>
          <cell r="F13">
            <v>1.0032644180000001</v>
          </cell>
          <cell r="G13">
            <v>596.94232871000008</v>
          </cell>
          <cell r="I13">
            <v>658.88070567389479</v>
          </cell>
          <cell r="L13" t="str">
            <v>פרסום</v>
          </cell>
          <cell r="M13">
            <v>441</v>
          </cell>
          <cell r="O13">
            <v>441</v>
          </cell>
          <cell r="P13">
            <v>1.0235190540000001</v>
          </cell>
          <cell r="Q13">
            <v>451.37190281400007</v>
          </cell>
          <cell r="S13">
            <v>465.03041796350055</v>
          </cell>
          <cell r="U13" t="str">
            <v>פרסום</v>
          </cell>
          <cell r="V13">
            <v>1036</v>
          </cell>
          <cell r="W13">
            <v>1.0235190540000001</v>
          </cell>
          <cell r="X13">
            <v>1060.3657399440001</v>
          </cell>
          <cell r="Z13">
            <v>1123.9111236373953</v>
          </cell>
        </row>
        <row r="14">
          <cell r="A14" t="str">
            <v>אחרות</v>
          </cell>
          <cell r="B14" t="str">
            <v>שילוט</v>
          </cell>
          <cell r="C14">
            <v>75</v>
          </cell>
          <cell r="E14">
            <v>75</v>
          </cell>
          <cell r="F14">
            <v>1.0032644180000001</v>
          </cell>
          <cell r="G14">
            <v>75.244831350000013</v>
          </cell>
          <cell r="I14">
            <v>83.052189790827086</v>
          </cell>
          <cell r="L14" t="str">
            <v>שילוט</v>
          </cell>
          <cell r="M14">
            <v>126</v>
          </cell>
          <cell r="O14">
            <v>126</v>
          </cell>
          <cell r="P14">
            <v>1.0235190540000001</v>
          </cell>
          <cell r="Q14">
            <v>128.963400804</v>
          </cell>
          <cell r="S14">
            <v>135.00392589557879</v>
          </cell>
          <cell r="U14" t="str">
            <v>שילוט</v>
          </cell>
          <cell r="V14">
            <v>201</v>
          </cell>
          <cell r="W14">
            <v>1.0235190540000001</v>
          </cell>
          <cell r="X14">
            <v>205.72732985400003</v>
          </cell>
          <cell r="Z14">
            <v>218.05611568640586</v>
          </cell>
        </row>
        <row r="15">
          <cell r="A15" t="str">
            <v>אחרות</v>
          </cell>
          <cell r="B15" t="str">
            <v>מועדון לקוחות</v>
          </cell>
          <cell r="C15">
            <v>251</v>
          </cell>
          <cell r="E15">
            <v>251</v>
          </cell>
          <cell r="F15">
            <v>1.0032644180000001</v>
          </cell>
          <cell r="G15">
            <v>251.81936891800004</v>
          </cell>
          <cell r="I15">
            <v>277.94799516663466</v>
          </cell>
          <cell r="L15" t="str">
            <v>מועדון לקוחות</v>
          </cell>
          <cell r="M15">
            <v>199</v>
          </cell>
          <cell r="O15">
            <v>199</v>
          </cell>
          <cell r="P15">
            <v>1.0235190540000001</v>
          </cell>
          <cell r="Q15">
            <v>203.68029174600002</v>
          </cell>
          <cell r="S15">
            <v>210.23733845964711</v>
          </cell>
          <cell r="U15" t="str">
            <v>מועדון לקוחות</v>
          </cell>
          <cell r="V15">
            <v>450</v>
          </cell>
          <cell r="W15">
            <v>1.0235190540000001</v>
          </cell>
          <cell r="X15">
            <v>460.58357430000007</v>
          </cell>
          <cell r="Z15">
            <v>488.18533362628176</v>
          </cell>
        </row>
        <row r="16">
          <cell r="A16" t="str">
            <v>שכ"ד ++</v>
          </cell>
          <cell r="B16" t="str">
            <v>דמי שכירות</v>
          </cell>
          <cell r="C16">
            <v>2076</v>
          </cell>
          <cell r="D16">
            <v>174</v>
          </cell>
          <cell r="E16">
            <v>1902</v>
          </cell>
          <cell r="F16">
            <v>1.0032644180000001</v>
          </cell>
          <cell r="G16">
            <v>2082.7769317680004</v>
          </cell>
          <cell r="I16">
            <v>2298.8846134100936</v>
          </cell>
          <cell r="L16" t="str">
            <v>דמי שכירות</v>
          </cell>
          <cell r="M16">
            <v>2244</v>
          </cell>
          <cell r="N16">
            <v>231</v>
          </cell>
          <cell r="O16">
            <v>2013</v>
          </cell>
          <cell r="P16">
            <v>1.0235190540000001</v>
          </cell>
          <cell r="Q16">
            <v>2296.776757176</v>
          </cell>
          <cell r="S16">
            <v>2387.6945894022106</v>
          </cell>
          <cell r="U16" t="str">
            <v>דמי שכירות</v>
          </cell>
          <cell r="V16">
            <v>4320</v>
          </cell>
          <cell r="W16">
            <v>1.0235190540000001</v>
          </cell>
          <cell r="X16">
            <v>4421.6023132800001</v>
          </cell>
          <cell r="Z16">
            <v>4686.5792028123042</v>
          </cell>
        </row>
        <row r="17">
          <cell r="A17" t="str">
            <v>שכ"ד ++</v>
          </cell>
          <cell r="B17" t="str">
            <v>מיסים עירוניים</v>
          </cell>
          <cell r="C17">
            <v>595</v>
          </cell>
          <cell r="E17">
            <v>595</v>
          </cell>
          <cell r="F17">
            <v>1.0032644180000001</v>
          </cell>
          <cell r="G17">
            <v>596.94232871000008</v>
          </cell>
          <cell r="I17">
            <v>658.88070567389479</v>
          </cell>
          <cell r="L17" t="str">
            <v>מיסים עירוניים</v>
          </cell>
          <cell r="M17">
            <v>513</v>
          </cell>
          <cell r="O17">
            <v>513</v>
          </cell>
          <cell r="P17">
            <v>1.0235190540000001</v>
          </cell>
          <cell r="Q17">
            <v>525.06527470200001</v>
          </cell>
          <cell r="S17">
            <v>543.14007134370547</v>
          </cell>
          <cell r="U17" t="str">
            <v>מיסים עירוניים</v>
          </cell>
          <cell r="V17">
            <v>1108</v>
          </cell>
          <cell r="W17">
            <v>1.0235190540000001</v>
          </cell>
          <cell r="X17">
            <v>1134.0591118320001</v>
          </cell>
          <cell r="Z17">
            <v>1202.0207770176003</v>
          </cell>
        </row>
        <row r="18">
          <cell r="A18" t="str">
            <v>שכ"ד ++</v>
          </cell>
          <cell r="B18" t="str">
            <v>ביטוח</v>
          </cell>
          <cell r="C18">
            <v>89</v>
          </cell>
          <cell r="E18">
            <v>89</v>
          </cell>
          <cell r="F18">
            <v>1.0032644180000001</v>
          </cell>
          <cell r="G18">
            <v>89.290533202000006</v>
          </cell>
          <cell r="I18">
            <v>98.555265218448127</v>
          </cell>
          <cell r="L18" t="str">
            <v>ביטוח</v>
          </cell>
          <cell r="M18">
            <v>104</v>
          </cell>
          <cell r="O18">
            <v>104</v>
          </cell>
          <cell r="P18">
            <v>1.0235190540000001</v>
          </cell>
          <cell r="Q18">
            <v>106.44598161600001</v>
          </cell>
          <cell r="S18">
            <v>110.82200009237938</v>
          </cell>
          <cell r="U18" t="str">
            <v>ביטוח</v>
          </cell>
          <cell r="V18">
            <v>193</v>
          </cell>
          <cell r="W18">
            <v>1.0235190540000001</v>
          </cell>
          <cell r="X18">
            <v>197.53917742200002</v>
          </cell>
          <cell r="Z18">
            <v>209.37726531082751</v>
          </cell>
        </row>
        <row r="19">
          <cell r="A19" t="str">
            <v>שכ"ד ++</v>
          </cell>
          <cell r="B19" t="str">
            <v>חשמל</v>
          </cell>
          <cell r="C19">
            <v>394</v>
          </cell>
          <cell r="E19">
            <v>394</v>
          </cell>
          <cell r="F19">
            <v>1.0032644180000001</v>
          </cell>
          <cell r="G19">
            <v>395.28618069200002</v>
          </cell>
          <cell r="I19">
            <v>436.30083703447821</v>
          </cell>
          <cell r="L19" t="str">
            <v>חשמל</v>
          </cell>
          <cell r="M19">
            <v>418</v>
          </cell>
          <cell r="O19">
            <v>418</v>
          </cell>
          <cell r="P19">
            <v>1.0235190540000001</v>
          </cell>
          <cell r="Q19">
            <v>427.83096457200003</v>
          </cell>
          <cell r="S19">
            <v>444.60247608672347</v>
          </cell>
          <cell r="U19" t="str">
            <v>חשמל</v>
          </cell>
          <cell r="V19">
            <v>812</v>
          </cell>
          <cell r="W19">
            <v>1.0235190540000001</v>
          </cell>
          <cell r="X19">
            <v>831.09747184800005</v>
          </cell>
          <cell r="Z19">
            <v>880.90331312120168</v>
          </cell>
        </row>
        <row r="20">
          <cell r="A20" t="str">
            <v>אחרות</v>
          </cell>
          <cell r="B20" t="str">
            <v>דואר וטלפון</v>
          </cell>
          <cell r="C20">
            <v>106</v>
          </cell>
          <cell r="D20">
            <v>12</v>
          </cell>
          <cell r="E20">
            <v>94</v>
          </cell>
          <cell r="F20">
            <v>1.0032644180000001</v>
          </cell>
          <cell r="G20">
            <v>106.34602830800002</v>
          </cell>
          <cell r="I20">
            <v>117.38042823770228</v>
          </cell>
          <cell r="L20" t="str">
            <v>דואר וטלפון</v>
          </cell>
          <cell r="M20">
            <v>106</v>
          </cell>
          <cell r="N20">
            <v>5</v>
          </cell>
          <cell r="O20">
            <v>101</v>
          </cell>
          <cell r="P20">
            <v>1.0235190540000001</v>
          </cell>
          <cell r="Q20">
            <v>108.49301972400001</v>
          </cell>
          <cell r="S20">
            <v>112.60910671512376</v>
          </cell>
          <cell r="U20" t="str">
            <v>דואר וטלפון</v>
          </cell>
          <cell r="V20">
            <v>212</v>
          </cell>
          <cell r="W20">
            <v>1.0235190540000001</v>
          </cell>
          <cell r="X20">
            <v>216.98603944800001</v>
          </cell>
          <cell r="Z20">
            <v>229.98953495282603</v>
          </cell>
        </row>
        <row r="21">
          <cell r="A21" t="str">
            <v>אחרות</v>
          </cell>
          <cell r="B21" t="str">
            <v>אחזקה וביגוד</v>
          </cell>
          <cell r="C21">
            <v>195</v>
          </cell>
          <cell r="E21">
            <v>195</v>
          </cell>
          <cell r="F21">
            <v>1.0032644180000001</v>
          </cell>
          <cell r="G21">
            <v>195.63656151000001</v>
          </cell>
          <cell r="I21">
            <v>215.93569345615037</v>
          </cell>
          <cell r="L21" t="str">
            <v>אחזקה וביגוד</v>
          </cell>
          <cell r="M21">
            <v>126</v>
          </cell>
          <cell r="O21">
            <v>126</v>
          </cell>
          <cell r="P21">
            <v>1.0235190540000001</v>
          </cell>
          <cell r="Q21">
            <v>128.963400804</v>
          </cell>
          <cell r="S21">
            <v>132.30317786393056</v>
          </cell>
          <cell r="U21" t="str">
            <v>אחזקה וביגוד</v>
          </cell>
          <cell r="V21">
            <v>321</v>
          </cell>
          <cell r="W21">
            <v>1.0235190540000001</v>
          </cell>
          <cell r="X21">
            <v>328.54961633400001</v>
          </cell>
          <cell r="Z21">
            <v>348.23887132008093</v>
          </cell>
        </row>
        <row r="22">
          <cell r="A22" t="str">
            <v>אחרות</v>
          </cell>
          <cell r="B22" t="str">
            <v>אחזקת מחשב וקופות</v>
          </cell>
          <cell r="C22">
            <v>36</v>
          </cell>
          <cell r="E22">
            <v>36</v>
          </cell>
          <cell r="F22">
            <v>1.0032644180000001</v>
          </cell>
          <cell r="G22">
            <v>36.117519048000005</v>
          </cell>
          <cell r="I22">
            <v>39.865051099596997</v>
          </cell>
          <cell r="L22" t="str">
            <v>אחזקת מחשב וקופות</v>
          </cell>
          <cell r="M22">
            <v>33</v>
          </cell>
          <cell r="O22">
            <v>33</v>
          </cell>
          <cell r="P22">
            <v>1.0235190540000001</v>
          </cell>
          <cell r="Q22">
            <v>33.776128782000001</v>
          </cell>
          <cell r="S22">
            <v>34.990033389766197</v>
          </cell>
          <cell r="U22" t="str">
            <v>אחזקת מחשב וקופות</v>
          </cell>
          <cell r="V22">
            <v>69</v>
          </cell>
          <cell r="W22">
            <v>1.0235190540000001</v>
          </cell>
          <cell r="X22">
            <v>70.622814726000001</v>
          </cell>
          <cell r="Z22">
            <v>74.855084489363193</v>
          </cell>
        </row>
        <row r="23">
          <cell r="A23" t="str">
            <v>אחרות</v>
          </cell>
          <cell r="B23" t="str">
            <v>השכרת ציוד</v>
          </cell>
          <cell r="C23">
            <v>143</v>
          </cell>
          <cell r="D23">
            <v>78</v>
          </cell>
          <cell r="E23">
            <v>65</v>
          </cell>
          <cell r="F23">
            <v>1.0032644180000001</v>
          </cell>
          <cell r="G23">
            <v>143.46681177400001</v>
          </cell>
          <cell r="I23">
            <v>158.35284186784361</v>
          </cell>
          <cell r="L23" t="str">
            <v>השכרת ציוד</v>
          </cell>
          <cell r="M23">
            <v>146</v>
          </cell>
          <cell r="N23">
            <v>73</v>
          </cell>
          <cell r="O23">
            <v>73</v>
          </cell>
          <cell r="P23">
            <v>1.0235190540000001</v>
          </cell>
          <cell r="Q23">
            <v>149.43378188400001</v>
          </cell>
          <cell r="S23">
            <v>155.17062794992398</v>
          </cell>
          <cell r="U23" t="str">
            <v>השכרת ציוד</v>
          </cell>
          <cell r="V23">
            <v>289</v>
          </cell>
          <cell r="W23">
            <v>1.0235190540000001</v>
          </cell>
          <cell r="X23">
            <v>295.79700660600002</v>
          </cell>
          <cell r="Z23">
            <v>313.52346981776759</v>
          </cell>
        </row>
        <row r="24">
          <cell r="A24" t="str">
            <v>אחרות</v>
          </cell>
          <cell r="B24" t="str">
            <v>הובלות, משלוחים והסעות</v>
          </cell>
          <cell r="C24">
            <v>199</v>
          </cell>
          <cell r="D24">
            <v>151</v>
          </cell>
          <cell r="E24">
            <v>48</v>
          </cell>
          <cell r="F24">
            <v>1.0032644180000001</v>
          </cell>
          <cell r="G24">
            <v>199.64961918200001</v>
          </cell>
          <cell r="I24">
            <v>220.36514357832783</v>
          </cell>
          <cell r="L24" t="str">
            <v>הובלות, משלוחים והסעות</v>
          </cell>
          <cell r="M24">
            <v>220</v>
          </cell>
          <cell r="N24">
            <v>151</v>
          </cell>
          <cell r="O24">
            <v>69</v>
          </cell>
          <cell r="P24">
            <v>1.0235190540000001</v>
          </cell>
          <cell r="Q24">
            <v>225.17419188000002</v>
          </cell>
          <cell r="S24">
            <v>234.18964484258782</v>
          </cell>
          <cell r="U24" t="str">
            <v>הובלות, משלוחים והסעות</v>
          </cell>
          <cell r="V24">
            <v>419</v>
          </cell>
          <cell r="W24">
            <v>1.0235190540000001</v>
          </cell>
          <cell r="X24">
            <v>428.85448362600005</v>
          </cell>
          <cell r="Z24">
            <v>454.55478842091566</v>
          </cell>
        </row>
        <row r="25">
          <cell r="A25" t="str">
            <v>אחרות</v>
          </cell>
          <cell r="B25" t="str">
            <v>משרדיות וטפסים</v>
          </cell>
          <cell r="C25">
            <v>140</v>
          </cell>
          <cell r="D25">
            <v>7</v>
          </cell>
          <cell r="E25">
            <v>133</v>
          </cell>
          <cell r="F25">
            <v>1.0032644180000001</v>
          </cell>
          <cell r="G25">
            <v>140.45701852000002</v>
          </cell>
          <cell r="I25">
            <v>155.03075427621056</v>
          </cell>
          <cell r="L25" t="str">
            <v>משרדיות וטפסים</v>
          </cell>
          <cell r="M25">
            <v>107</v>
          </cell>
          <cell r="N25">
            <v>4</v>
          </cell>
          <cell r="O25">
            <v>103</v>
          </cell>
          <cell r="P25">
            <v>1.0235190540000001</v>
          </cell>
          <cell r="Q25">
            <v>109.51653877800001</v>
          </cell>
          <cell r="S25">
            <v>112.92875106977075</v>
          </cell>
          <cell r="U25" t="str">
            <v>משרדיות וטפסים</v>
          </cell>
          <cell r="V25">
            <v>247</v>
          </cell>
          <cell r="W25">
            <v>1.0235190540000001</v>
          </cell>
          <cell r="X25">
            <v>252.80920633800002</v>
          </cell>
          <cell r="Z25">
            <v>267.95950534598131</v>
          </cell>
        </row>
        <row r="26">
          <cell r="A26" t="str">
            <v>אחרות</v>
          </cell>
          <cell r="B26" t="str">
            <v>אחזקת רכב</v>
          </cell>
          <cell r="C26">
            <v>74</v>
          </cell>
          <cell r="E26">
            <v>74</v>
          </cell>
          <cell r="F26">
            <v>1.0032644180000001</v>
          </cell>
          <cell r="G26">
            <v>74.241566932000012</v>
          </cell>
          <cell r="I26">
            <v>81.944827260282722</v>
          </cell>
          <cell r="L26" t="str">
            <v>אחזקת רכב</v>
          </cell>
          <cell r="M26">
            <v>90</v>
          </cell>
          <cell r="O26">
            <v>90</v>
          </cell>
          <cell r="P26">
            <v>1.0235190540000001</v>
          </cell>
          <cell r="Q26">
            <v>92.116714860000002</v>
          </cell>
          <cell r="S26">
            <v>95.971605439073272</v>
          </cell>
          <cell r="U26" t="str">
            <v>אחזקת רכב</v>
          </cell>
          <cell r="V26">
            <v>164</v>
          </cell>
          <cell r="W26">
            <v>1.0235190540000001</v>
          </cell>
          <cell r="X26">
            <v>167.85712485600001</v>
          </cell>
          <cell r="Z26">
            <v>177.91643269935599</v>
          </cell>
        </row>
        <row r="27">
          <cell r="A27" t="str">
            <v>אחרות</v>
          </cell>
          <cell r="B27" t="str">
            <v>ארועים, כבודים ומתנות</v>
          </cell>
          <cell r="C27">
            <v>96</v>
          </cell>
          <cell r="D27">
            <v>5</v>
          </cell>
          <cell r="E27">
            <v>91</v>
          </cell>
          <cell r="F27">
            <v>1.0032644180000001</v>
          </cell>
          <cell r="G27">
            <v>96.31338412800001</v>
          </cell>
          <cell r="I27">
            <v>106.30680293225866</v>
          </cell>
          <cell r="L27" t="str">
            <v>ארועים, כבודים ומתנות</v>
          </cell>
          <cell r="M27">
            <v>68</v>
          </cell>
          <cell r="N27">
            <v>5</v>
          </cell>
          <cell r="O27">
            <v>63</v>
          </cell>
          <cell r="P27">
            <v>1.0235190540000001</v>
          </cell>
          <cell r="Q27">
            <v>69.599295672000011</v>
          </cell>
          <cell r="S27">
            <v>71.609629767097331</v>
          </cell>
          <cell r="U27" t="str">
            <v>ארועים, כבודים ומתנות</v>
          </cell>
          <cell r="V27">
            <v>164</v>
          </cell>
          <cell r="W27">
            <v>1.0235190540000001</v>
          </cell>
          <cell r="X27">
            <v>167.85712485600001</v>
          </cell>
          <cell r="Z27">
            <v>177.91643269935599</v>
          </cell>
        </row>
        <row r="28">
          <cell r="A28" t="str">
            <v>אחרות</v>
          </cell>
          <cell r="B28" t="str">
            <v>אריזות+ברקודים</v>
          </cell>
          <cell r="C28">
            <v>132</v>
          </cell>
          <cell r="E28">
            <v>132</v>
          </cell>
          <cell r="F28">
            <v>1.0032644180000001</v>
          </cell>
          <cell r="G28">
            <v>132.43090317600002</v>
          </cell>
          <cell r="I28">
            <v>146.17185403185564</v>
          </cell>
          <cell r="L28" t="str">
            <v>אריזות+ברקודים</v>
          </cell>
          <cell r="M28">
            <v>143</v>
          </cell>
          <cell r="O28">
            <v>143</v>
          </cell>
          <cell r="P28">
            <v>1.0235190540000001</v>
          </cell>
          <cell r="Q28">
            <v>146.36322472200001</v>
          </cell>
          <cell r="S28">
            <v>152.16362762864989</v>
          </cell>
          <cell r="U28" t="str">
            <v>אריזות+ברקודים</v>
          </cell>
          <cell r="V28">
            <v>275</v>
          </cell>
          <cell r="W28">
            <v>1.0235190540000001</v>
          </cell>
          <cell r="X28">
            <v>281.46773985000004</v>
          </cell>
          <cell r="Z28">
            <v>298.33548166050554</v>
          </cell>
        </row>
        <row r="29">
          <cell r="A29" t="str">
            <v>אחרות</v>
          </cell>
          <cell r="B29" t="str">
            <v>ספירות מלאי</v>
          </cell>
          <cell r="C29">
            <v>107</v>
          </cell>
          <cell r="E29">
            <v>107</v>
          </cell>
          <cell r="F29">
            <v>1.0032644180000001</v>
          </cell>
          <cell r="G29">
            <v>107.34929272600002</v>
          </cell>
          <cell r="I29">
            <v>118.48779076824664</v>
          </cell>
          <cell r="L29" t="str">
            <v>ספירות מלאי</v>
          </cell>
          <cell r="M29">
            <v>48</v>
          </cell>
          <cell r="O29">
            <v>48</v>
          </cell>
          <cell r="P29">
            <v>1.0235190540000001</v>
          </cell>
          <cell r="Q29">
            <v>49.128914592000001</v>
          </cell>
          <cell r="S29">
            <v>49.664935258583739</v>
          </cell>
          <cell r="U29" t="str">
            <v>ספירות מלאי</v>
          </cell>
          <cell r="V29">
            <v>155</v>
          </cell>
          <cell r="W29">
            <v>1.0235190540000001</v>
          </cell>
          <cell r="X29">
            <v>158.64545337000001</v>
          </cell>
          <cell r="Z29">
            <v>168.15272602683038</v>
          </cell>
        </row>
        <row r="30">
          <cell r="A30" t="str">
            <v>אחרות</v>
          </cell>
          <cell r="B30" t="str">
            <v>הדרכה והשתלמויות</v>
          </cell>
          <cell r="C30">
            <v>137</v>
          </cell>
          <cell r="E30">
            <v>137</v>
          </cell>
          <cell r="F30">
            <v>1.0032644180000001</v>
          </cell>
          <cell r="G30">
            <v>137.447225266</v>
          </cell>
          <cell r="I30">
            <v>151.70866668457745</v>
          </cell>
          <cell r="L30" t="str">
            <v>הדרכה והשתלמויות</v>
          </cell>
          <cell r="M30">
            <v>91</v>
          </cell>
          <cell r="O30">
            <v>91</v>
          </cell>
          <cell r="P30">
            <v>1.0235190540000001</v>
          </cell>
          <cell r="Q30">
            <v>93.140233914000007</v>
          </cell>
          <cell r="S30">
            <v>95.63856901940531</v>
          </cell>
          <cell r="U30" t="str">
            <v>הדרכה והשתלמויות</v>
          </cell>
          <cell r="V30">
            <v>228</v>
          </cell>
          <cell r="W30">
            <v>1.0235190540000001</v>
          </cell>
          <cell r="X30">
            <v>233.36234431200003</v>
          </cell>
          <cell r="Z30">
            <v>247.34723570398276</v>
          </cell>
        </row>
        <row r="31">
          <cell r="A31" t="str">
            <v>אחרות</v>
          </cell>
          <cell r="B31" t="str">
            <v>חקירות כלכליות</v>
          </cell>
          <cell r="C31">
            <v>22</v>
          </cell>
          <cell r="E31">
            <v>22</v>
          </cell>
          <cell r="F31">
            <v>1.0032644180000001</v>
          </cell>
          <cell r="G31">
            <v>22.071817196000001</v>
          </cell>
          <cell r="I31">
            <v>24.361975671975941</v>
          </cell>
          <cell r="L31" t="str">
            <v>חקירות כלכליות</v>
          </cell>
          <cell r="M31">
            <v>15</v>
          </cell>
          <cell r="O31">
            <v>15</v>
          </cell>
          <cell r="P31">
            <v>1.0235190540000001</v>
          </cell>
          <cell r="Q31">
            <v>15.352785810000002</v>
          </cell>
          <cell r="S31">
            <v>15.77770731507389</v>
          </cell>
          <cell r="U31" t="str">
            <v>חקירות כלכליות</v>
          </cell>
          <cell r="V31">
            <v>37</v>
          </cell>
          <cell r="W31">
            <v>1.0235190540000001</v>
          </cell>
          <cell r="X31">
            <v>37.870204998000006</v>
          </cell>
          <cell r="Z31">
            <v>40.139682987049831</v>
          </cell>
        </row>
        <row r="32">
          <cell r="A32" t="str">
            <v>חומ"ס</v>
          </cell>
          <cell r="B32" t="str">
            <v>חובות אבודים ומסופקים</v>
          </cell>
          <cell r="C32">
            <v>0</v>
          </cell>
          <cell r="E32">
            <v>0</v>
          </cell>
          <cell r="F32">
            <v>1.0032644180000001</v>
          </cell>
          <cell r="G32">
            <v>0</v>
          </cell>
          <cell r="I32">
            <v>0</v>
          </cell>
          <cell r="L32" t="str">
            <v>חובות אבודים ומסופקים</v>
          </cell>
          <cell r="M32">
            <v>2</v>
          </cell>
          <cell r="O32">
            <v>2</v>
          </cell>
          <cell r="P32">
            <v>1.0235190540000001</v>
          </cell>
          <cell r="Q32">
            <v>2.0470381080000002</v>
          </cell>
          <cell r="S32">
            <v>2.1697125938945856</v>
          </cell>
          <cell r="U32" t="str">
            <v>חובות אבודים ומסופקים</v>
          </cell>
          <cell r="V32">
            <v>2</v>
          </cell>
          <cell r="W32">
            <v>1.0235190540000001</v>
          </cell>
          <cell r="X32">
            <v>2.0470381080000002</v>
          </cell>
          <cell r="Z32">
            <v>2.1697125938945856</v>
          </cell>
        </row>
        <row r="33">
          <cell r="A33" t="str">
            <v>עמלות</v>
          </cell>
          <cell r="B33" t="str">
            <v>עמלות כרטיסי אשראי</v>
          </cell>
          <cell r="C33">
            <v>1095</v>
          </cell>
          <cell r="E33">
            <v>1095</v>
          </cell>
          <cell r="F33">
            <v>1.0032644180000001</v>
          </cell>
          <cell r="G33">
            <v>1098.5745377100002</v>
          </cell>
          <cell r="I33">
            <v>1212.5619709460755</v>
          </cell>
          <cell r="L33" t="str">
            <v>עמלות כרטיסי אשראי</v>
          </cell>
          <cell r="M33">
            <v>885</v>
          </cell>
          <cell r="O33">
            <v>885</v>
          </cell>
          <cell r="P33">
            <v>1.0235190540000001</v>
          </cell>
          <cell r="Q33">
            <v>905.81436279000013</v>
          </cell>
          <cell r="S33">
            <v>935.45349700956399</v>
          </cell>
          <cell r="U33" t="str">
            <v>עמלות כרטיסי אשראי</v>
          </cell>
          <cell r="V33">
            <v>1980</v>
          </cell>
          <cell r="W33">
            <v>1.0235190540000001</v>
          </cell>
          <cell r="X33">
            <v>2026.5677269200003</v>
          </cell>
          <cell r="Z33">
            <v>2148.0154679556395</v>
          </cell>
        </row>
        <row r="34">
          <cell r="A34" t="str">
            <v>פחת</v>
          </cell>
          <cell r="B34" t="str">
            <v>פחת רכוש קבוע</v>
          </cell>
          <cell r="C34">
            <v>817</v>
          </cell>
          <cell r="D34">
            <v>29</v>
          </cell>
          <cell r="E34">
            <v>788</v>
          </cell>
          <cell r="F34" t="str">
            <v>חילוץ</v>
          </cell>
          <cell r="G34">
            <v>969</v>
          </cell>
          <cell r="I34">
            <v>1069.5428571428572</v>
          </cell>
          <cell r="L34" t="str">
            <v>פחת רכוש קבוע</v>
          </cell>
          <cell r="M34">
            <v>871</v>
          </cell>
          <cell r="N34">
            <v>36</v>
          </cell>
          <cell r="O34">
            <v>835</v>
          </cell>
          <cell r="P34" t="str">
            <v>חילוץ</v>
          </cell>
          <cell r="Q34">
            <v>1062</v>
          </cell>
          <cell r="S34">
            <v>1124.5076843733889</v>
          </cell>
          <cell r="U34" t="str">
            <v>פחת רכוש קבוע</v>
          </cell>
          <cell r="V34">
            <v>1688</v>
          </cell>
          <cell r="W34" t="str">
            <v>חילוץ</v>
          </cell>
          <cell r="X34">
            <v>2070</v>
          </cell>
          <cell r="Z34">
            <v>2194.0505415162461</v>
          </cell>
        </row>
        <row r="35">
          <cell r="A35" t="str">
            <v>פחת</v>
          </cell>
          <cell r="B35" t="str">
            <v>הפחתת הוצאות נדחות</v>
          </cell>
          <cell r="C35">
            <v>148</v>
          </cell>
          <cell r="E35">
            <v>148</v>
          </cell>
          <cell r="F35" t="str">
            <v>חילוץ</v>
          </cell>
          <cell r="G35">
            <v>192</v>
          </cell>
          <cell r="I35">
            <v>211.9218045112782</v>
          </cell>
          <cell r="L35" t="str">
            <v>הפחתת הוצאות נדחות</v>
          </cell>
          <cell r="M35">
            <v>158</v>
          </cell>
          <cell r="O35">
            <v>158</v>
          </cell>
          <cell r="P35" t="str">
            <v>חילוץ</v>
          </cell>
          <cell r="Q35">
            <v>208</v>
          </cell>
          <cell r="S35">
            <v>220.52873700496735</v>
          </cell>
          <cell r="U35" t="str">
            <v>הפחתת הוצאות נדחות</v>
          </cell>
          <cell r="V35">
            <v>306</v>
          </cell>
          <cell r="W35" t="str">
            <v>חילוץ</v>
          </cell>
          <cell r="X35">
            <v>408</v>
          </cell>
          <cell r="Z35">
            <v>432.45054151624555</v>
          </cell>
        </row>
        <row r="36">
          <cell r="A36" t="str">
            <v>אחרות</v>
          </cell>
          <cell r="B36" t="str">
            <v>שונות</v>
          </cell>
          <cell r="C36">
            <v>4</v>
          </cell>
          <cell r="D36">
            <v>1</v>
          </cell>
          <cell r="E36">
            <v>3</v>
          </cell>
          <cell r="F36">
            <v>1.0032644180000001</v>
          </cell>
          <cell r="G36">
            <v>4.0130576720000004</v>
          </cell>
          <cell r="I36">
            <v>4.4294501221774443</v>
          </cell>
          <cell r="L36" t="str">
            <v>שונות</v>
          </cell>
          <cell r="M36">
            <v>47</v>
          </cell>
          <cell r="N36">
            <v>36</v>
          </cell>
          <cell r="O36">
            <v>11</v>
          </cell>
          <cell r="P36">
            <v>1.0235190540000001</v>
          </cell>
          <cell r="Q36">
            <v>48.105395538000003</v>
          </cell>
          <cell r="S36">
            <v>-30.716219411078526</v>
          </cell>
          <cell r="U36" t="str">
            <v>שונות</v>
          </cell>
          <cell r="V36">
            <v>51</v>
          </cell>
          <cell r="W36">
            <v>1.0235190540000001</v>
          </cell>
          <cell r="X36">
            <v>-24.800528245999992</v>
          </cell>
          <cell r="Z36">
            <v>-26.28676928890108</v>
          </cell>
        </row>
        <row r="37">
          <cell r="A37" t="str">
            <v>אחרות</v>
          </cell>
          <cell r="B37" t="str">
            <v>בונוס לעובדים</v>
          </cell>
          <cell r="C37">
            <v>0</v>
          </cell>
          <cell r="E37">
            <v>0</v>
          </cell>
          <cell r="F37">
            <v>1.0032644180000001</v>
          </cell>
          <cell r="G37">
            <v>0</v>
          </cell>
          <cell r="I37">
            <v>0</v>
          </cell>
          <cell r="L37" t="str">
            <v>בונוס לעובדים</v>
          </cell>
          <cell r="M37">
            <v>0</v>
          </cell>
          <cell r="O37">
            <v>0</v>
          </cell>
          <cell r="P37">
            <v>1.0235190540000001</v>
          </cell>
          <cell r="Q37">
            <v>0</v>
          </cell>
          <cell r="S37">
            <v>0</v>
          </cell>
          <cell r="U37" t="str">
            <v>בונוס לעובדים</v>
          </cell>
          <cell r="V37">
            <v>0</v>
          </cell>
          <cell r="W37">
            <v>1.0235190540000001</v>
          </cell>
          <cell r="X37">
            <v>0</v>
          </cell>
          <cell r="Z37">
            <v>0</v>
          </cell>
        </row>
        <row r="38">
          <cell r="A38" t="str">
            <v>אחרות</v>
          </cell>
          <cell r="B38" t="str">
            <v>שחיקת סוציאליות</v>
          </cell>
          <cell r="C38">
            <v>0</v>
          </cell>
          <cell r="F38" t="str">
            <v>חילוץ</v>
          </cell>
          <cell r="G38">
            <v>-30</v>
          </cell>
          <cell r="I38">
            <v>-33.112781954887218</v>
          </cell>
          <cell r="L38" t="str">
            <v>שחיקת סוציאליות</v>
          </cell>
          <cell r="P38" t="str">
            <v>חילוץ</v>
          </cell>
          <cell r="Q38">
            <v>-46</v>
          </cell>
          <cell r="S38">
            <v>-53.801297467495466</v>
          </cell>
          <cell r="U38" t="str">
            <v>שחיקת סוציאליות</v>
          </cell>
          <cell r="V38">
            <v>0</v>
          </cell>
          <cell r="W38" t="str">
            <v>חילוץ</v>
          </cell>
          <cell r="X38">
            <v>-82</v>
          </cell>
          <cell r="Z38">
            <v>-86.914079422382684</v>
          </cell>
        </row>
        <row r="39">
          <cell r="A39" t="str">
            <v>אחרות</v>
          </cell>
          <cell r="B39" t="str">
            <v>עמלת תפעול מטבחים</v>
          </cell>
          <cell r="C39">
            <v>232</v>
          </cell>
          <cell r="E39">
            <v>232</v>
          </cell>
          <cell r="F39">
            <v>1.0032644180000001</v>
          </cell>
          <cell r="G39">
            <v>232.75734497600001</v>
          </cell>
          <cell r="I39">
            <v>256.90810708629175</v>
          </cell>
          <cell r="L39" t="str">
            <v>עמלת תפעול מטבחים</v>
          </cell>
          <cell r="M39">
            <v>192</v>
          </cell>
          <cell r="O39">
            <v>192</v>
          </cell>
          <cell r="P39">
            <v>1.0235190540000001</v>
          </cell>
          <cell r="Q39">
            <v>196.515658368</v>
          </cell>
          <cell r="S39">
            <v>203.07096281936032</v>
          </cell>
          <cell r="U39" t="str">
            <v>עמלת תפעול מטבחים</v>
          </cell>
          <cell r="V39">
            <v>424</v>
          </cell>
          <cell r="W39">
            <v>1.0235190540000001</v>
          </cell>
          <cell r="X39">
            <v>433.97207889600003</v>
          </cell>
          <cell r="Z39">
            <v>459.97906990565207</v>
          </cell>
        </row>
        <row r="40">
          <cell r="C40" t="str">
            <v xml:space="preserve"> </v>
          </cell>
          <cell r="D40" t="str">
            <v xml:space="preserve"> </v>
          </cell>
          <cell r="E40" t="str">
            <v xml:space="preserve">  </v>
          </cell>
          <cell r="I40" t="str">
            <v xml:space="preserve"> </v>
          </cell>
          <cell r="M40" t="str">
            <v xml:space="preserve"> </v>
          </cell>
          <cell r="N40" t="str">
            <v xml:space="preserve"> </v>
          </cell>
          <cell r="O40" t="str">
            <v xml:space="preserve"> </v>
          </cell>
          <cell r="S40" t="str">
            <v xml:space="preserve"> </v>
          </cell>
          <cell r="V40" t="str">
            <v xml:space="preserve"> </v>
          </cell>
          <cell r="Z40" t="str">
            <v xml:space="preserve"> </v>
          </cell>
        </row>
        <row r="41">
          <cell r="B41" t="str">
            <v>סה"כ</v>
          </cell>
          <cell r="C41">
            <v>13032</v>
          </cell>
          <cell r="D41">
            <v>675</v>
          </cell>
          <cell r="E41">
            <v>12357</v>
          </cell>
          <cell r="G41">
            <v>13237.391732006001</v>
          </cell>
          <cell r="I41">
            <v>14610.895535778052</v>
          </cell>
          <cell r="L41" t="str">
            <v>סה"כ</v>
          </cell>
          <cell r="M41">
            <v>13171</v>
          </cell>
          <cell r="N41">
            <v>739</v>
          </cell>
          <cell r="O41">
            <v>12432</v>
          </cell>
          <cell r="Q41">
            <v>13651.568353667997</v>
          </cell>
          <cell r="S41">
            <v>14110.363120195851</v>
          </cell>
          <cell r="U41" t="str">
            <v>סה"כ</v>
          </cell>
          <cell r="V41">
            <v>26203</v>
          </cell>
          <cell r="X41">
            <v>27097.372778286001</v>
          </cell>
          <cell r="Z41">
            <v>28721.258655973903</v>
          </cell>
        </row>
        <row r="42"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  <cell r="M42" t="str">
            <v xml:space="preserve"> </v>
          </cell>
          <cell r="N42" t="str">
            <v xml:space="preserve"> </v>
          </cell>
          <cell r="O42" t="str">
            <v xml:space="preserve"> </v>
          </cell>
          <cell r="Z42" t="str">
            <v xml:space="preserve"> </v>
          </cell>
        </row>
        <row r="43">
          <cell r="C43">
            <v>12067</v>
          </cell>
          <cell r="G43">
            <v>12106.391732006001</v>
          </cell>
          <cell r="I43">
            <v>13362.543656078808</v>
          </cell>
          <cell r="Q43">
            <v>12427.568353667997</v>
          </cell>
          <cell r="S43">
            <v>12819.127996284995</v>
          </cell>
          <cell r="X43">
            <v>24701.372778286001</v>
          </cell>
          <cell r="Z43">
            <v>26181.671652363795</v>
          </cell>
        </row>
        <row r="44">
          <cell r="C44">
            <v>965</v>
          </cell>
          <cell r="G44">
            <v>1131</v>
          </cell>
          <cell r="I44">
            <v>1248.3518796992482</v>
          </cell>
          <cell r="Q44">
            <v>1224</v>
          </cell>
          <cell r="S44">
            <v>1291.2351239108607</v>
          </cell>
          <cell r="X44">
            <v>2396</v>
          </cell>
          <cell r="Z44">
            <v>2539.5870036101087</v>
          </cell>
        </row>
        <row r="45">
          <cell r="C45">
            <v>13032</v>
          </cell>
          <cell r="G45">
            <v>13237.391732006001</v>
          </cell>
          <cell r="I45">
            <v>14610.895535778056</v>
          </cell>
          <cell r="Q45">
            <v>13651.568353667997</v>
          </cell>
          <cell r="S45">
            <v>14110.363120195856</v>
          </cell>
          <cell r="X45">
            <v>27097.372778286001</v>
          </cell>
          <cell r="Z45">
            <v>28721.258655973903</v>
          </cell>
        </row>
        <row r="50">
          <cell r="C50" t="str">
            <v>באלפי ש"ח 3/97</v>
          </cell>
        </row>
        <row r="52">
          <cell r="A52" t="str">
            <v>הוצאות מכירה</v>
          </cell>
        </row>
        <row r="53">
          <cell r="C53" t="str">
            <v>1-3/96</v>
          </cell>
          <cell r="G53" t="str">
            <v>4-6/96</v>
          </cell>
          <cell r="I53" t="str">
            <v>1-6/96</v>
          </cell>
        </row>
        <row r="55">
          <cell r="A55" t="str">
            <v>שכר עבודה ונלוות</v>
          </cell>
          <cell r="C55">
            <v>5269.938282860614</v>
          </cell>
          <cell r="G55">
            <v>5498.3453206382128</v>
          </cell>
          <cell r="I55">
            <v>10768.283603498827</v>
          </cell>
        </row>
        <row r="56">
          <cell r="A56" t="str">
            <v>פרסום</v>
          </cell>
          <cell r="C56">
            <v>658.88070567389479</v>
          </cell>
          <cell r="G56">
            <v>465.03041796350055</v>
          </cell>
          <cell r="I56">
            <v>1123.9111236373953</v>
          </cell>
        </row>
        <row r="57">
          <cell r="A57" t="str">
            <v>שכר דירה ואחזקת מבנה</v>
          </cell>
          <cell r="C57">
            <v>3492.6214213369149</v>
          </cell>
          <cell r="G57">
            <v>3486.259136925019</v>
          </cell>
          <cell r="I57">
            <v>6978.8805582619334</v>
          </cell>
        </row>
        <row r="58">
          <cell r="A58" t="str">
            <v>חובות מסופקים</v>
          </cell>
          <cell r="C58">
            <v>0</v>
          </cell>
          <cell r="G58">
            <v>2.1697125938945856</v>
          </cell>
          <cell r="I58">
            <v>2.1697125938945856</v>
          </cell>
        </row>
        <row r="59">
          <cell r="A59" t="str">
            <v>עמלות</v>
          </cell>
          <cell r="C59">
            <v>1212.5619709460755</v>
          </cell>
          <cell r="G59">
            <v>935.45349700956399</v>
          </cell>
          <cell r="I59">
            <v>2148.0154679556395</v>
          </cell>
        </row>
        <row r="60">
          <cell r="A60" t="str">
            <v>אחרות</v>
          </cell>
          <cell r="C60">
            <v>2695.4284933064177</v>
          </cell>
          <cell r="G60">
            <v>2378.0686136873046</v>
          </cell>
          <cell r="I60">
            <v>5073.4971069937237</v>
          </cell>
        </row>
        <row r="61">
          <cell r="A61" t="str">
            <v>פחת והפחתות</v>
          </cell>
          <cell r="C61">
            <v>1281.4646616541354</v>
          </cell>
          <cell r="G61">
            <v>1345.0364213783562</v>
          </cell>
          <cell r="I61">
            <v>2626.5010830324918</v>
          </cell>
        </row>
        <row r="63">
          <cell r="C63">
            <v>14610.895535778052</v>
          </cell>
          <cell r="G63">
            <v>14110.363120195851</v>
          </cell>
          <cell r="I63">
            <v>28721.258655973903</v>
          </cell>
        </row>
      </sheetData>
      <sheetData sheetId="1" refreshError="1">
        <row r="2">
          <cell r="C2" t="str">
            <v>הום סנטרס</v>
          </cell>
          <cell r="L2" t="str">
            <v>הום סנטרס</v>
          </cell>
          <cell r="S2" t="str">
            <v>הום סנטרס</v>
          </cell>
        </row>
        <row r="4">
          <cell r="C4" t="str">
            <v>הוצאות הנהלה וכלליות</v>
          </cell>
          <cell r="L4" t="str">
            <v>הוצאות הנהלה וכלליות</v>
          </cell>
          <cell r="S4" t="str">
            <v>הוצאות הנהלה וכלליות</v>
          </cell>
        </row>
        <row r="6">
          <cell r="C6" t="str">
            <v>1-3/96</v>
          </cell>
          <cell r="L6" t="str">
            <v>4-6/96</v>
          </cell>
          <cell r="S6" t="str">
            <v>1-6/96</v>
          </cell>
        </row>
        <row r="8">
          <cell r="A8" t="str">
            <v>קבוצה במאזן</v>
          </cell>
          <cell r="C8" t="str">
            <v>סה"כ</v>
          </cell>
          <cell r="D8" t="str">
            <v>מידוד לתקופה</v>
          </cell>
          <cell r="E8" t="str">
            <v>בש"ח 3/96</v>
          </cell>
          <cell r="F8" t="str">
            <v>תיאום ל 3/97</v>
          </cell>
          <cell r="G8" t="str">
            <v>בש"ח 3/97</v>
          </cell>
          <cell r="K8" t="str">
            <v>סה"כ</v>
          </cell>
          <cell r="L8" t="str">
            <v>מידוד לתקופה</v>
          </cell>
          <cell r="M8" t="str">
            <v>בש"ח 3/96</v>
          </cell>
          <cell r="N8" t="str">
            <v>תיאום ל 3/97</v>
          </cell>
          <cell r="O8" t="str">
            <v>בש"ח 3/97</v>
          </cell>
          <cell r="S8" t="str">
            <v>סה"כ</v>
          </cell>
          <cell r="T8" t="str">
            <v>מידוד לתקופה</v>
          </cell>
          <cell r="U8" t="str">
            <v>בש"ח 3/96</v>
          </cell>
          <cell r="V8" t="str">
            <v>תיאום ל 3/97</v>
          </cell>
          <cell r="W8" t="str">
            <v>בש"ח 3/97</v>
          </cell>
        </row>
        <row r="9">
          <cell r="K9" t="str">
            <v>נומינלי</v>
          </cell>
        </row>
        <row r="11">
          <cell r="A11" t="str">
            <v>שכ"ע</v>
          </cell>
          <cell r="B11" t="str">
            <v>משכורות ונלוות</v>
          </cell>
          <cell r="C11">
            <v>1230</v>
          </cell>
          <cell r="D11">
            <v>1.0035476720000001</v>
          </cell>
          <cell r="E11">
            <v>1234.36363656</v>
          </cell>
          <cell r="F11">
            <v>1.1037593984962406</v>
          </cell>
          <cell r="G11">
            <v>1362.4404650150977</v>
          </cell>
          <cell r="J11" t="str">
            <v>משכורות ונלוות</v>
          </cell>
          <cell r="K11">
            <v>1030</v>
          </cell>
          <cell r="O11">
            <v>1084.8649552324118</v>
          </cell>
          <cell r="R11" t="str">
            <v>משכורות ונלוות</v>
          </cell>
          <cell r="S11">
            <v>2260</v>
          </cell>
          <cell r="T11">
            <v>1.0216530850000001</v>
          </cell>
          <cell r="U11">
            <v>2308.9359721000001</v>
          </cell>
          <cell r="V11">
            <v>1.0599277978339352</v>
          </cell>
          <cell r="W11">
            <v>2447.3054202475096</v>
          </cell>
        </row>
        <row r="12">
          <cell r="A12" t="str">
            <v>אחרות</v>
          </cell>
          <cell r="B12" t="str">
            <v>דואר וטלפון</v>
          </cell>
          <cell r="C12">
            <v>50</v>
          </cell>
          <cell r="D12">
            <v>1.0035476720000001</v>
          </cell>
          <cell r="E12">
            <v>50.177383600000006</v>
          </cell>
          <cell r="G12">
            <v>55.383758740451135</v>
          </cell>
          <cell r="J12" t="str">
            <v>דואר וטלפון</v>
          </cell>
          <cell r="K12">
            <v>86</v>
          </cell>
          <cell r="O12">
            <v>91.887717876213173</v>
          </cell>
          <cell r="R12" t="str">
            <v>דואר וטלפון</v>
          </cell>
          <cell r="S12">
            <v>136</v>
          </cell>
          <cell r="T12">
            <v>1.0216530850000001</v>
          </cell>
          <cell r="U12">
            <v>138.94481956000001</v>
          </cell>
          <cell r="W12">
            <v>147.2714766166643</v>
          </cell>
        </row>
        <row r="13">
          <cell r="A13" t="str">
            <v>אחרות</v>
          </cell>
          <cell r="B13" t="str">
            <v>צרכי משרד והדפסות</v>
          </cell>
          <cell r="C13">
            <v>39</v>
          </cell>
          <cell r="D13">
            <v>1.0035476720000001</v>
          </cell>
          <cell r="E13">
            <v>39.138359208000004</v>
          </cell>
          <cell r="G13">
            <v>43.199331817551887</v>
          </cell>
          <cell r="J13" t="str">
            <v>צרכי משרד והדפסות</v>
          </cell>
          <cell r="K13">
            <v>21</v>
          </cell>
          <cell r="O13">
            <v>21.773378454505895</v>
          </cell>
          <cell r="R13" t="str">
            <v>צרכי משרד והדפסות</v>
          </cell>
          <cell r="S13">
            <v>60</v>
          </cell>
          <cell r="T13">
            <v>1.0216530850000001</v>
          </cell>
          <cell r="U13">
            <v>61.299185100000003</v>
          </cell>
          <cell r="W13">
            <v>64.972710272057782</v>
          </cell>
        </row>
        <row r="14">
          <cell r="A14" t="str">
            <v>אחרות</v>
          </cell>
          <cell r="B14" t="str">
            <v>בטוח ואחזקה</v>
          </cell>
          <cell r="C14">
            <v>12</v>
          </cell>
          <cell r="D14">
            <v>1.0035476720000001</v>
          </cell>
          <cell r="E14">
            <v>12.042572064000002</v>
          </cell>
          <cell r="G14">
            <v>13.292102097708273</v>
          </cell>
          <cell r="J14" t="str">
            <v>בטוח ואחזקה</v>
          </cell>
          <cell r="K14">
            <v>101</v>
          </cell>
          <cell r="O14">
            <v>109.07316891466721</v>
          </cell>
          <cell r="R14" t="str">
            <v>בטוח ואחזקה</v>
          </cell>
          <cell r="S14">
            <v>113</v>
          </cell>
          <cell r="T14">
            <v>1.0216530850000001</v>
          </cell>
          <cell r="U14">
            <v>115.44679860500001</v>
          </cell>
          <cell r="W14">
            <v>122.36527101237549</v>
          </cell>
        </row>
        <row r="15">
          <cell r="A15" t="str">
            <v>אחרות</v>
          </cell>
          <cell r="B15" t="str">
            <v>אחזקה והשכרת רכב</v>
          </cell>
          <cell r="C15">
            <v>95</v>
          </cell>
          <cell r="D15">
            <v>1.0035476720000001</v>
          </cell>
          <cell r="E15">
            <v>95.337028840000002</v>
          </cell>
          <cell r="G15">
            <v>105.22914160685714</v>
          </cell>
          <cell r="J15" t="str">
            <v>אחזקה והשכרת רכב</v>
          </cell>
          <cell r="K15">
            <v>26</v>
          </cell>
          <cell r="O15">
            <v>25.799157441792701</v>
          </cell>
          <cell r="R15" t="str">
            <v>אחזקה והשכרת רכב</v>
          </cell>
          <cell r="S15">
            <v>121</v>
          </cell>
          <cell r="T15">
            <v>1.0216530850000001</v>
          </cell>
          <cell r="U15">
            <v>123.620023285</v>
          </cell>
          <cell r="W15">
            <v>131.02829904864984</v>
          </cell>
        </row>
        <row r="16">
          <cell r="A16" t="str">
            <v>אחרות</v>
          </cell>
          <cell r="B16" t="str">
            <v>ארועים, כבודים ומתנות</v>
          </cell>
          <cell r="C16">
            <v>141</v>
          </cell>
          <cell r="D16">
            <v>1.0035476720000001</v>
          </cell>
          <cell r="E16">
            <v>141.50022175200002</v>
          </cell>
          <cell r="G16">
            <v>156.18219964807219</v>
          </cell>
          <cell r="J16" t="str">
            <v>ארועים, כבודים ומתנות</v>
          </cell>
          <cell r="K16">
            <v>30</v>
          </cell>
          <cell r="O16">
            <v>28.990024627292485</v>
          </cell>
          <cell r="R16" t="str">
            <v>ארועים, כבודים ומתנות</v>
          </cell>
          <cell r="S16">
            <v>171</v>
          </cell>
          <cell r="T16">
            <v>1.0216530850000001</v>
          </cell>
          <cell r="U16">
            <v>174.70267753500002</v>
          </cell>
          <cell r="W16">
            <v>185.17222427536467</v>
          </cell>
        </row>
        <row r="17">
          <cell r="A17" t="str">
            <v>אחרות</v>
          </cell>
          <cell r="B17" t="str">
            <v>ביקורת ומבקר פנים</v>
          </cell>
          <cell r="C17">
            <v>28</v>
          </cell>
          <cell r="D17">
            <v>1.0035476720000001</v>
          </cell>
          <cell r="E17">
            <v>28.099334816000002</v>
          </cell>
          <cell r="G17">
            <v>31.014904894652634</v>
          </cell>
          <cell r="J17" t="str">
            <v>ביקורת ומבקר פנים</v>
          </cell>
          <cell r="K17">
            <v>40</v>
          </cell>
          <cell r="O17">
            <v>42.62083341367952</v>
          </cell>
          <cell r="R17" t="str">
            <v>ביקורת ומבקר פנים</v>
          </cell>
          <cell r="S17">
            <v>68</v>
          </cell>
          <cell r="T17">
            <v>1.0216530850000001</v>
          </cell>
          <cell r="U17">
            <v>69.472409780000007</v>
          </cell>
          <cell r="W17">
            <v>73.635738308332151</v>
          </cell>
        </row>
        <row r="18">
          <cell r="A18" t="str">
            <v>אחרות</v>
          </cell>
          <cell r="B18" t="str">
            <v>משפטיות</v>
          </cell>
          <cell r="C18">
            <v>175</v>
          </cell>
          <cell r="D18">
            <v>1.0035476720000001</v>
          </cell>
          <cell r="E18">
            <v>175.6208426</v>
          </cell>
          <cell r="G18">
            <v>193.84315559157895</v>
          </cell>
          <cell r="J18" t="str">
            <v>משפטיות</v>
          </cell>
          <cell r="K18">
            <v>266</v>
          </cell>
          <cell r="O18">
            <v>283.7062649080458</v>
          </cell>
          <cell r="R18" t="str">
            <v>משפטיות</v>
          </cell>
          <cell r="S18">
            <v>441</v>
          </cell>
          <cell r="T18">
            <v>1.0216530850000001</v>
          </cell>
          <cell r="U18">
            <v>450.54901048500005</v>
          </cell>
          <cell r="W18">
            <v>477.54942049962472</v>
          </cell>
        </row>
        <row r="19">
          <cell r="A19" t="str">
            <v>אחרות</v>
          </cell>
          <cell r="B19" t="str">
            <v>הדרכה והשתלמויות</v>
          </cell>
          <cell r="C19">
            <v>43</v>
          </cell>
          <cell r="D19">
            <v>1.0035476720000001</v>
          </cell>
          <cell r="E19">
            <v>43.152549896000004</v>
          </cell>
          <cell r="G19">
            <v>47.630032516787971</v>
          </cell>
          <cell r="J19" t="str">
            <v>הדרכה והשתלמויות</v>
          </cell>
          <cell r="K19">
            <v>58</v>
          </cell>
          <cell r="O19">
            <v>61.740696441175949</v>
          </cell>
          <cell r="R19" t="str">
            <v>הדרכה והשתלמויות</v>
          </cell>
          <cell r="S19">
            <v>101</v>
          </cell>
          <cell r="T19">
            <v>1.0216530850000001</v>
          </cell>
          <cell r="U19">
            <v>103.18696158500001</v>
          </cell>
          <cell r="W19">
            <v>109.37072895796392</v>
          </cell>
        </row>
        <row r="20">
          <cell r="A20" t="str">
            <v>אחרות</v>
          </cell>
          <cell r="B20" t="str">
            <v>שרותים מקצועיים</v>
          </cell>
          <cell r="C20">
            <v>148</v>
          </cell>
          <cell r="D20">
            <v>1.0035476720000001</v>
          </cell>
          <cell r="E20">
            <v>148.52505545600002</v>
          </cell>
          <cell r="G20">
            <v>163.93592587173535</v>
          </cell>
          <cell r="J20" t="str">
            <v>שרותים מקצועיים</v>
          </cell>
          <cell r="K20">
            <v>92</v>
          </cell>
          <cell r="O20">
            <v>95.954915216495777</v>
          </cell>
          <cell r="R20" t="str">
            <v>שרותים מקצועיים</v>
          </cell>
          <cell r="S20">
            <v>240</v>
          </cell>
          <cell r="T20">
            <v>1.0216530850000001</v>
          </cell>
          <cell r="U20">
            <v>245.19674040000001</v>
          </cell>
          <cell r="W20">
            <v>259.89084108823113</v>
          </cell>
        </row>
        <row r="21">
          <cell r="A21" t="str">
            <v>אחרות</v>
          </cell>
          <cell r="B21" t="str">
            <v>סקרים ומחקרי שוק</v>
          </cell>
          <cell r="C21">
            <v>130</v>
          </cell>
          <cell r="D21">
            <v>1.0035476720000001</v>
          </cell>
          <cell r="E21">
            <v>130.46119736</v>
          </cell>
          <cell r="G21">
            <v>143.99777272517292</v>
          </cell>
          <cell r="J21" t="str">
            <v>סקרים ומחקרי שוק</v>
          </cell>
          <cell r="K21">
            <v>38</v>
          </cell>
          <cell r="O21">
            <v>37.925816036588856</v>
          </cell>
          <cell r="R21" t="str">
            <v>סקרים ומחקרי שוק</v>
          </cell>
          <cell r="S21">
            <v>168</v>
          </cell>
          <cell r="T21">
            <v>1.0216530850000001</v>
          </cell>
          <cell r="U21">
            <v>171.63771828</v>
          </cell>
          <cell r="W21">
            <v>181.92358876176178</v>
          </cell>
        </row>
        <row r="22">
          <cell r="A22" t="str">
            <v>אחרות</v>
          </cell>
          <cell r="B22" t="str">
            <v>נסיעות לחו"ל</v>
          </cell>
          <cell r="C22">
            <v>60</v>
          </cell>
          <cell r="D22">
            <v>1.0035476720000001</v>
          </cell>
          <cell r="E22">
            <v>60.212860320000004</v>
          </cell>
          <cell r="G22">
            <v>66.46051048854136</v>
          </cell>
          <cell r="J22" t="str">
            <v>נסיעות לחו"ל</v>
          </cell>
          <cell r="K22">
            <v>101</v>
          </cell>
          <cell r="O22">
            <v>107.88292874148036</v>
          </cell>
          <cell r="R22" t="str">
            <v>נסיעות לחו"ל</v>
          </cell>
          <cell r="S22">
            <v>161</v>
          </cell>
          <cell r="T22">
            <v>1.0216530850000001</v>
          </cell>
          <cell r="U22">
            <v>164.48614668500002</v>
          </cell>
          <cell r="W22">
            <v>174.34343923002172</v>
          </cell>
        </row>
        <row r="23">
          <cell r="A23" t="str">
            <v>פחת</v>
          </cell>
          <cell r="B23" t="str">
            <v>פחת רכוש קבוע</v>
          </cell>
          <cell r="C23">
            <v>106</v>
          </cell>
          <cell r="D23" t="str">
            <v>חילוץ</v>
          </cell>
          <cell r="E23">
            <v>124</v>
          </cell>
          <cell r="G23">
            <v>136.86616541353385</v>
          </cell>
          <cell r="J23" t="str">
            <v>פחת רכוש קבוע</v>
          </cell>
          <cell r="K23">
            <v>119</v>
          </cell>
          <cell r="O23">
            <v>153.55405119296438</v>
          </cell>
          <cell r="R23" t="str">
            <v>פחת רכוש קבוע</v>
          </cell>
          <cell r="S23">
            <v>225</v>
          </cell>
          <cell r="T23" t="str">
            <v>חילוץ</v>
          </cell>
          <cell r="U23">
            <v>274</v>
          </cell>
          <cell r="W23">
            <v>290.42021660649823</v>
          </cell>
        </row>
        <row r="24">
          <cell r="A24" t="str">
            <v>אחרות</v>
          </cell>
          <cell r="B24" t="str">
            <v>אחזקת מחשב וציוד נילווה</v>
          </cell>
          <cell r="C24">
            <v>30</v>
          </cell>
          <cell r="D24">
            <v>1.0035476720000001</v>
          </cell>
          <cell r="E24">
            <v>30.106430160000002</v>
          </cell>
          <cell r="G24">
            <v>33.23025524427068</v>
          </cell>
          <cell r="J24" t="str">
            <v>אחזקת מחשב וציוד נילווה</v>
          </cell>
          <cell r="K24">
            <v>40</v>
          </cell>
          <cell r="O24">
            <v>42.571240073130056</v>
          </cell>
          <cell r="R24" t="str">
            <v>אחזקת מחשב וציוד נילווה</v>
          </cell>
          <cell r="S24">
            <v>70</v>
          </cell>
          <cell r="T24">
            <v>1.0216530850000001</v>
          </cell>
          <cell r="U24">
            <v>71.515715950000001</v>
          </cell>
          <cell r="W24">
            <v>75.801495317400736</v>
          </cell>
        </row>
        <row r="25">
          <cell r="A25" t="str">
            <v>אחרות</v>
          </cell>
          <cell r="B25" t="str">
            <v>אגרות, דמי חבר וספרות</v>
          </cell>
          <cell r="C25">
            <v>30</v>
          </cell>
          <cell r="D25">
            <v>1.0035476720000001</v>
          </cell>
          <cell r="E25">
            <v>30.106430160000002</v>
          </cell>
          <cell r="G25">
            <v>33.23025524427068</v>
          </cell>
          <cell r="J25" t="str">
            <v>אגרות, דמי חבר וספרות</v>
          </cell>
          <cell r="K25">
            <v>5</v>
          </cell>
          <cell r="O25">
            <v>4.6704924144296882</v>
          </cell>
          <cell r="R25" t="str">
            <v>אגרות, דמי חבר וספרות</v>
          </cell>
          <cell r="S25">
            <v>35</v>
          </cell>
          <cell r="T25">
            <v>1.0216530850000001</v>
          </cell>
          <cell r="U25">
            <v>35.757857975</v>
          </cell>
          <cell r="W25">
            <v>37.900747658700368</v>
          </cell>
        </row>
        <row r="26">
          <cell r="A26" t="str">
            <v>אחרות</v>
          </cell>
          <cell r="B26" t="str">
            <v>שונות</v>
          </cell>
          <cell r="C26">
            <v>4</v>
          </cell>
          <cell r="D26">
            <v>1.0035476720000001</v>
          </cell>
          <cell r="E26">
            <v>4.0141906880000002</v>
          </cell>
          <cell r="G26">
            <v>4.4307006992360902</v>
          </cell>
          <cell r="J26" t="str">
            <v>שונות</v>
          </cell>
          <cell r="K26">
            <v>7</v>
          </cell>
          <cell r="O26">
            <v>7.4809628506411689</v>
          </cell>
          <cell r="R26" t="str">
            <v>שונות</v>
          </cell>
          <cell r="S26">
            <v>11</v>
          </cell>
          <cell r="T26">
            <v>1.0216530850000001</v>
          </cell>
          <cell r="U26">
            <v>11.238183935</v>
          </cell>
          <cell r="W26">
            <v>11.911663549877259</v>
          </cell>
        </row>
        <row r="27">
          <cell r="A27" t="str">
            <v>אחרות</v>
          </cell>
          <cell r="B27" t="str">
            <v>קדום מכירות ושיווק</v>
          </cell>
          <cell r="D27">
            <v>1.0035476720000001</v>
          </cell>
          <cell r="E27">
            <v>0</v>
          </cell>
          <cell r="G27">
            <v>0</v>
          </cell>
          <cell r="J27" t="str">
            <v>קדום מכירות ושיווק</v>
          </cell>
          <cell r="K27">
            <v>0</v>
          </cell>
          <cell r="O27">
            <v>0</v>
          </cell>
          <cell r="R27" t="str">
            <v>קדום מכירות ושיווק</v>
          </cell>
          <cell r="S27">
            <v>0</v>
          </cell>
          <cell r="T27">
            <v>1.0216530850000001</v>
          </cell>
          <cell r="U27">
            <v>0</v>
          </cell>
          <cell r="W27">
            <v>0</v>
          </cell>
        </row>
        <row r="28">
          <cell r="A28" t="str">
            <v>אחרות</v>
          </cell>
          <cell r="B28" t="str">
            <v>נסיעות ושליחויות</v>
          </cell>
          <cell r="C28">
            <v>11</v>
          </cell>
          <cell r="D28">
            <v>1.0035476720000001</v>
          </cell>
          <cell r="E28">
            <v>11.039024392</v>
          </cell>
          <cell r="G28">
            <v>12.184426922899249</v>
          </cell>
          <cell r="J28" t="str">
            <v>נסיעות ושליחויות</v>
          </cell>
          <cell r="K28">
            <v>11</v>
          </cell>
          <cell r="O28">
            <v>11.63890017685527</v>
          </cell>
          <cell r="R28" t="str">
            <v>נסיעות ושליחויות</v>
          </cell>
          <cell r="S28">
            <v>22</v>
          </cell>
          <cell r="T28">
            <v>1.0216530850000001</v>
          </cell>
          <cell r="U28">
            <v>22.476367870000001</v>
          </cell>
          <cell r="W28">
            <v>23.823327099754518</v>
          </cell>
        </row>
        <row r="29">
          <cell r="A29" t="str">
            <v>אחרות</v>
          </cell>
          <cell r="B29" t="str">
            <v>פרסום ומודעות</v>
          </cell>
          <cell r="C29">
            <v>66</v>
          </cell>
          <cell r="D29">
            <v>1.0035476720000001</v>
          </cell>
          <cell r="E29">
            <v>66.23414635200001</v>
          </cell>
          <cell r="G29">
            <v>73.106561537395507</v>
          </cell>
          <cell r="J29" t="str">
            <v>פרסום ומודעות</v>
          </cell>
          <cell r="K29">
            <v>67</v>
          </cell>
          <cell r="O29">
            <v>70.916279565665903</v>
          </cell>
          <cell r="R29" t="str">
            <v>פרסום ומודעות</v>
          </cell>
          <cell r="S29">
            <v>133</v>
          </cell>
          <cell r="T29">
            <v>1.0216530850000001</v>
          </cell>
          <cell r="U29">
            <v>135.87986030500002</v>
          </cell>
          <cell r="W29">
            <v>144.02284110306141</v>
          </cell>
        </row>
        <row r="30">
          <cell r="A30" t="str">
            <v>אחרות</v>
          </cell>
          <cell r="B30" t="str">
            <v>קנסות</v>
          </cell>
          <cell r="C30">
            <v>-2</v>
          </cell>
          <cell r="D30">
            <v>1.0035476720000001</v>
          </cell>
          <cell r="E30">
            <v>-2.0070953440000001</v>
          </cell>
          <cell r="G30">
            <v>-2.2153503496180451</v>
          </cell>
          <cell r="J30" t="str">
            <v>קנסות</v>
          </cell>
          <cell r="K30">
            <v>0</v>
          </cell>
          <cell r="O30">
            <v>4.9593340549452414E-2</v>
          </cell>
          <cell r="R30" t="str">
            <v>קנסות</v>
          </cell>
          <cell r="S30">
            <v>-2</v>
          </cell>
          <cell r="T30">
            <v>1.0216530850000001</v>
          </cell>
          <cell r="U30">
            <v>-2.0433061700000001</v>
          </cell>
          <cell r="W30">
            <v>-2.1657570090685927</v>
          </cell>
        </row>
        <row r="31">
          <cell r="A31" t="str">
            <v>אחרות</v>
          </cell>
          <cell r="B31" t="str">
            <v>תרומות</v>
          </cell>
          <cell r="C31">
            <v>0</v>
          </cell>
          <cell r="D31">
            <v>1.0035476720000001</v>
          </cell>
          <cell r="E31">
            <v>0</v>
          </cell>
          <cell r="G31">
            <v>0</v>
          </cell>
          <cell r="J31" t="str">
            <v>תרומות</v>
          </cell>
          <cell r="K31">
            <v>0</v>
          </cell>
          <cell r="O31">
            <v>0</v>
          </cell>
          <cell r="R31" t="str">
            <v>תרומות</v>
          </cell>
          <cell r="S31">
            <v>0</v>
          </cell>
          <cell r="T31">
            <v>1.0216530850000001</v>
          </cell>
          <cell r="U31">
            <v>0</v>
          </cell>
          <cell r="W31">
            <v>0</v>
          </cell>
        </row>
        <row r="32">
          <cell r="A32" t="str">
            <v>אחרות</v>
          </cell>
          <cell r="B32" t="str">
            <v>בטולי יתרות</v>
          </cell>
          <cell r="C32">
            <v>14</v>
          </cell>
          <cell r="D32">
            <v>1.0035476720000001</v>
          </cell>
          <cell r="E32">
            <v>14.049667408000001</v>
          </cell>
          <cell r="G32">
            <v>15.507452447326317</v>
          </cell>
          <cell r="J32" t="str">
            <v>בטולי יתרות</v>
          </cell>
          <cell r="K32">
            <v>26</v>
          </cell>
          <cell r="O32">
            <v>27.807687734045537</v>
          </cell>
          <cell r="R32" t="str">
            <v>בטולי יתרות</v>
          </cell>
          <cell r="S32">
            <v>40</v>
          </cell>
          <cell r="T32">
            <v>1.0216530850000001</v>
          </cell>
          <cell r="U32">
            <v>40.866123400000006</v>
          </cell>
          <cell r="W32">
            <v>43.315140181371852</v>
          </cell>
        </row>
        <row r="33">
          <cell r="A33" t="str">
            <v>אחרות</v>
          </cell>
          <cell r="B33" t="str">
            <v>שחיקת סוציאליות</v>
          </cell>
          <cell r="C33">
            <v>0</v>
          </cell>
          <cell r="D33" t="str">
            <v>חילוץ</v>
          </cell>
          <cell r="E33">
            <v>-11</v>
          </cell>
          <cell r="G33">
            <v>-12.141353383458647</v>
          </cell>
          <cell r="J33" t="str">
            <v>שחיקת סוציאליות</v>
          </cell>
          <cell r="K33">
            <v>0</v>
          </cell>
          <cell r="O33">
            <v>-19.656480551559408</v>
          </cell>
          <cell r="R33" t="str">
            <v>שחיקת סוציאליות</v>
          </cell>
          <cell r="S33">
            <v>0</v>
          </cell>
          <cell r="T33" t="str">
            <v>חילוץ</v>
          </cell>
          <cell r="U33">
            <v>-30</v>
          </cell>
          <cell r="W33">
            <v>-31.797833935018055</v>
          </cell>
        </row>
        <row r="34">
          <cell r="A34" t="str">
            <v>אחרות</v>
          </cell>
          <cell r="B34" t="str">
            <v>אחרות</v>
          </cell>
          <cell r="C34">
            <v>0</v>
          </cell>
          <cell r="D34">
            <v>1.0035476720000001</v>
          </cell>
          <cell r="E34">
            <v>0</v>
          </cell>
          <cell r="G34">
            <v>0</v>
          </cell>
          <cell r="J34" t="str">
            <v>אחרות</v>
          </cell>
          <cell r="K34">
            <v>80</v>
          </cell>
          <cell r="O34">
            <v>104.64905292592061</v>
          </cell>
          <cell r="R34" t="str">
            <v>אחרות</v>
          </cell>
          <cell r="S34">
            <v>80</v>
          </cell>
          <cell r="T34">
            <v>1.0216530850000001</v>
          </cell>
          <cell r="U34">
            <v>98.732246800000013</v>
          </cell>
          <cell r="W34">
            <v>104.64905292592061</v>
          </cell>
        </row>
        <row r="35">
          <cell r="C35" t="str">
            <v xml:space="preserve"> </v>
          </cell>
          <cell r="K35" t="str">
            <v xml:space="preserve"> </v>
          </cell>
          <cell r="O35" t="str">
            <v xml:space="preserve"> </v>
          </cell>
          <cell r="S35" t="str">
            <v xml:space="preserve"> </v>
          </cell>
          <cell r="W35" t="str">
            <v xml:space="preserve"> </v>
          </cell>
        </row>
        <row r="36">
          <cell r="B36" t="str">
            <v>סה"כ</v>
          </cell>
          <cell r="C36">
            <v>2410</v>
          </cell>
          <cell r="E36">
            <v>2425.1738362880001</v>
          </cell>
          <cell r="G36">
            <v>2676.8084147900631</v>
          </cell>
          <cell r="J36" t="str">
            <v>סה"כ</v>
          </cell>
          <cell r="K36">
            <v>2244</v>
          </cell>
          <cell r="O36">
            <v>2395.9016370269933</v>
          </cell>
          <cell r="R36" t="str">
            <v>סה"כ</v>
          </cell>
          <cell r="S36">
            <v>4654</v>
          </cell>
          <cell r="U36">
            <v>4785.9015134650017</v>
          </cell>
          <cell r="W36">
            <v>5072.7100518170564</v>
          </cell>
        </row>
        <row r="37">
          <cell r="C37" t="str">
            <v xml:space="preserve"> </v>
          </cell>
          <cell r="K37" t="str">
            <v xml:space="preserve"> </v>
          </cell>
        </row>
        <row r="47">
          <cell r="A47" t="str">
            <v>הוצאות הנהלה וכלליות</v>
          </cell>
          <cell r="C47" t="str">
            <v>-ריכוז</v>
          </cell>
        </row>
        <row r="48">
          <cell r="A48" t="str">
            <v>באלפי ש"ח 3/97</v>
          </cell>
        </row>
        <row r="49">
          <cell r="C49" t="str">
            <v>1-3/96</v>
          </cell>
          <cell r="E49" t="str">
            <v>4-6/96</v>
          </cell>
          <cell r="G49" t="str">
            <v>1-6/96</v>
          </cell>
        </row>
        <row r="51">
          <cell r="A51" t="str">
            <v>שכר עבודה ונלוות</v>
          </cell>
          <cell r="C51">
            <v>1362.4404650150977</v>
          </cell>
          <cell r="E51">
            <v>1084.8649552324118</v>
          </cell>
          <cell r="G51">
            <v>2447.3054202475096</v>
          </cell>
        </row>
        <row r="52">
          <cell r="A52" t="str">
            <v>אחרות</v>
          </cell>
          <cell r="C52">
            <v>1177.5017843614314</v>
          </cell>
          <cell r="E52">
            <v>1157.4826306016171</v>
          </cell>
          <cell r="G52">
            <v>2334.9844149630485</v>
          </cell>
        </row>
        <row r="53">
          <cell r="A53" t="str">
            <v xml:space="preserve">פחת </v>
          </cell>
          <cell r="C53">
            <v>136.86616541353385</v>
          </cell>
          <cell r="E53">
            <v>153.55405119296438</v>
          </cell>
          <cell r="G53">
            <v>290.42021660649823</v>
          </cell>
        </row>
        <row r="55">
          <cell r="C55">
            <v>2676.8084147900631</v>
          </cell>
          <cell r="E55">
            <v>2395.9016370269933</v>
          </cell>
          <cell r="G55">
            <v>5072.7100518170564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הום סנטרס</v>
          </cell>
        </row>
      </sheetData>
      <sheetData sheetId="7"/>
      <sheetData sheetId="8">
        <row r="2">
          <cell r="C2" t="str">
            <v>??? ?????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חברה"/>
      <sheetName val="באורים "/>
      <sheetName val="תזרים מזומנים "/>
      <sheetName val="צדדים קשורים"/>
      <sheetName val="תשומת לב"/>
      <sheetName val="רווח והפסד"/>
      <sheetName val="מאזן"/>
      <sheetName val="תזרים ניירות ערך והשקעות"/>
      <sheetName val="השקעות"/>
      <sheetName val="נרקיס לבן"/>
      <sheetName val="ני&quot;ע להשקעות "/>
      <sheetName val="השקעות מותאם חברה"/>
      <sheetName val="השקעות נומינלי "/>
      <sheetName val="רווחי אקווטי"/>
      <sheetName val="השקעות מלאי עיסקי"/>
      <sheetName val="מימון"/>
      <sheetName val="סבירות ריבית נומינלית (2)"/>
      <sheetName val="סבירות ריבית נומינלית"/>
      <sheetName val="תזרים הלואות"/>
      <sheetName val="חישובי הלואות "/>
      <sheetName val="פירוט הלואות"/>
      <sheetName val="חלויות הלוואות"/>
      <sheetName val="דוח למס"/>
      <sheetName val="מאוחד מותאם"/>
      <sheetName val="מיון מספרי השוואה"/>
      <sheetName val="לימור"/>
      <sheetName val="אבי"/>
      <sheetName val="טלפו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"/>
      <sheetName val="תזרים חברה"/>
      <sheetName val="index"/>
      <sheetName val="דוח מתכונת הגשה "/>
      <sheetName val="סיון הדרכה "/>
      <sheetName val="הרכבה מאוחד"/>
      <sheetName val="C.B.T "/>
      <sheetName val="משוב שיווק"/>
      <sheetName val="נתונים לשינוי"/>
      <sheetName val="מדדים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שקעה ב- INC"/>
      <sheetName val="מעגל רכוש אחר"/>
      <sheetName val="השקעה בפריטק"/>
      <sheetName val="השקעה ב- C-ONE"/>
      <sheetName val="השקעה ב - EUROM INC"/>
      <sheetName val="השקעה ב- EUROM LTD"/>
      <sheetName val="השקעה ב- MSBV"/>
      <sheetName val="רווחי(הפסדי) אקוויטי"/>
      <sheetName val="תזרים מזומנים"/>
      <sheetName val="פקדונות וניירות ערך"/>
      <sheetName val="מעגל רכוש קבוע"/>
      <sheetName val="סה&quot;כ השקעות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  <sheetName val="??????? ??????? ???"/>
      <sheetName val="???? ???? ????"/>
      <sheetName val="תזרים מתואם"/>
      <sheetName val="מדדים"/>
      <sheetName val="דוחות כספיים"/>
      <sheetName val="דוחות- LTD"/>
      <sheetName val="Consolidation"/>
      <sheetName val="נתונים לשינוי"/>
      <sheetName val="הנה&quot;כ"/>
      <sheetName val="מכירה - 1996"/>
      <sheetName val="דוחות"/>
      <sheetName val="Allowable codes"/>
      <sheetName val="דוחות LTD"/>
      <sheetName val="מאזן בוחן LTD"/>
      <sheetName val="סיון הדרכה "/>
      <sheetName val="הרכבה מאוחד"/>
      <sheetName val="C.B.T "/>
      <sheetName val="משוב שיווק"/>
      <sheetName val="Market_Share"/>
      <sheetName val="MAIN"/>
      <sheetName val="EDIT DATA"/>
      <sheetName val="LinkData"/>
      <sheetName val="Data"/>
      <sheetName val="Overall market"/>
      <sheetName val="Parameters "/>
      <sheetName val="פקדונות_וניירות_ערך"/>
      <sheetName val="מעגל_רכוש_קבוע"/>
      <sheetName val="השקעה_ב-_INC"/>
      <sheetName val="מעגל_רכוש_אחר"/>
      <sheetName val="השקעה_בפריטק"/>
      <sheetName val="השקעה_ב-_C-ONE"/>
      <sheetName val="השקעה_ב_-_EUROM_INC"/>
      <sheetName val="השקעה_ב-_EUROM_LTD"/>
      <sheetName val="השקעה_ב-_MSBV"/>
      <sheetName val="רווחי(הפסדי)_אקוויטי"/>
      <sheetName val="תזרים_מזומנים"/>
      <sheetName val="סה&quot;כ_השקעות"/>
      <sheetName val="???????_???????_???"/>
      <sheetName val="????_????_????"/>
      <sheetName val="מכירה_-_1996"/>
      <sheetName val="Allowable_codes"/>
      <sheetName val="Overall_market"/>
      <sheetName val="Parameters_"/>
      <sheetName val="סיון_הדרכה_"/>
      <sheetName val="הרכבה_מאוחד"/>
      <sheetName val="C_B_T_"/>
      <sheetName val="משוב_שיווק"/>
      <sheetName val="פקדונות_וניירות_ערך1"/>
      <sheetName val="מעגל_רכוש_קבוע1"/>
      <sheetName val="השקעה_ב-_INC1"/>
      <sheetName val="מעגל_רכוש_אחר1"/>
      <sheetName val="השקעה_בפריטק1"/>
      <sheetName val="השקעה_ב-_C-ONE1"/>
      <sheetName val="השקעה_ב_-_EUROM_INC1"/>
      <sheetName val="השקעה_ב-_EUROM_LTD1"/>
      <sheetName val="השקעה_ב-_MSBV1"/>
      <sheetName val="רווחי(הפסדי)_אקוויטי1"/>
      <sheetName val="תזרים_מזומנים1"/>
      <sheetName val="סה&quot;כ_השקעות1"/>
      <sheetName val="???????_???????_???1"/>
      <sheetName val="????_????_????1"/>
      <sheetName val="מכירה_-_19961"/>
      <sheetName val="Allowable_codes1"/>
      <sheetName val="Overall_market1"/>
      <sheetName val="Parameters_1"/>
      <sheetName val="סיון_הדרכה_1"/>
      <sheetName val="הרכבה_מאוחד1"/>
      <sheetName val="C_B_T_1"/>
      <sheetName val="משוב_שיווק1"/>
      <sheetName val="Sales Revenue "/>
      <sheetName val="השקעה_ב-_INC2"/>
      <sheetName val="מעגל_רכוש_אחר2"/>
      <sheetName val="השקעה_בפריטק2"/>
      <sheetName val="השקעה_ב-_C-ONE2"/>
      <sheetName val="השקעה_ב_-_EUROM_INC2"/>
      <sheetName val="השקעה_ב-_EUROM_LTD2"/>
      <sheetName val="השקעה_ב-_MSBV2"/>
      <sheetName val="רווחי(הפסדי)_אקוויטי2"/>
      <sheetName val="תזרים_מזומנים2"/>
      <sheetName val="פקדונות_וניירות_ערך2"/>
      <sheetName val="מעגל_רכוש_קבוע2"/>
      <sheetName val="סה&quot;כ_השקעות2"/>
      <sheetName val="???????_???????_???2"/>
      <sheetName val="????_????_????2"/>
      <sheetName val="מכירה_-_19962"/>
      <sheetName val="Allowable_codes2"/>
      <sheetName val="סיון_הדרכה_2"/>
      <sheetName val="הרכבה_מאוחד2"/>
      <sheetName val="C_B_T_2"/>
      <sheetName val="משוב_שיווק2"/>
      <sheetName val="Overall_market2"/>
      <sheetName val="Parameters_2"/>
      <sheetName val="דוחות_LTD"/>
      <sheetName val="מאזן_בוחן_LTD"/>
      <sheetName val="נתונים_לשינוי"/>
      <sheetName val="דוחות-_LTD"/>
      <sheetName val="Sales_Revenue_"/>
      <sheetName val="EDIT_DATA"/>
      <sheetName val="תזרים_מתואם"/>
      <sheetName val="דוחות_כספיים"/>
    </sheetNames>
    <sheetDataSet>
      <sheetData sheetId="0">
        <row r="8">
          <cell r="F8">
            <v>1248857</v>
          </cell>
        </row>
      </sheetData>
      <sheetData sheetId="1">
        <row r="11">
          <cell r="L11">
            <v>326912</v>
          </cell>
        </row>
      </sheetData>
      <sheetData sheetId="2">
        <row r="8">
          <cell r="F8">
            <v>1248857</v>
          </cell>
        </row>
      </sheetData>
      <sheetData sheetId="3">
        <row r="8">
          <cell r="F8">
            <v>1248857</v>
          </cell>
        </row>
      </sheetData>
      <sheetData sheetId="4">
        <row r="11">
          <cell r="L11">
            <v>326912</v>
          </cell>
        </row>
      </sheetData>
      <sheetData sheetId="5"/>
      <sheetData sheetId="6"/>
      <sheetData sheetId="7">
        <row r="8">
          <cell r="F8">
            <v>1248857</v>
          </cell>
        </row>
      </sheetData>
      <sheetData sheetId="8">
        <row r="11">
          <cell r="L11">
            <v>326912</v>
          </cell>
        </row>
      </sheetData>
      <sheetData sheetId="9" refreshError="1">
        <row r="8">
          <cell r="F8">
            <v>1248857</v>
          </cell>
        </row>
        <row r="9">
          <cell r="N9">
            <v>921086</v>
          </cell>
        </row>
        <row r="10">
          <cell r="F10">
            <v>-1129777</v>
          </cell>
        </row>
        <row r="12">
          <cell r="F12">
            <v>23736</v>
          </cell>
          <cell r="L12">
            <v>584904</v>
          </cell>
        </row>
      </sheetData>
      <sheetData sheetId="10" refreshError="1">
        <row r="11">
          <cell r="L11">
            <v>326912</v>
          </cell>
        </row>
        <row r="13">
          <cell r="L13">
            <v>-27300</v>
          </cell>
        </row>
        <row r="15">
          <cell r="L15">
            <v>-2142</v>
          </cell>
        </row>
        <row r="17">
          <cell r="L17">
            <v>-325058</v>
          </cell>
        </row>
      </sheetData>
      <sheetData sheetId="11">
        <row r="8">
          <cell r="F8">
            <v>1248857</v>
          </cell>
        </row>
      </sheetData>
      <sheetData sheetId="12">
        <row r="11">
          <cell r="L11">
            <v>326912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8">
          <cell r="F8">
            <v>1248857</v>
          </cell>
        </row>
      </sheetData>
      <sheetData sheetId="45">
        <row r="11">
          <cell r="L11">
            <v>326912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>
        <row r="8">
          <cell r="F8">
            <v>1248857</v>
          </cell>
        </row>
      </sheetData>
      <sheetData sheetId="90">
        <row r="11">
          <cell r="L11">
            <v>326912</v>
          </cell>
        </row>
      </sheetData>
      <sheetData sheetId="91"/>
      <sheetData sheetId="92">
        <row r="8">
          <cell r="F8">
            <v>1248857</v>
          </cell>
        </row>
      </sheetData>
      <sheetData sheetId="93">
        <row r="11">
          <cell r="L11">
            <v>326912</v>
          </cell>
        </row>
      </sheetData>
      <sheetData sheetId="94"/>
      <sheetData sheetId="95"/>
      <sheetData sheetId="96">
        <row r="8">
          <cell r="F8">
            <v>1248857</v>
          </cell>
        </row>
      </sheetData>
      <sheetData sheetId="97">
        <row r="11">
          <cell r="L11">
            <v>326912</v>
          </cell>
        </row>
      </sheetData>
      <sheetData sheetId="98">
        <row r="8">
          <cell r="F8">
            <v>1248857</v>
          </cell>
        </row>
      </sheetData>
      <sheetData sheetId="99">
        <row r="11">
          <cell r="L11">
            <v>326912</v>
          </cell>
        </row>
      </sheetData>
      <sheetData sheetId="100">
        <row r="8">
          <cell r="F8">
            <v>1248857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פריסין"/>
      <sheetName val="הום סנטר סולו"/>
      <sheetName val="הנדימן"/>
      <sheetName val="איחוד"/>
      <sheetName val="חו&quot;ז מס הכנסה"/>
      <sheetName val="רכוש קבוע"/>
      <sheetName val="רכוש אחר"/>
      <sheetName val="הון עצמי"/>
      <sheetName val="רוו&quot;הס 6-9"/>
      <sheetName val="6-9 תזרים"/>
      <sheetName val="רכוש אחר מ- 01.2000"/>
      <sheetName val="רכוש אחר עד 12.99"/>
      <sheetName val="גיליון1"/>
      <sheetName val="???????"/>
      <sheetName val="מעגל רכוש קבוע"/>
      <sheetName val="פקדונות וניירות ערך"/>
      <sheetName val="הנה&quot;כ"/>
      <sheetName val="מכירה - 1996"/>
      <sheetName val="דוחות"/>
      <sheetName val="ניירות עבודה"/>
    </sheetNames>
    <sheetDataSet>
      <sheetData sheetId="0" refreshError="1">
        <row r="3">
          <cell r="C3" t="str">
            <v>Superhome Center (DIY) Limited</v>
          </cell>
        </row>
        <row r="4">
          <cell r="C4" t="str">
            <v>דוח כספי ליום 31 בדצמבר 2000</v>
          </cell>
        </row>
        <row r="6">
          <cell r="B6" t="str">
            <v xml:space="preserve"> ר כ ו ש :</v>
          </cell>
        </row>
        <row r="7">
          <cell r="B7" t="str">
            <v>רכוש שוטף:</v>
          </cell>
          <cell r="E7" t="str">
            <v>לירות קפריסאיות</v>
          </cell>
          <cell r="I7" t="str">
            <v>נומינלי</v>
          </cell>
          <cell r="K7" t="str">
            <v xml:space="preserve">ש"ח מותאם </v>
          </cell>
          <cell r="M7" t="str">
            <v>ש.ע.ח</v>
          </cell>
          <cell r="O7" t="str">
            <v>ש"ח</v>
          </cell>
        </row>
        <row r="8">
          <cell r="A8" t="str">
            <v>b</v>
          </cell>
          <cell r="B8" t="str">
            <v>מזומנים  ושווי מזומנים</v>
          </cell>
          <cell r="C8">
            <v>26252</v>
          </cell>
          <cell r="E8">
            <v>0</v>
          </cell>
          <cell r="G8">
            <v>0</v>
          </cell>
          <cell r="I8">
            <v>26252</v>
          </cell>
          <cell r="K8">
            <v>26252</v>
          </cell>
          <cell r="M8">
            <v>6.5328999999999997</v>
          </cell>
          <cell r="O8">
            <v>171501.69079999998</v>
          </cell>
        </row>
        <row r="9">
          <cell r="A9" t="str">
            <v>c</v>
          </cell>
          <cell r="E9">
            <v>0</v>
          </cell>
          <cell r="G9">
            <v>0</v>
          </cell>
          <cell r="I9">
            <v>0</v>
          </cell>
          <cell r="K9">
            <v>0</v>
          </cell>
          <cell r="M9">
            <v>6.5328999999999997</v>
          </cell>
        </row>
        <row r="10">
          <cell r="A10" t="str">
            <v>DA1</v>
          </cell>
          <cell r="B10" t="str">
            <v>לקוחות-חובות פתוחים</v>
          </cell>
          <cell r="C10">
            <v>7626</v>
          </cell>
          <cell r="E10">
            <v>0</v>
          </cell>
          <cell r="G10">
            <v>0</v>
          </cell>
          <cell r="I10">
            <v>7626</v>
          </cell>
          <cell r="K10">
            <v>7626</v>
          </cell>
          <cell r="M10">
            <v>6.5328999999999997</v>
          </cell>
          <cell r="O10">
            <v>49819.895400000001</v>
          </cell>
        </row>
        <row r="11">
          <cell r="A11" t="str">
            <v>DA2</v>
          </cell>
          <cell r="E11">
            <v>0</v>
          </cell>
          <cell r="G11">
            <v>0</v>
          </cell>
          <cell r="I11">
            <v>0</v>
          </cell>
          <cell r="K11">
            <v>0</v>
          </cell>
          <cell r="M11">
            <v>6.5328999999999997</v>
          </cell>
        </row>
        <row r="12">
          <cell r="A12" t="str">
            <v>DA3</v>
          </cell>
          <cell r="B12" t="str">
            <v xml:space="preserve">הפרשה לחומ"ס 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6.5328999999999997</v>
          </cell>
        </row>
        <row r="13">
          <cell r="A13" t="str">
            <v>DA4</v>
          </cell>
          <cell r="B13" t="str">
            <v>המחאות לגביה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6.5328999999999997</v>
          </cell>
        </row>
        <row r="14">
          <cell r="A14" t="str">
            <v>DB1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6.5328999999999997</v>
          </cell>
        </row>
        <row r="15">
          <cell r="A15" t="str">
            <v>DB2</v>
          </cell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6.5328999999999997</v>
          </cell>
        </row>
        <row r="16">
          <cell r="A16" t="str">
            <v>DE1</v>
          </cell>
          <cell r="B16" t="str">
            <v>הכנסות לקבל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6.5328999999999997</v>
          </cell>
        </row>
        <row r="17">
          <cell r="A17" t="str">
            <v>DE2</v>
          </cell>
          <cell r="B17" t="str">
            <v>מיסים נדחים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6.5328999999999997</v>
          </cell>
        </row>
        <row r="18">
          <cell r="A18" t="str">
            <v>DE3</v>
          </cell>
          <cell r="B18" t="str">
            <v>מוסדות מעמ</v>
          </cell>
          <cell r="C18">
            <v>2195</v>
          </cell>
          <cell r="E18">
            <v>0</v>
          </cell>
          <cell r="G18">
            <v>0</v>
          </cell>
          <cell r="I18">
            <v>2195</v>
          </cell>
          <cell r="K18">
            <v>2195</v>
          </cell>
          <cell r="M18">
            <v>6.5328999999999997</v>
          </cell>
          <cell r="O18">
            <v>14339.7155</v>
          </cell>
        </row>
        <row r="19">
          <cell r="A19" t="str">
            <v>DC</v>
          </cell>
          <cell r="B19" t="str">
            <v xml:space="preserve">הוצאות מראש  </v>
          </cell>
          <cell r="E19">
            <v>0</v>
          </cell>
          <cell r="G19">
            <v>0</v>
          </cell>
          <cell r="I19">
            <v>0</v>
          </cell>
          <cell r="K19">
            <v>0</v>
          </cell>
          <cell r="M19">
            <v>6.5328999999999997</v>
          </cell>
          <cell r="O19">
            <v>0</v>
          </cell>
        </row>
        <row r="20">
          <cell r="A20" t="str">
            <v>EA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6.5328999999999997</v>
          </cell>
        </row>
        <row r="21">
          <cell r="A21" t="str">
            <v>EB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6.5328999999999997</v>
          </cell>
        </row>
        <row r="22">
          <cell r="A22" t="str">
            <v>EC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6.5328999999999997</v>
          </cell>
        </row>
        <row r="23">
          <cell r="A23" t="str">
            <v>ED</v>
          </cell>
          <cell r="B23" t="str">
            <v>עובדים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6.5328999999999997</v>
          </cell>
        </row>
        <row r="24">
          <cell r="A24" t="str">
            <v>EE</v>
          </cell>
          <cell r="B24" t="str">
            <v>צדדים קשורים</v>
          </cell>
          <cell r="C24">
            <v>12779</v>
          </cell>
          <cell r="E24">
            <v>0</v>
          </cell>
          <cell r="G24">
            <v>0</v>
          </cell>
          <cell r="I24">
            <v>12779</v>
          </cell>
          <cell r="K24">
            <v>12779</v>
          </cell>
          <cell r="M24">
            <v>6.5328999999999997</v>
          </cell>
          <cell r="O24">
            <v>83483.929099999994</v>
          </cell>
        </row>
        <row r="25">
          <cell r="A25" t="str">
            <v>EF</v>
          </cell>
          <cell r="B25" t="str">
            <v>חייבים אחרים</v>
          </cell>
          <cell r="C25">
            <v>23571</v>
          </cell>
          <cell r="E25">
            <v>0</v>
          </cell>
          <cell r="G25">
            <v>0</v>
          </cell>
          <cell r="I25">
            <v>23571</v>
          </cell>
          <cell r="K25">
            <v>23571</v>
          </cell>
          <cell r="M25">
            <v>6.5328999999999997</v>
          </cell>
          <cell r="O25">
            <v>153986.9859</v>
          </cell>
        </row>
        <row r="26">
          <cell r="A26" t="str">
            <v>EG1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6.5328999999999997</v>
          </cell>
        </row>
        <row r="27">
          <cell r="A27" t="str">
            <v>EG2</v>
          </cell>
          <cell r="E27">
            <v>0</v>
          </cell>
          <cell r="G27">
            <v>0</v>
          </cell>
          <cell r="I27">
            <v>0</v>
          </cell>
          <cell r="M27">
            <v>6.5328999999999997</v>
          </cell>
        </row>
        <row r="28">
          <cell r="A28" t="str">
            <v>EG3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6.5328999999999997</v>
          </cell>
        </row>
        <row r="29">
          <cell r="A29" t="str">
            <v>EG4</v>
          </cell>
          <cell r="B29" t="str">
            <v xml:space="preserve">מלאי </v>
          </cell>
          <cell r="C29">
            <v>741407</v>
          </cell>
          <cell r="E29">
            <v>0</v>
          </cell>
          <cell r="G29">
            <v>0</v>
          </cell>
          <cell r="I29">
            <v>741407</v>
          </cell>
          <cell r="K29">
            <v>737074.10194805195</v>
          </cell>
          <cell r="M29">
            <v>6.5328999999999997</v>
          </cell>
          <cell r="O29">
            <v>4843537.7902999995</v>
          </cell>
        </row>
        <row r="30">
          <cell r="A30" t="str">
            <v>FA1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6.5328999999999997</v>
          </cell>
        </row>
        <row r="31">
          <cell r="A31" t="str">
            <v>FA2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6.5328999999999997</v>
          </cell>
        </row>
        <row r="32">
          <cell r="B32" t="str">
            <v>סה"כ מלאי</v>
          </cell>
          <cell r="C32">
            <v>741407</v>
          </cell>
          <cell r="E32">
            <v>0</v>
          </cell>
          <cell r="G32">
            <v>0</v>
          </cell>
          <cell r="I32">
            <v>741407</v>
          </cell>
          <cell r="K32">
            <v>737074.10194805195</v>
          </cell>
          <cell r="M32">
            <v>6.5328999999999997</v>
          </cell>
          <cell r="O32">
            <v>4843537.7902999995</v>
          </cell>
        </row>
        <row r="33">
          <cell r="B33" t="str">
            <v xml:space="preserve">סך רכוש שוטף - </v>
          </cell>
          <cell r="C33">
            <v>813830</v>
          </cell>
          <cell r="E33">
            <v>0</v>
          </cell>
          <cell r="G33">
            <v>0</v>
          </cell>
          <cell r="I33">
            <v>813830</v>
          </cell>
          <cell r="K33">
            <v>809497.10194805195</v>
          </cell>
          <cell r="M33">
            <v>6.5328999999999997</v>
          </cell>
          <cell r="O33">
            <v>5316670.0069999993</v>
          </cell>
        </row>
        <row r="34">
          <cell r="M34">
            <v>6.5328999999999997</v>
          </cell>
        </row>
        <row r="35">
          <cell r="B35" t="str">
            <v>חייבים לזמן ארוך:</v>
          </cell>
          <cell r="M35">
            <v>6.5328999999999997</v>
          </cell>
        </row>
        <row r="36">
          <cell r="A36" t="str">
            <v>GA</v>
          </cell>
          <cell r="B36" t="str">
            <v>חברות מאוחדות-השקעה</v>
          </cell>
          <cell r="E36">
            <v>0</v>
          </cell>
          <cell r="G36">
            <v>0</v>
          </cell>
          <cell r="I36">
            <v>0</v>
          </cell>
          <cell r="M36">
            <v>6.5328999999999997</v>
          </cell>
        </row>
        <row r="37">
          <cell r="A37" t="str">
            <v>GB</v>
          </cell>
          <cell r="E37">
            <v>0</v>
          </cell>
          <cell r="G37">
            <v>0</v>
          </cell>
          <cell r="I37">
            <v>0</v>
          </cell>
          <cell r="M37">
            <v>6.5328999999999997</v>
          </cell>
        </row>
        <row r="38">
          <cell r="A38" t="str">
            <v>GC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6.5328999999999997</v>
          </cell>
        </row>
        <row r="39">
          <cell r="A39" t="str">
            <v>IA</v>
          </cell>
          <cell r="E39">
            <v>0</v>
          </cell>
          <cell r="G39">
            <v>0</v>
          </cell>
          <cell r="I39">
            <v>0</v>
          </cell>
          <cell r="K39">
            <v>0</v>
          </cell>
          <cell r="M39">
            <v>6.5328999999999997</v>
          </cell>
        </row>
        <row r="40">
          <cell r="A40" t="str">
            <v>IB</v>
          </cell>
          <cell r="B40" t="str">
            <v>פקדונות ז"א</v>
          </cell>
          <cell r="E40">
            <v>0</v>
          </cell>
          <cell r="G40">
            <v>0</v>
          </cell>
          <cell r="I40">
            <v>0</v>
          </cell>
          <cell r="M40">
            <v>6.5328999999999997</v>
          </cell>
        </row>
        <row r="41">
          <cell r="A41" t="str">
            <v>IC</v>
          </cell>
          <cell r="B41" t="str">
            <v>הלוואה ז"א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6.5328999999999997</v>
          </cell>
        </row>
        <row r="42">
          <cell r="B42" t="str">
            <v xml:space="preserve">סך חייבים לז"א - 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6.5328999999999997</v>
          </cell>
        </row>
        <row r="43">
          <cell r="M43">
            <v>6.5328999999999997</v>
          </cell>
        </row>
        <row r="44">
          <cell r="B44" t="str">
            <v>רכוש קבוע:</v>
          </cell>
          <cell r="M44">
            <v>6.5328999999999997</v>
          </cell>
        </row>
        <row r="45">
          <cell r="A45" t="str">
            <v>JA1</v>
          </cell>
          <cell r="B45" t="str">
            <v xml:space="preserve">עלות </v>
          </cell>
          <cell r="C45">
            <v>1152549</v>
          </cell>
          <cell r="E45">
            <v>0</v>
          </cell>
          <cell r="G45">
            <v>0</v>
          </cell>
          <cell r="I45">
            <v>1152549</v>
          </cell>
          <cell r="M45">
            <v>6.5328999999999997</v>
          </cell>
          <cell r="O45">
            <v>7529487.3620999996</v>
          </cell>
        </row>
        <row r="46">
          <cell r="A46" t="str">
            <v>JA2</v>
          </cell>
          <cell r="B46" t="str">
            <v>בניכוי פחת נצבר</v>
          </cell>
          <cell r="C46">
            <v>-168376</v>
          </cell>
          <cell r="E46">
            <v>0</v>
          </cell>
          <cell r="G46">
            <v>0</v>
          </cell>
          <cell r="I46">
            <v>-168376</v>
          </cell>
          <cell r="M46">
            <v>6.5328999999999997</v>
          </cell>
          <cell r="O46">
            <v>-1099983.5703999999</v>
          </cell>
        </row>
        <row r="47">
          <cell r="B47" t="str">
            <v>רכוש קבוע,נטו -</v>
          </cell>
          <cell r="C47">
            <v>984173</v>
          </cell>
          <cell r="E47">
            <v>0</v>
          </cell>
          <cell r="G47">
            <v>0</v>
          </cell>
          <cell r="I47">
            <v>984173</v>
          </cell>
          <cell r="K47">
            <v>0</v>
          </cell>
          <cell r="M47">
            <v>6.5328999999999997</v>
          </cell>
          <cell r="O47">
            <v>6429503.7916999999</v>
          </cell>
        </row>
        <row r="49">
          <cell r="A49" t="str">
            <v>KA</v>
          </cell>
          <cell r="B49" t="str">
            <v>הוצ' הקמה</v>
          </cell>
          <cell r="C49">
            <v>74467</v>
          </cell>
          <cell r="E49">
            <v>219684</v>
          </cell>
          <cell r="G49">
            <v>65904</v>
          </cell>
          <cell r="I49">
            <v>228247</v>
          </cell>
          <cell r="M49">
            <v>6.5328999999999997</v>
          </cell>
          <cell r="O49">
            <v>1491114.8262999998</v>
          </cell>
        </row>
        <row r="50">
          <cell r="A50" t="str">
            <v>KB</v>
          </cell>
          <cell r="B50" t="str">
            <v>מס נדחה</v>
          </cell>
          <cell r="C50">
            <v>62892</v>
          </cell>
          <cell r="E50">
            <v>0</v>
          </cell>
          <cell r="G50">
            <v>0</v>
          </cell>
          <cell r="I50">
            <v>62892</v>
          </cell>
          <cell r="M50">
            <v>6.5328999999999997</v>
          </cell>
          <cell r="O50">
            <v>410867.14679999999</v>
          </cell>
        </row>
        <row r="51">
          <cell r="B51" t="str">
            <v>רכוש אחר</v>
          </cell>
          <cell r="C51">
            <v>137359</v>
          </cell>
          <cell r="I51">
            <v>291139</v>
          </cell>
          <cell r="O51">
            <v>1901981.9730999998</v>
          </cell>
        </row>
        <row r="52">
          <cell r="B52" t="str">
            <v>סך מאזן -</v>
          </cell>
          <cell r="C52">
            <v>1935362</v>
          </cell>
          <cell r="E52">
            <v>0</v>
          </cell>
          <cell r="G52">
            <v>0</v>
          </cell>
          <cell r="I52">
            <v>2089142</v>
          </cell>
          <cell r="K52">
            <v>809497.10194805195</v>
          </cell>
          <cell r="O52">
            <v>13648155.771799998</v>
          </cell>
        </row>
        <row r="54">
          <cell r="C54" t="str">
            <v>Superhome Center (DIY) Limited</v>
          </cell>
        </row>
        <row r="55">
          <cell r="C55" t="str">
            <v>דוח כספי ליום 31 בדצמבר 2000</v>
          </cell>
        </row>
        <row r="57">
          <cell r="B57" t="str">
            <v xml:space="preserve">ה ת ח י ב ו י ו ת  ו ה ו ן </v>
          </cell>
        </row>
        <row r="58">
          <cell r="B58" t="str">
            <v>התחייבויות שוטפות :</v>
          </cell>
          <cell r="C58">
            <v>0</v>
          </cell>
          <cell r="E58" t="str">
            <v>לירות קפריסאיות</v>
          </cell>
          <cell r="I58" t="str">
            <v>נומינלי</v>
          </cell>
          <cell r="K58" t="str">
            <v xml:space="preserve">ש"ח מותאם </v>
          </cell>
          <cell r="M58" t="str">
            <v>ש.ע.ח</v>
          </cell>
          <cell r="O58" t="str">
            <v>ש"ח</v>
          </cell>
        </row>
        <row r="59">
          <cell r="A59" t="str">
            <v>LA1</v>
          </cell>
          <cell r="B59" t="str">
            <v>אשראי לזמן קצר מתאגידים</v>
          </cell>
          <cell r="C59">
            <v>49451</v>
          </cell>
          <cell r="E59">
            <v>0</v>
          </cell>
          <cell r="G59">
            <v>0</v>
          </cell>
          <cell r="I59">
            <v>49451</v>
          </cell>
          <cell r="K59">
            <v>49451</v>
          </cell>
          <cell r="M59">
            <v>6.5328999999999997</v>
          </cell>
          <cell r="O59">
            <v>323058.43789999996</v>
          </cell>
        </row>
        <row r="60">
          <cell r="A60" t="str">
            <v>LB</v>
          </cell>
          <cell r="B60" t="str">
            <v>הלוואות לז"ק מבנקים</v>
          </cell>
          <cell r="E60">
            <v>0</v>
          </cell>
          <cell r="G60">
            <v>0</v>
          </cell>
          <cell r="I60">
            <v>0</v>
          </cell>
          <cell r="K60">
            <v>0</v>
          </cell>
          <cell r="M60">
            <v>6.5328999999999997</v>
          </cell>
          <cell r="O60">
            <v>0</v>
          </cell>
        </row>
        <row r="61">
          <cell r="A61" t="str">
            <v>LA3</v>
          </cell>
          <cell r="B61" t="str">
            <v>חלויות שוטפות של הלוואות ז"א</v>
          </cell>
          <cell r="C61">
            <v>198321</v>
          </cell>
          <cell r="E61">
            <v>0</v>
          </cell>
          <cell r="G61">
            <v>0</v>
          </cell>
          <cell r="I61">
            <v>198321</v>
          </cell>
          <cell r="K61">
            <v>198321</v>
          </cell>
          <cell r="M61">
            <v>6.5328999999999997</v>
          </cell>
          <cell r="O61">
            <v>1295611.2608999999</v>
          </cell>
        </row>
        <row r="62">
          <cell r="A62" t="str">
            <v>M1</v>
          </cell>
          <cell r="B62" t="str">
            <v>ספקים-חובות פתוחים</v>
          </cell>
          <cell r="E62">
            <v>0</v>
          </cell>
          <cell r="G62">
            <v>0</v>
          </cell>
          <cell r="I62">
            <v>0</v>
          </cell>
          <cell r="K62">
            <v>0</v>
          </cell>
          <cell r="M62">
            <v>6.5328999999999997</v>
          </cell>
          <cell r="O62">
            <v>0</v>
          </cell>
        </row>
        <row r="63">
          <cell r="A63" t="str">
            <v>M2</v>
          </cell>
          <cell r="E63">
            <v>0</v>
          </cell>
          <cell r="G63">
            <v>0</v>
          </cell>
          <cell r="I63">
            <v>0</v>
          </cell>
          <cell r="K63">
            <v>0</v>
          </cell>
          <cell r="M63">
            <v>6.5328999999999997</v>
          </cell>
        </row>
        <row r="64">
          <cell r="A64" t="str">
            <v>M3</v>
          </cell>
          <cell r="B64" t="str">
            <v>שטרות לפרעון</v>
          </cell>
          <cell r="E64">
            <v>0</v>
          </cell>
          <cell r="G64">
            <v>0</v>
          </cell>
          <cell r="I64">
            <v>0</v>
          </cell>
          <cell r="K64">
            <v>0</v>
          </cell>
          <cell r="M64">
            <v>6.5328999999999997</v>
          </cell>
        </row>
        <row r="65">
          <cell r="A65" t="str">
            <v>M4</v>
          </cell>
          <cell r="E65">
            <v>0</v>
          </cell>
          <cell r="G65">
            <v>0</v>
          </cell>
          <cell r="I65">
            <v>0</v>
          </cell>
          <cell r="K65">
            <v>0</v>
          </cell>
          <cell r="M65">
            <v>6.5328999999999997</v>
          </cell>
        </row>
        <row r="66">
          <cell r="A66" t="str">
            <v>M5</v>
          </cell>
          <cell r="B66" t="str">
            <v>הום סנטרס</v>
          </cell>
          <cell r="C66">
            <v>15580</v>
          </cell>
          <cell r="E66">
            <v>0</v>
          </cell>
          <cell r="G66">
            <v>0</v>
          </cell>
          <cell r="I66">
            <v>15580</v>
          </cell>
          <cell r="K66">
            <v>15580</v>
          </cell>
          <cell r="M66">
            <v>6.5328999999999997</v>
          </cell>
          <cell r="O66">
            <v>101782.58199999999</v>
          </cell>
        </row>
        <row r="67">
          <cell r="A67" t="str">
            <v>M6</v>
          </cell>
          <cell r="B67" t="str">
            <v>חברת אם קפריסאית</v>
          </cell>
          <cell r="E67">
            <v>0</v>
          </cell>
          <cell r="G67">
            <v>0</v>
          </cell>
          <cell r="I67">
            <v>0</v>
          </cell>
          <cell r="K67">
            <v>0</v>
          </cell>
          <cell r="M67">
            <v>6.5328999999999997</v>
          </cell>
          <cell r="O67">
            <v>0</v>
          </cell>
        </row>
        <row r="68">
          <cell r="A68" t="str">
            <v>NA</v>
          </cell>
          <cell r="B68" t="str">
            <v>צדדים קשורים</v>
          </cell>
          <cell r="C68">
            <v>60576</v>
          </cell>
          <cell r="E68">
            <v>0</v>
          </cell>
          <cell r="G68">
            <v>0</v>
          </cell>
          <cell r="I68">
            <v>60576</v>
          </cell>
          <cell r="K68">
            <v>60576</v>
          </cell>
          <cell r="M68">
            <v>6.5328999999999997</v>
          </cell>
          <cell r="O68">
            <v>395736.95039999997</v>
          </cell>
        </row>
        <row r="69">
          <cell r="A69" t="str">
            <v>NB</v>
          </cell>
          <cell r="B69" t="str">
            <v>מקדמות מלקוחות</v>
          </cell>
          <cell r="E69">
            <v>0</v>
          </cell>
          <cell r="G69">
            <v>0</v>
          </cell>
          <cell r="I69">
            <v>0</v>
          </cell>
          <cell r="K69">
            <v>0</v>
          </cell>
          <cell r="M69">
            <v>6.5328999999999997</v>
          </cell>
          <cell r="O69">
            <v>0</v>
          </cell>
        </row>
        <row r="70">
          <cell r="A70" t="str">
            <v>NC</v>
          </cell>
          <cell r="B70" t="str">
            <v>בעלי מניות</v>
          </cell>
          <cell r="C70">
            <v>28143</v>
          </cell>
          <cell r="E70">
            <v>0</v>
          </cell>
          <cell r="G70">
            <v>0</v>
          </cell>
          <cell r="I70">
            <v>28143</v>
          </cell>
          <cell r="K70">
            <v>28143</v>
          </cell>
          <cell r="M70">
            <v>6.5328999999999997</v>
          </cell>
          <cell r="O70">
            <v>183855.40469999998</v>
          </cell>
        </row>
        <row r="71">
          <cell r="A71" t="str">
            <v>ND</v>
          </cell>
          <cell r="B71" t="str">
            <v>עובדים ומוסדות</v>
          </cell>
          <cell r="E71">
            <v>0</v>
          </cell>
          <cell r="G71">
            <v>0</v>
          </cell>
          <cell r="I71">
            <v>0</v>
          </cell>
          <cell r="K71">
            <v>0</v>
          </cell>
          <cell r="M71">
            <v>6.5328999999999997</v>
          </cell>
        </row>
        <row r="72">
          <cell r="A72" t="str">
            <v>NE</v>
          </cell>
          <cell r="B72" t="str">
            <v>הפרשה לחופשה</v>
          </cell>
          <cell r="E72">
            <v>0</v>
          </cell>
          <cell r="G72">
            <v>0</v>
          </cell>
          <cell r="I72">
            <v>0</v>
          </cell>
          <cell r="K72">
            <v>0</v>
          </cell>
          <cell r="M72">
            <v>6.5328999999999997</v>
          </cell>
        </row>
        <row r="73">
          <cell r="A73" t="str">
            <v>NF</v>
          </cell>
          <cell r="E73">
            <v>0</v>
          </cell>
          <cell r="G73">
            <v>0</v>
          </cell>
          <cell r="I73">
            <v>0</v>
          </cell>
          <cell r="K73">
            <v>0</v>
          </cell>
          <cell r="M73">
            <v>6.5328999999999997</v>
          </cell>
        </row>
        <row r="74">
          <cell r="A74" t="str">
            <v>NG</v>
          </cell>
          <cell r="B74" t="str">
            <v>מס הכנסה</v>
          </cell>
          <cell r="E74">
            <v>0</v>
          </cell>
          <cell r="G74">
            <v>0</v>
          </cell>
          <cell r="I74">
            <v>0</v>
          </cell>
          <cell r="K74">
            <v>0</v>
          </cell>
          <cell r="M74">
            <v>6.5328999999999997</v>
          </cell>
        </row>
        <row r="75">
          <cell r="A75" t="str">
            <v>NH</v>
          </cell>
          <cell r="B75" t="str">
            <v>מקדמות מלקוחות</v>
          </cell>
          <cell r="E75">
            <v>0</v>
          </cell>
          <cell r="G75">
            <v>0</v>
          </cell>
          <cell r="I75">
            <v>0</v>
          </cell>
          <cell r="M75">
            <v>6.5328999999999997</v>
          </cell>
        </row>
        <row r="76">
          <cell r="A76" t="str">
            <v>NI</v>
          </cell>
          <cell r="E76">
            <v>0</v>
          </cell>
          <cell r="G76">
            <v>0</v>
          </cell>
          <cell r="I76">
            <v>0</v>
          </cell>
          <cell r="K76">
            <v>0</v>
          </cell>
          <cell r="M76">
            <v>6.5328999999999997</v>
          </cell>
        </row>
        <row r="77">
          <cell r="A77" t="str">
            <v>NL</v>
          </cell>
          <cell r="E77">
            <v>0</v>
          </cell>
          <cell r="G77">
            <v>0</v>
          </cell>
          <cell r="I77">
            <v>0</v>
          </cell>
          <cell r="K77">
            <v>0</v>
          </cell>
          <cell r="M77">
            <v>6.5328999999999997</v>
          </cell>
        </row>
        <row r="78">
          <cell r="A78" t="str">
            <v>NK</v>
          </cell>
          <cell r="B78" t="str">
            <v>הוצאות לשלם</v>
          </cell>
          <cell r="E78">
            <v>0</v>
          </cell>
          <cell r="G78">
            <v>0</v>
          </cell>
          <cell r="I78">
            <v>0</v>
          </cell>
          <cell r="K78">
            <v>0</v>
          </cell>
          <cell r="M78">
            <v>6.5328999999999997</v>
          </cell>
        </row>
        <row r="79">
          <cell r="A79" t="str">
            <v>NM</v>
          </cell>
          <cell r="B79" t="str">
            <v>זכאים אחרים</v>
          </cell>
          <cell r="C79">
            <v>983796</v>
          </cell>
          <cell r="E79">
            <v>0</v>
          </cell>
          <cell r="G79">
            <v>0</v>
          </cell>
          <cell r="I79">
            <v>983796</v>
          </cell>
          <cell r="K79">
            <v>983796</v>
          </cell>
          <cell r="M79">
            <v>6.5328999999999997</v>
          </cell>
          <cell r="O79">
            <v>6427040.8883999996</v>
          </cell>
        </row>
        <row r="80">
          <cell r="A80" t="str">
            <v>NJ</v>
          </cell>
          <cell r="E80">
            <v>0</v>
          </cell>
          <cell r="G80">
            <v>0</v>
          </cell>
          <cell r="I80">
            <v>0</v>
          </cell>
          <cell r="M80">
            <v>6.5328999999999997</v>
          </cell>
        </row>
        <row r="81">
          <cell r="B81" t="str">
            <v>סך התחייבויות שוטפות -</v>
          </cell>
          <cell r="C81">
            <v>1335867</v>
          </cell>
          <cell r="E81">
            <v>0</v>
          </cell>
          <cell r="G81">
            <v>0</v>
          </cell>
          <cell r="I81">
            <v>1335867</v>
          </cell>
          <cell r="K81">
            <v>1335867</v>
          </cell>
          <cell r="M81">
            <v>6.5328999999999997</v>
          </cell>
          <cell r="O81">
            <v>8727085.5242999997</v>
          </cell>
        </row>
        <row r="82">
          <cell r="K82">
            <v>0</v>
          </cell>
        </row>
        <row r="83">
          <cell r="A83" t="str">
            <v>QA</v>
          </cell>
          <cell r="E83">
            <v>0</v>
          </cell>
          <cell r="G83">
            <v>0</v>
          </cell>
          <cell r="I83">
            <v>0</v>
          </cell>
          <cell r="K83">
            <v>0</v>
          </cell>
        </row>
        <row r="84">
          <cell r="A84" t="str">
            <v>QB</v>
          </cell>
          <cell r="B84" t="str">
            <v xml:space="preserve">הלוואות לז"א </v>
          </cell>
          <cell r="C84">
            <v>793286</v>
          </cell>
          <cell r="E84">
            <v>0</v>
          </cell>
          <cell r="G84">
            <v>0</v>
          </cell>
          <cell r="I84">
            <v>793286</v>
          </cell>
          <cell r="K84">
            <v>793286</v>
          </cell>
          <cell r="M84">
            <v>6.5328999999999997</v>
          </cell>
          <cell r="O84">
            <v>5182458.1093999995</v>
          </cell>
        </row>
        <row r="85">
          <cell r="A85" t="str">
            <v>QE</v>
          </cell>
          <cell r="B85" t="str">
            <v>הלוואות מבעמ"נ</v>
          </cell>
          <cell r="C85">
            <v>356252</v>
          </cell>
          <cell r="E85">
            <v>0</v>
          </cell>
          <cell r="G85">
            <v>0</v>
          </cell>
          <cell r="I85">
            <v>356252</v>
          </cell>
          <cell r="K85">
            <v>356252</v>
          </cell>
          <cell r="M85">
            <v>6.5328999999999997</v>
          </cell>
          <cell r="O85">
            <v>2327358.6908</v>
          </cell>
        </row>
        <row r="86">
          <cell r="A86" t="str">
            <v>P</v>
          </cell>
          <cell r="B86" t="str">
            <v xml:space="preserve">עתודה לפיצויים </v>
          </cell>
          <cell r="E86">
            <v>0</v>
          </cell>
          <cell r="G86">
            <v>0</v>
          </cell>
          <cell r="I86">
            <v>0</v>
          </cell>
          <cell r="K86">
            <v>0</v>
          </cell>
        </row>
        <row r="87">
          <cell r="A87" t="str">
            <v>R</v>
          </cell>
          <cell r="E87">
            <v>0</v>
          </cell>
          <cell r="G87">
            <v>0</v>
          </cell>
          <cell r="I87">
            <v>0</v>
          </cell>
        </row>
        <row r="88">
          <cell r="B88" t="str">
            <v>סך התחייבויות לזמן ארוך -</v>
          </cell>
          <cell r="C88">
            <v>1149538</v>
          </cell>
          <cell r="E88">
            <v>0</v>
          </cell>
          <cell r="G88">
            <v>0</v>
          </cell>
          <cell r="I88">
            <v>1149538</v>
          </cell>
          <cell r="K88">
            <v>1149538</v>
          </cell>
          <cell r="M88">
            <v>6.5328999999999997</v>
          </cell>
          <cell r="O88">
            <v>7509816.8001999995</v>
          </cell>
        </row>
        <row r="91">
          <cell r="B91" t="str">
            <v>עתודה להפסד - בת</v>
          </cell>
        </row>
        <row r="92">
          <cell r="A92" t="str">
            <v>H</v>
          </cell>
          <cell r="B92" t="str">
            <v>חברות מאוחדות - השקעה</v>
          </cell>
          <cell r="E92">
            <v>0</v>
          </cell>
          <cell r="G92">
            <v>0</v>
          </cell>
          <cell r="I92">
            <v>0</v>
          </cell>
        </row>
        <row r="93">
          <cell r="E93">
            <v>0</v>
          </cell>
          <cell r="G93">
            <v>0</v>
          </cell>
        </row>
        <row r="94">
          <cell r="B94" t="str">
            <v>הון עצמי:</v>
          </cell>
        </row>
        <row r="95">
          <cell r="A95" t="str">
            <v>SA</v>
          </cell>
          <cell r="B95" t="str">
            <v xml:space="preserve">הון מניות </v>
          </cell>
          <cell r="C95">
            <v>500000</v>
          </cell>
          <cell r="E95">
            <v>0</v>
          </cell>
          <cell r="G95">
            <v>0</v>
          </cell>
          <cell r="I95">
            <v>500000</v>
          </cell>
          <cell r="M95">
            <v>6.5328999999999997</v>
          </cell>
          <cell r="O95">
            <v>3266450</v>
          </cell>
        </row>
        <row r="96">
          <cell r="A96" t="str">
            <v>SB</v>
          </cell>
          <cell r="B96" t="str">
            <v>פרמיה</v>
          </cell>
          <cell r="E96">
            <v>0</v>
          </cell>
          <cell r="G96">
            <v>0</v>
          </cell>
          <cell r="I96">
            <v>0</v>
          </cell>
          <cell r="M96">
            <v>6.5328999999999997</v>
          </cell>
        </row>
        <row r="97">
          <cell r="A97" t="str">
            <v>SC</v>
          </cell>
          <cell r="B97" t="str">
            <v xml:space="preserve">עודפים  יתרת פתיחה </v>
          </cell>
          <cell r="C97">
            <v>-657984</v>
          </cell>
          <cell r="E97">
            <v>0</v>
          </cell>
          <cell r="G97">
            <v>197716</v>
          </cell>
          <cell r="I97">
            <v>-460268</v>
          </cell>
          <cell r="M97">
            <v>6.5328999999999997</v>
          </cell>
          <cell r="O97">
            <v>-3006884.8171999999</v>
          </cell>
        </row>
        <row r="98">
          <cell r="A98" t="str">
            <v>SD</v>
          </cell>
          <cell r="B98" t="str">
            <v xml:space="preserve">רוח (הפסד) לתקופה </v>
          </cell>
          <cell r="C98">
            <v>-392059</v>
          </cell>
          <cell r="E98">
            <v>0</v>
          </cell>
          <cell r="F98">
            <v>0</v>
          </cell>
          <cell r="G98">
            <v>0</v>
          </cell>
          <cell r="I98">
            <v>-435995</v>
          </cell>
          <cell r="O98">
            <v>-2848311.7355</v>
          </cell>
        </row>
        <row r="99">
          <cell r="B99" t="str">
            <v>סך הון עצמי -</v>
          </cell>
          <cell r="C99">
            <v>-550043</v>
          </cell>
          <cell r="E99">
            <v>0</v>
          </cell>
          <cell r="G99">
            <v>197716</v>
          </cell>
          <cell r="I99">
            <v>-396263</v>
          </cell>
          <cell r="K99">
            <v>0</v>
          </cell>
          <cell r="O99">
            <v>-2588746.5526999999</v>
          </cell>
        </row>
        <row r="101">
          <cell r="B101" t="str">
            <v>סך מאזן -</v>
          </cell>
          <cell r="C101">
            <v>1935362</v>
          </cell>
          <cell r="D101">
            <v>0</v>
          </cell>
          <cell r="E101">
            <v>0</v>
          </cell>
          <cell r="F101">
            <v>0</v>
          </cell>
          <cell r="G101">
            <v>197716</v>
          </cell>
          <cell r="H101">
            <v>0</v>
          </cell>
          <cell r="I101">
            <v>2089142</v>
          </cell>
          <cell r="J101">
            <v>0</v>
          </cell>
          <cell r="K101">
            <v>2485405</v>
          </cell>
          <cell r="O101">
            <v>13648155.771799998</v>
          </cell>
        </row>
        <row r="103">
          <cell r="B103" t="str">
            <v>ספרת ביקורת -</v>
          </cell>
          <cell r="C103">
            <v>0</v>
          </cell>
          <cell r="I103">
            <v>0</v>
          </cell>
          <cell r="K103">
            <v>-1675908</v>
          </cell>
          <cell r="O103">
            <v>0</v>
          </cell>
        </row>
        <row r="105">
          <cell r="C105" t="str">
            <v>Superhome Center (DIY) Limited</v>
          </cell>
        </row>
        <row r="106">
          <cell r="C106" t="str">
            <v>דוח כספי ליום 31 בדצמבר 2000</v>
          </cell>
        </row>
        <row r="108">
          <cell r="B108" t="str">
            <v>ד ו ח  ר ו ו ח  ו ה פ ס ד :</v>
          </cell>
          <cell r="C108">
            <v>0</v>
          </cell>
          <cell r="E108" t="str">
            <v>לירות קפריסאיות</v>
          </cell>
          <cell r="I108" t="str">
            <v>נומינלי</v>
          </cell>
          <cell r="K108" t="str">
            <v xml:space="preserve">ש"ח מותאם </v>
          </cell>
          <cell r="M108" t="str">
            <v>ש.ע.ח</v>
          </cell>
          <cell r="O108" t="str">
            <v>ש"ח</v>
          </cell>
        </row>
        <row r="109">
          <cell r="A109" t="str">
            <v>U</v>
          </cell>
          <cell r="B109" t="str">
            <v xml:space="preserve">מכירות </v>
          </cell>
          <cell r="C109">
            <v>-3069365</v>
          </cell>
          <cell r="E109">
            <v>0</v>
          </cell>
          <cell r="G109">
            <v>0</v>
          </cell>
          <cell r="I109">
            <v>-3069365</v>
          </cell>
          <cell r="K109">
            <v>-3116633.2210000004</v>
          </cell>
          <cell r="M109">
            <v>6.5328999999999997</v>
          </cell>
          <cell r="O109">
            <v>-20051854.6085</v>
          </cell>
        </row>
        <row r="110">
          <cell r="A110" t="str">
            <v>U1</v>
          </cell>
          <cell r="B110" t="str">
            <v>רווחי ביניים</v>
          </cell>
          <cell r="E110">
            <v>0</v>
          </cell>
          <cell r="G110">
            <v>0</v>
          </cell>
          <cell r="I110">
            <v>0</v>
          </cell>
          <cell r="K110">
            <v>0</v>
          </cell>
          <cell r="M110">
            <v>6.5328999999999997</v>
          </cell>
          <cell r="O110">
            <v>0</v>
          </cell>
        </row>
        <row r="111">
          <cell r="B111" t="str">
            <v>סך המכירות</v>
          </cell>
          <cell r="C111">
            <v>-3069365</v>
          </cell>
          <cell r="I111">
            <v>-3069365</v>
          </cell>
          <cell r="K111">
            <v>-3116633.2210000004</v>
          </cell>
          <cell r="M111">
            <v>6.5328999999999997</v>
          </cell>
          <cell r="O111">
            <v>-20051854.6085</v>
          </cell>
        </row>
        <row r="112">
          <cell r="A112" t="str">
            <v>VA1</v>
          </cell>
          <cell r="B112" t="str">
            <v>מלאי פתיחה</v>
          </cell>
          <cell r="C112">
            <v>797385</v>
          </cell>
          <cell r="E112">
            <v>0</v>
          </cell>
          <cell r="G112">
            <v>0</v>
          </cell>
          <cell r="I112">
            <v>797385</v>
          </cell>
          <cell r="K112">
            <v>853107.22222222225</v>
          </cell>
          <cell r="M112">
            <v>6.5328999999999997</v>
          </cell>
          <cell r="O112">
            <v>5209236.4665000001</v>
          </cell>
        </row>
        <row r="113">
          <cell r="A113" t="str">
            <v>VA2</v>
          </cell>
          <cell r="B113" t="str">
            <v>מלאי סגירה</v>
          </cell>
          <cell r="C113">
            <v>-741407</v>
          </cell>
          <cell r="E113">
            <v>0</v>
          </cell>
          <cell r="G113">
            <v>0</v>
          </cell>
          <cell r="I113">
            <v>-741407</v>
          </cell>
          <cell r="K113">
            <v>-737074.10194805195</v>
          </cell>
          <cell r="M113">
            <v>6.5328999999999997</v>
          </cell>
          <cell r="O113">
            <v>-4843537.7902999995</v>
          </cell>
        </row>
        <row r="114">
          <cell r="A114" t="str">
            <v>VA3</v>
          </cell>
          <cell r="B114" t="str">
            <v>קניות -</v>
          </cell>
          <cell r="C114">
            <v>2164567</v>
          </cell>
          <cell r="G114">
            <v>0</v>
          </cell>
          <cell r="I114">
            <v>2164567</v>
          </cell>
          <cell r="K114">
            <v>2203096.2926000003</v>
          </cell>
          <cell r="M114">
            <v>6.5328999999999997</v>
          </cell>
          <cell r="O114">
            <v>14140899.7543</v>
          </cell>
        </row>
        <row r="115">
          <cell r="A115" t="str">
            <v>VA4</v>
          </cell>
          <cell r="B115" t="str">
            <v>קניות - אחרים</v>
          </cell>
          <cell r="G115">
            <v>0</v>
          </cell>
          <cell r="I115">
            <v>0</v>
          </cell>
          <cell r="K115">
            <v>0</v>
          </cell>
          <cell r="M115">
            <v>6.5328999999999997</v>
          </cell>
          <cell r="O115">
            <v>0</v>
          </cell>
        </row>
        <row r="116">
          <cell r="A116" t="str">
            <v>VA5</v>
          </cell>
          <cell r="B116" t="str">
            <v>תמלוגים לקק"ש</v>
          </cell>
          <cell r="E116">
            <v>0</v>
          </cell>
          <cell r="G116">
            <v>0</v>
          </cell>
          <cell r="I116">
            <v>0</v>
          </cell>
          <cell r="K116">
            <v>0</v>
          </cell>
          <cell r="M116">
            <v>6.5328999999999997</v>
          </cell>
          <cell r="O116">
            <v>0</v>
          </cell>
        </row>
        <row r="117">
          <cell r="A117" t="str">
            <v>VA6</v>
          </cell>
          <cell r="B117" t="str">
            <v xml:space="preserve">שכ"ע </v>
          </cell>
          <cell r="E117">
            <v>0</v>
          </cell>
          <cell r="G117">
            <v>0</v>
          </cell>
          <cell r="I117">
            <v>0</v>
          </cell>
          <cell r="M117">
            <v>6.5328999999999997</v>
          </cell>
          <cell r="O117">
            <v>0</v>
          </cell>
        </row>
        <row r="118">
          <cell r="A118" t="str">
            <v>VA7</v>
          </cell>
          <cell r="B118" t="str">
            <v>הפרשה לאחריות</v>
          </cell>
          <cell r="E118">
            <v>0</v>
          </cell>
          <cell r="G118">
            <v>0</v>
          </cell>
          <cell r="I118">
            <v>0</v>
          </cell>
          <cell r="K118">
            <v>0</v>
          </cell>
          <cell r="M118">
            <v>6.5328999999999997</v>
          </cell>
          <cell r="O118">
            <v>0</v>
          </cell>
        </row>
        <row r="119">
          <cell r="A119" t="str">
            <v>VA8</v>
          </cell>
          <cell r="B119" t="str">
            <v>הוצאות יצור אחרות</v>
          </cell>
          <cell r="E119">
            <v>0</v>
          </cell>
          <cell r="G119">
            <v>0</v>
          </cell>
          <cell r="I119">
            <v>0</v>
          </cell>
          <cell r="K119">
            <v>0</v>
          </cell>
          <cell r="M119">
            <v>6.5328999999999997</v>
          </cell>
          <cell r="O119">
            <v>0</v>
          </cell>
        </row>
        <row r="120">
          <cell r="A120" t="str">
            <v>VA9</v>
          </cell>
          <cell r="B120" t="str">
            <v>פחת והפחתות</v>
          </cell>
          <cell r="G120">
            <v>0</v>
          </cell>
          <cell r="I120">
            <v>0</v>
          </cell>
          <cell r="M120">
            <v>6.5328999999999997</v>
          </cell>
          <cell r="O120">
            <v>0</v>
          </cell>
        </row>
        <row r="121">
          <cell r="A121" t="str">
            <v>VA10</v>
          </cell>
          <cell r="B121" t="str">
            <v>רווחי ביניים</v>
          </cell>
          <cell r="G121">
            <v>0</v>
          </cell>
          <cell r="I121">
            <v>0</v>
          </cell>
          <cell r="K121">
            <v>0</v>
          </cell>
          <cell r="M121">
            <v>6.5328999999999997</v>
          </cell>
          <cell r="O121">
            <v>0</v>
          </cell>
        </row>
        <row r="122">
          <cell r="B122" t="str">
            <v xml:space="preserve">סך עלות המכירות </v>
          </cell>
          <cell r="C122">
            <v>2220545</v>
          </cell>
          <cell r="I122">
            <v>2220545</v>
          </cell>
          <cell r="J122">
            <v>0</v>
          </cell>
          <cell r="K122">
            <v>2319129.4128741706</v>
          </cell>
          <cell r="M122">
            <v>6.5328999999999997</v>
          </cell>
          <cell r="O122">
            <v>14506598.430500001</v>
          </cell>
        </row>
        <row r="123">
          <cell r="B123" t="str">
            <v>הפסד (רווח) גולמי -</v>
          </cell>
          <cell r="C123">
            <v>-848820</v>
          </cell>
          <cell r="I123">
            <v>-848820</v>
          </cell>
          <cell r="K123">
            <v>-797503.80812582979</v>
          </cell>
          <cell r="M123">
            <v>6.5328999999999997</v>
          </cell>
          <cell r="O123">
            <v>-5545256.1779999994</v>
          </cell>
        </row>
        <row r="124">
          <cell r="C124">
            <v>0.27654580018994157</v>
          </cell>
          <cell r="I124">
            <v>0.27654580018994157</v>
          </cell>
          <cell r="K124">
            <v>0.25588632077467988</v>
          </cell>
          <cell r="M124">
            <v>6.5328999999999997</v>
          </cell>
          <cell r="O124">
            <v>0.27654580018994152</v>
          </cell>
        </row>
        <row r="125">
          <cell r="A125" t="str">
            <v>VB1</v>
          </cell>
          <cell r="E125">
            <v>0</v>
          </cell>
          <cell r="G125">
            <v>0</v>
          </cell>
          <cell r="I125">
            <v>0</v>
          </cell>
          <cell r="M125">
            <v>6.5328999999999997</v>
          </cell>
          <cell r="O125">
            <v>0</v>
          </cell>
        </row>
        <row r="126">
          <cell r="A126" t="str">
            <v>VB2</v>
          </cell>
          <cell r="B126" t="str">
            <v>הפחתת רכוש אחר</v>
          </cell>
          <cell r="E126">
            <v>43936</v>
          </cell>
          <cell r="G126">
            <v>0</v>
          </cell>
          <cell r="I126">
            <v>43936</v>
          </cell>
          <cell r="M126">
            <v>6.5328999999999997</v>
          </cell>
          <cell r="O126">
            <v>287029.49439999997</v>
          </cell>
        </row>
        <row r="127">
          <cell r="A127" t="str">
            <v>VB3</v>
          </cell>
          <cell r="B127" t="str">
            <v>שכ"ד</v>
          </cell>
          <cell r="E127">
            <v>0</v>
          </cell>
          <cell r="G127">
            <v>0</v>
          </cell>
          <cell r="I127">
            <v>0</v>
          </cell>
          <cell r="K127">
            <v>0</v>
          </cell>
          <cell r="M127">
            <v>6.5328999999999997</v>
          </cell>
          <cell r="O127">
            <v>0</v>
          </cell>
        </row>
        <row r="128">
          <cell r="A128" t="str">
            <v>VB4</v>
          </cell>
          <cell r="B128" t="str">
            <v xml:space="preserve">שכ"ע </v>
          </cell>
          <cell r="C128">
            <v>418589</v>
          </cell>
          <cell r="E128">
            <v>0</v>
          </cell>
          <cell r="G128">
            <v>0</v>
          </cell>
          <cell r="I128">
            <v>418589</v>
          </cell>
          <cell r="K128">
            <v>439937.03899999999</v>
          </cell>
          <cell r="M128">
            <v>6.5328999999999997</v>
          </cell>
          <cell r="O128">
            <v>2734600.0781</v>
          </cell>
        </row>
        <row r="129">
          <cell r="A129" t="str">
            <v>VB5</v>
          </cell>
          <cell r="B129" t="str">
            <v>פרסום</v>
          </cell>
          <cell r="C129">
            <v>172328</v>
          </cell>
          <cell r="E129">
            <v>0</v>
          </cell>
          <cell r="G129">
            <v>0</v>
          </cell>
          <cell r="I129">
            <v>172328</v>
          </cell>
          <cell r="K129">
            <v>175395.43840000001</v>
          </cell>
          <cell r="M129">
            <v>6.5328999999999997</v>
          </cell>
          <cell r="O129">
            <v>1125801.5911999999</v>
          </cell>
        </row>
        <row r="130">
          <cell r="A130" t="str">
            <v>VB6</v>
          </cell>
          <cell r="B130" t="str">
            <v>שכ"ט רו"ח +עו"ד</v>
          </cell>
          <cell r="C130">
            <v>50514</v>
          </cell>
          <cell r="E130">
            <v>0</v>
          </cell>
          <cell r="G130">
            <v>0</v>
          </cell>
          <cell r="I130">
            <v>50514</v>
          </cell>
          <cell r="M130">
            <v>6.5328999999999997</v>
          </cell>
          <cell r="O130">
            <v>330002.9106</v>
          </cell>
        </row>
        <row r="131">
          <cell r="A131" t="str">
            <v>VB7</v>
          </cell>
          <cell r="B131" t="str">
            <v>הוצאות שער חליפין</v>
          </cell>
          <cell r="C131">
            <v>18350</v>
          </cell>
          <cell r="E131">
            <v>0</v>
          </cell>
          <cell r="G131">
            <v>0</v>
          </cell>
          <cell r="I131">
            <v>18350</v>
          </cell>
          <cell r="M131">
            <v>6.5328999999999997</v>
          </cell>
          <cell r="O131">
            <v>119878.715</v>
          </cell>
        </row>
        <row r="132">
          <cell r="A132" t="str">
            <v>VB8</v>
          </cell>
          <cell r="B132" t="str">
            <v xml:space="preserve">הנהלה  </v>
          </cell>
          <cell r="C132">
            <v>283706</v>
          </cell>
          <cell r="E132">
            <v>0</v>
          </cell>
          <cell r="G132">
            <v>0</v>
          </cell>
          <cell r="I132">
            <v>283706</v>
          </cell>
          <cell r="K132">
            <v>288755.96679999999</v>
          </cell>
          <cell r="M132">
            <v>6.5328999999999997</v>
          </cell>
          <cell r="O132">
            <v>1853422.9273999999</v>
          </cell>
        </row>
        <row r="133">
          <cell r="A133" t="str">
            <v>VB9</v>
          </cell>
          <cell r="B133" t="str">
            <v>פחת והפחתות</v>
          </cell>
          <cell r="C133">
            <v>121024</v>
          </cell>
          <cell r="E133">
            <v>0</v>
          </cell>
          <cell r="G133">
            <v>0</v>
          </cell>
          <cell r="I133">
            <v>121024</v>
          </cell>
          <cell r="M133">
            <v>6.5328999999999997</v>
          </cell>
          <cell r="O133">
            <v>790637.68959999993</v>
          </cell>
        </row>
        <row r="134">
          <cell r="A134" t="str">
            <v>VB10</v>
          </cell>
          <cell r="B134" t="str">
            <v>דמי ניהול</v>
          </cell>
          <cell r="E134">
            <v>0</v>
          </cell>
          <cell r="G134">
            <v>0</v>
          </cell>
          <cell r="I134">
            <v>0</v>
          </cell>
          <cell r="M134">
            <v>6.5328999999999997</v>
          </cell>
          <cell r="O134">
            <v>0</v>
          </cell>
        </row>
        <row r="135">
          <cell r="A135" t="str">
            <v>VB11</v>
          </cell>
          <cell r="B135" t="str">
            <v>הוצאות (הכנסות) אחרות</v>
          </cell>
          <cell r="C135">
            <v>72461</v>
          </cell>
          <cell r="E135">
            <v>0</v>
          </cell>
          <cell r="G135">
            <v>0</v>
          </cell>
          <cell r="I135">
            <v>72461</v>
          </cell>
          <cell r="K135">
            <v>73750.805800000002</v>
          </cell>
          <cell r="M135">
            <v>6.5328999999999997</v>
          </cell>
          <cell r="O135">
            <v>473380.4669</v>
          </cell>
        </row>
        <row r="136">
          <cell r="B136" t="str">
            <v xml:space="preserve">סך הוצאות הנהלה ומכירה </v>
          </cell>
          <cell r="C136">
            <v>1136972</v>
          </cell>
          <cell r="I136">
            <v>1180908</v>
          </cell>
          <cell r="K136">
            <v>977839.25</v>
          </cell>
          <cell r="M136">
            <v>6.5328999999999997</v>
          </cell>
          <cell r="O136">
            <v>7714753.8731999993</v>
          </cell>
        </row>
        <row r="137">
          <cell r="C137">
            <v>0.37042580468598552</v>
          </cell>
          <cell r="I137">
            <v>0.38474016612556666</v>
          </cell>
          <cell r="K137">
            <v>0.31374858081190937</v>
          </cell>
          <cell r="M137">
            <v>6.5328999999999997</v>
          </cell>
          <cell r="O137">
            <v>0.38474016612556666</v>
          </cell>
        </row>
        <row r="138">
          <cell r="B138" t="str">
            <v xml:space="preserve">הפסד ( רוח ) תפעולי </v>
          </cell>
          <cell r="C138">
            <v>288152</v>
          </cell>
          <cell r="E138">
            <v>0</v>
          </cell>
          <cell r="G138">
            <v>0</v>
          </cell>
          <cell r="I138">
            <v>332088</v>
          </cell>
          <cell r="K138">
            <v>180335.44187417021</v>
          </cell>
          <cell r="M138">
            <v>6.5328999999999997</v>
          </cell>
          <cell r="O138">
            <v>2169497.6952</v>
          </cell>
        </row>
        <row r="139">
          <cell r="A139" t="str">
            <v>VC</v>
          </cell>
          <cell r="B139" t="str">
            <v>הוצאות (הכנסות ) מימון</v>
          </cell>
          <cell r="C139">
            <v>131178</v>
          </cell>
          <cell r="E139">
            <v>0</v>
          </cell>
          <cell r="G139">
            <v>0</v>
          </cell>
          <cell r="I139">
            <v>131178</v>
          </cell>
          <cell r="M139">
            <v>6.5328999999999997</v>
          </cell>
          <cell r="O139">
            <v>856972.75619999995</v>
          </cell>
        </row>
        <row r="140">
          <cell r="B140" t="str">
            <v>הפסד (רוח ) לאחר מימון -</v>
          </cell>
          <cell r="C140">
            <v>419330</v>
          </cell>
          <cell r="E140">
            <v>0</v>
          </cell>
          <cell r="G140">
            <v>0</v>
          </cell>
          <cell r="I140">
            <v>463266</v>
          </cell>
          <cell r="K140">
            <v>180335.44187417021</v>
          </cell>
          <cell r="M140">
            <v>6.5328999999999997</v>
          </cell>
          <cell r="O140">
            <v>3026470.4513999997</v>
          </cell>
        </row>
        <row r="141">
          <cell r="A141" t="str">
            <v>VD</v>
          </cell>
          <cell r="B141" t="str">
            <v xml:space="preserve">הוצאות (הכנסות )אחרות </v>
          </cell>
          <cell r="C141">
            <v>-30901</v>
          </cell>
          <cell r="E141">
            <v>0</v>
          </cell>
          <cell r="G141">
            <v>0</v>
          </cell>
          <cell r="I141">
            <v>-30901</v>
          </cell>
          <cell r="M141">
            <v>6.5328999999999997</v>
          </cell>
          <cell r="O141">
            <v>-201873.14289999998</v>
          </cell>
        </row>
        <row r="142">
          <cell r="B142" t="str">
            <v>רוח (הפסד) לפני מס -</v>
          </cell>
          <cell r="C142">
            <v>388429</v>
          </cell>
          <cell r="E142">
            <v>0</v>
          </cell>
          <cell r="G142">
            <v>0</v>
          </cell>
          <cell r="I142">
            <v>432365</v>
          </cell>
          <cell r="K142">
            <v>180335.44187417021</v>
          </cell>
          <cell r="M142">
            <v>6.5328999999999997</v>
          </cell>
          <cell r="O142">
            <v>2824597.3084999998</v>
          </cell>
        </row>
        <row r="143">
          <cell r="A143" t="str">
            <v>VE</v>
          </cell>
          <cell r="B143" t="str">
            <v>מסים על ההכנסה -</v>
          </cell>
          <cell r="C143">
            <v>3630</v>
          </cell>
          <cell r="E143">
            <v>0</v>
          </cell>
          <cell r="G143">
            <v>0</v>
          </cell>
          <cell r="I143">
            <v>3630</v>
          </cell>
          <cell r="M143">
            <v>6.5328999999999997</v>
          </cell>
          <cell r="O143">
            <v>23714.427</v>
          </cell>
        </row>
        <row r="144">
          <cell r="B144" t="str">
            <v>רווח אחרי מם</v>
          </cell>
          <cell r="C144">
            <v>392059</v>
          </cell>
          <cell r="E144">
            <v>0</v>
          </cell>
          <cell r="G144">
            <v>0</v>
          </cell>
          <cell r="I144">
            <v>435995</v>
          </cell>
          <cell r="K144">
            <v>180335.44187417021</v>
          </cell>
          <cell r="M144">
            <v>6.5328999999999997</v>
          </cell>
          <cell r="O144">
            <v>2848311.7355</v>
          </cell>
        </row>
        <row r="145">
          <cell r="A145" t="str">
            <v>GD</v>
          </cell>
          <cell r="B145" t="str">
            <v>רווחי אקווטי</v>
          </cell>
          <cell r="E145">
            <v>0</v>
          </cell>
          <cell r="G145">
            <v>0</v>
          </cell>
          <cell r="I145">
            <v>0</v>
          </cell>
          <cell r="M145">
            <v>6.5328999999999997</v>
          </cell>
          <cell r="O145">
            <v>0</v>
          </cell>
        </row>
        <row r="146">
          <cell r="B146" t="str">
            <v xml:space="preserve">הפסד (רוח ) נקי לתקופה </v>
          </cell>
          <cell r="C146">
            <v>392059</v>
          </cell>
          <cell r="E146">
            <v>0</v>
          </cell>
          <cell r="G146">
            <v>0</v>
          </cell>
          <cell r="I146">
            <v>435995</v>
          </cell>
          <cell r="K146">
            <v>180335.44187417021</v>
          </cell>
          <cell r="M146">
            <v>6.5328999999999997</v>
          </cell>
          <cell r="O146">
            <v>2848311.7355</v>
          </cell>
        </row>
        <row r="180">
          <cell r="A180" t="str">
            <v>....</v>
          </cell>
          <cell r="C180" t="str">
            <v>Superhome Center (DIY) Limited</v>
          </cell>
        </row>
        <row r="181">
          <cell r="C181" t="str">
            <v>דוח כספי ליום 31 בדצמבר 2000</v>
          </cell>
        </row>
        <row r="183">
          <cell r="B183" t="str">
            <v xml:space="preserve"> פ ע ו ל ו ת  נ ו ס פ ו ת</v>
          </cell>
          <cell r="E183" t="str">
            <v>חובה</v>
          </cell>
          <cell r="G183" t="str">
            <v>זכות</v>
          </cell>
        </row>
        <row r="188">
          <cell r="A188">
            <v>2</v>
          </cell>
          <cell r="B188" t="str">
            <v xml:space="preserve">מיון הוצאות נדחות </v>
          </cell>
        </row>
        <row r="189">
          <cell r="A189">
            <v>2</v>
          </cell>
          <cell r="C189" t="str">
            <v>SC</v>
          </cell>
          <cell r="G189">
            <v>197716</v>
          </cell>
        </row>
        <row r="190">
          <cell r="A190">
            <v>2</v>
          </cell>
          <cell r="C190" t="str">
            <v>KA</v>
          </cell>
          <cell r="E190">
            <v>219684</v>
          </cell>
        </row>
        <row r="191">
          <cell r="C191" t="str">
            <v>KA</v>
          </cell>
          <cell r="G191">
            <v>21968</v>
          </cell>
        </row>
        <row r="192">
          <cell r="A192">
            <v>3</v>
          </cell>
          <cell r="B192" t="str">
            <v>הפחתת רכוש אחר</v>
          </cell>
          <cell r="C192" t="str">
            <v>KA</v>
          </cell>
          <cell r="G192">
            <v>43936</v>
          </cell>
        </row>
        <row r="193">
          <cell r="A193">
            <v>3</v>
          </cell>
          <cell r="C193" t="str">
            <v>VB2</v>
          </cell>
          <cell r="E193">
            <v>43936</v>
          </cell>
        </row>
        <row r="198">
          <cell r="E198">
            <v>263620</v>
          </cell>
          <cell r="G198">
            <v>263620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"/>
      <sheetName val="ניירות עבודה"/>
      <sheetName val="הרכבה"/>
      <sheetName val="תזרים מזומנים"/>
      <sheetName val="אנליטי"/>
      <sheetName val="הלואות בעלים"/>
      <sheetName val="ביאורים"/>
      <sheetName val="רכוש קבוע"/>
      <sheetName val="אהוד1997"/>
      <sheetName val="פקודות נוספות"/>
      <sheetName val="הון"/>
      <sheetName val="מס הכנסה"/>
      <sheetName val="חיסולית"/>
      <sheetName val="1214"/>
      <sheetName val="עודפות רכב"/>
      <sheetName val="נסיעות חו&quot;ל עודפות"/>
      <sheetName val="ניירות ערך ש&quot;ח"/>
      <sheetName val="סבירות מימון"/>
      <sheetName val="גיליון14"/>
      <sheetName val="גיליון15"/>
      <sheetName val="גיליון16"/>
      <sheetName val="ביאור מימון"/>
      <sheetName val="מעגל רכוש קבוע"/>
      <sheetName val="פקדונות וניירות ערך"/>
      <sheetName val="קפריסין"/>
      <sheetName val="?????"/>
      <sheetName val="ניירות_עבודה"/>
      <sheetName val="ביאור_מימון"/>
      <sheetName val="תזרים_מזומנים"/>
      <sheetName val="הלואות_בעלים"/>
      <sheetName val="רכוש_קבוע"/>
      <sheetName val="מס_הכנסה"/>
      <sheetName val="עודפות_רכב"/>
      <sheetName val="נסיעות_חו&quot;ל_עודפות"/>
      <sheetName val="ניירות_ערך_ש&quot;ח"/>
      <sheetName val="סבירות_מימון"/>
      <sheetName val="פקודות_נוספות"/>
      <sheetName val="ניירות_עבודה1"/>
      <sheetName val="ביאור_מימון1"/>
      <sheetName val="תזרים_מזומנים1"/>
      <sheetName val="הלואות_בעלים1"/>
      <sheetName val="רכוש_קבוע1"/>
      <sheetName val="מס_הכנסה1"/>
      <sheetName val="עודפות_רכב1"/>
      <sheetName val="נסיעות_חו&quot;ל_עודפות1"/>
      <sheetName val="ניירות_ערך_ש&quot;ח1"/>
      <sheetName val="סבירות_מימון1"/>
      <sheetName val="פקודות_נוספות1"/>
      <sheetName val="Sales Revenue "/>
      <sheetName val="דוחות LTD"/>
      <sheetName val="נתונים לשינוי"/>
      <sheetName val="אופציות"/>
      <sheetName val="הנחות"/>
      <sheetName val="מאמץ שיווקי-חטיבות"/>
      <sheetName val="מכירות-ערוצי שיווק"/>
      <sheetName val="נתחי שוק"/>
      <sheetName val="ניירות_עבודה2"/>
      <sheetName val="ביאור_מימון2"/>
      <sheetName val="תזרים_מזומנים2"/>
      <sheetName val="הלואות_בעלים2"/>
      <sheetName val="רכוש_קבוע2"/>
      <sheetName val="מס_הכנסה2"/>
      <sheetName val="עודפות_רכב2"/>
      <sheetName val="נסיעות_חו&quot;ל_עודפות2"/>
      <sheetName val="ניירות_ערך_ש&quot;ח2"/>
      <sheetName val="סבירות_מימון2"/>
      <sheetName val="פקודות_נוספות2"/>
      <sheetName val="מעגל_רכוש_קבוע"/>
      <sheetName val="פקדונות_וניירות_ערך"/>
      <sheetName val="Sales_Revenue_"/>
      <sheetName val="index"/>
    </sheetNames>
    <sheetDataSet>
      <sheetData sheetId="0" refreshError="1">
        <row r="46">
          <cell r="B46" t="str">
            <v>טלגייט בע"מ</v>
          </cell>
        </row>
        <row r="48">
          <cell r="B48" t="str">
            <v>רווח והפסד לשנה שנסתיימה ביום 31 בדצמבר, 1997</v>
          </cell>
          <cell r="L48" t="str">
            <v>רווח והפסד לשנה שנסתיימה ביום 31 בדצמבר, 1997</v>
          </cell>
        </row>
        <row r="50">
          <cell r="F50" t="str">
            <v>$</v>
          </cell>
        </row>
        <row r="51">
          <cell r="P51" t="str">
            <v>אלפי ש"ח</v>
          </cell>
        </row>
        <row r="52">
          <cell r="C52" t="str">
            <v>הוצאות תפעוליות:</v>
          </cell>
          <cell r="L52" t="str">
            <v>הוצאות תפעוליות:</v>
          </cell>
        </row>
        <row r="54">
          <cell r="C54" t="str">
            <v>הוצאות מחקר ופיתוח, נטו</v>
          </cell>
          <cell r="F54">
            <v>3362</v>
          </cell>
          <cell r="L54" t="str">
            <v>הוצאות מחקר ופיתוח, נטו</v>
          </cell>
          <cell r="P54">
            <v>10781</v>
          </cell>
        </row>
        <row r="56">
          <cell r="C56" t="str">
            <v>הוצאות שיווק</v>
          </cell>
          <cell r="F56">
            <v>392</v>
          </cell>
          <cell r="L56" t="str">
            <v>הוצאות שיווק</v>
          </cell>
          <cell r="P56">
            <v>1214</v>
          </cell>
        </row>
        <row r="58">
          <cell r="C58" t="str">
            <v>הוצאות הנהלה וכלליות</v>
          </cell>
          <cell r="F58">
            <v>608</v>
          </cell>
          <cell r="L58" t="str">
            <v>הוצאות הנהלה וכלליות</v>
          </cell>
          <cell r="P58">
            <v>1820</v>
          </cell>
        </row>
        <row r="60">
          <cell r="C60" t="str">
            <v>סה"כ הוצאות תפעוליות</v>
          </cell>
          <cell r="F60">
            <v>4362</v>
          </cell>
          <cell r="L60" t="str">
            <v>סה"כ הוצאות תפעוליות</v>
          </cell>
          <cell r="P60">
            <v>13815</v>
          </cell>
        </row>
        <row r="62">
          <cell r="C62" t="str">
            <v>הפסד תפעולי</v>
          </cell>
          <cell r="F62">
            <v>4362</v>
          </cell>
          <cell r="L62" t="str">
            <v>הפסד תפעולי</v>
          </cell>
          <cell r="P62">
            <v>13815</v>
          </cell>
        </row>
        <row r="64">
          <cell r="C64" t="str">
            <v>הכנסות מימון</v>
          </cell>
          <cell r="F64">
            <v>102</v>
          </cell>
          <cell r="L64" t="str">
            <v>הכנסות מימון</v>
          </cell>
          <cell r="P64">
            <v>809</v>
          </cell>
        </row>
        <row r="66">
          <cell r="C66" t="str">
            <v>הפסד השנה</v>
          </cell>
          <cell r="F66">
            <v>4260</v>
          </cell>
          <cell r="L66" t="str">
            <v>הפסד השנה</v>
          </cell>
          <cell r="P66">
            <v>13006</v>
          </cell>
        </row>
      </sheetData>
      <sheetData sheetId="1"/>
      <sheetData sheetId="2">
        <row r="46">
          <cell r="B46" t="str">
            <v>טלגייט בע"מ</v>
          </cell>
        </row>
      </sheetData>
      <sheetData sheetId="3"/>
      <sheetData sheetId="4">
        <row r="46">
          <cell r="B46" t="str">
            <v>טלגייט בע"מ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6">
          <cell r="B46" t="str">
            <v>טלגייט בע"מ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pldt"/>
      <sheetName val="תזרים"/>
      <sheetName val="מעגל רכוש קבוע"/>
      <sheetName val="פקדונות וניירות ערך"/>
      <sheetName val="דוחות"/>
      <sheetName val="דוחות LTD"/>
      <sheetName val="נתונים לשינוי"/>
      <sheetName val="????? ?????"/>
      <sheetName val="תזרים "/>
      <sheetName val="הרכבה_מאוחד4"/>
      <sheetName val="מעגל_רכוש_קבוע4"/>
      <sheetName val="פקדונות_וניירות_ערך4"/>
      <sheetName val="דוחות_LTD4"/>
      <sheetName val="נתונים_לשינוי4"/>
      <sheetName val="?????_?????4"/>
      <sheetName val="הרכבה_מאוחד"/>
      <sheetName val="מעגל_רכוש_קבוע"/>
      <sheetName val="פקדונות_וניירות_ערך"/>
      <sheetName val="דוחות_LTD"/>
      <sheetName val="נתונים_לשינוי"/>
      <sheetName val="?????_?????"/>
      <sheetName val="הרכבה_מאוחד1"/>
      <sheetName val="מעגל_רכוש_קבוע1"/>
      <sheetName val="פקדונות_וניירות_ערך1"/>
      <sheetName val="דוחות_LTD1"/>
      <sheetName val="נתונים_לשינוי1"/>
      <sheetName val="?????_?????1"/>
      <sheetName val="הרכבה_מאוחד2"/>
      <sheetName val="מעגל_רכוש_קבוע2"/>
      <sheetName val="פקדונות_וניירות_ערך2"/>
      <sheetName val="דוחות_LTD2"/>
      <sheetName val="נתונים_לשינוי2"/>
      <sheetName val="?????_?????2"/>
      <sheetName val="הרכבה_מאוחד3"/>
      <sheetName val="מעגל_רכוש_קבוע3"/>
      <sheetName val="פקדונות_וניירות_ערך3"/>
      <sheetName val="דוחות_LTD3"/>
      <sheetName val="נתונים_לשינוי3"/>
      <sheetName val="?????_?????3"/>
      <sheetName val="הרכבה_מאוחד6"/>
      <sheetName val="מעגל_רכוש_קבוע6"/>
      <sheetName val="פקדונות_וניירות_ערך6"/>
      <sheetName val="דוחות_LTD6"/>
      <sheetName val="נתונים_לשינוי6"/>
      <sheetName val="?????_?????6"/>
      <sheetName val="הרכבה_מאוחד5"/>
      <sheetName val="מעגל_רכוש_קבוע5"/>
      <sheetName val="פקדונות_וניירות_ערך5"/>
      <sheetName val="דוחות_LTD5"/>
      <sheetName val="נתונים_לשינוי5"/>
      <sheetName val="?????_?????5"/>
      <sheetName val="הרכבה_מאוחד7"/>
      <sheetName val="מעגל_רכוש_קבוע7"/>
      <sheetName val="פקדונות_וניירות_ערך7"/>
      <sheetName val="דוחות_LTD7"/>
      <sheetName val="נתונים_לשינוי7"/>
      <sheetName val="?????_?????7"/>
      <sheetName val="הנחות עבודה"/>
      <sheetName val="ביאורים"/>
      <sheetName val="הרכבה_מאוחד8"/>
      <sheetName val="מעגל_רכוש_קבוע8"/>
      <sheetName val="פקדונות_וניירות_ערך8"/>
      <sheetName val="דוחות_LTD8"/>
      <sheetName val="נתונים_לשינוי8"/>
      <sheetName val="?????_?????8"/>
      <sheetName val="הנחות_עבודה"/>
      <sheetName val="קפריסין"/>
      <sheetName val="Sales Revenue Report"/>
      <sheetName val="מס הכנסה"/>
      <sheetName val="אופציות"/>
      <sheetName val="Sales_Revenue_Report"/>
      <sheetName val="מס_הכנסה"/>
      <sheetName val="הרכבה_מאוחד9"/>
      <sheetName val="מעגל_רכוש_קבוע9"/>
      <sheetName val="פקדונות_וניירות_ערך9"/>
      <sheetName val="דוחות_LTD9"/>
      <sheetName val="נתונים_לשינוי9"/>
      <sheetName val="?????_?????9"/>
      <sheetName val="הנחות_עבודה1"/>
      <sheetName val="תזרים_"/>
      <sheetName val="Dec-Consolidation"/>
      <sheetName val="Sales_Revenue_Report1"/>
      <sheetName val="מס_הכנסה1"/>
      <sheetName val="TAL1296"/>
    </sheetNames>
    <sheetDataSet>
      <sheetData sheetId="0" refreshError="1">
        <row r="8">
          <cell r="B8">
            <v>12294</v>
          </cell>
          <cell r="C8">
            <v>524</v>
          </cell>
          <cell r="D8">
            <v>179</v>
          </cell>
          <cell r="E8">
            <v>776</v>
          </cell>
          <cell r="F8">
            <v>5</v>
          </cell>
          <cell r="G8">
            <v>13778</v>
          </cell>
          <cell r="H8">
            <v>0</v>
          </cell>
          <cell r="I8">
            <v>0</v>
          </cell>
          <cell r="J8">
            <v>13778</v>
          </cell>
          <cell r="K8">
            <v>0</v>
          </cell>
          <cell r="L8">
            <v>13778</v>
          </cell>
        </row>
        <row r="10">
          <cell r="B10">
            <v>0</v>
          </cell>
          <cell r="C10">
            <v>4813</v>
          </cell>
          <cell r="D10">
            <v>0</v>
          </cell>
          <cell r="E10">
            <v>0</v>
          </cell>
          <cell r="F10">
            <v>0</v>
          </cell>
          <cell r="G10">
            <v>4813</v>
          </cell>
          <cell r="H10">
            <v>0</v>
          </cell>
          <cell r="I10">
            <v>0</v>
          </cell>
          <cell r="J10">
            <v>4813</v>
          </cell>
          <cell r="K10">
            <v>0</v>
          </cell>
          <cell r="L10">
            <v>4813</v>
          </cell>
        </row>
        <row r="12">
          <cell r="B12">
            <v>7765</v>
          </cell>
          <cell r="C12">
            <v>3073</v>
          </cell>
          <cell r="D12">
            <v>18</v>
          </cell>
          <cell r="E12">
            <v>21562</v>
          </cell>
          <cell r="F12">
            <v>855</v>
          </cell>
          <cell r="G12">
            <v>33273</v>
          </cell>
          <cell r="H12">
            <v>147</v>
          </cell>
          <cell r="I12">
            <v>147</v>
          </cell>
          <cell r="J12">
            <v>33420</v>
          </cell>
          <cell r="K12">
            <v>0</v>
          </cell>
          <cell r="L12">
            <v>33420</v>
          </cell>
        </row>
        <row r="14">
          <cell r="B14">
            <v>3874</v>
          </cell>
          <cell r="C14">
            <v>743</v>
          </cell>
          <cell r="D14">
            <v>-66</v>
          </cell>
          <cell r="E14">
            <v>350</v>
          </cell>
          <cell r="F14">
            <v>-349</v>
          </cell>
          <cell r="G14">
            <v>4552</v>
          </cell>
          <cell r="H14">
            <v>0</v>
          </cell>
          <cell r="I14">
            <v>0</v>
          </cell>
          <cell r="J14">
            <v>4251</v>
          </cell>
          <cell r="K14">
            <v>301</v>
          </cell>
          <cell r="L14">
            <v>4251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11893</v>
          </cell>
          <cell r="F16">
            <v>5</v>
          </cell>
          <cell r="G16">
            <v>11898</v>
          </cell>
          <cell r="H16">
            <v>0</v>
          </cell>
          <cell r="I16">
            <v>0</v>
          </cell>
          <cell r="J16">
            <v>11898</v>
          </cell>
          <cell r="K16">
            <v>0</v>
          </cell>
          <cell r="L16">
            <v>11898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20">
          <cell r="B20">
            <v>176</v>
          </cell>
          <cell r="C20">
            <v>0</v>
          </cell>
          <cell r="D20">
            <v>0</v>
          </cell>
          <cell r="E20">
            <v>578</v>
          </cell>
          <cell r="F20">
            <v>0</v>
          </cell>
          <cell r="G20">
            <v>754</v>
          </cell>
          <cell r="H20">
            <v>0</v>
          </cell>
          <cell r="I20">
            <v>0</v>
          </cell>
          <cell r="J20">
            <v>754</v>
          </cell>
          <cell r="K20">
            <v>0</v>
          </cell>
          <cell r="L20">
            <v>754</v>
          </cell>
        </row>
        <row r="22">
          <cell r="B22">
            <v>25868</v>
          </cell>
          <cell r="C22">
            <v>0</v>
          </cell>
          <cell r="D22">
            <v>-1114</v>
          </cell>
          <cell r="E22">
            <v>-19332</v>
          </cell>
          <cell r="F22">
            <v>0</v>
          </cell>
          <cell r="G22">
            <v>5422</v>
          </cell>
          <cell r="H22">
            <v>19525</v>
          </cell>
          <cell r="I22">
            <v>19525</v>
          </cell>
          <cell r="J22">
            <v>0</v>
          </cell>
          <cell r="K22">
            <v>24947</v>
          </cell>
          <cell r="L22">
            <v>0</v>
          </cell>
        </row>
        <row r="24">
          <cell r="B24">
            <v>5779</v>
          </cell>
          <cell r="C24">
            <v>721</v>
          </cell>
          <cell r="D24">
            <v>288</v>
          </cell>
          <cell r="E24">
            <v>26548</v>
          </cell>
          <cell r="F24">
            <v>274</v>
          </cell>
          <cell r="G24">
            <v>33610</v>
          </cell>
          <cell r="H24">
            <v>0</v>
          </cell>
          <cell r="I24">
            <v>0</v>
          </cell>
          <cell r="J24">
            <v>33610</v>
          </cell>
          <cell r="K24">
            <v>0</v>
          </cell>
          <cell r="L24">
            <v>33610</v>
          </cell>
        </row>
        <row r="26">
          <cell r="B26">
            <v>-2190</v>
          </cell>
          <cell r="C26">
            <v>-190</v>
          </cell>
          <cell r="D26">
            <v>-102</v>
          </cell>
          <cell r="E26">
            <v>-22504</v>
          </cell>
          <cell r="F26">
            <v>-32</v>
          </cell>
          <cell r="G26">
            <v>-25018</v>
          </cell>
          <cell r="H26">
            <v>0</v>
          </cell>
          <cell r="I26">
            <v>0</v>
          </cell>
          <cell r="J26">
            <v>-25018</v>
          </cell>
          <cell r="K26">
            <v>0</v>
          </cell>
          <cell r="L26">
            <v>-25018</v>
          </cell>
        </row>
        <row r="28">
          <cell r="B28">
            <v>384</v>
          </cell>
          <cell r="C28">
            <v>0</v>
          </cell>
          <cell r="D28">
            <v>469</v>
          </cell>
          <cell r="E28">
            <v>96</v>
          </cell>
          <cell r="F28">
            <v>0</v>
          </cell>
          <cell r="G28">
            <v>949</v>
          </cell>
          <cell r="H28">
            <v>10852</v>
          </cell>
          <cell r="I28">
            <v>10852</v>
          </cell>
          <cell r="J28">
            <v>9480</v>
          </cell>
          <cell r="K28">
            <v>2321</v>
          </cell>
          <cell r="L28">
            <v>9480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-1158</v>
          </cell>
          <cell r="F30">
            <v>0</v>
          </cell>
          <cell r="G30">
            <v>-1158</v>
          </cell>
          <cell r="H30">
            <v>0</v>
          </cell>
          <cell r="I30">
            <v>0</v>
          </cell>
          <cell r="J30">
            <v>-1158</v>
          </cell>
          <cell r="K30">
            <v>0</v>
          </cell>
          <cell r="L30">
            <v>-1158</v>
          </cell>
        </row>
        <row r="32">
          <cell r="B32">
            <v>-943</v>
          </cell>
          <cell r="C32">
            <v>-1196</v>
          </cell>
          <cell r="D32">
            <v>-36</v>
          </cell>
          <cell r="E32">
            <v>-17072</v>
          </cell>
          <cell r="F32">
            <v>-489</v>
          </cell>
          <cell r="G32">
            <v>-19736</v>
          </cell>
          <cell r="H32">
            <v>0</v>
          </cell>
          <cell r="I32">
            <v>0</v>
          </cell>
          <cell r="J32">
            <v>-19736</v>
          </cell>
          <cell r="K32">
            <v>0</v>
          </cell>
          <cell r="L32">
            <v>-19736</v>
          </cell>
        </row>
        <row r="34">
          <cell r="B34">
            <v>-17029</v>
          </cell>
          <cell r="C34">
            <v>-96</v>
          </cell>
          <cell r="D34">
            <v>-70</v>
          </cell>
          <cell r="E34">
            <v>-5793</v>
          </cell>
          <cell r="F34">
            <v>-309</v>
          </cell>
          <cell r="G34">
            <v>-23297</v>
          </cell>
          <cell r="H34">
            <v>0</v>
          </cell>
          <cell r="I34">
            <v>0</v>
          </cell>
          <cell r="J34">
            <v>-23297</v>
          </cell>
          <cell r="K34">
            <v>0</v>
          </cell>
          <cell r="L34">
            <v>-23297</v>
          </cell>
        </row>
        <row r="36">
          <cell r="B36">
            <v>-1209</v>
          </cell>
          <cell r="C36">
            <v>-364</v>
          </cell>
          <cell r="D36">
            <v>-3</v>
          </cell>
          <cell r="E36">
            <v>-1265</v>
          </cell>
          <cell r="F36">
            <v>-2</v>
          </cell>
          <cell r="G36">
            <v>-2843</v>
          </cell>
          <cell r="H36">
            <v>0</v>
          </cell>
          <cell r="I36">
            <v>0</v>
          </cell>
          <cell r="J36">
            <v>-2843</v>
          </cell>
          <cell r="K36">
            <v>0</v>
          </cell>
          <cell r="L36">
            <v>-2843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-5183</v>
          </cell>
          <cell r="F38">
            <v>0</v>
          </cell>
          <cell r="G38">
            <v>-5183</v>
          </cell>
          <cell r="H38">
            <v>0</v>
          </cell>
          <cell r="I38">
            <v>0</v>
          </cell>
          <cell r="J38">
            <v>-5183</v>
          </cell>
          <cell r="K38">
            <v>0</v>
          </cell>
          <cell r="L38">
            <v>-5183</v>
          </cell>
        </row>
        <row r="40">
          <cell r="B40">
            <v>0</v>
          </cell>
          <cell r="C40">
            <v>-5300</v>
          </cell>
          <cell r="D40">
            <v>0</v>
          </cell>
          <cell r="E40">
            <v>0</v>
          </cell>
          <cell r="F40">
            <v>0</v>
          </cell>
          <cell r="G40">
            <v>-5300</v>
          </cell>
          <cell r="H40">
            <v>5300</v>
          </cell>
          <cell r="I40">
            <v>5300</v>
          </cell>
          <cell r="J40">
            <v>0</v>
          </cell>
          <cell r="K40">
            <v>0</v>
          </cell>
          <cell r="L40">
            <v>0</v>
          </cell>
        </row>
        <row r="42">
          <cell r="B42">
            <v>-35643</v>
          </cell>
          <cell r="C42">
            <v>-4840</v>
          </cell>
          <cell r="D42">
            <v>0</v>
          </cell>
          <cell r="E42">
            <v>-8342</v>
          </cell>
          <cell r="F42">
            <v>-1</v>
          </cell>
          <cell r="G42">
            <v>-48826</v>
          </cell>
          <cell r="H42">
            <v>13183</v>
          </cell>
          <cell r="I42">
            <v>13183</v>
          </cell>
          <cell r="J42">
            <v>-35643</v>
          </cell>
          <cell r="K42">
            <v>0</v>
          </cell>
          <cell r="L42">
            <v>-35643</v>
          </cell>
        </row>
        <row r="44">
          <cell r="B44">
            <v>874</v>
          </cell>
          <cell r="C44">
            <v>2112</v>
          </cell>
          <cell r="D44">
            <v>437</v>
          </cell>
          <cell r="E44">
            <v>18846</v>
          </cell>
          <cell r="F44">
            <v>43</v>
          </cell>
          <cell r="G44">
            <v>22312</v>
          </cell>
          <cell r="H44">
            <v>0</v>
          </cell>
          <cell r="I44">
            <v>0</v>
          </cell>
          <cell r="J44">
            <v>874</v>
          </cell>
          <cell r="K44">
            <v>20153</v>
          </cell>
          <cell r="L44">
            <v>874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L46">
            <v>0</v>
          </cell>
        </row>
        <row r="49">
          <cell r="B49">
            <v>-28388</v>
          </cell>
          <cell r="C49">
            <v>-17323</v>
          </cell>
          <cell r="D49">
            <v>-800</v>
          </cell>
          <cell r="E49">
            <v>0</v>
          </cell>
          <cell r="F49">
            <v>0</v>
          </cell>
          <cell r="G49">
            <v>-46511</v>
          </cell>
          <cell r="H49">
            <v>3</v>
          </cell>
          <cell r="I49">
            <v>148</v>
          </cell>
          <cell r="J49">
            <v>-46241</v>
          </cell>
          <cell r="L49">
            <v>-46241</v>
          </cell>
        </row>
        <row r="50">
          <cell r="H50">
            <v>8</v>
          </cell>
          <cell r="I50">
            <v>122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-88604</v>
          </cell>
          <cell r="F51">
            <v>-2605</v>
          </cell>
          <cell r="G51">
            <v>-91209</v>
          </cell>
          <cell r="H51">
            <v>9</v>
          </cell>
          <cell r="I51">
            <v>36</v>
          </cell>
          <cell r="J51">
            <v>-91173</v>
          </cell>
          <cell r="L51">
            <v>-91173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-32843</v>
          </cell>
          <cell r="F53">
            <v>-1354</v>
          </cell>
          <cell r="G53">
            <v>-34197</v>
          </cell>
          <cell r="H53">
            <v>9</v>
          </cell>
          <cell r="I53">
            <v>118</v>
          </cell>
          <cell r="J53">
            <v>-34079</v>
          </cell>
          <cell r="L53">
            <v>-34079</v>
          </cell>
        </row>
        <row r="54">
          <cell r="B54">
            <v>-28388</v>
          </cell>
          <cell r="C54">
            <v>-17323</v>
          </cell>
          <cell r="D54">
            <v>-800</v>
          </cell>
          <cell r="E54">
            <v>-121447</v>
          </cell>
          <cell r="F54">
            <v>-3959</v>
          </cell>
          <cell r="G54">
            <v>-171917</v>
          </cell>
          <cell r="H54">
            <v>424</v>
          </cell>
          <cell r="I54">
            <v>424</v>
          </cell>
          <cell r="J54">
            <v>-171493</v>
          </cell>
          <cell r="K54">
            <v>0</v>
          </cell>
          <cell r="L54">
            <v>-171493</v>
          </cell>
        </row>
        <row r="56">
          <cell r="B56">
            <v>23903</v>
          </cell>
          <cell r="C56">
            <v>13470</v>
          </cell>
          <cell r="D56">
            <v>922</v>
          </cell>
          <cell r="E56">
            <v>0</v>
          </cell>
          <cell r="F56">
            <v>0</v>
          </cell>
          <cell r="G56">
            <v>38295</v>
          </cell>
          <cell r="H56">
            <v>0</v>
          </cell>
          <cell r="I56">
            <v>0</v>
          </cell>
          <cell r="J56">
            <v>37993</v>
          </cell>
          <cell r="K56">
            <v>302</v>
          </cell>
          <cell r="L56">
            <v>37993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79943</v>
          </cell>
          <cell r="F58">
            <v>2504</v>
          </cell>
          <cell r="G58">
            <v>82447</v>
          </cell>
          <cell r="H58">
            <v>0</v>
          </cell>
          <cell r="I58">
            <v>0</v>
          </cell>
          <cell r="J58">
            <v>82325</v>
          </cell>
          <cell r="K58">
            <v>122</v>
          </cell>
          <cell r="L58">
            <v>82325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28620</v>
          </cell>
          <cell r="F60">
            <v>1071</v>
          </cell>
          <cell r="G60">
            <v>29691</v>
          </cell>
          <cell r="H60">
            <v>0</v>
          </cell>
          <cell r="I60">
            <v>0</v>
          </cell>
          <cell r="J60">
            <v>29691</v>
          </cell>
          <cell r="K60">
            <v>0</v>
          </cell>
          <cell r="L60">
            <v>29691</v>
          </cell>
        </row>
        <row r="61">
          <cell r="B61">
            <v>23903</v>
          </cell>
          <cell r="C61">
            <v>13470</v>
          </cell>
          <cell r="D61">
            <v>922</v>
          </cell>
          <cell r="E61">
            <v>108563</v>
          </cell>
          <cell r="F61">
            <v>3575</v>
          </cell>
          <cell r="G61">
            <v>150433</v>
          </cell>
          <cell r="H61">
            <v>0</v>
          </cell>
          <cell r="I61">
            <v>0</v>
          </cell>
          <cell r="J61">
            <v>150009</v>
          </cell>
          <cell r="K61">
            <v>424</v>
          </cell>
          <cell r="L61">
            <v>150009</v>
          </cell>
        </row>
        <row r="63">
          <cell r="B63">
            <v>-4485</v>
          </cell>
          <cell r="C63">
            <v>-3853</v>
          </cell>
          <cell r="D63">
            <v>122</v>
          </cell>
          <cell r="E63">
            <v>-12884</v>
          </cell>
          <cell r="F63">
            <v>-384</v>
          </cell>
          <cell r="G63">
            <v>-21484</v>
          </cell>
          <cell r="H63">
            <v>-21484</v>
          </cell>
          <cell r="L63">
            <v>-21484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9264</v>
          </cell>
          <cell r="F65">
            <v>247</v>
          </cell>
          <cell r="G65">
            <v>9511</v>
          </cell>
          <cell r="H65">
            <v>0</v>
          </cell>
          <cell r="I65">
            <v>0</v>
          </cell>
          <cell r="J65">
            <v>9511</v>
          </cell>
          <cell r="K65">
            <v>0</v>
          </cell>
          <cell r="L65">
            <v>9511</v>
          </cell>
        </row>
        <row r="67">
          <cell r="B67">
            <v>2714</v>
          </cell>
          <cell r="C67">
            <v>949</v>
          </cell>
          <cell r="D67">
            <v>16</v>
          </cell>
          <cell r="E67">
            <v>6373</v>
          </cell>
          <cell r="F67">
            <v>152</v>
          </cell>
          <cell r="G67">
            <v>10204</v>
          </cell>
          <cell r="H67">
            <v>1133</v>
          </cell>
          <cell r="I67">
            <v>1133</v>
          </cell>
          <cell r="J67">
            <v>11337</v>
          </cell>
          <cell r="K67">
            <v>0</v>
          </cell>
          <cell r="L67">
            <v>11337</v>
          </cell>
        </row>
        <row r="68">
          <cell r="B68">
            <v>2714</v>
          </cell>
          <cell r="C68">
            <v>949</v>
          </cell>
          <cell r="D68">
            <v>16</v>
          </cell>
          <cell r="E68">
            <v>15637</v>
          </cell>
          <cell r="F68">
            <v>399</v>
          </cell>
          <cell r="G68">
            <v>19715</v>
          </cell>
          <cell r="H68">
            <v>1133</v>
          </cell>
          <cell r="I68">
            <v>1133</v>
          </cell>
          <cell r="J68">
            <v>20848</v>
          </cell>
          <cell r="K68">
            <v>0</v>
          </cell>
          <cell r="L68">
            <v>20848</v>
          </cell>
        </row>
        <row r="70">
          <cell r="B70">
            <v>-1771</v>
          </cell>
          <cell r="C70">
            <v>-2904</v>
          </cell>
          <cell r="D70">
            <v>138</v>
          </cell>
          <cell r="E70">
            <v>2753</v>
          </cell>
          <cell r="F70">
            <v>15</v>
          </cell>
          <cell r="G70">
            <v>-1769</v>
          </cell>
          <cell r="H70">
            <v>-636</v>
          </cell>
          <cell r="L70">
            <v>-636</v>
          </cell>
        </row>
        <row r="72">
          <cell r="B72">
            <v>19</v>
          </cell>
          <cell r="C72">
            <v>-540</v>
          </cell>
          <cell r="D72">
            <v>7</v>
          </cell>
          <cell r="E72">
            <v>2053</v>
          </cell>
          <cell r="F72">
            <v>28</v>
          </cell>
          <cell r="G72">
            <v>1567</v>
          </cell>
          <cell r="H72">
            <v>1567</v>
          </cell>
          <cell r="L72">
            <v>1567</v>
          </cell>
        </row>
        <row r="74">
          <cell r="B74">
            <v>-1752</v>
          </cell>
          <cell r="C74">
            <v>-3444</v>
          </cell>
          <cell r="D74">
            <v>145</v>
          </cell>
          <cell r="E74">
            <v>4806</v>
          </cell>
          <cell r="F74">
            <v>43</v>
          </cell>
          <cell r="G74">
            <v>-202</v>
          </cell>
          <cell r="H74">
            <v>931</v>
          </cell>
          <cell r="L74">
            <v>931</v>
          </cell>
        </row>
        <row r="76">
          <cell r="B76">
            <v>-567</v>
          </cell>
          <cell r="C76">
            <v>4</v>
          </cell>
          <cell r="D76">
            <v>0</v>
          </cell>
          <cell r="E76">
            <v>-503</v>
          </cell>
          <cell r="F76">
            <v>0</v>
          </cell>
          <cell r="G76">
            <v>-1066</v>
          </cell>
          <cell r="H76">
            <v>154</v>
          </cell>
          <cell r="I76">
            <v>154</v>
          </cell>
          <cell r="J76">
            <v>-912</v>
          </cell>
          <cell r="K76">
            <v>0</v>
          </cell>
          <cell r="L76">
            <v>-912</v>
          </cell>
        </row>
        <row r="78">
          <cell r="B78">
            <v>-2319</v>
          </cell>
          <cell r="C78">
            <v>-3440</v>
          </cell>
          <cell r="D78">
            <v>145</v>
          </cell>
          <cell r="E78">
            <v>4303</v>
          </cell>
          <cell r="F78">
            <v>43</v>
          </cell>
          <cell r="G78">
            <v>-1268</v>
          </cell>
          <cell r="H78">
            <v>19</v>
          </cell>
          <cell r="L78">
            <v>19</v>
          </cell>
        </row>
        <row r="80">
          <cell r="B80">
            <v>277</v>
          </cell>
          <cell r="C80">
            <v>-400</v>
          </cell>
          <cell r="D80">
            <v>0</v>
          </cell>
          <cell r="E80">
            <v>634</v>
          </cell>
          <cell r="F80">
            <v>0</v>
          </cell>
          <cell r="G80">
            <v>511</v>
          </cell>
          <cell r="H80">
            <v>0</v>
          </cell>
          <cell r="I80">
            <v>0</v>
          </cell>
          <cell r="J80">
            <v>511</v>
          </cell>
          <cell r="K80">
            <v>0</v>
          </cell>
          <cell r="L80">
            <v>511</v>
          </cell>
        </row>
        <row r="82">
          <cell r="B82">
            <v>2572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2572</v>
          </cell>
          <cell r="H82">
            <v>1</v>
          </cell>
          <cell r="I82">
            <v>3840</v>
          </cell>
          <cell r="J82">
            <v>2</v>
          </cell>
          <cell r="K82">
            <v>145</v>
          </cell>
          <cell r="L82">
            <v>0</v>
          </cell>
        </row>
        <row r="83">
          <cell r="J83">
            <v>4</v>
          </cell>
          <cell r="K83">
            <v>4937</v>
          </cell>
        </row>
        <row r="84">
          <cell r="J84">
            <v>6</v>
          </cell>
          <cell r="K84">
            <v>197</v>
          </cell>
        </row>
        <row r="85">
          <cell r="J85">
            <v>12</v>
          </cell>
          <cell r="K85">
            <v>1133</v>
          </cell>
        </row>
        <row r="86">
          <cell r="B86">
            <v>530</v>
          </cell>
          <cell r="C86">
            <v>-3840</v>
          </cell>
          <cell r="D86">
            <v>145</v>
          </cell>
          <cell r="E86">
            <v>4937</v>
          </cell>
          <cell r="F86">
            <v>43</v>
          </cell>
          <cell r="G86">
            <v>1815</v>
          </cell>
          <cell r="H86">
            <v>530</v>
          </cell>
          <cell r="L86">
            <v>530</v>
          </cell>
        </row>
        <row r="93">
          <cell r="B93">
            <v>12294</v>
          </cell>
          <cell r="C93">
            <v>524</v>
          </cell>
          <cell r="D93">
            <v>179</v>
          </cell>
          <cell r="E93">
            <v>776</v>
          </cell>
          <cell r="F93">
            <v>5</v>
          </cell>
          <cell r="G93">
            <v>13778</v>
          </cell>
          <cell r="H93">
            <v>13778</v>
          </cell>
          <cell r="L93">
            <v>13778</v>
          </cell>
        </row>
        <row r="95">
          <cell r="B95">
            <v>0</v>
          </cell>
          <cell r="C95">
            <v>4813</v>
          </cell>
          <cell r="D95">
            <v>0</v>
          </cell>
          <cell r="E95">
            <v>0</v>
          </cell>
          <cell r="F95">
            <v>0</v>
          </cell>
          <cell r="G95">
            <v>4813</v>
          </cell>
          <cell r="H95">
            <v>4813</v>
          </cell>
          <cell r="L95">
            <v>4813</v>
          </cell>
        </row>
        <row r="98">
          <cell r="B98">
            <v>5281</v>
          </cell>
          <cell r="C98">
            <v>2528</v>
          </cell>
          <cell r="D98">
            <v>18</v>
          </cell>
          <cell r="E98">
            <v>19112</v>
          </cell>
          <cell r="F98">
            <v>731</v>
          </cell>
          <cell r="G98">
            <v>27670</v>
          </cell>
          <cell r="H98">
            <v>27670</v>
          </cell>
          <cell r="L98">
            <v>27670</v>
          </cell>
        </row>
        <row r="99">
          <cell r="B99">
            <v>162</v>
          </cell>
          <cell r="C99">
            <v>0</v>
          </cell>
          <cell r="D99">
            <v>0</v>
          </cell>
          <cell r="E99">
            <v>1645</v>
          </cell>
          <cell r="F99">
            <v>0</v>
          </cell>
          <cell r="G99">
            <v>1807</v>
          </cell>
          <cell r="H99">
            <v>1807</v>
          </cell>
          <cell r="L99">
            <v>1807</v>
          </cell>
        </row>
        <row r="100">
          <cell r="B100">
            <v>2322</v>
          </cell>
          <cell r="C100">
            <v>545</v>
          </cell>
          <cell r="D100">
            <v>0</v>
          </cell>
          <cell r="E100">
            <v>1597</v>
          </cell>
          <cell r="F100">
            <v>137</v>
          </cell>
          <cell r="G100">
            <v>4601</v>
          </cell>
          <cell r="H100">
            <v>11</v>
          </cell>
          <cell r="I100">
            <v>147</v>
          </cell>
          <cell r="J100">
            <v>4748</v>
          </cell>
          <cell r="L100">
            <v>4748</v>
          </cell>
        </row>
        <row r="101">
          <cell r="B101">
            <v>7765</v>
          </cell>
          <cell r="C101">
            <v>3073</v>
          </cell>
          <cell r="D101">
            <v>18</v>
          </cell>
          <cell r="E101">
            <v>22354</v>
          </cell>
          <cell r="F101">
            <v>868</v>
          </cell>
          <cell r="G101">
            <v>34078</v>
          </cell>
          <cell r="H101">
            <v>34225</v>
          </cell>
          <cell r="L101">
            <v>34225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-792</v>
          </cell>
          <cell r="F102">
            <v>-13</v>
          </cell>
          <cell r="G102">
            <v>-805</v>
          </cell>
          <cell r="H102">
            <v>-805</v>
          </cell>
          <cell r="L102">
            <v>-805</v>
          </cell>
        </row>
        <row r="103">
          <cell r="B103">
            <v>7765</v>
          </cell>
          <cell r="C103">
            <v>3073</v>
          </cell>
          <cell r="D103">
            <v>18</v>
          </cell>
          <cell r="E103">
            <v>21562</v>
          </cell>
          <cell r="F103">
            <v>855</v>
          </cell>
          <cell r="G103">
            <v>33273</v>
          </cell>
          <cell r="H103">
            <v>147</v>
          </cell>
          <cell r="I103">
            <v>147</v>
          </cell>
          <cell r="J103">
            <v>33420</v>
          </cell>
          <cell r="K103">
            <v>0</v>
          </cell>
          <cell r="L103">
            <v>33420</v>
          </cell>
        </row>
        <row r="106">
          <cell r="B106">
            <v>545</v>
          </cell>
          <cell r="C106">
            <v>129</v>
          </cell>
          <cell r="D106">
            <v>0</v>
          </cell>
          <cell r="E106">
            <v>539</v>
          </cell>
          <cell r="F106">
            <v>235</v>
          </cell>
          <cell r="G106">
            <v>1448</v>
          </cell>
          <cell r="H106">
            <v>1448</v>
          </cell>
          <cell r="L106">
            <v>1448</v>
          </cell>
        </row>
        <row r="107">
          <cell r="B107">
            <v>265</v>
          </cell>
          <cell r="C107">
            <v>400</v>
          </cell>
          <cell r="D107">
            <v>0</v>
          </cell>
          <cell r="E107">
            <v>0</v>
          </cell>
          <cell r="F107">
            <v>0</v>
          </cell>
          <cell r="G107">
            <v>665</v>
          </cell>
          <cell r="H107">
            <v>665</v>
          </cell>
          <cell r="L107">
            <v>665</v>
          </cell>
        </row>
        <row r="108">
          <cell r="B108">
            <v>390</v>
          </cell>
          <cell r="C108">
            <v>0</v>
          </cell>
          <cell r="D108">
            <v>0</v>
          </cell>
          <cell r="E108">
            <v>226</v>
          </cell>
          <cell r="F108">
            <v>0</v>
          </cell>
          <cell r="G108">
            <v>616</v>
          </cell>
          <cell r="H108">
            <v>616</v>
          </cell>
          <cell r="L108">
            <v>616</v>
          </cell>
        </row>
        <row r="109">
          <cell r="B109">
            <v>2363</v>
          </cell>
          <cell r="C109">
            <v>0</v>
          </cell>
          <cell r="D109">
            <v>-66</v>
          </cell>
          <cell r="E109">
            <v>-669</v>
          </cell>
          <cell r="F109">
            <v>-741</v>
          </cell>
          <cell r="G109">
            <v>887</v>
          </cell>
          <cell r="H109">
            <v>11</v>
          </cell>
          <cell r="I109">
            <v>147</v>
          </cell>
          <cell r="J109">
            <v>11</v>
          </cell>
          <cell r="K109">
            <v>147</v>
          </cell>
          <cell r="L109">
            <v>740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</v>
          </cell>
          <cell r="G110">
            <v>1</v>
          </cell>
          <cell r="H110">
            <v>1</v>
          </cell>
          <cell r="L110">
            <v>1</v>
          </cell>
        </row>
        <row r="111">
          <cell r="B111">
            <v>174</v>
          </cell>
          <cell r="C111">
            <v>35</v>
          </cell>
          <cell r="D111">
            <v>0</v>
          </cell>
          <cell r="E111">
            <v>240</v>
          </cell>
          <cell r="F111">
            <v>152</v>
          </cell>
          <cell r="G111">
            <v>601</v>
          </cell>
          <cell r="H111">
            <v>7</v>
          </cell>
          <cell r="I111">
            <v>154</v>
          </cell>
          <cell r="J111">
            <v>7</v>
          </cell>
          <cell r="K111">
            <v>154</v>
          </cell>
          <cell r="L111">
            <v>447</v>
          </cell>
        </row>
        <row r="112">
          <cell r="B112">
            <v>135</v>
          </cell>
          <cell r="C112">
            <v>176</v>
          </cell>
          <cell r="D112">
            <v>0</v>
          </cell>
          <cell r="E112">
            <v>8</v>
          </cell>
          <cell r="F112">
            <v>1</v>
          </cell>
          <cell r="G112">
            <v>320</v>
          </cell>
          <cell r="H112">
            <v>320</v>
          </cell>
          <cell r="L112">
            <v>320</v>
          </cell>
        </row>
        <row r="113">
          <cell r="B113">
            <v>2</v>
          </cell>
          <cell r="C113">
            <v>3</v>
          </cell>
          <cell r="D113">
            <v>0</v>
          </cell>
          <cell r="E113">
            <v>6</v>
          </cell>
          <cell r="F113">
            <v>3</v>
          </cell>
          <cell r="G113">
            <v>14</v>
          </cell>
          <cell r="H113">
            <v>14</v>
          </cell>
          <cell r="L113">
            <v>14</v>
          </cell>
        </row>
        <row r="114">
          <cell r="B114">
            <v>3874</v>
          </cell>
          <cell r="C114">
            <v>743</v>
          </cell>
          <cell r="D114">
            <v>-66</v>
          </cell>
          <cell r="E114">
            <v>350</v>
          </cell>
          <cell r="F114">
            <v>-349</v>
          </cell>
          <cell r="G114">
            <v>4552</v>
          </cell>
          <cell r="H114">
            <v>0</v>
          </cell>
          <cell r="I114">
            <v>0</v>
          </cell>
          <cell r="J114">
            <v>4251</v>
          </cell>
          <cell r="K114">
            <v>301</v>
          </cell>
          <cell r="L114">
            <v>4251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6707</v>
          </cell>
          <cell r="F117">
            <v>0</v>
          </cell>
          <cell r="G117">
            <v>6707</v>
          </cell>
          <cell r="H117">
            <v>6707</v>
          </cell>
          <cell r="L117">
            <v>6707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3456</v>
          </cell>
          <cell r="F118">
            <v>5</v>
          </cell>
          <cell r="G118">
            <v>3461</v>
          </cell>
          <cell r="H118">
            <v>3461</v>
          </cell>
          <cell r="L118">
            <v>3461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1730</v>
          </cell>
          <cell r="F119">
            <v>0</v>
          </cell>
          <cell r="G119">
            <v>1730</v>
          </cell>
          <cell r="H119">
            <v>1730</v>
          </cell>
          <cell r="L119">
            <v>1730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11893</v>
          </cell>
          <cell r="F120">
            <v>5</v>
          </cell>
          <cell r="G120">
            <v>11898</v>
          </cell>
          <cell r="H120">
            <v>0</v>
          </cell>
          <cell r="I120">
            <v>0</v>
          </cell>
          <cell r="J120">
            <v>11898</v>
          </cell>
          <cell r="K120">
            <v>0</v>
          </cell>
          <cell r="L120">
            <v>11898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L122">
            <v>0</v>
          </cell>
        </row>
        <row r="124">
          <cell r="B124">
            <v>176</v>
          </cell>
          <cell r="C124">
            <v>0</v>
          </cell>
          <cell r="D124">
            <v>0</v>
          </cell>
          <cell r="E124">
            <v>578</v>
          </cell>
          <cell r="F124">
            <v>0</v>
          </cell>
          <cell r="G124">
            <v>754</v>
          </cell>
          <cell r="H124">
            <v>754</v>
          </cell>
          <cell r="L124">
            <v>754</v>
          </cell>
        </row>
        <row r="127">
          <cell r="B127">
            <v>5914</v>
          </cell>
          <cell r="C127">
            <v>5914</v>
          </cell>
          <cell r="D127">
            <v>1</v>
          </cell>
          <cell r="E127">
            <v>620</v>
          </cell>
          <cell r="F127">
            <v>4</v>
          </cell>
          <cell r="G127">
            <v>5914</v>
          </cell>
          <cell r="H127">
            <v>1</v>
          </cell>
          <cell r="I127">
            <v>620</v>
          </cell>
          <cell r="J127">
            <v>4</v>
          </cell>
          <cell r="K127">
            <v>2996</v>
          </cell>
          <cell r="L127">
            <v>0</v>
          </cell>
        </row>
        <row r="128">
          <cell r="J128">
            <v>6</v>
          </cell>
          <cell r="K128">
            <v>1</v>
          </cell>
        </row>
        <row r="129">
          <cell r="J129">
            <v>10</v>
          </cell>
          <cell r="K129">
            <v>3537</v>
          </cell>
        </row>
        <row r="130">
          <cell r="B130">
            <v>-10852</v>
          </cell>
          <cell r="C130">
            <v>-10852</v>
          </cell>
          <cell r="D130">
            <v>11</v>
          </cell>
          <cell r="E130">
            <v>10852</v>
          </cell>
          <cell r="F130">
            <v>0</v>
          </cell>
          <cell r="G130">
            <v>-10852</v>
          </cell>
          <cell r="H130">
            <v>11</v>
          </cell>
          <cell r="I130">
            <v>10852</v>
          </cell>
          <cell r="L130">
            <v>0</v>
          </cell>
        </row>
        <row r="131">
          <cell r="B131">
            <v>-4938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-4938</v>
          </cell>
          <cell r="H131">
            <v>0</v>
          </cell>
          <cell r="L131">
            <v>0</v>
          </cell>
        </row>
        <row r="132">
          <cell r="B132">
            <v>1829</v>
          </cell>
          <cell r="C132">
            <v>1829</v>
          </cell>
          <cell r="D132">
            <v>2</v>
          </cell>
          <cell r="E132">
            <v>437</v>
          </cell>
          <cell r="F132">
            <v>1</v>
          </cell>
          <cell r="G132">
            <v>1829</v>
          </cell>
          <cell r="H132">
            <v>2</v>
          </cell>
          <cell r="I132">
            <v>437</v>
          </cell>
          <cell r="J132">
            <v>1</v>
          </cell>
          <cell r="K132">
            <v>9882</v>
          </cell>
          <cell r="L132">
            <v>0</v>
          </cell>
        </row>
        <row r="133">
          <cell r="H133">
            <v>4</v>
          </cell>
          <cell r="I133">
            <v>3882</v>
          </cell>
        </row>
        <row r="134">
          <cell r="H134">
            <v>6</v>
          </cell>
          <cell r="I134">
            <v>197</v>
          </cell>
        </row>
        <row r="135">
          <cell r="H135">
            <v>10</v>
          </cell>
          <cell r="I135">
            <v>3537</v>
          </cell>
        </row>
        <row r="136">
          <cell r="B136">
            <v>-3109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-3109</v>
          </cell>
          <cell r="H136">
            <v>0</v>
          </cell>
          <cell r="L136">
            <v>0</v>
          </cell>
        </row>
        <row r="137">
          <cell r="B137">
            <v>8531</v>
          </cell>
          <cell r="C137">
            <v>8531</v>
          </cell>
          <cell r="D137">
            <v>11</v>
          </cell>
          <cell r="E137">
            <v>8531</v>
          </cell>
          <cell r="F137">
            <v>0</v>
          </cell>
          <cell r="G137">
            <v>8531</v>
          </cell>
          <cell r="J137">
            <v>11</v>
          </cell>
          <cell r="K137">
            <v>8531</v>
          </cell>
          <cell r="L137">
            <v>0</v>
          </cell>
        </row>
        <row r="138">
          <cell r="B138">
            <v>5422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5422</v>
          </cell>
          <cell r="H138">
            <v>0</v>
          </cell>
          <cell r="L138">
            <v>0</v>
          </cell>
        </row>
        <row r="139">
          <cell r="B139">
            <v>20446</v>
          </cell>
          <cell r="C139">
            <v>-1114</v>
          </cell>
          <cell r="D139">
            <v>-1114</v>
          </cell>
          <cell r="E139">
            <v>-19332</v>
          </cell>
          <cell r="F139">
            <v>0</v>
          </cell>
          <cell r="G139">
            <v>0</v>
          </cell>
          <cell r="L139">
            <v>0</v>
          </cell>
        </row>
        <row r="140">
          <cell r="B140">
            <v>25868</v>
          </cell>
          <cell r="C140">
            <v>0</v>
          </cell>
          <cell r="D140">
            <v>-1114</v>
          </cell>
          <cell r="E140">
            <v>-19332</v>
          </cell>
          <cell r="F140">
            <v>0</v>
          </cell>
          <cell r="G140">
            <v>5422</v>
          </cell>
          <cell r="H140">
            <v>19525</v>
          </cell>
          <cell r="I140">
            <v>19525</v>
          </cell>
          <cell r="J140">
            <v>0</v>
          </cell>
          <cell r="K140">
            <v>24947</v>
          </cell>
          <cell r="L140">
            <v>0</v>
          </cell>
        </row>
        <row r="141">
          <cell r="B141">
            <v>25868</v>
          </cell>
          <cell r="C141">
            <v>0</v>
          </cell>
          <cell r="D141">
            <v>-1114</v>
          </cell>
          <cell r="E141">
            <v>-19332</v>
          </cell>
          <cell r="F141">
            <v>0</v>
          </cell>
          <cell r="G141">
            <v>5422</v>
          </cell>
        </row>
        <row r="143">
          <cell r="B143">
            <v>5779</v>
          </cell>
          <cell r="C143">
            <v>721</v>
          </cell>
          <cell r="D143">
            <v>288</v>
          </cell>
          <cell r="E143">
            <v>26548</v>
          </cell>
          <cell r="F143">
            <v>274</v>
          </cell>
          <cell r="G143">
            <v>33610</v>
          </cell>
          <cell r="H143">
            <v>33610</v>
          </cell>
          <cell r="L143">
            <v>33610</v>
          </cell>
        </row>
        <row r="145">
          <cell r="B145">
            <v>-2190</v>
          </cell>
          <cell r="C145">
            <v>-190</v>
          </cell>
          <cell r="D145">
            <v>-102</v>
          </cell>
          <cell r="E145">
            <v>-22504</v>
          </cell>
          <cell r="F145">
            <v>-32</v>
          </cell>
          <cell r="G145">
            <v>-25018</v>
          </cell>
          <cell r="H145">
            <v>-25018</v>
          </cell>
          <cell r="L145">
            <v>-25018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1</v>
          </cell>
          <cell r="I148">
            <v>1234</v>
          </cell>
          <cell r="J148">
            <v>10852</v>
          </cell>
          <cell r="L148">
            <v>10852</v>
          </cell>
        </row>
        <row r="149">
          <cell r="H149">
            <v>4</v>
          </cell>
          <cell r="I149">
            <v>9618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1</v>
          </cell>
          <cell r="I150">
            <v>616</v>
          </cell>
          <cell r="J150">
            <v>1</v>
          </cell>
          <cell r="K150">
            <v>616</v>
          </cell>
          <cell r="L150">
            <v>-2321</v>
          </cell>
        </row>
        <row r="151">
          <cell r="J151">
            <v>4</v>
          </cell>
          <cell r="K151">
            <v>1705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8531</v>
          </cell>
          <cell r="L152">
            <v>8531</v>
          </cell>
        </row>
        <row r="153">
          <cell r="B153">
            <v>0</v>
          </cell>
          <cell r="C153">
            <v>0</v>
          </cell>
          <cell r="D153">
            <v>938</v>
          </cell>
          <cell r="E153">
            <v>0</v>
          </cell>
          <cell r="F153">
            <v>0</v>
          </cell>
          <cell r="G153">
            <v>938</v>
          </cell>
          <cell r="H153">
            <v>938</v>
          </cell>
          <cell r="L153">
            <v>938</v>
          </cell>
        </row>
        <row r="154">
          <cell r="B154">
            <v>0</v>
          </cell>
          <cell r="C154">
            <v>0</v>
          </cell>
          <cell r="D154">
            <v>-469</v>
          </cell>
          <cell r="E154">
            <v>0</v>
          </cell>
          <cell r="F154">
            <v>0</v>
          </cell>
          <cell r="G154">
            <v>-469</v>
          </cell>
          <cell r="H154">
            <v>-469</v>
          </cell>
          <cell r="L154">
            <v>-469</v>
          </cell>
        </row>
        <row r="155">
          <cell r="B155">
            <v>0</v>
          </cell>
          <cell r="C155">
            <v>0</v>
          </cell>
          <cell r="D155">
            <v>469</v>
          </cell>
          <cell r="E155">
            <v>0</v>
          </cell>
          <cell r="F155">
            <v>0</v>
          </cell>
          <cell r="G155">
            <v>469</v>
          </cell>
          <cell r="H155">
            <v>469</v>
          </cell>
          <cell r="L155">
            <v>469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96</v>
          </cell>
          <cell r="F156">
            <v>0</v>
          </cell>
          <cell r="G156">
            <v>96</v>
          </cell>
          <cell r="H156">
            <v>96</v>
          </cell>
          <cell r="L156">
            <v>96</v>
          </cell>
        </row>
        <row r="157">
          <cell r="B157">
            <v>384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384</v>
          </cell>
          <cell r="H157">
            <v>384</v>
          </cell>
          <cell r="L157">
            <v>384</v>
          </cell>
        </row>
        <row r="158">
          <cell r="B158">
            <v>384</v>
          </cell>
          <cell r="C158">
            <v>0</v>
          </cell>
          <cell r="D158">
            <v>469</v>
          </cell>
          <cell r="E158">
            <v>96</v>
          </cell>
          <cell r="F158">
            <v>0</v>
          </cell>
          <cell r="G158">
            <v>949</v>
          </cell>
          <cell r="H158">
            <v>10852</v>
          </cell>
          <cell r="I158">
            <v>10852</v>
          </cell>
          <cell r="J158">
            <v>9480</v>
          </cell>
          <cell r="K158">
            <v>2321</v>
          </cell>
          <cell r="L158">
            <v>9480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-15</v>
          </cell>
          <cell r="F161">
            <v>0</v>
          </cell>
          <cell r="G161">
            <v>-15</v>
          </cell>
          <cell r="H161">
            <v>-15</v>
          </cell>
          <cell r="L161">
            <v>-15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-1143</v>
          </cell>
          <cell r="F162">
            <v>0</v>
          </cell>
          <cell r="G162">
            <v>-1143</v>
          </cell>
          <cell r="H162">
            <v>-1143</v>
          </cell>
          <cell r="L162">
            <v>-1143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-1158</v>
          </cell>
          <cell r="F163">
            <v>0</v>
          </cell>
          <cell r="G163">
            <v>-1158</v>
          </cell>
          <cell r="H163">
            <v>0</v>
          </cell>
          <cell r="I163">
            <v>0</v>
          </cell>
          <cell r="J163">
            <v>-1158</v>
          </cell>
          <cell r="K163">
            <v>0</v>
          </cell>
          <cell r="L163">
            <v>-1158</v>
          </cell>
        </row>
        <row r="166">
          <cell r="B166">
            <v>-663</v>
          </cell>
          <cell r="C166">
            <v>-154</v>
          </cell>
          <cell r="D166">
            <v>-10</v>
          </cell>
          <cell r="E166">
            <v>-17072</v>
          </cell>
          <cell r="F166">
            <v>-489</v>
          </cell>
          <cell r="G166">
            <v>-18388</v>
          </cell>
          <cell r="H166">
            <v>-18388</v>
          </cell>
          <cell r="L166">
            <v>-18388</v>
          </cell>
        </row>
        <row r="167">
          <cell r="B167">
            <v>-280</v>
          </cell>
          <cell r="C167">
            <v>-1042</v>
          </cell>
          <cell r="D167">
            <v>-26</v>
          </cell>
          <cell r="E167">
            <v>0</v>
          </cell>
          <cell r="F167">
            <v>0</v>
          </cell>
          <cell r="G167">
            <v>-1348</v>
          </cell>
          <cell r="H167">
            <v>-1348</v>
          </cell>
          <cell r="L167">
            <v>-1348</v>
          </cell>
        </row>
        <row r="168">
          <cell r="B168">
            <v>-943</v>
          </cell>
          <cell r="C168">
            <v>-1196</v>
          </cell>
          <cell r="D168">
            <v>-36</v>
          </cell>
          <cell r="E168">
            <v>-17072</v>
          </cell>
          <cell r="F168">
            <v>-489</v>
          </cell>
          <cell r="G168">
            <v>-19736</v>
          </cell>
          <cell r="H168">
            <v>0</v>
          </cell>
          <cell r="I168">
            <v>0</v>
          </cell>
          <cell r="J168">
            <v>-19736</v>
          </cell>
          <cell r="K168">
            <v>0</v>
          </cell>
          <cell r="L168">
            <v>-19736</v>
          </cell>
        </row>
        <row r="171">
          <cell r="B171">
            <v>-2828</v>
          </cell>
          <cell r="C171">
            <v>-2999</v>
          </cell>
          <cell r="D171">
            <v>-49</v>
          </cell>
          <cell r="E171">
            <v>-3815</v>
          </cell>
          <cell r="F171">
            <v>-103</v>
          </cell>
          <cell r="G171">
            <v>-9794</v>
          </cell>
          <cell r="H171">
            <v>-9794</v>
          </cell>
          <cell r="L171">
            <v>-9794</v>
          </cell>
        </row>
        <row r="172">
          <cell r="B172">
            <v>-9755</v>
          </cell>
          <cell r="C172">
            <v>9755</v>
          </cell>
          <cell r="D172">
            <v>0</v>
          </cell>
          <cell r="E172">
            <v>-107</v>
          </cell>
          <cell r="F172">
            <v>0</v>
          </cell>
          <cell r="G172">
            <v>-107</v>
          </cell>
          <cell r="H172">
            <v>-107</v>
          </cell>
          <cell r="L172">
            <v>-107</v>
          </cell>
        </row>
        <row r="173">
          <cell r="B173">
            <v>0</v>
          </cell>
          <cell r="C173">
            <v>-6624</v>
          </cell>
          <cell r="D173">
            <v>0</v>
          </cell>
          <cell r="E173">
            <v>0</v>
          </cell>
          <cell r="F173">
            <v>0</v>
          </cell>
          <cell r="G173">
            <v>-6624</v>
          </cell>
          <cell r="H173">
            <v>-6624</v>
          </cell>
          <cell r="L173">
            <v>-6624</v>
          </cell>
        </row>
        <row r="174">
          <cell r="B174">
            <v>-4029</v>
          </cell>
          <cell r="C174">
            <v>0</v>
          </cell>
          <cell r="D174">
            <v>0</v>
          </cell>
          <cell r="E174">
            <v>-585</v>
          </cell>
          <cell r="F174">
            <v>0</v>
          </cell>
          <cell r="G174">
            <v>-4614</v>
          </cell>
          <cell r="H174">
            <v>-4614</v>
          </cell>
          <cell r="L174">
            <v>-4614</v>
          </cell>
        </row>
        <row r="175">
          <cell r="B175">
            <v>-134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-134</v>
          </cell>
          <cell r="H175">
            <v>-134</v>
          </cell>
          <cell r="L175">
            <v>-134</v>
          </cell>
        </row>
        <row r="176">
          <cell r="B176">
            <v>-283</v>
          </cell>
          <cell r="C176">
            <v>-226</v>
          </cell>
          <cell r="D176">
            <v>-21</v>
          </cell>
          <cell r="E176">
            <v>-1283</v>
          </cell>
          <cell r="F176">
            <v>-203</v>
          </cell>
          <cell r="G176">
            <v>-2016</v>
          </cell>
          <cell r="H176">
            <v>-2016</v>
          </cell>
          <cell r="L176">
            <v>-2016</v>
          </cell>
        </row>
        <row r="177">
          <cell r="B177">
            <v>0</v>
          </cell>
          <cell r="C177">
            <v>-2</v>
          </cell>
          <cell r="D177">
            <v>0</v>
          </cell>
          <cell r="E177">
            <v>-3</v>
          </cell>
          <cell r="F177">
            <v>-3</v>
          </cell>
          <cell r="G177">
            <v>-8</v>
          </cell>
          <cell r="H177">
            <v>-8</v>
          </cell>
          <cell r="L177">
            <v>-8</v>
          </cell>
        </row>
        <row r="178">
          <cell r="B178">
            <v>-17029</v>
          </cell>
          <cell r="C178">
            <v>-96</v>
          </cell>
          <cell r="D178">
            <v>-70</v>
          </cell>
          <cell r="E178">
            <v>-5793</v>
          </cell>
          <cell r="F178">
            <v>-309</v>
          </cell>
          <cell r="G178">
            <v>-23297</v>
          </cell>
          <cell r="H178">
            <v>0</v>
          </cell>
          <cell r="I178">
            <v>0</v>
          </cell>
          <cell r="J178">
            <v>-23297</v>
          </cell>
          <cell r="K178">
            <v>0</v>
          </cell>
          <cell r="L178">
            <v>-23297</v>
          </cell>
        </row>
        <row r="181">
          <cell r="B181">
            <v>-1227</v>
          </cell>
          <cell r="C181">
            <v>-364</v>
          </cell>
          <cell r="D181">
            <v>-3</v>
          </cell>
          <cell r="E181">
            <v>-1548</v>
          </cell>
          <cell r="F181">
            <v>-2</v>
          </cell>
          <cell r="G181">
            <v>-3144</v>
          </cell>
          <cell r="H181">
            <v>-3144</v>
          </cell>
          <cell r="L181">
            <v>-3144</v>
          </cell>
        </row>
        <row r="182">
          <cell r="B182">
            <v>18</v>
          </cell>
          <cell r="C182">
            <v>0</v>
          </cell>
          <cell r="D182">
            <v>0</v>
          </cell>
          <cell r="E182">
            <v>283</v>
          </cell>
          <cell r="F182">
            <v>0</v>
          </cell>
          <cell r="G182">
            <v>301</v>
          </cell>
          <cell r="H182">
            <v>301</v>
          </cell>
          <cell r="L182">
            <v>301</v>
          </cell>
        </row>
        <row r="183">
          <cell r="B183">
            <v>-1209</v>
          </cell>
          <cell r="C183">
            <v>-364</v>
          </cell>
          <cell r="D183">
            <v>-3</v>
          </cell>
          <cell r="E183">
            <v>-1265</v>
          </cell>
          <cell r="F183">
            <v>-2</v>
          </cell>
          <cell r="G183">
            <v>-2843</v>
          </cell>
          <cell r="H183">
            <v>0</v>
          </cell>
          <cell r="I183">
            <v>0</v>
          </cell>
          <cell r="J183">
            <v>-2843</v>
          </cell>
          <cell r="K183">
            <v>0</v>
          </cell>
          <cell r="L183">
            <v>-2843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-5183</v>
          </cell>
          <cell r="F186">
            <v>0</v>
          </cell>
          <cell r="G186">
            <v>-5183</v>
          </cell>
          <cell r="H186">
            <v>-5183</v>
          </cell>
          <cell r="L186">
            <v>-5183</v>
          </cell>
        </row>
        <row r="187">
          <cell r="G187">
            <v>0</v>
          </cell>
          <cell r="H187">
            <v>0</v>
          </cell>
          <cell r="L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-5183</v>
          </cell>
          <cell r="F188">
            <v>0</v>
          </cell>
          <cell r="G188">
            <v>-5183</v>
          </cell>
          <cell r="H188">
            <v>0</v>
          </cell>
          <cell r="I188">
            <v>0</v>
          </cell>
          <cell r="J188">
            <v>-5183</v>
          </cell>
          <cell r="K188">
            <v>0</v>
          </cell>
          <cell r="L188">
            <v>-5183</v>
          </cell>
        </row>
        <row r="190">
          <cell r="B190">
            <v>0</v>
          </cell>
          <cell r="C190">
            <v>-5300</v>
          </cell>
          <cell r="D190">
            <v>0</v>
          </cell>
          <cell r="E190">
            <v>0</v>
          </cell>
          <cell r="F190">
            <v>0</v>
          </cell>
          <cell r="G190">
            <v>-5300</v>
          </cell>
          <cell r="H190">
            <v>1</v>
          </cell>
          <cell r="I190">
            <v>5300</v>
          </cell>
          <cell r="J190">
            <v>0</v>
          </cell>
          <cell r="L190">
            <v>0</v>
          </cell>
        </row>
        <row r="193">
          <cell r="B193">
            <v>-11911</v>
          </cell>
          <cell r="C193">
            <v>0</v>
          </cell>
          <cell r="D193">
            <v>0</v>
          </cell>
          <cell r="E193">
            <v>-4230</v>
          </cell>
          <cell r="F193">
            <v>-1</v>
          </cell>
          <cell r="G193">
            <v>-16142</v>
          </cell>
          <cell r="H193">
            <v>4</v>
          </cell>
          <cell r="I193">
            <v>4230</v>
          </cell>
          <cell r="J193">
            <v>-11911</v>
          </cell>
          <cell r="L193">
            <v>-11911</v>
          </cell>
        </row>
        <row r="194">
          <cell r="H194">
            <v>6</v>
          </cell>
          <cell r="I194">
            <v>1</v>
          </cell>
        </row>
        <row r="195">
          <cell r="B195">
            <v>-23732</v>
          </cell>
          <cell r="C195">
            <v>-4840</v>
          </cell>
          <cell r="D195">
            <v>0</v>
          </cell>
          <cell r="E195">
            <v>-4112</v>
          </cell>
          <cell r="F195">
            <v>0</v>
          </cell>
          <cell r="G195">
            <v>-32684</v>
          </cell>
          <cell r="H195">
            <v>1</v>
          </cell>
          <cell r="I195">
            <v>4840</v>
          </cell>
          <cell r="J195">
            <v>-23732</v>
          </cell>
          <cell r="L195">
            <v>-23732</v>
          </cell>
        </row>
        <row r="196">
          <cell r="H196">
            <v>4</v>
          </cell>
          <cell r="I196">
            <v>4112</v>
          </cell>
        </row>
        <row r="198">
          <cell r="B198">
            <v>-35643</v>
          </cell>
          <cell r="C198">
            <v>-4840</v>
          </cell>
          <cell r="D198">
            <v>0</v>
          </cell>
          <cell r="E198">
            <v>-8342</v>
          </cell>
          <cell r="F198">
            <v>-1</v>
          </cell>
          <cell r="G198">
            <v>-48826</v>
          </cell>
          <cell r="H198">
            <v>13183</v>
          </cell>
          <cell r="I198">
            <v>13183</v>
          </cell>
          <cell r="J198">
            <v>-35643</v>
          </cell>
          <cell r="K198">
            <v>0</v>
          </cell>
          <cell r="L198">
            <v>-35643</v>
          </cell>
        </row>
        <row r="201">
          <cell r="B201">
            <v>344</v>
          </cell>
          <cell r="C201">
            <v>5952</v>
          </cell>
          <cell r="D201">
            <v>292</v>
          </cell>
          <cell r="E201">
            <v>13909</v>
          </cell>
          <cell r="F201">
            <v>0</v>
          </cell>
          <cell r="G201">
            <v>20497</v>
          </cell>
          <cell r="H201">
            <v>1</v>
          </cell>
          <cell r="I201">
            <v>5952</v>
          </cell>
          <cell r="J201">
            <v>1</v>
          </cell>
          <cell r="K201">
            <v>5952</v>
          </cell>
          <cell r="L201">
            <v>344</v>
          </cell>
        </row>
        <row r="202">
          <cell r="J202">
            <v>2</v>
          </cell>
          <cell r="K202">
            <v>292</v>
          </cell>
        </row>
        <row r="203">
          <cell r="J203">
            <v>4</v>
          </cell>
          <cell r="K203">
            <v>13909</v>
          </cell>
        </row>
        <row r="204">
          <cell r="B204">
            <v>530</v>
          </cell>
          <cell r="C204">
            <v>-3840</v>
          </cell>
          <cell r="D204">
            <v>145</v>
          </cell>
          <cell r="E204">
            <v>4937</v>
          </cell>
          <cell r="F204">
            <v>43</v>
          </cell>
          <cell r="G204">
            <v>1815</v>
          </cell>
          <cell r="H204">
            <v>530</v>
          </cell>
          <cell r="L204">
            <v>530</v>
          </cell>
        </row>
        <row r="205">
          <cell r="B205">
            <v>874</v>
          </cell>
          <cell r="C205">
            <v>2112</v>
          </cell>
          <cell r="D205">
            <v>437</v>
          </cell>
          <cell r="E205">
            <v>18846</v>
          </cell>
          <cell r="F205">
            <v>43</v>
          </cell>
          <cell r="G205">
            <v>22312</v>
          </cell>
          <cell r="H205">
            <v>0</v>
          </cell>
          <cell r="I205">
            <v>0</v>
          </cell>
          <cell r="J205">
            <v>874</v>
          </cell>
          <cell r="K205">
            <v>20153</v>
          </cell>
          <cell r="L205">
            <v>874</v>
          </cell>
        </row>
        <row r="208">
          <cell r="B208">
            <v>18662</v>
          </cell>
          <cell r="C208">
            <v>10045</v>
          </cell>
          <cell r="D208">
            <v>389</v>
          </cell>
          <cell r="E208">
            <v>0</v>
          </cell>
          <cell r="F208">
            <v>0</v>
          </cell>
          <cell r="G208">
            <v>29096</v>
          </cell>
          <cell r="H208">
            <v>29096</v>
          </cell>
          <cell r="L208">
            <v>29096</v>
          </cell>
        </row>
        <row r="209">
          <cell r="B209">
            <v>4626</v>
          </cell>
          <cell r="C209">
            <v>3331</v>
          </cell>
          <cell r="D209">
            <v>294</v>
          </cell>
          <cell r="E209">
            <v>0</v>
          </cell>
          <cell r="F209">
            <v>0</v>
          </cell>
          <cell r="G209">
            <v>8251</v>
          </cell>
          <cell r="H209">
            <v>3</v>
          </cell>
          <cell r="I209">
            <v>148</v>
          </cell>
          <cell r="J209">
            <v>3</v>
          </cell>
          <cell r="K209">
            <v>148</v>
          </cell>
          <cell r="L209">
            <v>7949</v>
          </cell>
        </row>
        <row r="210">
          <cell r="J210">
            <v>9</v>
          </cell>
          <cell r="K210">
            <v>154</v>
          </cell>
        </row>
        <row r="211">
          <cell r="B211">
            <v>615</v>
          </cell>
          <cell r="C211">
            <v>94</v>
          </cell>
          <cell r="D211">
            <v>239</v>
          </cell>
          <cell r="E211">
            <v>0</v>
          </cell>
          <cell r="F211">
            <v>0</v>
          </cell>
          <cell r="G211">
            <v>948</v>
          </cell>
          <cell r="H211">
            <v>948</v>
          </cell>
          <cell r="L211">
            <v>948</v>
          </cell>
        </row>
        <row r="212">
          <cell r="B212">
            <v>23903</v>
          </cell>
          <cell r="C212">
            <v>13470</v>
          </cell>
          <cell r="D212">
            <v>922</v>
          </cell>
          <cell r="E212">
            <v>0</v>
          </cell>
          <cell r="F212">
            <v>0</v>
          </cell>
          <cell r="G212">
            <v>38295</v>
          </cell>
          <cell r="H212">
            <v>0</v>
          </cell>
          <cell r="I212">
            <v>0</v>
          </cell>
          <cell r="J212">
            <v>37993</v>
          </cell>
          <cell r="K212">
            <v>302</v>
          </cell>
          <cell r="L212">
            <v>37993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9337</v>
          </cell>
          <cell r="F215">
            <v>0</v>
          </cell>
          <cell r="G215">
            <v>9337</v>
          </cell>
          <cell r="H215">
            <v>9337</v>
          </cell>
          <cell r="L215">
            <v>9337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77313</v>
          </cell>
          <cell r="F216">
            <v>2504</v>
          </cell>
          <cell r="G216">
            <v>79817</v>
          </cell>
          <cell r="H216">
            <v>8</v>
          </cell>
          <cell r="I216">
            <v>122</v>
          </cell>
          <cell r="J216">
            <v>8</v>
          </cell>
          <cell r="K216">
            <v>122</v>
          </cell>
          <cell r="L216">
            <v>79695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-6707</v>
          </cell>
          <cell r="F217">
            <v>0</v>
          </cell>
          <cell r="G217">
            <v>-6707</v>
          </cell>
          <cell r="H217">
            <v>-6707</v>
          </cell>
          <cell r="L217">
            <v>-6707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79943</v>
          </cell>
          <cell r="F218">
            <v>2504</v>
          </cell>
          <cell r="G218">
            <v>82447</v>
          </cell>
          <cell r="H218">
            <v>0</v>
          </cell>
          <cell r="I218">
            <v>0</v>
          </cell>
          <cell r="J218">
            <v>82325</v>
          </cell>
          <cell r="K218">
            <v>122</v>
          </cell>
          <cell r="L218">
            <v>82325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14556</v>
          </cell>
          <cell r="F221">
            <v>561</v>
          </cell>
          <cell r="G221">
            <v>15117</v>
          </cell>
          <cell r="H221">
            <v>15117</v>
          </cell>
          <cell r="L221">
            <v>15117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3744</v>
          </cell>
          <cell r="F222">
            <v>41</v>
          </cell>
          <cell r="G222">
            <v>3785</v>
          </cell>
          <cell r="H222">
            <v>3785</v>
          </cell>
          <cell r="L222">
            <v>3785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2306</v>
          </cell>
          <cell r="F223">
            <v>75</v>
          </cell>
          <cell r="G223">
            <v>2381</v>
          </cell>
          <cell r="H223">
            <v>2381</v>
          </cell>
          <cell r="L223">
            <v>2381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1656</v>
          </cell>
          <cell r="F224">
            <v>43</v>
          </cell>
          <cell r="G224">
            <v>1699</v>
          </cell>
          <cell r="H224">
            <v>1699</v>
          </cell>
          <cell r="L224">
            <v>1699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1308</v>
          </cell>
          <cell r="F225">
            <v>68</v>
          </cell>
          <cell r="G225">
            <v>1376</v>
          </cell>
          <cell r="H225">
            <v>1376</v>
          </cell>
          <cell r="L225">
            <v>1376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572</v>
          </cell>
          <cell r="F226">
            <v>200</v>
          </cell>
          <cell r="G226">
            <v>772</v>
          </cell>
          <cell r="H226">
            <v>772</v>
          </cell>
          <cell r="L226">
            <v>772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3329</v>
          </cell>
          <cell r="F227">
            <v>60</v>
          </cell>
          <cell r="G227">
            <v>3389</v>
          </cell>
          <cell r="H227">
            <v>3389</v>
          </cell>
          <cell r="L227">
            <v>3389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1149</v>
          </cell>
          <cell r="F228">
            <v>23</v>
          </cell>
          <cell r="G228">
            <v>1172</v>
          </cell>
          <cell r="H228">
            <v>1172</v>
          </cell>
          <cell r="L228">
            <v>1172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28620</v>
          </cell>
          <cell r="F229">
            <v>1071</v>
          </cell>
          <cell r="G229">
            <v>29691</v>
          </cell>
          <cell r="H229">
            <v>0</v>
          </cell>
          <cell r="I229">
            <v>0</v>
          </cell>
          <cell r="J229">
            <v>29691</v>
          </cell>
          <cell r="K229">
            <v>0</v>
          </cell>
          <cell r="L229">
            <v>29691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5299</v>
          </cell>
          <cell r="F232">
            <v>178</v>
          </cell>
          <cell r="G232">
            <v>5477</v>
          </cell>
          <cell r="H232">
            <v>5477</v>
          </cell>
          <cell r="L232">
            <v>5477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287</v>
          </cell>
          <cell r="F233">
            <v>0</v>
          </cell>
          <cell r="G233">
            <v>287</v>
          </cell>
          <cell r="H233">
            <v>287</v>
          </cell>
          <cell r="L233">
            <v>287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136</v>
          </cell>
          <cell r="F234">
            <v>0</v>
          </cell>
          <cell r="G234">
            <v>136</v>
          </cell>
          <cell r="H234">
            <v>136</v>
          </cell>
          <cell r="L234">
            <v>136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858</v>
          </cell>
          <cell r="F235">
            <v>25</v>
          </cell>
          <cell r="G235">
            <v>883</v>
          </cell>
          <cell r="H235">
            <v>883</v>
          </cell>
          <cell r="L235">
            <v>883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2684</v>
          </cell>
          <cell r="F236">
            <v>44</v>
          </cell>
          <cell r="G236">
            <v>2728</v>
          </cell>
          <cell r="H236">
            <v>2728</v>
          </cell>
          <cell r="L236">
            <v>2728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9264</v>
          </cell>
          <cell r="F237">
            <v>247</v>
          </cell>
          <cell r="G237">
            <v>9511</v>
          </cell>
          <cell r="H237">
            <v>0</v>
          </cell>
          <cell r="I237">
            <v>0</v>
          </cell>
          <cell r="J237">
            <v>9511</v>
          </cell>
          <cell r="K237">
            <v>0</v>
          </cell>
          <cell r="L237">
            <v>9511</v>
          </cell>
        </row>
        <row r="240">
          <cell r="B240">
            <v>1250</v>
          </cell>
          <cell r="C240">
            <v>691</v>
          </cell>
          <cell r="D240">
            <v>0</v>
          </cell>
          <cell r="E240">
            <v>3929</v>
          </cell>
          <cell r="F240">
            <v>48</v>
          </cell>
          <cell r="G240">
            <v>5918</v>
          </cell>
          <cell r="H240">
            <v>5918</v>
          </cell>
          <cell r="L240">
            <v>5918</v>
          </cell>
        </row>
        <row r="241">
          <cell r="B241">
            <v>317</v>
          </cell>
          <cell r="C241">
            <v>181</v>
          </cell>
          <cell r="D241">
            <v>0</v>
          </cell>
          <cell r="E241">
            <v>482</v>
          </cell>
          <cell r="F241">
            <v>15</v>
          </cell>
          <cell r="G241">
            <v>995</v>
          </cell>
          <cell r="H241">
            <v>995</v>
          </cell>
          <cell r="L241">
            <v>995</v>
          </cell>
        </row>
        <row r="242">
          <cell r="B242">
            <v>311</v>
          </cell>
          <cell r="C242">
            <v>42</v>
          </cell>
          <cell r="D242">
            <v>16</v>
          </cell>
          <cell r="E242">
            <v>357</v>
          </cell>
          <cell r="F242">
            <v>35</v>
          </cell>
          <cell r="G242">
            <v>761</v>
          </cell>
          <cell r="H242">
            <v>761</v>
          </cell>
          <cell r="L242">
            <v>761</v>
          </cell>
        </row>
        <row r="243">
          <cell r="B243">
            <v>159</v>
          </cell>
          <cell r="C243">
            <v>0</v>
          </cell>
          <cell r="D243">
            <v>0</v>
          </cell>
          <cell r="E243">
            <v>497</v>
          </cell>
          <cell r="F243">
            <v>1</v>
          </cell>
          <cell r="G243">
            <v>657</v>
          </cell>
          <cell r="H243">
            <v>12</v>
          </cell>
          <cell r="I243">
            <v>1133</v>
          </cell>
          <cell r="J243">
            <v>1790</v>
          </cell>
          <cell r="L243">
            <v>1790</v>
          </cell>
        </row>
        <row r="244">
          <cell r="B244">
            <v>677</v>
          </cell>
          <cell r="C244">
            <v>35</v>
          </cell>
          <cell r="D244">
            <v>0</v>
          </cell>
          <cell r="E244">
            <v>1108</v>
          </cell>
          <cell r="F244">
            <v>53</v>
          </cell>
          <cell r="G244">
            <v>1873</v>
          </cell>
          <cell r="H244">
            <v>1873</v>
          </cell>
          <cell r="L244">
            <v>1873</v>
          </cell>
        </row>
        <row r="245">
          <cell r="B245">
            <v>2714</v>
          </cell>
          <cell r="C245">
            <v>949</v>
          </cell>
          <cell r="D245">
            <v>16</v>
          </cell>
          <cell r="E245">
            <v>6373</v>
          </cell>
          <cell r="F245">
            <v>152</v>
          </cell>
          <cell r="G245">
            <v>10204</v>
          </cell>
          <cell r="H245">
            <v>1133</v>
          </cell>
          <cell r="I245">
            <v>1133</v>
          </cell>
          <cell r="J245">
            <v>11337</v>
          </cell>
          <cell r="K245">
            <v>0</v>
          </cell>
          <cell r="L245">
            <v>11337</v>
          </cell>
        </row>
        <row r="248">
          <cell r="B248">
            <v>-5</v>
          </cell>
          <cell r="C248">
            <v>4</v>
          </cell>
          <cell r="D248">
            <v>0</v>
          </cell>
          <cell r="E248">
            <v>-503</v>
          </cell>
          <cell r="F248">
            <v>0</v>
          </cell>
          <cell r="G248">
            <v>-504</v>
          </cell>
          <cell r="H248">
            <v>7</v>
          </cell>
          <cell r="I248">
            <v>154</v>
          </cell>
          <cell r="J248">
            <v>-350</v>
          </cell>
          <cell r="L248">
            <v>-350</v>
          </cell>
        </row>
        <row r="249">
          <cell r="B249">
            <v>-562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-562</v>
          </cell>
          <cell r="H249">
            <v>-562</v>
          </cell>
          <cell r="L249">
            <v>-562</v>
          </cell>
        </row>
        <row r="250">
          <cell r="B250">
            <v>-567</v>
          </cell>
          <cell r="C250">
            <v>4</v>
          </cell>
          <cell r="D250">
            <v>0</v>
          </cell>
          <cell r="E250">
            <v>-503</v>
          </cell>
          <cell r="F250">
            <v>0</v>
          </cell>
          <cell r="G250">
            <v>-1066</v>
          </cell>
          <cell r="H250">
            <v>154</v>
          </cell>
          <cell r="I250">
            <v>154</v>
          </cell>
          <cell r="J250">
            <v>-912</v>
          </cell>
          <cell r="K250">
            <v>0</v>
          </cell>
          <cell r="L250">
            <v>-912</v>
          </cell>
        </row>
        <row r="253">
          <cell r="B253">
            <v>276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276</v>
          </cell>
          <cell r="H253">
            <v>276</v>
          </cell>
          <cell r="L253">
            <v>276</v>
          </cell>
        </row>
        <row r="254">
          <cell r="B254">
            <v>19</v>
          </cell>
          <cell r="C254">
            <v>0</v>
          </cell>
          <cell r="D254">
            <v>0</v>
          </cell>
          <cell r="E254">
            <v>634</v>
          </cell>
          <cell r="F254">
            <v>0</v>
          </cell>
          <cell r="G254">
            <v>653</v>
          </cell>
          <cell r="H254">
            <v>653</v>
          </cell>
          <cell r="L254">
            <v>653</v>
          </cell>
        </row>
        <row r="255">
          <cell r="B255">
            <v>-18</v>
          </cell>
          <cell r="C255">
            <v>-400</v>
          </cell>
          <cell r="D255">
            <v>0</v>
          </cell>
          <cell r="E255">
            <v>0</v>
          </cell>
          <cell r="F255">
            <v>0</v>
          </cell>
          <cell r="G255">
            <v>-418</v>
          </cell>
          <cell r="H255">
            <v>-418</v>
          </cell>
          <cell r="L255">
            <v>-418</v>
          </cell>
        </row>
        <row r="256">
          <cell r="B256">
            <v>277</v>
          </cell>
          <cell r="C256">
            <v>-400</v>
          </cell>
          <cell r="D256">
            <v>0</v>
          </cell>
          <cell r="E256">
            <v>634</v>
          </cell>
          <cell r="F256">
            <v>0</v>
          </cell>
          <cell r="G256">
            <v>511</v>
          </cell>
          <cell r="H256">
            <v>0</v>
          </cell>
          <cell r="I256">
            <v>0</v>
          </cell>
          <cell r="J256">
            <v>511</v>
          </cell>
          <cell r="K256">
            <v>0</v>
          </cell>
          <cell r="L256">
            <v>511</v>
          </cell>
        </row>
        <row r="259">
          <cell r="I259">
            <v>151403</v>
          </cell>
          <cell r="J259">
            <v>151274</v>
          </cell>
          <cell r="K259">
            <v>151274</v>
          </cell>
          <cell r="L259">
            <v>-129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>
        <row r="8">
          <cell r="B8">
            <v>12294</v>
          </cell>
        </row>
      </sheetData>
      <sheetData sheetId="13"/>
      <sheetData sheetId="14">
        <row r="8">
          <cell r="B8">
            <v>12294</v>
          </cell>
        </row>
      </sheetData>
      <sheetData sheetId="15">
        <row r="8">
          <cell r="B8">
            <v>12294</v>
          </cell>
        </row>
      </sheetData>
      <sheetData sheetId="16">
        <row r="8">
          <cell r="B8">
            <v>12294</v>
          </cell>
        </row>
      </sheetData>
      <sheetData sheetId="17">
        <row r="8">
          <cell r="B8">
            <v>12294</v>
          </cell>
        </row>
      </sheetData>
      <sheetData sheetId="18">
        <row r="8">
          <cell r="B8">
            <v>12294</v>
          </cell>
        </row>
      </sheetData>
      <sheetData sheetId="19"/>
      <sheetData sheetId="20">
        <row r="8">
          <cell r="B8">
            <v>12294</v>
          </cell>
        </row>
      </sheetData>
      <sheetData sheetId="21">
        <row r="8">
          <cell r="B8">
            <v>12294</v>
          </cell>
        </row>
      </sheetData>
      <sheetData sheetId="22">
        <row r="8">
          <cell r="B8">
            <v>12294</v>
          </cell>
        </row>
      </sheetData>
      <sheetData sheetId="23">
        <row r="8">
          <cell r="B8">
            <v>12294</v>
          </cell>
        </row>
      </sheetData>
      <sheetData sheetId="24">
        <row r="8">
          <cell r="B8">
            <v>12294</v>
          </cell>
        </row>
      </sheetData>
      <sheetData sheetId="25"/>
      <sheetData sheetId="26">
        <row r="8">
          <cell r="B8">
            <v>12294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8">
          <cell r="B8">
            <v>12294</v>
          </cell>
        </row>
      </sheetData>
      <sheetData sheetId="49"/>
      <sheetData sheetId="50">
        <row r="8">
          <cell r="B8">
            <v>12294</v>
          </cell>
        </row>
      </sheetData>
      <sheetData sheetId="51">
        <row r="8">
          <cell r="B8">
            <v>12294</v>
          </cell>
        </row>
      </sheetData>
      <sheetData sheetId="52">
        <row r="8">
          <cell r="B8">
            <v>12294</v>
          </cell>
        </row>
      </sheetData>
      <sheetData sheetId="53">
        <row r="8">
          <cell r="B8">
            <v>12294</v>
          </cell>
        </row>
      </sheetData>
      <sheetData sheetId="54">
        <row r="8">
          <cell r="B8">
            <v>12294</v>
          </cell>
        </row>
      </sheetData>
      <sheetData sheetId="55"/>
      <sheetData sheetId="56">
        <row r="8">
          <cell r="B8">
            <v>12294</v>
          </cell>
        </row>
      </sheetData>
      <sheetData sheetId="57"/>
      <sheetData sheetId="58" refreshError="1"/>
      <sheetData sheetId="59" refreshError="1"/>
      <sheetData sheetId="60">
        <row r="8">
          <cell r="B8">
            <v>12294</v>
          </cell>
        </row>
      </sheetData>
      <sheetData sheetId="61">
        <row r="8">
          <cell r="B8">
            <v>12294</v>
          </cell>
        </row>
      </sheetData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>
        <row r="8">
          <cell r="B8">
            <v>12294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העמסות"/>
      <sheetName val="תמחיר עץ מוצר"/>
      <sheetName val="השוואת רוהפ-תמחיר"/>
      <sheetName val="מכירות"/>
      <sheetName val="מחירון"/>
      <sheetName val="עצי מוצר פעילים"/>
      <sheetName val="ציר OUTS"/>
      <sheetName val="כללי"/>
      <sheetName val="מדעי"/>
      <sheetName val="מחירוני לקוחות"/>
      <sheetName val="הובלה"/>
      <sheetName val="אריזה "/>
      <sheetName val="תמחור מלאי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ישראל"/>
      <sheetName val="מאוחד"/>
      <sheetName val="ישראל3"/>
      <sheetName val="מאוחד3"/>
      <sheetName val="ארהב+אנגליה+ספרד"/>
      <sheetName val="אורוגואי+גרמניה"/>
      <sheetName val="ארהב+אנגליה+ספרד 3"/>
      <sheetName val="אורוגואי+גרמניה 3"/>
      <sheetName val="דוח מלאי "/>
      <sheetName val="רכוש קבוע 2"/>
      <sheetName val="דוח עלות שכר 2"/>
      <sheetName val="השוואות נוספות (2)"/>
      <sheetName val="Sheet4"/>
      <sheetName val="Sheet5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>
        <row r="2">
          <cell r="A2" t="str">
            <v xml:space="preserve">דוחות רווח והפסד </v>
          </cell>
        </row>
        <row r="5">
          <cell r="B5" t="str">
            <v>אלפי דולר ארה"ב</v>
          </cell>
        </row>
        <row r="6">
          <cell r="B6" t="str">
            <v>ארה"ב</v>
          </cell>
          <cell r="G6" t="str">
            <v>אנגליה</v>
          </cell>
          <cell r="L6" t="str">
            <v>ספרד</v>
          </cell>
        </row>
        <row r="7">
          <cell r="B7" t="str">
            <v>1-6/2001</v>
          </cell>
          <cell r="C7" t="str">
            <v>1-9/2000</v>
          </cell>
          <cell r="D7" t="str">
            <v>1-6/2000</v>
          </cell>
          <cell r="E7" t="str">
            <v>1-3/2001</v>
          </cell>
          <cell r="F7" t="str">
            <v>1-12/2000</v>
          </cell>
          <cell r="G7" t="str">
            <v>1-6/2001</v>
          </cell>
          <cell r="H7" t="str">
            <v>1-9/2000</v>
          </cell>
          <cell r="I7" t="str">
            <v>1-6/2000</v>
          </cell>
          <cell r="J7" t="str">
            <v>1-3/2001</v>
          </cell>
          <cell r="K7" t="str">
            <v>1-12/2000</v>
          </cell>
          <cell r="L7" t="str">
            <v>1-6/2001</v>
          </cell>
          <cell r="M7" t="str">
            <v>1-9/2000</v>
          </cell>
          <cell r="N7" t="str">
            <v>1-6/2000</v>
          </cell>
          <cell r="O7" t="str">
            <v>1-3/2001</v>
          </cell>
        </row>
        <row r="9">
          <cell r="A9" t="str">
            <v xml:space="preserve">מכירות  </v>
          </cell>
          <cell r="B9">
            <v>4746</v>
          </cell>
          <cell r="C9">
            <v>7869</v>
          </cell>
          <cell r="D9">
            <v>4751</v>
          </cell>
          <cell r="E9">
            <v>2400</v>
          </cell>
          <cell r="F9">
            <v>10224</v>
          </cell>
          <cell r="G9">
            <v>2349</v>
          </cell>
          <cell r="H9">
            <v>2825</v>
          </cell>
          <cell r="I9">
            <v>1867</v>
          </cell>
          <cell r="J9">
            <v>1098</v>
          </cell>
          <cell r="K9">
            <v>3781</v>
          </cell>
          <cell r="L9">
            <v>1457</v>
          </cell>
          <cell r="M9">
            <v>1851</v>
          </cell>
          <cell r="N9">
            <v>1191</v>
          </cell>
          <cell r="O9">
            <v>689</v>
          </cell>
        </row>
        <row r="10">
          <cell r="A10" t="str">
            <v>עלות המכר</v>
          </cell>
          <cell r="B10">
            <v>3437</v>
          </cell>
          <cell r="C10">
            <v>6039</v>
          </cell>
          <cell r="D10">
            <v>3615</v>
          </cell>
          <cell r="E10">
            <v>1721</v>
          </cell>
          <cell r="F10">
            <v>8035</v>
          </cell>
          <cell r="G10">
            <v>1819</v>
          </cell>
          <cell r="H10">
            <v>2156</v>
          </cell>
          <cell r="I10">
            <v>1458</v>
          </cell>
          <cell r="J10">
            <v>811</v>
          </cell>
          <cell r="K10">
            <v>2901</v>
          </cell>
          <cell r="L10">
            <v>1252</v>
          </cell>
          <cell r="M10">
            <v>1500</v>
          </cell>
          <cell r="N10">
            <v>986</v>
          </cell>
          <cell r="O10">
            <v>566</v>
          </cell>
        </row>
        <row r="11">
          <cell r="A11" t="str">
            <v>רווח (הפסד) גולמי</v>
          </cell>
          <cell r="B11">
            <v>1309</v>
          </cell>
          <cell r="C11">
            <v>1830</v>
          </cell>
          <cell r="D11">
            <v>1136</v>
          </cell>
          <cell r="E11">
            <v>679</v>
          </cell>
          <cell r="F11">
            <v>2189</v>
          </cell>
          <cell r="G11">
            <v>530</v>
          </cell>
          <cell r="H11">
            <v>669</v>
          </cell>
          <cell r="I11">
            <v>409</v>
          </cell>
          <cell r="J11">
            <v>287</v>
          </cell>
          <cell r="K11">
            <v>880</v>
          </cell>
          <cell r="L11">
            <v>205</v>
          </cell>
          <cell r="M11">
            <v>351</v>
          </cell>
          <cell r="N11">
            <v>205</v>
          </cell>
          <cell r="O11">
            <v>123</v>
          </cell>
        </row>
        <row r="12">
          <cell r="A12" t="str">
            <v>הוצאות מכירה ושיווק</v>
          </cell>
        </row>
        <row r="13">
          <cell r="A13" t="str">
            <v>שכ"ע ונלוות</v>
          </cell>
          <cell r="B13">
            <v>610</v>
          </cell>
          <cell r="C13">
            <v>1226</v>
          </cell>
          <cell r="D13">
            <v>756</v>
          </cell>
          <cell r="E13">
            <v>305</v>
          </cell>
          <cell r="F13">
            <v>1763</v>
          </cell>
          <cell r="G13">
            <v>265</v>
          </cell>
          <cell r="H13">
            <v>414</v>
          </cell>
          <cell r="I13">
            <v>289</v>
          </cell>
          <cell r="J13">
            <v>131</v>
          </cell>
          <cell r="K13">
            <v>573</v>
          </cell>
          <cell r="L13">
            <v>118</v>
          </cell>
          <cell r="M13">
            <v>158</v>
          </cell>
          <cell r="N13">
            <v>104</v>
          </cell>
          <cell r="O13">
            <v>65</v>
          </cell>
        </row>
        <row r="14">
          <cell r="A14" t="str">
            <v>הוצאות פרסום</v>
          </cell>
          <cell r="B14">
            <v>37</v>
          </cell>
          <cell r="C14">
            <v>279</v>
          </cell>
          <cell r="D14">
            <v>205</v>
          </cell>
          <cell r="E14">
            <v>3</v>
          </cell>
          <cell r="F14">
            <v>436</v>
          </cell>
          <cell r="G14">
            <v>43</v>
          </cell>
          <cell r="H14">
            <v>104</v>
          </cell>
          <cell r="I14">
            <v>76</v>
          </cell>
          <cell r="J14">
            <v>19</v>
          </cell>
          <cell r="K14">
            <v>119</v>
          </cell>
          <cell r="L14">
            <v>1</v>
          </cell>
          <cell r="M14">
            <v>1</v>
          </cell>
          <cell r="N14">
            <v>1</v>
          </cell>
          <cell r="O14">
            <v>0</v>
          </cell>
        </row>
        <row r="15">
          <cell r="A15" t="str">
            <v>הוצאות מכירה שונות</v>
          </cell>
          <cell r="B15">
            <v>657</v>
          </cell>
          <cell r="C15">
            <v>1295</v>
          </cell>
          <cell r="D15">
            <v>742</v>
          </cell>
          <cell r="E15">
            <v>295</v>
          </cell>
          <cell r="F15">
            <v>1588</v>
          </cell>
          <cell r="G15">
            <v>217</v>
          </cell>
          <cell r="H15">
            <v>277</v>
          </cell>
          <cell r="I15">
            <v>187</v>
          </cell>
          <cell r="J15">
            <v>105</v>
          </cell>
          <cell r="K15">
            <v>434</v>
          </cell>
          <cell r="L15">
            <v>132</v>
          </cell>
          <cell r="M15">
            <v>173</v>
          </cell>
          <cell r="N15">
            <v>118</v>
          </cell>
          <cell r="O15">
            <v>58</v>
          </cell>
        </row>
        <row r="16">
          <cell r="A16" t="str">
            <v>סה"כ הוצאות מכירה ושיווק</v>
          </cell>
          <cell r="B16">
            <v>1304</v>
          </cell>
          <cell r="C16">
            <v>2800</v>
          </cell>
          <cell r="D16">
            <v>1703</v>
          </cell>
          <cell r="E16">
            <v>603</v>
          </cell>
          <cell r="F16">
            <v>3787</v>
          </cell>
          <cell r="G16">
            <v>525</v>
          </cell>
          <cell r="H16">
            <v>795</v>
          </cell>
          <cell r="I16">
            <v>552</v>
          </cell>
          <cell r="J16">
            <v>255</v>
          </cell>
          <cell r="K16">
            <v>1126</v>
          </cell>
          <cell r="L16">
            <v>251</v>
          </cell>
          <cell r="M16">
            <v>332</v>
          </cell>
          <cell r="N16">
            <v>223</v>
          </cell>
          <cell r="O16">
            <v>123</v>
          </cell>
        </row>
        <row r="17">
          <cell r="A17" t="str">
            <v>רווח (הפסד) תפעולי</v>
          </cell>
          <cell r="B17">
            <v>5</v>
          </cell>
          <cell r="C17">
            <v>-970</v>
          </cell>
          <cell r="D17">
            <v>-567</v>
          </cell>
          <cell r="E17">
            <v>76</v>
          </cell>
          <cell r="F17">
            <v>-1598</v>
          </cell>
          <cell r="G17">
            <v>5</v>
          </cell>
          <cell r="H17">
            <v>-126</v>
          </cell>
          <cell r="I17">
            <v>-143</v>
          </cell>
          <cell r="J17">
            <v>32</v>
          </cell>
          <cell r="K17">
            <v>-246</v>
          </cell>
          <cell r="L17">
            <v>-46</v>
          </cell>
          <cell r="M17">
            <v>19</v>
          </cell>
          <cell r="N17">
            <v>-18</v>
          </cell>
          <cell r="O17">
            <v>0</v>
          </cell>
        </row>
        <row r="18">
          <cell r="A18" t="str">
            <v>הוצאות מימון</v>
          </cell>
          <cell r="B18">
            <v>-4</v>
          </cell>
          <cell r="C18">
            <v>-1</v>
          </cell>
          <cell r="D18">
            <v>-1</v>
          </cell>
          <cell r="E18">
            <v>-4</v>
          </cell>
          <cell r="F18">
            <v>-1</v>
          </cell>
          <cell r="G18">
            <v>-33</v>
          </cell>
          <cell r="H18">
            <v>-5</v>
          </cell>
          <cell r="I18">
            <v>-2</v>
          </cell>
          <cell r="J18">
            <v>-19</v>
          </cell>
          <cell r="K18">
            <v>-39</v>
          </cell>
          <cell r="L18">
            <v>-66</v>
          </cell>
          <cell r="M18">
            <v>7</v>
          </cell>
          <cell r="N18">
            <v>38</v>
          </cell>
          <cell r="O18">
            <v>-35</v>
          </cell>
        </row>
        <row r="19">
          <cell r="A19" t="str">
            <v>הוצאות אחרות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הוצאות מיסים</v>
          </cell>
          <cell r="B20">
            <v>0</v>
          </cell>
          <cell r="C20">
            <v>0</v>
          </cell>
          <cell r="D20">
            <v>0</v>
          </cell>
          <cell r="E20">
            <v>34</v>
          </cell>
          <cell r="F20">
            <v>-129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רווח (הפסד) נקי</v>
          </cell>
          <cell r="B21">
            <v>9</v>
          </cell>
          <cell r="C21">
            <v>-969</v>
          </cell>
          <cell r="D21">
            <v>-566</v>
          </cell>
          <cell r="E21">
            <v>46</v>
          </cell>
          <cell r="F21">
            <v>-1468</v>
          </cell>
          <cell r="G21">
            <v>38</v>
          </cell>
          <cell r="H21">
            <v>-121</v>
          </cell>
          <cell r="I21">
            <v>-141</v>
          </cell>
          <cell r="J21">
            <v>51</v>
          </cell>
          <cell r="K21">
            <v>-206</v>
          </cell>
          <cell r="L21">
            <v>20</v>
          </cell>
          <cell r="M21">
            <v>12</v>
          </cell>
          <cell r="N21">
            <v>-56</v>
          </cell>
          <cell r="O21">
            <v>35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Report"/>
      <sheetName val="Analysis-INC"/>
      <sheetName val="Analysis-LTD"/>
      <sheetName val="FS"/>
      <sheetName val="details"/>
      <sheetName val="salary monthly"/>
      <sheetName val="GL"/>
      <sheetName val="Accounts"/>
      <sheetName val="AJE"/>
      <sheetName val="WP"/>
      <sheetName val="TB"/>
      <sheetName val="AJE INC"/>
      <sheetName val="GL Inc"/>
      <sheetName val="WP Inc"/>
      <sheetName val="AccountsINC"/>
      <sheetName val="TB INC"/>
      <sheetName val="recuperation"/>
      <sheetName val="Vacation"/>
      <sheetName val="Severance"/>
      <sheetName val="הפקדות פיצויים"/>
      <sheetName val="CF"/>
      <sheetName val="BS LT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>
            <v>3.7749999999999999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פיצויים"/>
      <sheetName val="מעגלים 6-1997"/>
      <sheetName val="גליון של ורד"/>
      <sheetName val="דוח פיצויים 1996"/>
      <sheetName val="מעגלים 1996"/>
      <sheetName val="מדדי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נאיי הצמדה"/>
      <sheetName val="עתודה למס"/>
      <sheetName val="מלאי תעשיות"/>
      <sheetName val="מלאי פלסט"/>
      <sheetName val="פצויים"/>
      <sheetName val="הבראה"/>
      <sheetName val="חופשה"/>
      <sheetName val="השוואת שכ&quot;ע"/>
      <sheetName val="רבית בין חברתית"/>
      <sheetName val="מקדמות מלקוחות"/>
      <sheetName val="פחת"/>
      <sheetName val="הוצ לשלם"/>
      <sheetName val="הוצ.מראש"/>
      <sheetName val="עודפות"/>
      <sheetName val="גיליון1"/>
      <sheetName val="גיליון2"/>
      <sheetName val="גיליון3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1">
          <cell r="C51" t="str">
            <v>הוצאות רכב</v>
          </cell>
        </row>
        <row r="52">
          <cell r="A52" t="str">
            <v>רימוני תעשיות</v>
          </cell>
        </row>
        <row r="54">
          <cell r="B54" t="str">
            <v>רכב</v>
          </cell>
          <cell r="C54" t="str">
            <v>הוצאה בספרים</v>
          </cell>
          <cell r="D54" t="str">
            <v>פחת</v>
          </cell>
          <cell r="E54" t="str">
            <v>סה"כ</v>
          </cell>
          <cell r="G54" t="str">
            <v>ק"מ 31.12.99</v>
          </cell>
          <cell r="H54" t="str">
            <v>ק"מ 31.12.00</v>
          </cell>
          <cell r="I54" t="str">
            <v>ק"מ שנתי</v>
          </cell>
          <cell r="K54" t="str">
            <v>מוכר</v>
          </cell>
          <cell r="L54" t="str">
            <v>לתאום</v>
          </cell>
        </row>
        <row r="57">
          <cell r="A57" t="str">
            <v>גדי</v>
          </cell>
          <cell r="B57" t="str">
            <v>ולוו חדש</v>
          </cell>
          <cell r="C57">
            <v>41574.550000000003</v>
          </cell>
          <cell r="D57">
            <v>37538</v>
          </cell>
          <cell r="E57">
            <v>79112.55</v>
          </cell>
          <cell r="G57">
            <v>70000</v>
          </cell>
          <cell r="H57">
            <v>100000</v>
          </cell>
          <cell r="I57">
            <v>30000</v>
          </cell>
          <cell r="K57">
            <v>53005.408499999998</v>
          </cell>
        </row>
        <row r="58">
          <cell r="B58" t="str">
            <v>28-982-17</v>
          </cell>
          <cell r="J58" t="str">
            <v>שווי שמוש</v>
          </cell>
          <cell r="K58">
            <v>42480</v>
          </cell>
        </row>
        <row r="59">
          <cell r="K59">
            <v>95485.40849999999</v>
          </cell>
          <cell r="L59">
            <v>0</v>
          </cell>
        </row>
        <row r="61">
          <cell r="A61" t="str">
            <v>איגור</v>
          </cell>
          <cell r="B61" t="str">
            <v>סיטרואן</v>
          </cell>
          <cell r="C61">
            <v>22445.88</v>
          </cell>
          <cell r="D61">
            <v>10868</v>
          </cell>
          <cell r="E61">
            <v>33313.880000000005</v>
          </cell>
          <cell r="G61">
            <v>67567</v>
          </cell>
          <cell r="H61">
            <v>99000</v>
          </cell>
          <cell r="I61">
            <v>31433</v>
          </cell>
          <cell r="K61">
            <v>22821.486273661441</v>
          </cell>
        </row>
        <row r="62">
          <cell r="B62" t="str">
            <v>40-596-16</v>
          </cell>
          <cell r="J62" t="str">
            <v>שווי שמוש</v>
          </cell>
          <cell r="K62">
            <v>11130</v>
          </cell>
        </row>
        <row r="63">
          <cell r="K63">
            <v>33951.486273661445</v>
          </cell>
          <cell r="L63">
            <v>0</v>
          </cell>
        </row>
        <row r="65">
          <cell r="A65" t="str">
            <v>יותם</v>
          </cell>
          <cell r="B65" t="str">
            <v>במו</v>
          </cell>
          <cell r="C65">
            <v>33619.800000000003</v>
          </cell>
          <cell r="D65">
            <v>68850</v>
          </cell>
          <cell r="E65">
            <v>102469.8</v>
          </cell>
          <cell r="G65">
            <v>28000</v>
          </cell>
          <cell r="H65">
            <v>50000</v>
          </cell>
          <cell r="I65">
            <v>22000</v>
          </cell>
          <cell r="K65">
            <v>56358.39</v>
          </cell>
        </row>
        <row r="66">
          <cell r="B66" t="str">
            <v>51-969-16</v>
          </cell>
          <cell r="K66">
            <v>42480</v>
          </cell>
        </row>
        <row r="67">
          <cell r="K67">
            <v>98838.39</v>
          </cell>
          <cell r="L67">
            <v>3631.4100000000035</v>
          </cell>
        </row>
        <row r="70">
          <cell r="A70" t="str">
            <v>ויקטור</v>
          </cell>
          <cell r="B70" t="str">
            <v>מאזדה</v>
          </cell>
          <cell r="C70">
            <v>20491.240000000002</v>
          </cell>
          <cell r="D70">
            <v>16551</v>
          </cell>
          <cell r="E70">
            <v>37042.240000000005</v>
          </cell>
          <cell r="G70">
            <v>200</v>
          </cell>
          <cell r="H70">
            <v>31000</v>
          </cell>
          <cell r="I70">
            <v>30800</v>
          </cell>
          <cell r="K70">
            <v>25135.805714285718</v>
          </cell>
        </row>
        <row r="71">
          <cell r="B71">
            <v>7552323</v>
          </cell>
          <cell r="J71" t="str">
            <v>שווי שמוש</v>
          </cell>
          <cell r="K71">
            <v>16650</v>
          </cell>
        </row>
        <row r="72">
          <cell r="K72">
            <v>41785.805714285714</v>
          </cell>
          <cell r="L72">
            <v>0</v>
          </cell>
        </row>
        <row r="74">
          <cell r="A74" t="str">
            <v>יובל</v>
          </cell>
          <cell r="B74" t="str">
            <v>קסררה</v>
          </cell>
          <cell r="C74">
            <v>13181.64</v>
          </cell>
          <cell r="D74">
            <v>13512</v>
          </cell>
          <cell r="E74">
            <v>26693.64</v>
          </cell>
          <cell r="G74">
            <v>0</v>
          </cell>
          <cell r="H74">
            <v>19250</v>
          </cell>
          <cell r="I74">
            <v>19250</v>
          </cell>
          <cell r="K74">
            <v>12965.482285714286</v>
          </cell>
        </row>
        <row r="75">
          <cell r="A75" t="str">
            <v>נרכש 31.12.00</v>
          </cell>
          <cell r="J75" t="str">
            <v>שווי שמוש</v>
          </cell>
          <cell r="K75">
            <v>11130</v>
          </cell>
        </row>
        <row r="76">
          <cell r="K76">
            <v>24095.482285714286</v>
          </cell>
          <cell r="L76">
            <v>2598.1577142857132</v>
          </cell>
        </row>
        <row r="78">
          <cell r="A78" t="str">
            <v>סה"כ</v>
          </cell>
          <cell r="C78">
            <v>131313.11000000002</v>
          </cell>
          <cell r="D78">
            <v>147319</v>
          </cell>
          <cell r="E78">
            <v>278632.11000000004</v>
          </cell>
          <cell r="K78" t="str">
            <v>סה"כ</v>
          </cell>
          <cell r="L78">
            <v>6229.5677142857166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  <sheetName val="פק'_נוספות"/>
      <sheetName val="מס_99"/>
      <sheetName val="שמ&quot;מ_מ&quot;ה"/>
      <sheetName val="מקדמות_למס"/>
      <sheetName val="מיסים_נדחים"/>
      <sheetName val="רווח_הון_קווי_זהב"/>
      <sheetName val="תזרים_חברה"/>
      <sheetName val="תזרים_מאוחד"/>
      <sheetName val="ריכוזים_לדוח_כספי"/>
      <sheetName val="טורים_דולרי"/>
      <sheetName val="טורים_נומינלי"/>
      <sheetName val="טורים_מתואם"/>
      <sheetName val="תנועה_בהשקעות"/>
      <sheetName val="מרכז_ער&quot;ז"/>
      <sheetName val="יציאה_מאיחוד_נטקום"/>
      <sheetName val="מדריכי_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ץ"/>
      <sheetName val="ד.א.פלסטיק בע&quot;מ-איחוד"/>
      <sheetName val="השוואה"/>
      <sheetName val="ניתוח מכירות"/>
      <sheetName val="מסננים"/>
      <sheetName val="מסננים (2)"/>
      <sheetName val="מסננים (3)"/>
      <sheetName val="מסנניםמלאי כולל הוצ.עקיפות"/>
      <sheetName val="הוצ לשלם"/>
      <sheetName val="מלאי פלסט"/>
      <sheetName val="מלאי תעשיות"/>
      <sheetName val="מקדמות מלקוחות"/>
      <sheetName val="הבראה"/>
      <sheetName val="חופשה"/>
      <sheetName val="פצויים"/>
      <sheetName val="הוצ.מראש"/>
      <sheetName val="פחת"/>
      <sheetName val="עתודה למס"/>
      <sheetName val="רבית בין חברתית"/>
      <sheetName val="השוואת שכ&quot;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">
          <cell r="D3" t="str">
            <v>עתודה להבראה פלסט</v>
          </cell>
        </row>
        <row r="6">
          <cell r="D6" t="str">
            <v>הנהלה</v>
          </cell>
          <cell r="F6" t="str">
            <v>צפון</v>
          </cell>
          <cell r="H6" t="str">
            <v>פתח תקוה</v>
          </cell>
          <cell r="J6" t="str">
            <v>מסננים</v>
          </cell>
          <cell r="L6" t="str">
            <v>סה"כ</v>
          </cell>
        </row>
        <row r="8">
          <cell r="A8" t="str">
            <v>עתודה 31.03.01</v>
          </cell>
          <cell r="D8">
            <v>-3375</v>
          </cell>
          <cell r="F8">
            <v>-31063</v>
          </cell>
          <cell r="H8">
            <v>-28354</v>
          </cell>
          <cell r="J8">
            <v>-10170</v>
          </cell>
          <cell r="L8">
            <v>-72962</v>
          </cell>
        </row>
        <row r="10">
          <cell r="A10" t="str">
            <v>עתודה 31.12.00</v>
          </cell>
          <cell r="D10">
            <v>-1841.7</v>
          </cell>
          <cell r="F10">
            <v>-18997.650000000001</v>
          </cell>
          <cell r="H10">
            <v>-18671.100000000002</v>
          </cell>
          <cell r="J10">
            <v>-4612.6500000000005</v>
          </cell>
          <cell r="L10">
            <v>-44123.100000000006</v>
          </cell>
        </row>
        <row r="12">
          <cell r="A12" t="str">
            <v>הוצאה לרבעון</v>
          </cell>
          <cell r="D12">
            <v>-1533.3</v>
          </cell>
          <cell r="F12">
            <v>-12065.349999999999</v>
          </cell>
          <cell r="H12">
            <v>-9682.8999999999978</v>
          </cell>
          <cell r="J12">
            <v>-5557.3499999999995</v>
          </cell>
          <cell r="L12">
            <v>-28838.899999999994</v>
          </cell>
        </row>
        <row r="13">
          <cell r="D13" t="str">
            <v>=======</v>
          </cell>
          <cell r="F13" t="str">
            <v>=======</v>
          </cell>
          <cell r="H13" t="str">
            <v>=======</v>
          </cell>
          <cell r="J13" t="str">
            <v>=======</v>
          </cell>
          <cell r="L13" t="str">
            <v>=======</v>
          </cell>
        </row>
        <row r="14">
          <cell r="A14" t="str">
            <v>עתודה 31.12.00 בשקלי 03.01</v>
          </cell>
          <cell r="D14">
            <v>-1832.7160975609756</v>
          </cell>
          <cell r="F14">
            <v>-18904.978536585368</v>
          </cell>
          <cell r="H14">
            <v>-18580.021463414636</v>
          </cell>
          <cell r="J14">
            <v>-4590.1492682926837</v>
          </cell>
          <cell r="L14">
            <v>-43907.865365853664</v>
          </cell>
        </row>
        <row r="16">
          <cell r="A16" t="str">
            <v xml:space="preserve"> הוצאה  מתואמת רבעון  </v>
          </cell>
          <cell r="D16">
            <v>-1542.2839024390244</v>
          </cell>
          <cell r="F16">
            <v>-12158.021463414632</v>
          </cell>
          <cell r="H16">
            <v>-9773.9785365853641</v>
          </cell>
          <cell r="J16">
            <v>-5579.8507317073163</v>
          </cell>
          <cell r="L16">
            <v>-29054.134634146336</v>
          </cell>
        </row>
        <row r="17">
          <cell r="D17" t="str">
            <v>=======</v>
          </cell>
          <cell r="F17" t="str">
            <v>=======</v>
          </cell>
          <cell r="H17" t="str">
            <v>=======</v>
          </cell>
          <cell r="J17" t="str">
            <v>=======</v>
          </cell>
          <cell r="L17" t="str">
            <v>=======</v>
          </cell>
        </row>
        <row r="18">
          <cell r="A18" t="str">
            <v>עתודה 12/00</v>
          </cell>
          <cell r="D18">
            <v>-1842</v>
          </cell>
          <cell r="F18">
            <v>-18998</v>
          </cell>
          <cell r="H18">
            <v>-18671</v>
          </cell>
          <cell r="J18">
            <v>-4613</v>
          </cell>
          <cell r="L18">
            <v>-44124</v>
          </cell>
        </row>
        <row r="20">
          <cell r="A20" t="str">
            <v xml:space="preserve">הכנסה/הוצאה נומנלית לשנה </v>
          </cell>
          <cell r="D20">
            <v>-1533</v>
          </cell>
          <cell r="F20">
            <v>-12065</v>
          </cell>
          <cell r="H20">
            <v>-9683</v>
          </cell>
          <cell r="J20">
            <v>-5557</v>
          </cell>
          <cell r="L20">
            <v>-28838</v>
          </cell>
        </row>
        <row r="21">
          <cell r="D21" t="str">
            <v>=======</v>
          </cell>
          <cell r="F21" t="str">
            <v>=======</v>
          </cell>
          <cell r="H21" t="str">
            <v>=======</v>
          </cell>
          <cell r="J21" t="str">
            <v>=======</v>
          </cell>
          <cell r="L21" t="str">
            <v>=======</v>
          </cell>
        </row>
        <row r="22">
          <cell r="A22" t="str">
            <v>עתודה 31.12.00 בשקלי 03.01</v>
          </cell>
          <cell r="D22">
            <v>-1833.0146341463415</v>
          </cell>
          <cell r="F22">
            <v>-18905.326829268295</v>
          </cell>
          <cell r="H22">
            <v>-18579.921951219512</v>
          </cell>
          <cell r="J22">
            <v>-4590.4975609756102</v>
          </cell>
          <cell r="L22">
            <v>-43908.760975609752</v>
          </cell>
        </row>
        <row r="24">
          <cell r="A24" t="str">
            <v xml:space="preserve">הכנסה/הוצאה מתואמת לשנה </v>
          </cell>
          <cell r="D24">
            <v>-1541.9853658536585</v>
          </cell>
          <cell r="F24">
            <v>-12157.673170731705</v>
          </cell>
          <cell r="H24">
            <v>-9774.0780487804877</v>
          </cell>
          <cell r="J24">
            <v>-5579.5024390243898</v>
          </cell>
          <cell r="L24">
            <v>-29053.239024390248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"/>
      <sheetName val="מאזן הרכבה"/>
      <sheetName val="דוחות ש.ק."/>
      <sheetName val="רו&quot;ה הרכבה"/>
      <sheetName val="פקודות מיון"/>
      <sheetName val="תזרים"/>
      <sheetName val="מעגל ר&quot;ק"/>
      <sheetName val="שכ&quot;ע לשלם ש&quot;ק"/>
      <sheetName val="באור הוצאות"/>
      <sheetName val="הפרשה לחופשה"/>
    </sheetNames>
    <sheetDataSet>
      <sheetData sheetId="0" refreshError="1">
        <row r="5">
          <cell r="D5">
            <v>0</v>
          </cell>
          <cell r="J5">
            <v>0</v>
          </cell>
          <cell r="L5">
            <v>0</v>
          </cell>
        </row>
        <row r="6">
          <cell r="J6">
            <v>0</v>
          </cell>
          <cell r="L6">
            <v>0</v>
          </cell>
        </row>
        <row r="7">
          <cell r="D7">
            <v>204680</v>
          </cell>
          <cell r="J7">
            <v>204680</v>
          </cell>
          <cell r="L7">
            <v>57885</v>
          </cell>
        </row>
        <row r="8">
          <cell r="J8">
            <v>0</v>
          </cell>
          <cell r="L8">
            <v>0</v>
          </cell>
        </row>
        <row r="9">
          <cell r="J9">
            <v>0</v>
          </cell>
          <cell r="L9">
            <v>0</v>
          </cell>
        </row>
        <row r="10">
          <cell r="J10">
            <v>0</v>
          </cell>
          <cell r="L10">
            <v>0</v>
          </cell>
        </row>
        <row r="11">
          <cell r="D11">
            <v>5056</v>
          </cell>
          <cell r="J11">
            <v>5056</v>
          </cell>
          <cell r="L11">
            <v>1430</v>
          </cell>
        </row>
        <row r="12">
          <cell r="J12">
            <v>0</v>
          </cell>
          <cell r="L12">
            <v>0</v>
          </cell>
        </row>
        <row r="13">
          <cell r="D13">
            <v>0</v>
          </cell>
          <cell r="E13">
            <v>2</v>
          </cell>
          <cell r="F13">
            <v>13492</v>
          </cell>
          <cell r="J13">
            <v>13492</v>
          </cell>
          <cell r="L13">
            <v>3816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J16">
            <v>0</v>
          </cell>
          <cell r="L16">
            <v>0</v>
          </cell>
        </row>
        <row r="17">
          <cell r="D17">
            <v>155738</v>
          </cell>
          <cell r="E17">
            <v>1</v>
          </cell>
          <cell r="F17">
            <v>6347</v>
          </cell>
          <cell r="J17">
            <v>162085</v>
          </cell>
          <cell r="L17">
            <v>49366</v>
          </cell>
        </row>
        <row r="18">
          <cell r="D18">
            <v>-12296</v>
          </cell>
          <cell r="G18">
            <v>10</v>
          </cell>
          <cell r="H18">
            <v>32418</v>
          </cell>
          <cell r="J18">
            <v>-44714</v>
          </cell>
          <cell r="L18">
            <v>-13706</v>
          </cell>
        </row>
        <row r="19">
          <cell r="D19">
            <v>353178</v>
          </cell>
          <cell r="J19">
            <v>340599</v>
          </cell>
          <cell r="L19">
            <v>98791</v>
          </cell>
        </row>
        <row r="20">
          <cell r="D20">
            <v>-17819</v>
          </cell>
          <cell r="J20">
            <v>-17819</v>
          </cell>
          <cell r="L20">
            <v>-5039</v>
          </cell>
        </row>
        <row r="21">
          <cell r="D21">
            <v>-33996</v>
          </cell>
          <cell r="J21">
            <v>-33996</v>
          </cell>
          <cell r="L21">
            <v>-9614</v>
          </cell>
        </row>
        <row r="22">
          <cell r="D22">
            <v>-43999</v>
          </cell>
          <cell r="J22">
            <v>-43999</v>
          </cell>
          <cell r="L22">
            <v>-12443</v>
          </cell>
        </row>
        <row r="23">
          <cell r="D23">
            <v>-16471</v>
          </cell>
          <cell r="J23">
            <v>-16471</v>
          </cell>
          <cell r="L23">
            <v>-4658</v>
          </cell>
        </row>
        <row r="24">
          <cell r="D24">
            <v>-25985</v>
          </cell>
          <cell r="J24">
            <v>-25985</v>
          </cell>
          <cell r="L24">
            <v>-7349</v>
          </cell>
        </row>
        <row r="25">
          <cell r="D25">
            <v>-125986</v>
          </cell>
          <cell r="E25">
            <v>7</v>
          </cell>
          <cell r="F25">
            <v>38689</v>
          </cell>
          <cell r="G25">
            <v>8</v>
          </cell>
          <cell r="H25">
            <v>40854</v>
          </cell>
          <cell r="J25">
            <v>-128151</v>
          </cell>
          <cell r="L25">
            <v>-36242</v>
          </cell>
        </row>
        <row r="26">
          <cell r="D26">
            <v>0</v>
          </cell>
          <cell r="G26" t="str">
            <v>6,7</v>
          </cell>
          <cell r="H26">
            <v>296148</v>
          </cell>
          <cell r="J26">
            <v>-296148</v>
          </cell>
          <cell r="L26">
            <v>-83752</v>
          </cell>
        </row>
        <row r="27">
          <cell r="J27">
            <v>0</v>
          </cell>
          <cell r="L27">
            <v>0</v>
          </cell>
        </row>
        <row r="28">
          <cell r="G28">
            <v>4</v>
          </cell>
          <cell r="H28">
            <v>10608</v>
          </cell>
          <cell r="J28">
            <v>-10608</v>
          </cell>
          <cell r="L28">
            <v>-3000</v>
          </cell>
        </row>
        <row r="29">
          <cell r="J29">
            <v>0</v>
          </cell>
          <cell r="L29">
            <v>0</v>
          </cell>
        </row>
        <row r="30">
          <cell r="G30">
            <v>3</v>
          </cell>
          <cell r="H30">
            <v>63439</v>
          </cell>
          <cell r="J30">
            <v>-63439</v>
          </cell>
          <cell r="L30">
            <v>-17941</v>
          </cell>
        </row>
        <row r="31">
          <cell r="E31">
            <v>9</v>
          </cell>
          <cell r="F31">
            <v>27568</v>
          </cell>
          <cell r="J31">
            <v>27568</v>
          </cell>
          <cell r="L31">
            <v>7796</v>
          </cell>
        </row>
        <row r="32">
          <cell r="D32">
            <v>-30425</v>
          </cell>
          <cell r="J32">
            <v>-30425</v>
          </cell>
          <cell r="L32">
            <v>-8604</v>
          </cell>
        </row>
        <row r="33">
          <cell r="D33">
            <v>-100</v>
          </cell>
          <cell r="J33">
            <v>-100</v>
          </cell>
          <cell r="L33">
            <v>-32.754667540124466</v>
          </cell>
        </row>
        <row r="34">
          <cell r="D34">
            <v>-1014200</v>
          </cell>
          <cell r="J34">
            <v>-1014200</v>
          </cell>
          <cell r="L34">
            <v>-300000</v>
          </cell>
        </row>
        <row r="35">
          <cell r="D35">
            <v>113139</v>
          </cell>
          <cell r="J35">
            <v>113139</v>
          </cell>
          <cell r="L35">
            <v>34957.570108942775</v>
          </cell>
        </row>
        <row r="36">
          <cell r="D36">
            <v>842664</v>
          </cell>
          <cell r="J36">
            <v>1200035</v>
          </cell>
          <cell r="L36">
            <v>347130.18455859728</v>
          </cell>
        </row>
        <row r="37">
          <cell r="D37">
            <v>-353178</v>
          </cell>
          <cell r="J37">
            <v>-340599</v>
          </cell>
          <cell r="L37">
            <v>-98791</v>
          </cell>
        </row>
        <row r="38">
          <cell r="D38">
            <v>0</v>
          </cell>
          <cell r="J38">
            <v>0</v>
          </cell>
          <cell r="L38">
            <v>0</v>
          </cell>
        </row>
        <row r="39">
          <cell r="D39">
            <v>-38557</v>
          </cell>
          <cell r="J39">
            <v>-38557</v>
          </cell>
          <cell r="L39">
            <v>-11179</v>
          </cell>
        </row>
        <row r="40">
          <cell r="D40">
            <v>-196613</v>
          </cell>
          <cell r="J40">
            <v>-196613</v>
          </cell>
          <cell r="L40">
            <v>-57006</v>
          </cell>
        </row>
        <row r="41">
          <cell r="D41">
            <v>258525</v>
          </cell>
          <cell r="E41">
            <v>10</v>
          </cell>
          <cell r="F41">
            <v>32418</v>
          </cell>
          <cell r="J41">
            <v>290943</v>
          </cell>
          <cell r="L41">
            <v>84356</v>
          </cell>
        </row>
        <row r="42">
          <cell r="J42">
            <v>0</v>
          </cell>
          <cell r="L42">
            <v>0</v>
          </cell>
        </row>
        <row r="43">
          <cell r="D43">
            <v>134756</v>
          </cell>
          <cell r="J43">
            <v>134756</v>
          </cell>
          <cell r="L43">
            <v>39071</v>
          </cell>
        </row>
        <row r="44">
          <cell r="D44">
            <v>693327</v>
          </cell>
          <cell r="E44" t="str">
            <v>3,8</v>
          </cell>
          <cell r="F44">
            <v>104293</v>
          </cell>
          <cell r="G44" t="str">
            <v>1,9</v>
          </cell>
          <cell r="H44">
            <v>33915</v>
          </cell>
          <cell r="J44">
            <v>760821</v>
          </cell>
          <cell r="L44">
            <v>220592</v>
          </cell>
        </row>
        <row r="45">
          <cell r="E45">
            <v>4</v>
          </cell>
          <cell r="F45">
            <v>10608</v>
          </cell>
          <cell r="G45">
            <v>2</v>
          </cell>
          <cell r="H45">
            <v>13492</v>
          </cell>
        </row>
        <row r="46">
          <cell r="E46">
            <v>6</v>
          </cell>
          <cell r="F46">
            <v>257459</v>
          </cell>
          <cell r="J46">
            <v>257459</v>
          </cell>
          <cell r="L46">
            <v>74647</v>
          </cell>
        </row>
        <row r="47">
          <cell r="D47">
            <v>-8774</v>
          </cell>
          <cell r="J47">
            <v>-8774</v>
          </cell>
          <cell r="L47">
            <v>-3350.8154414027231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D50">
            <v>842664</v>
          </cell>
          <cell r="F50">
            <v>490874</v>
          </cell>
          <cell r="H50">
            <v>490874</v>
          </cell>
          <cell r="J50">
            <v>1200035</v>
          </cell>
          <cell r="L50">
            <v>347130.18455859728</v>
          </cell>
        </row>
        <row r="51">
          <cell r="D51">
            <v>0</v>
          </cell>
          <cell r="H51">
            <v>0</v>
          </cell>
          <cell r="J51">
            <v>0</v>
          </cell>
          <cell r="L51">
            <v>0</v>
          </cell>
        </row>
      </sheetData>
      <sheetData sheetId="1" refreshError="1"/>
      <sheetData sheetId="2">
        <row r="11">
          <cell r="D11">
            <v>25080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 נוספות קדנט בע&quot;מ"/>
      <sheetName val="הרכבה+תזרים - מאוחד"/>
      <sheetName val="הרכבה - קדנט בע&quot;מ"/>
      <sheetName val="BS"/>
      <sheetName val="P&amp;L "/>
      <sheetName val="שמ&quot;מ מ&quot;ה"/>
      <sheetName val="אלדור"/>
      <sheetName val="קבוצת טלדור"/>
      <sheetName val="טנדם"/>
      <sheetName val="Cover"/>
      <sheetName val="c.o.s"/>
      <sheetName val="הרכבה מאוחד"/>
      <sheetName val="עובדים"/>
      <sheetName val="מאזן בוחן"/>
      <sheetName val="הבראה"/>
    </sheetNames>
    <sheetDataSet>
      <sheetData sheetId="0" refreshError="1">
        <row r="4">
          <cell r="W4" t="str">
            <v>סופי</v>
          </cell>
        </row>
        <row r="5">
          <cell r="W5">
            <v>7848837.4000000004</v>
          </cell>
        </row>
        <row r="6">
          <cell r="W6">
            <v>-12925.43</v>
          </cell>
        </row>
        <row r="7">
          <cell r="W7">
            <v>-5322</v>
          </cell>
        </row>
        <row r="8">
          <cell r="W8">
            <v>360</v>
          </cell>
        </row>
        <row r="9">
          <cell r="W9">
            <v>-16651.07</v>
          </cell>
        </row>
        <row r="10">
          <cell r="W10">
            <v>39718</v>
          </cell>
        </row>
        <row r="11">
          <cell r="W11">
            <v>11934</v>
          </cell>
        </row>
        <row r="12">
          <cell r="W12">
            <v>-19571</v>
          </cell>
        </row>
        <row r="13">
          <cell r="W13">
            <v>1731.6</v>
          </cell>
        </row>
        <row r="14">
          <cell r="W14">
            <v>-8264.83</v>
          </cell>
        </row>
        <row r="15">
          <cell r="W15">
            <v>5442</v>
          </cell>
        </row>
        <row r="16">
          <cell r="W16">
            <v>-8326.39</v>
          </cell>
        </row>
        <row r="17">
          <cell r="W17">
            <v>168.4</v>
          </cell>
        </row>
        <row r="18">
          <cell r="W18">
            <v>-8238</v>
          </cell>
        </row>
        <row r="19">
          <cell r="W19">
            <v>99</v>
          </cell>
        </row>
        <row r="20">
          <cell r="W20">
            <v>330</v>
          </cell>
        </row>
        <row r="21">
          <cell r="W21">
            <v>-7491.5</v>
          </cell>
        </row>
        <row r="22">
          <cell r="W22">
            <v>-8378.73</v>
          </cell>
        </row>
        <row r="23">
          <cell r="W23">
            <v>-26556.97</v>
          </cell>
        </row>
        <row r="24">
          <cell r="W24">
            <v>-10266.61</v>
          </cell>
        </row>
        <row r="25">
          <cell r="W25">
            <v>-672.83</v>
          </cell>
        </row>
        <row r="26">
          <cell r="W26">
            <v>-664</v>
          </cell>
        </row>
        <row r="27">
          <cell r="W27">
            <v>-6367.52</v>
          </cell>
        </row>
        <row r="28">
          <cell r="W28">
            <v>0.42000000000007276</v>
          </cell>
        </row>
        <row r="29">
          <cell r="W29">
            <v>0</v>
          </cell>
        </row>
        <row r="30">
          <cell r="W30">
            <v>6444535.2999999998</v>
          </cell>
        </row>
        <row r="31">
          <cell r="W31">
            <v>-716353.15</v>
          </cell>
        </row>
        <row r="32">
          <cell r="W32">
            <v>-44606</v>
          </cell>
        </row>
        <row r="33">
          <cell r="W33">
            <v>-32598</v>
          </cell>
        </row>
        <row r="34">
          <cell r="W34">
            <v>41130</v>
          </cell>
        </row>
        <row r="35">
          <cell r="W35">
            <v>8928.2000000000007</v>
          </cell>
        </row>
        <row r="36">
          <cell r="W36">
            <v>715.6</v>
          </cell>
        </row>
        <row r="37">
          <cell r="W37">
            <v>-61063</v>
          </cell>
        </row>
        <row r="38">
          <cell r="W38">
            <v>512261.3</v>
          </cell>
        </row>
        <row r="39">
          <cell r="W39">
            <v>-62503</v>
          </cell>
        </row>
        <row r="40">
          <cell r="W40">
            <v>367731.3</v>
          </cell>
        </row>
        <row r="41">
          <cell r="W41">
            <v>-226077</v>
          </cell>
        </row>
        <row r="42">
          <cell r="W42">
            <v>416628.6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1055.4000000000001</v>
          </cell>
        </row>
        <row r="46">
          <cell r="W46">
            <v>0</v>
          </cell>
        </row>
        <row r="47">
          <cell r="W47">
            <v>-1592</v>
          </cell>
        </row>
        <row r="48">
          <cell r="W48">
            <v>-7372.95</v>
          </cell>
        </row>
        <row r="49">
          <cell r="W49">
            <v>-2686.57</v>
          </cell>
        </row>
        <row r="50">
          <cell r="W50">
            <v>-1698.84</v>
          </cell>
        </row>
        <row r="51">
          <cell r="W51">
            <v>-31827774.210000001</v>
          </cell>
        </row>
        <row r="52">
          <cell r="W52">
            <v>269976</v>
          </cell>
        </row>
        <row r="53">
          <cell r="W53">
            <v>219418.2</v>
          </cell>
        </row>
        <row r="54">
          <cell r="W54">
            <v>-6162</v>
          </cell>
        </row>
        <row r="55">
          <cell r="W55">
            <v>275127.5</v>
          </cell>
        </row>
        <row r="56">
          <cell r="W56">
            <v>6870910.2000000002</v>
          </cell>
        </row>
        <row r="57">
          <cell r="W57">
            <v>29683.1</v>
          </cell>
        </row>
        <row r="58">
          <cell r="W58">
            <v>-72827.289999999994</v>
          </cell>
        </row>
        <row r="59">
          <cell r="W59">
            <v>-319634</v>
          </cell>
        </row>
        <row r="60">
          <cell r="W60">
            <v>-428172</v>
          </cell>
        </row>
        <row r="61">
          <cell r="W61">
            <v>-64144</v>
          </cell>
        </row>
        <row r="62">
          <cell r="W62">
            <v>-39956</v>
          </cell>
        </row>
        <row r="63">
          <cell r="W63">
            <v>7190</v>
          </cell>
        </row>
        <row r="64">
          <cell r="W64">
            <v>-38045.26</v>
          </cell>
        </row>
        <row r="65">
          <cell r="W65">
            <v>46250.8</v>
          </cell>
        </row>
        <row r="66">
          <cell r="W66">
            <v>0.1999999999998181</v>
          </cell>
        </row>
        <row r="67">
          <cell r="W67">
            <v>-0.29999999999995453</v>
          </cell>
        </row>
        <row r="68">
          <cell r="W68">
            <v>6091</v>
          </cell>
        </row>
        <row r="69">
          <cell r="W69">
            <v>265</v>
          </cell>
        </row>
        <row r="70">
          <cell r="W70">
            <v>-151</v>
          </cell>
        </row>
        <row r="71">
          <cell r="W71">
            <v>12328.8</v>
          </cell>
        </row>
        <row r="72">
          <cell r="W72">
            <v>-280.36</v>
          </cell>
        </row>
        <row r="73">
          <cell r="W73">
            <v>-379.05</v>
          </cell>
        </row>
        <row r="74">
          <cell r="W74">
            <v>7991.9</v>
          </cell>
        </row>
        <row r="75">
          <cell r="W75">
            <v>127891</v>
          </cell>
        </row>
        <row r="76">
          <cell r="W76">
            <v>-109107</v>
          </cell>
        </row>
        <row r="77">
          <cell r="W77">
            <v>60</v>
          </cell>
        </row>
        <row r="78">
          <cell r="W78">
            <v>40</v>
          </cell>
        </row>
        <row r="79">
          <cell r="W79">
            <v>40</v>
          </cell>
        </row>
        <row r="80">
          <cell r="W80">
            <v>2034</v>
          </cell>
        </row>
        <row r="81">
          <cell r="W81">
            <v>276</v>
          </cell>
        </row>
        <row r="82">
          <cell r="W82">
            <v>2034</v>
          </cell>
        </row>
        <row r="83">
          <cell r="W83">
            <v>-697</v>
          </cell>
        </row>
        <row r="84">
          <cell r="W84">
            <v>-113600</v>
          </cell>
        </row>
        <row r="85">
          <cell r="W85">
            <v>-373085</v>
          </cell>
        </row>
        <row r="86">
          <cell r="W86">
            <v>-16262</v>
          </cell>
        </row>
        <row r="87">
          <cell r="W87">
            <v>2075</v>
          </cell>
        </row>
        <row r="88">
          <cell r="W88">
            <v>-56268</v>
          </cell>
        </row>
        <row r="89">
          <cell r="W89">
            <v>284549.16666666669</v>
          </cell>
        </row>
        <row r="90">
          <cell r="W90">
            <v>46513.599999999999</v>
          </cell>
        </row>
        <row r="91">
          <cell r="W91">
            <v>202779</v>
          </cell>
        </row>
        <row r="92">
          <cell r="W92">
            <v>8270.2000000000007</v>
          </cell>
        </row>
        <row r="93">
          <cell r="W93">
            <v>1125281</v>
          </cell>
        </row>
        <row r="94">
          <cell r="W94">
            <v>115195</v>
          </cell>
        </row>
        <row r="95">
          <cell r="W95">
            <v>56909.833333333336</v>
          </cell>
        </row>
        <row r="96">
          <cell r="W96">
            <v>214114.8</v>
          </cell>
        </row>
        <row r="97">
          <cell r="W97">
            <v>63332.5</v>
          </cell>
        </row>
        <row r="98">
          <cell r="W98">
            <v>114696.2</v>
          </cell>
        </row>
        <row r="99">
          <cell r="W99">
            <v>4258619</v>
          </cell>
        </row>
        <row r="100">
          <cell r="W100">
            <v>180316</v>
          </cell>
        </row>
        <row r="101">
          <cell r="W101">
            <v>38252.5</v>
          </cell>
        </row>
        <row r="102">
          <cell r="W102">
            <v>294219.59999999998</v>
          </cell>
        </row>
        <row r="103">
          <cell r="W103">
            <v>215951</v>
          </cell>
        </row>
        <row r="104">
          <cell r="W104">
            <v>81079.600000000006</v>
          </cell>
        </row>
        <row r="105">
          <cell r="W105">
            <v>142857.4</v>
          </cell>
        </row>
        <row r="106">
          <cell r="W106">
            <v>217228.9</v>
          </cell>
        </row>
        <row r="107">
          <cell r="W107">
            <v>41497.9</v>
          </cell>
        </row>
        <row r="108">
          <cell r="W108">
            <v>6907</v>
          </cell>
        </row>
        <row r="109">
          <cell r="W109">
            <v>-39624</v>
          </cell>
        </row>
        <row r="110">
          <cell r="W110">
            <v>163000</v>
          </cell>
        </row>
        <row r="111">
          <cell r="W111">
            <v>-299052.44</v>
          </cell>
        </row>
        <row r="112">
          <cell r="W112">
            <v>91268.5</v>
          </cell>
        </row>
        <row r="113">
          <cell r="W113">
            <v>541081.5</v>
          </cell>
        </row>
        <row r="114">
          <cell r="W114">
            <v>451220.2</v>
          </cell>
        </row>
        <row r="115">
          <cell r="W115">
            <v>90696</v>
          </cell>
        </row>
        <row r="116">
          <cell r="W116">
            <v>54334</v>
          </cell>
        </row>
        <row r="117">
          <cell r="W117">
            <v>129178</v>
          </cell>
        </row>
        <row r="118">
          <cell r="W118">
            <v>109107</v>
          </cell>
        </row>
        <row r="119">
          <cell r="W119">
            <v>4102</v>
          </cell>
        </row>
        <row r="120">
          <cell r="W120">
            <v>265062.90000000002</v>
          </cell>
        </row>
        <row r="121">
          <cell r="W121">
            <v>26860.5</v>
          </cell>
        </row>
        <row r="122">
          <cell r="W122">
            <v>132226</v>
          </cell>
        </row>
        <row r="123">
          <cell r="W123">
            <v>18259</v>
          </cell>
        </row>
        <row r="124">
          <cell r="W124">
            <v>262362.2</v>
          </cell>
        </row>
        <row r="125">
          <cell r="W125">
            <v>114109.2</v>
          </cell>
        </row>
        <row r="126">
          <cell r="W126">
            <v>31510.799999999999</v>
          </cell>
        </row>
        <row r="127">
          <cell r="W127">
            <v>1206</v>
          </cell>
        </row>
        <row r="128">
          <cell r="W128">
            <v>463654.8</v>
          </cell>
        </row>
        <row r="129">
          <cell r="W129">
            <v>324347.3</v>
          </cell>
        </row>
        <row r="130">
          <cell r="W130">
            <v>722139.3</v>
          </cell>
        </row>
        <row r="131">
          <cell r="W131">
            <v>52956.6</v>
          </cell>
        </row>
        <row r="132">
          <cell r="W132">
            <v>16656.400000000001</v>
          </cell>
        </row>
        <row r="133">
          <cell r="W133">
            <v>6907.4</v>
          </cell>
        </row>
        <row r="134">
          <cell r="W134">
            <v>57385.4</v>
          </cell>
        </row>
        <row r="135">
          <cell r="W135">
            <v>44595</v>
          </cell>
        </row>
        <row r="136">
          <cell r="W136">
            <v>64976</v>
          </cell>
        </row>
        <row r="137">
          <cell r="W137">
            <v>1640.2</v>
          </cell>
        </row>
        <row r="138">
          <cell r="W138">
            <v>114086.8</v>
          </cell>
        </row>
        <row r="139">
          <cell r="W139">
            <v>97121.9</v>
          </cell>
        </row>
        <row r="140">
          <cell r="W140">
            <v>6638.5</v>
          </cell>
        </row>
        <row r="141">
          <cell r="W141">
            <v>72594</v>
          </cell>
        </row>
        <row r="142">
          <cell r="W142">
            <v>502.4</v>
          </cell>
        </row>
        <row r="143">
          <cell r="W143">
            <v>19656</v>
          </cell>
        </row>
        <row r="144">
          <cell r="W144">
            <v>3946</v>
          </cell>
        </row>
        <row r="145">
          <cell r="W145">
            <v>22110</v>
          </cell>
        </row>
        <row r="146">
          <cell r="W146">
            <v>33351.699999999997</v>
          </cell>
        </row>
        <row r="147">
          <cell r="W147">
            <v>-799242.85</v>
          </cell>
        </row>
        <row r="148">
          <cell r="W148">
            <v>196102.7</v>
          </cell>
        </row>
        <row r="149">
          <cell r="W149">
            <v>-196102.73</v>
          </cell>
        </row>
        <row r="150">
          <cell r="W150">
            <v>-2.2599999996309634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"/>
      <sheetName val="Financial Statements"/>
      <sheetName val="Entries"/>
      <sheetName val="Cash flow"/>
      <sheetName val="תזרים מזומנים"/>
      <sheetName val="אנליטי מאזן"/>
      <sheetName val="אנליטי רווה"/>
      <sheetName val="עסק חי"/>
      <sheetName val="מס תאורטי ונדחה"/>
      <sheetName val="fas123"/>
      <sheetName val="אופציות לעובדים"/>
      <sheetName val="מס הכנסה"/>
      <sheetName val="ביאורים"/>
      <sheetName val="רווח למניה"/>
      <sheetName val="Equity"/>
      <sheetName val="Loans"/>
      <sheetName val="הלוואות בעלים-מתוקן"/>
      <sheetName val="הלוואות גישור"/>
      <sheetName val="Fixed Assets"/>
      <sheetName val="Inventory"/>
      <sheetName val="פיצויים"/>
      <sheetName val="חופשה"/>
      <sheetName val="הוצ' לשלם + מראש"/>
      <sheetName val="Pat"/>
      <sheetName val="BS"/>
      <sheetName val="P&amp;L "/>
      <sheetName val="הרכבה מאוחד"/>
      <sheetName val="?????"/>
      <sheetName val="מאזן בוחן"/>
      <sheetName val="פקודות נוספות קדנט בע&quot;מ"/>
      <sheetName val="הרכבה ש&quot;ח"/>
      <sheetName val="מאורגן"/>
      <sheetName val="Financial_Statements"/>
      <sheetName val="Cash_flow"/>
      <sheetName val="תזרים_מזומנים"/>
      <sheetName val="אנליטי_מאזן"/>
      <sheetName val="אנליטי_רווה"/>
      <sheetName val="עסק_חי"/>
      <sheetName val="מס_תאורטי_ונדחה"/>
      <sheetName val="אופציות_לעובדים"/>
      <sheetName val="מס_הכנסה"/>
      <sheetName val="רווח_למניה"/>
      <sheetName val="הלוואות_בעלים-מתוקן"/>
      <sheetName val="הלוואות_גישור"/>
      <sheetName val="Fixed_Assets"/>
      <sheetName val="הוצ'_לשלם_+_מראש"/>
      <sheetName val="מאזן_בוחן"/>
      <sheetName val="הרכבה_מאוחד"/>
      <sheetName val="P&amp;L_"/>
      <sheetName val="Trial Balance"/>
      <sheetName val="investment 5M"/>
      <sheetName val="investment 12.5M (2)"/>
      <sheetName val="הבראה"/>
      <sheetName val="שמ&quot;מ מ&quot;ה"/>
      <sheetName val="DBI"/>
      <sheetName val="נתונים מוקלדים"/>
      <sheetName val="operational data"/>
    </sheetNames>
    <sheetDataSet>
      <sheetData sheetId="0" refreshError="1">
        <row r="1">
          <cell r="B1" t="str">
            <v>גרדיאן און בורד בע"מ</v>
          </cell>
          <cell r="K1" t="str">
            <v>.</v>
          </cell>
          <cell r="N1" t="str">
            <v>גרדיאן און בורד בע"מ</v>
          </cell>
        </row>
        <row r="2">
          <cell r="B2" t="str">
            <v>מאזן ליום 31 בדצמבר 1998</v>
          </cell>
          <cell r="N2" t="str">
            <v>מאזן ליום 31 בדצמבר, 1998</v>
          </cell>
        </row>
        <row r="3">
          <cell r="B3" t="str">
            <v>ב - $</v>
          </cell>
          <cell r="N3" t="str">
            <v>בש"ח</v>
          </cell>
        </row>
        <row r="6">
          <cell r="B6" t="str">
            <v>רכוש שוטף</v>
          </cell>
          <cell r="H6" t="str">
            <v>התחייבויות שוטפות</v>
          </cell>
          <cell r="N6" t="str">
            <v>רכוש שוטף</v>
          </cell>
          <cell r="T6" t="str">
            <v>התחייבויות שוטפות</v>
          </cell>
        </row>
        <row r="8">
          <cell r="B8" t="str">
            <v>מזומנים ושווי מזומנים</v>
          </cell>
          <cell r="E8">
            <v>104679</v>
          </cell>
          <cell r="H8" t="str">
            <v>אשראי לז"ק מבנקים וחלויות שוטפות של הלוואה לז"א</v>
          </cell>
          <cell r="J8">
            <v>29162</v>
          </cell>
          <cell r="N8" t="str">
            <v>מזומנים ושווי מזומנים</v>
          </cell>
          <cell r="Q8">
            <v>434320</v>
          </cell>
          <cell r="T8" t="str">
            <v>אשראי לז"ק מבנקים וחלויות שוטפות של הלוואה לז"א</v>
          </cell>
          <cell r="V8">
            <v>121315</v>
          </cell>
        </row>
        <row r="10">
          <cell r="B10" t="str">
            <v>חייבים אחרים</v>
          </cell>
          <cell r="E10">
            <v>274940</v>
          </cell>
          <cell r="H10" t="str">
            <v>הלוואות לז"ק</v>
          </cell>
          <cell r="J10">
            <v>40456</v>
          </cell>
          <cell r="N10" t="str">
            <v>חייבים אחרים</v>
          </cell>
          <cell r="Q10">
            <v>1143750</v>
          </cell>
          <cell r="T10" t="str">
            <v>הלוואות לז"ק</v>
          </cell>
          <cell r="V10">
            <v>168296</v>
          </cell>
        </row>
        <row r="12">
          <cell r="B12" t="str">
            <v>מלאי</v>
          </cell>
          <cell r="E12">
            <v>595016</v>
          </cell>
          <cell r="H12" t="str">
            <v>ספקים</v>
          </cell>
          <cell r="J12">
            <v>503247</v>
          </cell>
          <cell r="N12" t="str">
            <v>מלאי</v>
          </cell>
          <cell r="Q12">
            <v>2343181</v>
          </cell>
          <cell r="T12" t="str">
            <v>ספקים</v>
          </cell>
          <cell r="V12">
            <v>1972277</v>
          </cell>
        </row>
        <row r="14">
          <cell r="H14" t="str">
            <v>צדדים קשורים</v>
          </cell>
          <cell r="J14">
            <v>18242</v>
          </cell>
          <cell r="T14" t="str">
            <v>צדדים קשורים</v>
          </cell>
          <cell r="V14">
            <v>75888</v>
          </cell>
        </row>
        <row r="15">
          <cell r="B15" t="str">
            <v>סה"כ רכוש שוטף</v>
          </cell>
          <cell r="E15">
            <v>974635</v>
          </cell>
          <cell r="N15" t="str">
            <v>סה"כ רכוש שוטף</v>
          </cell>
          <cell r="Q15">
            <v>3921251</v>
          </cell>
        </row>
        <row r="16">
          <cell r="H16" t="str">
            <v>עובדים ומוסדות בגין שכר</v>
          </cell>
          <cell r="J16">
            <v>92523</v>
          </cell>
          <cell r="T16" t="str">
            <v>עובדים ומוסדות בגין שכר</v>
          </cell>
          <cell r="V16">
            <v>384894</v>
          </cell>
        </row>
        <row r="18">
          <cell r="B18" t="str">
            <v>יעודה לפיצויים</v>
          </cell>
          <cell r="E18">
            <v>11104</v>
          </cell>
          <cell r="H18" t="str">
            <v>הוצאות לשלם</v>
          </cell>
          <cell r="J18">
            <v>90188</v>
          </cell>
          <cell r="N18" t="str">
            <v>השקעה בחברה בת</v>
          </cell>
          <cell r="Q18">
            <v>-137294.36800000002</v>
          </cell>
          <cell r="T18" t="str">
            <v>הוצאות לשלם</v>
          </cell>
          <cell r="V18">
            <v>308886</v>
          </cell>
        </row>
        <row r="20">
          <cell r="H20" t="str">
            <v>הלוואות בעלים</v>
          </cell>
          <cell r="J20">
            <v>355000</v>
          </cell>
          <cell r="N20" t="str">
            <v>יעודה לפיצויים</v>
          </cell>
          <cell r="Q20">
            <v>46192</v>
          </cell>
          <cell r="T20" t="str">
            <v>הלוואות בעלים</v>
          </cell>
          <cell r="V20">
            <v>1476800</v>
          </cell>
        </row>
        <row r="21">
          <cell r="B21" t="str">
            <v>רכוש קבוע</v>
          </cell>
        </row>
        <row r="22">
          <cell r="H22" t="str">
            <v>סה"כ התחייבויות שוטפות</v>
          </cell>
          <cell r="J22">
            <v>1128818</v>
          </cell>
          <cell r="T22" t="str">
            <v>סה"כ התחייבויות שוטפות</v>
          </cell>
          <cell r="V22">
            <v>4508356</v>
          </cell>
        </row>
        <row r="23">
          <cell r="B23" t="str">
            <v>עלות</v>
          </cell>
          <cell r="E23">
            <v>378122</v>
          </cell>
          <cell r="N23" t="str">
            <v>רכוש קבוע</v>
          </cell>
        </row>
        <row r="24">
          <cell r="H24" t="str">
            <v>התחייבויות לזמן ארוך</v>
          </cell>
          <cell r="T24" t="str">
            <v>התחייבויות לזמן ארוך</v>
          </cell>
        </row>
        <row r="25">
          <cell r="B25" t="str">
            <v>פחת נצבר</v>
          </cell>
          <cell r="E25">
            <v>-73274</v>
          </cell>
          <cell r="N25" t="str">
            <v>עלות</v>
          </cell>
          <cell r="Q25">
            <v>1337271</v>
          </cell>
        </row>
        <row r="26">
          <cell r="H26" t="str">
            <v>הלוואה לזמן ארוך מבנקים</v>
          </cell>
          <cell r="J26">
            <v>15553</v>
          </cell>
          <cell r="T26" t="str">
            <v>הלוואה לזמן ארוך מבנקים</v>
          </cell>
          <cell r="V26">
            <v>153955</v>
          </cell>
        </row>
        <row r="27">
          <cell r="B27" t="str">
            <v>רכוש קבוע, נטו</v>
          </cell>
          <cell r="E27">
            <v>304848</v>
          </cell>
          <cell r="N27" t="str">
            <v>פחת נצבר</v>
          </cell>
          <cell r="Q27">
            <v>-251394</v>
          </cell>
        </row>
        <row r="28">
          <cell r="H28" t="str">
            <v>הלוואת בעלים</v>
          </cell>
          <cell r="J28">
            <v>544180</v>
          </cell>
          <cell r="T28" t="str">
            <v>הלוואת בעלים</v>
          </cell>
          <cell r="V28">
            <v>2263790</v>
          </cell>
        </row>
        <row r="29">
          <cell r="N29" t="str">
            <v>רכוש קבוע, נטו</v>
          </cell>
          <cell r="Q29">
            <v>1085877</v>
          </cell>
        </row>
        <row r="30">
          <cell r="H30" t="str">
            <v>התחייבויות לסיום יחסי</v>
          </cell>
          <cell r="J30">
            <v>47008</v>
          </cell>
          <cell r="T30" t="str">
            <v>התחייבויות לסיום יחסי</v>
          </cell>
          <cell r="V30">
            <v>106300</v>
          </cell>
        </row>
        <row r="31">
          <cell r="H31" t="str">
            <v>עובד-מעביד, נטו</v>
          </cell>
          <cell r="T31" t="str">
            <v>עובד-מעביד, נטו</v>
          </cell>
        </row>
        <row r="33">
          <cell r="J33">
            <v>606741</v>
          </cell>
          <cell r="V33">
            <v>2524045</v>
          </cell>
        </row>
        <row r="37">
          <cell r="H37" t="str">
            <v>הון עצמי</v>
          </cell>
          <cell r="T37" t="str">
            <v>הון עצמי</v>
          </cell>
        </row>
        <row r="39">
          <cell r="H39" t="str">
            <v>הון מניות</v>
          </cell>
          <cell r="J39">
            <v>13241</v>
          </cell>
          <cell r="T39" t="str">
            <v>הון מניות</v>
          </cell>
          <cell r="V39">
            <v>43839</v>
          </cell>
        </row>
        <row r="41">
          <cell r="H41" t="str">
            <v>פרמיה על מניות</v>
          </cell>
          <cell r="J41">
            <v>1631863</v>
          </cell>
          <cell r="T41" t="str">
            <v>פרמיה על מניות</v>
          </cell>
          <cell r="V41">
            <v>5703167</v>
          </cell>
        </row>
        <row r="43">
          <cell r="H43" t="str">
            <v>קרן הון אופציות</v>
          </cell>
          <cell r="J43">
            <v>40502</v>
          </cell>
          <cell r="T43" t="str">
            <v>קרן הון אופציות</v>
          </cell>
          <cell r="V43">
            <v>0</v>
          </cell>
        </row>
        <row r="45">
          <cell r="H45" t="str">
            <v>תקבולים ע"ח המניות</v>
          </cell>
          <cell r="J45">
            <v>856000</v>
          </cell>
          <cell r="T45" t="str">
            <v>תקבולים ע"ח המניות</v>
          </cell>
          <cell r="V45">
            <v>3153250</v>
          </cell>
        </row>
        <row r="47">
          <cell r="H47" t="str">
            <v>הפסד נצבר</v>
          </cell>
          <cell r="J47">
            <v>-2986578</v>
          </cell>
          <cell r="K47">
            <v>0.3173076924867928</v>
          </cell>
          <cell r="T47" t="str">
            <v>הפסד נצבר</v>
          </cell>
          <cell r="V47">
            <v>-11016631.368000001</v>
          </cell>
          <cell r="W47">
            <v>0</v>
          </cell>
        </row>
        <row r="49">
          <cell r="H49" t="str">
            <v>סה"כ הון עצמי</v>
          </cell>
          <cell r="J49">
            <v>-444972</v>
          </cell>
          <cell r="T49" t="str">
            <v>סה"כ הון עצמי</v>
          </cell>
          <cell r="V49">
            <v>-2116375.3680000007</v>
          </cell>
        </row>
        <row r="51">
          <cell r="E51">
            <v>1290587</v>
          </cell>
          <cell r="J51">
            <v>1290587</v>
          </cell>
          <cell r="Q51">
            <v>4916025.6320000002</v>
          </cell>
          <cell r="V51">
            <v>4916025.6319999993</v>
          </cell>
        </row>
        <row r="53">
          <cell r="E53" t="str">
            <v>בדיקה</v>
          </cell>
          <cell r="F53">
            <v>0</v>
          </cell>
          <cell r="Q53" t="str">
            <v>בדיקה</v>
          </cell>
          <cell r="R53">
            <v>0</v>
          </cell>
        </row>
        <row r="57">
          <cell r="C57" t="str">
            <v>גרדיאן און בורד בע"מ</v>
          </cell>
          <cell r="O57" t="str">
            <v>גרדיאן און בורד בע"מ</v>
          </cell>
        </row>
        <row r="58">
          <cell r="C58" t="str">
            <v>רווח והפסד לתקופה שנסתיימה ביום 31 בדצמבר, 1998</v>
          </cell>
          <cell r="O58" t="str">
            <v>רווח והפסד לתקופה שנסתיימה ביום 31 בדצמבר, 1998</v>
          </cell>
        </row>
        <row r="61">
          <cell r="F61" t="str">
            <v>$</v>
          </cell>
          <cell r="R61" t="str">
            <v>ש"ח</v>
          </cell>
        </row>
        <row r="62">
          <cell r="C62" t="str">
            <v>הוצאות תפעוליות:</v>
          </cell>
          <cell r="O62" t="str">
            <v>הוצאות תפעוליות:</v>
          </cell>
        </row>
        <row r="64">
          <cell r="C64" t="str">
            <v>הוצאות ידע</v>
          </cell>
          <cell r="F64">
            <v>0</v>
          </cell>
          <cell r="O64" t="str">
            <v>הוצאות ידע</v>
          </cell>
          <cell r="R64">
            <v>0</v>
          </cell>
        </row>
        <row r="66">
          <cell r="C66" t="str">
            <v>הוצאות מחקר ופיתוח</v>
          </cell>
          <cell r="F66">
            <v>778371</v>
          </cell>
          <cell r="O66" t="str">
            <v>הוצאות מחקר ופיתוח</v>
          </cell>
          <cell r="R66">
            <v>2982344</v>
          </cell>
        </row>
        <row r="68">
          <cell r="C68" t="str">
            <v>הוצאות שיווק</v>
          </cell>
          <cell r="F68">
            <v>618465</v>
          </cell>
          <cell r="O68" t="str">
            <v>הוצאות שיווק</v>
          </cell>
          <cell r="R68">
            <v>1717623</v>
          </cell>
        </row>
        <row r="70">
          <cell r="C70" t="str">
            <v>הוצאות הנהלה וכלליות</v>
          </cell>
          <cell r="F70">
            <v>295957</v>
          </cell>
          <cell r="O70" t="str">
            <v>הוצאות הנהלה וכלליות</v>
          </cell>
          <cell r="R70">
            <v>1134292</v>
          </cell>
        </row>
        <row r="72">
          <cell r="C72" t="str">
            <v>סה"כ הוצאות תפעוליות</v>
          </cell>
          <cell r="F72">
            <v>1692793</v>
          </cell>
          <cell r="O72" t="str">
            <v>סה"כ הוצאות תפעוליות</v>
          </cell>
          <cell r="R72">
            <v>5834259</v>
          </cell>
        </row>
        <row r="74">
          <cell r="C74" t="str">
            <v>הפסד תפעולי</v>
          </cell>
          <cell r="F74">
            <v>1692793</v>
          </cell>
          <cell r="O74" t="str">
            <v>הפסד תפעולי</v>
          </cell>
          <cell r="R74">
            <v>5834259</v>
          </cell>
        </row>
        <row r="76">
          <cell r="C76" t="str">
            <v>הכנסות (הוצאות) מימון</v>
          </cell>
          <cell r="F76">
            <v>30816.682692307506</v>
          </cell>
          <cell r="O76" t="str">
            <v>הכנסות (הוצאות) מימון</v>
          </cell>
          <cell r="R76">
            <v>-8185</v>
          </cell>
        </row>
        <row r="78">
          <cell r="O78" t="str">
            <v>הפסד לפני אקוויטי</v>
          </cell>
          <cell r="R78">
            <v>5826074</v>
          </cell>
        </row>
        <row r="80">
          <cell r="C80" t="str">
            <v>הכנסות (הוצאות) אחרות</v>
          </cell>
          <cell r="O80" t="str">
            <v>הפסדי אקוויטי</v>
          </cell>
          <cell r="R80">
            <v>640072.36800000002</v>
          </cell>
        </row>
        <row r="82">
          <cell r="C82" t="str">
            <v>הפסד לתקופה</v>
          </cell>
          <cell r="F82">
            <v>1661976.3173076925</v>
          </cell>
          <cell r="H82">
            <v>1</v>
          </cell>
          <cell r="O82" t="str">
            <v>הפסד לתקופה</v>
          </cell>
          <cell r="R82">
            <v>6466146.3679999998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"/>
      <sheetName val="הרכבה"/>
      <sheetName val="אנליטי"/>
      <sheetName val="גיליון1"/>
      <sheetName val="?????"/>
      <sheetName val="הרכבה מאוחד"/>
      <sheetName val="פקודות נוספות קדנט בע&quot;מ"/>
      <sheetName val="הרכבה_מאוחד4"/>
      <sheetName val="פקודות_נוספות_קדנט_בע&quot;מ4"/>
      <sheetName val="הרכבה_מאוחד"/>
      <sheetName val="פקודות_נוספות_קדנט_בע&quot;מ"/>
      <sheetName val="הרכבה_מאוחד1"/>
      <sheetName val="פקודות_נוספות_קדנט_בע&quot;מ1"/>
      <sheetName val="הרכבה_מאוחד2"/>
      <sheetName val="פקודות_נוספות_קדנט_בע&quot;מ2"/>
      <sheetName val="הרכבה_מאוחד3"/>
      <sheetName val="פקודות_נוספות_קדנט_בע&quot;מ3"/>
      <sheetName val="הרכבה_מאוחד5"/>
      <sheetName val="פקודות_נוספות_קדנט_בע&quot;מ5"/>
      <sheetName val="הרכבה_מאוחד6"/>
      <sheetName val="פקודות_נוספות_קדנט_בע&quot;מ6"/>
      <sheetName val="הרכבה_מאוחד7"/>
      <sheetName val="פקודות_נוספות_קדנט_בע&quot;מ7"/>
      <sheetName val="נומינלי"/>
      <sheetName val="TELEMAIL"/>
      <sheetName val="מעגל רכוש קבוע"/>
      <sheetName val="פקדונות וניירות ערך"/>
      <sheetName val="מאזן + PN סולו"/>
    </sheetNames>
    <sheetDataSet>
      <sheetData sheetId="0" refreshError="1">
        <row r="4">
          <cell r="K4" t="str">
            <v>טלגייט בע"מ</v>
          </cell>
        </row>
        <row r="6">
          <cell r="K6" t="str">
            <v>מאזן ליום 30 בספטמבר, 1997</v>
          </cell>
        </row>
        <row r="8">
          <cell r="N8" t="str">
            <v>$</v>
          </cell>
          <cell r="R8" t="str">
            <v>$</v>
          </cell>
        </row>
        <row r="9">
          <cell r="K9" t="str">
            <v>רכוש שוטף</v>
          </cell>
          <cell r="P9" t="str">
            <v>התחייבויות שוטפות</v>
          </cell>
        </row>
        <row r="11">
          <cell r="K11" t="str">
            <v>מזומנים ושווי מזומנים</v>
          </cell>
          <cell r="N11">
            <v>0</v>
          </cell>
          <cell r="P11" t="str">
            <v>ספקים</v>
          </cell>
          <cell r="R11">
            <v>0</v>
          </cell>
        </row>
        <row r="13">
          <cell r="K13" t="str">
            <v>בטוחות סחירות</v>
          </cell>
          <cell r="N13">
            <v>0</v>
          </cell>
          <cell r="P13" t="str">
            <v>עובדים ומוסדות בגין שכר</v>
          </cell>
          <cell r="R13">
            <v>0</v>
          </cell>
        </row>
        <row r="15">
          <cell r="K15" t="str">
            <v>הכנסות לקבל-השתתפות ממשלה</v>
          </cell>
          <cell r="N15">
            <v>0</v>
          </cell>
          <cell r="P15" t="str">
            <v>זכאים אחרים</v>
          </cell>
          <cell r="R15">
            <v>0</v>
          </cell>
        </row>
        <row r="17">
          <cell r="K17" t="str">
            <v>חייבים אחרים</v>
          </cell>
          <cell r="N17">
            <v>0</v>
          </cell>
          <cell r="P17" t="str">
            <v>סה"כ התחייבויות שוטפות</v>
          </cell>
          <cell r="R17">
            <v>0</v>
          </cell>
        </row>
        <row r="19">
          <cell r="K19" t="str">
            <v>סה"כ רכוש שוטף</v>
          </cell>
          <cell r="N19">
            <v>0</v>
          </cell>
        </row>
        <row r="20">
          <cell r="P20" t="str">
            <v>התחייבויות לזמן ארוך</v>
          </cell>
        </row>
        <row r="22">
          <cell r="P22" t="str">
            <v>התחייבויות לסיום יחסי</v>
          </cell>
        </row>
        <row r="23">
          <cell r="P23" t="str">
            <v>עובד-מעביד, נטו</v>
          </cell>
          <cell r="R23">
            <v>0</v>
          </cell>
        </row>
        <row r="25">
          <cell r="P25" t="str">
            <v>הלוואות בעלים</v>
          </cell>
          <cell r="R25">
            <v>0</v>
          </cell>
        </row>
        <row r="27">
          <cell r="K27" t="str">
            <v>רכוש קבוע</v>
          </cell>
          <cell r="R27">
            <v>0</v>
          </cell>
        </row>
        <row r="29">
          <cell r="K29" t="str">
            <v>עלות</v>
          </cell>
          <cell r="N29">
            <v>0</v>
          </cell>
        </row>
        <row r="30">
          <cell r="P30" t="str">
            <v>הון עצמי</v>
          </cell>
        </row>
        <row r="31">
          <cell r="K31" t="str">
            <v>פחת נצבר</v>
          </cell>
          <cell r="N31">
            <v>0</v>
          </cell>
        </row>
        <row r="32">
          <cell r="P32" t="str">
            <v>הון מניות</v>
          </cell>
          <cell r="R32">
            <v>0</v>
          </cell>
        </row>
        <row r="33">
          <cell r="K33" t="str">
            <v>רכוש קבוע, נטו</v>
          </cell>
          <cell r="N33">
            <v>0</v>
          </cell>
        </row>
        <row r="34">
          <cell r="P34" t="str">
            <v>פרמיה על מניות</v>
          </cell>
          <cell r="R34">
            <v>0</v>
          </cell>
        </row>
        <row r="36">
          <cell r="P36" t="str">
            <v>קרן הון- אופציות</v>
          </cell>
          <cell r="R36">
            <v>0</v>
          </cell>
        </row>
        <row r="38">
          <cell r="P38" t="str">
            <v>הפסד נצבר</v>
          </cell>
          <cell r="R38">
            <v>0</v>
          </cell>
        </row>
        <row r="40">
          <cell r="P40" t="str">
            <v>סה"כ הון עצמי</v>
          </cell>
          <cell r="R40">
            <v>0</v>
          </cell>
        </row>
        <row r="46">
          <cell r="C46" t="str">
            <v>טלגייט בע"מ</v>
          </cell>
        </row>
        <row r="48">
          <cell r="B48" t="str">
            <v>רווח והפסד לתקופה שנסתיימה ביום 30 בספטמבר, 1997</v>
          </cell>
        </row>
        <row r="52">
          <cell r="C52" t="str">
            <v>הוצאות תפעוליות:</v>
          </cell>
        </row>
        <row r="54">
          <cell r="C54" t="str">
            <v>הוצאות מחקר ופיתוח, נטו</v>
          </cell>
          <cell r="G54">
            <v>2492023.4542857143</v>
          </cell>
        </row>
        <row r="56">
          <cell r="C56" t="str">
            <v>הוצאות שיווק</v>
          </cell>
          <cell r="G56">
            <v>284305</v>
          </cell>
        </row>
        <row r="58">
          <cell r="C58" t="str">
            <v>הוצאות הנהלה וכלליות</v>
          </cell>
          <cell r="G58">
            <v>481735</v>
          </cell>
        </row>
        <row r="60">
          <cell r="C60" t="str">
            <v>סה"כ הוצאות תפעוליות</v>
          </cell>
          <cell r="G60">
            <v>3258063.4542857143</v>
          </cell>
        </row>
        <row r="62">
          <cell r="C62" t="str">
            <v>הפסד תפעולי</v>
          </cell>
          <cell r="G62">
            <v>3258063.4542857143</v>
          </cell>
        </row>
        <row r="64">
          <cell r="C64" t="str">
            <v>הכנסות מימון</v>
          </cell>
          <cell r="G64">
            <v>88135</v>
          </cell>
        </row>
        <row r="66">
          <cell r="C66" t="str">
            <v>הפסד השנה</v>
          </cell>
          <cell r="G66">
            <v>3169928.4542857143</v>
          </cell>
        </row>
      </sheetData>
      <sheetData sheetId="1">
        <row r="4">
          <cell r="K4" t="str">
            <v>טלגייט בע"מ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"/>
      <sheetName val="רוה&quot;ס "/>
      <sheetName val="שינויים בהון"/>
      <sheetName val="תזרים חברה "/>
      <sheetName val="תזרים  מאוחד $"/>
      <sheetName val="תזרים  מאוחד"/>
      <sheetName val="גליון איחוד שיווק"/>
      <sheetName val="גליון עזר לדוחות שיווק"/>
      <sheetName val="ביאורים להרכבות"/>
      <sheetName val="ביאור רכוש קבוע"/>
      <sheetName val="חו&quot;ז"/>
      <sheetName val="פק' איחוד שיווק"/>
      <sheetName val="פק' מיון"/>
      <sheetName val="גליון איחוד מותאם"/>
      <sheetName val="התאמת חו&quot;ז-פקודות"/>
      <sheetName val="מלאי"/>
      <sheetName val="מלאי2"/>
      <sheetName val="תזרים חברה 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ויסוניק שיווק</v>
          </cell>
        </row>
        <row r="2">
          <cell r="A2" t="str">
            <v>גליון איחוד מאזן</v>
          </cell>
        </row>
        <row r="3">
          <cell r="A3" t="str">
            <v>באלפי ש"ח מותאמים לדולר-31.12.03</v>
          </cell>
        </row>
        <row r="5">
          <cell r="B5" t="str">
            <v>שיווק</v>
          </cell>
          <cell r="C5" t="str">
            <v>ארה"ב אינק</v>
          </cell>
          <cell r="D5" t="str">
            <v>ארה"ב סיסטמס</v>
          </cell>
          <cell r="E5" t="str">
            <v>אנגליה</v>
          </cell>
          <cell r="F5" t="str">
            <v>ספרד</v>
          </cell>
          <cell r="G5" t="str">
            <v>גרמניה</v>
          </cell>
          <cell r="H5" t="str">
            <v>דסון</v>
          </cell>
          <cell r="I5" t="str">
            <v>אוסטרליה</v>
          </cell>
          <cell r="J5" t="str">
            <v>צרפת</v>
          </cell>
          <cell r="K5" t="str">
            <v>מדקס</v>
          </cell>
          <cell r="L5" t="str">
            <v>סה"כ</v>
          </cell>
          <cell r="M5" t="str">
            <v>פק' איחוד</v>
          </cell>
        </row>
        <row r="6">
          <cell r="A6" t="str">
            <v>רכוש שוטף</v>
          </cell>
        </row>
        <row r="7">
          <cell r="A7" t="str">
            <v>מזומנים ושווי מזומנים</v>
          </cell>
          <cell r="B7">
            <v>0</v>
          </cell>
          <cell r="C7">
            <v>2399.6919999999996</v>
          </cell>
          <cell r="D7">
            <v>0</v>
          </cell>
          <cell r="E7">
            <v>3214.1859999999997</v>
          </cell>
          <cell r="F7">
            <v>740.05099999999993</v>
          </cell>
          <cell r="G7">
            <v>144.50699999999998</v>
          </cell>
          <cell r="H7">
            <v>113.85399999999998</v>
          </cell>
          <cell r="I7">
            <v>249.60299999999998</v>
          </cell>
          <cell r="J7">
            <v>4.3789999999999996</v>
          </cell>
          <cell r="K7">
            <v>407.24699999999996</v>
          </cell>
          <cell r="L7">
            <v>7273.5189999999984</v>
          </cell>
          <cell r="M7">
            <v>0</v>
          </cell>
        </row>
        <row r="8">
          <cell r="A8" t="str">
            <v>פקדונות והשקעות לזמן קצר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לקוחות</v>
          </cell>
          <cell r="B9">
            <v>0</v>
          </cell>
          <cell r="C9">
            <v>7939.1269999999995</v>
          </cell>
          <cell r="D9">
            <v>0</v>
          </cell>
          <cell r="E9">
            <v>4777.4889999999996</v>
          </cell>
          <cell r="F9">
            <v>8793.0319999999992</v>
          </cell>
          <cell r="G9">
            <v>1493.2389999999998</v>
          </cell>
          <cell r="H9">
            <v>140.12799999999999</v>
          </cell>
          <cell r="I9">
            <v>683.12399999999991</v>
          </cell>
          <cell r="J9">
            <v>0</v>
          </cell>
          <cell r="K9">
            <v>1642.1249999999998</v>
          </cell>
          <cell r="L9">
            <v>25468.263999999999</v>
          </cell>
          <cell r="M9">
            <v>-13.136999999999999</v>
          </cell>
        </row>
        <row r="10">
          <cell r="A10" t="str">
            <v>חייבים ויתרות חובה</v>
          </cell>
          <cell r="B10">
            <v>0</v>
          </cell>
          <cell r="C10">
            <v>258.36099999999999</v>
          </cell>
          <cell r="D10">
            <v>0</v>
          </cell>
          <cell r="E10">
            <v>429.14199999999994</v>
          </cell>
          <cell r="F10">
            <v>1948.6549999999997</v>
          </cell>
          <cell r="G10">
            <v>162.023</v>
          </cell>
          <cell r="H10">
            <v>78.821999999999989</v>
          </cell>
          <cell r="I10">
            <v>166.40199999999999</v>
          </cell>
          <cell r="J10">
            <v>70.063999999999993</v>
          </cell>
          <cell r="K10">
            <v>494.82699999999994</v>
          </cell>
          <cell r="L10">
            <v>3608.2959999999994</v>
          </cell>
          <cell r="M10">
            <v>0</v>
          </cell>
        </row>
        <row r="11">
          <cell r="A11" t="str">
            <v>חברות קשורות</v>
          </cell>
          <cell r="B11">
            <v>0</v>
          </cell>
          <cell r="C11">
            <v>591.16499999999996</v>
          </cell>
          <cell r="D11">
            <v>0</v>
          </cell>
          <cell r="E11">
            <v>345.94099999999997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937.10599999999999</v>
          </cell>
          <cell r="M11">
            <v>0</v>
          </cell>
        </row>
        <row r="12">
          <cell r="A12" t="str">
            <v>מלאי</v>
          </cell>
          <cell r="B12">
            <v>0</v>
          </cell>
          <cell r="C12">
            <v>4085.6069999999995</v>
          </cell>
          <cell r="D12">
            <v>0</v>
          </cell>
          <cell r="E12">
            <v>4777.4889999999996</v>
          </cell>
          <cell r="F12">
            <v>5381.7909999999993</v>
          </cell>
          <cell r="G12">
            <v>923.96899999999994</v>
          </cell>
          <cell r="H12">
            <v>175.15999999999997</v>
          </cell>
          <cell r="I12">
            <v>1029.0649999999998</v>
          </cell>
          <cell r="J12">
            <v>0</v>
          </cell>
          <cell r="K12">
            <v>1677.1569999999999</v>
          </cell>
          <cell r="L12">
            <v>18050.237999999998</v>
          </cell>
          <cell r="M12">
            <v>0</v>
          </cell>
        </row>
        <row r="13">
          <cell r="A13" t="str">
            <v xml:space="preserve"> </v>
          </cell>
          <cell r="B13">
            <v>0</v>
          </cell>
          <cell r="C13">
            <v>15273.951999999999</v>
          </cell>
          <cell r="D13">
            <v>0</v>
          </cell>
          <cell r="E13">
            <v>13544.246999999999</v>
          </cell>
          <cell r="F13">
            <v>16863.528999999995</v>
          </cell>
          <cell r="G13">
            <v>2723.7379999999998</v>
          </cell>
          <cell r="H13">
            <v>507.96399999999994</v>
          </cell>
          <cell r="I13">
            <v>2128.1939999999995</v>
          </cell>
          <cell r="J13">
            <v>74.442999999999998</v>
          </cell>
          <cell r="K13">
            <v>4221.3559999999998</v>
          </cell>
          <cell r="L13">
            <v>55337.422999999995</v>
          </cell>
          <cell r="M13">
            <v>-13.136999999999999</v>
          </cell>
        </row>
        <row r="14">
          <cell r="A14" t="str">
            <v>השקעות וחובות לז"א</v>
          </cell>
          <cell r="C14">
            <v>0</v>
          </cell>
        </row>
        <row r="15">
          <cell r="A15" t="str">
            <v>פקדונות והשקעות לזמן ארוך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השקעה בחברה כלולה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חובות לזמן ארוך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 xml:space="preserve"> 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רכוש קבוע</v>
          </cell>
          <cell r="C19">
            <v>0</v>
          </cell>
        </row>
        <row r="20">
          <cell r="A20" t="str">
            <v>עלות</v>
          </cell>
          <cell r="B20">
            <v>0</v>
          </cell>
          <cell r="C20">
            <v>1716.5679999999998</v>
          </cell>
          <cell r="D20">
            <v>0</v>
          </cell>
          <cell r="E20">
            <v>2312.1119999999996</v>
          </cell>
          <cell r="F20">
            <v>1169.193</v>
          </cell>
          <cell r="G20">
            <v>157.64399999999998</v>
          </cell>
          <cell r="H20">
            <v>83.200999999999993</v>
          </cell>
          <cell r="I20">
            <v>96.337999999999994</v>
          </cell>
          <cell r="J20">
            <v>0</v>
          </cell>
          <cell r="K20">
            <v>753.18799999999987</v>
          </cell>
          <cell r="L20">
            <v>6288.2439999999997</v>
          </cell>
        </row>
        <row r="21">
          <cell r="A21" t="str">
            <v>פחת שנצבר</v>
          </cell>
          <cell r="B21">
            <v>0</v>
          </cell>
          <cell r="C21">
            <v>1515.1339999999998</v>
          </cell>
          <cell r="D21">
            <v>0</v>
          </cell>
          <cell r="E21">
            <v>1747.2209999999998</v>
          </cell>
          <cell r="F21">
            <v>564.89099999999996</v>
          </cell>
          <cell r="G21">
            <v>131.36999999999998</v>
          </cell>
          <cell r="H21">
            <v>4.3789999999999996</v>
          </cell>
          <cell r="I21">
            <v>35.031999999999996</v>
          </cell>
          <cell r="J21">
            <v>0</v>
          </cell>
          <cell r="K21">
            <v>455.41599999999994</v>
          </cell>
          <cell r="L21">
            <v>4453.4429999999993</v>
          </cell>
          <cell r="M21">
            <v>0</v>
          </cell>
        </row>
        <row r="22">
          <cell r="B22">
            <v>0</v>
          </cell>
          <cell r="C22">
            <v>201.43399999999997</v>
          </cell>
          <cell r="D22">
            <v>0</v>
          </cell>
          <cell r="E22">
            <v>564.89099999999985</v>
          </cell>
          <cell r="F22">
            <v>604.30200000000002</v>
          </cell>
          <cell r="G22">
            <v>26.274000000000001</v>
          </cell>
          <cell r="H22">
            <v>78.821999999999989</v>
          </cell>
          <cell r="I22">
            <v>61.305999999999997</v>
          </cell>
          <cell r="J22">
            <v>0</v>
          </cell>
          <cell r="K22">
            <v>297.77199999999993</v>
          </cell>
          <cell r="L22">
            <v>1834.8010000000004</v>
          </cell>
          <cell r="M22">
            <v>0</v>
          </cell>
        </row>
        <row r="23">
          <cell r="C23">
            <v>0</v>
          </cell>
        </row>
        <row r="24">
          <cell r="A24" t="str">
            <v>מיסים נדחים</v>
          </cell>
          <cell r="B24">
            <v>0</v>
          </cell>
          <cell r="C24">
            <v>656.84999999999991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-166.40199999999999</v>
          </cell>
          <cell r="L24">
            <v>490.44799999999992</v>
          </cell>
          <cell r="M24">
            <v>328.42499999999995</v>
          </cell>
        </row>
        <row r="25">
          <cell r="A25" t="str">
            <v>רכוש אחר, נטו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775.08299999999997</v>
          </cell>
        </row>
        <row r="26">
          <cell r="C26">
            <v>0</v>
          </cell>
        </row>
        <row r="27">
          <cell r="A27" t="str">
            <v>סה"כ אקטיב</v>
          </cell>
          <cell r="B27">
            <v>0</v>
          </cell>
          <cell r="C27">
            <v>16132.235999999999</v>
          </cell>
          <cell r="D27">
            <v>0</v>
          </cell>
          <cell r="E27">
            <v>14109.137999999999</v>
          </cell>
          <cell r="F27">
            <v>17467.830999999995</v>
          </cell>
          <cell r="G27">
            <v>2750.0119999999997</v>
          </cell>
          <cell r="H27">
            <v>586.78599999999994</v>
          </cell>
          <cell r="I27">
            <v>2189.4999999999995</v>
          </cell>
          <cell r="J27">
            <v>74.442999999999998</v>
          </cell>
          <cell r="K27">
            <v>4352.7259999999997</v>
          </cell>
          <cell r="L27">
            <v>57662.671999999991</v>
          </cell>
          <cell r="M27">
            <v>1090.3709999999999</v>
          </cell>
        </row>
        <row r="28">
          <cell r="C28">
            <v>0</v>
          </cell>
        </row>
        <row r="29">
          <cell r="A29" t="str">
            <v>התחייבויות  שוטפות</v>
          </cell>
          <cell r="C29">
            <v>0</v>
          </cell>
        </row>
        <row r="30">
          <cell r="A30" t="str">
            <v>אשראי לז"ק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61.305999999999997</v>
          </cell>
          <cell r="L30">
            <v>61.305999999999997</v>
          </cell>
          <cell r="M30">
            <v>0</v>
          </cell>
        </row>
        <row r="31">
          <cell r="A31" t="str">
            <v>ספקים ונותני שירותים</v>
          </cell>
          <cell r="B31">
            <v>0</v>
          </cell>
          <cell r="C31">
            <v>472.93199999999996</v>
          </cell>
          <cell r="D31">
            <v>0</v>
          </cell>
          <cell r="E31">
            <v>350.31999999999994</v>
          </cell>
          <cell r="F31">
            <v>551.75399999999991</v>
          </cell>
          <cell r="G31">
            <v>52.547999999999995</v>
          </cell>
          <cell r="H31">
            <v>253.98199999999997</v>
          </cell>
          <cell r="I31">
            <v>8.7579999999999991</v>
          </cell>
          <cell r="J31">
            <v>26.273999999999997</v>
          </cell>
          <cell r="K31">
            <v>166.40199999999999</v>
          </cell>
          <cell r="L31">
            <v>1882.9699999999998</v>
          </cell>
          <cell r="M31">
            <v>0</v>
          </cell>
        </row>
        <row r="32">
          <cell r="A32" t="str">
            <v>חברות קשורות</v>
          </cell>
          <cell r="B32">
            <v>0</v>
          </cell>
          <cell r="C32">
            <v>20839.660999999996</v>
          </cell>
          <cell r="D32">
            <v>0</v>
          </cell>
          <cell r="E32">
            <v>19250.083999999999</v>
          </cell>
          <cell r="F32">
            <v>16627.062999999998</v>
          </cell>
          <cell r="G32">
            <v>4365.8629999999994</v>
          </cell>
          <cell r="H32">
            <v>197.05499999999998</v>
          </cell>
          <cell r="I32">
            <v>3625.8119999999994</v>
          </cell>
          <cell r="J32">
            <v>394.10999999999996</v>
          </cell>
          <cell r="K32">
            <v>3831.6249999999995</v>
          </cell>
          <cell r="L32">
            <v>69131.272999999986</v>
          </cell>
          <cell r="M32">
            <v>-13.136999999999999</v>
          </cell>
        </row>
        <row r="33">
          <cell r="A33" t="str">
            <v>זכאים ויתרות זכות</v>
          </cell>
          <cell r="B33">
            <v>0</v>
          </cell>
          <cell r="C33">
            <v>1134.1609999999998</v>
          </cell>
          <cell r="D33">
            <v>0</v>
          </cell>
          <cell r="E33">
            <v>236.46599999999998</v>
          </cell>
          <cell r="F33">
            <v>455.41599999999994</v>
          </cell>
          <cell r="G33">
            <v>100.71699999999998</v>
          </cell>
          <cell r="H33">
            <v>43.789999999999992</v>
          </cell>
          <cell r="I33">
            <v>87.579999999999984</v>
          </cell>
          <cell r="J33">
            <v>8.7579999999999991</v>
          </cell>
          <cell r="K33">
            <v>0</v>
          </cell>
          <cell r="L33">
            <v>2066.8879999999995</v>
          </cell>
          <cell r="M33">
            <v>0</v>
          </cell>
        </row>
        <row r="34">
          <cell r="B34">
            <v>0</v>
          </cell>
          <cell r="C34">
            <v>22494.922999999999</v>
          </cell>
          <cell r="D34">
            <v>0</v>
          </cell>
          <cell r="E34">
            <v>19836.87</v>
          </cell>
          <cell r="F34">
            <v>17634.233</v>
          </cell>
          <cell r="G34">
            <v>4519.1279999999988</v>
          </cell>
          <cell r="H34">
            <v>494.82699999999988</v>
          </cell>
          <cell r="I34">
            <v>3722.1499999999992</v>
          </cell>
          <cell r="J34">
            <v>429.14199999999994</v>
          </cell>
          <cell r="K34">
            <v>4059.3329999999996</v>
          </cell>
          <cell r="L34">
            <v>73142.436999999991</v>
          </cell>
          <cell r="M34">
            <v>-13.136999999999999</v>
          </cell>
        </row>
        <row r="35">
          <cell r="A35" t="str">
            <v>התחייבויות לזמן ארוך</v>
          </cell>
          <cell r="C35">
            <v>0</v>
          </cell>
        </row>
        <row r="36">
          <cell r="A36" t="str">
            <v xml:space="preserve">אשראי מתאגידים בנקאיים 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התחייבות לבעל עניין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1532.6499999999999</v>
          </cell>
          <cell r="L37">
            <v>1532.6499999999999</v>
          </cell>
          <cell r="M37">
            <v>0</v>
          </cell>
        </row>
        <row r="38">
          <cell r="A38" t="str">
            <v>עודף הפסדים על השקעה בחברות מוחזקות</v>
          </cell>
          <cell r="B38">
            <v>16351.185999999998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16351.185999999998</v>
          </cell>
          <cell r="M38">
            <v>-16351.185999999998</v>
          </cell>
        </row>
        <row r="39">
          <cell r="A39" t="str">
            <v>התחייבויות בשל סיום יחסי עובד מעביד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שטר הון</v>
          </cell>
          <cell r="B40">
            <v>1471.3439999999998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1471.3439999999998</v>
          </cell>
          <cell r="M40">
            <v>0</v>
          </cell>
        </row>
        <row r="41">
          <cell r="B41">
            <v>17822.53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1532.6499999999999</v>
          </cell>
          <cell r="L41">
            <v>19355.18</v>
          </cell>
          <cell r="M41">
            <v>-16351.185999999998</v>
          </cell>
        </row>
        <row r="42">
          <cell r="C42">
            <v>0</v>
          </cell>
        </row>
        <row r="43">
          <cell r="A43" t="str">
            <v>אג"ח להמרה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C44">
            <v>0</v>
          </cell>
        </row>
        <row r="45">
          <cell r="A45" t="str">
            <v>הון עצמי</v>
          </cell>
          <cell r="B45">
            <v>-17822.53</v>
          </cell>
          <cell r="C45">
            <v>-6362.686999999999</v>
          </cell>
          <cell r="D45">
            <v>0</v>
          </cell>
          <cell r="E45">
            <v>-5968.5769999999993</v>
          </cell>
          <cell r="F45">
            <v>-166.40199999999999</v>
          </cell>
          <cell r="G45">
            <v>-1830.4219999999998</v>
          </cell>
          <cell r="H45">
            <v>91.958999999999989</v>
          </cell>
          <cell r="I45">
            <v>-1567.6819999999998</v>
          </cell>
          <cell r="J45">
            <v>-354.69899999999996</v>
          </cell>
          <cell r="K45">
            <v>-1296.184</v>
          </cell>
          <cell r="L45">
            <v>-35277.223999999995</v>
          </cell>
          <cell r="M45">
            <v>17454.694</v>
          </cell>
        </row>
        <row r="46">
          <cell r="C46">
            <v>0</v>
          </cell>
        </row>
        <row r="47">
          <cell r="A47" t="str">
            <v>סה"כ פאסיב</v>
          </cell>
          <cell r="B47">
            <v>0</v>
          </cell>
          <cell r="C47">
            <v>16132.236000000001</v>
          </cell>
          <cell r="D47">
            <v>0</v>
          </cell>
          <cell r="E47">
            <v>13868.293</v>
          </cell>
          <cell r="F47">
            <v>17467.831000000002</v>
          </cell>
          <cell r="G47">
            <v>2688.7059999999992</v>
          </cell>
          <cell r="H47">
            <v>586.78599999999983</v>
          </cell>
          <cell r="I47">
            <v>2154.4679999999994</v>
          </cell>
          <cell r="J47">
            <v>74.442999999999984</v>
          </cell>
          <cell r="K47">
            <v>4295.7989999999991</v>
          </cell>
          <cell r="L47">
            <v>57220.393000000004</v>
          </cell>
          <cell r="M47">
            <v>1090.371000000001</v>
          </cell>
        </row>
        <row r="56">
          <cell r="A56" t="str">
            <v>ויסוניק שיווק</v>
          </cell>
        </row>
        <row r="57">
          <cell r="A57" t="str">
            <v>גליון איחוד רווח והפסד</v>
          </cell>
        </row>
        <row r="58">
          <cell r="A58" t="str">
            <v>באלפי ש"ח מותאמים לדולר 30.06.2003</v>
          </cell>
        </row>
        <row r="60">
          <cell r="B60" t="str">
            <v>שיווק</v>
          </cell>
          <cell r="C60" t="str">
            <v>ארה"ב אינק</v>
          </cell>
          <cell r="D60" t="str">
            <v>ארה"ב סיסטמס</v>
          </cell>
          <cell r="E60" t="str">
            <v>אנגליה</v>
          </cell>
          <cell r="F60" t="str">
            <v>ספרד</v>
          </cell>
          <cell r="G60" t="str">
            <v>גרמניה</v>
          </cell>
          <cell r="H60" t="str">
            <v>דסון</v>
          </cell>
          <cell r="I60" t="str">
            <v>אוסטרליה</v>
          </cell>
          <cell r="J60" t="str">
            <v>צרפת</v>
          </cell>
          <cell r="K60" t="str">
            <v>מדקס</v>
          </cell>
          <cell r="L60" t="str">
            <v>סה"כ</v>
          </cell>
          <cell r="M60" t="str">
            <v>פק' איחוד</v>
          </cell>
        </row>
        <row r="61">
          <cell r="A61" t="str">
            <v>מכירות</v>
          </cell>
          <cell r="B61">
            <v>0</v>
          </cell>
          <cell r="C61">
            <v>8863.0959999999995</v>
          </cell>
          <cell r="D61">
            <v>0</v>
          </cell>
          <cell r="E61">
            <v>5867.86</v>
          </cell>
          <cell r="F61">
            <v>7728.9349999999995</v>
          </cell>
          <cell r="G61">
            <v>2036.2349999999999</v>
          </cell>
          <cell r="H61">
            <v>78.821999999999989</v>
          </cell>
          <cell r="I61">
            <v>722.53499999999997</v>
          </cell>
          <cell r="J61">
            <v>0</v>
          </cell>
          <cell r="K61">
            <v>3056.5419999999999</v>
          </cell>
          <cell r="L61">
            <v>28354.024999999998</v>
          </cell>
          <cell r="M61">
            <v>0</v>
          </cell>
        </row>
        <row r="62">
          <cell r="A62" t="str">
            <v>עלות המכירות</v>
          </cell>
          <cell r="B62">
            <v>0</v>
          </cell>
          <cell r="C62">
            <v>6581.6369999999997</v>
          </cell>
          <cell r="D62">
            <v>0</v>
          </cell>
          <cell r="E62">
            <v>4589.1919999999991</v>
          </cell>
          <cell r="F62">
            <v>6524.7099999999991</v>
          </cell>
          <cell r="G62">
            <v>1309.3209999999999</v>
          </cell>
          <cell r="H62">
            <v>35.031999999999996</v>
          </cell>
          <cell r="I62">
            <v>591.16499999999996</v>
          </cell>
          <cell r="J62">
            <v>0</v>
          </cell>
          <cell r="K62">
            <v>2399.6919999999996</v>
          </cell>
          <cell r="L62">
            <v>22030.748999999996</v>
          </cell>
          <cell r="M62">
            <v>0</v>
          </cell>
        </row>
        <row r="63">
          <cell r="A63" t="str">
            <v>רווח גולמי</v>
          </cell>
          <cell r="B63">
            <v>0</v>
          </cell>
          <cell r="C63">
            <v>2281.4589999999998</v>
          </cell>
          <cell r="D63">
            <v>0</v>
          </cell>
          <cell r="E63">
            <v>1278.6680000000006</v>
          </cell>
          <cell r="F63">
            <v>1204.2250000000004</v>
          </cell>
          <cell r="G63">
            <v>726.91399999999999</v>
          </cell>
          <cell r="H63">
            <v>43.789999999999992</v>
          </cell>
          <cell r="I63">
            <v>131.37</v>
          </cell>
          <cell r="J63">
            <v>0</v>
          </cell>
          <cell r="K63">
            <v>656.85000000000036</v>
          </cell>
          <cell r="L63">
            <v>6323.2760000000017</v>
          </cell>
          <cell r="M63">
            <v>0</v>
          </cell>
        </row>
        <row r="64">
          <cell r="A64" t="str">
            <v>הוצאות מו"פ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הוצאות מכירה</v>
          </cell>
          <cell r="B65">
            <v>0</v>
          </cell>
          <cell r="C65">
            <v>2522.3039999999996</v>
          </cell>
          <cell r="D65">
            <v>0</v>
          </cell>
          <cell r="E65">
            <v>1462.5859999999998</v>
          </cell>
          <cell r="F65">
            <v>1681.5359999999998</v>
          </cell>
          <cell r="G65">
            <v>499.20599999999996</v>
          </cell>
          <cell r="H65">
            <v>175.15999999999997</v>
          </cell>
          <cell r="I65">
            <v>354.69899999999996</v>
          </cell>
          <cell r="J65">
            <v>0</v>
          </cell>
          <cell r="K65">
            <v>630.57599999999991</v>
          </cell>
          <cell r="L65">
            <v>7326.0669999999991</v>
          </cell>
          <cell r="M65">
            <v>0</v>
          </cell>
        </row>
        <row r="66">
          <cell r="A66" t="str">
            <v>הוצאות הנה"כ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רווח (הפסד) מפעולות רגילות</v>
          </cell>
          <cell r="B67">
            <v>0</v>
          </cell>
          <cell r="C67">
            <v>-240.84499999999997</v>
          </cell>
          <cell r="D67">
            <v>0</v>
          </cell>
          <cell r="E67">
            <v>-183.91799999999921</v>
          </cell>
          <cell r="F67">
            <v>-477.31099999999947</v>
          </cell>
          <cell r="G67">
            <v>227.70800000000003</v>
          </cell>
          <cell r="H67">
            <v>-131.36999999999998</v>
          </cell>
          <cell r="I67">
            <v>-223.32899999999995</v>
          </cell>
          <cell r="J67">
            <v>0</v>
          </cell>
          <cell r="K67">
            <v>26.274000000000456</v>
          </cell>
          <cell r="L67">
            <v>-1002.7909999999974</v>
          </cell>
          <cell r="M67">
            <v>0</v>
          </cell>
        </row>
        <row r="68">
          <cell r="A68" t="str">
            <v>הוצאות מימון</v>
          </cell>
          <cell r="B68">
            <v>0</v>
          </cell>
          <cell r="C68">
            <v>-17.515999999999998</v>
          </cell>
          <cell r="D68">
            <v>0</v>
          </cell>
          <cell r="E68">
            <v>-162.023</v>
          </cell>
          <cell r="F68">
            <v>-306.52999999999997</v>
          </cell>
          <cell r="G68">
            <v>-105.09599999999999</v>
          </cell>
          <cell r="H68">
            <v>-4.3789999999999996</v>
          </cell>
          <cell r="I68">
            <v>-83.200999999999993</v>
          </cell>
          <cell r="J68">
            <v>0</v>
          </cell>
          <cell r="K68">
            <v>201.43399999999997</v>
          </cell>
          <cell r="L68">
            <v>-477.31100000000004</v>
          </cell>
          <cell r="M68">
            <v>0</v>
          </cell>
        </row>
        <row r="69">
          <cell r="A69" t="str">
            <v>הוצאות אחרות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A70" t="str">
            <v>רווח (הפסד) לפני מס</v>
          </cell>
          <cell r="B70">
            <v>0</v>
          </cell>
          <cell r="C70">
            <v>-223.32899999999998</v>
          </cell>
          <cell r="D70">
            <v>0</v>
          </cell>
          <cell r="E70">
            <v>-21.894999999999214</v>
          </cell>
          <cell r="F70">
            <v>-170.78099999999949</v>
          </cell>
          <cell r="G70">
            <v>332.80400000000003</v>
          </cell>
          <cell r="H70">
            <v>-126.99099999999997</v>
          </cell>
          <cell r="I70">
            <v>-140.12799999999996</v>
          </cell>
          <cell r="J70">
            <v>0</v>
          </cell>
          <cell r="K70">
            <v>-175.15999999999951</v>
          </cell>
          <cell r="L70">
            <v>-525.4799999999974</v>
          </cell>
          <cell r="M70">
            <v>0</v>
          </cell>
        </row>
        <row r="71">
          <cell r="A71" t="str">
            <v>מסים על הכנסה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39.410999999999994</v>
          </cell>
          <cell r="L71">
            <v>39.410999999999994</v>
          </cell>
          <cell r="M71">
            <v>0</v>
          </cell>
        </row>
        <row r="72">
          <cell r="A72" t="str">
            <v>הפסד לפני חלק החברה בהפסדי חברה כלולה</v>
          </cell>
          <cell r="B72">
            <v>0</v>
          </cell>
          <cell r="C72">
            <v>-223.32899999999998</v>
          </cell>
          <cell r="D72">
            <v>0</v>
          </cell>
          <cell r="E72">
            <v>-21.894999999999214</v>
          </cell>
          <cell r="F72">
            <v>-170.78099999999949</v>
          </cell>
          <cell r="G72">
            <v>332.80400000000003</v>
          </cell>
          <cell r="H72">
            <v>-126.99099999999997</v>
          </cell>
          <cell r="I72">
            <v>-140.12799999999996</v>
          </cell>
          <cell r="J72">
            <v>0</v>
          </cell>
          <cell r="K72">
            <v>-214.57099999999951</v>
          </cell>
          <cell r="L72">
            <v>-564.89099999999735</v>
          </cell>
          <cell r="M72">
            <v>0</v>
          </cell>
        </row>
        <row r="73">
          <cell r="A73" t="str">
            <v>חלק החברה בהפסדי חברה כלולה</v>
          </cell>
          <cell r="B73">
            <v>564.89099999999996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564.89099999999996</v>
          </cell>
          <cell r="M73">
            <v>564.89099999999996</v>
          </cell>
        </row>
        <row r="74">
          <cell r="A74" t="str">
            <v>רווח (הפסד) לשנה</v>
          </cell>
          <cell r="B74">
            <v>-564.89099999999996</v>
          </cell>
          <cell r="C74">
            <v>-223.32899999999998</v>
          </cell>
          <cell r="D74">
            <v>0</v>
          </cell>
          <cell r="E74">
            <v>-21.894999999999214</v>
          </cell>
          <cell r="F74">
            <v>-170.78099999999949</v>
          </cell>
          <cell r="G74">
            <v>332.80400000000003</v>
          </cell>
          <cell r="H74">
            <v>-126.99099999999997</v>
          </cell>
          <cell r="I74">
            <v>-140.12799999999996</v>
          </cell>
          <cell r="J74">
            <v>0</v>
          </cell>
          <cell r="K74">
            <v>-214.57099999999951</v>
          </cell>
          <cell r="L74">
            <v>-1129.7819999999974</v>
          </cell>
          <cell r="M74">
            <v>-564.89099999999996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עבודה בתוך  4500-05  -  "/>
    </sheetNames>
    <definedNames>
      <definedName name="מאקרו1"/>
      <definedName name="מאקרו2"/>
    </definedNames>
    <sheetDataSet>
      <sheetData sheetId="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"/>
      <sheetName val="פרופורמה"/>
      <sheetName val="פרמטרים"/>
      <sheetName val="דוחות"/>
      <sheetName val="מסירות רכבים לפי יצרן"/>
      <sheetName val="מסירות רכבים לפי יבואן"/>
      <sheetName val="דירוג רכבים לפי יצרן"/>
      <sheetName val="מותגים ומחירים"/>
      <sheetName val="רכבים יד שנייה "/>
      <sheetName val="גרפים לוורד"/>
      <sheetName val="הזמנות לפי דגמים "/>
      <sheetName val="טאלדן"/>
      <sheetName val="מכירות 2004"/>
      <sheetName val="שע&quot;ח"/>
      <sheetName val="מכפיל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יירות עבודה"/>
      <sheetName val="דוחות כספיים"/>
      <sheetName val="TTI -מתואם"/>
      <sheetName val="TTI LTD"/>
      <sheetName val="ני&quot;ע-מתואם"/>
      <sheetName val="אופציות לעובדים"/>
      <sheetName val="פקודות נוספות"/>
      <sheetName val="סבירות מימון"/>
      <sheetName val="TTI- ש&quot;ח"/>
      <sheetName val="הרכבה - INC."/>
      <sheetName val="הרכבה - B.V"/>
      <sheetName val="תזרים דולרי"/>
      <sheetName val="תזרים מתואם"/>
      <sheetName val="מיסים נדחים"/>
      <sheetName val="ניתוח אנליטי-רו&quot;ה"/>
      <sheetName val="אנליטי-מאזן"/>
      <sheetName val="nasdaq"/>
      <sheetName val="רווח למניה"/>
      <sheetName val="מס 1998"/>
      <sheetName val="לקוחות"/>
      <sheetName val="לקוחות+הכנסות לקבל"/>
      <sheetName val="רכוש קבוע"/>
      <sheetName val="ביאורי רוו&quot;ה - מתואם"/>
      <sheetName val="TTI998"/>
      <sheetName val="דוחות"/>
      <sheetName val="מדדים"/>
      <sheetName val=""/>
      <sheetName val="#REF"/>
      <sheetName val="ב-ר-4-00"/>
      <sheetName val="?????? ?????"/>
      <sheetName val="????? ??????-??&quot;?"/>
      <sheetName val="ניירות_עבודה"/>
      <sheetName val="דוחות_כספיים"/>
      <sheetName val="TTI_-מתואם"/>
      <sheetName val="TTI_LTD"/>
      <sheetName val="אופציות_לעובדים"/>
      <sheetName val="פקודות_נוספות"/>
      <sheetName val="סבירות_מימון"/>
      <sheetName val="TTI-_ש&quot;ח"/>
      <sheetName val="הרכבה_-_INC_"/>
      <sheetName val="הרכבה_-_B_V"/>
      <sheetName val="תזרים_דולרי"/>
      <sheetName val="תזרים_מתואם"/>
      <sheetName val="מיסים_נדחים"/>
      <sheetName val="ניתוח_אנליטי-רו&quot;ה"/>
      <sheetName val="רווח_למניה"/>
      <sheetName val="מס_1998"/>
      <sheetName val="לקוחות+הכנסות_לקבל"/>
      <sheetName val="רכוש_קבוע"/>
      <sheetName val="ביאורי_רוו&quot;ה_-_מתואם"/>
      <sheetName val="??????_?????"/>
      <sheetName val="?????_??????-??&quot;?"/>
      <sheetName val="פרמטרים"/>
    </sheetNames>
    <sheetDataSet>
      <sheetData sheetId="0">
        <row r="10">
          <cell r="Q10">
            <v>156.5</v>
          </cell>
        </row>
      </sheetData>
      <sheetData sheetId="1">
        <row r="10">
          <cell r="Q10">
            <v>156.5</v>
          </cell>
        </row>
      </sheetData>
      <sheetData sheetId="2" refreshError="1">
        <row r="10">
          <cell r="Q10">
            <v>156.5</v>
          </cell>
        </row>
      </sheetData>
      <sheetData sheetId="3">
        <row r="10">
          <cell r="Q10">
            <v>156.5</v>
          </cell>
        </row>
      </sheetData>
      <sheetData sheetId="4">
        <row r="10">
          <cell r="Q10">
            <v>156.5</v>
          </cell>
        </row>
      </sheetData>
      <sheetData sheetId="5">
        <row r="10">
          <cell r="Q10">
            <v>156.5</v>
          </cell>
        </row>
      </sheetData>
      <sheetData sheetId="6">
        <row r="10">
          <cell r="Q10">
            <v>156.5</v>
          </cell>
        </row>
      </sheetData>
      <sheetData sheetId="7">
        <row r="10">
          <cell r="Q10">
            <v>156.5</v>
          </cell>
        </row>
      </sheetData>
      <sheetData sheetId="8">
        <row r="10">
          <cell r="Q10">
            <v>156.5</v>
          </cell>
        </row>
      </sheetData>
      <sheetData sheetId="9">
        <row r="10">
          <cell r="Q10">
            <v>156.5</v>
          </cell>
        </row>
      </sheetData>
      <sheetData sheetId="10">
        <row r="10">
          <cell r="Q10">
            <v>156.5</v>
          </cell>
        </row>
      </sheetData>
      <sheetData sheetId="11">
        <row r="10">
          <cell r="Q10">
            <v>156.5</v>
          </cell>
        </row>
      </sheetData>
      <sheetData sheetId="12"/>
      <sheetData sheetId="13">
        <row r="10">
          <cell r="Q10">
            <v>156.5</v>
          </cell>
        </row>
      </sheetData>
      <sheetData sheetId="14">
        <row r="10">
          <cell r="Q10">
            <v>156.5</v>
          </cell>
        </row>
      </sheetData>
      <sheetData sheetId="15"/>
      <sheetData sheetId="16">
        <row r="10">
          <cell r="Q10">
            <v>156.5</v>
          </cell>
        </row>
      </sheetData>
      <sheetData sheetId="17"/>
      <sheetData sheetId="18"/>
      <sheetData sheetId="19"/>
      <sheetData sheetId="20"/>
      <sheetData sheetId="21"/>
      <sheetData sheetId="22">
        <row r="10">
          <cell r="Q10">
            <v>156.5</v>
          </cell>
        </row>
      </sheetData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>
        <row r="10">
          <cell r="Q10">
            <v>156.5</v>
          </cell>
        </row>
      </sheetData>
      <sheetData sheetId="32">
        <row r="10">
          <cell r="Q10">
            <v>156.5</v>
          </cell>
        </row>
      </sheetData>
      <sheetData sheetId="33">
        <row r="10">
          <cell r="Q10">
            <v>156.5</v>
          </cell>
        </row>
      </sheetData>
      <sheetData sheetId="34">
        <row r="10">
          <cell r="Q10">
            <v>156.5</v>
          </cell>
        </row>
      </sheetData>
      <sheetData sheetId="35"/>
      <sheetData sheetId="36"/>
      <sheetData sheetId="37">
        <row r="10">
          <cell r="Q10">
            <v>156.5</v>
          </cell>
        </row>
      </sheetData>
      <sheetData sheetId="38">
        <row r="10">
          <cell r="Q10">
            <v>156.5</v>
          </cell>
        </row>
      </sheetData>
      <sheetData sheetId="39"/>
      <sheetData sheetId="40">
        <row r="10">
          <cell r="Q10">
            <v>156.5</v>
          </cell>
        </row>
      </sheetData>
      <sheetData sheetId="41">
        <row r="10">
          <cell r="Q10">
            <v>156.5</v>
          </cell>
        </row>
      </sheetData>
      <sheetData sheetId="42"/>
      <sheetData sheetId="43">
        <row r="10">
          <cell r="Q10">
            <v>156.5</v>
          </cell>
        </row>
      </sheetData>
      <sheetData sheetId="44">
        <row r="10">
          <cell r="Q10">
            <v>156.5</v>
          </cell>
        </row>
      </sheetData>
      <sheetData sheetId="45"/>
      <sheetData sheetId="46"/>
      <sheetData sheetId="47"/>
      <sheetData sheetId="48"/>
      <sheetData sheetId="49">
        <row r="10">
          <cell r="Q10">
            <v>156.5</v>
          </cell>
        </row>
      </sheetData>
      <sheetData sheetId="50"/>
      <sheetData sheetId="51"/>
      <sheetData sheetId="52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budget"/>
      <sheetName val="Investment"/>
      <sheetName val="P&amp;L"/>
      <sheetName val="הערות"/>
      <sheetName val="dep check"/>
      <sheetName val="company report"/>
      <sheetName val="Reports"/>
      <sheetName val="firm value"/>
      <sheetName val="parameters"/>
    </sheetNames>
    <sheetDataSet>
      <sheetData sheetId="0" refreshError="1">
        <row r="48">
          <cell r="B48" t="str">
            <v>Number of Customers EoP</v>
          </cell>
        </row>
        <row r="49">
          <cell r="C49" t="str">
            <v>TOTAL AT YEAR END</v>
          </cell>
        </row>
        <row r="50">
          <cell r="B50" t="str">
            <v>Direct customers</v>
          </cell>
          <cell r="C50">
            <v>1997</v>
          </cell>
          <cell r="D50">
            <v>1998</v>
          </cell>
          <cell r="E50">
            <v>1999</v>
          </cell>
          <cell r="F50">
            <v>2000</v>
          </cell>
          <cell r="G50">
            <v>2001</v>
          </cell>
          <cell r="H50">
            <v>2002</v>
          </cell>
          <cell r="I50">
            <v>2003</v>
          </cell>
          <cell r="J50">
            <v>2004</v>
          </cell>
          <cell r="K50">
            <v>2005</v>
          </cell>
        </row>
        <row r="51">
          <cell r="B51" t="str">
            <v>Mey Eden Israel ( SMR)</v>
          </cell>
          <cell r="C51">
            <v>70700</v>
          </cell>
          <cell r="D51">
            <v>84500</v>
          </cell>
          <cell r="E51">
            <v>102200</v>
          </cell>
          <cell r="F51">
            <v>128000</v>
          </cell>
          <cell r="G51">
            <v>154000</v>
          </cell>
          <cell r="H51">
            <v>181000</v>
          </cell>
          <cell r="I51">
            <v>200000</v>
          </cell>
          <cell r="J51">
            <v>215000</v>
          </cell>
          <cell r="K51">
            <v>230000</v>
          </cell>
        </row>
        <row r="52">
          <cell r="B52" t="str">
            <v>Eden Springs Poland</v>
          </cell>
          <cell r="D52">
            <v>6000</v>
          </cell>
          <cell r="E52">
            <v>27800</v>
          </cell>
          <cell r="F52">
            <v>62000</v>
          </cell>
          <cell r="G52">
            <v>122000</v>
          </cell>
          <cell r="H52">
            <v>175000</v>
          </cell>
          <cell r="I52">
            <v>230000</v>
          </cell>
          <cell r="J52">
            <v>300000</v>
          </cell>
          <cell r="K52">
            <v>390000</v>
          </cell>
        </row>
        <row r="53">
          <cell r="B53" t="str">
            <v>Eden Springs Swiss</v>
          </cell>
          <cell r="F53">
            <v>5000</v>
          </cell>
          <cell r="G53">
            <v>16000</v>
          </cell>
          <cell r="H53">
            <v>26000</v>
          </cell>
          <cell r="I53">
            <v>33000</v>
          </cell>
          <cell r="J53">
            <v>39000</v>
          </cell>
          <cell r="K53">
            <v>45000</v>
          </cell>
        </row>
        <row r="54">
          <cell r="B54" t="str">
            <v>Eden Springs Spain</v>
          </cell>
          <cell r="F54">
            <v>850</v>
          </cell>
          <cell r="G54">
            <v>13000</v>
          </cell>
          <cell r="H54">
            <v>45000</v>
          </cell>
          <cell r="I54">
            <v>90000</v>
          </cell>
          <cell r="J54">
            <v>160000</v>
          </cell>
          <cell r="K54">
            <v>230000</v>
          </cell>
        </row>
        <row r="55">
          <cell r="B55" t="str">
            <v>Eden Springs France</v>
          </cell>
          <cell r="G55">
            <v>10000</v>
          </cell>
          <cell r="H55">
            <v>35000</v>
          </cell>
          <cell r="I55">
            <v>70000</v>
          </cell>
          <cell r="J55">
            <v>115000</v>
          </cell>
          <cell r="K55">
            <v>150000</v>
          </cell>
        </row>
        <row r="56">
          <cell r="B56" t="str">
            <v>Eden Spring Russia</v>
          </cell>
        </row>
        <row r="57">
          <cell r="B57" t="str">
            <v>Eden Spring Italy</v>
          </cell>
        </row>
        <row r="58">
          <cell r="B58" t="str">
            <v>Eden Spring Benelux</v>
          </cell>
        </row>
        <row r="59">
          <cell r="B59" t="str">
            <v>Eden Spring Ceck</v>
          </cell>
        </row>
        <row r="60">
          <cell r="B60" t="str">
            <v>Total Eden Springs</v>
          </cell>
          <cell r="C60">
            <v>70700</v>
          </cell>
          <cell r="D60">
            <v>90500</v>
          </cell>
          <cell r="E60">
            <v>130000</v>
          </cell>
          <cell r="F60">
            <v>195850</v>
          </cell>
          <cell r="G60">
            <v>315000</v>
          </cell>
          <cell r="H60">
            <v>462000</v>
          </cell>
          <cell r="I60">
            <v>623000</v>
          </cell>
          <cell r="J60">
            <v>829000</v>
          </cell>
          <cell r="K60">
            <v>1045000</v>
          </cell>
        </row>
        <row r="61">
          <cell r="B61" t="str">
            <v>Fresh Cup</v>
          </cell>
          <cell r="C61">
            <v>4300</v>
          </cell>
          <cell r="D61">
            <v>5500</v>
          </cell>
          <cell r="E61">
            <v>6800</v>
          </cell>
          <cell r="F61">
            <v>8100</v>
          </cell>
          <cell r="G61">
            <v>10500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 xml:space="preserve">Lavazza </v>
          </cell>
          <cell r="D62">
            <v>4600</v>
          </cell>
          <cell r="E62">
            <v>7100</v>
          </cell>
          <cell r="F62">
            <v>11000</v>
          </cell>
          <cell r="G62">
            <v>15500</v>
          </cell>
          <cell r="H62">
            <v>20000</v>
          </cell>
          <cell r="I62">
            <v>26000</v>
          </cell>
          <cell r="J62">
            <v>35000</v>
          </cell>
          <cell r="K62">
            <v>40000</v>
          </cell>
        </row>
        <row r="63">
          <cell r="B63" t="str">
            <v>Total Direct customers</v>
          </cell>
          <cell r="C63">
            <v>75000</v>
          </cell>
          <cell r="D63">
            <v>100600</v>
          </cell>
          <cell r="E63">
            <v>143900</v>
          </cell>
          <cell r="F63">
            <v>214950</v>
          </cell>
          <cell r="G63">
            <v>341000</v>
          </cell>
          <cell r="H63">
            <v>482000</v>
          </cell>
          <cell r="I63">
            <v>649000</v>
          </cell>
          <cell r="J63">
            <v>864000</v>
          </cell>
          <cell r="K63">
            <v>1085000</v>
          </cell>
        </row>
        <row r="65">
          <cell r="B65" t="str">
            <v>Eden springs franchisee</v>
          </cell>
        </row>
        <row r="66">
          <cell r="B66" t="str">
            <v>Ukraine</v>
          </cell>
        </row>
        <row r="68">
          <cell r="B68" t="str">
            <v>Others</v>
          </cell>
        </row>
        <row r="70">
          <cell r="B70" t="str">
            <v>Total Eden springs Franchisee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2">
          <cell r="B72" t="str">
            <v>Non Direct Customers</v>
          </cell>
        </row>
        <row r="73">
          <cell r="B73" t="str">
            <v>Eden Springs Poland - Dealers</v>
          </cell>
        </row>
        <row r="78">
          <cell r="B78" t="str">
            <v>Total non direct customers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80">
          <cell r="B80" t="str">
            <v>Total for the group</v>
          </cell>
          <cell r="C80">
            <v>75000</v>
          </cell>
          <cell r="D80">
            <v>100600</v>
          </cell>
          <cell r="E80">
            <v>143900</v>
          </cell>
          <cell r="F80">
            <v>214950</v>
          </cell>
          <cell r="G80">
            <v>341000</v>
          </cell>
          <cell r="H80">
            <v>482000</v>
          </cell>
          <cell r="I80">
            <v>649000</v>
          </cell>
          <cell r="J80">
            <v>864000</v>
          </cell>
          <cell r="K80">
            <v>1085000</v>
          </cell>
        </row>
        <row r="82">
          <cell r="B82" t="str">
            <v>Other Activities</v>
          </cell>
        </row>
        <row r="83">
          <cell r="B83" t="str">
            <v>Mey Eden small bottles</v>
          </cell>
        </row>
        <row r="84">
          <cell r="B84" t="str">
            <v>Fresh Cup international</v>
          </cell>
        </row>
        <row r="85">
          <cell r="B85" t="str">
            <v>Eden Springs Poland retail ( Apia )</v>
          </cell>
        </row>
        <row r="86">
          <cell r="B86" t="str">
            <v>Total other activities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8">
          <cell r="B88" t="str">
            <v>Grand Total</v>
          </cell>
          <cell r="C88">
            <v>75000</v>
          </cell>
          <cell r="D88">
            <v>100600</v>
          </cell>
          <cell r="E88">
            <v>143900</v>
          </cell>
          <cell r="F88">
            <v>214950</v>
          </cell>
          <cell r="G88">
            <v>341000</v>
          </cell>
          <cell r="H88">
            <v>482000</v>
          </cell>
          <cell r="I88">
            <v>649000</v>
          </cell>
          <cell r="J88">
            <v>864000</v>
          </cell>
          <cell r="K88">
            <v>1085000</v>
          </cell>
        </row>
        <row r="89">
          <cell r="B89" t="str">
            <v>growth</v>
          </cell>
          <cell r="D89">
            <v>0.34133333333333327</v>
          </cell>
          <cell r="E89">
            <v>0.43041749502982118</v>
          </cell>
          <cell r="F89">
            <v>0.49374565670604587</v>
          </cell>
          <cell r="G89">
            <v>0.58641544545243085</v>
          </cell>
          <cell r="H89">
            <v>0.41348973607038131</v>
          </cell>
          <cell r="I89">
            <v>0.34647302904564325</v>
          </cell>
          <cell r="J89">
            <v>0.33127889060092452</v>
          </cell>
          <cell r="K89">
            <v>0.25578703703703698</v>
          </cell>
        </row>
        <row r="90">
          <cell r="B90" t="str">
            <v>Grand Total (without new markets)</v>
          </cell>
          <cell r="D90">
            <v>100600</v>
          </cell>
          <cell r="E90">
            <v>143900</v>
          </cell>
          <cell r="F90">
            <v>214950</v>
          </cell>
          <cell r="G90">
            <v>331000</v>
          </cell>
          <cell r="H90">
            <v>447000</v>
          </cell>
          <cell r="I90">
            <v>579000</v>
          </cell>
          <cell r="J90">
            <v>749000</v>
          </cell>
          <cell r="K90">
            <v>935000</v>
          </cell>
        </row>
        <row r="91">
          <cell r="B91" t="str">
            <v>growth</v>
          </cell>
          <cell r="D91">
            <v>0.34133333333333327</v>
          </cell>
          <cell r="E91">
            <v>0.43041749502982118</v>
          </cell>
          <cell r="F91">
            <v>0.49374565670604587</v>
          </cell>
          <cell r="G91">
            <v>0.53989299837171445</v>
          </cell>
          <cell r="H91">
            <v>0.35045317220543803</v>
          </cell>
          <cell r="I91">
            <v>0.29530201342281881</v>
          </cell>
          <cell r="J91">
            <v>0.2936096718480139</v>
          </cell>
          <cell r="K91">
            <v>0.24833110814419235</v>
          </cell>
        </row>
        <row r="94">
          <cell r="B94" t="str">
            <v>Average number of customers</v>
          </cell>
        </row>
        <row r="96">
          <cell r="B96" t="str">
            <v>Direct customers</v>
          </cell>
          <cell r="C96">
            <v>1997</v>
          </cell>
          <cell r="D96">
            <v>1998</v>
          </cell>
          <cell r="E96">
            <v>1999</v>
          </cell>
          <cell r="F96">
            <v>2000</v>
          </cell>
          <cell r="G96">
            <v>2001</v>
          </cell>
          <cell r="H96">
            <v>2002</v>
          </cell>
          <cell r="I96">
            <v>2003</v>
          </cell>
          <cell r="J96">
            <v>2004</v>
          </cell>
          <cell r="K96">
            <v>2005</v>
          </cell>
        </row>
        <row r="97">
          <cell r="B97" t="str">
            <v>Mey Eden Israel ( SMR)</v>
          </cell>
          <cell r="D97">
            <v>77600</v>
          </cell>
          <cell r="E97">
            <v>93350</v>
          </cell>
          <cell r="F97">
            <v>115100</v>
          </cell>
          <cell r="G97">
            <v>141000</v>
          </cell>
          <cell r="H97">
            <v>167500</v>
          </cell>
          <cell r="I97">
            <v>190500</v>
          </cell>
          <cell r="J97">
            <v>207500</v>
          </cell>
          <cell r="K97">
            <v>222500</v>
          </cell>
        </row>
        <row r="98">
          <cell r="B98" t="str">
            <v>Eden Springs Poland</v>
          </cell>
          <cell r="D98">
            <v>3000</v>
          </cell>
          <cell r="E98">
            <v>16900</v>
          </cell>
          <cell r="F98">
            <v>44900</v>
          </cell>
          <cell r="G98">
            <v>92000</v>
          </cell>
          <cell r="H98">
            <v>148500</v>
          </cell>
          <cell r="I98">
            <v>202500</v>
          </cell>
          <cell r="J98">
            <v>265000</v>
          </cell>
          <cell r="K98">
            <v>345000</v>
          </cell>
        </row>
        <row r="99">
          <cell r="B99" t="str">
            <v>Eden Springs Swiss</v>
          </cell>
          <cell r="E99">
            <v>0</v>
          </cell>
          <cell r="F99">
            <v>2500</v>
          </cell>
          <cell r="G99">
            <v>10500</v>
          </cell>
          <cell r="H99">
            <v>21000</v>
          </cell>
          <cell r="I99">
            <v>29500</v>
          </cell>
          <cell r="J99">
            <v>36000</v>
          </cell>
          <cell r="K99">
            <v>42000</v>
          </cell>
        </row>
        <row r="100">
          <cell r="B100" t="str">
            <v>Eden Springs Spain</v>
          </cell>
          <cell r="F100">
            <v>425</v>
          </cell>
          <cell r="G100">
            <v>5425</v>
          </cell>
          <cell r="H100">
            <v>29000</v>
          </cell>
          <cell r="I100">
            <v>67500</v>
          </cell>
          <cell r="J100">
            <v>125000</v>
          </cell>
          <cell r="K100">
            <v>195000</v>
          </cell>
        </row>
        <row r="101">
          <cell r="B101" t="str">
            <v>Eden Springs France</v>
          </cell>
          <cell r="G101">
            <v>5000</v>
          </cell>
          <cell r="H101">
            <v>22500</v>
          </cell>
          <cell r="I101">
            <v>52500</v>
          </cell>
          <cell r="J101">
            <v>92500</v>
          </cell>
          <cell r="K101">
            <v>132500</v>
          </cell>
        </row>
        <row r="102">
          <cell r="B102" t="str">
            <v>Eden Spring Russia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 t="str">
            <v>Eden Spring Italy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B104" t="str">
            <v>Eden Spring Benelux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 t="str">
            <v>Eden Spring Ceck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B106" t="str">
            <v>Total Eden Springs</v>
          </cell>
          <cell r="D106">
            <v>80600</v>
          </cell>
          <cell r="E106">
            <v>110250</v>
          </cell>
          <cell r="F106">
            <v>162925</v>
          </cell>
          <cell r="G106">
            <v>253925</v>
          </cell>
          <cell r="H106">
            <v>388500</v>
          </cell>
          <cell r="I106">
            <v>542500</v>
          </cell>
          <cell r="J106">
            <v>726000</v>
          </cell>
          <cell r="K106">
            <v>937000</v>
          </cell>
        </row>
        <row r="107">
          <cell r="B107" t="str">
            <v>Fresh Cup</v>
          </cell>
          <cell r="D107">
            <v>4900</v>
          </cell>
          <cell r="E107">
            <v>6150</v>
          </cell>
          <cell r="F107">
            <v>7450</v>
          </cell>
          <cell r="G107">
            <v>9300</v>
          </cell>
          <cell r="H107">
            <v>5250</v>
          </cell>
          <cell r="I107">
            <v>0</v>
          </cell>
          <cell r="J107">
            <v>0</v>
          </cell>
          <cell r="K107">
            <v>0</v>
          </cell>
        </row>
        <row r="108">
          <cell r="B108" t="str">
            <v xml:space="preserve">Lavazza </v>
          </cell>
          <cell r="D108">
            <v>2300</v>
          </cell>
          <cell r="E108">
            <v>5850</v>
          </cell>
          <cell r="F108">
            <v>9050</v>
          </cell>
          <cell r="G108">
            <v>13250</v>
          </cell>
          <cell r="H108">
            <v>17750</v>
          </cell>
          <cell r="I108">
            <v>23000</v>
          </cell>
          <cell r="J108">
            <v>30500</v>
          </cell>
          <cell r="K108">
            <v>37500</v>
          </cell>
        </row>
        <row r="109">
          <cell r="B109" t="str">
            <v>Total Direct customers</v>
          </cell>
          <cell r="C109">
            <v>0</v>
          </cell>
          <cell r="D109">
            <v>87800</v>
          </cell>
          <cell r="E109">
            <v>122250</v>
          </cell>
          <cell r="F109">
            <v>179425</v>
          </cell>
          <cell r="G109">
            <v>276475</v>
          </cell>
          <cell r="H109">
            <v>411500</v>
          </cell>
          <cell r="I109">
            <v>565500</v>
          </cell>
          <cell r="J109">
            <v>756500</v>
          </cell>
          <cell r="K109">
            <v>974500</v>
          </cell>
        </row>
        <row r="111">
          <cell r="B111" t="str">
            <v>Eden springs franchisee</v>
          </cell>
        </row>
        <row r="112">
          <cell r="B112" t="str">
            <v>Ukraine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B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B114" t="str">
            <v>Others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B116" t="str">
            <v>Total Eden springs Franchisee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8">
          <cell r="B118" t="str">
            <v>Non Direct Customers</v>
          </cell>
        </row>
        <row r="119">
          <cell r="B119" t="str">
            <v>Eden Springs Poland - Dealers</v>
          </cell>
        </row>
        <row r="124">
          <cell r="B124" t="str">
            <v>Total non direct customers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6">
          <cell r="B126" t="str">
            <v>Total for the group</v>
          </cell>
          <cell r="C126">
            <v>0</v>
          </cell>
          <cell r="D126">
            <v>87800</v>
          </cell>
          <cell r="E126">
            <v>122250</v>
          </cell>
          <cell r="F126">
            <v>179425</v>
          </cell>
          <cell r="G126">
            <v>276475</v>
          </cell>
          <cell r="H126">
            <v>411500</v>
          </cell>
          <cell r="I126">
            <v>565500</v>
          </cell>
          <cell r="J126">
            <v>756500</v>
          </cell>
          <cell r="K126">
            <v>974500</v>
          </cell>
        </row>
        <row r="128">
          <cell r="B128" t="str">
            <v>Other Activities</v>
          </cell>
        </row>
        <row r="129">
          <cell r="B129" t="str">
            <v>Mey Eden small bottles</v>
          </cell>
        </row>
        <row r="130">
          <cell r="B130" t="str">
            <v>Fresh Cup international</v>
          </cell>
        </row>
        <row r="131">
          <cell r="B131" t="str">
            <v>Eden Springs Poland retail ( Apia )</v>
          </cell>
        </row>
        <row r="132">
          <cell r="B132" t="str">
            <v>Total other activities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4">
          <cell r="B134" t="str">
            <v>Grand Total</v>
          </cell>
          <cell r="E134">
            <v>122250</v>
          </cell>
          <cell r="F134">
            <v>179425</v>
          </cell>
          <cell r="G134">
            <v>276475</v>
          </cell>
          <cell r="H134">
            <v>411500</v>
          </cell>
          <cell r="I134">
            <v>565500</v>
          </cell>
          <cell r="J134">
            <v>756500</v>
          </cell>
          <cell r="K134">
            <v>974500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ה"/>
      <sheetName val="חברים"/>
      <sheetName val="שכירים"/>
      <sheetName val="גרפים"/>
      <sheetName val="העמסות"/>
    </sheetNames>
    <sheetDataSet>
      <sheetData sheetId="0" refreshError="1">
        <row r="12">
          <cell r="B12" t="str">
            <v xml:space="preserve">הנדסה  ופתוח </v>
          </cell>
        </row>
        <row r="13">
          <cell r="B13" t="str">
            <v>תפעול</v>
          </cell>
        </row>
        <row r="14">
          <cell r="B14" t="str">
            <v>אריזה</v>
          </cell>
        </row>
        <row r="15">
          <cell r="B15" t="str">
            <v xml:space="preserve">מחסנים </v>
          </cell>
        </row>
        <row r="16">
          <cell r="B16" t="str">
            <v>לוגיסטיקה</v>
          </cell>
        </row>
        <row r="17">
          <cell r="B17" t="str">
            <v xml:space="preserve">תבניות </v>
          </cell>
        </row>
        <row r="18">
          <cell r="B18" t="str">
            <v xml:space="preserve">אחזקה </v>
          </cell>
        </row>
        <row r="19">
          <cell r="B19" t="str">
            <v xml:space="preserve">גימור </v>
          </cell>
        </row>
        <row r="20">
          <cell r="B20" t="str">
            <v xml:space="preserve">איכות </v>
          </cell>
        </row>
        <row r="21">
          <cell r="B21" t="str">
            <v>יציקה אבץ</v>
          </cell>
        </row>
        <row r="22">
          <cell r="B22" t="str">
            <v>יציקה מחזור</v>
          </cell>
        </row>
        <row r="23">
          <cell r="B23" t="str">
            <v>יציקה מגנזיום</v>
          </cell>
        </row>
        <row r="24">
          <cell r="B24" t="str">
            <v>גימור (תורנויות)</v>
          </cell>
        </row>
        <row r="25">
          <cell r="B25" t="str">
            <v>בטיחות</v>
          </cell>
        </row>
        <row r="26">
          <cell r="B26" t="str">
            <v xml:space="preserve">מחשב </v>
          </cell>
        </row>
        <row r="27">
          <cell r="B27" t="str">
            <v>כספים והנה"ח</v>
          </cell>
        </row>
        <row r="28">
          <cell r="B28" t="str">
            <v xml:space="preserve">מש"א </v>
          </cell>
        </row>
        <row r="29">
          <cell r="B29" t="str">
            <v xml:space="preserve">רכש </v>
          </cell>
        </row>
        <row r="30">
          <cell r="B30" t="str">
            <v>שיווק\יצוא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שלמות"/>
      <sheetName val="הרכבה $"/>
      <sheetName val="פקודות נוספות"/>
      <sheetName val="הרכבה בנות $"/>
      <sheetName val="פקודות נוספות בנות"/>
      <sheetName val="פ&quot;נ איחוד"/>
      <sheetName val="דוחות $"/>
      <sheetName val="דוחות ש&quot;ח"/>
      <sheetName val="חייבים ויתרות חובה"/>
      <sheetName val="מלאי"/>
      <sheetName val="זכאים אחרים"/>
      <sheetName val="רכוש קבוע"/>
      <sheetName val="אזורים גאוגרפים"/>
      <sheetName val="יחס השקעה-ה.בעלים"/>
      <sheetName val="תזרים"/>
      <sheetName val="דוח על תזרים המזומנים"/>
      <sheetName val="הון עצמי"/>
      <sheetName val="מעגל רכוש קבוע"/>
      <sheetName val="מעגל הלוואות"/>
      <sheetName val="אנליטי רוו&quot;ה"/>
      <sheetName val="אנליטי מאזן"/>
      <sheetName val="מס משוער"/>
      <sheetName val="סבירות מימון"/>
      <sheetName val="תזרים צפוי"/>
      <sheetName val="מס הכנס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דדים ושע&quot;ח"/>
      <sheetName val="000000"/>
      <sheetName val="100000"/>
      <sheetName val="200000"/>
      <sheetName val="מאזני הרכבה"/>
      <sheetName val="תזרים  הרכבה"/>
      <sheetName val="1999"/>
      <sheetName val="הרכבים"/>
      <sheetName val="פקודות נוספות"/>
      <sheetName val="השקעה בחברה בת"/>
      <sheetName val="רכוש קבוע"/>
      <sheetName val="רווח הון"/>
      <sheetName val="הון מניות ודיבידנד"/>
      <sheetName val="נתוח אנליטי"/>
      <sheetName val="מס צפוי 99"/>
      <sheetName val="סבירות מימון"/>
      <sheetName val="פקודות נוספות קדנט בע&quot;מ"/>
      <sheetName val="מלאי "/>
      <sheetName val="MEMO"/>
      <sheetName val="הרכבה $"/>
      <sheetName val="BS"/>
      <sheetName val="P&amp;L "/>
      <sheetName val="דוחות LTD"/>
      <sheetName val="נתונים לשינוי"/>
      <sheetName val="דוחות"/>
      <sheetName val="????? ???&quot;?"/>
      <sheetName val="REACH99.XLS"/>
      <sheetName val="REACH99"/>
      <sheetName val="מדדים"/>
      <sheetName val="Consolidation "/>
      <sheetName val="מדדים_ושע&quot;ח"/>
      <sheetName val="מאזני_הרכבה"/>
      <sheetName val="תזרים__הרכבה"/>
      <sheetName val="פקודות_נוספות"/>
      <sheetName val="השקעה_בחברה_בת"/>
      <sheetName val="רכוש_קבוע"/>
      <sheetName val="רווח_הון"/>
      <sheetName val="הון_מניות_ודיבידנד"/>
      <sheetName val="נתוח_אנליטי"/>
      <sheetName val="מס_צפוי_99"/>
      <sheetName val="סבירות_מימון"/>
      <sheetName val="?????_???&quot;?"/>
      <sheetName val="פקודות_נוספות_קדנט_בע&quot;מ"/>
      <sheetName val="מלאי_"/>
      <sheetName val="מדדים_ושע&quot;ח1"/>
      <sheetName val="מאזני_הרכבה1"/>
      <sheetName val="תזרים__הרכבה1"/>
      <sheetName val="פקודות_נוספות1"/>
      <sheetName val="השקעה_בחברה_בת1"/>
      <sheetName val="רכוש_קבוע1"/>
      <sheetName val="רווח_הון1"/>
      <sheetName val="הון_מניות_ודיבידנד1"/>
      <sheetName val="נתוח_אנליטי1"/>
      <sheetName val="מס_צפוי_991"/>
      <sheetName val="סבירות_מימון1"/>
      <sheetName val="?????_???&quot;?1"/>
      <sheetName val="פקודות_נוספות_קדנט_בע&quot;מ1"/>
      <sheetName val="מלאי_1"/>
      <sheetName val="דוחות כספיים"/>
      <sheetName val="New budget"/>
      <sheetName val="מעגל רכוש קבוע"/>
      <sheetName val="TTI -מתואם"/>
      <sheetName val="הרכבה"/>
      <sheetName val="IC Owners"/>
      <sheetName val="מדדים_ושע&quot;ח2"/>
      <sheetName val="מאזני_הרכבה2"/>
      <sheetName val="תזרים__הרכבה2"/>
      <sheetName val="פקודות_נוספות2"/>
      <sheetName val="השקעה_בחברה_בת2"/>
      <sheetName val="רכוש_קבוע2"/>
      <sheetName val="רווח_הון2"/>
      <sheetName val="הון_מניות_ודיבידנד2"/>
      <sheetName val="נתוח_אנליטי2"/>
      <sheetName val="מס_צפוי_992"/>
      <sheetName val="סבירות_מימון2"/>
      <sheetName val="פקודות_נוספות_קדנט_בע&quot;מ2"/>
      <sheetName val="מלאי_2"/>
      <sheetName val="הרכבה_$"/>
      <sheetName val="P&amp;L_"/>
      <sheetName val="דוחות_LTD"/>
      <sheetName val="נתונים_לשינוי"/>
      <sheetName val="?????_???&quot;?2"/>
      <sheetName val="REACH99_XLS"/>
    </sheetNames>
    <sheetDataSet>
      <sheetData sheetId="0" refreshError="1">
        <row r="36">
          <cell r="L36">
            <v>1.0133000000000001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36">
          <cell r="L36">
            <v>1.0133000000000001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pldt"/>
      <sheetName val="פקודות נוספות"/>
      <sheetName val="דוחות"/>
      <sheetName val="אנליטי"/>
      <sheetName val="דוח תזרים"/>
      <sheetName val="ביאורים"/>
      <sheetName val="הלואה-גלסמן"/>
      <sheetName val="חופשה,פצויים"/>
      <sheetName val="הלוואות בעלים-מתוקן"/>
      <sheetName val="העמסת הנהכ&quot;ל"/>
      <sheetName val="מס הכנסה"/>
      <sheetName val="מס הכנסה  ישן"/>
      <sheetName val="הון מניות"/>
      <sheetName val="הלוואות בעלים ב- $"/>
      <sheetName val="הסבר ל-restatement"/>
      <sheetName val="רכוש קבוע"/>
      <sheetName val="סבירות מימון"/>
      <sheetName val="גיליון2"/>
      <sheetName val="ניתוח אנליטי"/>
      <sheetName val="מדדים ושע&quot;ח"/>
      <sheetName val="?????"/>
      <sheetName val="פקודות_נוספות"/>
      <sheetName val="דוח_תזרים"/>
      <sheetName val="הלוואות_בעלים-מתוקן"/>
      <sheetName val="העמסת_הנהכ&quot;ל"/>
      <sheetName val="מס_הכנסה"/>
      <sheetName val="מס_הכנסה__ישן"/>
      <sheetName val="הון_מניות"/>
      <sheetName val="הלוואות_בעלים_ב-_$"/>
      <sheetName val="הסבר_ל-restatement"/>
      <sheetName val="רכוש_קבוע"/>
      <sheetName val="סבירות_מימון"/>
      <sheetName val="ניתוח_אנליטי"/>
      <sheetName val="מדדים_ושע&quot;ח"/>
      <sheetName val="פקודות_נוספות1"/>
      <sheetName val="דוח_תזרים1"/>
      <sheetName val="הלוואות_בעלים-מתוקן1"/>
      <sheetName val="העמסת_הנהכ&quot;ל1"/>
      <sheetName val="מס_הכנסה1"/>
      <sheetName val="מס_הכנסה__ישן1"/>
      <sheetName val="הון_מניות1"/>
      <sheetName val="הלוואות_בעלים_ב-_$1"/>
      <sheetName val="הסבר_ל-restatement1"/>
      <sheetName val="רכוש_קבוע1"/>
      <sheetName val="סבירות_מימון1"/>
      <sheetName val="ניתוח_אנליטי1"/>
      <sheetName val="מדדים_ושע&quot;ח1"/>
      <sheetName val="GARD1297"/>
      <sheetName val="פקודות_נוספות2"/>
      <sheetName val="דוח_תזרים2"/>
      <sheetName val="הלוואות_בעלים-מתוקן2"/>
      <sheetName val="העמסת_הנהכ&quot;ל2"/>
      <sheetName val="מס_הכנסה2"/>
      <sheetName val="מס_הכנסה__ישן2"/>
      <sheetName val="הון_מניות2"/>
      <sheetName val="הלוואות_בעלים_ב-_$2"/>
      <sheetName val="הסבר_ל-restatement2"/>
      <sheetName val="רכוש_קבוע2"/>
      <sheetName val="סבירות_מימון2"/>
      <sheetName val="ניתוח_אנליטי2"/>
      <sheetName val="מדדים_ושע&quot;ח2"/>
      <sheetName val="Consolidation "/>
      <sheetName val="פקודה"/>
    </sheetNames>
    <sheetDataSet>
      <sheetData sheetId="0" refreshError="1">
        <row r="2">
          <cell r="B2">
            <v>3.536</v>
          </cell>
        </row>
        <row r="3">
          <cell r="B3">
            <v>3.4489999999999998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יעוט"/>
      <sheetName val="אנליטי"/>
      <sheetName val="תזרים מאוחד רבעון"/>
      <sheetName val="תזרים מאוחד "/>
      <sheetName val="מאוחד"/>
      <sheetName val="מדדים"/>
      <sheetName val="מעגל ר&quot;ק (2)"/>
      <sheetName val="השקעות"/>
      <sheetName val=" וואלה סולו"/>
      <sheetName val="תזרים סולו"/>
      <sheetName val="שופמינד"/>
      <sheetName val="וואלה יורם"/>
      <sheetName val="טלטל"/>
      <sheetName val="לוח און ליין"/>
      <sheetName val="בידורקום"/>
      <sheetName val="הצעות עבודה"/>
      <sheetName val="סבירות מימון"/>
      <sheetName val="אנליטי מאוחד"/>
      <sheetName val="מעגל השקעות וזכאים"/>
      <sheetName val="רכוש קבוע"/>
      <sheetName val="רכוש אחר"/>
      <sheetName val="רט&quot;מ"/>
      <sheetName val="פיצול הכנסות וע.מ"/>
    </sheetNames>
    <sheetDataSet>
      <sheetData sheetId="0"/>
      <sheetData sheetId="1"/>
      <sheetData sheetId="2"/>
      <sheetData sheetId="3"/>
      <sheetData sheetId="4"/>
      <sheetData sheetId="5" refreshError="1">
        <row r="31">
          <cell r="H31">
            <v>0.99191452497834243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ים נדחים"/>
      <sheetName val="מס תאורטי"/>
      <sheetName val="רווח למניה רבעוני 1997"/>
      <sheetName val="???? ?????"/>
      <sheetName val="מכירות"/>
      <sheetName val="הרכבה"/>
      <sheetName val="מסים_נדחים"/>
      <sheetName val="מס_תאורטי"/>
      <sheetName val="רווח_למניה_רבעוני_1997"/>
      <sheetName val="????_?????"/>
      <sheetName val="מסים_נדחים1"/>
      <sheetName val="מס_תאורטי1"/>
      <sheetName val="רווח_למניה_רבעוני_19971"/>
      <sheetName val="????_?????1"/>
      <sheetName val="דוחות"/>
      <sheetName val="ממחסן ללקוחZ"/>
      <sheetName val="מסים_נדחים2"/>
      <sheetName val="מס_תאורטי2"/>
      <sheetName val="רווח_למניה_רבעוני_19972"/>
      <sheetName val="????_?????2"/>
      <sheetName val="מדד"/>
      <sheetName val="New budget"/>
      <sheetName val="מדדים"/>
    </sheetNames>
    <sheetDataSet>
      <sheetData sheetId="0" refreshError="1">
        <row r="4">
          <cell r="D4" t="str">
            <v>מסים נדחים</v>
          </cell>
        </row>
        <row r="6">
          <cell r="D6" t="str">
            <v>ל-31 בדצמבר</v>
          </cell>
        </row>
        <row r="7">
          <cell r="D7">
            <v>1997</v>
          </cell>
          <cell r="F7">
            <v>1998</v>
          </cell>
        </row>
        <row r="9">
          <cell r="B9" t="str">
            <v>Operating loss carryforwards</v>
          </cell>
          <cell r="D9">
            <v>2996</v>
          </cell>
          <cell r="F9">
            <v>4715</v>
          </cell>
        </row>
        <row r="10">
          <cell r="B10" t="str">
            <v>Other reserve and allowances</v>
          </cell>
          <cell r="D10">
            <v>153</v>
          </cell>
          <cell r="F10">
            <v>235</v>
          </cell>
        </row>
        <row r="12">
          <cell r="B12" t="str">
            <v>Total deferred assets</v>
          </cell>
          <cell r="D12">
            <v>3149</v>
          </cell>
          <cell r="F12">
            <v>4950</v>
          </cell>
        </row>
        <row r="13">
          <cell r="B13" t="str">
            <v>Valuation allowance</v>
          </cell>
          <cell r="D13">
            <v>-3149</v>
          </cell>
          <cell r="F13">
            <v>-4950</v>
          </cell>
        </row>
        <row r="15">
          <cell r="B15" t="str">
            <v>Balance at the end of the year</v>
          </cell>
          <cell r="D15">
            <v>0</v>
          </cell>
          <cell r="F15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D4" t="str">
            <v>מסים נדחים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דוחות"/>
      <sheetName val="פקודות_נוספות"/>
      <sheetName val="אופציות "/>
      <sheetName val="תזרים מזומנים $"/>
      <sheetName val="אנליטי רווה"/>
      <sheetName val="אנליטי מאזן"/>
      <sheetName val="הלואות בעלים"/>
      <sheetName val="רכוש קבוע"/>
      <sheetName val="הוצ' הנהלה ומו&quot;פ "/>
      <sheetName val="ביאורים"/>
      <sheetName val="הון"/>
      <sheetName val="מס הכנסה"/>
      <sheetName val="סבירות מימון"/>
      <sheetName val="סבירות מימון (2)"/>
      <sheetName val="מימון דולרי"/>
      <sheetName val="0000000"/>
      <sheetName val="עסק חי"/>
      <sheetName val="COGS "/>
      <sheetName val="sales forecast"/>
      <sheetName val="deferred tax"/>
      <sheetName val="theoretical tax"/>
      <sheetName val="ביאור מימון "/>
      <sheetName val="עודפות"/>
      <sheetName val="פחת "/>
      <sheetName val="Owners loan"/>
      <sheetName val="תשלומי ריבית "/>
      <sheetName val="מסים נדחים"/>
      <sheetName val="מרכז 3-01"/>
      <sheetName val="תזרים $"/>
      <sheetName val="ניתוח אנליטי-רו&quot;ה"/>
      <sheetName val="אופציות_4"/>
      <sheetName val="תזרים_מזומנים_$4"/>
      <sheetName val="אנליטי_רווה4"/>
      <sheetName val="אנליטי_מאזן4"/>
      <sheetName val="הלואות_בעלים4"/>
      <sheetName val="רכוש_קבוע4"/>
      <sheetName val="הוצ'_הנהלה_ומו&quot;פ_4"/>
      <sheetName val="מס_הכנסה4"/>
      <sheetName val="סבירות_מימון4"/>
      <sheetName val="סבירות_מימון_(2)4"/>
      <sheetName val="מימון_דולרי4"/>
      <sheetName val="עסק_חי4"/>
      <sheetName val="COGS_4"/>
      <sheetName val="sales_forecast4"/>
      <sheetName val="deferred_tax4"/>
      <sheetName val="theoretical_tax4"/>
      <sheetName val="ביאור_מימון_4"/>
      <sheetName val="פחת_4"/>
      <sheetName val="Owners_loan4"/>
      <sheetName val="תשלומי_ריבית_4"/>
      <sheetName val="מסים_נדחים4"/>
      <sheetName val="אופציות_"/>
      <sheetName val="תזרים_מזומנים_$"/>
      <sheetName val="אנליטי_רווה"/>
      <sheetName val="אנליטי_מאזן"/>
      <sheetName val="הלואות_בעלים"/>
      <sheetName val="רכוש_קבוע"/>
      <sheetName val="הוצ'_הנהלה_ומו&quot;פ_"/>
      <sheetName val="מס_הכנסה"/>
      <sheetName val="סבירות_מימון"/>
      <sheetName val="סבירות_מימון_(2)"/>
      <sheetName val="מימון_דולרי"/>
      <sheetName val="עסק_חי"/>
      <sheetName val="COGS_"/>
      <sheetName val="sales_forecast"/>
      <sheetName val="deferred_tax"/>
      <sheetName val="theoretical_tax"/>
      <sheetName val="ביאור_מימון_"/>
      <sheetName val="פחת_"/>
      <sheetName val="Owners_loan"/>
      <sheetName val="תשלומי_ריבית_"/>
      <sheetName val="מסים_נדחים"/>
      <sheetName val="אופציות_1"/>
      <sheetName val="תזרים_מזומנים_$1"/>
      <sheetName val="אנליטי_רווה1"/>
      <sheetName val="אנליטי_מאזן1"/>
      <sheetName val="הלואות_בעלים1"/>
      <sheetName val="רכוש_קבוע1"/>
      <sheetName val="הוצ'_הנהלה_ומו&quot;פ_1"/>
      <sheetName val="מס_הכנסה1"/>
      <sheetName val="סבירות_מימון1"/>
      <sheetName val="סבירות_מימון_(2)1"/>
      <sheetName val="מימון_דולרי1"/>
      <sheetName val="עסק_חי1"/>
      <sheetName val="COGS_1"/>
      <sheetName val="sales_forecast1"/>
      <sheetName val="deferred_tax1"/>
      <sheetName val="theoretical_tax1"/>
      <sheetName val="ביאור_מימון_1"/>
      <sheetName val="פחת_1"/>
      <sheetName val="Owners_loan1"/>
      <sheetName val="תשלומי_ריבית_1"/>
      <sheetName val="מסים_נדחים1"/>
      <sheetName val="אופציות_2"/>
      <sheetName val="תזרים_מזומנים_$2"/>
      <sheetName val="אנליטי_רווה2"/>
      <sheetName val="אנליטי_מאזן2"/>
      <sheetName val="הלואות_בעלים2"/>
      <sheetName val="רכוש_קבוע2"/>
      <sheetName val="הוצ'_הנהלה_ומו&quot;פ_2"/>
      <sheetName val="מס_הכנסה2"/>
      <sheetName val="סבירות_מימון2"/>
      <sheetName val="סבירות_מימון_(2)2"/>
      <sheetName val="מימון_דולרי2"/>
      <sheetName val="עסק_חי2"/>
      <sheetName val="COGS_2"/>
      <sheetName val="sales_forecast2"/>
      <sheetName val="deferred_tax2"/>
      <sheetName val="theoretical_tax2"/>
      <sheetName val="ביאור_מימון_2"/>
      <sheetName val="פחת_2"/>
      <sheetName val="Owners_loan2"/>
      <sheetName val="תשלומי_ריבית_2"/>
      <sheetName val="מסים_נדחים2"/>
      <sheetName val="אופציות_3"/>
      <sheetName val="תזרים_מזומנים_$3"/>
      <sheetName val="אנליטי_רווה3"/>
      <sheetName val="אנליטי_מאזן3"/>
      <sheetName val="הלואות_בעלים3"/>
      <sheetName val="רכוש_קבוע3"/>
      <sheetName val="הוצ'_הנהלה_ומו&quot;פ_3"/>
      <sheetName val="מס_הכנסה3"/>
      <sheetName val="סבירות_מימון3"/>
      <sheetName val="סבירות_מימון_(2)3"/>
      <sheetName val="מימון_דולרי3"/>
      <sheetName val="עסק_חי3"/>
      <sheetName val="COGS_3"/>
      <sheetName val="sales_forecast3"/>
      <sheetName val="deferred_tax3"/>
      <sheetName val="theoretical_tax3"/>
      <sheetName val="ביאור_מימון_3"/>
      <sheetName val="פחת_3"/>
      <sheetName val="Owners_loan3"/>
      <sheetName val="תשלומי_ריבית_3"/>
      <sheetName val="מסים_נדחים3"/>
      <sheetName val="אופציות_6"/>
      <sheetName val="תזרים_מזומנים_$6"/>
      <sheetName val="אנליטי_רווה6"/>
      <sheetName val="אנליטי_מאזן6"/>
      <sheetName val="הלואות_בעלים6"/>
      <sheetName val="רכוש_קבוע6"/>
      <sheetName val="הוצ'_הנהלה_ומו&quot;פ_6"/>
      <sheetName val="מס_הכנסה6"/>
      <sheetName val="סבירות_מימון6"/>
      <sheetName val="סבירות_מימון_(2)6"/>
      <sheetName val="מימון_דולרי6"/>
      <sheetName val="עסק_חי6"/>
      <sheetName val="COGS_6"/>
      <sheetName val="sales_forecast6"/>
      <sheetName val="deferred_tax6"/>
      <sheetName val="theoretical_tax6"/>
      <sheetName val="ביאור_מימון_6"/>
      <sheetName val="פחת_6"/>
      <sheetName val="Owners_loan6"/>
      <sheetName val="תשלומי_ריבית_6"/>
      <sheetName val="מסים_נדחים6"/>
      <sheetName val="אופציות_5"/>
      <sheetName val="תזרים_מזומנים_$5"/>
      <sheetName val="אנליטי_רווה5"/>
      <sheetName val="אנליטי_מאזן5"/>
      <sheetName val="הלואות_בעלים5"/>
      <sheetName val="רכוש_קבוע5"/>
      <sheetName val="הוצ'_הנהלה_ומו&quot;פ_5"/>
      <sheetName val="מס_הכנסה5"/>
      <sheetName val="סבירות_מימון5"/>
      <sheetName val="סבירות_מימון_(2)5"/>
      <sheetName val="מימון_דולרי5"/>
      <sheetName val="עסק_חי5"/>
      <sheetName val="COGS_5"/>
      <sheetName val="sales_forecast5"/>
      <sheetName val="deferred_tax5"/>
      <sheetName val="theoretical_tax5"/>
      <sheetName val="ביאור_מימון_5"/>
      <sheetName val="פחת_5"/>
      <sheetName val="Owners_loan5"/>
      <sheetName val="תשלומי_ריבית_5"/>
      <sheetName val="מסים_נדחים5"/>
      <sheetName val="אופציות_7"/>
      <sheetName val="תזרים_מזומנים_$7"/>
      <sheetName val="אנליטי_רווה7"/>
      <sheetName val="אנליטי_מאזן7"/>
      <sheetName val="הלואות_בעלים7"/>
      <sheetName val="רכוש_קבוע7"/>
      <sheetName val="הוצ'_הנהלה_ומו&quot;פ_7"/>
      <sheetName val="מס_הכנסה7"/>
      <sheetName val="סבירות_מימון7"/>
      <sheetName val="סבירות_מימון_(2)7"/>
      <sheetName val="מימון_דולרי7"/>
      <sheetName val="עסק_חי7"/>
      <sheetName val="COGS_7"/>
      <sheetName val="sales_forecast7"/>
      <sheetName val="deferred_tax7"/>
      <sheetName val="theoretical_tax7"/>
      <sheetName val="ביאור_מימון_7"/>
      <sheetName val="פחת_7"/>
      <sheetName val="Owners_loan7"/>
      <sheetName val="תשלומי_ריבית_7"/>
      <sheetName val="מסים_נדחים7"/>
      <sheetName val="אופציות_8"/>
      <sheetName val="תזרים_מזומנים_$8"/>
      <sheetName val="אנליטי_רווה8"/>
      <sheetName val="אנליטי_מאזן8"/>
      <sheetName val="הלואות_בעלים8"/>
      <sheetName val="רכוש_קבוע8"/>
      <sheetName val="הוצ'_הנהלה_ומו&quot;פ_8"/>
      <sheetName val="מס_הכנסה8"/>
      <sheetName val="סבירות_מימון8"/>
      <sheetName val="סבירות_מימון_(2)8"/>
      <sheetName val="מימון_דולרי8"/>
      <sheetName val="עסק_חי8"/>
      <sheetName val="COGS_8"/>
      <sheetName val="sales_forecast8"/>
      <sheetName val="deferred_tax8"/>
      <sheetName val="theoretical_tax8"/>
      <sheetName val="ביאור_מימון_8"/>
      <sheetName val="פחת_8"/>
      <sheetName val="Owners_loan8"/>
      <sheetName val="תשלומי_ריבית_8"/>
      <sheetName val="מסים_נדחים8"/>
      <sheetName val="CFS"/>
      <sheetName val="BS"/>
      <sheetName val="P&amp;L "/>
      <sheetName val="הרכבה מאוחד"/>
      <sheetName val="תזרים_$"/>
      <sheetName val="ניתוח_אנליטי-רו&quot;ה"/>
      <sheetName val="דוח מתכונת הגשה"/>
      <sheetName val="דוח למס"/>
      <sheetName val="הרכבה_מאוחד"/>
      <sheetName val="מרכז_3-01"/>
      <sheetName val="ממחסן ללקוחZ"/>
      <sheetName val="תזרים_מזומנים_$9"/>
      <sheetName val="אנליטי_רווה9"/>
      <sheetName val="אנליטי_מאזן9"/>
      <sheetName val="אופציות_9"/>
      <sheetName val="עסק_חי9"/>
      <sheetName val="COGS_9"/>
      <sheetName val="sales_forecast9"/>
      <sheetName val="deferred_tax9"/>
      <sheetName val="theoretical_tax9"/>
      <sheetName val="ביאור_מימון_9"/>
      <sheetName val="מס_הכנסה9"/>
      <sheetName val="הלואות_בעלים9"/>
      <sheetName val="רכוש_קבוע9"/>
      <sheetName val="הוצ'_הנהלה_ומו&quot;פ_9"/>
      <sheetName val="פחת_9"/>
      <sheetName val="Owners_loan9"/>
      <sheetName val="תשלומי_ריבית_9"/>
      <sheetName val="סבירות_מימון9"/>
      <sheetName val="סבירות_מימון_(2)9"/>
      <sheetName val="מימון_דולרי9"/>
      <sheetName val="מסים_נדחים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TELEGATE LTD.</v>
          </cell>
        </row>
        <row r="4">
          <cell r="B4" t="str">
            <v>DEFEREED INCOME TAXES</v>
          </cell>
        </row>
        <row r="6">
          <cell r="D6" t="str">
            <v>December 31,</v>
          </cell>
        </row>
        <row r="7">
          <cell r="D7">
            <v>1997</v>
          </cell>
          <cell r="F7">
            <v>1998</v>
          </cell>
        </row>
        <row r="9">
          <cell r="B9" t="str">
            <v>Operating loss carryforwards</v>
          </cell>
          <cell r="D9">
            <v>2996</v>
          </cell>
          <cell r="F9">
            <v>4715</v>
          </cell>
        </row>
        <row r="10">
          <cell r="B10" t="str">
            <v>Other reserve and allowances</v>
          </cell>
          <cell r="D10">
            <v>153</v>
          </cell>
          <cell r="F10">
            <v>235</v>
          </cell>
        </row>
        <row r="12">
          <cell r="B12" t="str">
            <v>Total deferred assets</v>
          </cell>
          <cell r="D12">
            <v>3149</v>
          </cell>
          <cell r="F12">
            <v>4950</v>
          </cell>
        </row>
        <row r="13">
          <cell r="B13" t="str">
            <v>Valuation allowance</v>
          </cell>
          <cell r="D13">
            <v>-3149</v>
          </cell>
          <cell r="F13">
            <v>-4950</v>
          </cell>
        </row>
        <row r="15">
          <cell r="B15" t="str">
            <v>Balance at the end of the year</v>
          </cell>
          <cell r="D15">
            <v>0</v>
          </cell>
          <cell r="F15">
            <v>0</v>
          </cell>
        </row>
        <row r="19">
          <cell r="C19" t="str">
            <v>31.12.97</v>
          </cell>
          <cell r="G19" t="str">
            <v>31.12.98</v>
          </cell>
        </row>
        <row r="20">
          <cell r="C20" t="str">
            <v>K $</v>
          </cell>
          <cell r="E20" t="str">
            <v>ש"ח</v>
          </cell>
          <cell r="G20" t="str">
            <v>K $</v>
          </cell>
          <cell r="I20" t="str">
            <v>ש"ח</v>
          </cell>
        </row>
        <row r="22">
          <cell r="K22" t="str">
            <v>הפרשי עיתוי:</v>
          </cell>
        </row>
        <row r="23">
          <cell r="E23">
            <v>490730</v>
          </cell>
          <cell r="I23">
            <v>1033642</v>
          </cell>
          <cell r="K23" t="str">
            <v>עתודה לפיצויים</v>
          </cell>
        </row>
        <row r="24">
          <cell r="E24">
            <v>955122</v>
          </cell>
          <cell r="I24">
            <v>1496578</v>
          </cell>
          <cell r="K24" t="str">
            <v>הפרשה לחופשה</v>
          </cell>
        </row>
        <row r="25">
          <cell r="E25">
            <v>53924</v>
          </cell>
          <cell r="I25">
            <v>182070</v>
          </cell>
          <cell r="K25" t="str">
            <v>רכוש קבוע</v>
          </cell>
        </row>
        <row r="28">
          <cell r="C28">
            <v>424</v>
          </cell>
          <cell r="D28">
            <v>3.536</v>
          </cell>
          <cell r="E28">
            <v>1499776</v>
          </cell>
          <cell r="G28">
            <v>652</v>
          </cell>
          <cell r="H28">
            <v>4.16</v>
          </cell>
          <cell r="I28">
            <v>2712290</v>
          </cell>
        </row>
        <row r="30">
          <cell r="C30">
            <v>8323</v>
          </cell>
          <cell r="D30">
            <v>3.536</v>
          </cell>
          <cell r="E30">
            <v>29429486.45716282</v>
          </cell>
          <cell r="G30">
            <v>13098</v>
          </cell>
          <cell r="H30">
            <v>4.16</v>
          </cell>
          <cell r="I30">
            <v>54487635.285714284</v>
          </cell>
          <cell r="K30" t="str">
            <v>הפסדים להעברה</v>
          </cell>
        </row>
        <row r="32">
          <cell r="C32">
            <v>8747</v>
          </cell>
          <cell r="D32">
            <v>3.536</v>
          </cell>
          <cell r="E32">
            <v>30929262.45716282</v>
          </cell>
          <cell r="G32">
            <v>13750</v>
          </cell>
          <cell r="H32">
            <v>4.16</v>
          </cell>
          <cell r="I32">
            <v>57199925.285714284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">
          <cell r="B2" t="str">
            <v>TELEGATE LTD.</v>
          </cell>
        </row>
      </sheetData>
      <sheetData sheetId="47"/>
      <sheetData sheetId="48"/>
      <sheetData sheetId="49">
        <row r="2">
          <cell r="B2" t="str">
            <v>TELEGATE LTD.</v>
          </cell>
        </row>
      </sheetData>
      <sheetData sheetId="50">
        <row r="2">
          <cell r="B2" t="str">
            <v>TELEGATE LTD.</v>
          </cell>
        </row>
      </sheetData>
      <sheetData sheetId="51"/>
      <sheetData sheetId="52">
        <row r="4">
          <cell r="B4" t="str">
            <v>טלגייט בע"מ</v>
          </cell>
        </row>
      </sheetData>
      <sheetData sheetId="53"/>
      <sheetData sheetId="54"/>
      <sheetData sheetId="55"/>
      <sheetData sheetId="56">
        <row r="2">
          <cell r="B2" t="str">
            <v>TELEGATE LTD.</v>
          </cell>
        </row>
      </sheetData>
      <sheetData sheetId="57"/>
      <sheetData sheetId="58"/>
      <sheetData sheetId="59"/>
      <sheetData sheetId="60"/>
      <sheetData sheetId="61">
        <row r="2">
          <cell r="B2" t="str">
            <v>TELEGATE LTD.</v>
          </cell>
        </row>
      </sheetData>
      <sheetData sheetId="62"/>
      <sheetData sheetId="63"/>
      <sheetData sheetId="64"/>
      <sheetData sheetId="65">
        <row r="2">
          <cell r="B2" t="str">
            <v>TELEGATE LTD.</v>
          </cell>
        </row>
      </sheetData>
      <sheetData sheetId="66">
        <row r="2">
          <cell r="B2" t="str">
            <v>TELEGATE LTD.</v>
          </cell>
        </row>
      </sheetData>
      <sheetData sheetId="67">
        <row r="2">
          <cell r="B2" t="str">
            <v>TELEGATE LTD.</v>
          </cell>
        </row>
      </sheetData>
      <sheetData sheetId="68"/>
      <sheetData sheetId="69"/>
      <sheetData sheetId="70">
        <row r="2">
          <cell r="B2" t="str">
            <v>TELEGATE LTD.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">
          <cell r="B2" t="str">
            <v>TELEGATE LTD.</v>
          </cell>
        </row>
      </sheetData>
      <sheetData sheetId="85"/>
      <sheetData sheetId="86"/>
      <sheetData sheetId="87">
        <row r="2">
          <cell r="B2" t="str">
            <v>TELEGATE LTD.</v>
          </cell>
        </row>
      </sheetData>
      <sheetData sheetId="88">
        <row r="2">
          <cell r="B2" t="str">
            <v>TELEGATE LTD.</v>
          </cell>
        </row>
      </sheetData>
      <sheetData sheetId="89"/>
      <sheetData sheetId="90"/>
      <sheetData sheetId="91">
        <row r="2">
          <cell r="B2" t="str">
            <v>TELEGATE LTD.</v>
          </cell>
        </row>
      </sheetData>
      <sheetData sheetId="92">
        <row r="2">
          <cell r="B2" t="str">
            <v>TELEGATE LTD.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2">
          <cell r="B2" t="str">
            <v>TELEGATE LTD.</v>
          </cell>
        </row>
      </sheetData>
      <sheetData sheetId="110"/>
      <sheetData sheetId="111"/>
      <sheetData sheetId="112">
        <row r="2">
          <cell r="B2" t="str">
            <v>TELEGATE LTD.</v>
          </cell>
        </row>
      </sheetData>
      <sheetData sheetId="113">
        <row r="2">
          <cell r="B2" t="str">
            <v>TELEGATE LTD.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TELEGATE LTD.</v>
          </cell>
        </row>
      </sheetData>
      <sheetData sheetId="127"/>
      <sheetData sheetId="128"/>
      <sheetData sheetId="129">
        <row r="2">
          <cell r="B2" t="str">
            <v>TELEGATE LTD.</v>
          </cell>
        </row>
      </sheetData>
      <sheetData sheetId="130">
        <row r="2">
          <cell r="B2" t="str">
            <v>TELEGATE LTD.</v>
          </cell>
        </row>
      </sheetData>
      <sheetData sheetId="131"/>
      <sheetData sheetId="132"/>
      <sheetData sheetId="133">
        <row r="2">
          <cell r="B2" t="str">
            <v>TELEGATE LTD.</v>
          </cell>
        </row>
      </sheetData>
      <sheetData sheetId="134">
        <row r="2">
          <cell r="B2" t="str">
            <v>TELEGATE LTD.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2">
          <cell r="B2" t="str">
            <v>TELEGATE LTD.</v>
          </cell>
        </row>
      </sheetData>
      <sheetData sheetId="148"/>
      <sheetData sheetId="149"/>
      <sheetData sheetId="150">
        <row r="2">
          <cell r="B2" t="str">
            <v>TELEGATE LTD.</v>
          </cell>
        </row>
      </sheetData>
      <sheetData sheetId="151">
        <row r="2">
          <cell r="B2" t="str">
            <v>TELEGATE LTD.</v>
          </cell>
        </row>
      </sheetData>
      <sheetData sheetId="152"/>
      <sheetData sheetId="153"/>
      <sheetData sheetId="154">
        <row r="2">
          <cell r="B2" t="str">
            <v>TELEGATE LTD.</v>
          </cell>
        </row>
      </sheetData>
      <sheetData sheetId="155">
        <row r="2">
          <cell r="B2" t="str">
            <v>TELEGATE LTD.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2">
          <cell r="B2" t="str">
            <v>TELEGATE LTD.</v>
          </cell>
        </row>
      </sheetData>
      <sheetData sheetId="173"/>
      <sheetData sheetId="174"/>
      <sheetData sheetId="175">
        <row r="2">
          <cell r="B2" t="str">
            <v>TELEGATE LTD.</v>
          </cell>
        </row>
      </sheetData>
      <sheetData sheetId="176">
        <row r="2">
          <cell r="B2" t="str">
            <v>TELEGATE LTD.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2">
          <cell r="B2" t="str">
            <v>TELEGATE LTD.</v>
          </cell>
        </row>
      </sheetData>
      <sheetData sheetId="194"/>
      <sheetData sheetId="195"/>
      <sheetData sheetId="196">
        <row r="2">
          <cell r="B2" t="str">
            <v>TELEGATE LTD.</v>
          </cell>
        </row>
      </sheetData>
      <sheetData sheetId="197">
        <row r="2">
          <cell r="B2" t="str">
            <v>TELEGATE LTD.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2">
          <cell r="B2" t="str">
            <v>TELEGATE LTD.</v>
          </cell>
        </row>
      </sheetData>
      <sheetData sheetId="215"/>
      <sheetData sheetId="216"/>
      <sheetData sheetId="217">
        <row r="2">
          <cell r="B2" t="str">
            <v>TELEGATE LTD.</v>
          </cell>
        </row>
      </sheetData>
      <sheetData sheetId="218">
        <row r="2">
          <cell r="B2" t="str">
            <v>TELEGATE LTD.</v>
          </cell>
        </row>
      </sheetData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 refreshError="1"/>
      <sheetData sheetId="227" refreshError="1"/>
      <sheetData sheetId="228"/>
      <sheetData sheetId="229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2">
          <cell r="B2" t="str">
            <v>TELEGATE LTD.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שוואה "/>
      <sheetName val="ציר מוצרים"/>
      <sheetName val="מרוכז"/>
      <sheetName val="בקרת תקציב"/>
      <sheetName val="הקלדה ידנית"/>
      <sheetName val="שעת מכונות"/>
      <sheetName val="מכירות"/>
      <sheetName val="תמחיר עץ מוצר"/>
      <sheetName val="מחירון"/>
      <sheetName val="עצי מוצר פעילים"/>
      <sheetName val="מכות יציקה"/>
      <sheetName val="ציר OUTS"/>
      <sheetName val="אחוזי פסילה"/>
      <sheetName val="עמלות סוכן"/>
      <sheetName val="מחירוני מכירה"/>
      <sheetName val=" גימור"/>
      <sheetName val="תבני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אורטל מאוחד"/>
      <sheetName val="סולו לפי השקעה עלות"/>
      <sheetName val="מגזרים "/>
      <sheetName val="תזרים מאוחד שח"/>
      <sheetName val="קרן הון הפרשי תרגום"/>
      <sheetName val="תזרים סולו יורו"/>
      <sheetName val="תזרים סולו יורו כולל טורקיה"/>
      <sheetName val="תזרים מאוחד EURO"/>
      <sheetName val="תזרים אורטל"/>
      <sheetName val="השלמות"/>
      <sheetName val="הרכבה מאוחד"/>
      <sheetName val="פקודות איחוד"/>
      <sheetName val="הרכבה תדירגן"/>
      <sheetName val="פקודות נוספות תדירגן"/>
      <sheetName val="סקירה אנליטית"/>
      <sheetName val="מאזן בוחן תדירגן"/>
      <sheetName val="תדירגן המרה"/>
      <sheetName val="סבירות  מימון"/>
      <sheetName val="השקעה באורטל"/>
      <sheetName val="השקעה  בטורקיה"/>
      <sheetName val="קובננס תדירגן"/>
      <sheetName val="מאוחד אורטל"/>
      <sheetName val="פקודות איחוד אורטל"/>
      <sheetName val="סבירות מימון"/>
      <sheetName val="סקירה"/>
      <sheetName val="הרכבה אבץ"/>
      <sheetName val="פקודות אבץ"/>
      <sheetName val="סקירה אבץ"/>
      <sheetName val="מאזן בוחן אבץ"/>
      <sheetName val="אבץ המרה"/>
      <sheetName val="קובננס אורטל"/>
      <sheetName val="הרכבה מגנזיום"/>
      <sheetName val="פקודות מגנזיום"/>
      <sheetName val="סקירה מגנזיום"/>
      <sheetName val="מאזן בוחן מגנזיום"/>
      <sheetName val="מגנזיום המרה"/>
      <sheetName val="הרכבה טורקיה"/>
      <sheetName val="סקירה טורקיה"/>
      <sheetName val="311208"/>
      <sheetName val="310309"/>
      <sheetName val="300609"/>
      <sheetName val="פקודות טורקיה"/>
      <sheetName val="מאזן בוחן טורקיה"/>
      <sheetName val="בנק טורקיה"/>
      <sheetName val="cr"/>
      <sheetName val="השקעה בטורקי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A6" t="str">
            <v xml:space="preserve">מזומן </v>
          </cell>
        </row>
        <row r="7">
          <cell r="A7" t="str">
            <v>עו"ש - שקלי</v>
          </cell>
        </row>
        <row r="8">
          <cell r="A8" t="str">
            <v>עוש - צמוד יורו</v>
          </cell>
        </row>
        <row r="9">
          <cell r="A9" t="str">
            <v>עוש - צמוד מטח אחר</v>
          </cell>
        </row>
        <row r="10">
          <cell r="A10" t="str">
            <v>קופת מטח</v>
          </cell>
        </row>
        <row r="11">
          <cell r="A11" t="str">
            <v>קופת ₪</v>
          </cell>
        </row>
        <row r="14">
          <cell r="A14" t="str">
            <v>נכסים פיננסיים</v>
          </cell>
        </row>
        <row r="15">
          <cell r="A15" t="str">
            <v>נגזרים משובצים</v>
          </cell>
        </row>
        <row r="16">
          <cell r="A16" t="str">
            <v>עסקאות הגנה - חייבים</v>
          </cell>
        </row>
        <row r="19">
          <cell r="A19" t="str">
            <v xml:space="preserve">לקוחות </v>
          </cell>
        </row>
        <row r="20">
          <cell r="A20" t="str">
            <v>לקוחות בארץ</v>
          </cell>
        </row>
        <row r="21">
          <cell r="A21" t="str">
            <v>לקוחות חו"ל</v>
          </cell>
        </row>
        <row r="22">
          <cell r="A22" t="str">
            <v>מקדמות מלקוחות</v>
          </cell>
        </row>
        <row r="23">
          <cell r="A23" t="str">
            <v>חובות מסופקים בחו"ל</v>
          </cell>
        </row>
        <row r="24">
          <cell r="A24" t="str">
            <v>חובות מסופקים בארץ</v>
          </cell>
        </row>
        <row r="25">
          <cell r="A25" t="str">
            <v>שיקים לקבל</v>
          </cell>
        </row>
        <row r="28">
          <cell r="A28" t="str">
            <v xml:space="preserve">חייבים ויתרות חובה </v>
          </cell>
        </row>
        <row r="29">
          <cell r="A29" t="str">
            <v>מענק לקבל - מדען ראשי</v>
          </cell>
        </row>
        <row r="30">
          <cell r="A30" t="str">
            <v>מענק לקבל - מרכז השקעות</v>
          </cell>
        </row>
        <row r="31">
          <cell r="A31" t="str">
            <v>חו"ז עם תדירגן - ח</v>
          </cell>
        </row>
        <row r="32">
          <cell r="A32" t="str">
            <v>חו"ז עם אבץ - ח</v>
          </cell>
        </row>
        <row r="33">
          <cell r="A33" t="str">
            <v>חו"ז עם מגנזיום - ח</v>
          </cell>
        </row>
        <row r="34">
          <cell r="A34" t="str">
            <v>חו"ז טורקיה - ח</v>
          </cell>
        </row>
        <row r="35">
          <cell r="A35" t="str">
            <v>הכנסות לקבל</v>
          </cell>
        </row>
        <row r="36">
          <cell r="A36" t="str">
            <v>מקדמות לספקים</v>
          </cell>
        </row>
        <row r="37">
          <cell r="A37" t="str">
            <v>הוצאות מראש</v>
          </cell>
        </row>
        <row r="38">
          <cell r="A38" t="str">
            <v xml:space="preserve">עובדים </v>
          </cell>
        </row>
        <row r="39">
          <cell r="A39" t="str">
            <v>מע"מ  חו"ל לקבל</v>
          </cell>
        </row>
        <row r="40">
          <cell r="A40" t="str">
            <v>מוסדות מס</v>
          </cell>
        </row>
        <row r="41">
          <cell r="A41" t="str">
            <v>ארגוני קניות-חייבים</v>
          </cell>
        </row>
        <row r="42">
          <cell r="A42" t="str">
            <v>שונות חייבים</v>
          </cell>
        </row>
        <row r="45">
          <cell r="A45" t="str">
            <v>מלאי</v>
          </cell>
        </row>
        <row r="46">
          <cell r="A46" t="str">
            <v>מלאי חומרי גלם</v>
          </cell>
        </row>
        <row r="47">
          <cell r="A47" t="str">
            <v xml:space="preserve">מלאי בתהליך </v>
          </cell>
        </row>
        <row r="48">
          <cell r="A48" t="str">
            <v>מלאי מוצרים גמורים</v>
          </cell>
        </row>
        <row r="49">
          <cell r="A49" t="str">
            <v>מלאי טכני</v>
          </cell>
        </row>
        <row r="50">
          <cell r="A50" t="str">
            <v>תיאום מלאי</v>
          </cell>
        </row>
        <row r="53">
          <cell r="A53" t="str">
            <v>נכסי מס שוטפים</v>
          </cell>
        </row>
        <row r="54">
          <cell r="A54" t="str">
            <v xml:space="preserve">מוסדות - מע"מ </v>
          </cell>
        </row>
        <row r="55">
          <cell r="A55" t="str">
            <v xml:space="preserve">מוסדות - מס הכנסה </v>
          </cell>
        </row>
        <row r="56">
          <cell r="A56" t="str">
            <v>מע"מ חו"ל</v>
          </cell>
        </row>
        <row r="57">
          <cell r="A57" t="str">
            <v>מס קניה</v>
          </cell>
        </row>
        <row r="60">
          <cell r="A60" t="str">
            <v>השקעה בחברות</v>
          </cell>
        </row>
        <row r="61">
          <cell r="A61" t="str">
            <v>השקעה במגנזיום</v>
          </cell>
        </row>
        <row r="62">
          <cell r="A62" t="str">
            <v>השקעה באורטל</v>
          </cell>
        </row>
        <row r="63">
          <cell r="A63" t="str">
            <v>השקעה בטורקיה</v>
          </cell>
        </row>
        <row r="64">
          <cell r="A64" t="str">
            <v>תיאום השקעה</v>
          </cell>
        </row>
        <row r="67">
          <cell r="A67" t="str">
            <v>רכוש קבוע</v>
          </cell>
        </row>
        <row r="68">
          <cell r="A68" t="str">
            <v>עלות</v>
          </cell>
        </row>
        <row r="69">
          <cell r="A69" t="str">
            <v>מענקים</v>
          </cell>
        </row>
        <row r="70">
          <cell r="A70" t="str">
            <v>רכוש קבוע - היוון עלויות</v>
          </cell>
        </row>
        <row r="71">
          <cell r="A71" t="str">
            <v>מקדמות רכוש קבוע</v>
          </cell>
        </row>
        <row r="72">
          <cell r="A72" t="str">
            <v>ציוד שלא בספר רכוש</v>
          </cell>
        </row>
        <row r="75">
          <cell r="A75" t="str">
            <v>פחת שנצבר</v>
          </cell>
        </row>
        <row r="76">
          <cell r="A76" t="str">
            <v>פחת נצבר</v>
          </cell>
        </row>
        <row r="77">
          <cell r="A77" t="str">
            <v>פחשנ"צ - היוון עלויות</v>
          </cell>
        </row>
        <row r="78">
          <cell r="A78" t="str">
            <v>פחת לציוד שלא בספר רכוש</v>
          </cell>
        </row>
        <row r="81">
          <cell r="A81" t="str">
            <v>רכוש אחר</v>
          </cell>
        </row>
        <row r="82">
          <cell r="A82" t="str">
            <v>תוכנות</v>
          </cell>
        </row>
        <row r="83">
          <cell r="A83" t="str">
            <v>מענקים תוכנות</v>
          </cell>
        </row>
        <row r="84">
          <cell r="A84" t="str">
            <v>פחת נצבר תוכנות</v>
          </cell>
        </row>
        <row r="85">
          <cell r="A85" t="str">
            <v>עודף עלות מותג</v>
          </cell>
        </row>
        <row r="86">
          <cell r="A86" t="str">
            <v>עודף עלות לקוחות</v>
          </cell>
        </row>
        <row r="87">
          <cell r="A87" t="str">
            <v>עודף עלות מלאי</v>
          </cell>
        </row>
        <row r="88">
          <cell r="A88" t="str">
            <v>עודף עלות מוניטין</v>
          </cell>
        </row>
        <row r="89">
          <cell r="A89" t="str">
            <v>א</v>
          </cell>
        </row>
        <row r="90">
          <cell r="A90" t="str">
            <v>ב</v>
          </cell>
        </row>
        <row r="93">
          <cell r="A93" t="str">
            <v>הוצאות מראש ז"א</v>
          </cell>
        </row>
        <row r="98">
          <cell r="A98" t="str">
            <v>אשראי מתאגידים בנקאיים</v>
          </cell>
        </row>
        <row r="99">
          <cell r="A99" t="str">
            <v xml:space="preserve">משיכת יתר - ₪ </v>
          </cell>
        </row>
        <row r="100">
          <cell r="A100" t="str">
            <v>משיכת יתר - מטח אחר</v>
          </cell>
        </row>
        <row r="101">
          <cell r="A101" t="str">
            <v>משיכת יתר - יורו</v>
          </cell>
        </row>
        <row r="102">
          <cell r="A102" t="str">
            <v>הלוואות ז"ק אירו</v>
          </cell>
        </row>
        <row r="103">
          <cell r="A103" t="str">
            <v>הלוואות ז"ק ₪</v>
          </cell>
        </row>
        <row r="104">
          <cell r="A104" t="str">
            <v>תואם - אשראי</v>
          </cell>
        </row>
        <row r="105">
          <cell r="A105" t="str">
            <v>הלוואת ז"ק ממי - יורו</v>
          </cell>
        </row>
        <row r="106">
          <cell r="A106" t="str">
            <v>הלוואת ז"ק ממי - דולר</v>
          </cell>
        </row>
        <row r="107">
          <cell r="A107" t="str">
            <v>חלויות שוטפות ז"ק</v>
          </cell>
        </row>
        <row r="110">
          <cell r="A110" t="str">
            <v>ספקים</v>
          </cell>
        </row>
        <row r="111">
          <cell r="A111" t="str">
            <v>ספקים בארץ</v>
          </cell>
        </row>
        <row r="112">
          <cell r="A112" t="str">
            <v>ספקים בחו"ל</v>
          </cell>
        </row>
        <row r="113">
          <cell r="A113" t="str">
            <v>ספקים בחובה שוטף</v>
          </cell>
        </row>
        <row r="114">
          <cell r="A114" t="str">
            <v>ספקים בחובה ר"ק</v>
          </cell>
        </row>
        <row r="115">
          <cell r="A115" t="str">
            <v>שיקים לשלם</v>
          </cell>
        </row>
        <row r="118">
          <cell r="A118" t="str">
            <v>זכאים ויתרות זכות</v>
          </cell>
        </row>
        <row r="119">
          <cell r="A119" t="str">
            <v>מס הכנסה</v>
          </cell>
        </row>
        <row r="120">
          <cell r="A120" t="str">
            <v>קיבוץ נווה אור</v>
          </cell>
        </row>
        <row r="121">
          <cell r="A121" t="str">
            <v xml:space="preserve">הוצאות לשלם </v>
          </cell>
        </row>
        <row r="122">
          <cell r="A122" t="str">
            <v>סוכנים</v>
          </cell>
        </row>
        <row r="123">
          <cell r="A123" t="str">
            <v>חו"ז עם תדירגן - ז</v>
          </cell>
        </row>
        <row r="124">
          <cell r="A124" t="str">
            <v>חו"ז עם אבץ - ז</v>
          </cell>
        </row>
        <row r="125">
          <cell r="A125" t="str">
            <v>חו"ז עם מגנזיום - ז</v>
          </cell>
        </row>
        <row r="126">
          <cell r="A126" t="str">
            <v>חו"ז טורקיה - ז</v>
          </cell>
        </row>
        <row r="127">
          <cell r="A127" t="str">
            <v>ארגוני קניות - זכאים</v>
          </cell>
        </row>
        <row r="128">
          <cell r="A128" t="str">
            <v>עובדים ומוסדות עובדים</v>
          </cell>
        </row>
        <row r="129">
          <cell r="A129" t="str">
            <v>הפרשה לחופשה  והבראה</v>
          </cell>
        </row>
        <row r="130">
          <cell r="A130" t="str">
            <v>הכנסות מראש</v>
          </cell>
        </row>
        <row r="131">
          <cell r="A131" t="str">
            <v>הפרשה    לאחריות</v>
          </cell>
        </row>
        <row r="132">
          <cell r="A132" t="str">
            <v>OPP</v>
          </cell>
        </row>
        <row r="135">
          <cell r="A135" t="str">
            <v>התחייבויות פיננסיות</v>
          </cell>
        </row>
        <row r="136">
          <cell r="A136" t="str">
            <v>עסקאות הגנה - זכאים</v>
          </cell>
        </row>
        <row r="137">
          <cell r="A137" t="str">
            <v>כתבי אופציה מונפקים</v>
          </cell>
        </row>
        <row r="140">
          <cell r="A140" t="str">
            <v>התחייבויות לז"א</v>
          </cell>
        </row>
        <row r="141">
          <cell r="A141" t="str">
            <v>הלוואות לז"א - יורו</v>
          </cell>
        </row>
        <row r="142">
          <cell r="A142" t="str">
            <v>חלויות שוטפות ז"א</v>
          </cell>
        </row>
        <row r="143">
          <cell r="A143" t="str">
            <v>הכנסות מראש לז"א</v>
          </cell>
        </row>
        <row r="144">
          <cell r="A144" t="str">
            <v xml:space="preserve">הפרשה לפיצויים </v>
          </cell>
        </row>
        <row r="145">
          <cell r="A145" t="str">
            <v>מיסים נדחים ז"א</v>
          </cell>
        </row>
        <row r="148">
          <cell r="A148" t="str">
            <v>הון עצמי</v>
          </cell>
        </row>
        <row r="149">
          <cell r="A149" t="str">
            <v xml:space="preserve">הון המניות </v>
          </cell>
        </row>
        <row r="150">
          <cell r="A150" t="str">
            <v>מניות באוצר</v>
          </cell>
        </row>
        <row r="151">
          <cell r="A151" t="str">
            <v xml:space="preserve">פרמיה על מניות </v>
          </cell>
        </row>
        <row r="152">
          <cell r="A152" t="str">
            <v>קרן הון הפרשי תרגום</v>
          </cell>
        </row>
        <row r="153">
          <cell r="A153" t="str">
            <v>קרן הון אופציות לעובדים</v>
          </cell>
        </row>
        <row r="154">
          <cell r="A154" t="str">
            <v>עודפים י.פ</v>
          </cell>
        </row>
        <row r="155">
          <cell r="A155" t="str">
            <v>הפסד (רווח) התקופה</v>
          </cell>
        </row>
        <row r="160">
          <cell r="A160" t="str">
            <v>הכנסות</v>
          </cell>
        </row>
        <row r="161">
          <cell r="A161" t="str">
            <v>הכנסות מוצרים בארץ</v>
          </cell>
        </row>
        <row r="162">
          <cell r="A162" t="str">
            <v>הכנסות מוצרים חו"ל</v>
          </cell>
        </row>
        <row r="163">
          <cell r="A163" t="str">
            <v>הכנסות מתבניות</v>
          </cell>
        </row>
        <row r="165">
          <cell r="A165" t="str">
            <v>עלות המכירות</v>
          </cell>
        </row>
        <row r="166">
          <cell r="A166" t="str">
            <v>קניות</v>
          </cell>
        </row>
        <row r="167">
          <cell r="A167" t="str">
            <v>שינוי במלאי חו"ג</v>
          </cell>
        </row>
        <row r="168">
          <cell r="A168" t="str">
            <v>שינוי במלאי תהליך ותוצ"ג</v>
          </cell>
        </row>
        <row r="169">
          <cell r="A169" t="str">
            <v>עבודה ייצור</v>
          </cell>
        </row>
        <row r="170">
          <cell r="A170" t="str">
            <v>קבלני משנה</v>
          </cell>
        </row>
        <row r="171">
          <cell r="A171" t="str">
            <v>חשמל</v>
          </cell>
        </row>
        <row r="172">
          <cell r="A172" t="str">
            <v>גז</v>
          </cell>
        </row>
        <row r="173">
          <cell r="A173" t="str">
            <v>אחזקת מכונות</v>
          </cell>
        </row>
        <row r="174">
          <cell r="A174" t="str">
            <v>חומרים עקיפים</v>
          </cell>
        </row>
        <row r="175">
          <cell r="A175" t="str">
            <v>כלים</v>
          </cell>
        </row>
        <row r="176">
          <cell r="A176" t="str">
            <v>שכ"ד</v>
          </cell>
        </row>
        <row r="177">
          <cell r="A177" t="str">
            <v>מיון והנצלה</v>
          </cell>
        </row>
        <row r="178">
          <cell r="A178" t="str">
            <v>ביטוח</v>
          </cell>
        </row>
        <row r="179">
          <cell r="A179" t="str">
            <v>אחזקת תבניות</v>
          </cell>
        </row>
        <row r="180">
          <cell r="A180" t="str">
            <v>נקיון</v>
          </cell>
        </row>
        <row r="181">
          <cell r="A181" t="str">
            <v>מיסים עירוניים</v>
          </cell>
        </row>
        <row r="182">
          <cell r="A182" t="str">
            <v>שמירה</v>
          </cell>
        </row>
        <row r="183">
          <cell r="A183" t="str">
            <v>מים</v>
          </cell>
        </row>
        <row r="184">
          <cell r="A184" t="str">
            <v>שכירות ציוד</v>
          </cell>
        </row>
        <row r="185">
          <cell r="A185" t="str">
            <v>פינוי רעלים</v>
          </cell>
        </row>
        <row r="186">
          <cell r="A186" t="str">
            <v>מלגזות</v>
          </cell>
        </row>
        <row r="187">
          <cell r="A187" t="str">
            <v>אחזקת רכב</v>
          </cell>
        </row>
        <row r="188">
          <cell r="A188" t="str">
            <v>כביסת בגדי עבודה</v>
          </cell>
        </row>
        <row r="189">
          <cell r="A189" t="str">
            <v>אחזקת בנינים</v>
          </cell>
        </row>
        <row r="190">
          <cell r="A190" t="str">
            <v>פחת ייצור</v>
          </cell>
        </row>
        <row r="191">
          <cell r="A191" t="str">
            <v>פחת היוון תבניות</v>
          </cell>
        </row>
        <row r="192">
          <cell r="A192" t="str">
            <v>עלויות להיוון</v>
          </cell>
        </row>
        <row r="193">
          <cell r="A193" t="str">
            <v>שונות עלה"מ</v>
          </cell>
        </row>
        <row r="195">
          <cell r="A195" t="str">
            <v>הוצאות מחקר ופיתוח</v>
          </cell>
        </row>
        <row r="196">
          <cell r="A196" t="str">
            <v>הוצאות מו"פ EFLEX</v>
          </cell>
        </row>
        <row r="197">
          <cell r="A197" t="str">
            <v>מענקים EFLEX</v>
          </cell>
        </row>
        <row r="198">
          <cell r="A198" t="str">
            <v>א</v>
          </cell>
        </row>
        <row r="199">
          <cell r="A199" t="str">
            <v>ב</v>
          </cell>
        </row>
        <row r="200">
          <cell r="A200" t="str">
            <v>ג</v>
          </cell>
        </row>
        <row r="201">
          <cell r="A201" t="str">
            <v>ד</v>
          </cell>
        </row>
        <row r="204">
          <cell r="A204" t="str">
            <v>הוצאות מכירה</v>
          </cell>
        </row>
        <row r="205">
          <cell r="A205" t="str">
            <v>עבודה שיווק</v>
          </cell>
        </row>
        <row r="206">
          <cell r="A206" t="str">
            <v>עמלות לסוכנים</v>
          </cell>
        </row>
        <row r="207">
          <cell r="A207" t="str">
            <v>הובלה ימית</v>
          </cell>
        </row>
        <row r="208">
          <cell r="A208" t="str">
            <v>הובלה אוורית</v>
          </cell>
        </row>
        <row r="209">
          <cell r="A209" t="str">
            <v>אחסנה</v>
          </cell>
        </row>
        <row r="210">
          <cell r="A210" t="str">
            <v>פרסום ותערוכות</v>
          </cell>
        </row>
        <row r="211">
          <cell r="A211" t="str">
            <v>נסיעות לחו"ל</v>
          </cell>
        </row>
        <row r="212">
          <cell r="A212" t="str">
            <v>היוון עלויות לתבניות שיווק</v>
          </cell>
        </row>
        <row r="213">
          <cell r="A213" t="str">
            <v>שונות מכירה ושיווק</v>
          </cell>
        </row>
        <row r="216">
          <cell r="A216" t="str">
            <v>הוצאות הנהלה וכלליות</v>
          </cell>
        </row>
        <row r="217">
          <cell r="A217" t="str">
            <v>עבודת הנהלה</v>
          </cell>
        </row>
        <row r="218">
          <cell r="A218" t="str">
            <v>הטבה בגין אופציות</v>
          </cell>
        </row>
        <row r="219">
          <cell r="A219" t="str">
            <v>שכר דירקטורים</v>
          </cell>
        </row>
        <row r="220">
          <cell r="A220" t="str">
            <v>אחזקת רכבים</v>
          </cell>
        </row>
        <row r="221">
          <cell r="A221" t="str">
            <v>ארועים חברתיים</v>
          </cell>
        </row>
        <row r="222">
          <cell r="A222" t="str">
            <v>מתנות לעובדים</v>
          </cell>
        </row>
        <row r="223">
          <cell r="A223" t="str">
            <v>הדרכות והשתלמויות</v>
          </cell>
        </row>
        <row r="224">
          <cell r="A224" t="str">
            <v>הסעות ונסיעות</v>
          </cell>
        </row>
        <row r="225">
          <cell r="A225" t="str">
            <v>תקשורת ועיבוד נתונים</v>
          </cell>
        </row>
        <row r="226">
          <cell r="A226" t="str">
            <v>אחזקת משרד</v>
          </cell>
        </row>
        <row r="227">
          <cell r="A227" t="str">
            <v>יועצים</v>
          </cell>
        </row>
        <row r="228">
          <cell r="A228" t="str">
            <v>אגרות ומנויים</v>
          </cell>
        </row>
        <row r="229">
          <cell r="A229" t="str">
            <v>דמי ניהול אינספייר</v>
          </cell>
        </row>
        <row r="230">
          <cell r="A230" t="str">
            <v>הפרשה לתרומות</v>
          </cell>
        </row>
        <row r="231">
          <cell r="A231" t="str">
            <v>ארוחות וכיבודים</v>
          </cell>
        </row>
        <row r="232">
          <cell r="A232" t="str">
            <v>פחת הנהלה</v>
          </cell>
        </row>
        <row r="233">
          <cell r="A233" t="str">
            <v>שונות הנהלה</v>
          </cell>
        </row>
        <row r="236">
          <cell r="A236" t="str">
            <v>הוצאות מימון</v>
          </cell>
        </row>
        <row r="237">
          <cell r="A237" t="str">
            <v>ריבית בנקים</v>
          </cell>
        </row>
        <row r="238">
          <cell r="A238" t="str">
            <v>עמלות בנקים</v>
          </cell>
        </row>
        <row r="239">
          <cell r="A239" t="str">
            <v>ריבית ספקים</v>
          </cell>
        </row>
        <row r="240">
          <cell r="A240" t="str">
            <v>הלוואות ז"א</v>
          </cell>
        </row>
        <row r="241">
          <cell r="A241" t="str">
            <v>הלואות ז"ק</v>
          </cell>
        </row>
        <row r="242">
          <cell r="A242" t="str">
            <v>הפרשי שער</v>
          </cell>
        </row>
        <row r="243">
          <cell r="A243" t="str">
            <v>עסקאות הגנה - מימון</v>
          </cell>
        </row>
        <row r="244">
          <cell r="A244" t="str">
            <v>ריבית בין חברתית</v>
          </cell>
        </row>
        <row r="245">
          <cell r="A245" t="str">
            <v>כתבי אופציה - מימון</v>
          </cell>
        </row>
        <row r="246">
          <cell r="A246" t="str">
            <v>הפרשי תיאום</v>
          </cell>
        </row>
        <row r="249">
          <cell r="A249" t="str">
            <v>הכנסות אחרות</v>
          </cell>
        </row>
        <row r="250">
          <cell r="A250" t="str">
            <v xml:space="preserve">רווח הון </v>
          </cell>
        </row>
        <row r="251">
          <cell r="A251" t="str">
            <v>ה.אחרות</v>
          </cell>
        </row>
        <row r="252">
          <cell r="A252" t="str">
            <v>שנים קודמות</v>
          </cell>
        </row>
        <row r="255">
          <cell r="A255" t="str">
            <v>מיסים</v>
          </cell>
        </row>
        <row r="256">
          <cell r="A256" t="str">
            <v>הוצאות מס</v>
          </cell>
        </row>
        <row r="260">
          <cell r="A260" t="str">
            <v>רווחי אקויטי</v>
          </cell>
        </row>
        <row r="261">
          <cell r="A261" t="str">
            <v>רווחי אקויטי אורטל</v>
          </cell>
        </row>
        <row r="262">
          <cell r="A262" t="str">
            <v>רווחי אקויטי טורקיה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  <sheetName val="מרכז"/>
      <sheetName val="A3a- PAJE"/>
      <sheetName val="פקודות נוספות"/>
      <sheetName val="פקודות מיון"/>
      <sheetName val="פקודות איחוד"/>
      <sheetName val="Termination of JV"/>
      <sheetName val="תזרים מזומנים A5a "/>
      <sheetName val="C-מזומנים"/>
      <sheetName val="D1-לקוחות"/>
      <sheetName val="E1- חייבים"/>
      <sheetName val="חייבים אחרים-E2"/>
      <sheetName val="רכוש קבוע-J1 "/>
      <sheetName val="השקעה-G1"/>
      <sheetName val="מעקב השקעות-G1.1"/>
      <sheetName val="קרן הון-G1.2"/>
      <sheetName val="זכאים-N"/>
      <sheetName val="הון מניות-T1"/>
      <sheetName val="מימון-U05"/>
      <sheetName val="הוצאות-U04"/>
      <sheetName val="NOTES"/>
      <sheetName val="מדדים ושע&quot;ח"/>
      <sheetName val="C.B.T "/>
      <sheetName val="הרכבה"/>
      <sheetName val="מאזן"/>
      <sheetName val="הרכבה תדירגן"/>
      <sheetName val="Office Expenses"/>
      <sheetName val="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יכוז נתונים"/>
      <sheetName val="מודל&gt;&gt;"/>
      <sheetName val="פברואר"/>
      <sheetName val="אפריל"/>
      <sheetName val="יוני"/>
      <sheetName val="ספטמבר"/>
      <sheetName val="נתונים&gt;&gt;"/>
      <sheetName val="תנודתיות"/>
      <sheetName val="ערך נקוב"/>
      <sheetName val="מטריצת ריביות - שקלי"/>
      <sheetName val="תשלומים"/>
    </sheetNames>
    <sheetDataSet>
      <sheetData sheetId="0"/>
      <sheetData sheetId="1"/>
      <sheetData sheetId="2">
        <row r="2">
          <cell r="E2">
            <v>4.9917808219178079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עודפות"/>
      <sheetName val="אגרות"/>
      <sheetName val="הוצאות מו&quot;פ"/>
      <sheetName val="רכב מובילאיי"/>
      <sheetName val="נסיעות"/>
      <sheetName val="ניכוי במקור"/>
      <sheetName val="מעגל ני&quot;ע"/>
      <sheetName val="נספח ל-1214"/>
      <sheetName val="ביקור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ל&quot;מ (2)"/>
      <sheetName val="רל&quot;מ"/>
      <sheetName val="תזרים ש&quot;ח נט"/>
      <sheetName val="אופציות"/>
      <sheetName val="מאזנים"/>
      <sheetName val="רווח והפסד"/>
      <sheetName val="באורים"/>
      <sheetName val="מעגלים"/>
      <sheetName val="פקודה להקמת אראל נט (2)"/>
      <sheetName val="רכוש קבוע"/>
      <sheetName val="דוח על השינויים"/>
      <sheetName val="%החזקה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L10">
            <v>1.1777078965758212</v>
          </cell>
        </row>
        <row r="11">
          <cell r="L11">
            <v>1.1007838014369693</v>
          </cell>
        </row>
        <row r="12">
          <cell r="L12">
            <v>1.0134095009019843</v>
          </cell>
        </row>
      </sheetData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כירה - 1996"/>
      <sheetName val="הנה&quot;כ"/>
      <sheetName val="פחת והפחתות"/>
      <sheetName val="????? - 1996"/>
      <sheetName val="???&quot;?"/>
      <sheetName val="??? ???????"/>
    </sheetNames>
    <sheetDataSet>
      <sheetData sheetId="0" refreshError="1"/>
      <sheetData sheetId="1" refreshError="1"/>
      <sheetData sheetId="2" refreshError="1">
        <row r="4">
          <cell r="A4" t="str">
            <v>הום סנטרס - תשקיף</v>
          </cell>
        </row>
        <row r="6">
          <cell r="D6" t="str">
            <v xml:space="preserve">נתונים לביאורי ההוצאות - </v>
          </cell>
        </row>
        <row r="7">
          <cell r="D7" t="str">
            <v>ניתוח לפי פחת והפחתות והתאמה לתזרים</v>
          </cell>
        </row>
        <row r="9">
          <cell r="A9" t="str">
            <v>ינואר - מרס 1996</v>
          </cell>
          <cell r="G9" t="str">
            <v>ינואר -יוני 1996</v>
          </cell>
          <cell r="L9" t="str">
            <v>אפריל -יוני 1996</v>
          </cell>
        </row>
        <row r="10">
          <cell r="B10" t="str">
            <v>אלפי ש"ח</v>
          </cell>
          <cell r="D10" t="str">
            <v>אלפי ש"ח</v>
          </cell>
          <cell r="H10" t="str">
            <v>אלפי ש"ח</v>
          </cell>
          <cell r="J10" t="str">
            <v>אלפי ש"ח</v>
          </cell>
          <cell r="M10" t="str">
            <v>אלפי ש"ח</v>
          </cell>
        </row>
        <row r="11">
          <cell r="B11" t="str">
            <v>בדו"ח</v>
          </cell>
          <cell r="C11" t="str">
            <v>גלגל</v>
          </cell>
          <cell r="D11" t="str">
            <v>יוני 1997</v>
          </cell>
          <cell r="H11" t="str">
            <v>בדו"ח</v>
          </cell>
          <cell r="I11" t="str">
            <v>גלגל</v>
          </cell>
          <cell r="J11" t="str">
            <v>יוני 1997</v>
          </cell>
          <cell r="M11" t="str">
            <v>יוני 1997</v>
          </cell>
        </row>
        <row r="12">
          <cell r="A12" t="str">
            <v>הוצאוות מכירה</v>
          </cell>
          <cell r="G12" t="str">
            <v>הוצאוות מכירה</v>
          </cell>
          <cell r="L12" t="str">
            <v>הוצאוות מכירה</v>
          </cell>
        </row>
        <row r="13">
          <cell r="A13" t="str">
            <v xml:space="preserve">כללי </v>
          </cell>
          <cell r="B13">
            <v>12080</v>
          </cell>
          <cell r="C13">
            <v>1.1293233082706766</v>
          </cell>
          <cell r="D13">
            <v>13642.225563909773</v>
          </cell>
          <cell r="G13" t="str">
            <v xml:space="preserve">כללי </v>
          </cell>
          <cell r="H13">
            <v>24614</v>
          </cell>
          <cell r="I13">
            <v>1.0844765342960287</v>
          </cell>
          <cell r="J13">
            <v>26693.305415162453</v>
          </cell>
          <cell r="L13" t="str">
            <v xml:space="preserve">כללי </v>
          </cell>
          <cell r="M13">
            <v>13052.07985125268</v>
          </cell>
        </row>
        <row r="14">
          <cell r="A14" t="str">
            <v>פחת</v>
          </cell>
          <cell r="B14">
            <v>969</v>
          </cell>
          <cell r="C14">
            <v>1.1293233082706766</v>
          </cell>
          <cell r="D14">
            <v>1094.3142857142857</v>
          </cell>
          <cell r="G14" t="str">
            <v>פחת</v>
          </cell>
          <cell r="H14">
            <v>2070</v>
          </cell>
          <cell r="I14">
            <v>1.0844765342960287</v>
          </cell>
          <cell r="J14">
            <v>2244.8664259927796</v>
          </cell>
          <cell r="L14" t="str">
            <v>פחת</v>
          </cell>
          <cell r="M14">
            <v>1148.5521402784939</v>
          </cell>
        </row>
        <row r="15">
          <cell r="A15" t="str">
            <v>הפחתות</v>
          </cell>
          <cell r="B15">
            <v>192</v>
          </cell>
          <cell r="C15">
            <v>1.1293233082706766</v>
          </cell>
          <cell r="D15">
            <v>216.8300751879699</v>
          </cell>
          <cell r="G15" t="str">
            <v>הפחתות</v>
          </cell>
          <cell r="H15">
            <v>408</v>
          </cell>
          <cell r="I15">
            <v>1.0844765342960287</v>
          </cell>
          <cell r="J15">
            <v>442.4664259927797</v>
          </cell>
          <cell r="L15" t="str">
            <v>הפחתות</v>
          </cell>
          <cell r="M15">
            <v>225.63635080480981</v>
          </cell>
        </row>
        <row r="16">
          <cell r="A16" t="str">
            <v>סה"כ</v>
          </cell>
          <cell r="B16">
            <v>13241</v>
          </cell>
          <cell r="C16">
            <v>1.1293233082706766</v>
          </cell>
          <cell r="D16">
            <v>14953.369924812028</v>
          </cell>
          <cell r="G16" t="str">
            <v>סה"כ</v>
          </cell>
          <cell r="H16">
            <v>27092</v>
          </cell>
          <cell r="I16">
            <v>1.0844765342960287</v>
          </cell>
          <cell r="J16">
            <v>29380.63826714801</v>
          </cell>
          <cell r="L16" t="str">
            <v>סה"כ</v>
          </cell>
          <cell r="M16">
            <v>14427.268342335981</v>
          </cell>
        </row>
        <row r="17">
          <cell r="M17" t="str">
            <v xml:space="preserve"> </v>
          </cell>
        </row>
        <row r="18">
          <cell r="A18" t="str">
            <v>הוצאות הנהלה</v>
          </cell>
          <cell r="G18" t="str">
            <v>הוצאות הנהלה</v>
          </cell>
          <cell r="L18" t="str">
            <v>הוצאות הנהלה</v>
          </cell>
          <cell r="M18" t="str">
            <v xml:space="preserve"> </v>
          </cell>
        </row>
        <row r="19">
          <cell r="A19" t="str">
            <v>כללי</v>
          </cell>
          <cell r="B19">
            <v>2301</v>
          </cell>
          <cell r="C19">
            <v>1.1293233082706766</v>
          </cell>
          <cell r="D19">
            <v>2598.5729323308269</v>
          </cell>
          <cell r="G19" t="str">
            <v>כללי</v>
          </cell>
          <cell r="H19">
            <v>4512</v>
          </cell>
          <cell r="I19">
            <v>1.0844765342960287</v>
          </cell>
          <cell r="J19">
            <v>4893.1581227436818</v>
          </cell>
          <cell r="L19" t="str">
            <v>כללי</v>
          </cell>
          <cell r="M19">
            <v>2294.5851904128549</v>
          </cell>
        </row>
        <row r="20">
          <cell r="A20" t="str">
            <v>פחת</v>
          </cell>
          <cell r="B20">
            <v>124</v>
          </cell>
          <cell r="C20">
            <v>1.1293233082706766</v>
          </cell>
          <cell r="D20">
            <v>140.0360902255639</v>
          </cell>
          <cell r="G20" t="str">
            <v>פחת</v>
          </cell>
          <cell r="H20">
            <v>274</v>
          </cell>
          <cell r="I20">
            <v>1.0844765342960287</v>
          </cell>
          <cell r="J20">
            <v>297.14657039711187</v>
          </cell>
          <cell r="L20" t="str">
            <v>פחת</v>
          </cell>
          <cell r="M20">
            <v>157.11048017154798</v>
          </cell>
        </row>
        <row r="21">
          <cell r="A21" t="str">
            <v>סה"כ</v>
          </cell>
          <cell r="B21">
            <v>2425</v>
          </cell>
          <cell r="C21">
            <v>1.1293233082706766</v>
          </cell>
          <cell r="D21">
            <v>2738.6090225563908</v>
          </cell>
          <cell r="G21" t="str">
            <v>סה"כ</v>
          </cell>
          <cell r="H21">
            <v>4786</v>
          </cell>
          <cell r="I21">
            <v>1.0844765342960287</v>
          </cell>
          <cell r="J21">
            <v>5190.3046931407935</v>
          </cell>
          <cell r="L21" t="str">
            <v>סה"כ</v>
          </cell>
          <cell r="M21">
            <v>2451.6956705844027</v>
          </cell>
        </row>
        <row r="22">
          <cell r="C22" t="str">
            <v xml:space="preserve"> </v>
          </cell>
          <cell r="D22" t="str">
            <v xml:space="preserve"> </v>
          </cell>
          <cell r="I22" t="str">
            <v xml:space="preserve"> </v>
          </cell>
          <cell r="J22" t="str">
            <v xml:space="preserve"> </v>
          </cell>
          <cell r="M22" t="str">
            <v xml:space="preserve"> </v>
          </cell>
        </row>
        <row r="23">
          <cell r="A23" t="str">
            <v>סה"כ פחת</v>
          </cell>
          <cell r="B23">
            <v>1285</v>
          </cell>
          <cell r="D23">
            <v>1451.1804511278194</v>
          </cell>
          <cell r="G23" t="str">
            <v>סה"כ פחת</v>
          </cell>
          <cell r="H23">
            <v>2752</v>
          </cell>
          <cell r="J23">
            <v>2984.4794223826711</v>
          </cell>
          <cell r="L23" t="str">
            <v>סה"כ פחת</v>
          </cell>
          <cell r="M23">
            <v>1532.2989712548517</v>
          </cell>
        </row>
        <row r="24">
          <cell r="A24" t="str">
            <v>בדוח תזרים</v>
          </cell>
          <cell r="B24">
            <v>1285</v>
          </cell>
          <cell r="G24" t="str">
            <v>בדוח תזרים</v>
          </cell>
          <cell r="H24">
            <v>2752</v>
          </cell>
          <cell r="L24" t="str">
            <v xml:space="preserve"> </v>
          </cell>
          <cell r="M24" t="str">
            <v xml:space="preserve"> </v>
          </cell>
        </row>
        <row r="35">
          <cell r="A35" t="str">
            <v>ינואר - מרס 1997</v>
          </cell>
          <cell r="G35" t="str">
            <v>ינואר -יוני 1997</v>
          </cell>
          <cell r="L35" t="str">
            <v>אפריל -יוני1997</v>
          </cell>
        </row>
        <row r="36">
          <cell r="B36" t="str">
            <v>אלפי ש"ח</v>
          </cell>
          <cell r="D36" t="str">
            <v>אלפי ש"ח</v>
          </cell>
          <cell r="H36" t="str">
            <v>אלפי ש"ח</v>
          </cell>
          <cell r="J36" t="str">
            <v>אלפי ש"ח</v>
          </cell>
          <cell r="M36" t="str">
            <v>אלפי ש"ח</v>
          </cell>
        </row>
        <row r="37">
          <cell r="B37" t="str">
            <v>בדו"ח</v>
          </cell>
          <cell r="C37" t="str">
            <v>גלגל</v>
          </cell>
          <cell r="D37" t="str">
            <v>יוני 1997</v>
          </cell>
          <cell r="H37" t="str">
            <v>בדו"ח</v>
          </cell>
          <cell r="I37" t="str">
            <v>גלגל</v>
          </cell>
          <cell r="J37" t="str">
            <v>יוני 1997</v>
          </cell>
          <cell r="M37" t="str">
            <v>יוני 1997</v>
          </cell>
        </row>
        <row r="38">
          <cell r="A38" t="str">
            <v>הוצאוות מכירה</v>
          </cell>
          <cell r="G38" t="str">
            <v>הוצאוות מכירה</v>
          </cell>
          <cell r="L38" t="str">
            <v>הוצאוות מכירה</v>
          </cell>
        </row>
        <row r="39">
          <cell r="A39" t="str">
            <v xml:space="preserve">כללי </v>
          </cell>
          <cell r="B39">
            <v>20212</v>
          </cell>
          <cell r="C39">
            <v>1.0231607629427792</v>
          </cell>
          <cell r="D39">
            <v>20680.125340599454</v>
          </cell>
          <cell r="G39" t="str">
            <v xml:space="preserve">כללי </v>
          </cell>
          <cell r="H39">
            <v>45269</v>
          </cell>
          <cell r="I39">
            <v>1</v>
          </cell>
          <cell r="J39">
            <v>45269</v>
          </cell>
          <cell r="L39" t="str">
            <v xml:space="preserve">כללי </v>
          </cell>
          <cell r="M39">
            <v>24588.874659400546</v>
          </cell>
        </row>
        <row r="40">
          <cell r="A40" t="str">
            <v>פחת</v>
          </cell>
          <cell r="B40">
            <v>1868</v>
          </cell>
          <cell r="C40">
            <v>1.0231607629427792</v>
          </cell>
          <cell r="D40">
            <v>1911.2643051771117</v>
          </cell>
          <cell r="G40" t="str">
            <v>פחת</v>
          </cell>
          <cell r="H40">
            <v>4087</v>
          </cell>
          <cell r="I40">
            <v>1</v>
          </cell>
          <cell r="J40">
            <v>4087</v>
          </cell>
          <cell r="L40" t="str">
            <v>פחת</v>
          </cell>
          <cell r="M40">
            <v>2175.735694822888</v>
          </cell>
        </row>
        <row r="41">
          <cell r="A41" t="str">
            <v>הפחתות</v>
          </cell>
          <cell r="B41">
            <v>380</v>
          </cell>
          <cell r="C41">
            <v>1.0231607629427792</v>
          </cell>
          <cell r="D41">
            <v>388.80108991825614</v>
          </cell>
          <cell r="G41" t="str">
            <v>הפחתות</v>
          </cell>
          <cell r="H41">
            <v>815</v>
          </cell>
          <cell r="I41">
            <v>1</v>
          </cell>
          <cell r="J41">
            <v>815</v>
          </cell>
          <cell r="L41" t="str">
            <v>הפחתות</v>
          </cell>
          <cell r="M41">
            <v>426.19891008174386</v>
          </cell>
        </row>
        <row r="42">
          <cell r="A42" t="str">
            <v>סה"כ</v>
          </cell>
          <cell r="B42">
            <v>22460</v>
          </cell>
          <cell r="C42">
            <v>1.0231607629427792</v>
          </cell>
          <cell r="D42">
            <v>22980.190735694821</v>
          </cell>
          <cell r="G42" t="str">
            <v>סה"כ</v>
          </cell>
          <cell r="H42">
            <v>50171</v>
          </cell>
          <cell r="I42">
            <v>1</v>
          </cell>
          <cell r="J42">
            <v>50171</v>
          </cell>
          <cell r="L42" t="str">
            <v>סה"כ</v>
          </cell>
          <cell r="M42">
            <v>27190.809264305179</v>
          </cell>
        </row>
        <row r="43">
          <cell r="C43" t="str">
            <v xml:space="preserve"> </v>
          </cell>
          <cell r="I43" t="str">
            <v xml:space="preserve"> </v>
          </cell>
          <cell r="M43" t="str">
            <v xml:space="preserve"> </v>
          </cell>
        </row>
        <row r="44">
          <cell r="A44" t="str">
            <v>הוצאות הנהלה</v>
          </cell>
          <cell r="C44" t="str">
            <v xml:space="preserve"> </v>
          </cell>
          <cell r="G44" t="str">
            <v>הוצאות הנהלה</v>
          </cell>
          <cell r="I44" t="str">
            <v xml:space="preserve"> </v>
          </cell>
          <cell r="L44" t="str">
            <v>הוצאות הנהלה</v>
          </cell>
          <cell r="M44" t="str">
            <v xml:space="preserve"> </v>
          </cell>
        </row>
        <row r="45">
          <cell r="A45" t="str">
            <v>כללי</v>
          </cell>
          <cell r="B45">
            <v>2909</v>
          </cell>
          <cell r="C45">
            <v>1.0231607629427792</v>
          </cell>
          <cell r="D45">
            <v>2976.3746594005447</v>
          </cell>
          <cell r="G45" t="str">
            <v>כללי</v>
          </cell>
          <cell r="H45">
            <v>6019</v>
          </cell>
          <cell r="I45">
            <v>1</v>
          </cell>
          <cell r="J45">
            <v>6019</v>
          </cell>
          <cell r="L45" t="str">
            <v>כללי</v>
          </cell>
          <cell r="M45">
            <v>3042.6253405994553</v>
          </cell>
        </row>
        <row r="46">
          <cell r="A46" t="str">
            <v>פחת</v>
          </cell>
          <cell r="B46">
            <v>227</v>
          </cell>
          <cell r="C46">
            <v>1.0231607629427792</v>
          </cell>
          <cell r="D46">
            <v>232.2574931880109</v>
          </cell>
          <cell r="G46" t="str">
            <v>פחת</v>
          </cell>
          <cell r="H46">
            <v>469</v>
          </cell>
          <cell r="I46">
            <v>1</v>
          </cell>
          <cell r="J46">
            <v>469</v>
          </cell>
          <cell r="L46" t="str">
            <v>פחת</v>
          </cell>
          <cell r="M46">
            <v>236.7425068119891</v>
          </cell>
        </row>
        <row r="47">
          <cell r="A47" t="str">
            <v>סה"כ</v>
          </cell>
          <cell r="B47">
            <v>3136</v>
          </cell>
          <cell r="C47">
            <v>1.0231607629427792</v>
          </cell>
          <cell r="D47">
            <v>3208.6321525885555</v>
          </cell>
          <cell r="G47" t="str">
            <v>סה"כ</v>
          </cell>
          <cell r="H47">
            <v>6488</v>
          </cell>
          <cell r="I47">
            <v>1</v>
          </cell>
          <cell r="J47">
            <v>6488</v>
          </cell>
          <cell r="L47" t="str">
            <v>סה"כ</v>
          </cell>
          <cell r="M47">
            <v>3279.3678474114445</v>
          </cell>
        </row>
        <row r="48">
          <cell r="C48" t="str">
            <v xml:space="preserve"> </v>
          </cell>
          <cell r="D48" t="str">
            <v xml:space="preserve"> </v>
          </cell>
          <cell r="I48" t="str">
            <v xml:space="preserve"> </v>
          </cell>
          <cell r="J48" t="str">
            <v xml:space="preserve"> </v>
          </cell>
          <cell r="M48" t="str">
            <v xml:space="preserve"> </v>
          </cell>
        </row>
        <row r="49">
          <cell r="A49" t="str">
            <v>סה"כ פחת</v>
          </cell>
          <cell r="B49">
            <v>2475</v>
          </cell>
          <cell r="G49" t="str">
            <v>סה"כ פחת</v>
          </cell>
          <cell r="H49">
            <v>5371</v>
          </cell>
          <cell r="L49" t="str">
            <v>סה"כ פחת</v>
          </cell>
          <cell r="M49">
            <v>2838.6771117166209</v>
          </cell>
        </row>
        <row r="50">
          <cell r="A50" t="str">
            <v>בדוח תזרים</v>
          </cell>
          <cell r="B50">
            <v>2475</v>
          </cell>
          <cell r="G50" t="str">
            <v>בדוח תזרים</v>
          </cell>
          <cell r="H50">
            <v>5371</v>
          </cell>
          <cell r="L50" t="str">
            <v>בדוח תזרים</v>
          </cell>
          <cell r="M50" t="str">
            <v xml:space="preserve"> 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תודה למס"/>
      <sheetName val="מלאי תעשיות"/>
      <sheetName val="מלאי פלסט"/>
      <sheetName val="פצויים"/>
      <sheetName val="הבראה"/>
      <sheetName val="חופשה"/>
      <sheetName val="השוואת שכ&quot;ע"/>
      <sheetName val="רבית בין חברתית"/>
      <sheetName val="מקדמות מלקוחות"/>
      <sheetName val="פחת"/>
      <sheetName val="הוצ לשלם"/>
      <sheetName val="הוצ.מראש"/>
      <sheetName val="עודפות"/>
      <sheetName val="גיליון1"/>
      <sheetName val="גיליון2"/>
      <sheetName val="גיליון3"/>
      <sheetName val="תנאיי הצמדה"/>
    </sheetNames>
    <sheetDataSet>
      <sheetData sheetId="0" refreshError="1"/>
      <sheetData sheetId="1" refreshError="1"/>
      <sheetData sheetId="2" refreshError="1"/>
      <sheetData sheetId="3" refreshError="1">
        <row r="68">
          <cell r="A68" t="str">
            <v>תעשיות</v>
          </cell>
        </row>
        <row r="70">
          <cell r="D70" t="str">
            <v>הנהלה</v>
          </cell>
          <cell r="G70" t="str">
            <v>ע.המכר</v>
          </cell>
          <cell r="I70" t="str">
            <v>סה"כ</v>
          </cell>
        </row>
        <row r="72">
          <cell r="A72" t="str">
            <v>עתודה 31.12.00</v>
          </cell>
          <cell r="D72">
            <v>-1418879.5</v>
          </cell>
          <cell r="G72">
            <v>-1111120.5</v>
          </cell>
          <cell r="I72">
            <v>-2530000</v>
          </cell>
        </row>
        <row r="74">
          <cell r="A74" t="str">
            <v>בניכוי שווי פיצויים</v>
          </cell>
        </row>
        <row r="75">
          <cell r="B75" t="str">
            <v>כלל</v>
          </cell>
          <cell r="D75">
            <v>202201</v>
          </cell>
          <cell r="G75">
            <v>13771</v>
          </cell>
          <cell r="I75">
            <v>215972</v>
          </cell>
        </row>
        <row r="77">
          <cell r="B77" t="str">
            <v>מנורה</v>
          </cell>
          <cell r="G77">
            <v>224918.92</v>
          </cell>
          <cell r="I77">
            <v>224918.92</v>
          </cell>
        </row>
        <row r="79">
          <cell r="B79" t="str">
            <v>מבטחים</v>
          </cell>
          <cell r="D79">
            <v>22856</v>
          </cell>
          <cell r="G79">
            <v>229211</v>
          </cell>
          <cell r="I79">
            <v>252067</v>
          </cell>
        </row>
        <row r="81">
          <cell r="D81">
            <v>-1193822.5</v>
          </cell>
          <cell r="G81">
            <v>-643219.57999999996</v>
          </cell>
          <cell r="I81">
            <v>-1837042.08</v>
          </cell>
        </row>
        <row r="82">
          <cell r="A82" t="str">
            <v>בניכוי ק.מרכזית לפיצויים</v>
          </cell>
        </row>
        <row r="83">
          <cell r="A83" t="str">
            <v>61-045138</v>
          </cell>
          <cell r="G83">
            <v>1147664</v>
          </cell>
          <cell r="I83">
            <v>1147664</v>
          </cell>
        </row>
        <row r="85">
          <cell r="A85" t="str">
            <v>61-045103</v>
          </cell>
          <cell r="G85">
            <v>410942</v>
          </cell>
          <cell r="I85">
            <v>410942</v>
          </cell>
        </row>
        <row r="87">
          <cell r="A87" t="str">
            <v>עתודה נטו 31.12.00</v>
          </cell>
          <cell r="D87">
            <v>-1193822.5</v>
          </cell>
          <cell r="G87">
            <v>915386.42</v>
          </cell>
          <cell r="I87">
            <v>-278436.08000000007</v>
          </cell>
        </row>
        <row r="89">
          <cell r="A89" t="str">
            <v>הפקדה</v>
          </cell>
          <cell r="I89">
            <v>0</v>
          </cell>
        </row>
        <row r="91">
          <cell r="A91" t="str">
            <v>יתרה</v>
          </cell>
          <cell r="D91">
            <v>-1193822.5</v>
          </cell>
          <cell r="G91">
            <v>915386.42</v>
          </cell>
          <cell r="I91">
            <v>-278436.08000000007</v>
          </cell>
        </row>
        <row r="93">
          <cell r="A93" t="str">
            <v>עתודה נטו 30.09.00</v>
          </cell>
          <cell r="D93">
            <v>-1188082</v>
          </cell>
          <cell r="G93">
            <v>949663</v>
          </cell>
          <cell r="I93">
            <v>-238419</v>
          </cell>
        </row>
        <row r="95">
          <cell r="A95" t="str">
            <v>הוצ הכנסות לרבעון</v>
          </cell>
          <cell r="D95">
            <v>-5740.5</v>
          </cell>
          <cell r="G95">
            <v>-34276.579999999958</v>
          </cell>
          <cell r="I95">
            <v>-40017.080000000075</v>
          </cell>
        </row>
        <row r="97">
          <cell r="A97" t="str">
            <v>עת 09.00 שקלי 12.00</v>
          </cell>
          <cell r="D97">
            <v>-1193680.8784165881</v>
          </cell>
          <cell r="G97">
            <v>954138.32045240339</v>
          </cell>
          <cell r="I97">
            <v>-239542.55796418467</v>
          </cell>
        </row>
        <row r="99">
          <cell r="A99" t="str">
            <v>הוצ הכנסות מתואמות  לרבעון</v>
          </cell>
          <cell r="D99">
            <v>-141.62158341193572</v>
          </cell>
          <cell r="G99">
            <v>-38751.900452403352</v>
          </cell>
          <cell r="I99">
            <v>-38893.522035815287</v>
          </cell>
        </row>
        <row r="100">
          <cell r="D100" t="str">
            <v xml:space="preserve">----------  </v>
          </cell>
          <cell r="G100" t="str">
            <v xml:space="preserve">----------  </v>
          </cell>
          <cell r="I100" t="str">
            <v xml:space="preserve">----------  </v>
          </cell>
        </row>
        <row r="101">
          <cell r="A101" t="str">
            <v>עתודה נטו נומ' 31.12.99</v>
          </cell>
          <cell r="D101">
            <v>-1116000</v>
          </cell>
          <cell r="G101">
            <v>837452</v>
          </cell>
          <cell r="I101">
            <v>-278548</v>
          </cell>
        </row>
        <row r="103">
          <cell r="A103" t="str">
            <v xml:space="preserve"> הוצ הכנסה נומ' שנתית</v>
          </cell>
          <cell r="D103">
            <v>-77822.5</v>
          </cell>
          <cell r="G103">
            <v>77934.420000000042</v>
          </cell>
          <cell r="I103">
            <v>111.92000000004191</v>
          </cell>
        </row>
        <row r="105">
          <cell r="A105" t="str">
            <v>עתודה 12/99 בשקלי 12.00</v>
          </cell>
          <cell r="D105">
            <v>-1116000</v>
          </cell>
          <cell r="G105">
            <v>837451.99999999988</v>
          </cell>
          <cell r="I105">
            <v>-278548.00000000012</v>
          </cell>
        </row>
        <row r="107">
          <cell r="A107" t="str">
            <v>הוצ. הכנסות מתואמות</v>
          </cell>
          <cell r="D107">
            <v>-77822.5</v>
          </cell>
          <cell r="G107">
            <v>77934.420000000158</v>
          </cell>
          <cell r="I107">
            <v>111.92000000015832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ר&quot;ק"/>
      <sheetName val="חישובים"/>
      <sheetName val="פקודות נוספות"/>
      <sheetName val="מאזן בוחן"/>
      <sheetName val="דוחות כספיים"/>
      <sheetName val="מאזן"/>
      <sheetName val="רווה&quot;ס"/>
      <sheetName val="מדדים ונתונים"/>
      <sheetName val="כרטיסים שלא שולבו"/>
      <sheetName val="מודול1"/>
      <sheetName val="מודול2"/>
      <sheetName val="Module1"/>
      <sheetName val="Module2"/>
      <sheetName val="Module3"/>
      <sheetName val="FSA"/>
      <sheetName val="תעודות"/>
      <sheetName val="מדדים"/>
      <sheetName val="מדדים ושע&quot;ח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"/>
      <sheetName val="1"/>
      <sheetName val="מאזן בוחן"/>
      <sheetName val="רווה&quot;ס"/>
      <sheetName val="גיליון2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 12-31-06"/>
      <sheetName val="INC D.C"/>
      <sheetName val="INC T.B Dec"/>
      <sheetName val="LTD T.B Dec 31"/>
      <sheetName val="coding LTD"/>
      <sheetName val="coding Inc"/>
      <sheetName val="JE IL"/>
      <sheetName val="JE US"/>
      <sheetName val="LTD."/>
      <sheetName val="P&amp;L by month Jan-Dec 2006"/>
      <sheetName val="INC."/>
      <sheetName val="cons"/>
      <sheetName val="F.S"/>
      <sheetName val="F.S INC SO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S"/>
      <sheetName val="מעגל מס"/>
      <sheetName val="תשלומי מס"/>
      <sheetName val="תעודה&quot;א&quot;"/>
      <sheetName val="סיכום ההון"/>
      <sheetName val="תאום הוצאות "/>
      <sheetName val="תרומות+מתנות"/>
      <sheetName val="1235"/>
      <sheetName val="1392ד"/>
      <sheetName val="רשימה 1"/>
      <sheetName val="רשימה 2"/>
      <sheetName val="רשימה 3"/>
      <sheetName val="רשימה 4"/>
      <sheetName val="נספח 4"/>
      <sheetName val="נספח 6"/>
      <sheetName val="נספח 7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44">
          <cell r="B44">
            <v>153.6</v>
          </cell>
          <cell r="C44">
            <v>371.86559999999997</v>
          </cell>
          <cell r="D44">
            <v>660.06176385542165</v>
          </cell>
        </row>
      </sheetData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TTI LTD"/>
      <sheetName val="הסבר מימון"/>
      <sheetName val="מדדים"/>
      <sheetName val="מאזן בוחן"/>
      <sheetName val="רווה&quot;ס"/>
    </sheetNames>
    <sheetDataSet>
      <sheetData sheetId="0"/>
      <sheetData sheetId="1" refreshError="1">
        <row r="7">
          <cell r="D7">
            <v>4.4160000000000004</v>
          </cell>
        </row>
      </sheetData>
      <sheetData sheetId="2"/>
      <sheetData sheetId="3"/>
      <sheetData sheetId="4" refreshError="1"/>
      <sheetData sheetId="5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דדים"/>
      <sheetName val="options "/>
      <sheetName val="מימון מתואם"/>
      <sheetName val="מימון ש&quot;ח"/>
      <sheetName val="דוחות כספים מתואמים  "/>
      <sheetName val="דוח על השינויים מתואם"/>
      <sheetName val="TTI LTD"/>
      <sheetName val="דוחות כספיים נומינלים"/>
      <sheetName val="רכוש קבוע+אחר "/>
      <sheetName val="רכוש קבוע  נומינלי"/>
      <sheetName val="נכסים לא כספיים"/>
      <sheetName val="השוואה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J7">
            <v>4.7370000000000001</v>
          </cell>
        </row>
      </sheetData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רכבה ש&quot;ח"/>
      <sheetName val="פקודות נוספות"/>
      <sheetName val="דוחות ש&quot;ח"/>
      <sheetName val="הון עצמי"/>
      <sheetName val="תאומי הון"/>
      <sheetName val="דוח התאמה למס"/>
      <sheetName val="השלמ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תונים לשינוי"/>
      <sheetName val="השלמות"/>
      <sheetName val="כרטיסים שלא שולבו"/>
      <sheetName val="מאזן בוחן LTD"/>
      <sheetName val="CYDOOR03"/>
      <sheetName val="סקירת כרטיסים"/>
      <sheetName val="חישובים"/>
      <sheetName val="פקדון ניו קופל"/>
      <sheetName val="רכוש קבוע Ltd"/>
      <sheetName val="חבויות עובדים"/>
      <sheetName val="הכנסות לקוחות וע&quot;מ"/>
      <sheetName val="by Customer Ltd."/>
      <sheetName val="By customer Inc."/>
      <sheetName val="בדיקת התאמת מנהל לספרים"/>
      <sheetName val="option_total 2003"/>
      <sheetName val="תזרים חברה"/>
      <sheetName val="דוחות LTD"/>
      <sheetName val="מאזן בוחן inc"/>
      <sheetName val="Cydoor Inc TB 311203"/>
      <sheetName val="סקירת כרטיסים Inc"/>
      <sheetName val="ר&quot;ק inc"/>
      <sheetName val="איחוד"/>
      <sheetName val="FINAL REPORTS"/>
      <sheetName val="מודול מעבר והדפסות"/>
      <sheetName val="מודול1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TTI LTD"/>
      <sheetName val="פקודות נוספות"/>
      <sheetName val="תזרים $"/>
      <sheetName val="רכוש קבוע"/>
      <sheetName val="הרכבה-CDR"/>
      <sheetName val="הרכבה - INC."/>
      <sheetName val="הרכבה - B.V"/>
      <sheetName val="באורים"/>
      <sheetName val="אנליטי מאזן"/>
      <sheetName val="דוחות כספים "/>
      <sheetName val="ניתוח אנליטי-רו&quot;ה"/>
      <sheetName val="רווח למניה-בסיסי"/>
      <sheetName val="רווח למניה - מדולל"/>
      <sheetName val="nasdaq"/>
      <sheetName val="options "/>
      <sheetName val="fasb 123"/>
      <sheetName val="סבירות מימון"/>
      <sheetName val="פקדונות"/>
      <sheetName val="לקוחות-הכנסות לקבל"/>
      <sheetName val="לקוחות-הכנסות לקבל (2)"/>
      <sheetName val="מס 1999"/>
      <sheetName val="מס-דיוידנד"/>
      <sheetName val="מיסים נדחים "/>
      <sheetName val="מס צפוי"/>
      <sheetName val="מס תיאורטי"/>
      <sheetName val="deferred tax"/>
      <sheetName val="????? $"/>
      <sheetName val="רווח למניה רבעוני 1997"/>
      <sheetName val="נתונים לשינוי"/>
      <sheetName val="????? ??????-??&quot;?"/>
      <sheetName val="דוח מתכונת הגשה "/>
      <sheetName val="עלות"/>
      <sheetName val="DBI"/>
      <sheetName val="ביאורים"/>
      <sheetName val="TTI_LTD4"/>
      <sheetName val="פקודות_נוספות4"/>
      <sheetName val="תזרים_$4"/>
      <sheetName val="רכוש_קבוע4"/>
      <sheetName val="הרכבה_-_INC_4"/>
      <sheetName val="הרכבה_-_B_V4"/>
      <sheetName val="אנליטי_מאזן4"/>
      <sheetName val="דוחות_כספים_4"/>
      <sheetName val="ניתוח_אנליטי-רו&quot;ה4"/>
      <sheetName val="רווח_למניה-בסיסי4"/>
      <sheetName val="רווח_למניה_-_מדולל4"/>
      <sheetName val="options_4"/>
      <sheetName val="fasb_1234"/>
      <sheetName val="סבירות_מימון4"/>
      <sheetName val="לקוחות-הכנסות_לקבל4"/>
      <sheetName val="לקוחות-הכנסות_לקבל_(2)4"/>
      <sheetName val="מס_19994"/>
      <sheetName val="מיסים_נדחים_4"/>
      <sheetName val="מס_צפוי4"/>
      <sheetName val="מס_תיאורטי4"/>
      <sheetName val="?????_$4"/>
      <sheetName val="?????_??????-??&quot;?4"/>
      <sheetName val="TTI_LTD"/>
      <sheetName val="פקודות_נוספות"/>
      <sheetName val="תזרים_$"/>
      <sheetName val="רכוש_קבוע"/>
      <sheetName val="הרכבה_-_INC_"/>
      <sheetName val="הרכבה_-_B_V"/>
      <sheetName val="אנליטי_מאזן"/>
      <sheetName val="דוחות_כספים_"/>
      <sheetName val="ניתוח_אנליטי-רו&quot;ה"/>
      <sheetName val="רווח_למניה-בסיסי"/>
      <sheetName val="רווח_למניה_-_מדולל"/>
      <sheetName val="options_"/>
      <sheetName val="fasb_123"/>
      <sheetName val="סבירות_מימון"/>
      <sheetName val="לקוחות-הכנסות_לקבל"/>
      <sheetName val="לקוחות-הכנסות_לקבל_(2)"/>
      <sheetName val="מס_1999"/>
      <sheetName val="מיסים_נדחים_"/>
      <sheetName val="מס_צפוי"/>
      <sheetName val="מס_תיאורטי"/>
      <sheetName val="?????_$"/>
      <sheetName val="?????_??????-??&quot;?"/>
      <sheetName val="TTI_LTD1"/>
      <sheetName val="פקודות_נוספות1"/>
      <sheetName val="תזרים_$1"/>
      <sheetName val="רכוש_קבוע1"/>
      <sheetName val="הרכבה_-_INC_1"/>
      <sheetName val="הרכבה_-_B_V1"/>
      <sheetName val="אנליטי_מאזן1"/>
      <sheetName val="דוחות_כספים_1"/>
      <sheetName val="ניתוח_אנליטי-רו&quot;ה1"/>
      <sheetName val="רווח_למניה-בסיסי1"/>
      <sheetName val="רווח_למניה_-_מדולל1"/>
      <sheetName val="options_1"/>
      <sheetName val="fasb_1231"/>
      <sheetName val="סבירות_מימון1"/>
      <sheetName val="לקוחות-הכנסות_לקבל1"/>
      <sheetName val="לקוחות-הכנסות_לקבל_(2)1"/>
      <sheetName val="מס_19991"/>
      <sheetName val="מיסים_נדחים_1"/>
      <sheetName val="מס_צפוי1"/>
      <sheetName val="מס_תיאורטי1"/>
      <sheetName val="?????_$1"/>
      <sheetName val="?????_??????-??&quot;?1"/>
      <sheetName val="TTI_LTD2"/>
      <sheetName val="פקודות_נוספות2"/>
      <sheetName val="תזרים_$2"/>
      <sheetName val="רכוש_קבוע2"/>
      <sheetName val="הרכבה_-_INC_2"/>
      <sheetName val="הרכבה_-_B_V2"/>
      <sheetName val="אנליטי_מאזן2"/>
      <sheetName val="דוחות_כספים_2"/>
      <sheetName val="ניתוח_אנליטי-רו&quot;ה2"/>
      <sheetName val="רווח_למניה-בסיסי2"/>
      <sheetName val="רווח_למניה_-_מדולל2"/>
      <sheetName val="options_2"/>
      <sheetName val="fasb_1232"/>
      <sheetName val="סבירות_מימון2"/>
      <sheetName val="לקוחות-הכנסות_לקבל2"/>
      <sheetName val="לקוחות-הכנסות_לקבל_(2)2"/>
      <sheetName val="מס_19992"/>
      <sheetName val="מיסים_נדחים_2"/>
      <sheetName val="מס_צפוי2"/>
      <sheetName val="מס_תיאורטי2"/>
      <sheetName val="?????_$2"/>
      <sheetName val="?????_??????-??&quot;?2"/>
      <sheetName val="TTI_LTD3"/>
      <sheetName val="פקודות_נוספות3"/>
      <sheetName val="תזרים_$3"/>
      <sheetName val="רכוש_קבוע3"/>
      <sheetName val="הרכבה_-_INC_3"/>
      <sheetName val="הרכבה_-_B_V3"/>
      <sheetName val="אנליטי_מאזן3"/>
      <sheetName val="דוחות_כספים_3"/>
      <sheetName val="ניתוח_אנליטי-רו&quot;ה3"/>
      <sheetName val="רווח_למניה-בסיסי3"/>
      <sheetName val="רווח_למניה_-_מדולל3"/>
      <sheetName val="options_3"/>
      <sheetName val="fasb_1233"/>
      <sheetName val="סבירות_מימון3"/>
      <sheetName val="לקוחות-הכנסות_לקבל3"/>
      <sheetName val="לקוחות-הכנסות_לקבל_(2)3"/>
      <sheetName val="מס_19993"/>
      <sheetName val="מיסים_נדחים_3"/>
      <sheetName val="מס_צפוי3"/>
      <sheetName val="מס_תיאורטי3"/>
      <sheetName val="?????_$3"/>
      <sheetName val="?????_??????-??&quot;?3"/>
      <sheetName val="TTI_LTD6"/>
      <sheetName val="פקודות_נוספות6"/>
      <sheetName val="תזרים_$6"/>
      <sheetName val="רכוש_קבוע6"/>
      <sheetName val="הרכבה_-_INC_6"/>
      <sheetName val="הרכבה_-_B_V6"/>
      <sheetName val="אנליטי_מאזן6"/>
      <sheetName val="דוחות_כספים_6"/>
      <sheetName val="ניתוח_אנליטי-רו&quot;ה6"/>
      <sheetName val="רווח_למניה-בסיסי6"/>
      <sheetName val="רווח_למניה_-_מדולל6"/>
      <sheetName val="options_6"/>
      <sheetName val="fasb_1236"/>
      <sheetName val="סבירות_מימון6"/>
      <sheetName val="לקוחות-הכנסות_לקבל6"/>
      <sheetName val="לקוחות-הכנסות_לקבל_(2)6"/>
      <sheetName val="מס_19996"/>
      <sheetName val="מיסים_נדחים_6"/>
      <sheetName val="מס_צפוי6"/>
      <sheetName val="מס_תיאורטי6"/>
      <sheetName val="?????_$6"/>
      <sheetName val="?????_??????-??&quot;?6"/>
      <sheetName val="TTI_LTD5"/>
      <sheetName val="פקודות_נוספות5"/>
      <sheetName val="תזרים_$5"/>
      <sheetName val="רכוש_קבוע5"/>
      <sheetName val="הרכבה_-_INC_5"/>
      <sheetName val="הרכבה_-_B_V5"/>
      <sheetName val="אנליטי_מאזן5"/>
      <sheetName val="דוחות_כספים_5"/>
      <sheetName val="ניתוח_אנליטי-רו&quot;ה5"/>
      <sheetName val="רווח_למניה-בסיסי5"/>
      <sheetName val="רווח_למניה_-_מדולל5"/>
      <sheetName val="options_5"/>
      <sheetName val="fasb_1235"/>
      <sheetName val="סבירות_מימון5"/>
      <sheetName val="לקוחות-הכנסות_לקבל5"/>
      <sheetName val="לקוחות-הכנסות_לקבל_(2)5"/>
      <sheetName val="מס_19995"/>
      <sheetName val="מיסים_נדחים_5"/>
      <sheetName val="מס_צפוי5"/>
      <sheetName val="מס_תיאורטי5"/>
      <sheetName val="?????_$5"/>
      <sheetName val="?????_??????-??&quot;?5"/>
      <sheetName val="ש&quot;ח מותאם 3.98"/>
      <sheetName val="deferred_tax"/>
      <sheetName val="רווח_למניה_רבעוני_1997"/>
      <sheetName val="נתונים_לשינוי"/>
      <sheetName val="general ledger"/>
      <sheetName val="Q2-2005"/>
      <sheetName val="גיליון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הזנה"/>
      <sheetName val="קישור"/>
      <sheetName val="פריסה"/>
      <sheetName val="מזומנים"/>
      <sheetName val="Lמזומנים"/>
      <sheetName val="לקוחות"/>
      <sheetName val="Lלקוחות"/>
      <sheetName val="חייבים"/>
      <sheetName val="Lחייבים"/>
      <sheetName val="ענין-ח"/>
      <sheetName val="Lענין-ח"/>
      <sheetName val="מלאי"/>
      <sheetName val="השקעה"/>
      <sheetName val="השקעה L"/>
      <sheetName val="ר.ק."/>
      <sheetName val="Lר.ק."/>
      <sheetName val="רכוש אחרL"/>
      <sheetName val="רכוש אחר"/>
      <sheetName val="אשראי ז&quot;ק וחלויות"/>
      <sheetName val="Lאשראי ז&quot;ק"/>
      <sheetName val="זכאים"/>
      <sheetName val="יתרות-זכותL"/>
      <sheetName val="ספקים"/>
      <sheetName val="ענין-ז"/>
      <sheetName val="ענין-זL"/>
      <sheetName val="פיצויים"/>
      <sheetName val="מיסים נדחים"/>
      <sheetName val="התח' לבנקים"/>
      <sheetName val="Lהתח' לבנקים"/>
      <sheetName val="הון"/>
      <sheetName val="ניתוח הכנסות - הוצאות"/>
      <sheetName val="הכנסות"/>
      <sheetName val="Lהכנסות"/>
      <sheetName val="עלות המכר"/>
      <sheetName val="Lעלות המכר"/>
      <sheetName val="הוצ' מכירה והנה&quot;כ"/>
      <sheetName val="Lהוצ' מכירה"/>
      <sheetName val="Lהנה&quot;כ"/>
      <sheetName val="הוצ' מס"/>
      <sheetName val="מס תאורטי"/>
      <sheetName val="הכנ-הוצ בעלי"/>
      <sheetName val="תנועות צדדיםL"/>
      <sheetName val="מימון"/>
      <sheetName val="סבירות מימון"/>
      <sheetName val="שחיקת מימון"/>
      <sheetName val="רוו&quot;ה"/>
      <sheetName val="תזרים"/>
      <sheetName val="מאזן"/>
      <sheetName val="בסיסי הצמדה"/>
      <sheetName val="שינויים בהון ברבעון"/>
      <sheetName val="שינויים בהון בשנתי"/>
      <sheetName val="מאזן מאוחד"/>
      <sheetName val="רוו&quot;ה מאוחד"/>
      <sheetName val="תזרים מאוחד"/>
      <sheetName val="בסיסי הצמדה מאוחד"/>
      <sheetName val="בסיסי הצמדה נוחות"/>
      <sheetName val="בדיקת קניות מתואם"/>
      <sheetName val="פירוטים לבזק"/>
    </sheetNames>
    <sheetDataSet>
      <sheetData sheetId="0" refreshError="1">
        <row r="5">
          <cell r="E5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영예산(￡)"/>
      <sheetName val="PAYE"/>
      <sheetName val="출장비"/>
      <sheetName val="도서비"/>
      <sheetName val="차량유지비"/>
      <sheetName val="통신비"/>
      <sheetName val="총괄표"/>
      <sheetName val="유니트입출고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CF"/>
      <sheetName val="IS"/>
      <sheetName val="운영예산(U$)"/>
      <sheetName val="운영예산(원화)"/>
      <sheetName val="Payroll"/>
      <sheetName val="출장비"/>
      <sheetName val="도서비"/>
      <sheetName val="차량유지비"/>
      <sheetName val="운영예산(￡)"/>
    </sheetNames>
    <sheetDataSet>
      <sheetData sheetId="0" refreshError="1"/>
      <sheetData sheetId="1" refreshError="1"/>
      <sheetData sheetId="2" refreshError="1"/>
      <sheetData sheetId="3" refreshError="1">
        <row r="73">
          <cell r="E73">
            <v>1255</v>
          </cell>
          <cell r="F73">
            <v>1240</v>
          </cell>
          <cell r="G73">
            <v>1225</v>
          </cell>
          <cell r="H73">
            <v>1220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F 2026"/>
      <sheetName val="Sheet1"/>
      <sheetName val="R&amp;D Adjustments"/>
      <sheetName val="BVA 2025 PIVOT"/>
      <sheetName val="FS-Budget reconciliation"/>
      <sheetName val="P&amp;L Act. PIVOT"/>
      <sheetName val="Intercompany"/>
      <sheetName val="9M Act. DATA Group WO. KOREA"/>
      <sheetName val="Account payables"/>
      <sheetName val="Account Receivables"/>
      <sheetName val="Inventory &amp; Capex"/>
      <sheetName val="Salaries and benefits"/>
      <sheetName val="MMS, Deposits and Loans"/>
      <sheetName val="Capex"/>
      <sheetName val="Account Receivables Forecast"/>
      <sheetName val="Inventory &amp; Capex Forecast"/>
      <sheetName val="Account payables Forecast"/>
      <sheetName val="Capex Forecast"/>
      <sheetName val="MMS, Deposits and Loans Fcst."/>
      <sheetName val="ARC Revenues ROW"/>
      <sheetName val="ARC COGS ROW"/>
      <sheetName val="ARC Revenues US"/>
      <sheetName val="ARC COGS US"/>
      <sheetName val="AI Revenues"/>
      <sheetName val="OEM Revenues"/>
      <sheetName val="OEM COGS"/>
      <sheetName val="USARAD,MDW"/>
      <sheetName val="Korea+CEI"/>
      <sheetName val="BVA 2025 DATA"/>
      <sheetName val="Overhead+ASC 842"/>
      <sheetName val="NANOX AI SERVERS ALLOC."/>
      <sheetName val="LABOR OVERHEAD"/>
      <sheetName val="NANOX AI SALARIES"/>
      <sheetName val="NANOX IMAGING SALARIES"/>
      <sheetName val="USARAD SALARIES"/>
    </sheetNames>
    <sheetDataSet>
      <sheetData sheetId="0">
        <row r="2">
          <cell r="N2">
            <v>7054229.0303024789</v>
          </cell>
          <cell r="O2">
            <v>8737888.1909707859</v>
          </cell>
          <cell r="P2">
            <v>8265447.9830131941</v>
          </cell>
        </row>
        <row r="6">
          <cell r="Q6">
            <v>-4459033.1957314434</v>
          </cell>
        </row>
        <row r="9">
          <cell r="Q9">
            <v>-1046483.1818181816</v>
          </cell>
        </row>
        <row r="56">
          <cell r="N56">
            <v>-1189354.7975849127</v>
          </cell>
          <cell r="O56">
            <v>-1535896.4292768752</v>
          </cell>
          <cell r="P56">
            <v>31286.787197546335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uthor" id="{43E82407-D40A-4E95-9EF1-D2920DA34978}" userId="Author" providerId="None"/>
  <person displayName="Lucy Lu" id="{38C801B4-611B-446A-AE24-80FBA0811369}" userId="Lucy Lu" providerId="None"/>
  <person displayName="Raphael Haim" id="{0367E3F3-EFD7-4A1D-B1EB-DC6C9D2B6E98}" userId="S::Raphael.h@nanox.vision::629a5a88-b60b-4dec-bbfc-d25835277a6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7" dT="2026-04-07T06:04:45.73" personId="{0367E3F3-EFD7-4A1D-B1EB-DC6C9D2B6E98}" id="{1A063F3E-D01D-4C8B-82B3-3E9B22E0DBE3}">
    <text>Wo. capital raises</text>
  </threadedComment>
  <threadedComment ref="G47" dT="2026-04-07T06:01:19.12" personId="{0367E3F3-EFD7-4A1D-B1EB-DC6C9D2B6E98}" id="{74BC6ED3-0314-4E6A-A6D4-CAEEEAD10A75}">
    <text>Korea loan repayment</text>
  </threadedComment>
  <threadedComment ref="B48" dT="2026-04-07T06:04:26.05" personId="{0367E3F3-EFD7-4A1D-B1EB-DC6C9D2B6E98}" id="{B5A5799D-1426-4F59-B807-2E88D8355C93}">
    <text>Due to large carryforward losses, no tax expense in those years forecast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7" dT="2026-01-26T13:43:28.99" personId="{0367E3F3-EFD7-4A1D-B1EB-DC6C9D2B6E98}" id="{1518ACEA-8AF2-44C5-B4B9-88206E9B1661}">
    <text>Avg. price</text>
  </threadedComment>
  <threadedComment ref="Q17" dT="2026-01-26T13:43:28.99" personId="{0367E3F3-EFD7-4A1D-B1EB-DC6C9D2B6E98}" id="{FA404F32-29A5-482A-B551-80A1E0BF2443}">
    <text>Avg. price</text>
  </threadedComment>
  <threadedComment ref="U17" dT="2026-01-26T13:43:28.99" personId="{0367E3F3-EFD7-4A1D-B1EB-DC6C9D2B6E98}" id="{66D38E9D-F2D6-4751-AFDB-40F2BCDEB0D6}">
    <text>Avg. price</text>
  </threadedComment>
  <threadedComment ref="Y17" dT="2026-01-26T13:43:28.99" personId="{0367E3F3-EFD7-4A1D-B1EB-DC6C9D2B6E98}" id="{8ECBC244-A787-480C-9563-B8C7816E8D1F}">
    <text>Avg. price</text>
  </threadedComment>
  <threadedComment ref="AC17" dT="2026-01-26T13:43:28.99" personId="{0367E3F3-EFD7-4A1D-B1EB-DC6C9D2B6E98}" id="{F0A0E537-0150-494F-947C-E77C8B905819}">
    <text>Avg. price</text>
  </threadedComment>
  <threadedComment ref="F23" dT="2024-10-28T16:42:44.05" personId="{43E82407-D40A-4E95-9EF1-D2920DA34978}" id="{4EE9F22F-071F-44A7-BA9D-E40A9B0B46BB}">
    <text>Ghana prepaid $7k? MSaaS placement</text>
  </threadedComment>
  <threadedComment ref="F31" dT="2024-10-28T16:42:44.05" personId="{43E82407-D40A-4E95-9EF1-D2920DA34978}" id="{651CB055-5133-4E85-A069-5DF46700A5DE}">
    <text>Ghana prepaid $7k? MSaaS placement</text>
  </threadedComment>
  <threadedComment ref="F33" dT="2024-10-27T22:35:06.48" personId="{43E82407-D40A-4E95-9EF1-D2920DA34978}" id="{08FA8BFF-B1A8-4565-8FC0-3D60DF1D9FB8}">
    <text>Per Ran</text>
  </threadedComment>
  <threadedComment ref="M33" dT="2026-01-26T20:13:13.15" personId="{0367E3F3-EFD7-4A1D-B1EB-DC6C9D2B6E98}" id="{678186E3-C7F7-4791-9DEE-7891347B2060}">
    <text>Weighted avg. price 2026 inc. Channel partners, ARC 2.2 and ARC X</text>
  </threadedComment>
  <threadedComment ref="N33" dT="2026-01-26T20:13:13.15" personId="{0367E3F3-EFD7-4A1D-B1EB-DC6C9D2B6E98}" id="{90C99D5D-B62D-4BE3-BB52-ABF048F5D73E}">
    <text>Weighted avg. price 2026 inc. Channel partners, ARC 2.2 and ARC X</text>
  </threadedComment>
  <threadedComment ref="B39" dT="2024-07-03T14:57:24.20" personId="{43E82407-D40A-4E95-9EF1-D2920DA34978}" id="{FA5E662A-7C0F-478D-AC30-3B8883B66388}">
    <text xml:space="preserve">Purchase service contract </text>
  </threadedComment>
  <threadedComment ref="B41" dT="2024-07-16T21:16:31.34" personId="{43E82407-D40A-4E95-9EF1-D2920DA34978}" id="{9D73F43F-8E3E-471F-8E02-91D6AB300C65}">
    <text>Price of $30k; 35% GM</text>
  </threadedComment>
  <threadedComment ref="F41" dT="2024-10-24T21:26:42.23" personId="{43E82407-D40A-4E95-9EF1-D2920DA34978}" id="{540DC25B-630C-490B-A7A7-47A1B947B5D7}">
    <text>Formerly $2M</text>
  </threadedComment>
  <threadedComment ref="F41" dT="2024-10-24T21:28:23.82" personId="{43E82407-D40A-4E95-9EF1-D2920DA34978}" id="{F52F1D6E-60D4-4B23-8DA9-9C72E10FB66E}" parentId="{540DC25B-630C-490B-A7A7-47A1B947B5D7}">
    <text>Will be Q4 2024</text>
  </threadedComment>
  <threadedComment ref="F43" dT="2024-07-16T21:11:51.85" personId="{43E82407-D40A-4E95-9EF1-D2920DA34978}" id="{00FDD38C-1BA7-4030-8FB4-A44311836749}">
    <text>No revenue currently</text>
  </threadedComment>
  <threadedComment ref="F43" dT="2024-10-24T21:27:07.58" personId="{43E82407-D40A-4E95-9EF1-D2920DA34978}" id="{7DB74B47-B5A8-4D37-8CC9-C6961CD1EF01}" parentId="{00FDD38C-1BA7-4030-8FB4-A44311836749}">
    <text>Previously 100</text>
  </threadedComment>
  <threadedComment ref="B45" dT="2024-10-24T21:48:48.34" personId="{43E82407-D40A-4E95-9EF1-D2920DA34978}" id="{6800B664-9C2B-4565-8161-6DFFA1A84370}">
    <text>Ran to get back on COGS for second opinion</text>
  </threadedComment>
  <threadedComment ref="B49" dT="2024-06-19T20:07:47.69" personId="{43E82407-D40A-4E95-9EF1-D2920DA34978}" id="{E0B8D3EE-09EF-4AE1-A380-622199D3136F}">
    <text>OEM; second opinions; data monetization</text>
  </threadedComment>
  <threadedComment ref="E51" dT="2024-07-01T16:30:08.48" personId="{43E82407-D40A-4E95-9EF1-D2920DA34978}" id="{BC5A1430-285C-45E5-8A5A-B17E171DB73A}">
    <text>Signed Intermountain, Covera, and Dandrion</text>
  </threadedComment>
  <threadedComment ref="E51" dT="2024-07-01T16:30:15.40" personId="{43E82407-D40A-4E95-9EF1-D2920DA34978}" id="{4B1351A1-5AD9-4822-9F99-AA656C4D54AE}" parentId="{BC5A1430-285C-45E5-8A5A-B17E171DB73A}">
    <text>Multiyear contracts</text>
  </threadedComment>
  <threadedComment ref="E51" dT="2024-07-09T22:14:15.05" personId="{43E82407-D40A-4E95-9EF1-D2920DA34978}" id="{82398158-F7CB-411B-88D6-72AA718E3F8E}" parentId="{BC5A1430-285C-45E5-8A5A-B17E171DB73A}">
    <text>75% contracted</text>
  </threadedComment>
  <threadedComment ref="E51" dT="2024-07-09T22:14:57.62" personId="{43E82407-D40A-4E95-9EF1-D2920DA34978}" id="{33C214ED-E594-49E9-B290-BCD9090BA3BE}" parentId="{BC5A1430-285C-45E5-8A5A-B17E171DB73A}">
    <text>Q3 will have 1 large contract; Q4 is go get - 3Q from Bayer</text>
  </threadedComment>
  <threadedComment ref="E51" dT="2024-10-24T21:31:00.96" personId="{43E82407-D40A-4E95-9EF1-D2920DA34978}" id="{816B6F8B-1A23-45BC-919C-C6AA0A2B5AC4}" parentId="{BC5A1430-285C-45E5-8A5A-B17E171DB73A}">
    <text>$800K revenue as of Q3</text>
  </threadedComment>
  <threadedComment ref="M51" dT="2024-10-28T16:48:13.29" personId="{43E82407-D40A-4E95-9EF1-D2920DA34978}" id="{4266C7E0-96B7-483A-8B5E-55814B3734EE}">
    <text>Inc. VASO- Nanox HIT</text>
  </threadedComment>
  <threadedComment ref="M51" dT="2024-10-28T16:48:35.92" personId="{43E82407-D40A-4E95-9EF1-D2920DA34978}" id="{16B57A0F-D35C-4FDB-AC17-F42B14B98AA2}" parentId="{4266C7E0-96B7-483A-8B5E-55814B3734EE}">
    <text>Originally $10M</text>
  </threadedComment>
  <threadedComment ref="E53" dT="2024-07-01T16:30:08.48" personId="{43E82407-D40A-4E95-9EF1-D2920DA34978}" id="{E37E8F97-2AE7-423F-95BD-8C188071BE54}">
    <text>Signed Intermountain, Covera, and Dandrion</text>
  </threadedComment>
  <threadedComment ref="E53" dT="2024-07-01T16:30:15.40" personId="{43E82407-D40A-4E95-9EF1-D2920DA34978}" id="{97F040A0-E04D-4C6D-A144-0BEB9BB7E737}" parentId="{E37E8F97-2AE7-423F-95BD-8C188071BE54}">
    <text>Multiyear contracts</text>
  </threadedComment>
  <threadedComment ref="E53" dT="2024-07-09T22:14:15.05" personId="{43E82407-D40A-4E95-9EF1-D2920DA34978}" id="{7D84CD94-7003-4BF6-8D30-B7A7DC3F9CB3}" parentId="{E37E8F97-2AE7-423F-95BD-8C188071BE54}">
    <text>75% contracted</text>
  </threadedComment>
  <threadedComment ref="E53" dT="2024-07-09T22:14:57.62" personId="{43E82407-D40A-4E95-9EF1-D2920DA34978}" id="{3076E326-B161-4FF4-8575-11F1A56A5F95}" parentId="{E37E8F97-2AE7-423F-95BD-8C188071BE54}">
    <text>Q3 will have 1 large contract; Q4 is go get - 3Q from Bayer</text>
  </threadedComment>
  <threadedComment ref="E53" dT="2024-10-24T21:31:00.96" personId="{43E82407-D40A-4E95-9EF1-D2920DA34978}" id="{0E71F305-69B9-4CF3-AC8B-953C31E18C09}" parentId="{E37E8F97-2AE7-423F-95BD-8C188071BE54}">
    <text>$800K revenue as of Q3</text>
  </threadedComment>
  <threadedComment ref="M53" dT="2024-10-28T16:48:13.29" personId="{43E82407-D40A-4E95-9EF1-D2920DA34978}" id="{B6469E5A-F09D-4753-8C52-A22412A8BC36}">
    <text>Inc. VASO- Nanox HIT</text>
  </threadedComment>
  <threadedComment ref="M53" dT="2024-10-28T16:48:35.92" personId="{43E82407-D40A-4E95-9EF1-D2920DA34978}" id="{398D8FEA-FABC-49D8-A75A-4DBE9F5398A5}" parentId="{B6469E5A-F09D-4753-8C52-A22412A8BC36}">
    <text>Originally $10M</text>
  </threadedComment>
  <threadedComment ref="E55" dT="2024-10-24T21:31:57.70" personId="{43E82407-D40A-4E95-9EF1-D2920DA34978}" id="{7F906B44-7407-42F3-8E59-5F2432426B8F}">
    <text xml:space="preserve">Previous $10K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7" dT="2026-01-27T08:01:59.57" personId="{0367E3F3-EFD7-4A1D-B1EB-DC6C9D2B6E98}" id="{39FD833B-3C84-45DD-8A1C-E5B72C87FB6F}">
    <text>ARC sales row + AI sales</text>
  </threadedComment>
  <threadedComment ref="N7" dT="2026-01-27T08:01:59.57" personId="{0367E3F3-EFD7-4A1D-B1EB-DC6C9D2B6E98}" id="{1D832BDF-0793-4A0B-B476-7A944782A49C}">
    <text>ARC sales row + AI sales</text>
  </threadedComment>
  <threadedComment ref="M10" dT="2026-01-27T08:04:32.13" personId="{0367E3F3-EFD7-4A1D-B1EB-DC6C9D2B6E98}" id="{164AE957-34C7-4943-9A1C-52B626D548A6}">
    <text>ARC Customer Success Impact</text>
  </threadedComment>
  <threadedComment ref="M14" dT="2026-01-27T08:02:37.26" personId="{0367E3F3-EFD7-4A1D-B1EB-DC6C9D2B6E98}" id="{0E493C22-2CEA-41BE-9CAA-B0AA5191CB4C}">
    <text>Shared Resources Marketing</text>
  </threadedComment>
  <threadedComment ref="D22" dT="2024-07-10T12:31:58.67" personId="{43E82407-D40A-4E95-9EF1-D2920DA34978}" id="{ED676248-CE20-41DF-BE3B-E250A275864F}">
    <text>3-4 monthly salaries</text>
  </threadedComment>
  <threadedComment ref="E23" dT="2024-07-11T02:55:59.14" personId="{43E82407-D40A-4E95-9EF1-D2920DA34978}" id="{5F8028A5-AFD5-42C9-9C5C-A8FC81DD46DE}">
    <text>Per Gali 7/10</text>
  </threadedComment>
  <threadedComment ref="F23" dT="2024-07-11T02:55:59.14" personId="{43E82407-D40A-4E95-9EF1-D2920DA34978}" id="{2FAD5C15-FD75-4950-9FBB-D03877F36210}">
    <text>Per Gali 7/10</text>
  </threadedComment>
  <threadedComment ref="M26" dT="2026-01-27T08:21:33.38" personId="{0367E3F3-EFD7-4A1D-B1EB-DC6C9D2B6E98}" id="{B87497B3-5FE4-4C22-B565-421320E6DE23}">
    <text>Latest forecast</text>
  </threadedComment>
  <threadedComment ref="N26" dT="2026-01-27T08:17:19.30" personId="{0367E3F3-EFD7-4A1D-B1EB-DC6C9D2B6E98}" id="{C0799AAD-F0FC-49F7-B53A-5A65ACBB773D}">
    <text>Approved budget</text>
  </threadedComment>
  <threadedComment ref="M27" dT="2026-01-27T08:21:33.38" personId="{0367E3F3-EFD7-4A1D-B1EB-DC6C9D2B6E98}" id="{4B381868-C97F-4637-9B65-A9C98A5EF37F}">
    <text>Latest forecast</text>
  </threadedComment>
  <threadedComment ref="N27" dT="2026-01-27T08:17:19.30" personId="{0367E3F3-EFD7-4A1D-B1EB-DC6C9D2B6E98}" id="{A79270E0-8603-45FC-8052-06C7D42B2C71}">
    <text>Approved budget</text>
  </threadedComment>
  <threadedComment ref="N28" dT="2026-01-27T08:17:19.30" personId="{0367E3F3-EFD7-4A1D-B1EB-DC6C9D2B6E98}" id="{440FCA6E-2793-4B89-933D-AAB03534E9A2}">
    <text>Approved budget</text>
  </threadedComment>
  <threadedComment ref="M29" dT="2026-01-27T08:21:33.38" personId="{0367E3F3-EFD7-4A1D-B1EB-DC6C9D2B6E98}" id="{8F55796E-872F-43B6-9EA4-EFC7BCD6F119}">
    <text>Latest forecast</text>
  </threadedComment>
  <threadedComment ref="N29" dT="2026-01-27T08:17:19.30" personId="{0367E3F3-EFD7-4A1D-B1EB-DC6C9D2B6E98}" id="{C7C55876-AB30-4FD1-9198-76DDF3D39980}">
    <text>Approved budget</text>
  </threadedComment>
  <threadedComment ref="M30" dT="2026-01-27T08:21:33.38" personId="{0367E3F3-EFD7-4A1D-B1EB-DC6C9D2B6E98}" id="{C9CEF098-3E28-4DC6-8130-6EF0FAEBBE1B}">
    <text>Latest forecast</text>
  </threadedComment>
  <threadedComment ref="N30" dT="2026-01-27T08:17:19.30" personId="{0367E3F3-EFD7-4A1D-B1EB-DC6C9D2B6E98}" id="{CC60610B-A0F5-4610-8413-211FAD802269}">
    <text>Approved budget</text>
  </threadedComment>
  <threadedComment ref="M31" dT="2026-01-27T08:21:33.38" personId="{0367E3F3-EFD7-4A1D-B1EB-DC6C9D2B6E98}" id="{4ECD8A9B-A2D2-4349-9579-27EA1B3A43FA}">
    <text>Latest forecast</text>
  </threadedComment>
  <threadedComment ref="N31" dT="2026-01-27T08:17:19.30" personId="{0367E3F3-EFD7-4A1D-B1EB-DC6C9D2B6E98}" id="{FA09DBC8-32A7-4FA7-AE36-B9CA0040912F}">
    <text>Approved budget</text>
  </threadedComment>
  <threadedComment ref="J46" dT="2024-07-15T15:48:40.78" personId="{43E82407-D40A-4E95-9EF1-D2920DA34978}" id="{DA242AC2-DFDF-409C-B5B3-9C5FD324DE61}">
    <text>Radiologist working in the ARC division (Shabshin)</text>
  </threadedComment>
  <threadedComment ref="M60" dT="2026-01-27T08:21:33.38" personId="{0367E3F3-EFD7-4A1D-B1EB-DC6C9D2B6E98}" id="{E19A72DC-91A9-4E75-91EF-36BDDF31905D}">
    <text>Latest forecast</text>
  </threadedComment>
  <threadedComment ref="N60" dT="2026-01-27T09:16:57.16" personId="{0367E3F3-EFD7-4A1D-B1EB-DC6C9D2B6E98}" id="{856BBBE8-63C6-46AA-BC3F-76216A138055}">
    <text>Approved budget</text>
  </threadedComment>
  <threadedComment ref="M61" dT="2026-01-27T08:21:33.38" personId="{0367E3F3-EFD7-4A1D-B1EB-DC6C9D2B6E98}" id="{3B067D2E-62AD-4233-833D-FF91D805C9ED}">
    <text>Latest forecast</text>
  </threadedComment>
  <threadedComment ref="N61" dT="2026-01-27T09:16:57.16" personId="{0367E3F3-EFD7-4A1D-B1EB-DC6C9D2B6E98}" id="{96953D93-3B13-49EB-90EE-8BC528544016}">
    <text>Approved budget</text>
  </threadedComment>
  <threadedComment ref="M62" dT="2026-01-27T08:21:33.38" personId="{0367E3F3-EFD7-4A1D-B1EB-DC6C9D2B6E98}" id="{FF8D4655-4A1C-40D3-8D4B-6E6BDC366F6D}">
    <text>Latest forecast</text>
  </threadedComment>
  <threadedComment ref="N62" dT="2026-01-27T09:16:57.16" personId="{0367E3F3-EFD7-4A1D-B1EB-DC6C9D2B6E98}" id="{71EC62F2-8647-48C1-BC7A-DF402BC188CE}">
    <text>Approved budget</text>
  </threadedComment>
  <threadedComment ref="M63" dT="2026-01-27T08:21:33.38" personId="{0367E3F3-EFD7-4A1D-B1EB-DC6C9D2B6E98}" id="{CBF2EBC3-D1D5-4559-87E0-8F9E55F45F1F}">
    <text>Latest forecast</text>
  </threadedComment>
  <threadedComment ref="N63" dT="2026-01-27T09:16:57.16" personId="{0367E3F3-EFD7-4A1D-B1EB-DC6C9D2B6E98}" id="{FB97593C-4FA5-4481-9DD3-37F45E51FD14}">
    <text>Approved budget</text>
  </threadedComment>
  <threadedComment ref="M64" dT="2026-01-27T08:21:33.38" personId="{0367E3F3-EFD7-4A1D-B1EB-DC6C9D2B6E98}" id="{8F467572-D28E-4E52-8988-FC29B079DBC4}">
    <text>Latest forecast</text>
  </threadedComment>
  <threadedComment ref="N64" dT="2026-01-27T09:16:57.16" personId="{0367E3F3-EFD7-4A1D-B1EB-DC6C9D2B6E98}" id="{B15740C5-CF04-4D4A-941E-DD82F5C5D843}">
    <text>Approved budget</text>
  </threadedComment>
  <threadedComment ref="M65" dT="2026-01-27T08:21:33.38" personId="{0367E3F3-EFD7-4A1D-B1EB-DC6C9D2B6E98}" id="{E3F83B98-1272-434E-A1E5-F68CD366DA9E}">
    <text>Latest forecast</text>
  </threadedComment>
  <threadedComment ref="N65" dT="2026-01-27T09:16:57.16" personId="{0367E3F3-EFD7-4A1D-B1EB-DC6C9D2B6E98}" id="{FA6650EA-1334-4E90-98B1-9FD9561EA87C}">
    <text>Approved budget</text>
  </threadedComment>
  <threadedComment ref="M66" dT="2026-01-27T08:21:33.38" personId="{0367E3F3-EFD7-4A1D-B1EB-DC6C9D2B6E98}" id="{25165074-9A6F-4BD2-928D-3C2125F2D7D0}">
    <text>Latest forecast</text>
  </threadedComment>
  <threadedComment ref="N66" dT="2026-01-27T09:16:57.16" personId="{0367E3F3-EFD7-4A1D-B1EB-DC6C9D2B6E98}" id="{236216A7-5745-4542-A64A-18CBB08ADE22}">
    <text>Approved budget</text>
  </threadedComment>
  <threadedComment ref="J80" dT="2026-01-27T10:01:57.52" personId="{0367E3F3-EFD7-4A1D-B1EB-DC6C9D2B6E98}" id="{AE5E6D65-23FB-48F0-AC7C-4E281931973F}">
    <text>Inc. AI. 
Wo. IT, Finance, Source in Professional fees</text>
  </threadedComment>
  <threadedComment ref="J99" dT="2026-01-28T07:51:01.79" personId="{0367E3F3-EFD7-4A1D-B1EB-DC6C9D2B6E98}" id="{4506C3E4-23CD-4314-8ECF-5E6513AF88DD}">
    <text>As part of professional fees</text>
  </threadedComment>
  <threadedComment ref="J100" dT="2026-01-28T07:53:52.23" personId="{0367E3F3-EFD7-4A1D-B1EB-DC6C9D2B6E98}" id="{ECB2E3BC-1613-4D1F-8488-B24421BAA635}">
    <text>As part of professional fees</text>
  </threadedComment>
  <threadedComment ref="N113" dT="2026-01-28T09:52:56.80" personId="{0367E3F3-EFD7-4A1D-B1EB-DC6C9D2B6E98}" id="{FF9EA9C7-C53A-491D-9A9F-4F9E67F76CCC}">
    <text>Increase from NIN +HIT</text>
  </threadedComment>
  <threadedComment ref="J122" dT="2024-07-15T06:10:43.99" personId="{43E82407-D40A-4E95-9EF1-D2920DA34978}" id="{25E6CF83-5FF2-406E-9DD8-C3614262EAD2}">
    <text>Recruiting, import, other</text>
  </threadedComment>
  <threadedComment ref="D172" dT="2026-01-28T08:34:25.36" personId="{0367E3F3-EFD7-4A1D-B1EB-DC6C9D2B6E98}" id="{290EFF20-9812-4556-862A-EBF456D441B7}">
    <text>Only for VC and NH sites</text>
  </threadedComment>
  <threadedComment ref="T211" dT="2024-11-11T22:52:15.71" personId="{38C801B4-611B-446A-AE24-80FBA0811369}" id="{B18570EB-2016-463D-BEB1-4B9F32C8336E}">
    <text xml:space="preserve">0.5% step down in SBC per head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64B8-7EE8-495E-934D-54F8A9657270}">
  <sheetPr>
    <pageSetUpPr fitToPage="1"/>
  </sheetPr>
  <dimension ref="A1:L10"/>
  <sheetViews>
    <sheetView zoomScale="80" zoomScaleNormal="80" workbookViewId="0">
      <selection activeCell="B1" sqref="B1"/>
    </sheetView>
  </sheetViews>
  <sheetFormatPr defaultRowHeight="14" x14ac:dyDescent="0.3"/>
  <cols>
    <col min="1" max="1" width="3.33203125" style="356" customWidth="1"/>
    <col min="2" max="2" width="8.58203125" style="14"/>
  </cols>
  <sheetData>
    <row r="1" spans="1:12" x14ac:dyDescent="0.3">
      <c r="A1" s="356">
        <v>1</v>
      </c>
      <c r="B1" s="14" t="s">
        <v>259</v>
      </c>
    </row>
    <row r="2" spans="1:12" x14ac:dyDescent="0.3">
      <c r="A2" s="356">
        <v>2</v>
      </c>
      <c r="B2" s="14" t="s">
        <v>246</v>
      </c>
    </row>
    <row r="3" spans="1:12" x14ac:dyDescent="0.3">
      <c r="A3" s="356">
        <v>3</v>
      </c>
      <c r="B3" s="14" t="s">
        <v>254</v>
      </c>
    </row>
    <row r="4" spans="1:12" x14ac:dyDescent="0.3">
      <c r="A4" s="356">
        <v>4</v>
      </c>
      <c r="B4" s="14" t="s">
        <v>253</v>
      </c>
    </row>
    <row r="5" spans="1:12" x14ac:dyDescent="0.3">
      <c r="A5" s="356">
        <v>5</v>
      </c>
      <c r="B5" s="357" t="s">
        <v>247</v>
      </c>
    </row>
    <row r="6" spans="1:12" ht="60.75" customHeight="1" x14ac:dyDescent="0.3">
      <c r="A6" s="356" t="s">
        <v>248</v>
      </c>
      <c r="B6" s="374" t="s">
        <v>256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</row>
    <row r="7" spans="1:12" ht="112.5" customHeight="1" x14ac:dyDescent="0.3">
      <c r="A7" s="356" t="s">
        <v>249</v>
      </c>
      <c r="B7" s="373" t="s">
        <v>252</v>
      </c>
      <c r="C7" s="373"/>
      <c r="D7" s="373"/>
      <c r="E7" s="373"/>
      <c r="F7" s="373"/>
      <c r="G7" s="373"/>
      <c r="H7" s="373"/>
      <c r="I7" s="373"/>
      <c r="J7" s="373"/>
      <c r="K7" s="373"/>
      <c r="L7" s="373"/>
    </row>
    <row r="8" spans="1:12" ht="37" customHeight="1" x14ac:dyDescent="0.3">
      <c r="A8" s="356">
        <v>6</v>
      </c>
      <c r="B8" s="374" t="s">
        <v>251</v>
      </c>
      <c r="C8" s="374"/>
      <c r="D8" s="374"/>
      <c r="E8" s="374"/>
      <c r="F8" s="374"/>
      <c r="G8" s="374"/>
      <c r="H8" s="374"/>
      <c r="I8" s="374"/>
      <c r="J8" s="374"/>
      <c r="K8" s="374"/>
      <c r="L8" s="374"/>
    </row>
    <row r="9" spans="1:12" ht="31" customHeight="1" x14ac:dyDescent="0.3">
      <c r="A9" s="356">
        <v>7</v>
      </c>
      <c r="B9" s="373" t="s">
        <v>250</v>
      </c>
      <c r="C9" s="373"/>
      <c r="D9" s="373"/>
      <c r="E9" s="373"/>
      <c r="F9" s="373"/>
      <c r="G9" s="373"/>
      <c r="H9" s="373"/>
      <c r="I9" s="373"/>
      <c r="J9" s="373"/>
      <c r="K9" s="373"/>
      <c r="L9" s="373"/>
    </row>
    <row r="10" spans="1:12" x14ac:dyDescent="0.3">
      <c r="A10" s="356">
        <v>8</v>
      </c>
      <c r="B10" s="14" t="s">
        <v>255</v>
      </c>
    </row>
  </sheetData>
  <mergeCells count="4">
    <mergeCell ref="B7:L7"/>
    <mergeCell ref="B9:L9"/>
    <mergeCell ref="B8:L8"/>
    <mergeCell ref="B6:L6"/>
  </mergeCells>
  <pageMargins left="0.7" right="0.7" top="0.75" bottom="0.75" header="0.3" footer="0.3"/>
  <pageSetup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C74-C9CF-449E-8CE0-CF687D1867F9}">
  <sheetPr>
    <pageSetUpPr fitToPage="1"/>
  </sheetPr>
  <dimension ref="B1:O49"/>
  <sheetViews>
    <sheetView zoomScale="70" zoomScaleNormal="70" workbookViewId="0">
      <selection activeCell="B1" sqref="B1"/>
    </sheetView>
  </sheetViews>
  <sheetFormatPr defaultRowHeight="14" outlineLevelCol="1" x14ac:dyDescent="0.3"/>
  <cols>
    <col min="2" max="2" width="34.58203125" customWidth="1"/>
    <col min="3" max="3" width="26.83203125" style="289" customWidth="1" outlineLevel="1"/>
    <col min="4" max="4" width="26.83203125" style="289" customWidth="1"/>
    <col min="5" max="5" width="18.08203125" style="229" customWidth="1"/>
    <col min="6" max="6" width="13.33203125" style="229" customWidth="1"/>
    <col min="7" max="10" width="11.83203125" style="229" customWidth="1"/>
    <col min="12" max="12" width="20.08203125" bestFit="1" customWidth="1"/>
  </cols>
  <sheetData>
    <row r="1" spans="2:11" x14ac:dyDescent="0.3">
      <c r="F1" s="361">
        <f>9.5/F8</f>
        <v>0.15948598961580343</v>
      </c>
      <c r="G1" s="361">
        <f>29/G8</f>
        <v>0.2789396501254966</v>
      </c>
    </row>
    <row r="2" spans="2:11" x14ac:dyDescent="0.3">
      <c r="B2" s="1"/>
      <c r="C2" s="271">
        <v>2023</v>
      </c>
      <c r="D2" s="272">
        <v>2024</v>
      </c>
      <c r="E2" s="2">
        <v>2025</v>
      </c>
      <c r="F2" s="2">
        <v>2026</v>
      </c>
      <c r="G2" s="2">
        <v>2027</v>
      </c>
      <c r="H2" s="2">
        <v>2028</v>
      </c>
      <c r="I2" s="2">
        <v>2029</v>
      </c>
      <c r="J2" s="2">
        <v>2030</v>
      </c>
      <c r="K2" s="2" t="s">
        <v>0</v>
      </c>
    </row>
    <row r="3" spans="2:11" x14ac:dyDescent="0.3">
      <c r="B3" s="3" t="s">
        <v>1</v>
      </c>
      <c r="C3" s="273">
        <v>0</v>
      </c>
      <c r="D3" s="273">
        <v>0.49130399999999996</v>
      </c>
      <c r="E3" s="265">
        <f>'Neptune_Rev Build'!K36/1000</f>
        <v>0.49691599999999991</v>
      </c>
      <c r="F3" s="265">
        <f>'Neptune_Rev Build'!O36/1000</f>
        <v>37.611360799999993</v>
      </c>
      <c r="G3" s="265">
        <f>'Neptune_Rev Build'!S36/1000</f>
        <v>73.093140800000015</v>
      </c>
      <c r="H3" s="265">
        <f>'Neptune_Rev Build'!W36/1000</f>
        <v>108.34965280000002</v>
      </c>
      <c r="I3" s="265">
        <f>'Neptune_Rev Build'!AA36/1000</f>
        <v>145.9632048</v>
      </c>
      <c r="J3" s="265">
        <f>'Neptune_Rev Build'!AE36/1000</f>
        <v>185.93379680000001</v>
      </c>
    </row>
    <row r="4" spans="2:11" x14ac:dyDescent="0.3">
      <c r="B4" s="3" t="s">
        <v>2</v>
      </c>
      <c r="C4" s="273">
        <v>0</v>
      </c>
      <c r="D4" s="273">
        <v>0</v>
      </c>
      <c r="E4" s="215">
        <f>'Neptune_Rev Build'!K39/1000</f>
        <v>0</v>
      </c>
      <c r="F4" s="265">
        <f>'Neptune_Rev Build'!O39/1000</f>
        <v>0.25800000000000001</v>
      </c>
      <c r="G4" s="265">
        <f>'Neptune_Rev Build'!S39/1000</f>
        <v>1.95</v>
      </c>
      <c r="H4" s="265">
        <f>'Neptune_Rev Build'!W39/1000</f>
        <v>4.4219999999999997</v>
      </c>
      <c r="I4" s="265">
        <f>'Neptune_Rev Build'!AA39/1000</f>
        <v>7.6740000000000004</v>
      </c>
      <c r="J4" s="265">
        <f>'Neptune_Rev Build'!AE39/1000</f>
        <v>11.706</v>
      </c>
    </row>
    <row r="5" spans="2:11" x14ac:dyDescent="0.3">
      <c r="B5" s="3" t="s">
        <v>3</v>
      </c>
      <c r="C5" s="273">
        <v>0.4</v>
      </c>
      <c r="D5" s="273">
        <v>1.25</v>
      </c>
      <c r="E5" s="265">
        <f>SUM('Neptune_Rev Build'!K51:K53)/1000</f>
        <v>0.79800000000000004</v>
      </c>
      <c r="F5" s="265">
        <f>SUM('Neptune_Rev Build'!O51:O53)/1000</f>
        <v>7.8159999999999998</v>
      </c>
      <c r="G5" s="265">
        <f>SUM('Neptune_Rev Build'!S51:S53)/1000</f>
        <v>11.316000000000001</v>
      </c>
      <c r="H5" s="265">
        <f>SUM('Neptune_Rev Build'!W51:W53)/1000</f>
        <v>14.816000000000001</v>
      </c>
      <c r="I5" s="265">
        <f>SUM('Neptune_Rev Build'!AA51:AA53)/1000</f>
        <v>18.315999999999999</v>
      </c>
      <c r="J5" s="265">
        <f>SUM('Neptune_Rev Build'!AE51:AE53)/1000</f>
        <v>21.815999999999999</v>
      </c>
    </row>
    <row r="6" spans="2:11" x14ac:dyDescent="0.3">
      <c r="B6" s="3" t="s">
        <v>4</v>
      </c>
      <c r="C6" s="273">
        <v>9.1999999999999993</v>
      </c>
      <c r="D6" s="273">
        <v>10.5</v>
      </c>
      <c r="E6" s="265">
        <f>('Neptune_Rev Build'!K55)/1000</f>
        <v>10.432</v>
      </c>
      <c r="F6" s="265">
        <f>('Neptune_Rev Build'!O55)/1000</f>
        <v>12.372999999999999</v>
      </c>
      <c r="G6" s="265">
        <f>('Neptune_Rev Build'!S55)/1000</f>
        <v>13.372999999999999</v>
      </c>
      <c r="H6" s="265">
        <f>('Neptune_Rev Build'!W55)/1000</f>
        <v>14.372999999999999</v>
      </c>
      <c r="I6" s="265">
        <f>('Neptune_Rev Build'!AA55)/1000</f>
        <v>15.372999999999999</v>
      </c>
      <c r="J6" s="265">
        <f>('Neptune_Rev Build'!AE55)/1000</f>
        <v>16.373000000000001</v>
      </c>
    </row>
    <row r="7" spans="2:11" x14ac:dyDescent="0.3">
      <c r="B7" s="3" t="s">
        <v>25</v>
      </c>
      <c r="C7" s="273">
        <v>0.30499999999999972</v>
      </c>
      <c r="D7" s="273">
        <v>1.5</v>
      </c>
      <c r="E7" s="265">
        <f>'Neptune_Rev Build'!K49/1000</f>
        <v>0.44500000000000001</v>
      </c>
      <c r="F7" s="265">
        <f>'Neptune_Rev Build'!O49/1000</f>
        <v>1.508</v>
      </c>
      <c r="G7" s="265">
        <f>'Neptune_Rev Build'!S49/1000</f>
        <v>4.2329999999999997</v>
      </c>
      <c r="H7" s="265">
        <f>'Neptune_Rev Build'!W49/1000</f>
        <v>7.1267500000000004</v>
      </c>
      <c r="I7" s="265">
        <f>'Neptune_Rev Build'!AA49/1000</f>
        <v>10.3158125</v>
      </c>
      <c r="J7" s="265">
        <f>'Neptune_Rev Build'!AE49/1000</f>
        <v>14.021671874999999</v>
      </c>
    </row>
    <row r="8" spans="2:11" x14ac:dyDescent="0.3">
      <c r="B8" s="4" t="s">
        <v>5</v>
      </c>
      <c r="C8" s="274">
        <v>9.9049999999999994</v>
      </c>
      <c r="D8" s="274">
        <v>13.741304</v>
      </c>
      <c r="E8" s="266">
        <f>SUM(E3:E7)</f>
        <v>12.171916000000001</v>
      </c>
      <c r="F8" s="266">
        <f>SUM(F3:F7)</f>
        <v>59.566360799999998</v>
      </c>
      <c r="G8" s="216">
        <f t="shared" ref="G8:J8" si="0">SUM(G3:G7)</f>
        <v>103.96514080000003</v>
      </c>
      <c r="H8" s="216">
        <f t="shared" si="0"/>
        <v>149.08740280000001</v>
      </c>
      <c r="I8" s="216">
        <f t="shared" si="0"/>
        <v>197.64201729999999</v>
      </c>
      <c r="J8" s="216">
        <f t="shared" si="0"/>
        <v>249.850468675</v>
      </c>
      <c r="K8" s="5">
        <f>(J8/E8)^(1/5)-1</f>
        <v>0.83005543096151868</v>
      </c>
    </row>
    <row r="9" spans="2:11" x14ac:dyDescent="0.3">
      <c r="B9" s="6" t="s">
        <v>6</v>
      </c>
      <c r="C9" s="275">
        <v>0.15469806481697357</v>
      </c>
      <c r="D9" s="275">
        <f>D8/C8-1</f>
        <v>0.38730984351337705</v>
      </c>
      <c r="E9" s="217">
        <f t="shared" ref="E9:J9" si="1">E8/D8-1</f>
        <v>-0.11420953935667233</v>
      </c>
      <c r="F9" s="217">
        <f t="shared" si="1"/>
        <v>3.89375385107817</v>
      </c>
      <c r="G9" s="217">
        <f t="shared" si="1"/>
        <v>0.74536667010887858</v>
      </c>
      <c r="H9" s="217">
        <f t="shared" si="1"/>
        <v>0.43401337845348231</v>
      </c>
      <c r="I9" s="217">
        <f t="shared" si="1"/>
        <v>0.32567885406881603</v>
      </c>
      <c r="J9" s="217">
        <f t="shared" si="1"/>
        <v>0.26415664082072698</v>
      </c>
    </row>
    <row r="10" spans="2:11" x14ac:dyDescent="0.3">
      <c r="B10" s="7"/>
      <c r="C10" s="276"/>
      <c r="D10" s="276"/>
      <c r="E10" s="218"/>
      <c r="F10" s="218"/>
      <c r="G10" s="218"/>
      <c r="H10" s="218"/>
      <c r="I10" s="218"/>
      <c r="J10" s="218"/>
    </row>
    <row r="11" spans="2:11" x14ac:dyDescent="0.3">
      <c r="B11" s="8" t="s">
        <v>7</v>
      </c>
      <c r="C11" s="277">
        <v>-8.9599793899999973</v>
      </c>
      <c r="D11" s="277">
        <v>-8.746694377499999</v>
      </c>
      <c r="E11" s="269">
        <f>-'Neptune COGS+OPEX Build'!M145</f>
        <v>0</v>
      </c>
      <c r="F11" s="269">
        <f>-'Neptune COGS+OPEX Build'!N145</f>
        <v>-0.17899999999999999</v>
      </c>
      <c r="G11" s="269">
        <f>-'Neptune COGS+OPEX Build'!O145</f>
        <v>-0.59829999999999983</v>
      </c>
      <c r="H11" s="269">
        <f>-'Neptune COGS+OPEX Build'!P145</f>
        <v>-0.84829999999999983</v>
      </c>
      <c r="I11" s="269">
        <f>-'Neptune COGS+OPEX Build'!Q145</f>
        <v>-1.0982999999999998</v>
      </c>
      <c r="J11" s="269">
        <f>-'Neptune COGS+OPEX Build'!R145</f>
        <v>-1.3482999999999998</v>
      </c>
    </row>
    <row r="12" spans="2:11" x14ac:dyDescent="0.3">
      <c r="B12" s="8" t="s">
        <v>8</v>
      </c>
      <c r="C12" s="277">
        <v>-7.5369999999999999</v>
      </c>
      <c r="D12" s="277">
        <v>-8.5399999999999991</v>
      </c>
      <c r="E12" s="219">
        <f>-'Neptune COGS+OPEX Build'!M191</f>
        <v>-7.141</v>
      </c>
      <c r="F12" s="219">
        <f>-'Neptune COGS+OPEX Build'!N191</f>
        <v>-8.5220000000000002</v>
      </c>
      <c r="G12" s="219">
        <f>-'Neptune COGS+OPEX Build'!O191</f>
        <v>-9.1181429890317993</v>
      </c>
      <c r="H12" s="219">
        <f>-'Neptune COGS+OPEX Build'!P191</f>
        <v>-9.7695887271660222</v>
      </c>
      <c r="I12" s="219">
        <f>-'Neptune COGS+OPEX Build'!Q191</f>
        <v>-10.542090677632196</v>
      </c>
      <c r="J12" s="219">
        <f>-'Neptune COGS+OPEX Build'!R191</f>
        <v>-11.547783862710729</v>
      </c>
    </row>
    <row r="13" spans="2:11" x14ac:dyDescent="0.3">
      <c r="B13" s="9" t="s">
        <v>9</v>
      </c>
      <c r="C13" s="278">
        <v>-16.496979389999996</v>
      </c>
      <c r="D13" s="278">
        <v>-17.286694377499998</v>
      </c>
      <c r="E13" s="220">
        <f>SUM(E11:E12)</f>
        <v>-7.141</v>
      </c>
      <c r="F13" s="220">
        <f t="shared" ref="F13:J13" si="2">SUM(F11:F12)</f>
        <v>-8.7010000000000005</v>
      </c>
      <c r="G13" s="220">
        <f t="shared" si="2"/>
        <v>-9.7164429890317994</v>
      </c>
      <c r="H13" s="220">
        <f t="shared" si="2"/>
        <v>-10.617888727166022</v>
      </c>
      <c r="I13" s="220">
        <f t="shared" si="2"/>
        <v>-11.640390677632196</v>
      </c>
      <c r="J13" s="220">
        <f t="shared" si="2"/>
        <v>-12.896083862710729</v>
      </c>
    </row>
    <row r="14" spans="2:11" x14ac:dyDescent="0.3">
      <c r="B14" s="3" t="s">
        <v>10</v>
      </c>
      <c r="C14" s="273">
        <v>0</v>
      </c>
      <c r="D14" s="273">
        <v>-0.16500000000000001</v>
      </c>
      <c r="E14" s="215">
        <f>-'Neptune COGS+OPEX Build'!M175</f>
        <v>-0.159</v>
      </c>
      <c r="F14" s="215">
        <f>-'Neptune COGS+OPEX Build'!N175</f>
        <v>-0.84407142857142858</v>
      </c>
      <c r="G14" s="215">
        <f>-'Neptune COGS+OPEX Build'!O175</f>
        <v>-1.6622142857142856</v>
      </c>
      <c r="H14" s="215">
        <f>-'Neptune COGS+OPEX Build'!P175</f>
        <v>-2.5542857142857147</v>
      </c>
      <c r="I14" s="215">
        <f>-'Neptune COGS+OPEX Build'!Q175</f>
        <v>-3.8828571428571426</v>
      </c>
      <c r="J14" s="215">
        <f>-'Neptune COGS+OPEX Build'!R175</f>
        <v>-5.4685714285714289</v>
      </c>
    </row>
    <row r="15" spans="2:11" x14ac:dyDescent="0.3">
      <c r="B15" s="3" t="s">
        <v>11</v>
      </c>
      <c r="C15" s="273">
        <v>0</v>
      </c>
      <c r="D15" s="273">
        <v>-0.24</v>
      </c>
      <c r="E15" s="215">
        <f>-'Neptune COGS+OPEX Build'!M176</f>
        <v>-0.312</v>
      </c>
      <c r="F15" s="215">
        <f>-'Neptune COGS+OPEX Build'!N176</f>
        <v>-14.6265</v>
      </c>
      <c r="G15" s="215">
        <f>-'Neptune COGS+OPEX Build'!O176</f>
        <v>-14.94</v>
      </c>
      <c r="H15" s="215">
        <f>-'Neptune COGS+OPEX Build'!P176</f>
        <v>-17.940000000000001</v>
      </c>
      <c r="I15" s="215">
        <f>-'Neptune COGS+OPEX Build'!Q176</f>
        <v>-20.94</v>
      </c>
      <c r="J15" s="215">
        <f>-'Neptune COGS+OPEX Build'!R176</f>
        <v>-23.94</v>
      </c>
    </row>
    <row r="16" spans="2:11" x14ac:dyDescent="0.3">
      <c r="B16" s="3" t="s">
        <v>12</v>
      </c>
      <c r="C16" s="273">
        <v>0</v>
      </c>
      <c r="D16" s="273">
        <v>0</v>
      </c>
      <c r="E16" s="215">
        <f>-'Neptune COGS+OPEX Build'!M177</f>
        <v>-1.4907479999999997E-2</v>
      </c>
      <c r="F16" s="215">
        <f>-'Neptune COGS+OPEX Build'!N177</f>
        <v>-1.1360808239999998</v>
      </c>
      <c r="G16" s="215">
        <f>-'Neptune COGS+OPEX Build'!O177</f>
        <v>-2.251294224</v>
      </c>
      <c r="H16" s="215">
        <f>-'Neptune COGS+OPEX Build'!P177</f>
        <v>-3.3831495840000003</v>
      </c>
      <c r="I16" s="215">
        <f>-'Neptune COGS+OPEX Build'!Q177</f>
        <v>-4.6091161439999997</v>
      </c>
      <c r="J16" s="215">
        <f>-'Neptune COGS+OPEX Build'!R177</f>
        <v>-5.9291939039999999</v>
      </c>
    </row>
    <row r="17" spans="2:15" ht="25" x14ac:dyDescent="0.3">
      <c r="B17" s="270" t="s">
        <v>243</v>
      </c>
      <c r="C17" s="273">
        <v>0</v>
      </c>
      <c r="D17" s="273">
        <v>-0.74714285714285722</v>
      </c>
      <c r="E17" s="215">
        <f>E18-SUM(E13:E16)</f>
        <v>-3.8750925200000008</v>
      </c>
      <c r="F17" s="215">
        <f t="shared" ref="F17:J17" si="3">F18-SUM(F13:F16)</f>
        <v>-12.821347747428568</v>
      </c>
      <c r="G17" s="215">
        <f t="shared" si="3"/>
        <v>-18.383260861313623</v>
      </c>
      <c r="H17" s="215">
        <f t="shared" si="3"/>
        <v>-23.914913500188391</v>
      </c>
      <c r="I17" s="215">
        <f t="shared" si="3"/>
        <v>-29.458113476782515</v>
      </c>
      <c r="J17" s="215">
        <f t="shared" si="3"/>
        <v>-34.998921849755931</v>
      </c>
    </row>
    <row r="18" spans="2:15" x14ac:dyDescent="0.3">
      <c r="B18" s="10" t="s">
        <v>13</v>
      </c>
      <c r="C18" s="278">
        <v>-16.496979389999996</v>
      </c>
      <c r="D18" s="278">
        <v>-18.43883723464285</v>
      </c>
      <c r="E18" s="220">
        <f>-'Neptune COGS+OPEX Build'!M205</f>
        <v>-11.502000000000001</v>
      </c>
      <c r="F18" s="220">
        <f>-'Neptune COGS+OPEX Build'!N205</f>
        <v>-38.128999999999998</v>
      </c>
      <c r="G18" s="220">
        <f>-'Neptune COGS+OPEX Build'!O205</f>
        <v>-46.953212360059709</v>
      </c>
      <c r="H18" s="220">
        <f>-'Neptune COGS+OPEX Build'!P205</f>
        <v>-58.410237525640127</v>
      </c>
      <c r="I18" s="220">
        <f>-'Neptune COGS+OPEX Build'!Q205</f>
        <v>-70.530477441271856</v>
      </c>
      <c r="J18" s="220">
        <f>-'Neptune COGS+OPEX Build'!R205</f>
        <v>-83.232771045038092</v>
      </c>
      <c r="K18" s="11"/>
      <c r="L18" s="12"/>
      <c r="M18" s="12"/>
    </row>
    <row r="19" spans="2:15" s="14" customFormat="1" x14ac:dyDescent="0.3">
      <c r="B19" s="13"/>
      <c r="C19" s="279"/>
      <c r="D19" s="279"/>
      <c r="E19" s="221"/>
      <c r="F19" s="221"/>
      <c r="G19" s="221"/>
      <c r="H19" s="221"/>
      <c r="I19" s="221"/>
      <c r="J19" s="221"/>
    </row>
    <row r="20" spans="2:15" s="14" customFormat="1" x14ac:dyDescent="0.3">
      <c r="B20" s="15" t="s">
        <v>14</v>
      </c>
      <c r="C20" s="280">
        <v>-6.591979389999997</v>
      </c>
      <c r="D20" s="280">
        <v>-4.6975332346428509</v>
      </c>
      <c r="E20" s="222">
        <f>E8+E18</f>
        <v>0.66991600000000062</v>
      </c>
      <c r="F20" s="222">
        <f t="shared" ref="F20:J20" si="4">F8+F18</f>
        <v>21.4373608</v>
      </c>
      <c r="G20" s="222">
        <f t="shared" si="4"/>
        <v>57.01192843994032</v>
      </c>
      <c r="H20" s="222">
        <f t="shared" si="4"/>
        <v>90.677165274359879</v>
      </c>
      <c r="I20" s="222">
        <f t="shared" si="4"/>
        <v>127.11153985872814</v>
      </c>
      <c r="J20" s="222">
        <f t="shared" si="4"/>
        <v>166.61769762996192</v>
      </c>
    </row>
    <row r="21" spans="2:15" s="14" customFormat="1" x14ac:dyDescent="0.3">
      <c r="B21" s="6" t="s">
        <v>15</v>
      </c>
      <c r="C21" s="281">
        <v>-0.66552038263503255</v>
      </c>
      <c r="D21" s="281">
        <v>-0.34185498222314642</v>
      </c>
      <c r="E21" s="217">
        <f>E20/E$8</f>
        <v>5.5037842850706543E-2</v>
      </c>
      <c r="F21" s="217">
        <f t="shared" ref="F21:J21" si="5">F20/F$8</f>
        <v>0.3598903896777928</v>
      </c>
      <c r="G21" s="217">
        <f t="shared" si="5"/>
        <v>0.54837542662126904</v>
      </c>
      <c r="H21" s="217">
        <f t="shared" si="5"/>
        <v>0.60821480266849126</v>
      </c>
      <c r="I21" s="217">
        <f t="shared" si="5"/>
        <v>0.64314026741482844</v>
      </c>
      <c r="J21" s="217">
        <f t="shared" si="5"/>
        <v>0.66686966213657406</v>
      </c>
    </row>
    <row r="22" spans="2:15" s="14" customFormat="1" x14ac:dyDescent="0.3">
      <c r="B22" s="13"/>
      <c r="C22" s="279"/>
      <c r="D22" s="279"/>
      <c r="E22" s="221"/>
      <c r="F22" s="221"/>
      <c r="G22" s="221"/>
      <c r="H22" s="221"/>
      <c r="I22" s="221"/>
      <c r="J22" s="221"/>
    </row>
    <row r="23" spans="2:15" s="14" customFormat="1" x14ac:dyDescent="0.3">
      <c r="B23" s="16" t="s">
        <v>16</v>
      </c>
      <c r="C23" s="282">
        <v>-4.1680000000000001</v>
      </c>
      <c r="D23" s="282">
        <v>-4.3830056840000005</v>
      </c>
      <c r="E23" s="223">
        <f>-'Neptune COGS+OPEX Build'!M40</f>
        <v>-7.4026608746666662</v>
      </c>
      <c r="F23" s="223">
        <f>-'Neptune COGS+OPEX Build'!N40</f>
        <v>-16.528202166186663</v>
      </c>
      <c r="G23" s="223">
        <f>-'Neptune COGS+OPEX Build'!O40</f>
        <v>-19.578629821044821</v>
      </c>
      <c r="H23" s="223">
        <f>-'Neptune COGS+OPEX Build'!P40</f>
        <v>-22.03347668350245</v>
      </c>
      <c r="I23" s="223">
        <f>-'Neptune COGS+OPEX Build'!Q40</f>
        <v>-24.501411748856089</v>
      </c>
      <c r="J23" s="223">
        <f>-'Neptune COGS+OPEX Build'!R40</f>
        <v>-26.989853289392634</v>
      </c>
    </row>
    <row r="24" spans="2:15" s="14" customFormat="1" x14ac:dyDescent="0.3">
      <c r="B24" s="6" t="s">
        <v>15</v>
      </c>
      <c r="C24" s="281">
        <v>0.42079757698132259</v>
      </c>
      <c r="D24" s="281">
        <v>0.31896577530051012</v>
      </c>
      <c r="E24" s="217">
        <f>-E23/E$8</f>
        <v>0.60817548154839929</v>
      </c>
      <c r="F24" s="217">
        <f t="shared" ref="F24:J24" si="6">-F23/F$8</f>
        <v>0.27747543989940482</v>
      </c>
      <c r="G24" s="217">
        <f t="shared" si="6"/>
        <v>0.18831917766271919</v>
      </c>
      <c r="H24" s="217">
        <f t="shared" si="6"/>
        <v>0.14778899001319545</v>
      </c>
      <c r="I24" s="217">
        <f t="shared" si="6"/>
        <v>0.12396863826615116</v>
      </c>
      <c r="J24" s="217">
        <f t="shared" si="6"/>
        <v>0.10802402505996674</v>
      </c>
    </row>
    <row r="25" spans="2:15" s="14" customFormat="1" x14ac:dyDescent="0.3">
      <c r="B25" s="16" t="s">
        <v>17</v>
      </c>
      <c r="C25" s="282">
        <v>-25.779999999999998</v>
      </c>
      <c r="D25" s="282">
        <v>-23.288410330625005</v>
      </c>
      <c r="E25" s="223">
        <f>-'Neptune COGS+OPEX Build'!M129</f>
        <v>-17.169841610666669</v>
      </c>
      <c r="F25" s="223">
        <f>-'Neptune COGS+OPEX Build'!N129</f>
        <v>-20.69119636288</v>
      </c>
      <c r="G25" s="223">
        <f>-'Neptune COGS+OPEX Build'!O129</f>
        <v>-21.61319059273211</v>
      </c>
      <c r="H25" s="223">
        <f>-'Neptune COGS+OPEX Build'!P129</f>
        <v>-22.572988320679869</v>
      </c>
      <c r="I25" s="223">
        <f>-'Neptune COGS+OPEX Build'!Q129</f>
        <v>-23.470266597401515</v>
      </c>
      <c r="J25" s="223">
        <f>-'Neptune COGS+OPEX Build'!R129</f>
        <v>-24.618709896987021</v>
      </c>
    </row>
    <row r="26" spans="2:15" s="14" customFormat="1" x14ac:dyDescent="0.3">
      <c r="B26" s="6" t="s">
        <v>15</v>
      </c>
      <c r="C26" s="281">
        <v>2.6027258960121151</v>
      </c>
      <c r="D26" s="281">
        <v>1.6947744064628079</v>
      </c>
      <c r="E26" s="217">
        <f>-E25/E$8</f>
        <v>1.4106112472897996</v>
      </c>
      <c r="F26" s="217">
        <f t="shared" ref="F26" si="7">-F25/F$8</f>
        <v>0.34736378192303463</v>
      </c>
      <c r="G26" s="217">
        <f t="shared" ref="G26" si="8">-G25/G$8</f>
        <v>0.20788882144939205</v>
      </c>
      <c r="H26" s="217">
        <f t="shared" ref="H26" si="9">-H25/H$8</f>
        <v>0.15140775073371837</v>
      </c>
      <c r="I26" s="217">
        <f t="shared" ref="I26" si="10">-I25/I$8</f>
        <v>0.11875140174154414</v>
      </c>
      <c r="J26" s="217">
        <f t="shared" ref="J26" si="11">-J25/J$8</f>
        <v>9.8533775131758899E-2</v>
      </c>
    </row>
    <row r="27" spans="2:15" s="14" customFormat="1" x14ac:dyDescent="0.3">
      <c r="B27" s="16" t="s">
        <v>18</v>
      </c>
      <c r="C27" s="282">
        <v>-26.048999999999999</v>
      </c>
      <c r="D27" s="282">
        <v>-20.930979095624998</v>
      </c>
      <c r="E27" s="223">
        <f>-'Neptune COGS+OPEX Build'!M74</f>
        <v>-20.472702888000001</v>
      </c>
      <c r="F27" s="223">
        <f>-'Neptune COGS+OPEX Build'!N74</f>
        <v>-23.365871728959998</v>
      </c>
      <c r="G27" s="223">
        <f>-'Neptune COGS+OPEX Build'!O74</f>
        <v>-24.975894779057278</v>
      </c>
      <c r="H27" s="223">
        <f>-'Neptune COGS+OPEX Build'!P74</f>
        <v>-25.21141622283114</v>
      </c>
      <c r="I27" s="223">
        <f>-'Neptune COGS+OPEX Build'!Q74</f>
        <v>-25.618464089747683</v>
      </c>
      <c r="J27" s="223">
        <f>-'Neptune COGS+OPEX Build'!R74</f>
        <v>-26.332085368439188</v>
      </c>
    </row>
    <row r="28" spans="2:15" s="14" customFormat="1" x14ac:dyDescent="0.3">
      <c r="B28" s="6" t="s">
        <v>15</v>
      </c>
      <c r="C28" s="281">
        <v>2.6298838970217062</v>
      </c>
      <c r="D28" s="281">
        <v>1.5232163625537285</v>
      </c>
      <c r="E28" s="217">
        <f>-E27/E$8</f>
        <v>1.6819622225457356</v>
      </c>
      <c r="F28" s="217">
        <f t="shared" ref="F28" si="12">-F27/F$8</f>
        <v>0.39226622904516939</v>
      </c>
      <c r="G28" s="217">
        <f t="shared" ref="G28" si="13">-G27/G$8</f>
        <v>0.24023335693936049</v>
      </c>
      <c r="H28" s="217">
        <f t="shared" ref="H28" si="14">-H27/H$8</f>
        <v>0.16910493944717869</v>
      </c>
      <c r="I28" s="217">
        <f t="shared" ref="I28" si="15">-I27/I$8</f>
        <v>0.1296205353483188</v>
      </c>
      <c r="J28" s="217">
        <f t="shared" ref="J28" si="16">-J27/J$8</f>
        <v>0.10539137872377333</v>
      </c>
    </row>
    <row r="29" spans="2:15" x14ac:dyDescent="0.3">
      <c r="B29" s="7"/>
      <c r="C29" s="276"/>
      <c r="D29" s="276"/>
      <c r="E29" s="218"/>
      <c r="F29" s="218"/>
      <c r="G29" s="218"/>
      <c r="H29" s="218"/>
      <c r="I29" s="218"/>
      <c r="J29" s="218"/>
    </row>
    <row r="30" spans="2:15" x14ac:dyDescent="0.3">
      <c r="B30" s="10" t="s">
        <v>19</v>
      </c>
      <c r="C30" s="278">
        <v>-62.588979389999999</v>
      </c>
      <c r="D30" s="278">
        <v>-53.299928344892855</v>
      </c>
      <c r="E30" s="220">
        <f>E20+E23+E25+E27</f>
        <v>-44.375289373333331</v>
      </c>
      <c r="F30" s="220">
        <f t="shared" ref="F30:J30" si="17">F20+F23+F25+F27</f>
        <v>-39.14790945802666</v>
      </c>
      <c r="G30" s="220">
        <f t="shared" si="17"/>
        <v>-9.1557867528938885</v>
      </c>
      <c r="H30" s="220">
        <f t="shared" si="17"/>
        <v>20.859284047346428</v>
      </c>
      <c r="I30" s="220">
        <f t="shared" si="17"/>
        <v>53.521397422722849</v>
      </c>
      <c r="J30" s="220">
        <f t="shared" si="17"/>
        <v>88.677049075143088</v>
      </c>
      <c r="K30" s="11"/>
      <c r="L30" s="12"/>
      <c r="N30" s="12"/>
      <c r="O30" s="12"/>
    </row>
    <row r="31" spans="2:15" x14ac:dyDescent="0.3">
      <c r="B31" s="6" t="s">
        <v>15</v>
      </c>
      <c r="C31" s="283">
        <v>-6.3189277526501764</v>
      </c>
      <c r="D31" s="283">
        <v>-3.8788115265401926</v>
      </c>
      <c r="E31" s="224">
        <f>E30/E$8</f>
        <v>-3.6457111085332272</v>
      </c>
      <c r="F31" s="224">
        <f t="shared" ref="F31:J31" si="18">F30/F$8</f>
        <v>-0.6572150611898161</v>
      </c>
      <c r="G31" s="224">
        <f t="shared" si="18"/>
        <v>-8.806592943020268E-2</v>
      </c>
      <c r="H31" s="224">
        <f t="shared" si="18"/>
        <v>0.1399131224743988</v>
      </c>
      <c r="I31" s="224">
        <f t="shared" si="18"/>
        <v>0.27079969205881432</v>
      </c>
      <c r="J31" s="224">
        <f t="shared" si="18"/>
        <v>0.35492048322107511</v>
      </c>
    </row>
    <row r="32" spans="2:15" x14ac:dyDescent="0.3">
      <c r="B32" s="6"/>
      <c r="C32" s="283"/>
      <c r="D32" s="283"/>
      <c r="E32" s="224"/>
      <c r="F32" s="224"/>
      <c r="G32" s="224"/>
      <c r="H32" s="224"/>
      <c r="I32" s="224"/>
      <c r="J32" s="224"/>
    </row>
    <row r="33" spans="2:12" x14ac:dyDescent="0.3">
      <c r="B33" s="6" t="s">
        <v>244</v>
      </c>
      <c r="C33" s="283">
        <f t="shared" ref="C33:J33" si="19">-(C23+C25+C27)/C$8</f>
        <v>5.6534073700151444</v>
      </c>
      <c r="D33" s="283">
        <f t="shared" si="19"/>
        <v>3.5369565443170461</v>
      </c>
      <c r="E33" s="224">
        <f t="shared" si="19"/>
        <v>3.7007489513839338</v>
      </c>
      <c r="F33" s="224">
        <f t="shared" si="19"/>
        <v>1.017105450867609</v>
      </c>
      <c r="G33" s="224">
        <f t="shared" si="19"/>
        <v>0.63644135605147167</v>
      </c>
      <c r="H33" s="224">
        <f t="shared" si="19"/>
        <v>0.46830168019409252</v>
      </c>
      <c r="I33" s="224">
        <f t="shared" si="19"/>
        <v>0.37234057535601411</v>
      </c>
      <c r="J33" s="224">
        <f t="shared" si="19"/>
        <v>0.31194917891549895</v>
      </c>
    </row>
    <row r="34" spans="2:12" x14ac:dyDescent="0.3">
      <c r="B34" s="6"/>
      <c r="C34" s="283"/>
      <c r="D34" s="283"/>
      <c r="E34" s="224"/>
      <c r="F34" s="224"/>
      <c r="G34" s="224"/>
      <c r="H34" s="224"/>
      <c r="I34" s="224"/>
      <c r="J34" s="224"/>
    </row>
    <row r="35" spans="2:12" x14ac:dyDescent="0.3">
      <c r="B35" s="7" t="s">
        <v>20</v>
      </c>
      <c r="C35" s="284">
        <v>11.81</v>
      </c>
      <c r="D35" s="284">
        <v>11.920999999999999</v>
      </c>
      <c r="E35" s="225">
        <f>'Neptune COGS+OPEX Build'!M33+'Neptune COGS+OPEX Build'!M32+'Neptune COGS+OPEX Build'!M67+'Neptune COGS+OPEX Build'!M124</f>
        <v>1.49594228</v>
      </c>
      <c r="F35" s="225">
        <f>'Neptune COGS+OPEX Build'!N33+'Neptune COGS+OPEX Build'!N32+'Neptune COGS+OPEX Build'!N67+'Neptune COGS+OPEX Build'!N124</f>
        <v>1.49594228</v>
      </c>
      <c r="G35" s="225">
        <f>'Neptune COGS+OPEX Build'!O33+'Neptune COGS+OPEX Build'!O32+'Neptune COGS+OPEX Build'!O67+'Neptune COGS+OPEX Build'!O124</f>
        <v>1.49594228</v>
      </c>
      <c r="H35" s="225">
        <f>'Neptune COGS+OPEX Build'!P33+'Neptune COGS+OPEX Build'!P32+'Neptune COGS+OPEX Build'!P67+'Neptune COGS+OPEX Build'!P124</f>
        <v>1.49594228</v>
      </c>
      <c r="I35" s="225">
        <f>'Neptune COGS+OPEX Build'!Q33+'Neptune COGS+OPEX Build'!Q32+'Neptune COGS+OPEX Build'!Q67+'Neptune COGS+OPEX Build'!Q124</f>
        <v>1.49594228</v>
      </c>
      <c r="J35" s="225">
        <f>'Neptune COGS+OPEX Build'!R33+'Neptune COGS+OPEX Build'!R32+'Neptune COGS+OPEX Build'!R67+'Neptune COGS+OPEX Build'!R124</f>
        <v>1.49594228</v>
      </c>
    </row>
    <row r="36" spans="2:12" x14ac:dyDescent="0.3">
      <c r="B36" s="17"/>
      <c r="C36" s="285"/>
      <c r="D36" s="285"/>
      <c r="E36" s="226"/>
      <c r="F36" s="226"/>
      <c r="G36" s="226"/>
      <c r="H36" s="226"/>
      <c r="I36" s="226"/>
      <c r="J36" s="226"/>
    </row>
    <row r="37" spans="2:12" x14ac:dyDescent="0.3">
      <c r="B37" s="10" t="s">
        <v>21</v>
      </c>
      <c r="C37" s="278">
        <v>-50.778979389999996</v>
      </c>
      <c r="D37" s="278">
        <v>-41.378928344892856</v>
      </c>
      <c r="E37" s="220">
        <f>E30+E35</f>
        <v>-42.87934709333333</v>
      </c>
      <c r="F37" s="220">
        <f t="shared" ref="F37:J37" si="20">F30+F35</f>
        <v>-37.651967178026659</v>
      </c>
      <c r="G37" s="220">
        <f t="shared" si="20"/>
        <v>-7.659844472893889</v>
      </c>
      <c r="H37" s="220">
        <f t="shared" si="20"/>
        <v>22.355226327346429</v>
      </c>
      <c r="I37" s="220">
        <f t="shared" si="20"/>
        <v>55.01733970272285</v>
      </c>
      <c r="J37" s="220">
        <f t="shared" si="20"/>
        <v>90.172991355143083</v>
      </c>
    </row>
    <row r="38" spans="2:12" x14ac:dyDescent="0.3">
      <c r="B38" s="6" t="s">
        <v>15</v>
      </c>
      <c r="C38" s="283">
        <v>-5.1266006451287218</v>
      </c>
      <c r="D38" s="283">
        <v>-3.0112810505387886</v>
      </c>
      <c r="E38" s="224">
        <f>E37/E8</f>
        <v>-3.522809974480051</v>
      </c>
      <c r="F38" s="224">
        <f t="shared" ref="F38:J38" si="21">F37/F8</f>
        <v>-0.63210118382835068</v>
      </c>
      <c r="G38" s="224">
        <f t="shared" si="21"/>
        <v>-7.3677046113266906E-2</v>
      </c>
      <c r="H38" s="224">
        <f t="shared" si="21"/>
        <v>0.14994711764706137</v>
      </c>
      <c r="I38" s="224">
        <f t="shared" si="21"/>
        <v>0.27836864070868222</v>
      </c>
      <c r="J38" s="224">
        <f t="shared" si="21"/>
        <v>0.36090783352677286</v>
      </c>
    </row>
    <row r="39" spans="2:12" x14ac:dyDescent="0.3">
      <c r="B39" s="18"/>
      <c r="C39" s="286"/>
      <c r="D39" s="286"/>
      <c r="E39" s="227"/>
      <c r="F39" s="227"/>
      <c r="G39" s="227"/>
      <c r="H39" s="227"/>
      <c r="I39" s="227"/>
      <c r="J39" s="227"/>
    </row>
    <row r="40" spans="2:12" x14ac:dyDescent="0.3">
      <c r="B40" s="7" t="s">
        <v>22</v>
      </c>
      <c r="C40" s="277">
        <v>6.8380000000000001</v>
      </c>
      <c r="D40" s="277">
        <v>5.9079999999999995</v>
      </c>
      <c r="E40" s="219">
        <f>'Neptune COGS+OPEX Build'!M34++'Neptune COGS+OPEX Build'!M68+'Neptune COGS+OPEX Build'!M125+'Neptune COGS+OPEX Build'!M199</f>
        <v>6.6272666666666655</v>
      </c>
      <c r="F40" s="219">
        <f>'Neptune COGS+OPEX Build'!N34++'Neptune COGS+OPEX Build'!N68+'Neptune COGS+OPEX Build'!N125+'Neptune COGS+OPEX Build'!N199</f>
        <v>9.4503966666666646</v>
      </c>
      <c r="G40" s="219">
        <f>'Neptune COGS+OPEX Build'!O34++'Neptune COGS+OPEX Build'!O68+'Neptune COGS+OPEX Build'!O125+'Neptune COGS+OPEX Build'!O199</f>
        <v>9.8857498333333318</v>
      </c>
      <c r="H40" s="219">
        <f>'Neptune COGS+OPEX Build'!P34++'Neptune COGS+OPEX Build'!P68+'Neptune COGS+OPEX Build'!P125+'Neptune COGS+OPEX Build'!P199</f>
        <v>10.241687324999997</v>
      </c>
      <c r="I40" s="219">
        <f>'Neptune COGS+OPEX Build'!Q34++'Neptune COGS+OPEX Build'!Q68+'Neptune COGS+OPEX Build'!Q125+'Neptune COGS+OPEX Build'!Q199</f>
        <v>10.518238357916664</v>
      </c>
      <c r="J40" s="219">
        <f>'Neptune COGS+OPEX Build'!R34++'Neptune COGS+OPEX Build'!R68+'Neptune COGS+OPEX Build'!R125+'Neptune COGS+OPEX Build'!R199</f>
        <v>10.715433609145832</v>
      </c>
    </row>
    <row r="41" spans="2:12" x14ac:dyDescent="0.3">
      <c r="B41" s="19" t="s">
        <v>24</v>
      </c>
      <c r="C41" s="287">
        <v>3.0859999999999994</v>
      </c>
      <c r="D41" s="28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</row>
    <row r="42" spans="2:12" x14ac:dyDescent="0.3">
      <c r="B42" s="20" t="s">
        <v>23</v>
      </c>
      <c r="C42" s="274">
        <v>-40.854979389999997</v>
      </c>
      <c r="D42" s="274">
        <v>-35.470928344892855</v>
      </c>
      <c r="E42" s="216">
        <f>E37+E40</f>
        <v>-36.252080426666666</v>
      </c>
      <c r="F42" s="216">
        <f t="shared" ref="F42:J42" si="22">F37+F40</f>
        <v>-28.201570511359996</v>
      </c>
      <c r="G42" s="216">
        <f t="shared" si="22"/>
        <v>2.2259053604394428</v>
      </c>
      <c r="H42" s="216">
        <f t="shared" si="22"/>
        <v>32.59691365234643</v>
      </c>
      <c r="I42" s="216">
        <f t="shared" si="22"/>
        <v>65.535578060639509</v>
      </c>
      <c r="J42" s="216">
        <f t="shared" si="22"/>
        <v>100.88842496428892</v>
      </c>
      <c r="K42" s="5"/>
      <c r="L42" s="21"/>
    </row>
    <row r="43" spans="2:12" x14ac:dyDescent="0.3">
      <c r="B43" s="6" t="s">
        <v>15</v>
      </c>
      <c r="C43" s="283">
        <v>-4.1246824220090863</v>
      </c>
      <c r="D43" s="283">
        <v>-2.5813364106414394</v>
      </c>
      <c r="E43" s="224">
        <f>E42/E8</f>
        <v>-2.978338038700453</v>
      </c>
      <c r="F43" s="224">
        <f t="shared" ref="F43:J43" si="23">F42/F8</f>
        <v>-0.47344793491832721</v>
      </c>
      <c r="G43" s="224">
        <f t="shared" si="23"/>
        <v>2.1410112498394675E-2</v>
      </c>
      <c r="H43" s="224">
        <f t="shared" si="23"/>
        <v>0.21864297747593756</v>
      </c>
      <c r="I43" s="224">
        <f t="shared" si="23"/>
        <v>0.33158727560022488</v>
      </c>
      <c r="J43" s="224">
        <f t="shared" si="23"/>
        <v>0.40379521999425327</v>
      </c>
    </row>
    <row r="44" spans="2:12" x14ac:dyDescent="0.3">
      <c r="B44" t="s">
        <v>265</v>
      </c>
      <c r="G44" s="365">
        <f>SUM('[302]CF 2026'!$N$56:$P$56)/SUM('[302]CF 2026'!$N$2:$P$2)</f>
        <v>-0.11197992884102188</v>
      </c>
      <c r="H44" s="367">
        <f>G44</f>
        <v>-0.11197992884102188</v>
      </c>
      <c r="I44" s="367">
        <f t="shared" ref="I44:J44" si="24">H44</f>
        <v>-0.11197992884102188</v>
      </c>
      <c r="J44" s="367">
        <f t="shared" si="24"/>
        <v>-0.11197992884102188</v>
      </c>
    </row>
    <row r="45" spans="2:12" x14ac:dyDescent="0.3">
      <c r="B45" t="s">
        <v>260</v>
      </c>
      <c r="F45" s="370">
        <f>'[302]CF 2026'!$Q$6/1000000</f>
        <v>-4.4590331957314433</v>
      </c>
      <c r="G45" s="370">
        <f>G44*G8</f>
        <v>-11.642009068730824</v>
      </c>
      <c r="H45" s="370">
        <f t="shared" ref="H45:J45" si="25">H44*H8</f>
        <v>-16.694796756636766</v>
      </c>
      <c r="I45" s="370">
        <f t="shared" si="25"/>
        <v>-22.131939033250013</v>
      </c>
      <c r="J45" s="370">
        <f t="shared" si="25"/>
        <v>-27.978237703122467</v>
      </c>
    </row>
    <row r="46" spans="2:12" x14ac:dyDescent="0.3">
      <c r="B46" t="s">
        <v>261</v>
      </c>
      <c r="F46" s="370">
        <f>'[302]CF 2026'!$Q$9/1000000</f>
        <v>-1.0464831818181817</v>
      </c>
      <c r="G46" s="371">
        <f>-0.5</f>
        <v>-0.5</v>
      </c>
      <c r="H46" s="371">
        <f>G46</f>
        <v>-0.5</v>
      </c>
      <c r="I46" s="371">
        <f t="shared" ref="I46:J46" si="26">H46</f>
        <v>-0.5</v>
      </c>
      <c r="J46" s="371">
        <f t="shared" si="26"/>
        <v>-0.5</v>
      </c>
    </row>
    <row r="47" spans="2:12" x14ac:dyDescent="0.3">
      <c r="B47" t="s">
        <v>264</v>
      </c>
      <c r="G47" s="371">
        <f>-3.3</f>
        <v>-3.3</v>
      </c>
      <c r="H47" s="371">
        <v>0</v>
      </c>
      <c r="I47" s="371">
        <v>0</v>
      </c>
      <c r="J47" s="371">
        <v>0</v>
      </c>
    </row>
    <row r="48" spans="2:12" x14ac:dyDescent="0.3">
      <c r="B48" s="369" t="s">
        <v>262</v>
      </c>
      <c r="C48" s="368"/>
      <c r="D48" s="368"/>
      <c r="E48" s="363"/>
      <c r="F48" s="363"/>
      <c r="G48" s="366"/>
      <c r="H48" s="366"/>
      <c r="I48" s="366"/>
      <c r="J48" s="366"/>
    </row>
    <row r="49" spans="2:10" x14ac:dyDescent="0.3">
      <c r="B49" s="372" t="s">
        <v>263</v>
      </c>
      <c r="F49" s="364">
        <f>F42+SUM(F45:F48)</f>
        <v>-33.707086888909622</v>
      </c>
      <c r="G49" s="364">
        <f t="shared" ref="G49:J49" si="27">G42+SUM(G45:G48)</f>
        <v>-13.21610370829138</v>
      </c>
      <c r="H49" s="364">
        <f t="shared" si="27"/>
        <v>15.402116895709664</v>
      </c>
      <c r="I49" s="364">
        <f t="shared" si="27"/>
        <v>42.903639027389495</v>
      </c>
      <c r="J49" s="364">
        <f t="shared" si="27"/>
        <v>72.410187261166442</v>
      </c>
    </row>
  </sheetData>
  <pageMargins left="0.7" right="0.7" top="0.75" bottom="0.75" header="0.3" footer="0.3"/>
  <pageSetup scale="4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7C39-1098-4F4E-93D2-A8635D76578D}">
  <sheetPr>
    <pageSetUpPr fitToPage="1"/>
  </sheetPr>
  <dimension ref="B1:AI97"/>
  <sheetViews>
    <sheetView zoomScale="70" zoomScaleNormal="70" workbookViewId="0">
      <pane xSplit="4" ySplit="5" topLeftCell="E30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defaultColWidth="7.5" defaultRowHeight="14" outlineLevelRow="1" x14ac:dyDescent="0.3"/>
  <cols>
    <col min="1" max="1" width="8.08203125" style="23" bestFit="1" customWidth="1"/>
    <col min="2" max="2" width="26" style="23" customWidth="1"/>
    <col min="3" max="3" width="2.58203125" style="23" customWidth="1"/>
    <col min="4" max="4" width="3" style="23" customWidth="1"/>
    <col min="5" max="6" width="13" style="315" customWidth="1"/>
    <col min="7" max="7" width="13" style="316" customWidth="1"/>
    <col min="8" max="8" width="3.58203125" style="23" customWidth="1"/>
    <col min="9" max="11" width="13" style="23" customWidth="1"/>
    <col min="12" max="12" width="3.58203125" style="23" customWidth="1"/>
    <col min="13" max="15" width="13" style="23" customWidth="1"/>
    <col min="16" max="16" width="3.08203125" style="23" customWidth="1"/>
    <col min="17" max="19" width="13" style="23" customWidth="1"/>
    <col min="20" max="20" width="4.5" style="23" customWidth="1"/>
    <col min="21" max="21" width="11.83203125" style="23" bestFit="1" customWidth="1"/>
    <col min="22" max="22" width="11.25" style="23" bestFit="1" customWidth="1"/>
    <col min="23" max="23" width="12.5" style="23" bestFit="1" customWidth="1"/>
    <col min="24" max="24" width="4.25" style="23" customWidth="1"/>
    <col min="25" max="25" width="12.5" style="23" bestFit="1" customWidth="1"/>
    <col min="26" max="26" width="11.25" style="23" bestFit="1" customWidth="1"/>
    <col min="27" max="27" width="22.08203125" style="23" bestFit="1" customWidth="1"/>
    <col min="28" max="28" width="7.58203125" style="23" bestFit="1" customWidth="1"/>
    <col min="29" max="29" width="12.5" style="23" bestFit="1" customWidth="1"/>
    <col min="30" max="30" width="12.08203125" style="23" bestFit="1" customWidth="1"/>
    <col min="31" max="31" width="12.5" style="23" bestFit="1" customWidth="1"/>
    <col min="32" max="32" width="9.5" style="23" customWidth="1"/>
    <col min="33" max="35" width="9" style="23" customWidth="1"/>
    <col min="36" max="16384" width="7.5" style="23"/>
  </cols>
  <sheetData>
    <row r="1" spans="2:31" ht="14.5" x14ac:dyDescent="0.35">
      <c r="M1" s="358" t="s">
        <v>257</v>
      </c>
      <c r="N1" s="359">
        <f>M6+M9+N9</f>
        <v>151</v>
      </c>
      <c r="O1" s="360">
        <f>N1/SUM(N$1:N$2)</f>
        <v>0.43142857142857144</v>
      </c>
      <c r="Q1" s="358" t="s">
        <v>257</v>
      </c>
      <c r="R1" s="359">
        <f>Q6+Q9+R9</f>
        <v>201</v>
      </c>
      <c r="S1" s="360">
        <f>R1/SUM(R$1:R$2)</f>
        <v>0.44666666666666666</v>
      </c>
      <c r="U1" s="358" t="s">
        <v>257</v>
      </c>
      <c r="V1" s="359">
        <f>U6+U9+V9</f>
        <v>251</v>
      </c>
      <c r="W1" s="360">
        <f>V1/SUM(V$1:V$2)</f>
        <v>0.45636363636363636</v>
      </c>
      <c r="Y1" s="358" t="s">
        <v>257</v>
      </c>
      <c r="Z1" s="359">
        <f>Y6+Y9+Z9</f>
        <v>301</v>
      </c>
      <c r="AA1" s="360">
        <f>Z1/SUM(Z$1:Z$2)</f>
        <v>0.46307692307692305</v>
      </c>
      <c r="AC1" s="358" t="s">
        <v>257</v>
      </c>
      <c r="AD1" s="359">
        <f>AC6+AC9+AD9</f>
        <v>351</v>
      </c>
      <c r="AE1" s="360">
        <f>AD1/SUM(AD$1:AD$2)</f>
        <v>0.46800000000000003</v>
      </c>
    </row>
    <row r="2" spans="2:31" ht="14.5" x14ac:dyDescent="0.35">
      <c r="K2" s="24"/>
      <c r="M2" s="358" t="s">
        <v>258</v>
      </c>
      <c r="N2" s="359">
        <f>M12+N12</f>
        <v>199</v>
      </c>
      <c r="O2" s="360">
        <f>N2/SUM(N$1:N$2)</f>
        <v>0.56857142857142862</v>
      </c>
      <c r="Q2" s="358" t="s">
        <v>258</v>
      </c>
      <c r="R2" s="359">
        <f>Q12+R12</f>
        <v>249</v>
      </c>
      <c r="S2" s="360">
        <f>R2/SUM(R$1:R$2)</f>
        <v>0.55333333333333334</v>
      </c>
      <c r="T2" s="25"/>
      <c r="U2" s="358" t="s">
        <v>258</v>
      </c>
      <c r="V2" s="359">
        <f>U12+V12</f>
        <v>299</v>
      </c>
      <c r="W2" s="360">
        <f>V2/SUM(V$1:V$2)</f>
        <v>0.54363636363636358</v>
      </c>
      <c r="X2" s="26"/>
      <c r="Y2" s="358" t="s">
        <v>258</v>
      </c>
      <c r="Z2" s="359">
        <f>Y12+Z12</f>
        <v>349</v>
      </c>
      <c r="AA2" s="360">
        <f>Z2/SUM(Z$1:Z$2)</f>
        <v>0.53692307692307695</v>
      </c>
      <c r="AC2" s="358" t="s">
        <v>258</v>
      </c>
      <c r="AD2" s="359">
        <f>AC12+AD12</f>
        <v>399</v>
      </c>
      <c r="AE2" s="360">
        <f>AD2/SUM(AD$1:AD$2)</f>
        <v>0.53200000000000003</v>
      </c>
    </row>
    <row r="3" spans="2:31" ht="14.5" x14ac:dyDescent="0.35">
      <c r="B3" s="22" t="s">
        <v>28</v>
      </c>
      <c r="E3" s="375" t="s">
        <v>29</v>
      </c>
      <c r="F3" s="375"/>
      <c r="G3" s="375"/>
      <c r="I3" s="375" t="s">
        <v>30</v>
      </c>
      <c r="J3" s="375"/>
      <c r="K3" s="375"/>
      <c r="M3" s="375" t="s">
        <v>31</v>
      </c>
      <c r="N3" s="375"/>
      <c r="O3" s="375"/>
      <c r="Q3" s="375" t="s">
        <v>32</v>
      </c>
      <c r="R3" s="375"/>
      <c r="S3" s="375"/>
      <c r="T3" s="25"/>
      <c r="U3" s="375" t="s">
        <v>170</v>
      </c>
      <c r="V3" s="375"/>
      <c r="W3" s="375"/>
      <c r="X3" s="26"/>
      <c r="Y3" s="375" t="s">
        <v>171</v>
      </c>
      <c r="Z3" s="375"/>
      <c r="AA3" s="375"/>
      <c r="AC3" s="375" t="s">
        <v>172</v>
      </c>
      <c r="AD3" s="375"/>
      <c r="AE3" s="375"/>
    </row>
    <row r="4" spans="2:31" x14ac:dyDescent="0.3">
      <c r="E4" s="27"/>
      <c r="F4" s="27"/>
      <c r="G4" s="28"/>
      <c r="I4" s="27"/>
      <c r="J4" s="27"/>
      <c r="K4" s="28"/>
      <c r="M4" s="27"/>
      <c r="N4" s="27"/>
      <c r="O4" s="28"/>
      <c r="Q4" s="27"/>
      <c r="R4" s="27"/>
      <c r="S4" s="28"/>
      <c r="T4" s="29"/>
      <c r="U4" s="27"/>
      <c r="V4" s="27"/>
      <c r="W4" s="28"/>
      <c r="X4" s="26"/>
      <c r="Y4" s="27"/>
      <c r="Z4" s="27"/>
      <c r="AA4" s="28"/>
      <c r="AC4" s="27"/>
      <c r="AD4" s="27"/>
      <c r="AE4" s="28"/>
    </row>
    <row r="5" spans="2:31" x14ac:dyDescent="0.3">
      <c r="E5" s="27" t="s">
        <v>34</v>
      </c>
      <c r="F5" s="27" t="s">
        <v>35</v>
      </c>
      <c r="G5" s="30" t="s">
        <v>36</v>
      </c>
      <c r="H5" s="31"/>
      <c r="I5" s="27" t="s">
        <v>34</v>
      </c>
      <c r="J5" s="27" t="s">
        <v>35</v>
      </c>
      <c r="K5" s="32" t="s">
        <v>36</v>
      </c>
      <c r="L5" s="31"/>
      <c r="M5" s="27" t="s">
        <v>34</v>
      </c>
      <c r="N5" s="27" t="s">
        <v>35</v>
      </c>
      <c r="O5" s="32" t="s">
        <v>36</v>
      </c>
      <c r="P5" s="33"/>
      <c r="Q5" s="27" t="s">
        <v>34</v>
      </c>
      <c r="R5" s="27" t="s">
        <v>35</v>
      </c>
      <c r="S5" s="32" t="s">
        <v>36</v>
      </c>
      <c r="U5" s="27" t="s">
        <v>34</v>
      </c>
      <c r="V5" s="27" t="s">
        <v>35</v>
      </c>
      <c r="W5" s="32" t="s">
        <v>36</v>
      </c>
      <c r="Y5" s="27" t="s">
        <v>34</v>
      </c>
      <c r="Z5" s="27" t="s">
        <v>35</v>
      </c>
      <c r="AA5" s="32" t="s">
        <v>36</v>
      </c>
      <c r="AC5" s="27" t="s">
        <v>34</v>
      </c>
      <c r="AD5" s="27" t="s">
        <v>35</v>
      </c>
      <c r="AE5" s="32" t="s">
        <v>36</v>
      </c>
    </row>
    <row r="6" spans="2:31" x14ac:dyDescent="0.3">
      <c r="B6" s="230" t="s">
        <v>166</v>
      </c>
      <c r="C6" s="230"/>
      <c r="D6" s="230"/>
      <c r="E6" s="27"/>
      <c r="F6" s="27"/>
      <c r="G6" s="30"/>
      <c r="H6" s="232"/>
      <c r="I6" s="231"/>
      <c r="J6" s="231"/>
      <c r="K6" s="233"/>
      <c r="L6" s="232"/>
      <c r="M6" s="235">
        <f>50</f>
        <v>50</v>
      </c>
      <c r="N6" s="231"/>
      <c r="O6" s="233"/>
      <c r="P6" s="234"/>
      <c r="Q6" s="238">
        <f>M6</f>
        <v>50</v>
      </c>
      <c r="R6" s="231"/>
      <c r="S6" s="233"/>
      <c r="U6" s="238">
        <f>Q6</f>
        <v>50</v>
      </c>
      <c r="V6" s="231"/>
      <c r="W6" s="233"/>
      <c r="Y6" s="238">
        <f>U6</f>
        <v>50</v>
      </c>
      <c r="Z6" s="231"/>
      <c r="AA6" s="233"/>
      <c r="AC6" s="238">
        <f>Y6</f>
        <v>50</v>
      </c>
      <c r="AD6" s="231"/>
      <c r="AE6" s="233"/>
    </row>
    <row r="7" spans="2:31" x14ac:dyDescent="0.3">
      <c r="B7" s="230" t="s">
        <v>167</v>
      </c>
      <c r="C7" s="230"/>
      <c r="D7" s="230"/>
      <c r="E7" s="27"/>
      <c r="F7" s="27"/>
      <c r="G7" s="30"/>
      <c r="H7" s="232"/>
      <c r="I7" s="237">
        <v>1E-3</v>
      </c>
      <c r="J7" s="231"/>
      <c r="K7" s="233"/>
      <c r="L7" s="232"/>
      <c r="M7" s="235">
        <f>+I7+M6</f>
        <v>50.000999999999998</v>
      </c>
      <c r="N7" s="235">
        <f>+J7+N6</f>
        <v>0</v>
      </c>
      <c r="O7" s="236">
        <f t="shared" ref="O7:O8" si="0">SUM(M7:N7)</f>
        <v>50.000999999999998</v>
      </c>
      <c r="P7" s="234"/>
      <c r="Q7" s="235">
        <f>+M7+Q6</f>
        <v>100.001</v>
      </c>
      <c r="R7" s="235">
        <f>+N7+R6</f>
        <v>0</v>
      </c>
      <c r="S7" s="236">
        <f t="shared" ref="S7:S8" si="1">SUM(Q7:R7)</f>
        <v>100.001</v>
      </c>
      <c r="U7" s="235">
        <f>+Q7+U6</f>
        <v>150.001</v>
      </c>
      <c r="V7" s="235">
        <f>+R7+V6</f>
        <v>0</v>
      </c>
      <c r="W7" s="236">
        <f t="shared" ref="W7:W14" si="2">SUM(U7:V7)</f>
        <v>150.001</v>
      </c>
      <c r="Y7" s="235">
        <f>+U7+Y6</f>
        <v>200.001</v>
      </c>
      <c r="Z7" s="235">
        <f>+V7+Z6</f>
        <v>0</v>
      </c>
      <c r="AA7" s="236">
        <f t="shared" ref="AA7:AA14" si="3">SUM(Y7:Z7)</f>
        <v>200.001</v>
      </c>
      <c r="AC7" s="235">
        <f>+Y7+AC6</f>
        <v>250.001</v>
      </c>
      <c r="AD7" s="235">
        <f>+Z7+AD6</f>
        <v>0</v>
      </c>
      <c r="AE7" s="236">
        <f t="shared" ref="AE7:AE14" si="4">SUM(AC7:AD7)</f>
        <v>250.001</v>
      </c>
    </row>
    <row r="8" spans="2:31" x14ac:dyDescent="0.3">
      <c r="B8" s="230" t="s">
        <v>168</v>
      </c>
      <c r="C8" s="230"/>
      <c r="D8" s="230"/>
      <c r="E8" s="27"/>
      <c r="F8" s="27"/>
      <c r="G8" s="30"/>
      <c r="H8" s="232"/>
      <c r="I8" s="231"/>
      <c r="J8" s="231"/>
      <c r="K8" s="233"/>
      <c r="L8" s="232"/>
      <c r="M8" s="235">
        <f>I8+I6</f>
        <v>0</v>
      </c>
      <c r="N8" s="235">
        <f>J8+J6</f>
        <v>0</v>
      </c>
      <c r="O8" s="236">
        <f t="shared" si="0"/>
        <v>0</v>
      </c>
      <c r="P8" s="234"/>
      <c r="Q8" s="235">
        <f>M8+M6</f>
        <v>50</v>
      </c>
      <c r="R8" s="235">
        <f>N8+N6</f>
        <v>0</v>
      </c>
      <c r="S8" s="236">
        <f t="shared" si="1"/>
        <v>50</v>
      </c>
      <c r="U8" s="235">
        <f>Q8+Q6</f>
        <v>100</v>
      </c>
      <c r="V8" s="235">
        <f>R8+R6</f>
        <v>0</v>
      </c>
      <c r="W8" s="236">
        <f t="shared" si="2"/>
        <v>100</v>
      </c>
      <c r="Y8" s="235">
        <f>U8+U6</f>
        <v>150</v>
      </c>
      <c r="Z8" s="235">
        <f>V8+V6</f>
        <v>0</v>
      </c>
      <c r="AA8" s="236">
        <f t="shared" si="3"/>
        <v>150</v>
      </c>
      <c r="AC8" s="235">
        <f>Y8+Y6</f>
        <v>200</v>
      </c>
      <c r="AD8" s="235">
        <f>Z8+Z6</f>
        <v>0</v>
      </c>
      <c r="AE8" s="236">
        <f t="shared" si="4"/>
        <v>200</v>
      </c>
    </row>
    <row r="9" spans="2:31" x14ac:dyDescent="0.3">
      <c r="B9" s="75" t="s">
        <v>37</v>
      </c>
      <c r="C9" s="76"/>
      <c r="D9" s="76"/>
      <c r="E9" s="317">
        <v>0</v>
      </c>
      <c r="F9" s="317">
        <v>0</v>
      </c>
      <c r="G9" s="318">
        <f t="shared" ref="G9:G14" si="5">SUM(E9:F9)</f>
        <v>0</v>
      </c>
      <c r="H9" s="79"/>
      <c r="I9" s="77">
        <v>13</v>
      </c>
      <c r="J9" s="77">
        <v>2</v>
      </c>
      <c r="K9" s="78">
        <f t="shared" ref="K9:K14" si="6">SUM(I9:J9)</f>
        <v>15</v>
      </c>
      <c r="L9" s="79"/>
      <c r="M9" s="77">
        <v>80</v>
      </c>
      <c r="N9" s="77">
        <v>21</v>
      </c>
      <c r="O9" s="78">
        <f t="shared" ref="O9:O14" si="7">SUM(M9:N9)</f>
        <v>101</v>
      </c>
      <c r="Q9" s="77">
        <f>M9+30</f>
        <v>110</v>
      </c>
      <c r="R9" s="77">
        <f>N9+20</f>
        <v>41</v>
      </c>
      <c r="S9" s="78">
        <f t="shared" ref="S9:S14" si="8">SUM(Q9:R9)</f>
        <v>151</v>
      </c>
      <c r="U9" s="77">
        <f>Q9+30</f>
        <v>140</v>
      </c>
      <c r="V9" s="77">
        <f>R9+20</f>
        <v>61</v>
      </c>
      <c r="W9" s="78">
        <f t="shared" si="2"/>
        <v>201</v>
      </c>
      <c r="Y9" s="77">
        <f>U9+30</f>
        <v>170</v>
      </c>
      <c r="Z9" s="77">
        <f>V9+20</f>
        <v>81</v>
      </c>
      <c r="AA9" s="78">
        <f t="shared" si="3"/>
        <v>251</v>
      </c>
      <c r="AC9" s="77">
        <f>Y9+30</f>
        <v>200</v>
      </c>
      <c r="AD9" s="77">
        <f>Z9+20</f>
        <v>101</v>
      </c>
      <c r="AE9" s="78">
        <f t="shared" si="4"/>
        <v>301</v>
      </c>
    </row>
    <row r="10" spans="2:31" x14ac:dyDescent="0.3">
      <c r="B10" s="80" t="s">
        <v>38</v>
      </c>
      <c r="C10" s="76"/>
      <c r="D10" s="76"/>
      <c r="E10" s="317">
        <f>E9</f>
        <v>0</v>
      </c>
      <c r="F10" s="317">
        <f>F9</f>
        <v>0</v>
      </c>
      <c r="G10" s="318">
        <f t="shared" si="5"/>
        <v>0</v>
      </c>
      <c r="H10" s="79"/>
      <c r="I10" s="77">
        <f>+E10+I9</f>
        <v>13</v>
      </c>
      <c r="J10" s="77">
        <f>+F10+J9</f>
        <v>2</v>
      </c>
      <c r="K10" s="78">
        <f t="shared" si="6"/>
        <v>15</v>
      </c>
      <c r="L10" s="79"/>
      <c r="M10" s="77">
        <f>+I10+M9</f>
        <v>93</v>
      </c>
      <c r="N10" s="77">
        <f>+J10+N9</f>
        <v>23</v>
      </c>
      <c r="O10" s="78">
        <f t="shared" si="7"/>
        <v>116</v>
      </c>
      <c r="Q10" s="77">
        <f>+M10+Q9</f>
        <v>203</v>
      </c>
      <c r="R10" s="77">
        <f>+N10+R9</f>
        <v>64</v>
      </c>
      <c r="S10" s="78">
        <f t="shared" si="8"/>
        <v>267</v>
      </c>
      <c r="U10" s="77">
        <f>+Q10+U9</f>
        <v>343</v>
      </c>
      <c r="V10" s="77">
        <f>+R10+V9</f>
        <v>125</v>
      </c>
      <c r="W10" s="78">
        <f t="shared" si="2"/>
        <v>468</v>
      </c>
      <c r="Y10" s="77">
        <f>+U10+Y9</f>
        <v>513</v>
      </c>
      <c r="Z10" s="77">
        <f>+V10+Z9</f>
        <v>206</v>
      </c>
      <c r="AA10" s="78">
        <f t="shared" si="3"/>
        <v>719</v>
      </c>
      <c r="AC10" s="77">
        <f>+Y10+AC9</f>
        <v>713</v>
      </c>
      <c r="AD10" s="77">
        <f>+Z10+AD9</f>
        <v>307</v>
      </c>
      <c r="AE10" s="78">
        <f t="shared" si="4"/>
        <v>1020</v>
      </c>
    </row>
    <row r="11" spans="2:31" x14ac:dyDescent="0.3">
      <c r="B11" s="80" t="s">
        <v>39</v>
      </c>
      <c r="C11" s="76"/>
      <c r="D11" s="76"/>
      <c r="E11" s="317">
        <v>0</v>
      </c>
      <c r="F11" s="317">
        <v>0</v>
      </c>
      <c r="G11" s="318">
        <f t="shared" si="5"/>
        <v>0</v>
      </c>
      <c r="H11" s="79"/>
      <c r="I11" s="77">
        <f>E11+E9</f>
        <v>0</v>
      </c>
      <c r="J11" s="77">
        <f>F11+F9</f>
        <v>0</v>
      </c>
      <c r="K11" s="78">
        <f t="shared" si="6"/>
        <v>0</v>
      </c>
      <c r="L11" s="79"/>
      <c r="M11" s="77">
        <f>I11+I9</f>
        <v>13</v>
      </c>
      <c r="N11" s="77">
        <f>J11+J9</f>
        <v>2</v>
      </c>
      <c r="O11" s="78">
        <f t="shared" si="7"/>
        <v>15</v>
      </c>
      <c r="Q11" s="77">
        <f>M11+M9</f>
        <v>93</v>
      </c>
      <c r="R11" s="77">
        <f>N11+N9</f>
        <v>23</v>
      </c>
      <c r="S11" s="78">
        <f t="shared" si="8"/>
        <v>116</v>
      </c>
      <c r="U11" s="77">
        <f>Q11+Q9</f>
        <v>203</v>
      </c>
      <c r="V11" s="77">
        <f>R11+R9</f>
        <v>64</v>
      </c>
      <c r="W11" s="78">
        <f t="shared" si="2"/>
        <v>267</v>
      </c>
      <c r="Y11" s="77">
        <f>U11+U9</f>
        <v>343</v>
      </c>
      <c r="Z11" s="77">
        <f>V11+V9</f>
        <v>125</v>
      </c>
      <c r="AA11" s="78">
        <f t="shared" si="3"/>
        <v>468</v>
      </c>
      <c r="AC11" s="77">
        <f>Y11+Y9</f>
        <v>513</v>
      </c>
      <c r="AD11" s="77">
        <f>Z11+Z9</f>
        <v>206</v>
      </c>
      <c r="AE11" s="78">
        <f t="shared" si="4"/>
        <v>719</v>
      </c>
    </row>
    <row r="12" spans="2:31" x14ac:dyDescent="0.3">
      <c r="B12" s="81" t="s">
        <v>40</v>
      </c>
      <c r="C12" s="82"/>
      <c r="D12" s="82"/>
      <c r="E12" s="319">
        <v>0</v>
      </c>
      <c r="F12" s="319"/>
      <c r="G12" s="320">
        <f t="shared" si="5"/>
        <v>0</v>
      </c>
      <c r="H12" s="85"/>
      <c r="I12" s="83">
        <v>1</v>
      </c>
      <c r="J12" s="83">
        <v>1</v>
      </c>
      <c r="K12" s="84">
        <f t="shared" si="6"/>
        <v>2</v>
      </c>
      <c r="L12" s="85"/>
      <c r="M12" s="83">
        <v>145</v>
      </c>
      <c r="N12" s="83">
        <v>54</v>
      </c>
      <c r="O12" s="83">
        <f t="shared" si="7"/>
        <v>199</v>
      </c>
      <c r="Q12" s="83">
        <f>M12+30</f>
        <v>175</v>
      </c>
      <c r="R12" s="83">
        <f>N12+20</f>
        <v>74</v>
      </c>
      <c r="S12" s="83">
        <f t="shared" si="8"/>
        <v>249</v>
      </c>
      <c r="U12" s="83">
        <f>Q12+30</f>
        <v>205</v>
      </c>
      <c r="V12" s="83">
        <f>R12+20</f>
        <v>94</v>
      </c>
      <c r="W12" s="83">
        <f t="shared" si="2"/>
        <v>299</v>
      </c>
      <c r="Y12" s="83">
        <f>U12+30</f>
        <v>235</v>
      </c>
      <c r="Z12" s="83">
        <f>V12+20</f>
        <v>114</v>
      </c>
      <c r="AA12" s="83">
        <f t="shared" si="3"/>
        <v>349</v>
      </c>
      <c r="AC12" s="83">
        <f>Y12+30</f>
        <v>265</v>
      </c>
      <c r="AD12" s="83">
        <f>Z12+20</f>
        <v>134</v>
      </c>
      <c r="AE12" s="83">
        <f t="shared" si="4"/>
        <v>399</v>
      </c>
    </row>
    <row r="13" spans="2:31" x14ac:dyDescent="0.3">
      <c r="B13" s="86" t="s">
        <v>41</v>
      </c>
      <c r="C13" s="87"/>
      <c r="D13" s="87"/>
      <c r="E13" s="317">
        <f>E12</f>
        <v>0</v>
      </c>
      <c r="F13" s="317">
        <f>F12</f>
        <v>0</v>
      </c>
      <c r="G13" s="318">
        <f t="shared" si="5"/>
        <v>0</v>
      </c>
      <c r="H13" s="90"/>
      <c r="I13" s="88">
        <f>+E13+I12</f>
        <v>1</v>
      </c>
      <c r="J13" s="88">
        <f>+F13+J12</f>
        <v>1</v>
      </c>
      <c r="K13" s="89">
        <f t="shared" si="6"/>
        <v>2</v>
      </c>
      <c r="L13" s="90"/>
      <c r="M13" s="88">
        <f>+I13+M12</f>
        <v>146</v>
      </c>
      <c r="N13" s="88">
        <f>+J13+N12</f>
        <v>55</v>
      </c>
      <c r="O13" s="89">
        <f t="shared" si="7"/>
        <v>201</v>
      </c>
      <c r="Q13" s="88">
        <f>+M13+Q12</f>
        <v>321</v>
      </c>
      <c r="R13" s="88">
        <f>+N13+R12</f>
        <v>129</v>
      </c>
      <c r="S13" s="89">
        <f t="shared" si="8"/>
        <v>450</v>
      </c>
      <c r="U13" s="88">
        <f>+Q13+U12</f>
        <v>526</v>
      </c>
      <c r="V13" s="88">
        <f>+R13+V12</f>
        <v>223</v>
      </c>
      <c r="W13" s="89">
        <f t="shared" si="2"/>
        <v>749</v>
      </c>
      <c r="Y13" s="88">
        <f>+U13+Y12</f>
        <v>761</v>
      </c>
      <c r="Z13" s="88">
        <f>+V13+Z12</f>
        <v>337</v>
      </c>
      <c r="AA13" s="89">
        <f t="shared" si="3"/>
        <v>1098</v>
      </c>
      <c r="AC13" s="88">
        <f>+Y13+AC12</f>
        <v>1026</v>
      </c>
      <c r="AD13" s="88">
        <f>+Z13+AD12</f>
        <v>471</v>
      </c>
      <c r="AE13" s="89">
        <f t="shared" si="4"/>
        <v>1497</v>
      </c>
    </row>
    <row r="14" spans="2:31" x14ac:dyDescent="0.3">
      <c r="B14" s="86" t="s">
        <v>42</v>
      </c>
      <c r="C14" s="87"/>
      <c r="D14" s="87"/>
      <c r="E14" s="317">
        <v>0</v>
      </c>
      <c r="F14" s="317">
        <v>0</v>
      </c>
      <c r="G14" s="318">
        <f t="shared" si="5"/>
        <v>0</v>
      </c>
      <c r="H14" s="90"/>
      <c r="I14" s="88">
        <f>E14+E12</f>
        <v>0</v>
      </c>
      <c r="J14" s="88">
        <f>F14+F12</f>
        <v>0</v>
      </c>
      <c r="K14" s="89">
        <f t="shared" si="6"/>
        <v>0</v>
      </c>
      <c r="L14" s="90"/>
      <c r="M14" s="88">
        <f>I14+I12</f>
        <v>1</v>
      </c>
      <c r="N14" s="88">
        <f>J14+J12</f>
        <v>1</v>
      </c>
      <c r="O14" s="89">
        <f t="shared" si="7"/>
        <v>2</v>
      </c>
      <c r="Q14" s="88">
        <f>M14+M12</f>
        <v>146</v>
      </c>
      <c r="R14" s="88">
        <f>N14+N12</f>
        <v>55</v>
      </c>
      <c r="S14" s="89">
        <f t="shared" si="8"/>
        <v>201</v>
      </c>
      <c r="U14" s="88">
        <f>Q14+Q12</f>
        <v>321</v>
      </c>
      <c r="V14" s="88">
        <f>R14+R12</f>
        <v>129</v>
      </c>
      <c r="W14" s="89">
        <f t="shared" si="2"/>
        <v>450</v>
      </c>
      <c r="Y14" s="88">
        <f>U14+U12</f>
        <v>526</v>
      </c>
      <c r="Z14" s="88">
        <f>V14+V12</f>
        <v>223</v>
      </c>
      <c r="AA14" s="89">
        <f t="shared" si="3"/>
        <v>749</v>
      </c>
      <c r="AC14" s="88">
        <f>Y14+Y12</f>
        <v>761</v>
      </c>
      <c r="AD14" s="88">
        <f>Z14+Z12</f>
        <v>337</v>
      </c>
      <c r="AE14" s="89">
        <f t="shared" si="4"/>
        <v>1098</v>
      </c>
    </row>
    <row r="15" spans="2:31" outlineLevel="1" x14ac:dyDescent="0.3">
      <c r="B15" s="29" t="s">
        <v>43</v>
      </c>
      <c r="E15" s="321">
        <f>E10+E13</f>
        <v>0</v>
      </c>
      <c r="F15" s="321">
        <f>F10+F13</f>
        <v>0</v>
      </c>
      <c r="G15" s="322">
        <f>G10+G13</f>
        <v>0</v>
      </c>
      <c r="H15" s="34"/>
      <c r="I15" s="91">
        <f>I10+I13+I7</f>
        <v>14.000999999999999</v>
      </c>
      <c r="J15" s="91">
        <f t="shared" ref="J15:K15" si="9">J10+J13+J7</f>
        <v>3</v>
      </c>
      <c r="K15" s="92">
        <f t="shared" si="9"/>
        <v>17</v>
      </c>
      <c r="L15" s="34"/>
      <c r="M15" s="91">
        <f>M10+M13+M7</f>
        <v>289.00099999999998</v>
      </c>
      <c r="N15" s="91">
        <f t="shared" ref="N15:O15" si="10">N10+N13+N7</f>
        <v>78</v>
      </c>
      <c r="O15" s="92">
        <f t="shared" si="10"/>
        <v>367.00099999999998</v>
      </c>
      <c r="Q15" s="91">
        <f>Q10+Q13+Q7</f>
        <v>624.00099999999998</v>
      </c>
      <c r="R15" s="91">
        <f t="shared" ref="R15:S15" si="11">R10+R13+R7</f>
        <v>193</v>
      </c>
      <c r="S15" s="92">
        <f t="shared" si="11"/>
        <v>817.00099999999998</v>
      </c>
      <c r="U15" s="91">
        <f>U10+U13+U7</f>
        <v>1019.001</v>
      </c>
      <c r="V15" s="91">
        <f t="shared" ref="V15:W15" si="12">V10+V13+V7</f>
        <v>348</v>
      </c>
      <c r="W15" s="92">
        <f t="shared" si="12"/>
        <v>1367.001</v>
      </c>
      <c r="Y15" s="91">
        <f>Y10+Y13+Y7</f>
        <v>1474.001</v>
      </c>
      <c r="Z15" s="91">
        <f t="shared" ref="Z15:AA15" si="13">Z10+Z13+Z7</f>
        <v>543</v>
      </c>
      <c r="AA15" s="92">
        <f t="shared" si="13"/>
        <v>2017.001</v>
      </c>
      <c r="AC15" s="91">
        <f>AC10+AC13+AC7</f>
        <v>1989.001</v>
      </c>
      <c r="AD15" s="91">
        <f t="shared" ref="AD15:AE15" si="14">AD10+AD13+AD7</f>
        <v>778</v>
      </c>
      <c r="AE15" s="92">
        <f t="shared" si="14"/>
        <v>2767.0010000000002</v>
      </c>
    </row>
    <row r="16" spans="2:31" outlineLevel="1" x14ac:dyDescent="0.3">
      <c r="D16" s="31"/>
      <c r="E16" s="323" t="str">
        <f>E5</f>
        <v xml:space="preserve">U.S. </v>
      </c>
      <c r="F16" s="323" t="str">
        <f>F5</f>
        <v>EX-US</v>
      </c>
      <c r="G16" s="324"/>
      <c r="H16" s="29"/>
      <c r="I16" s="35" t="str">
        <f>I5</f>
        <v xml:space="preserve">U.S. </v>
      </c>
      <c r="J16" s="35" t="str">
        <f>J5</f>
        <v>EX-US</v>
      </c>
      <c r="K16" s="29"/>
      <c r="L16" s="29"/>
      <c r="M16" s="35" t="str">
        <f>M5</f>
        <v xml:space="preserve">U.S. </v>
      </c>
      <c r="N16" s="35" t="str">
        <f>N5</f>
        <v>EX-US</v>
      </c>
      <c r="O16" s="91"/>
      <c r="Q16" s="35" t="str">
        <f>Q5</f>
        <v xml:space="preserve">U.S. </v>
      </c>
      <c r="R16" s="35" t="str">
        <f>R5</f>
        <v>EX-US</v>
      </c>
      <c r="S16" s="91"/>
      <c r="U16" s="35" t="str">
        <f>U5</f>
        <v xml:space="preserve">U.S. </v>
      </c>
      <c r="V16" s="35" t="str">
        <f>V5</f>
        <v>EX-US</v>
      </c>
      <c r="W16" s="91"/>
      <c r="Y16" s="35" t="str">
        <f>Y5</f>
        <v xml:space="preserve">U.S. </v>
      </c>
      <c r="Z16" s="35" t="str">
        <f>Z5</f>
        <v>EX-US</v>
      </c>
      <c r="AA16" s="91"/>
      <c r="AC16" s="35" t="str">
        <f>AC5</f>
        <v xml:space="preserve">U.S. </v>
      </c>
      <c r="AD16" s="35" t="str">
        <f>AD5</f>
        <v>EX-US</v>
      </c>
      <c r="AE16" s="91"/>
    </row>
    <row r="17" spans="2:31" outlineLevel="1" x14ac:dyDescent="0.3">
      <c r="B17" s="36" t="s">
        <v>44</v>
      </c>
      <c r="C17" s="37"/>
      <c r="D17" s="37"/>
      <c r="E17" s="325">
        <v>30</v>
      </c>
      <c r="F17" s="325">
        <v>14</v>
      </c>
      <c r="G17" s="326"/>
      <c r="H17" s="37"/>
      <c r="I17" s="93"/>
      <c r="J17" s="93"/>
      <c r="K17" s="37"/>
      <c r="L17" s="37"/>
      <c r="M17" s="93">
        <v>180</v>
      </c>
      <c r="N17" s="93"/>
      <c r="O17" s="94"/>
      <c r="Q17" s="93">
        <v>180</v>
      </c>
      <c r="R17" s="93"/>
      <c r="S17" s="94"/>
      <c r="U17" s="93">
        <v>180</v>
      </c>
      <c r="V17" s="93"/>
      <c r="W17" s="94"/>
      <c r="Y17" s="93">
        <v>180</v>
      </c>
      <c r="Z17" s="93"/>
      <c r="AA17" s="94"/>
      <c r="AC17" s="93">
        <v>180</v>
      </c>
      <c r="AD17" s="93"/>
      <c r="AE17" s="94"/>
    </row>
    <row r="18" spans="2:31" outlineLevel="1" x14ac:dyDescent="0.3">
      <c r="B18" s="38" t="s">
        <v>45</v>
      </c>
      <c r="E18" s="327">
        <v>2</v>
      </c>
      <c r="F18" s="327">
        <v>2</v>
      </c>
      <c r="G18" s="328"/>
      <c r="H18" s="33"/>
      <c r="I18" s="33"/>
      <c r="J18" s="33"/>
      <c r="K18" s="33"/>
      <c r="L18" s="33"/>
      <c r="M18" s="33">
        <v>9</v>
      </c>
      <c r="N18" s="33"/>
      <c r="O18" s="91"/>
      <c r="Q18" s="33">
        <v>9</v>
      </c>
      <c r="R18" s="33"/>
      <c r="S18" s="91"/>
      <c r="U18" s="33">
        <v>9</v>
      </c>
      <c r="V18" s="33"/>
      <c r="W18" s="91"/>
      <c r="Y18" s="33">
        <v>9</v>
      </c>
      <c r="Z18" s="33"/>
      <c r="AA18" s="91"/>
      <c r="AC18" s="33">
        <v>9</v>
      </c>
      <c r="AD18" s="33"/>
      <c r="AE18" s="91"/>
    </row>
    <row r="19" spans="2:31" outlineLevel="1" x14ac:dyDescent="0.3">
      <c r="B19" s="38" t="s">
        <v>46</v>
      </c>
      <c r="E19" s="327">
        <v>2</v>
      </c>
      <c r="F19" s="327">
        <v>2</v>
      </c>
      <c r="G19" s="328"/>
      <c r="H19" s="33"/>
      <c r="I19" s="33"/>
      <c r="J19" s="33"/>
      <c r="K19" s="33"/>
      <c r="L19" s="33"/>
      <c r="M19" s="33">
        <v>20</v>
      </c>
      <c r="N19" s="33"/>
      <c r="O19" s="91"/>
      <c r="Q19" s="33">
        <v>20</v>
      </c>
      <c r="R19" s="33"/>
      <c r="S19" s="91"/>
      <c r="U19" s="33">
        <v>20</v>
      </c>
      <c r="V19" s="33"/>
      <c r="W19" s="91"/>
      <c r="Y19" s="33">
        <v>20</v>
      </c>
      <c r="Z19" s="33"/>
      <c r="AA19" s="91"/>
      <c r="AC19" s="33">
        <v>20</v>
      </c>
      <c r="AD19" s="33"/>
      <c r="AE19" s="91"/>
    </row>
    <row r="20" spans="2:31" outlineLevel="1" x14ac:dyDescent="0.3">
      <c r="B20" s="38" t="s">
        <v>47</v>
      </c>
      <c r="E20" s="327"/>
      <c r="F20" s="327"/>
      <c r="G20" s="328"/>
      <c r="H20" s="33"/>
      <c r="I20" s="33"/>
      <c r="J20" s="33"/>
      <c r="K20" s="33"/>
      <c r="L20" s="33"/>
      <c r="M20" s="33">
        <f>M17*M18*M19/1000</f>
        <v>32.4</v>
      </c>
      <c r="N20" s="33"/>
      <c r="O20" s="91"/>
      <c r="Q20" s="33">
        <f>Q17*Q18*Q19/1000</f>
        <v>32.4</v>
      </c>
      <c r="R20" s="33"/>
      <c r="S20" s="91"/>
      <c r="U20" s="33">
        <f>U17*U18*U19/1000</f>
        <v>32.4</v>
      </c>
      <c r="V20" s="33"/>
      <c r="W20" s="91"/>
      <c r="Y20" s="33">
        <f>Y17*Y18*Y19/1000</f>
        <v>32.4</v>
      </c>
      <c r="Z20" s="33"/>
      <c r="AA20" s="91"/>
      <c r="AC20" s="33">
        <f>AC17*AC18*AC19/1000</f>
        <v>32.4</v>
      </c>
      <c r="AD20" s="33"/>
      <c r="AE20" s="91"/>
    </row>
    <row r="21" spans="2:31" outlineLevel="1" x14ac:dyDescent="0.3">
      <c r="B21" s="38" t="s">
        <v>48</v>
      </c>
      <c r="E21" s="327">
        <v>3</v>
      </c>
      <c r="F21" s="327">
        <v>3</v>
      </c>
      <c r="G21" s="328"/>
      <c r="H21" s="33"/>
      <c r="I21" s="33"/>
      <c r="J21" s="33"/>
      <c r="K21" s="33"/>
      <c r="L21" s="33"/>
      <c r="M21" s="33">
        <v>12</v>
      </c>
      <c r="N21" s="33"/>
      <c r="O21" s="91"/>
      <c r="Q21" s="33">
        <v>12</v>
      </c>
      <c r="R21" s="33"/>
      <c r="S21" s="91"/>
      <c r="U21" s="33">
        <v>12</v>
      </c>
      <c r="V21" s="33"/>
      <c r="W21" s="91"/>
      <c r="Y21" s="33">
        <v>12</v>
      </c>
      <c r="Z21" s="33"/>
      <c r="AA21" s="91"/>
      <c r="AC21" s="33">
        <v>12</v>
      </c>
      <c r="AD21" s="33"/>
      <c r="AE21" s="91"/>
    </row>
    <row r="22" spans="2:31" outlineLevel="1" x14ac:dyDescent="0.3">
      <c r="B22" s="38" t="s">
        <v>49</v>
      </c>
      <c r="E22" s="329">
        <f>E17*E18*E19*E21/1000</f>
        <v>0.36</v>
      </c>
      <c r="F22" s="329">
        <f>F17*F18*F19*F21/1000</f>
        <v>0.16800000000000001</v>
      </c>
      <c r="G22" s="330"/>
      <c r="H22" s="44"/>
      <c r="I22" s="44"/>
      <c r="J22" s="44"/>
      <c r="K22" s="44"/>
      <c r="L22" s="44"/>
      <c r="M22" s="44">
        <f>M17*M18*M19*M21/1000</f>
        <v>388.8</v>
      </c>
      <c r="N22" s="44"/>
      <c r="O22" s="91"/>
      <c r="Q22" s="44">
        <f>Q17*Q18*Q19*Q21/1000</f>
        <v>388.8</v>
      </c>
      <c r="R22" s="44"/>
      <c r="S22" s="91"/>
      <c r="U22" s="44">
        <f>U17*U18*U19*U21/1000</f>
        <v>388.8</v>
      </c>
      <c r="V22" s="44"/>
      <c r="W22" s="91"/>
      <c r="Y22" s="44">
        <f>Y17*Y18*Y19*Y21/1000</f>
        <v>388.8</v>
      </c>
      <c r="Z22" s="44"/>
      <c r="AA22" s="91"/>
      <c r="AC22" s="44">
        <f>AC17*AC18*AC19*AC21/1000</f>
        <v>388.8</v>
      </c>
      <c r="AD22" s="44"/>
      <c r="AE22" s="91"/>
    </row>
    <row r="23" spans="2:31" outlineLevel="1" x14ac:dyDescent="0.3">
      <c r="B23" s="45" t="s">
        <v>169</v>
      </c>
      <c r="C23" s="37"/>
      <c r="D23" s="37"/>
      <c r="E23" s="331">
        <f>E22*E2</f>
        <v>0</v>
      </c>
      <c r="F23" s="331">
        <f>F22*F2</f>
        <v>0</v>
      </c>
      <c r="G23" s="331">
        <f>SUM(E23:F23)</f>
        <v>0</v>
      </c>
      <c r="H23" s="46"/>
      <c r="I23" s="95">
        <f>IFERROR(AVERAGE(I7,E7)*I20*I21,0)</f>
        <v>0</v>
      </c>
      <c r="J23" s="95">
        <f>IFERROR(AVERAGE(J7,F7)*J20*J21,0)</f>
        <v>0</v>
      </c>
      <c r="K23" s="95">
        <f>SUM(I23:J23)</f>
        <v>0</v>
      </c>
      <c r="L23" s="95"/>
      <c r="M23" s="95">
        <f>AVERAGE(M7,I7)*M20*M21</f>
        <v>9720.3887999999988</v>
      </c>
      <c r="N23" s="95">
        <f>AVERAGE(N7,J7)*N20*N21</f>
        <v>0</v>
      </c>
      <c r="O23" s="95">
        <f>SUM(M23:N23)</f>
        <v>9720.3887999999988</v>
      </c>
      <c r="Q23" s="95">
        <f>AVERAGE(Q7,M7)*Q20*Q21</f>
        <v>29160.388800000001</v>
      </c>
      <c r="R23" s="95">
        <f>AVERAGE(R7,N7)*R20*R21</f>
        <v>0</v>
      </c>
      <c r="S23" s="95">
        <f>SUM(Q23:R23)</f>
        <v>29160.388800000001</v>
      </c>
      <c r="U23" s="95">
        <f>AVERAGE(U7,Q7)*U20*U21</f>
        <v>48600.388800000001</v>
      </c>
      <c r="V23" s="95">
        <f>AVERAGE(V7,R7)*V20*V21</f>
        <v>0</v>
      </c>
      <c r="W23" s="95">
        <f>SUM(U23:V23)</f>
        <v>48600.388800000001</v>
      </c>
      <c r="Y23" s="95">
        <f>AVERAGE(Y7,U7)*Y20*Y21</f>
        <v>68040.388800000001</v>
      </c>
      <c r="Z23" s="95">
        <f>AVERAGE(Z7,V7)*Z20*Z21</f>
        <v>0</v>
      </c>
      <c r="AA23" s="95">
        <f>SUM(Y23:Z23)</f>
        <v>68040.388800000001</v>
      </c>
      <c r="AC23" s="95">
        <f>AVERAGE(AC7,Y7)*AC20*AC21</f>
        <v>87480.388800000001</v>
      </c>
      <c r="AD23" s="95">
        <f>AVERAGE(AD7,Z7)*AD20*AD21</f>
        <v>0</v>
      </c>
      <c r="AE23" s="95">
        <f>SUM(AC23:AD23)</f>
        <v>87480.388800000001</v>
      </c>
    </row>
    <row r="24" spans="2:31" outlineLevel="1" x14ac:dyDescent="0.3">
      <c r="D24" s="31"/>
      <c r="E24" s="323" t="str">
        <f>E5</f>
        <v xml:space="preserve">U.S. </v>
      </c>
      <c r="F24" s="323" t="str">
        <f>F5</f>
        <v>EX-US</v>
      </c>
      <c r="G24" s="324"/>
      <c r="H24" s="29"/>
      <c r="I24" s="35" t="str">
        <f>I5</f>
        <v xml:space="preserve">U.S. </v>
      </c>
      <c r="J24" s="35" t="str">
        <f>J5</f>
        <v>EX-US</v>
      </c>
      <c r="K24" s="29"/>
      <c r="L24" s="29"/>
      <c r="M24" s="35" t="str">
        <f>M5</f>
        <v xml:space="preserve">U.S. </v>
      </c>
      <c r="N24" s="35" t="str">
        <f>N5</f>
        <v>EX-US</v>
      </c>
      <c r="O24" s="91"/>
      <c r="Q24" s="35" t="str">
        <f>Q5</f>
        <v xml:space="preserve">U.S. </v>
      </c>
      <c r="R24" s="35" t="str">
        <f>R5</f>
        <v>EX-US</v>
      </c>
      <c r="S24" s="91"/>
      <c r="U24" s="35" t="str">
        <f>U5</f>
        <v xml:space="preserve">U.S. </v>
      </c>
      <c r="V24" s="35" t="str">
        <f>V5</f>
        <v>EX-US</v>
      </c>
      <c r="W24" s="91"/>
      <c r="Y24" s="35" t="str">
        <f>Y5</f>
        <v xml:space="preserve">U.S. </v>
      </c>
      <c r="Z24" s="35" t="str">
        <f>Z5</f>
        <v>EX-US</v>
      </c>
      <c r="AA24" s="91"/>
      <c r="AC24" s="35" t="str">
        <f>AC5</f>
        <v xml:space="preserve">U.S. </v>
      </c>
      <c r="AD24" s="35" t="str">
        <f>AD5</f>
        <v>EX-US</v>
      </c>
      <c r="AE24" s="91"/>
    </row>
    <row r="25" spans="2:31" outlineLevel="1" x14ac:dyDescent="0.3">
      <c r="B25" s="36" t="s">
        <v>44</v>
      </c>
      <c r="C25" s="37"/>
      <c r="D25" s="37"/>
      <c r="E25" s="325">
        <v>30</v>
      </c>
      <c r="F25" s="325">
        <v>14</v>
      </c>
      <c r="G25" s="326"/>
      <c r="H25" s="37"/>
      <c r="I25" s="93">
        <v>30</v>
      </c>
      <c r="J25" s="93">
        <v>14</v>
      </c>
      <c r="K25" s="37"/>
      <c r="L25" s="37"/>
      <c r="M25" s="93">
        <v>30</v>
      </c>
      <c r="N25" s="93">
        <v>16</v>
      </c>
      <c r="O25" s="94"/>
      <c r="Q25" s="93">
        <v>30</v>
      </c>
      <c r="R25" s="93">
        <v>16</v>
      </c>
      <c r="S25" s="94"/>
      <c r="U25" s="93">
        <v>30</v>
      </c>
      <c r="V25" s="93">
        <v>16</v>
      </c>
      <c r="W25" s="94"/>
      <c r="Y25" s="93">
        <v>30</v>
      </c>
      <c r="Z25" s="93">
        <v>16</v>
      </c>
      <c r="AA25" s="94"/>
      <c r="AC25" s="93">
        <v>30</v>
      </c>
      <c r="AD25" s="93">
        <v>16</v>
      </c>
      <c r="AE25" s="94"/>
    </row>
    <row r="26" spans="2:31" outlineLevel="1" x14ac:dyDescent="0.3">
      <c r="B26" s="38" t="s">
        <v>45</v>
      </c>
      <c r="E26" s="327">
        <v>2</v>
      </c>
      <c r="F26" s="327">
        <v>2</v>
      </c>
      <c r="G26" s="328"/>
      <c r="H26" s="33"/>
      <c r="I26" s="33">
        <v>3</v>
      </c>
      <c r="J26" s="33">
        <v>4</v>
      </c>
      <c r="K26" s="33"/>
      <c r="L26" s="33"/>
      <c r="M26" s="33">
        <v>3.3</v>
      </c>
      <c r="N26" s="33">
        <v>4</v>
      </c>
      <c r="O26" s="91"/>
      <c r="Q26" s="33">
        <v>7</v>
      </c>
      <c r="R26" s="33">
        <v>7</v>
      </c>
      <c r="S26" s="91"/>
      <c r="U26" s="33">
        <v>7</v>
      </c>
      <c r="V26" s="33">
        <v>7</v>
      </c>
      <c r="W26" s="91"/>
      <c r="Y26" s="33">
        <v>7</v>
      </c>
      <c r="Z26" s="33">
        <v>7</v>
      </c>
      <c r="AA26" s="91"/>
      <c r="AC26" s="33">
        <v>7</v>
      </c>
      <c r="AD26" s="33">
        <v>7</v>
      </c>
      <c r="AE26" s="91"/>
    </row>
    <row r="27" spans="2:31" outlineLevel="1" x14ac:dyDescent="0.3">
      <c r="B27" s="38" t="s">
        <v>46</v>
      </c>
      <c r="E27" s="327">
        <v>2</v>
      </c>
      <c r="F27" s="327">
        <v>2</v>
      </c>
      <c r="G27" s="328"/>
      <c r="H27" s="33"/>
      <c r="I27" s="33">
        <v>23</v>
      </c>
      <c r="J27" s="33">
        <v>23</v>
      </c>
      <c r="K27" s="33"/>
      <c r="L27" s="33"/>
      <c r="M27" s="33">
        <v>23</v>
      </c>
      <c r="N27" s="33">
        <v>23</v>
      </c>
      <c r="O27" s="91"/>
      <c r="Q27" s="33">
        <v>23</v>
      </c>
      <c r="R27" s="33">
        <v>23</v>
      </c>
      <c r="S27" s="91"/>
      <c r="U27" s="33">
        <v>23</v>
      </c>
      <c r="V27" s="33">
        <v>23</v>
      </c>
      <c r="W27" s="91"/>
      <c r="Y27" s="33">
        <v>23</v>
      </c>
      <c r="Z27" s="33">
        <v>23</v>
      </c>
      <c r="AA27" s="91"/>
      <c r="AC27" s="33">
        <v>23</v>
      </c>
      <c r="AD27" s="33">
        <v>23</v>
      </c>
      <c r="AE27" s="91"/>
    </row>
    <row r="28" spans="2:31" outlineLevel="1" x14ac:dyDescent="0.3">
      <c r="B28" s="38" t="s">
        <v>47</v>
      </c>
      <c r="E28" s="327"/>
      <c r="F28" s="327"/>
      <c r="G28" s="328"/>
      <c r="H28" s="33"/>
      <c r="I28" s="33">
        <f>I25*I26*I27/1000</f>
        <v>2.0699999999999998</v>
      </c>
      <c r="J28" s="33">
        <f>J25*J26*J27/1000</f>
        <v>1.288</v>
      </c>
      <c r="K28" s="33"/>
      <c r="L28" s="33"/>
      <c r="M28" s="44">
        <f>M25*M26*M27/1000</f>
        <v>2.2770000000000001</v>
      </c>
      <c r="N28" s="44">
        <f>N25*N26*N27/1000</f>
        <v>1.472</v>
      </c>
      <c r="O28" s="91"/>
      <c r="Q28" s="44">
        <f>Q25*Q26*Q27/1000</f>
        <v>4.83</v>
      </c>
      <c r="R28" s="44">
        <f>R25*R26*R27/1000</f>
        <v>2.5760000000000001</v>
      </c>
      <c r="S28" s="91"/>
      <c r="U28" s="44">
        <f>U25*U26*U27/1000</f>
        <v>4.83</v>
      </c>
      <c r="V28" s="44">
        <f>V25*V26*V27/1000</f>
        <v>2.5760000000000001</v>
      </c>
      <c r="W28" s="44"/>
      <c r="X28" s="44"/>
      <c r="Y28" s="44">
        <f>Y25*Y26*Y27/1000</f>
        <v>4.83</v>
      </c>
      <c r="Z28" s="44">
        <f>Z25*Z26*Z27/1000</f>
        <v>2.5760000000000001</v>
      </c>
      <c r="AA28" s="44"/>
      <c r="AB28" s="44"/>
      <c r="AC28" s="44">
        <f>AC25*AC26*AC27/1000</f>
        <v>4.83</v>
      </c>
      <c r="AD28" s="44">
        <f>AD25*AD26*AD27/1000</f>
        <v>2.5760000000000001</v>
      </c>
      <c r="AE28" s="91"/>
    </row>
    <row r="29" spans="2:31" outlineLevel="1" x14ac:dyDescent="0.3">
      <c r="B29" s="38" t="s">
        <v>48</v>
      </c>
      <c r="E29" s="327">
        <v>3</v>
      </c>
      <c r="F29" s="327">
        <v>3</v>
      </c>
      <c r="G29" s="328"/>
      <c r="H29" s="33"/>
      <c r="I29" s="33">
        <v>12</v>
      </c>
      <c r="J29" s="33">
        <v>12</v>
      </c>
      <c r="K29" s="33"/>
      <c r="L29" s="33"/>
      <c r="M29" s="33">
        <v>12</v>
      </c>
      <c r="N29" s="33">
        <v>12</v>
      </c>
      <c r="O29" s="91"/>
      <c r="Q29" s="33">
        <v>12</v>
      </c>
      <c r="R29" s="33">
        <v>12</v>
      </c>
      <c r="S29" s="91"/>
      <c r="U29" s="33">
        <v>12</v>
      </c>
      <c r="V29" s="33">
        <v>12</v>
      </c>
      <c r="W29" s="91"/>
      <c r="Y29" s="33">
        <v>12</v>
      </c>
      <c r="Z29" s="33">
        <v>12</v>
      </c>
      <c r="AA29" s="91"/>
      <c r="AC29" s="33">
        <v>12</v>
      </c>
      <c r="AD29" s="33">
        <v>12</v>
      </c>
      <c r="AE29" s="91"/>
    </row>
    <row r="30" spans="2:31" outlineLevel="1" x14ac:dyDescent="0.3">
      <c r="B30" s="38" t="s">
        <v>49</v>
      </c>
      <c r="E30" s="329">
        <f>E25*E26*E27*E29/1000</f>
        <v>0.36</v>
      </c>
      <c r="F30" s="329">
        <f>F25*F26*F27*F29/1000</f>
        <v>0.16800000000000001</v>
      </c>
      <c r="G30" s="330"/>
      <c r="H30" s="44"/>
      <c r="I30" s="44">
        <f>I25*I26*I27*I29/1000</f>
        <v>24.84</v>
      </c>
      <c r="J30" s="44">
        <f>J25*J26*J27*J29/1000</f>
        <v>15.456</v>
      </c>
      <c r="K30" s="44"/>
      <c r="L30" s="44"/>
      <c r="M30" s="44">
        <f>M25*M26*M27*M29/1000</f>
        <v>27.324000000000002</v>
      </c>
      <c r="N30" s="44">
        <f>N25*N26*N27*N29/1000</f>
        <v>17.664000000000001</v>
      </c>
      <c r="O30" s="91"/>
      <c r="Q30" s="44">
        <f>Q25*Q26*Q27*Q29/1000</f>
        <v>57.96</v>
      </c>
      <c r="R30" s="44">
        <f>R25*R26*R27*R29/1000</f>
        <v>30.911999999999999</v>
      </c>
      <c r="S30" s="91"/>
      <c r="U30" s="44">
        <f>U25*U26*U27*U29/1000</f>
        <v>57.96</v>
      </c>
      <c r="V30" s="44">
        <f>V25*V26*V27*V29/1000</f>
        <v>30.911999999999999</v>
      </c>
      <c r="W30" s="91"/>
      <c r="Y30" s="44">
        <f>Y25*Y26*Y27*Y29/1000</f>
        <v>57.96</v>
      </c>
      <c r="Z30" s="44">
        <f>Z25*Z26*Z27*Z29/1000</f>
        <v>30.911999999999999</v>
      </c>
      <c r="AA30" s="91"/>
      <c r="AC30" s="44">
        <f>AC25*AC26*AC27*AC29/1000</f>
        <v>57.96</v>
      </c>
      <c r="AD30" s="44">
        <f>AD25*AD26*AD27*AD29/1000</f>
        <v>30.911999999999999</v>
      </c>
      <c r="AE30" s="91"/>
    </row>
    <row r="31" spans="2:31" outlineLevel="1" x14ac:dyDescent="0.3">
      <c r="B31" s="45" t="s">
        <v>50</v>
      </c>
      <c r="C31" s="37"/>
      <c r="D31" s="37"/>
      <c r="E31" s="331">
        <f>E30*E10</f>
        <v>0</v>
      </c>
      <c r="F31" s="331">
        <f>F30*F10</f>
        <v>0</v>
      </c>
      <c r="G31" s="331">
        <f>SUM(E31:F31)</f>
        <v>0</v>
      </c>
      <c r="H31" s="46"/>
      <c r="I31" s="95">
        <f>AVERAGE(I10,E10)*I28*I29</f>
        <v>161.45999999999998</v>
      </c>
      <c r="J31" s="95">
        <f>AVERAGE(J10,F10)*J28*J29</f>
        <v>15.456</v>
      </c>
      <c r="K31" s="95">
        <f>SUM(I31:J31)</f>
        <v>176.91599999999997</v>
      </c>
      <c r="L31" s="95"/>
      <c r="M31" s="95">
        <f>AVERAGE(M10,I10)*M28*M29</f>
        <v>1448.172</v>
      </c>
      <c r="N31" s="95">
        <f>AVERAGE(N10,J10)*N28*N29</f>
        <v>220.79999999999998</v>
      </c>
      <c r="O31" s="95">
        <f>SUM(M31:N31)</f>
        <v>1668.972</v>
      </c>
      <c r="Q31" s="95">
        <f>AVERAGE(Q10,M10)*Q28*Q29</f>
        <v>8578.08</v>
      </c>
      <c r="R31" s="95">
        <f>AVERAGE(R10,N10)*R28*R29</f>
        <v>1344.672</v>
      </c>
      <c r="S31" s="95">
        <f>SUM(Q31:R31)</f>
        <v>9922.7520000000004</v>
      </c>
      <c r="U31" s="95">
        <f>AVERAGE(U10,Q10)*U28*U29</f>
        <v>15823.079999999998</v>
      </c>
      <c r="V31" s="95">
        <f>AVERAGE(V10,R10)*V28*V29</f>
        <v>2921.1840000000002</v>
      </c>
      <c r="W31" s="95">
        <f>SUM(U31:V31)</f>
        <v>18744.263999999999</v>
      </c>
      <c r="Y31" s="95">
        <f>AVERAGE(Y10,U10)*Y28*Y29</f>
        <v>24806.880000000005</v>
      </c>
      <c r="Z31" s="95">
        <f>AVERAGE(Z10,V10)*Z28*Z29</f>
        <v>5115.9360000000006</v>
      </c>
      <c r="AA31" s="95">
        <f>SUM(Y31:Z31)</f>
        <v>29922.816000000006</v>
      </c>
      <c r="AC31" s="95">
        <f>AVERAGE(AC10,Y10)*AC28*AC29</f>
        <v>35529.479999999996</v>
      </c>
      <c r="AD31" s="95">
        <f>AVERAGE(AD10,Z10)*AD28*AD29</f>
        <v>7928.9279999999999</v>
      </c>
      <c r="AE31" s="95">
        <f>SUM(AC31:AD31)</f>
        <v>43458.407999999996</v>
      </c>
    </row>
    <row r="32" spans="2:31" s="74" customFormat="1" ht="14.5" outlineLevel="1" x14ac:dyDescent="0.35">
      <c r="E32" s="332"/>
      <c r="F32" s="332"/>
      <c r="G32" s="332"/>
    </row>
    <row r="33" spans="2:31" ht="14.5" outlineLevel="1" x14ac:dyDescent="0.35">
      <c r="B33" s="38" t="s">
        <v>51</v>
      </c>
      <c r="C33" s="74"/>
      <c r="D33" s="74"/>
      <c r="E33" s="333">
        <v>160</v>
      </c>
      <c r="F33" s="333">
        <v>160</v>
      </c>
      <c r="G33" s="333"/>
      <c r="H33" s="47"/>
      <c r="I33" s="47">
        <f>E33</f>
        <v>160</v>
      </c>
      <c r="J33" s="47">
        <f>F33</f>
        <v>160</v>
      </c>
      <c r="K33" s="47"/>
      <c r="L33" s="47"/>
      <c r="M33" s="243">
        <f>'Capex Price Weighted AVG.'!D5/1000</f>
        <v>127.37931034482757</v>
      </c>
      <c r="N33" s="47">
        <f>'Capex Price Weighted AVG.'!D9/1000</f>
        <v>143.55555555555557</v>
      </c>
      <c r="O33" s="91"/>
      <c r="Q33" s="47">
        <f>'Capex Price Weighted AVG.'!H5/1000</f>
        <v>126.68571428571428</v>
      </c>
      <c r="R33" s="47">
        <f>'Capex Price Weighted AVG.'!H9/1000</f>
        <v>160</v>
      </c>
      <c r="S33" s="91"/>
      <c r="U33" s="243">
        <f>'Capex Price Weighted AVG.'!L5/1000</f>
        <v>126.65853658536585</v>
      </c>
      <c r="V33" s="47">
        <f>'Capex Price Weighted AVG.'!L9/1000</f>
        <v>160</v>
      </c>
      <c r="W33" s="91"/>
      <c r="Y33" s="47">
        <f>'Capex Price Weighted AVG.'!P5/1000</f>
        <v>126.63829787234042</v>
      </c>
      <c r="Z33" s="47">
        <f>'Capex Price Weighted AVG.'!P9/1000</f>
        <v>160</v>
      </c>
      <c r="AA33" s="91"/>
      <c r="AC33" s="47">
        <f>'Capex Price Weighted AVG.'!T5/1000</f>
        <v>126.62264150943396</v>
      </c>
      <c r="AD33" s="47">
        <f>'Capex Price Weighted AVG.'!T9/1000</f>
        <v>160</v>
      </c>
      <c r="AE33" s="91"/>
    </row>
    <row r="34" spans="2:31" ht="14.5" outlineLevel="1" x14ac:dyDescent="0.35">
      <c r="B34" s="45" t="s">
        <v>52</v>
      </c>
      <c r="C34" s="96"/>
      <c r="D34" s="96"/>
      <c r="E34" s="334">
        <f>E33*E12</f>
        <v>0</v>
      </c>
      <c r="F34" s="334">
        <f>F33*F12</f>
        <v>0</v>
      </c>
      <c r="G34" s="334">
        <f>SUM(E34:F34)</f>
        <v>0</v>
      </c>
      <c r="H34" s="97"/>
      <c r="I34" s="97">
        <f>I33*I12</f>
        <v>160</v>
      </c>
      <c r="J34" s="97">
        <f>J33*J12</f>
        <v>160</v>
      </c>
      <c r="K34" s="97">
        <f>SUM(I34:J34)</f>
        <v>320</v>
      </c>
      <c r="L34" s="97"/>
      <c r="M34" s="97">
        <f>M33*M12</f>
        <v>18469.999999999996</v>
      </c>
      <c r="N34" s="97">
        <f>N33*N12</f>
        <v>7752.0000000000009</v>
      </c>
      <c r="O34" s="97">
        <f>SUM(M34:N34)</f>
        <v>26221.999999999996</v>
      </c>
      <c r="P34" s="98"/>
      <c r="Q34" s="97">
        <f>Q33*Q12</f>
        <v>22170</v>
      </c>
      <c r="R34" s="97">
        <f>R33*R12</f>
        <v>11840</v>
      </c>
      <c r="S34" s="97">
        <f>SUM(Q34:R34)</f>
        <v>34010</v>
      </c>
      <c r="U34" s="97">
        <f>U33*U12</f>
        <v>25965</v>
      </c>
      <c r="V34" s="97">
        <f>V33*V12</f>
        <v>15040</v>
      </c>
      <c r="W34" s="97">
        <f>SUM(U34:V34)</f>
        <v>41005</v>
      </c>
      <c r="Y34" s="97">
        <f>Y33*Y12</f>
        <v>29759.999999999996</v>
      </c>
      <c r="Z34" s="97">
        <f>Z33*Z12</f>
        <v>18240</v>
      </c>
      <c r="AA34" s="97">
        <f>SUM(Y34:Z34)</f>
        <v>48000</v>
      </c>
      <c r="AC34" s="97">
        <f>AC33*AC12</f>
        <v>33555</v>
      </c>
      <c r="AD34" s="97">
        <f>AD33*AD12</f>
        <v>21440</v>
      </c>
      <c r="AE34" s="97">
        <f>SUM(AC34:AD34)</f>
        <v>54995</v>
      </c>
    </row>
    <row r="35" spans="2:31" outlineLevel="1" x14ac:dyDescent="0.3">
      <c r="B35" s="29"/>
      <c r="E35" s="321"/>
      <c r="F35" s="321"/>
      <c r="G35" s="322"/>
      <c r="H35" s="34"/>
      <c r="I35" s="91"/>
      <c r="J35" s="91"/>
      <c r="K35" s="91"/>
      <c r="L35" s="34"/>
      <c r="M35" s="98"/>
      <c r="N35" s="98"/>
      <c r="O35" s="98"/>
      <c r="Q35" s="98"/>
      <c r="R35" s="98"/>
      <c r="S35" s="98">
        <f>SUM(Q35:R35)</f>
        <v>0</v>
      </c>
      <c r="U35" s="98"/>
      <c r="V35" s="98"/>
      <c r="W35" s="98">
        <f>SUM(U35:V35)</f>
        <v>0</v>
      </c>
      <c r="Y35" s="98"/>
      <c r="Z35" s="98"/>
      <c r="AA35" s="98">
        <f>SUM(Y35:Z35)</f>
        <v>0</v>
      </c>
      <c r="AC35" s="98"/>
      <c r="AD35" s="98"/>
      <c r="AE35" s="98">
        <f>SUM(AC35:AD35)</f>
        <v>0</v>
      </c>
    </row>
    <row r="36" spans="2:31" x14ac:dyDescent="0.3">
      <c r="B36" s="29" t="s">
        <v>53</v>
      </c>
      <c r="C36" s="29"/>
      <c r="D36" s="29"/>
      <c r="E36" s="335">
        <f>SUM(E31,E34)</f>
        <v>0</v>
      </c>
      <c r="F36" s="335">
        <f>SUM(F31,F34)</f>
        <v>0</v>
      </c>
      <c r="G36" s="335">
        <f>SUM(E36:F36)</f>
        <v>0</v>
      </c>
      <c r="H36" s="100"/>
      <c r="I36" s="99">
        <f>SUM(I31,I34,I23)</f>
        <v>321.45999999999998</v>
      </c>
      <c r="J36" s="99">
        <f>SUM(J31,J34,J23)</f>
        <v>175.45599999999999</v>
      </c>
      <c r="K36" s="99">
        <f>SUM(I36:J36)</f>
        <v>496.91599999999994</v>
      </c>
      <c r="L36" s="100"/>
      <c r="M36" s="99">
        <f>SUM(M31,M34,M23)</f>
        <v>29638.560799999992</v>
      </c>
      <c r="N36" s="99">
        <f>SUM(N31,N34,N23)</f>
        <v>7972.8000000000011</v>
      </c>
      <c r="O36" s="99">
        <f>SUM(M36:N36)</f>
        <v>37611.360799999995</v>
      </c>
      <c r="Q36" s="99">
        <f>SUM(Q31,Q34,Q23)</f>
        <v>59908.468800000002</v>
      </c>
      <c r="R36" s="99">
        <f>SUM(R31,R34,R23)</f>
        <v>13184.672</v>
      </c>
      <c r="S36" s="99">
        <f>SUM(Q36:R36)</f>
        <v>73093.140800000008</v>
      </c>
      <c r="U36" s="99">
        <f>SUM(U31,U34,U23)</f>
        <v>90388.468800000002</v>
      </c>
      <c r="V36" s="99">
        <f>SUM(V31,V34,V23)</f>
        <v>17961.184000000001</v>
      </c>
      <c r="W36" s="99">
        <f>SUM(U36:V36)</f>
        <v>108349.65280000001</v>
      </c>
      <c r="Y36" s="99">
        <f>SUM(Y31,Y34,Y23)</f>
        <v>122607.26880000001</v>
      </c>
      <c r="Z36" s="99">
        <f>SUM(Z31,Z34,Z23)</f>
        <v>23355.936000000002</v>
      </c>
      <c r="AA36" s="99">
        <f>SUM(Y36:Z36)</f>
        <v>145963.20480000001</v>
      </c>
      <c r="AC36" s="99">
        <f>SUM(AC31,AC34,AC23)</f>
        <v>156564.8688</v>
      </c>
      <c r="AD36" s="99">
        <f>SUM(AD31,AD34,AD23)</f>
        <v>29368.928</v>
      </c>
      <c r="AE36" s="99">
        <f>SUM(AC36:AD36)</f>
        <v>185933.79680000001</v>
      </c>
    </row>
    <row r="37" spans="2:31" x14ac:dyDescent="0.3">
      <c r="B37" s="29"/>
      <c r="E37" s="336"/>
      <c r="F37" s="336"/>
      <c r="G37" s="337"/>
      <c r="H37" s="53"/>
      <c r="I37" s="53"/>
      <c r="J37" s="53"/>
      <c r="K37" s="100"/>
      <c r="L37" s="53"/>
      <c r="M37" s="53"/>
      <c r="N37" s="53"/>
      <c r="O37" s="100"/>
      <c r="Q37" s="53"/>
      <c r="R37" s="53"/>
      <c r="S37" s="100"/>
      <c r="U37" s="53"/>
      <c r="V37" s="53"/>
      <c r="W37" s="100"/>
      <c r="Y37" s="53"/>
      <c r="Z37" s="53"/>
      <c r="AA37" s="100"/>
      <c r="AC37" s="53"/>
      <c r="AD37" s="53"/>
      <c r="AE37" s="100"/>
    </row>
    <row r="38" spans="2:31" x14ac:dyDescent="0.3">
      <c r="B38" s="29" t="s">
        <v>54</v>
      </c>
      <c r="E38" s="336">
        <v>18</v>
      </c>
      <c r="F38" s="336">
        <v>12</v>
      </c>
      <c r="G38" s="337"/>
      <c r="H38" s="53"/>
      <c r="I38" s="53">
        <v>18</v>
      </c>
      <c r="J38" s="53">
        <v>12</v>
      </c>
      <c r="K38" s="100"/>
      <c r="L38" s="53"/>
      <c r="M38" s="53">
        <v>18</v>
      </c>
      <c r="N38" s="53">
        <v>12</v>
      </c>
      <c r="O38" s="100"/>
      <c r="Q38" s="53">
        <v>18</v>
      </c>
      <c r="R38" s="53">
        <v>12</v>
      </c>
      <c r="S38" s="100"/>
      <c r="U38" s="53">
        <v>18</v>
      </c>
      <c r="V38" s="53">
        <v>12</v>
      </c>
      <c r="W38" s="100"/>
      <c r="Y38" s="53">
        <v>18</v>
      </c>
      <c r="Z38" s="53">
        <v>12</v>
      </c>
      <c r="AA38" s="100"/>
      <c r="AC38" s="53">
        <v>18</v>
      </c>
      <c r="AD38" s="53">
        <v>12</v>
      </c>
      <c r="AE38" s="100"/>
    </row>
    <row r="39" spans="2:31" s="26" customFormat="1" x14ac:dyDescent="0.3">
      <c r="B39" s="101" t="s">
        <v>55</v>
      </c>
      <c r="C39" s="37"/>
      <c r="D39" s="37"/>
      <c r="E39" s="338">
        <v>0</v>
      </c>
      <c r="F39" s="338">
        <v>0</v>
      </c>
      <c r="G39" s="338">
        <f>SUM(E39:F39)</f>
        <v>0</v>
      </c>
      <c r="H39" s="103"/>
      <c r="I39" s="104">
        <f>I38*E10</f>
        <v>0</v>
      </c>
      <c r="J39" s="104">
        <f>J38*F10</f>
        <v>0</v>
      </c>
      <c r="K39" s="102">
        <f>SUM(I39:J39)</f>
        <v>0</v>
      </c>
      <c r="L39" s="105"/>
      <c r="M39" s="104">
        <f>M38*I10</f>
        <v>234</v>
      </c>
      <c r="N39" s="104">
        <f>N38*J10</f>
        <v>24</v>
      </c>
      <c r="O39" s="102">
        <f>SUM(M39:N39)</f>
        <v>258</v>
      </c>
      <c r="Q39" s="104">
        <f>Q38*M10</f>
        <v>1674</v>
      </c>
      <c r="R39" s="104">
        <f>R38*N10</f>
        <v>276</v>
      </c>
      <c r="S39" s="102">
        <f>SUM(Q39:R39)</f>
        <v>1950</v>
      </c>
      <c r="U39" s="104">
        <f>U38*Q10</f>
        <v>3654</v>
      </c>
      <c r="V39" s="104">
        <f>V38*R10</f>
        <v>768</v>
      </c>
      <c r="W39" s="102">
        <f>SUM(U39:V39)</f>
        <v>4422</v>
      </c>
      <c r="Y39" s="104">
        <f>Y38*U10</f>
        <v>6174</v>
      </c>
      <c r="Z39" s="104">
        <f>Z38*V10</f>
        <v>1500</v>
      </c>
      <c r="AA39" s="102">
        <f>SUM(Y39:Z39)</f>
        <v>7674</v>
      </c>
      <c r="AC39" s="104">
        <f>AC38*Y10</f>
        <v>9234</v>
      </c>
      <c r="AD39" s="104">
        <f>AD38*Z10</f>
        <v>2472</v>
      </c>
      <c r="AE39" s="102">
        <f>SUM(AC39:AD39)</f>
        <v>11706</v>
      </c>
    </row>
    <row r="40" spans="2:31" s="26" customFormat="1" ht="14.5" x14ac:dyDescent="0.35">
      <c r="B40" s="106" t="s">
        <v>15</v>
      </c>
      <c r="C40" s="107"/>
      <c r="D40" s="107"/>
      <c r="E40" s="339"/>
      <c r="F40" s="339"/>
      <c r="G40" s="340"/>
      <c r="H40" s="108"/>
      <c r="I40" s="108"/>
      <c r="J40" s="108"/>
      <c r="K40" s="110">
        <f>K39/K31</f>
        <v>0</v>
      </c>
      <c r="L40" s="111"/>
      <c r="M40" s="111"/>
      <c r="N40" s="111"/>
      <c r="O40" s="110">
        <f>O39/O31</f>
        <v>0.15458617640080241</v>
      </c>
      <c r="P40" s="73"/>
      <c r="Q40" s="111"/>
      <c r="R40" s="111"/>
      <c r="S40" s="110">
        <f>S39/S31</f>
        <v>0.19651806273098429</v>
      </c>
      <c r="U40" s="111"/>
      <c r="V40" s="111"/>
      <c r="W40" s="110">
        <f>W39/W31</f>
        <v>0.23591217025112324</v>
      </c>
      <c r="Y40" s="111"/>
      <c r="Z40" s="111"/>
      <c r="AA40" s="110">
        <f>AA39/AA31</f>
        <v>0.25645981982444427</v>
      </c>
      <c r="AC40" s="111"/>
      <c r="AD40" s="111"/>
      <c r="AE40" s="110">
        <f>AE39/AE31</f>
        <v>0.26936099453988283</v>
      </c>
    </row>
    <row r="41" spans="2:31" s="26" customFormat="1" x14ac:dyDescent="0.3">
      <c r="B41" s="112" t="s">
        <v>56</v>
      </c>
      <c r="C41" s="107"/>
      <c r="D41" s="107"/>
      <c r="E41" s="341">
        <v>0</v>
      </c>
      <c r="F41" s="339">
        <v>1000</v>
      </c>
      <c r="G41" s="340">
        <f>SUM(E41:F41)</f>
        <v>1000</v>
      </c>
      <c r="H41" s="108"/>
      <c r="I41" s="113">
        <v>0</v>
      </c>
      <c r="J41" s="108">
        <v>0</v>
      </c>
      <c r="K41" s="109">
        <f>SUM(I41:J41)</f>
        <v>0</v>
      </c>
      <c r="L41" s="108"/>
      <c r="M41" s="113">
        <v>0</v>
      </c>
      <c r="N41" s="108">
        <v>0</v>
      </c>
      <c r="O41" s="109">
        <f>SUM(M41:N41)</f>
        <v>0</v>
      </c>
      <c r="Q41" s="113">
        <v>0</v>
      </c>
      <c r="R41" s="108">
        <v>0</v>
      </c>
      <c r="S41" s="109">
        <f>SUM(Q41:R41)</f>
        <v>0</v>
      </c>
      <c r="U41" s="113">
        <v>0</v>
      </c>
      <c r="V41" s="108">
        <v>0</v>
      </c>
      <c r="W41" s="109">
        <f>SUM(U41:V41)</f>
        <v>0</v>
      </c>
      <c r="Y41" s="113">
        <v>0</v>
      </c>
      <c r="Z41" s="108">
        <v>0</v>
      </c>
      <c r="AA41" s="109">
        <f>SUM(Y41:Z41)</f>
        <v>0</v>
      </c>
      <c r="AC41" s="113">
        <v>0</v>
      </c>
      <c r="AD41" s="108">
        <v>0</v>
      </c>
      <c r="AE41" s="109">
        <f>SUM(AC41:AD41)</f>
        <v>0</v>
      </c>
    </row>
    <row r="42" spans="2:31" s="26" customFormat="1" ht="14.5" x14ac:dyDescent="0.35">
      <c r="B42" s="106" t="s">
        <v>57</v>
      </c>
      <c r="C42" s="107"/>
      <c r="D42" s="107"/>
      <c r="E42" s="341"/>
      <c r="F42" s="339"/>
      <c r="G42" s="340"/>
      <c r="H42" s="108"/>
      <c r="I42" s="113"/>
      <c r="J42" s="108"/>
      <c r="K42" s="109"/>
      <c r="L42" s="108"/>
      <c r="M42" s="113"/>
      <c r="N42" s="108"/>
      <c r="O42" s="109"/>
      <c r="Q42" s="113"/>
      <c r="R42" s="108"/>
      <c r="S42" s="109"/>
      <c r="U42" s="113"/>
      <c r="V42" s="108"/>
      <c r="W42" s="109"/>
      <c r="Y42" s="113"/>
      <c r="Z42" s="108"/>
      <c r="AA42" s="109"/>
      <c r="AC42" s="113"/>
      <c r="AD42" s="108"/>
      <c r="AE42" s="109"/>
    </row>
    <row r="43" spans="2:31" s="26" customFormat="1" x14ac:dyDescent="0.3">
      <c r="B43" s="38" t="s">
        <v>58</v>
      </c>
      <c r="C43" s="107"/>
      <c r="D43" s="107"/>
      <c r="E43" s="339">
        <v>200</v>
      </c>
      <c r="F43" s="339">
        <v>0</v>
      </c>
      <c r="G43" s="340">
        <f>SUM(E43:F43)</f>
        <v>200</v>
      </c>
      <c r="H43" s="108"/>
      <c r="I43" s="108">
        <v>345</v>
      </c>
      <c r="J43" s="108">
        <v>0</v>
      </c>
      <c r="K43" s="109">
        <f>SUM(I43:J43)</f>
        <v>345</v>
      </c>
      <c r="L43" s="108"/>
      <c r="M43" s="108">
        <v>1208</v>
      </c>
      <c r="N43" s="108">
        <v>0</v>
      </c>
      <c r="O43" s="109">
        <f>SUM(M43:N43)</f>
        <v>1208</v>
      </c>
      <c r="Q43" s="108">
        <f>M43+2500</f>
        <v>3708</v>
      </c>
      <c r="R43" s="108">
        <f>N43*(1+R44)</f>
        <v>0</v>
      </c>
      <c r="S43" s="109">
        <f>SUM(Q43:R43)</f>
        <v>3708</v>
      </c>
      <c r="T43" s="25"/>
      <c r="U43" s="108">
        <f>Q43+2500</f>
        <v>6208</v>
      </c>
      <c r="V43" s="108">
        <f>R43*(1+V44)</f>
        <v>0</v>
      </c>
      <c r="W43" s="109">
        <f>SUM(U43:V43)</f>
        <v>6208</v>
      </c>
      <c r="Y43" s="108">
        <f>U43+2500</f>
        <v>8708</v>
      </c>
      <c r="Z43" s="108">
        <f>V43*(1+Z44)</f>
        <v>0</v>
      </c>
      <c r="AA43" s="109">
        <f>SUM(Y43:Z43)</f>
        <v>8708</v>
      </c>
      <c r="AC43" s="108">
        <f>Y43+2500</f>
        <v>11208</v>
      </c>
      <c r="AD43" s="108">
        <f>Z43*(1+AD44)</f>
        <v>0</v>
      </c>
      <c r="AE43" s="109">
        <f>SUM(AC43:AD43)</f>
        <v>11208</v>
      </c>
    </row>
    <row r="44" spans="2:31" s="26" customFormat="1" ht="14.5" x14ac:dyDescent="0.35">
      <c r="B44" s="106" t="s">
        <v>57</v>
      </c>
      <c r="C44" s="107"/>
      <c r="D44" s="107"/>
      <c r="E44" s="339"/>
      <c r="F44" s="339"/>
      <c r="G44" s="340"/>
      <c r="H44" s="108"/>
      <c r="I44" s="108"/>
      <c r="J44" s="108"/>
      <c r="K44" s="109"/>
      <c r="L44" s="108"/>
      <c r="M44" s="108"/>
      <c r="N44" s="110"/>
      <c r="O44" s="109"/>
      <c r="Q44" s="110">
        <v>0.2</v>
      </c>
      <c r="R44" s="110">
        <v>0.05</v>
      </c>
      <c r="S44" s="109"/>
      <c r="T44" s="25"/>
      <c r="U44" s="110">
        <v>0.2</v>
      </c>
      <c r="V44" s="110">
        <v>0.05</v>
      </c>
      <c r="W44" s="109"/>
      <c r="Y44" s="110">
        <v>0.2</v>
      </c>
      <c r="Z44" s="110">
        <v>0.05</v>
      </c>
      <c r="AA44" s="109"/>
      <c r="AC44" s="110">
        <v>0.2</v>
      </c>
      <c r="AD44" s="110">
        <v>0.05</v>
      </c>
      <c r="AE44" s="109"/>
    </row>
    <row r="45" spans="2:31" s="26" customFormat="1" x14ac:dyDescent="0.3">
      <c r="B45" s="38" t="s">
        <v>59</v>
      </c>
      <c r="C45" s="107"/>
      <c r="D45" s="107"/>
      <c r="E45" s="339">
        <v>100</v>
      </c>
      <c r="F45" s="341">
        <v>0</v>
      </c>
      <c r="G45" s="340">
        <f t="shared" ref="G45:G47" si="15">SUM(E45:F45)</f>
        <v>100</v>
      </c>
      <c r="H45" s="108"/>
      <c r="I45" s="108">
        <v>100</v>
      </c>
      <c r="J45" s="113">
        <v>0</v>
      </c>
      <c r="K45" s="109">
        <f t="shared" ref="K45:K47" si="16">SUM(I45:J45)</f>
        <v>100</v>
      </c>
      <c r="L45" s="108"/>
      <c r="M45" s="108">
        <v>300</v>
      </c>
      <c r="N45" s="108"/>
      <c r="O45" s="109">
        <f t="shared" ref="O45:O47" si="17">SUM(M45:N45)</f>
        <v>300</v>
      </c>
      <c r="Q45" s="108">
        <f>M45*(1+Q46)</f>
        <v>525</v>
      </c>
      <c r="R45" s="108">
        <f>N45*(1+R46)</f>
        <v>0</v>
      </c>
      <c r="S45" s="109">
        <f t="shared" ref="S45:S47" si="18">SUM(Q45:R45)</f>
        <v>525</v>
      </c>
      <c r="T45" s="25"/>
      <c r="U45" s="108">
        <f>Q45*(1+U46)</f>
        <v>918.75</v>
      </c>
      <c r="V45" s="108">
        <f>R45*(1+V46)</f>
        <v>0</v>
      </c>
      <c r="W45" s="109">
        <f t="shared" ref="W45" si="19">SUM(U45:V45)</f>
        <v>918.75</v>
      </c>
      <c r="Y45" s="108">
        <f>U45*(1+Y46)</f>
        <v>1607.8125</v>
      </c>
      <c r="Z45" s="108">
        <f>V45*(1+Z46)</f>
        <v>0</v>
      </c>
      <c r="AA45" s="109">
        <f t="shared" ref="AA45" si="20">SUM(Y45:Z45)</f>
        <v>1607.8125</v>
      </c>
      <c r="AC45" s="108">
        <f>Y45*(1+AC46)</f>
        <v>2813.671875</v>
      </c>
      <c r="AD45" s="108">
        <f>Z45*(1+AD46)</f>
        <v>0</v>
      </c>
      <c r="AE45" s="109">
        <f t="shared" ref="AE45" si="21">SUM(AC45:AD45)</f>
        <v>2813.671875</v>
      </c>
    </row>
    <row r="46" spans="2:31" s="26" customFormat="1" ht="14.5" x14ac:dyDescent="0.35">
      <c r="B46" s="106" t="s">
        <v>57</v>
      </c>
      <c r="C46" s="107"/>
      <c r="D46" s="107"/>
      <c r="E46" s="339"/>
      <c r="F46" s="341"/>
      <c r="G46" s="340"/>
      <c r="H46" s="108"/>
      <c r="I46" s="108"/>
      <c r="J46" s="113"/>
      <c r="K46" s="109"/>
      <c r="L46" s="108"/>
      <c r="M46" s="108"/>
      <c r="N46" s="108"/>
      <c r="O46" s="109"/>
      <c r="Q46" s="110">
        <v>0.75</v>
      </c>
      <c r="R46" s="110">
        <v>0.2</v>
      </c>
      <c r="S46" s="109"/>
      <c r="T46" s="25"/>
      <c r="U46" s="110">
        <v>0.75</v>
      </c>
      <c r="V46" s="110">
        <v>0.2</v>
      </c>
      <c r="W46" s="109"/>
      <c r="Y46" s="110">
        <v>0.75</v>
      </c>
      <c r="Z46" s="110">
        <v>0.2</v>
      </c>
      <c r="AA46" s="109"/>
      <c r="AC46" s="110">
        <v>0.75</v>
      </c>
      <c r="AD46" s="110">
        <v>0.2</v>
      </c>
      <c r="AE46" s="109"/>
    </row>
    <row r="47" spans="2:31" s="26" customFormat="1" x14ac:dyDescent="0.3">
      <c r="B47" s="38" t="s">
        <v>60</v>
      </c>
      <c r="C47" s="114"/>
      <c r="D47" s="114"/>
      <c r="E47" s="342">
        <v>200</v>
      </c>
      <c r="F47" s="343">
        <v>0</v>
      </c>
      <c r="G47" s="344">
        <f t="shared" si="15"/>
        <v>200</v>
      </c>
      <c r="H47" s="108"/>
      <c r="I47" s="108"/>
      <c r="J47" s="113">
        <v>0</v>
      </c>
      <c r="K47" s="109">
        <f t="shared" si="16"/>
        <v>0</v>
      </c>
      <c r="L47" s="108"/>
      <c r="M47" s="108">
        <f t="shared" ref="M47" si="22">+I47*2</f>
        <v>0</v>
      </c>
      <c r="N47" s="108"/>
      <c r="O47" s="109">
        <f t="shared" si="17"/>
        <v>0</v>
      </c>
      <c r="Q47" s="108">
        <f>M47*(1+Q48)</f>
        <v>0</v>
      </c>
      <c r="R47" s="108">
        <f>N47*(1+R48)</f>
        <v>0</v>
      </c>
      <c r="S47" s="109">
        <f t="shared" si="18"/>
        <v>0</v>
      </c>
      <c r="T47" s="25"/>
      <c r="U47" s="108">
        <f>Q47*(1+U48)</f>
        <v>0</v>
      </c>
      <c r="V47" s="108">
        <f>R47*(1+V48)</f>
        <v>0</v>
      </c>
      <c r="W47" s="109">
        <f t="shared" ref="W47" si="23">SUM(U47:V47)</f>
        <v>0</v>
      </c>
      <c r="Y47" s="108">
        <f>U47*(1+Y48)</f>
        <v>0</v>
      </c>
      <c r="Z47" s="108">
        <f>V47*(1+Z48)</f>
        <v>0</v>
      </c>
      <c r="AA47" s="109">
        <f t="shared" ref="AA47" si="24">SUM(Y47:Z47)</f>
        <v>0</v>
      </c>
      <c r="AC47" s="108">
        <f>Y47*(1+AC48)</f>
        <v>0</v>
      </c>
      <c r="AD47" s="108">
        <f>Z47*(1+AD48)</f>
        <v>0</v>
      </c>
      <c r="AE47" s="109">
        <f t="shared" ref="AE47" si="25">SUM(AC47:AD47)</f>
        <v>0</v>
      </c>
    </row>
    <row r="48" spans="2:31" s="26" customFormat="1" ht="14.5" x14ac:dyDescent="0.35">
      <c r="B48" s="106" t="s">
        <v>57</v>
      </c>
      <c r="C48" s="114"/>
      <c r="D48" s="114"/>
      <c r="E48" s="342"/>
      <c r="F48" s="343"/>
      <c r="G48" s="344"/>
      <c r="H48" s="108"/>
      <c r="I48" s="108"/>
      <c r="J48" s="113"/>
      <c r="K48" s="109"/>
      <c r="L48" s="108"/>
      <c r="M48" s="108"/>
      <c r="N48" s="108"/>
      <c r="O48" s="109"/>
      <c r="Q48" s="110">
        <v>0.2</v>
      </c>
      <c r="R48" s="110">
        <v>0.2</v>
      </c>
      <c r="S48" s="109"/>
      <c r="T48" s="25"/>
      <c r="U48" s="110">
        <v>0.2</v>
      </c>
      <c r="V48" s="110">
        <v>0.2</v>
      </c>
      <c r="W48" s="109"/>
      <c r="Y48" s="110">
        <v>0.2</v>
      </c>
      <c r="Z48" s="110">
        <v>0.2</v>
      </c>
      <c r="AA48" s="109"/>
      <c r="AC48" s="110">
        <v>0.2</v>
      </c>
      <c r="AD48" s="110">
        <v>0.2</v>
      </c>
      <c r="AE48" s="109"/>
    </row>
    <row r="49" spans="2:31" s="26" customFormat="1" x14ac:dyDescent="0.3">
      <c r="B49" s="101" t="s">
        <v>61</v>
      </c>
      <c r="C49" s="37"/>
      <c r="D49" s="37"/>
      <c r="E49" s="345">
        <f>SUM(E41,E43,E45,E47)</f>
        <v>500</v>
      </c>
      <c r="F49" s="345">
        <f>SUM(F41,F43,F45,F47)</f>
        <v>1000</v>
      </c>
      <c r="G49" s="338">
        <f>SUM(E49:F49)</f>
        <v>1500</v>
      </c>
      <c r="H49" s="115"/>
      <c r="I49" s="104">
        <f>SUM(I41,I43,I45,I47)</f>
        <v>445</v>
      </c>
      <c r="J49" s="104">
        <f>SUM(J41,J43,J45,J47)</f>
        <v>0</v>
      </c>
      <c r="K49" s="102">
        <f>SUM(I49:J49)</f>
        <v>445</v>
      </c>
      <c r="L49" s="116"/>
      <c r="M49" s="104">
        <f>SUM(M41,M43,M45,M47)</f>
        <v>1508</v>
      </c>
      <c r="N49" s="104">
        <f>SUM(N41,N43,N45,N47)</f>
        <v>0</v>
      </c>
      <c r="O49" s="102">
        <f>SUM(M49:N49)</f>
        <v>1508</v>
      </c>
      <c r="P49" s="23"/>
      <c r="Q49" s="104">
        <f>SUM(Q41,Q43,Q45,Q47)</f>
        <v>4233</v>
      </c>
      <c r="R49" s="104">
        <f>SUM(R41,R43,R45,R47)</f>
        <v>0</v>
      </c>
      <c r="S49" s="102">
        <f>SUM(Q49:R49)</f>
        <v>4233</v>
      </c>
      <c r="U49" s="104">
        <f>SUM(U41,U43,U45,U47)</f>
        <v>7126.75</v>
      </c>
      <c r="V49" s="104">
        <f>SUM(V41,V43,V45,V47)</f>
        <v>0</v>
      </c>
      <c r="W49" s="102">
        <f>SUM(U49:V49)</f>
        <v>7126.75</v>
      </c>
      <c r="Y49" s="104">
        <f>SUM(Y41,Y43,Y45,Y47)</f>
        <v>10315.8125</v>
      </c>
      <c r="Z49" s="104">
        <f>SUM(Z41,Z43,Z45,Z47)</f>
        <v>0</v>
      </c>
      <c r="AA49" s="102">
        <f>SUM(Y49:Z49)</f>
        <v>10315.8125</v>
      </c>
      <c r="AC49" s="104">
        <f>SUM(AC41,AC43,AC45,AC47)</f>
        <v>14021.671875</v>
      </c>
      <c r="AD49" s="104">
        <f>SUM(AD41,AD43,AD45,AD47)</f>
        <v>0</v>
      </c>
      <c r="AE49" s="102">
        <f>SUM(AC49:AD49)</f>
        <v>14021.671875</v>
      </c>
    </row>
    <row r="50" spans="2:31" s="26" customFormat="1" x14ac:dyDescent="0.3">
      <c r="B50" s="23"/>
      <c r="C50" s="23"/>
      <c r="D50" s="23"/>
      <c r="E50" s="336"/>
      <c r="F50" s="336"/>
      <c r="G50" s="337"/>
      <c r="H50" s="117"/>
      <c r="I50" s="53"/>
      <c r="J50" s="53"/>
      <c r="K50" s="100"/>
      <c r="L50" s="117"/>
      <c r="M50" s="53"/>
      <c r="N50" s="53"/>
      <c r="O50" s="100"/>
      <c r="Q50" s="53"/>
      <c r="R50" s="53"/>
      <c r="S50" s="100"/>
      <c r="U50" s="53"/>
      <c r="V50" s="53"/>
      <c r="W50" s="100"/>
      <c r="Y50" s="53"/>
      <c r="Z50" s="53"/>
      <c r="AA50" s="100"/>
      <c r="AC50" s="53"/>
      <c r="AD50" s="53"/>
      <c r="AE50" s="100"/>
    </row>
    <row r="51" spans="2:31" s="26" customFormat="1" ht="15" customHeight="1" x14ac:dyDescent="0.3">
      <c r="B51" s="38" t="s">
        <v>3</v>
      </c>
      <c r="C51" s="23"/>
      <c r="D51" s="23"/>
      <c r="E51" s="346">
        <v>1250</v>
      </c>
      <c r="F51" s="346">
        <v>0</v>
      </c>
      <c r="G51" s="347">
        <f>SUM(E51:F51)</f>
        <v>1250</v>
      </c>
      <c r="H51" s="117"/>
      <c r="I51" s="118">
        <v>798</v>
      </c>
      <c r="J51" s="118">
        <v>0</v>
      </c>
      <c r="K51" s="119">
        <f>SUM(I51:J51)</f>
        <v>798</v>
      </c>
      <c r="L51" s="117"/>
      <c r="M51" s="118">
        <f>3483</f>
        <v>3483</v>
      </c>
      <c r="N51" s="118"/>
      <c r="O51" s="119">
        <f>SUM(M51:N51)</f>
        <v>3483</v>
      </c>
      <c r="Q51" s="118">
        <f>M51+2500</f>
        <v>5983</v>
      </c>
      <c r="R51" s="118"/>
      <c r="S51" s="119">
        <f>SUM(Q51:R51)</f>
        <v>5983</v>
      </c>
      <c r="U51" s="118">
        <f>Q51+2500</f>
        <v>8483</v>
      </c>
      <c r="V51" s="118"/>
      <c r="W51" s="119">
        <f>SUM(U51:V51)</f>
        <v>8483</v>
      </c>
      <c r="Y51" s="118">
        <f>U51+2500</f>
        <v>10983</v>
      </c>
      <c r="Z51" s="118"/>
      <c r="AA51" s="119">
        <f>SUM(Y51:Z51)</f>
        <v>10983</v>
      </c>
      <c r="AC51" s="118">
        <f>Y51+2500</f>
        <v>13483</v>
      </c>
      <c r="AD51" s="118"/>
      <c r="AE51" s="119">
        <f>SUM(AC51:AD51)</f>
        <v>13483</v>
      </c>
    </row>
    <row r="52" spans="2:31" s="26" customFormat="1" ht="15" customHeight="1" x14ac:dyDescent="0.3">
      <c r="B52" s="38"/>
      <c r="C52" s="23"/>
      <c r="D52" s="23"/>
      <c r="E52" s="346"/>
      <c r="F52" s="346"/>
      <c r="G52" s="347"/>
      <c r="H52" s="117"/>
      <c r="I52" s="118"/>
      <c r="J52" s="118"/>
      <c r="K52" s="119"/>
      <c r="L52" s="117"/>
      <c r="M52" s="118"/>
      <c r="N52" s="118"/>
      <c r="O52" s="119"/>
      <c r="Q52" s="118"/>
      <c r="R52" s="118"/>
      <c r="S52" s="119"/>
      <c r="U52" s="118"/>
      <c r="V52" s="118"/>
      <c r="W52" s="119"/>
      <c r="Y52" s="118"/>
      <c r="Z52" s="118"/>
      <c r="AA52" s="119"/>
      <c r="AC52" s="118"/>
      <c r="AD52" s="118"/>
      <c r="AE52" s="119"/>
    </row>
    <row r="53" spans="2:31" s="26" customFormat="1" ht="15" customHeight="1" x14ac:dyDescent="0.3">
      <c r="B53" s="38" t="s">
        <v>214</v>
      </c>
      <c r="C53" s="23"/>
      <c r="D53" s="23"/>
      <c r="E53" s="346"/>
      <c r="F53" s="346">
        <v>0</v>
      </c>
      <c r="G53" s="347">
        <f>SUM(E53:F53)</f>
        <v>0</v>
      </c>
      <c r="H53" s="117"/>
      <c r="I53" s="118"/>
      <c r="J53" s="118">
        <v>0</v>
      </c>
      <c r="K53" s="119">
        <f>SUM(I53:J53)</f>
        <v>0</v>
      </c>
      <c r="L53" s="117"/>
      <c r="M53" s="118">
        <v>4333</v>
      </c>
      <c r="N53" s="118"/>
      <c r="O53" s="119">
        <f>SUM(M53:N53)</f>
        <v>4333</v>
      </c>
      <c r="Q53" s="118">
        <f>M53+1000</f>
        <v>5333</v>
      </c>
      <c r="R53" s="118"/>
      <c r="S53" s="119">
        <f>SUM(Q53:R53)</f>
        <v>5333</v>
      </c>
      <c r="U53" s="118">
        <f>Q53+1000</f>
        <v>6333</v>
      </c>
      <c r="V53" s="118"/>
      <c r="W53" s="119">
        <f>SUM(U53:V53)</f>
        <v>6333</v>
      </c>
      <c r="Y53" s="118">
        <f>U53+1000</f>
        <v>7333</v>
      </c>
      <c r="Z53" s="118"/>
      <c r="AA53" s="119">
        <f>SUM(Y53:Z53)</f>
        <v>7333</v>
      </c>
      <c r="AC53" s="118">
        <f>Y53+1000</f>
        <v>8333</v>
      </c>
      <c r="AD53" s="118"/>
      <c r="AE53" s="119">
        <f>SUM(AC53:AD53)</f>
        <v>8333</v>
      </c>
    </row>
    <row r="54" spans="2:31" s="26" customFormat="1" x14ac:dyDescent="0.3">
      <c r="B54" s="38"/>
      <c r="C54" s="23"/>
      <c r="D54" s="23"/>
      <c r="E54" s="336"/>
      <c r="F54" s="336"/>
      <c r="G54" s="337"/>
      <c r="H54" s="53"/>
      <c r="I54" s="53"/>
      <c r="J54" s="53"/>
      <c r="K54" s="100"/>
      <c r="L54" s="53"/>
      <c r="M54" s="53"/>
      <c r="N54" s="53"/>
      <c r="O54" s="100"/>
      <c r="Q54" s="53"/>
      <c r="R54" s="53"/>
      <c r="S54" s="100"/>
      <c r="U54" s="53"/>
      <c r="V54" s="53"/>
      <c r="W54" s="100"/>
      <c r="Y54" s="53"/>
      <c r="Z54" s="53"/>
      <c r="AA54" s="100"/>
      <c r="AC54" s="53"/>
      <c r="AD54" s="53"/>
      <c r="AE54" s="100"/>
    </row>
    <row r="55" spans="2:31" s="26" customFormat="1" x14ac:dyDescent="0.3">
      <c r="B55" s="38" t="s">
        <v>4</v>
      </c>
      <c r="C55" s="23"/>
      <c r="D55" s="23"/>
      <c r="E55" s="346">
        <v>10500</v>
      </c>
      <c r="F55" s="346">
        <v>0</v>
      </c>
      <c r="G55" s="347">
        <f>SUM(E55:F55)</f>
        <v>10500</v>
      </c>
      <c r="H55" s="117"/>
      <c r="I55" s="118">
        <f>9676+756</f>
        <v>10432</v>
      </c>
      <c r="J55" s="118">
        <v>0</v>
      </c>
      <c r="K55" s="119">
        <f>SUM(I55:J55)</f>
        <v>10432</v>
      </c>
      <c r="L55" s="117"/>
      <c r="M55" s="118">
        <f>1000+11373</f>
        <v>12373</v>
      </c>
      <c r="N55" s="118">
        <v>0</v>
      </c>
      <c r="O55" s="119">
        <f>SUM(M55:N55)</f>
        <v>12373</v>
      </c>
      <c r="Q55" s="118">
        <f>M55+1000</f>
        <v>13373</v>
      </c>
      <c r="R55" s="118">
        <v>0</v>
      </c>
      <c r="S55" s="119">
        <f>SUM(Q55:R55)</f>
        <v>13373</v>
      </c>
      <c r="U55" s="118">
        <f>Q55+1000</f>
        <v>14373</v>
      </c>
      <c r="V55" s="118">
        <v>0</v>
      </c>
      <c r="W55" s="119">
        <f>SUM(U55:V55)</f>
        <v>14373</v>
      </c>
      <c r="Y55" s="118">
        <f>U55+1000</f>
        <v>15373</v>
      </c>
      <c r="Z55" s="118">
        <v>0</v>
      </c>
      <c r="AA55" s="119">
        <f>SUM(Y55:Z55)</f>
        <v>15373</v>
      </c>
      <c r="AC55" s="118">
        <f>Y55+1000</f>
        <v>16373</v>
      </c>
      <c r="AD55" s="118">
        <v>0</v>
      </c>
      <c r="AE55" s="119">
        <f>SUM(AC55:AD55)</f>
        <v>16373</v>
      </c>
    </row>
    <row r="56" spans="2:31" s="26" customFormat="1" x14ac:dyDescent="0.3">
      <c r="B56" s="23"/>
      <c r="C56" s="23"/>
      <c r="D56" s="23"/>
      <c r="E56" s="336"/>
      <c r="F56" s="336"/>
      <c r="G56" s="337"/>
      <c r="H56" s="117"/>
      <c r="I56" s="53"/>
      <c r="J56" s="53"/>
      <c r="K56" s="100"/>
      <c r="L56" s="117"/>
      <c r="M56" s="53"/>
      <c r="N56" s="53"/>
      <c r="O56" s="100"/>
      <c r="Q56" s="53"/>
      <c r="R56" s="53"/>
      <c r="S56" s="100"/>
      <c r="U56" s="53"/>
      <c r="V56" s="53"/>
      <c r="W56" s="100"/>
      <c r="Y56" s="53"/>
      <c r="Z56" s="53"/>
      <c r="AA56" s="100"/>
      <c r="AC56" s="53"/>
      <c r="AD56" s="53"/>
      <c r="AE56" s="100"/>
    </row>
    <row r="57" spans="2:31" s="26" customFormat="1" x14ac:dyDescent="0.3">
      <c r="B57" s="101" t="s">
        <v>62</v>
      </c>
      <c r="C57" s="101"/>
      <c r="D57" s="101"/>
      <c r="E57" s="338">
        <f>SUM(E36,E39,E49,E51,E55)</f>
        <v>12250</v>
      </c>
      <c r="F57" s="338">
        <f>SUM(F36,F39,F49,F51,F55)</f>
        <v>1000</v>
      </c>
      <c r="G57" s="338">
        <f>SUM(E57:F57)</f>
        <v>13250</v>
      </c>
      <c r="H57" s="105"/>
      <c r="I57" s="102">
        <f>SUM(I36,I39,I49,I51,I55,I53)</f>
        <v>11996.46</v>
      </c>
      <c r="J57" s="102">
        <f>SUM(J36,J39,J49,J51,J55,J53)</f>
        <v>175.45599999999999</v>
      </c>
      <c r="K57" s="102">
        <f>SUM(I57:J57)</f>
        <v>12171.915999999999</v>
      </c>
      <c r="L57" s="105"/>
      <c r="M57" s="102">
        <f>SUM(M36,M39,M49,M51,M55,M53)</f>
        <v>51569.560799999992</v>
      </c>
      <c r="N57" s="102">
        <f>SUM(N36,N39,N49,N51,N55,N53)</f>
        <v>7996.8000000000011</v>
      </c>
      <c r="O57" s="102">
        <f>SUM(M57:N57)</f>
        <v>59566.360799999995</v>
      </c>
      <c r="Q57" s="102">
        <f>SUM(Q36,Q39,Q49,Q51,Q55,Q53)</f>
        <v>90504.468800000002</v>
      </c>
      <c r="R57" s="102">
        <f>SUM(R36,R39,R49,R51,R55,R53)</f>
        <v>13460.672</v>
      </c>
      <c r="S57" s="102">
        <f>SUM(Q57:R57)</f>
        <v>103965.14080000001</v>
      </c>
      <c r="T57" s="53"/>
      <c r="U57" s="102">
        <f>SUM(U36,U39,U49,U51,U55,U53)</f>
        <v>130358.2188</v>
      </c>
      <c r="V57" s="102">
        <f>SUM(V36,V39,V49,V51,V55,V53)</f>
        <v>18729.184000000001</v>
      </c>
      <c r="W57" s="102">
        <f>SUM(U57:V57)</f>
        <v>149087.40280000001</v>
      </c>
      <c r="Y57" s="102">
        <f>SUM(Y36,Y39,Y49,Y51,Y55,Y53)</f>
        <v>172786.08130000002</v>
      </c>
      <c r="Z57" s="102">
        <f>SUM(Z36,Z39,Z49,Z51,Z55,Z53)</f>
        <v>24855.936000000002</v>
      </c>
      <c r="AA57" s="102">
        <f>SUM(Y57:Z57)</f>
        <v>197642.01730000001</v>
      </c>
      <c r="AC57" s="102">
        <f>SUM(AC36,AC39,AC49,AC51,AC55,AC53)</f>
        <v>218009.540675</v>
      </c>
      <c r="AD57" s="102">
        <f>SUM(AD36,AD39,AD49,AD51,AD55,AD53)</f>
        <v>31840.928</v>
      </c>
      <c r="AE57" s="102">
        <f>SUM(AC57:AD57)</f>
        <v>249850.46867500001</v>
      </c>
    </row>
    <row r="58" spans="2:31" s="26" customFormat="1" ht="14.5" x14ac:dyDescent="0.35">
      <c r="B58" s="22"/>
      <c r="C58" s="23"/>
      <c r="D58" s="23"/>
      <c r="E58" s="348"/>
      <c r="F58" s="348"/>
      <c r="G58" s="349"/>
      <c r="H58" s="73"/>
      <c r="I58" s="121"/>
      <c r="J58" s="121"/>
      <c r="K58" s="120"/>
      <c r="L58" s="73"/>
      <c r="M58" s="121"/>
      <c r="N58" s="121"/>
      <c r="O58" s="120"/>
      <c r="Q58" s="121"/>
      <c r="R58" s="121"/>
      <c r="S58" s="120"/>
      <c r="U58" s="121"/>
      <c r="V58" s="121"/>
      <c r="W58" s="120"/>
      <c r="Y58" s="121"/>
      <c r="Z58" s="121"/>
      <c r="AA58" s="120"/>
      <c r="AC58" s="121"/>
      <c r="AD58" s="121"/>
      <c r="AE58" s="120"/>
    </row>
    <row r="59" spans="2:31" x14ac:dyDescent="0.3">
      <c r="B59" s="55" t="s">
        <v>63</v>
      </c>
      <c r="C59" s="56"/>
      <c r="D59" s="56"/>
      <c r="E59" s="350"/>
      <c r="F59" s="350"/>
      <c r="G59" s="351">
        <f>SUM(G31,G39,G51)</f>
        <v>1250</v>
      </c>
      <c r="H59" s="56"/>
      <c r="I59" s="57"/>
      <c r="J59" s="56"/>
      <c r="K59" s="122">
        <f>SUM(K31,K39,K51,K23)</f>
        <v>974.91599999999994</v>
      </c>
      <c r="L59" s="56"/>
      <c r="M59" s="56"/>
      <c r="N59" s="56"/>
      <c r="O59" s="122">
        <f>SUM(O31,O39,O51,O23)</f>
        <v>15130.360799999999</v>
      </c>
      <c r="P59" s="37"/>
      <c r="Q59" s="37"/>
      <c r="R59" s="56"/>
      <c r="S59" s="122">
        <f>SUM(S31,S39,S51,S23)</f>
        <v>47016.140800000001</v>
      </c>
      <c r="T59" s="53"/>
      <c r="U59" s="37"/>
      <c r="V59" s="56"/>
      <c r="W59" s="122">
        <f>SUM(W31,W39,W51,W23)</f>
        <v>80249.652799999996</v>
      </c>
      <c r="Y59" s="37"/>
      <c r="Z59" s="56"/>
      <c r="AA59" s="122">
        <f>SUM(AA31,AA39,AA51,AA23)</f>
        <v>116620.20480000001</v>
      </c>
      <c r="AC59" s="37"/>
      <c r="AD59" s="56"/>
      <c r="AE59" s="122">
        <f>SUM(AE31,AE39,AE51,AE23)</f>
        <v>156127.79680000001</v>
      </c>
    </row>
    <row r="60" spans="2:31" ht="14.5" x14ac:dyDescent="0.35">
      <c r="B60" s="58" t="s">
        <v>64</v>
      </c>
      <c r="C60" s="59"/>
      <c r="D60" s="59"/>
      <c r="E60" s="352"/>
      <c r="F60" s="352"/>
      <c r="G60" s="353">
        <f>G59/G57</f>
        <v>9.4339622641509441E-2</v>
      </c>
      <c r="H60" s="59"/>
      <c r="I60" s="59"/>
      <c r="J60" s="59"/>
      <c r="K60" s="60">
        <f>K59/K57</f>
        <v>8.0095524813020402E-2</v>
      </c>
      <c r="L60" s="59"/>
      <c r="M60" s="59"/>
      <c r="N60" s="61"/>
      <c r="O60" s="62">
        <f>O59/O57</f>
        <v>0.25400848057180625</v>
      </c>
      <c r="P60" s="63"/>
      <c r="Q60" s="61"/>
      <c r="R60" s="59"/>
      <c r="S60" s="64">
        <f>S59/S57</f>
        <v>0.45222985741389959</v>
      </c>
      <c r="U60" s="61"/>
      <c r="V60" s="59"/>
      <c r="W60" s="64">
        <f>W59/W57</f>
        <v>0.53827252532968528</v>
      </c>
      <c r="Y60" s="61"/>
      <c r="Z60" s="59"/>
      <c r="AA60" s="64">
        <f>AA59/AA57</f>
        <v>0.59005775387822856</v>
      </c>
      <c r="AC60" s="61"/>
      <c r="AD60" s="59"/>
      <c r="AE60" s="64">
        <f>AE59/AE57</f>
        <v>0.6248849466962082</v>
      </c>
    </row>
    <row r="61" spans="2:31" x14ac:dyDescent="0.3">
      <c r="G61" s="354"/>
    </row>
    <row r="68" spans="7:9" x14ac:dyDescent="0.3">
      <c r="G68" s="315"/>
    </row>
    <row r="69" spans="7:9" x14ac:dyDescent="0.3">
      <c r="G69" s="315"/>
    </row>
    <row r="70" spans="7:9" x14ac:dyDescent="0.3">
      <c r="G70" s="315"/>
    </row>
    <row r="71" spans="7:9" x14ac:dyDescent="0.3">
      <c r="G71" s="315"/>
    </row>
    <row r="72" spans="7:9" x14ac:dyDescent="0.3">
      <c r="G72" s="315"/>
    </row>
    <row r="73" spans="7:9" x14ac:dyDescent="0.3">
      <c r="G73" s="315"/>
    </row>
    <row r="74" spans="7:9" x14ac:dyDescent="0.3">
      <c r="G74" s="315"/>
    </row>
    <row r="75" spans="7:9" x14ac:dyDescent="0.3">
      <c r="G75" s="315"/>
    </row>
    <row r="76" spans="7:9" x14ac:dyDescent="0.3">
      <c r="G76" s="315"/>
    </row>
    <row r="77" spans="7:9" x14ac:dyDescent="0.3">
      <c r="G77" s="315"/>
    </row>
    <row r="79" spans="7:9" x14ac:dyDescent="0.3">
      <c r="I79" s="65"/>
    </row>
    <row r="80" spans="7:9" x14ac:dyDescent="0.3">
      <c r="I80" s="65"/>
    </row>
    <row r="84" spans="27:35" x14ac:dyDescent="0.3">
      <c r="AA84" s="31" t="s">
        <v>65</v>
      </c>
      <c r="AB84" s="43">
        <v>3500</v>
      </c>
      <c r="AE84" s="66"/>
    </row>
    <row r="85" spans="27:35" x14ac:dyDescent="0.3">
      <c r="AA85" s="31" t="s">
        <v>66</v>
      </c>
      <c r="AB85" s="43">
        <v>80</v>
      </c>
      <c r="AE85" s="66"/>
    </row>
    <row r="86" spans="27:35" x14ac:dyDescent="0.3">
      <c r="AA86" s="31" t="s">
        <v>67</v>
      </c>
      <c r="AB86" s="40">
        <f>AB84/AB85</f>
        <v>43.75</v>
      </c>
      <c r="AE86" s="66"/>
    </row>
    <row r="87" spans="27:35" x14ac:dyDescent="0.3">
      <c r="AA87" s="31" t="s">
        <v>68</v>
      </c>
      <c r="AB87" s="40">
        <f>G9-AB86</f>
        <v>-43.75</v>
      </c>
    </row>
    <row r="89" spans="27:35" x14ac:dyDescent="0.3">
      <c r="AA89" s="67" t="s">
        <v>69</v>
      </c>
      <c r="AB89" s="68"/>
      <c r="AC89" s="68"/>
      <c r="AD89" s="68"/>
      <c r="AE89" s="68"/>
      <c r="AF89" s="68"/>
      <c r="AG89" s="68"/>
      <c r="AH89" s="68"/>
      <c r="AI89" s="68"/>
    </row>
    <row r="91" spans="27:35" ht="14.5" x14ac:dyDescent="0.35">
      <c r="AA91" s="22" t="s">
        <v>28</v>
      </c>
    </row>
    <row r="92" spans="27:35" x14ac:dyDescent="0.3">
      <c r="AI92" s="23" t="s">
        <v>70</v>
      </c>
    </row>
    <row r="93" spans="27:35" x14ac:dyDescent="0.3">
      <c r="AA93" s="29" t="s">
        <v>71</v>
      </c>
      <c r="AB93" s="23">
        <v>1</v>
      </c>
      <c r="AC93" s="23">
        <f>+AB93+1</f>
        <v>2</v>
      </c>
      <c r="AD93" s="23">
        <f>+AC93+1</f>
        <v>3</v>
      </c>
      <c r="AE93" s="23">
        <f>+AD93+1</f>
        <v>4</v>
      </c>
      <c r="AF93" s="23">
        <f>+AE93+1</f>
        <v>5</v>
      </c>
      <c r="AI93" s="123">
        <v>0.2</v>
      </c>
    </row>
    <row r="94" spans="27:35" x14ac:dyDescent="0.3">
      <c r="AA94" s="69" t="s">
        <v>72</v>
      </c>
      <c r="AB94" s="70">
        <v>58</v>
      </c>
      <c r="AC94" s="70">
        <v>58</v>
      </c>
      <c r="AD94" s="70">
        <v>58</v>
      </c>
      <c r="AE94" s="70">
        <v>58</v>
      </c>
      <c r="AF94" s="70">
        <v>58</v>
      </c>
    </row>
    <row r="95" spans="27:35" x14ac:dyDescent="0.3">
      <c r="AB95" s="23">
        <v>0.5</v>
      </c>
      <c r="AC95" s="23">
        <f>+AB95+1</f>
        <v>1.5</v>
      </c>
      <c r="AD95" s="23">
        <f t="shared" ref="AD95:AF95" si="26">+AC95+1</f>
        <v>2.5</v>
      </c>
      <c r="AE95" s="23">
        <f t="shared" si="26"/>
        <v>3.5</v>
      </c>
      <c r="AF95" s="23">
        <f t="shared" si="26"/>
        <v>4.5</v>
      </c>
    </row>
    <row r="96" spans="27:35" ht="14.5" x14ac:dyDescent="0.35">
      <c r="AB96" s="71">
        <f>(1-$AI$93)^AB95</f>
        <v>0.89442719099991586</v>
      </c>
      <c r="AC96" s="71">
        <f>(1-$AI$93)^AC95</f>
        <v>0.71554175279993271</v>
      </c>
      <c r="AD96" s="71">
        <f>(1-$AI$93)^AD95</f>
        <v>0.57243340223994621</v>
      </c>
      <c r="AE96" s="71">
        <f>(1-$AI$93)^AE95</f>
        <v>0.457946721791957</v>
      </c>
      <c r="AF96" s="71">
        <f>(1-$AI$93)^AF95</f>
        <v>0.36635737743356561</v>
      </c>
      <c r="AI96" s="23" t="s">
        <v>73</v>
      </c>
    </row>
    <row r="97" spans="28:35" x14ac:dyDescent="0.3">
      <c r="AB97" s="47">
        <f>AB94*AB96</f>
        <v>51.876777077995122</v>
      </c>
      <c r="AC97" s="47">
        <f t="shared" ref="AC97:AF97" si="27">AC94*AC96</f>
        <v>41.501421662396098</v>
      </c>
      <c r="AD97" s="47">
        <f t="shared" si="27"/>
        <v>33.201137329916882</v>
      </c>
      <c r="AE97" s="47">
        <f t="shared" si="27"/>
        <v>26.560909863933507</v>
      </c>
      <c r="AF97" s="47">
        <f t="shared" si="27"/>
        <v>21.248727891146807</v>
      </c>
      <c r="AG97" s="47"/>
      <c r="AI97" s="72">
        <f>SUM(AB97:AF97)</f>
        <v>174.38897382538843</v>
      </c>
    </row>
  </sheetData>
  <mergeCells count="7">
    <mergeCell ref="Y3:AA3"/>
    <mergeCell ref="AC3:AE3"/>
    <mergeCell ref="E3:G3"/>
    <mergeCell ref="I3:K3"/>
    <mergeCell ref="M3:O3"/>
    <mergeCell ref="Q3:S3"/>
    <mergeCell ref="U3:W3"/>
  </mergeCells>
  <pageMargins left="0.7" right="0.7" top="0.75" bottom="0.75" header="0.3" footer="0.3"/>
  <pageSetup scale="22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537E-EF18-48DE-BB88-78A15255B384}">
  <sheetPr>
    <pageSetUpPr fitToPage="1"/>
  </sheetPr>
  <dimension ref="A1:AB216"/>
  <sheetViews>
    <sheetView tabSelected="1" topLeftCell="B1" zoomScale="60" zoomScaleNormal="60" workbookViewId="0">
      <pane ySplit="3" topLeftCell="A4" activePane="bottomLeft" state="frozen"/>
      <selection activeCell="B1" sqref="B1"/>
      <selection pane="bottomLeft" activeCell="B1" sqref="B1"/>
    </sheetView>
  </sheetViews>
  <sheetFormatPr defaultColWidth="8" defaultRowHeight="14" outlineLevelCol="1" x14ac:dyDescent="0.3"/>
  <cols>
    <col min="1" max="1" width="14.83203125" style="23" customWidth="1" outlineLevel="1"/>
    <col min="2" max="2" width="25.58203125" style="23" bestFit="1" customWidth="1" outlineLevel="1"/>
    <col min="3" max="3" width="26.75" style="23" bestFit="1" customWidth="1" outlineLevel="1"/>
    <col min="4" max="4" width="18.33203125" style="23" bestFit="1" customWidth="1" outlineLevel="1"/>
    <col min="5" max="5" width="18.08203125" style="23" customWidth="1" outlineLevel="1"/>
    <col min="6" max="7" width="11.08203125" style="23" customWidth="1" outlineLevel="1"/>
    <col min="8" max="8" width="3.33203125" style="23" customWidth="1"/>
    <col min="9" max="9" width="3.5" style="23" customWidth="1"/>
    <col min="10" max="10" width="40.08203125" style="49" customWidth="1"/>
    <col min="11" max="11" width="3" style="49" customWidth="1"/>
    <col min="12" max="12" width="11.58203125" style="290" customWidth="1"/>
    <col min="13" max="13" width="11.58203125" style="49" customWidth="1"/>
    <col min="14" max="14" width="14.75" style="49" customWidth="1"/>
    <col min="15" max="18" width="11.58203125" style="49" customWidth="1"/>
    <col min="19" max="19" width="8.58203125" style="23" customWidth="1"/>
    <col min="20" max="21" width="8" style="23"/>
    <col min="22" max="22" width="8.83203125" style="23" bestFit="1" customWidth="1"/>
    <col min="23" max="16384" width="8" style="23"/>
  </cols>
  <sheetData>
    <row r="1" spans="1:22" ht="15" customHeight="1" x14ac:dyDescent="0.3">
      <c r="A1" s="23" t="s">
        <v>74</v>
      </c>
      <c r="B1" s="124">
        <v>0.02</v>
      </c>
      <c r="D1" s="23" t="s">
        <v>75</v>
      </c>
      <c r="T1" s="23" t="s">
        <v>76</v>
      </c>
    </row>
    <row r="2" spans="1:22" ht="14.5" x14ac:dyDescent="0.35">
      <c r="D2" s="126">
        <v>0.25</v>
      </c>
      <c r="J2" s="54" t="s">
        <v>74</v>
      </c>
      <c r="L2" s="291">
        <v>1</v>
      </c>
      <c r="M2" s="127">
        <f t="shared" ref="M2:R2" si="0">+L$2*(1+$B$1)</f>
        <v>1.02</v>
      </c>
      <c r="N2" s="127">
        <f t="shared" si="0"/>
        <v>1.0404</v>
      </c>
      <c r="O2" s="127">
        <f t="shared" si="0"/>
        <v>1.0612079999999999</v>
      </c>
      <c r="P2" s="127">
        <f t="shared" si="0"/>
        <v>1.08243216</v>
      </c>
      <c r="Q2" s="127">
        <f t="shared" si="0"/>
        <v>1.1040808032</v>
      </c>
      <c r="R2" s="127">
        <f t="shared" si="0"/>
        <v>1.1261624192640001</v>
      </c>
      <c r="S2" s="128"/>
      <c r="T2" s="129">
        <v>0.75</v>
      </c>
    </row>
    <row r="3" spans="1:22" ht="14.5" x14ac:dyDescent="0.35">
      <c r="C3" s="29" t="s">
        <v>77</v>
      </c>
      <c r="D3" s="29" t="s">
        <v>75</v>
      </c>
      <c r="E3" s="29"/>
      <c r="F3" s="29"/>
      <c r="G3" s="29"/>
      <c r="J3" s="167"/>
      <c r="K3" s="167"/>
      <c r="L3" s="292">
        <v>2024</v>
      </c>
      <c r="M3" s="168">
        <v>2025</v>
      </c>
      <c r="N3" s="168">
        <v>2026</v>
      </c>
      <c r="O3" s="168">
        <v>2027</v>
      </c>
      <c r="P3" s="168">
        <v>2028</v>
      </c>
      <c r="Q3" s="168">
        <v>2029</v>
      </c>
      <c r="R3" s="168">
        <v>2030</v>
      </c>
    </row>
    <row r="4" spans="1:22" x14ac:dyDescent="0.3">
      <c r="H4" s="23" t="s">
        <v>78</v>
      </c>
      <c r="J4" s="169" t="s">
        <v>16</v>
      </c>
      <c r="K4" s="170"/>
      <c r="L4" s="293"/>
      <c r="M4" s="170"/>
      <c r="N4" s="170"/>
      <c r="O4" s="170"/>
      <c r="P4" s="170"/>
      <c r="Q4" s="170"/>
      <c r="R4" s="170"/>
    </row>
    <row r="5" spans="1:22" x14ac:dyDescent="0.3">
      <c r="J5" s="171" t="s">
        <v>165</v>
      </c>
      <c r="K5" s="172"/>
      <c r="L5" s="294"/>
      <c r="M5" s="172"/>
      <c r="N5" s="362"/>
      <c r="O5" s="51"/>
      <c r="P5" s="51"/>
      <c r="Q5" s="51"/>
      <c r="R5" s="51"/>
      <c r="S5" s="210"/>
      <c r="T5" s="23" t="s">
        <v>79</v>
      </c>
      <c r="U5" s="211"/>
    </row>
    <row r="6" spans="1:22" x14ac:dyDescent="0.3">
      <c r="C6" s="42">
        <f>D6/(1+$D$2)</f>
        <v>164000</v>
      </c>
      <c r="D6" s="130">
        <v>205000</v>
      </c>
      <c r="E6" s="41"/>
      <c r="F6" s="41"/>
      <c r="G6" s="41"/>
      <c r="I6" s="131" t="s">
        <v>80</v>
      </c>
      <c r="J6" s="144" t="s">
        <v>81</v>
      </c>
      <c r="K6" s="51"/>
      <c r="L6" s="295">
        <v>4</v>
      </c>
      <c r="M6" s="51">
        <v>7</v>
      </c>
      <c r="N6" s="51">
        <v>9</v>
      </c>
      <c r="O6" s="51">
        <f>N6+2</f>
        <v>11</v>
      </c>
      <c r="P6" s="51">
        <f t="shared" ref="P6:R6" si="1">O6+2</f>
        <v>13</v>
      </c>
      <c r="Q6" s="51">
        <f t="shared" si="1"/>
        <v>15</v>
      </c>
      <c r="R6" s="51">
        <f t="shared" si="1"/>
        <v>17</v>
      </c>
      <c r="T6" s="133">
        <v>0.75</v>
      </c>
    </row>
    <row r="7" spans="1:22" ht="14.5" x14ac:dyDescent="0.35">
      <c r="C7" s="42">
        <f t="shared" ref="C7:C10" si="2">D7/(1+$D$2)</f>
        <v>118898.4</v>
      </c>
      <c r="D7" s="130">
        <v>148623</v>
      </c>
      <c r="E7" s="134"/>
      <c r="F7" s="41"/>
      <c r="G7" s="41"/>
      <c r="I7" s="131" t="s">
        <v>80</v>
      </c>
      <c r="J7" s="52" t="s">
        <v>82</v>
      </c>
      <c r="L7" s="290">
        <v>2</v>
      </c>
      <c r="M7" s="49">
        <f>3+1</f>
        <v>4</v>
      </c>
      <c r="N7" s="49">
        <v>5</v>
      </c>
      <c r="O7" s="49">
        <f>N7+1</f>
        <v>6</v>
      </c>
      <c r="P7" s="49">
        <f t="shared" ref="P7:R9" si="3">O7+1</f>
        <v>7</v>
      </c>
      <c r="Q7" s="49">
        <f t="shared" si="3"/>
        <v>8</v>
      </c>
      <c r="R7" s="49">
        <f t="shared" si="3"/>
        <v>9</v>
      </c>
    </row>
    <row r="8" spans="1:22" ht="14.5" x14ac:dyDescent="0.35">
      <c r="C8" s="42">
        <v>127032</v>
      </c>
      <c r="D8" s="130">
        <f>C8*(1+D2)</f>
        <v>158790</v>
      </c>
      <c r="E8" s="134"/>
      <c r="F8" s="41"/>
      <c r="G8" s="41"/>
      <c r="I8" s="131"/>
      <c r="J8" s="52" t="s">
        <v>194</v>
      </c>
      <c r="N8" s="49">
        <v>5</v>
      </c>
      <c r="O8" s="49">
        <f>N8+1</f>
        <v>6</v>
      </c>
      <c r="P8" s="49">
        <f t="shared" si="3"/>
        <v>7</v>
      </c>
      <c r="Q8" s="49">
        <f t="shared" si="3"/>
        <v>8</v>
      </c>
      <c r="R8" s="49">
        <f t="shared" si="3"/>
        <v>9</v>
      </c>
    </row>
    <row r="9" spans="1:22" ht="14.5" x14ac:dyDescent="0.35">
      <c r="C9" s="42">
        <f t="shared" si="2"/>
        <v>140800</v>
      </c>
      <c r="D9" s="130">
        <v>176000</v>
      </c>
      <c r="E9" s="134"/>
      <c r="F9" s="41"/>
      <c r="G9" s="41"/>
      <c r="I9" s="131"/>
      <c r="J9" s="52" t="s">
        <v>195</v>
      </c>
      <c r="M9" s="49">
        <v>1</v>
      </c>
      <c r="N9" s="49">
        <v>2</v>
      </c>
      <c r="O9" s="49">
        <f>N9+1</f>
        <v>3</v>
      </c>
      <c r="P9" s="49">
        <f t="shared" si="3"/>
        <v>4</v>
      </c>
      <c r="Q9" s="49">
        <f t="shared" si="3"/>
        <v>5</v>
      </c>
      <c r="R9" s="49">
        <f t="shared" si="3"/>
        <v>6</v>
      </c>
    </row>
    <row r="10" spans="1:22" x14ac:dyDescent="0.3">
      <c r="C10" s="42">
        <f t="shared" si="2"/>
        <v>100609.60000000001</v>
      </c>
      <c r="D10" s="130">
        <v>125762</v>
      </c>
      <c r="E10" s="39"/>
      <c r="F10" s="39"/>
      <c r="G10" s="39"/>
      <c r="I10" s="131" t="s">
        <v>80</v>
      </c>
      <c r="J10" s="52" t="s">
        <v>187</v>
      </c>
      <c r="L10" s="290">
        <v>0</v>
      </c>
      <c r="M10" s="49">
        <v>2</v>
      </c>
      <c r="N10" s="49">
        <v>26</v>
      </c>
      <c r="O10" s="49">
        <f>N10+3</f>
        <v>29</v>
      </c>
      <c r="P10" s="49">
        <f t="shared" ref="P10:R10" si="4">O10+3</f>
        <v>32</v>
      </c>
      <c r="Q10" s="49">
        <f t="shared" si="4"/>
        <v>35</v>
      </c>
      <c r="R10" s="49">
        <f t="shared" si="4"/>
        <v>38</v>
      </c>
    </row>
    <row r="11" spans="1:22" x14ac:dyDescent="0.3">
      <c r="J11" s="50" t="str">
        <f>"Total "&amp;J5&amp;" Headcount"</f>
        <v>Total Sales &amp; Customer Success Headcount</v>
      </c>
      <c r="K11" s="51"/>
      <c r="L11" s="296">
        <f t="shared" ref="L11:R11" si="5">SUM(L6:L10)</f>
        <v>6</v>
      </c>
      <c r="M11" s="50">
        <f t="shared" si="5"/>
        <v>14</v>
      </c>
      <c r="N11" s="50">
        <f t="shared" si="5"/>
        <v>47</v>
      </c>
      <c r="O11" s="50">
        <f t="shared" si="5"/>
        <v>55</v>
      </c>
      <c r="P11" s="50">
        <f t="shared" si="5"/>
        <v>63</v>
      </c>
      <c r="Q11" s="50">
        <f t="shared" si="5"/>
        <v>71</v>
      </c>
      <c r="R11" s="50">
        <f t="shared" si="5"/>
        <v>79</v>
      </c>
    </row>
    <row r="12" spans="1:22" x14ac:dyDescent="0.3">
      <c r="J12" s="48"/>
    </row>
    <row r="13" spans="1:22" x14ac:dyDescent="0.3">
      <c r="J13" s="48" t="s">
        <v>83</v>
      </c>
    </row>
    <row r="14" spans="1:22" x14ac:dyDescent="0.3">
      <c r="C14" s="41">
        <f t="shared" ref="C14" si="6">D14/(1+$D$2)</f>
        <v>113860</v>
      </c>
      <c r="D14" s="130">
        <v>142325</v>
      </c>
      <c r="E14" s="41"/>
      <c r="F14" s="41"/>
      <c r="G14" s="41"/>
      <c r="I14" s="24" t="s">
        <v>80</v>
      </c>
      <c r="J14" s="51" t="s">
        <v>84</v>
      </c>
      <c r="K14" s="51"/>
      <c r="L14" s="295">
        <v>3</v>
      </c>
      <c r="M14" s="51">
        <v>3</v>
      </c>
      <c r="N14" s="51">
        <v>5</v>
      </c>
      <c r="O14" s="51">
        <f>+N14+1</f>
        <v>6</v>
      </c>
      <c r="P14" s="51">
        <f>+O14+1</f>
        <v>7</v>
      </c>
      <c r="Q14" s="51">
        <f>+P14+1</f>
        <v>8</v>
      </c>
      <c r="R14" s="51">
        <f>+Q14+1</f>
        <v>9</v>
      </c>
    </row>
    <row r="15" spans="1:22" x14ac:dyDescent="0.3">
      <c r="J15" s="50" t="str">
        <f>"Total "&amp;J13&amp;" Headcount"</f>
        <v>Total Marketing Headcount</v>
      </c>
      <c r="K15" s="50"/>
      <c r="L15" s="296">
        <f t="shared" ref="L15:R15" si="7">SUM(L14:L14)</f>
        <v>3</v>
      </c>
      <c r="M15" s="50">
        <f t="shared" si="7"/>
        <v>3</v>
      </c>
      <c r="N15" s="50">
        <f t="shared" si="7"/>
        <v>5</v>
      </c>
      <c r="O15" s="50">
        <f t="shared" si="7"/>
        <v>6</v>
      </c>
      <c r="P15" s="50">
        <f t="shared" si="7"/>
        <v>7</v>
      </c>
      <c r="Q15" s="50">
        <f t="shared" si="7"/>
        <v>8</v>
      </c>
      <c r="R15" s="50">
        <f t="shared" si="7"/>
        <v>9</v>
      </c>
    </row>
    <row r="16" spans="1:22" x14ac:dyDescent="0.3">
      <c r="V16" s="212"/>
    </row>
    <row r="17" spans="2:22" ht="14.5" x14ac:dyDescent="0.35">
      <c r="I17" s="24" t="s">
        <v>80</v>
      </c>
      <c r="J17" s="49" t="str">
        <f>J5</f>
        <v>Sales &amp; Customer Success</v>
      </c>
      <c r="L17" s="297">
        <f t="shared" ref="L17:R17" si="8">SUMPRODUCT($D6:$D10,L6:L10)/10^6*L$2</f>
        <v>1.117246</v>
      </c>
      <c r="M17" s="173">
        <f t="shared" si="8"/>
        <v>2.5061563200000001</v>
      </c>
      <c r="N17" s="173">
        <f t="shared" si="8"/>
        <v>7.2868336308000003</v>
      </c>
      <c r="O17" s="173">
        <f t="shared" si="8"/>
        <v>8.7810462478079998</v>
      </c>
      <c r="P17" s="173">
        <f t="shared" si="8"/>
        <v>10.332112636044</v>
      </c>
      <c r="Q17" s="173">
        <f t="shared" si="8"/>
        <v>11.941709261310317</v>
      </c>
      <c r="R17" s="173">
        <f t="shared" si="8"/>
        <v>13.611556906532869</v>
      </c>
      <c r="V17" s="213"/>
    </row>
    <row r="18" spans="2:22" x14ac:dyDescent="0.3">
      <c r="I18" s="24" t="s">
        <v>80</v>
      </c>
      <c r="J18" s="49" t="str">
        <f>J13</f>
        <v>Marketing</v>
      </c>
      <c r="L18" s="297">
        <f>SUMPRODUCT($D14:$D14,L14:L14)/10^6*L$2/2</f>
        <v>0.2134875</v>
      </c>
      <c r="M18" s="173">
        <f t="shared" ref="M18:R18" si="9">SUMPRODUCT($D14:$D14,M14:M14)/10^6*M$2</f>
        <v>0.43551450000000003</v>
      </c>
      <c r="N18" s="173">
        <f t="shared" si="9"/>
        <v>0.74037464999999991</v>
      </c>
      <c r="O18" s="173">
        <f t="shared" si="9"/>
        <v>0.90621857159999997</v>
      </c>
      <c r="P18" s="173">
        <f t="shared" si="9"/>
        <v>1.078400100204</v>
      </c>
      <c r="Q18" s="173">
        <f t="shared" si="9"/>
        <v>1.2571064025235201</v>
      </c>
      <c r="R18" s="173">
        <f t="shared" si="9"/>
        <v>1.4425295968957395</v>
      </c>
      <c r="V18" s="212"/>
    </row>
    <row r="19" spans="2:22" x14ac:dyDescent="0.3">
      <c r="J19" s="50" t="s">
        <v>85</v>
      </c>
      <c r="K19" s="51"/>
      <c r="L19" s="298">
        <f>SUM(L17:L18)</f>
        <v>1.3307335</v>
      </c>
      <c r="M19" s="174">
        <f t="shared" ref="M19:O19" si="10">SUM(M17:M18)</f>
        <v>2.9416708200000001</v>
      </c>
      <c r="N19" s="174">
        <f t="shared" si="10"/>
        <v>8.0272082808</v>
      </c>
      <c r="O19" s="174">
        <f t="shared" si="10"/>
        <v>9.687264819408</v>
      </c>
      <c r="P19" s="174">
        <f t="shared" ref="P19:Q19" si="11">SUM(P17:P18)</f>
        <v>11.410512736248</v>
      </c>
      <c r="Q19" s="174">
        <f t="shared" si="11"/>
        <v>13.198815663833837</v>
      </c>
      <c r="R19" s="174">
        <f t="shared" ref="R19" si="12">SUM(R17:R18)</f>
        <v>15.054086503428607</v>
      </c>
    </row>
    <row r="20" spans="2:22" x14ac:dyDescent="0.3">
      <c r="J20" s="52" t="s">
        <v>86</v>
      </c>
      <c r="L20" s="297">
        <f>L19*$T$2</f>
        <v>0.99805012500000001</v>
      </c>
      <c r="M20" s="173"/>
      <c r="N20" s="173"/>
      <c r="O20" s="173"/>
      <c r="P20" s="173"/>
      <c r="Q20" s="173"/>
      <c r="R20" s="173"/>
    </row>
    <row r="21" spans="2:22" x14ac:dyDescent="0.3">
      <c r="D21" s="135">
        <f>+L$3</f>
        <v>2024</v>
      </c>
      <c r="E21" s="135">
        <f t="shared" ref="E21:G21" si="13">+M$3</f>
        <v>2025</v>
      </c>
      <c r="F21" s="135">
        <f t="shared" si="13"/>
        <v>2026</v>
      </c>
      <c r="G21" s="135">
        <f t="shared" si="13"/>
        <v>2027</v>
      </c>
      <c r="J21" s="136" t="s">
        <v>87</v>
      </c>
      <c r="L21" s="299"/>
      <c r="M21" s="175"/>
      <c r="N21" s="175"/>
      <c r="O21" s="175"/>
      <c r="P21" s="175"/>
      <c r="Q21" s="175"/>
      <c r="R21" s="175"/>
    </row>
    <row r="22" spans="2:22" ht="14.5" x14ac:dyDescent="0.35">
      <c r="B22" s="132"/>
      <c r="D22" s="137">
        <v>3.5</v>
      </c>
      <c r="E22" s="137">
        <v>1</v>
      </c>
      <c r="F22" s="137">
        <v>1</v>
      </c>
      <c r="G22" s="137">
        <v>1</v>
      </c>
      <c r="I22" s="24" t="s">
        <v>80</v>
      </c>
      <c r="J22" s="138" t="s">
        <v>88</v>
      </c>
      <c r="K22" s="51"/>
      <c r="L22" s="300">
        <f>L6*$C$6/12*D22/10^6*L$2</f>
        <v>0.19133333333333333</v>
      </c>
      <c r="M22" s="176">
        <f>M6*$C$6/12*E22/10^6*M$2</f>
        <v>9.7580000000000014E-2</v>
      </c>
      <c r="N22" s="176">
        <f>N6*$C$6/12*F22/10^6*N$2</f>
        <v>0.12796920000000001</v>
      </c>
      <c r="O22" s="176">
        <f>O6*$C$6/12*$G$22/10^6*O$2</f>
        <v>0.15953493600000002</v>
      </c>
      <c r="P22" s="176">
        <f>P6*$C$6/12*$G$22/10^6*P$2</f>
        <v>0.19231211375999999</v>
      </c>
      <c r="Q22" s="176">
        <f>Q6*$C$6/12*$G$22/10^6*Q$2</f>
        <v>0.22633656465599999</v>
      </c>
      <c r="R22" s="176">
        <f>R6*$C$6/12*$G$22/10^6*R$2</f>
        <v>0.26164506874233601</v>
      </c>
    </row>
    <row r="23" spans="2:22" ht="14.5" x14ac:dyDescent="0.35">
      <c r="B23" s="132"/>
      <c r="E23" s="139">
        <v>0.1</v>
      </c>
      <c r="F23" s="139">
        <v>0.1</v>
      </c>
      <c r="G23" s="139">
        <v>0.1</v>
      </c>
      <c r="I23" s="24" t="s">
        <v>80</v>
      </c>
      <c r="J23" s="140" t="s">
        <v>89</v>
      </c>
      <c r="L23" s="297">
        <v>0</v>
      </c>
      <c r="M23" s="173">
        <v>0</v>
      </c>
      <c r="N23" s="173">
        <v>0</v>
      </c>
      <c r="O23" s="173">
        <v>0</v>
      </c>
      <c r="P23" s="173">
        <v>0</v>
      </c>
      <c r="Q23" s="173">
        <v>0</v>
      </c>
      <c r="R23" s="173">
        <v>0</v>
      </c>
      <c r="T23" s="141">
        <v>0.16</v>
      </c>
      <c r="U23" s="23" t="s">
        <v>90</v>
      </c>
    </row>
    <row r="24" spans="2:22" x14ac:dyDescent="0.3">
      <c r="D24" s="137">
        <v>3</v>
      </c>
      <c r="E24" s="137">
        <v>1</v>
      </c>
      <c r="F24" s="137">
        <v>1</v>
      </c>
      <c r="G24" s="137">
        <v>1</v>
      </c>
      <c r="I24" s="24" t="s">
        <v>80</v>
      </c>
      <c r="J24" s="140" t="s">
        <v>91</v>
      </c>
      <c r="L24" s="297">
        <f>L7*$C$7/12*D24/10^6*L$2</f>
        <v>5.9449199999999994E-2</v>
      </c>
      <c r="M24" s="173">
        <f>M7*$C$7/12*E24/10^6*M$2</f>
        <v>4.0425455999999999E-2</v>
      </c>
      <c r="N24" s="173">
        <f>N7*$C$7/12*F24/10^6*N$2</f>
        <v>5.1542456399999999E-2</v>
      </c>
      <c r="O24" s="173">
        <f>O7*$C$7/12*$G$24/10^6*O$2</f>
        <v>6.3087966633599987E-2</v>
      </c>
      <c r="P24" s="173">
        <f>P7*$C$7/12*$G$24/10^6*P$2</f>
        <v>7.5074680293983995E-2</v>
      </c>
      <c r="Q24" s="173">
        <f>Q7*$C$7/12*$G$24/10^6*Q$2</f>
        <v>8.7515627314129915E-2</v>
      </c>
      <c r="R24" s="173">
        <f>R7*$C$7/12*$G$24/10^6*R$2</f>
        <v>0.10042418234296407</v>
      </c>
    </row>
    <row r="25" spans="2:22" x14ac:dyDescent="0.3">
      <c r="D25" s="137">
        <v>2.5</v>
      </c>
      <c r="E25" s="137">
        <v>1</v>
      </c>
      <c r="F25" s="137">
        <v>1</v>
      </c>
      <c r="G25" s="137">
        <v>1</v>
      </c>
      <c r="I25" s="24"/>
      <c r="J25" s="140" t="s">
        <v>92</v>
      </c>
      <c r="L25" s="297">
        <f>(SUMPRODUCT($C10:$C10,L10:L10)+$C14*L14)/12*D25/10^6*L$2</f>
        <v>7.1162500000000004E-2</v>
      </c>
      <c r="M25" s="173">
        <f>(SUMPRODUCT($C10:$C10,M10:M10)+$C14*M14)/12*E25/10^6*M$2</f>
        <v>4.6137931999999993E-2</v>
      </c>
      <c r="N25" s="173">
        <f>(SUMPRODUCT($C8:$C10,N8:N10)+$C14*N14)/12*F25/10^6*N$2</f>
        <v>0.35563556231999999</v>
      </c>
      <c r="O25" s="173">
        <f>(SUMPRODUCT($C10:$C10,O10:O10)+$C14*O14)/12*$G$25/10^6*O$2</f>
        <v>0.31843654306559999</v>
      </c>
      <c r="P25" s="173">
        <f>(SUMPRODUCT($C10:$C10,P10:P10)+$C14*P14)/12*$G$25/10^6*P$2</f>
        <v>0.36230151773289604</v>
      </c>
      <c r="Q25" s="173">
        <f>(SUMPRODUCT($C10:$C10,Q10:Q10)+$C14*Q14)/12*$G$25/10^6*Q$2</f>
        <v>0.40779371676965759</v>
      </c>
      <c r="R25" s="173">
        <f>(SUMPRODUCT($C10:$C10,R10:R10)+$C14*R14)/12*$G$25/10^6*R$2</f>
        <v>0.45496068316079658</v>
      </c>
    </row>
    <row r="26" spans="2:22" x14ac:dyDescent="0.3">
      <c r="E26" s="142"/>
      <c r="F26" s="139">
        <v>0.04</v>
      </c>
      <c r="G26" s="142"/>
      <c r="J26" s="140" t="s">
        <v>93</v>
      </c>
      <c r="L26" s="297">
        <f>$F$26*SUM(L19,L22,L24:L25)</f>
        <v>6.6107141333333341E-2</v>
      </c>
      <c r="M26" s="173">
        <v>0.33700000000000002</v>
      </c>
      <c r="N26" s="173">
        <v>0.45700000000000002</v>
      </c>
      <c r="O26" s="173">
        <f t="shared" ref="O26:P26" si="14">$F$26*SUM(O19,O22,O24:O25)</f>
        <v>0.40913297060428799</v>
      </c>
      <c r="P26" s="173">
        <f t="shared" si="14"/>
        <v>0.48160804192139517</v>
      </c>
      <c r="Q26" s="173">
        <f t="shared" ref="Q26:R26" si="15">$F$26*SUM(Q19,Q22,Q24:Q25)</f>
        <v>0.55681846290294501</v>
      </c>
      <c r="R26" s="173">
        <f t="shared" si="15"/>
        <v>0.63484465750698815</v>
      </c>
    </row>
    <row r="27" spans="2:22" x14ac:dyDescent="0.3">
      <c r="D27" s="143">
        <v>250000</v>
      </c>
      <c r="E27" s="39"/>
      <c r="F27" s="23" t="s">
        <v>151</v>
      </c>
      <c r="G27" s="149">
        <v>0.05</v>
      </c>
      <c r="J27" s="140" t="s">
        <v>94</v>
      </c>
      <c r="L27" s="297">
        <f>+$D$27*L$2/10^6</f>
        <v>0.25</v>
      </c>
      <c r="M27" s="173">
        <v>1.2370000000000001</v>
      </c>
      <c r="N27" s="173">
        <v>2.1669999999999998</v>
      </c>
      <c r="O27" s="173">
        <f>N27*(1+$G$27)</f>
        <v>2.27535</v>
      </c>
      <c r="P27" s="173">
        <f t="shared" ref="P27:R30" si="16">O27*(1+$G$27)</f>
        <v>2.3891175000000002</v>
      </c>
      <c r="Q27" s="173">
        <f t="shared" si="16"/>
        <v>2.5085733750000005</v>
      </c>
      <c r="R27" s="173">
        <f t="shared" si="16"/>
        <v>2.6340020437500007</v>
      </c>
    </row>
    <row r="28" spans="2:22" x14ac:dyDescent="0.3">
      <c r="E28" s="142"/>
      <c r="F28" s="139">
        <v>0.03</v>
      </c>
      <c r="G28" s="142"/>
      <c r="J28" s="140" t="s">
        <v>95</v>
      </c>
      <c r="L28" s="297">
        <v>1.5119999999999999E-5</v>
      </c>
      <c r="M28" s="173">
        <v>0</v>
      </c>
      <c r="N28" s="173">
        <v>0</v>
      </c>
      <c r="O28" s="173">
        <v>0</v>
      </c>
      <c r="P28" s="173">
        <v>0</v>
      </c>
      <c r="Q28" s="173">
        <v>0</v>
      </c>
      <c r="R28" s="173">
        <v>0</v>
      </c>
    </row>
    <row r="29" spans="2:22" x14ac:dyDescent="0.3">
      <c r="D29" s="143">
        <v>750000</v>
      </c>
      <c r="E29" s="39"/>
      <c r="F29" s="23" t="s">
        <v>151</v>
      </c>
      <c r="G29" s="149">
        <v>0.05</v>
      </c>
      <c r="J29" s="140" t="s">
        <v>96</v>
      </c>
      <c r="L29" s="297">
        <v>1</v>
      </c>
      <c r="M29" s="173">
        <v>0.94899999999999995</v>
      </c>
      <c r="N29" s="173">
        <v>1.151</v>
      </c>
      <c r="O29" s="173">
        <f>N29*(1+$G$27)</f>
        <v>1.20855</v>
      </c>
      <c r="P29" s="173">
        <f t="shared" si="16"/>
        <v>1.2689775000000001</v>
      </c>
      <c r="Q29" s="173">
        <f t="shared" si="16"/>
        <v>1.3324263750000001</v>
      </c>
      <c r="R29" s="173">
        <f t="shared" si="16"/>
        <v>1.39904769375</v>
      </c>
    </row>
    <row r="30" spans="2:22" x14ac:dyDescent="0.3">
      <c r="D30" s="245"/>
      <c r="E30" s="39"/>
      <c r="F30" s="39"/>
      <c r="G30" s="39"/>
      <c r="J30" s="140" t="s">
        <v>26</v>
      </c>
      <c r="L30" s="297">
        <v>0</v>
      </c>
      <c r="M30" s="173">
        <v>0.156</v>
      </c>
      <c r="N30" s="173">
        <v>0.30299999999999999</v>
      </c>
      <c r="O30" s="173">
        <f>N30*(1+$G$27)</f>
        <v>0.31814999999999999</v>
      </c>
      <c r="P30" s="173">
        <f t="shared" si="16"/>
        <v>0.33405750000000001</v>
      </c>
      <c r="Q30" s="173">
        <f t="shared" si="16"/>
        <v>0.35076037500000001</v>
      </c>
      <c r="R30" s="173">
        <f t="shared" si="16"/>
        <v>0.36829839375000001</v>
      </c>
    </row>
    <row r="31" spans="2:22" x14ac:dyDescent="0.3">
      <c r="D31" s="245"/>
      <c r="E31" s="39"/>
      <c r="F31" s="39"/>
      <c r="G31" s="39"/>
      <c r="J31" s="140" t="s">
        <v>190</v>
      </c>
      <c r="L31" s="297">
        <v>0</v>
      </c>
      <c r="M31" s="173">
        <v>0.187</v>
      </c>
      <c r="N31" s="173">
        <v>0.16500000000000001</v>
      </c>
      <c r="O31" s="173">
        <f t="shared" ref="O31" si="17">+N31*(1+10%)*O$2</f>
        <v>0.19260925200000001</v>
      </c>
      <c r="P31" s="173">
        <f t="shared" ref="P31" si="18">+O31*(1+10%)*P$2</f>
        <v>0.22933509354617879</v>
      </c>
      <c r="Q31" s="173">
        <f t="shared" ref="Q31" si="19">+P31*(1+10%)*Q$2</f>
        <v>0.27852492171285342</v>
      </c>
      <c r="R31" s="173">
        <f t="shared" ref="R31" si="20">+Q31*(1+10%)*R$2</f>
        <v>0.34503072962760961</v>
      </c>
    </row>
    <row r="32" spans="2:22" x14ac:dyDescent="0.3">
      <c r="D32" s="39"/>
      <c r="E32" s="39"/>
      <c r="F32" s="39"/>
      <c r="G32" s="39"/>
      <c r="J32" s="140" t="s">
        <v>97</v>
      </c>
      <c r="L32" s="297">
        <v>0.38800000000000001</v>
      </c>
      <c r="M32" s="173">
        <f t="shared" ref="M32:R33" si="21">+L32</f>
        <v>0.38800000000000001</v>
      </c>
      <c r="N32" s="173">
        <f t="shared" si="21"/>
        <v>0.38800000000000001</v>
      </c>
      <c r="O32" s="173">
        <f t="shared" si="21"/>
        <v>0.38800000000000001</v>
      </c>
      <c r="P32" s="173">
        <f t="shared" si="21"/>
        <v>0.38800000000000001</v>
      </c>
      <c r="Q32" s="173">
        <f t="shared" si="21"/>
        <v>0.38800000000000001</v>
      </c>
      <c r="R32" s="173">
        <f t="shared" si="21"/>
        <v>0.38800000000000001</v>
      </c>
    </row>
    <row r="33" spans="3:28" x14ac:dyDescent="0.3">
      <c r="D33" s="39"/>
      <c r="E33" s="39"/>
      <c r="F33" s="39"/>
      <c r="G33" s="39"/>
      <c r="J33" s="140" t="s">
        <v>98</v>
      </c>
      <c r="L33" s="297">
        <v>3.0179999999999998E-2</v>
      </c>
      <c r="M33" s="173">
        <f t="shared" si="21"/>
        <v>3.0179999999999998E-2</v>
      </c>
      <c r="N33" s="173">
        <f t="shared" si="21"/>
        <v>3.0179999999999998E-2</v>
      </c>
      <c r="O33" s="173">
        <f t="shared" si="21"/>
        <v>3.0179999999999998E-2</v>
      </c>
      <c r="P33" s="173">
        <f t="shared" si="21"/>
        <v>3.0179999999999998E-2</v>
      </c>
      <c r="Q33" s="173">
        <f t="shared" si="21"/>
        <v>3.0179999999999998E-2</v>
      </c>
      <c r="R33" s="173">
        <f t="shared" si="21"/>
        <v>3.0179999999999998E-2</v>
      </c>
    </row>
    <row r="34" spans="3:28" ht="14.5" x14ac:dyDescent="0.35">
      <c r="D34" s="39"/>
      <c r="E34" s="39"/>
      <c r="F34" s="39"/>
      <c r="G34" s="39"/>
      <c r="J34" s="140" t="s">
        <v>99</v>
      </c>
      <c r="L34" s="297">
        <v>0.58399999999999996</v>
      </c>
      <c r="M34" s="173">
        <f t="shared" ref="M34:R34" si="22">M211*M11</f>
        <v>1.2926666666666664</v>
      </c>
      <c r="N34" s="173">
        <f t="shared" si="22"/>
        <v>4.1046666666666658</v>
      </c>
      <c r="O34" s="173">
        <f t="shared" si="22"/>
        <v>4.5283333333333324</v>
      </c>
      <c r="P34" s="173">
        <f t="shared" si="22"/>
        <v>4.8719999999999981</v>
      </c>
      <c r="Q34" s="173">
        <f t="shared" si="22"/>
        <v>5.1356666666666646</v>
      </c>
      <c r="R34" s="173">
        <f t="shared" si="22"/>
        <v>5.319333333333331</v>
      </c>
      <c r="S34" s="132"/>
    </row>
    <row r="35" spans="3:28" x14ac:dyDescent="0.3">
      <c r="J35" s="50" t="s">
        <v>100</v>
      </c>
      <c r="K35" s="51"/>
      <c r="L35" s="298">
        <f>SUM(L22:L34)</f>
        <v>2.6402472946666671</v>
      </c>
      <c r="M35" s="174">
        <f t="shared" ref="M35:O35" si="23">SUM(M22:M34)</f>
        <v>4.7609900546666664</v>
      </c>
      <c r="N35" s="174">
        <f t="shared" si="23"/>
        <v>9.3009938853866654</v>
      </c>
      <c r="O35" s="174">
        <f t="shared" si="23"/>
        <v>9.8913650016368209</v>
      </c>
      <c r="P35" s="174">
        <f t="shared" ref="P35:Q35" si="24">SUM(P22:P34)</f>
        <v>10.622963947254451</v>
      </c>
      <c r="Q35" s="174">
        <f t="shared" si="24"/>
        <v>11.302596085022252</v>
      </c>
      <c r="R35" s="174">
        <f t="shared" ref="R35" si="25">SUM(R22:R34)</f>
        <v>11.935766785964026</v>
      </c>
    </row>
    <row r="36" spans="3:28" ht="14.5" x14ac:dyDescent="0.35">
      <c r="J36" s="177" t="s">
        <v>101</v>
      </c>
      <c r="L36" s="301">
        <f>SUM(L26:L33)</f>
        <v>1.7343022613333332</v>
      </c>
      <c r="M36" s="178">
        <f t="shared" ref="M36:O36" si="26">SUM(M26:M33)</f>
        <v>3.2841800000000001</v>
      </c>
      <c r="N36" s="178">
        <f t="shared" si="26"/>
        <v>4.661179999999999</v>
      </c>
      <c r="O36" s="178">
        <f t="shared" si="26"/>
        <v>4.8219722226042876</v>
      </c>
      <c r="P36" s="178">
        <f t="shared" ref="P36:Q36" si="27">SUM(P26:P33)</f>
        <v>5.1212756354675735</v>
      </c>
      <c r="Q36" s="178">
        <f t="shared" si="27"/>
        <v>5.4452835096157992</v>
      </c>
      <c r="R36" s="178">
        <f t="shared" ref="R36" si="28">SUM(R26:R33)</f>
        <v>5.7994035183845982</v>
      </c>
    </row>
    <row r="37" spans="3:28" ht="14.5" x14ac:dyDescent="0.35">
      <c r="J37" s="144" t="s">
        <v>86</v>
      </c>
      <c r="K37" s="51"/>
      <c r="L37" s="300">
        <f>L35*stub1h24</f>
        <v>1.9801854710000004</v>
      </c>
      <c r="M37" s="179"/>
      <c r="N37" s="179"/>
      <c r="O37" s="179"/>
      <c r="P37" s="179"/>
      <c r="Q37" s="179"/>
      <c r="R37" s="179"/>
    </row>
    <row r="38" spans="3:28" x14ac:dyDescent="0.3">
      <c r="J38" s="180" t="s">
        <v>33</v>
      </c>
      <c r="L38" s="297">
        <v>0.8</v>
      </c>
      <c r="M38" s="181"/>
      <c r="N38" s="181"/>
      <c r="O38" s="181"/>
      <c r="P38" s="181"/>
      <c r="Q38" s="181"/>
      <c r="R38" s="181"/>
      <c r="S38" s="65"/>
    </row>
    <row r="39" spans="3:28" x14ac:dyDescent="0.3">
      <c r="J39" s="180" t="s">
        <v>191</v>
      </c>
      <c r="L39" s="297"/>
      <c r="M39" s="181">
        <v>-0.3</v>
      </c>
      <c r="N39" s="181">
        <v>-0.8</v>
      </c>
      <c r="O39" s="181"/>
      <c r="P39" s="181"/>
      <c r="Q39" s="181"/>
      <c r="R39" s="181"/>
      <c r="S39" s="65"/>
    </row>
    <row r="40" spans="3:28" ht="14.5" thickBot="1" x14ac:dyDescent="0.35">
      <c r="H40" s="23" t="s">
        <v>78</v>
      </c>
      <c r="J40" s="165" t="s">
        <v>102</v>
      </c>
      <c r="K40" s="182"/>
      <c r="L40" s="302">
        <f>SUM(L37,L20)+L38</f>
        <v>3.778235596</v>
      </c>
      <c r="M40" s="183">
        <f t="shared" ref="M40:R40" si="29">SUM(M35,M19,M39)</f>
        <v>7.4026608746666662</v>
      </c>
      <c r="N40" s="183">
        <f t="shared" si="29"/>
        <v>16.528202166186663</v>
      </c>
      <c r="O40" s="183">
        <f t="shared" si="29"/>
        <v>19.578629821044821</v>
      </c>
      <c r="P40" s="183">
        <f t="shared" si="29"/>
        <v>22.03347668350245</v>
      </c>
      <c r="Q40" s="183">
        <f t="shared" si="29"/>
        <v>24.501411748856089</v>
      </c>
      <c r="R40" s="183">
        <f t="shared" si="29"/>
        <v>26.989853289392634</v>
      </c>
      <c r="S40" s="65"/>
    </row>
    <row r="41" spans="3:28" ht="14.5" thickTop="1" x14ac:dyDescent="0.3">
      <c r="J41" s="140"/>
      <c r="L41" s="303"/>
      <c r="M41" s="184"/>
      <c r="N41" s="184"/>
      <c r="O41" s="184"/>
      <c r="P41" s="184"/>
      <c r="Q41" s="184"/>
      <c r="R41" s="184"/>
    </row>
    <row r="42" spans="3:28" x14ac:dyDescent="0.3">
      <c r="H42" s="23" t="s">
        <v>78</v>
      </c>
      <c r="J42" s="205" t="s">
        <v>18</v>
      </c>
      <c r="K42" s="206"/>
      <c r="M42" s="206"/>
      <c r="N42" s="206"/>
      <c r="O42" s="206"/>
      <c r="P42" s="206"/>
      <c r="Q42" s="206"/>
      <c r="R42" s="206"/>
    </row>
    <row r="43" spans="3:28" x14ac:dyDescent="0.3">
      <c r="C43" s="42">
        <f t="shared" ref="C43:C52" si="30">D43/(1+$D$2)</f>
        <v>126930.4</v>
      </c>
      <c r="D43" s="130">
        <v>158663</v>
      </c>
      <c r="E43" s="41"/>
      <c r="F43" s="41"/>
      <c r="G43" s="41"/>
      <c r="J43" s="144" t="s">
        <v>188</v>
      </c>
      <c r="K43" s="51"/>
      <c r="L43" s="295">
        <v>28</v>
      </c>
      <c r="M43" s="51">
        <f>L43</f>
        <v>28</v>
      </c>
      <c r="N43" s="51">
        <v>30</v>
      </c>
      <c r="O43" s="51">
        <f>N43+1</f>
        <v>31</v>
      </c>
      <c r="P43" s="51">
        <f t="shared" ref="P43:R43" si="31">O43</f>
        <v>31</v>
      </c>
      <c r="Q43" s="51">
        <f t="shared" si="31"/>
        <v>31</v>
      </c>
      <c r="R43" s="51">
        <f t="shared" si="31"/>
        <v>31</v>
      </c>
    </row>
    <row r="44" spans="3:28" x14ac:dyDescent="0.3">
      <c r="C44" s="42">
        <f t="shared" si="30"/>
        <v>142740</v>
      </c>
      <c r="D44" s="130">
        <v>178425</v>
      </c>
      <c r="E44" s="41"/>
      <c r="F44" s="41"/>
      <c r="G44" s="41"/>
      <c r="J44" s="52" t="s">
        <v>103</v>
      </c>
      <c r="L44" s="290">
        <v>2</v>
      </c>
      <c r="M44" s="49">
        <v>1</v>
      </c>
      <c r="N44" s="49">
        <v>1</v>
      </c>
      <c r="O44" s="49">
        <f>N44+1</f>
        <v>2</v>
      </c>
      <c r="P44" s="49">
        <f t="shared" ref="O44:R52" si="32">O44</f>
        <v>2</v>
      </c>
      <c r="Q44" s="49">
        <f>P44+1</f>
        <v>3</v>
      </c>
      <c r="R44" s="49">
        <f t="shared" si="32"/>
        <v>3</v>
      </c>
      <c r="Z44" s="29"/>
    </row>
    <row r="45" spans="3:28" x14ac:dyDescent="0.3">
      <c r="C45" s="42">
        <f t="shared" si="30"/>
        <v>96920.8</v>
      </c>
      <c r="D45" s="130">
        <v>121151</v>
      </c>
      <c r="E45" s="41"/>
      <c r="F45" s="41"/>
      <c r="G45" s="41"/>
      <c r="J45" s="52" t="s">
        <v>104</v>
      </c>
      <c r="L45" s="290">
        <v>3</v>
      </c>
      <c r="M45" s="49">
        <v>5</v>
      </c>
      <c r="N45" s="49">
        <v>6</v>
      </c>
      <c r="O45" s="49">
        <f t="shared" si="32"/>
        <v>6</v>
      </c>
      <c r="P45" s="49">
        <f t="shared" si="32"/>
        <v>6</v>
      </c>
      <c r="Q45" s="49">
        <f t="shared" si="32"/>
        <v>6</v>
      </c>
      <c r="R45" s="49">
        <f t="shared" si="32"/>
        <v>6</v>
      </c>
      <c r="V45" s="39"/>
      <c r="X45" s="145"/>
      <c r="Z45" s="146"/>
    </row>
    <row r="46" spans="3:28" ht="14.5" x14ac:dyDescent="0.35">
      <c r="C46" s="42">
        <f t="shared" si="30"/>
        <v>181621.6</v>
      </c>
      <c r="D46" s="130">
        <v>227027</v>
      </c>
      <c r="E46" s="41"/>
      <c r="F46" s="41"/>
      <c r="G46" s="41"/>
      <c r="J46" s="52" t="s">
        <v>105</v>
      </c>
      <c r="L46" s="290">
        <v>1</v>
      </c>
      <c r="M46" s="49">
        <v>0</v>
      </c>
      <c r="N46" s="49">
        <v>0</v>
      </c>
      <c r="O46" s="49">
        <f t="shared" si="32"/>
        <v>0</v>
      </c>
      <c r="P46" s="49">
        <f t="shared" si="32"/>
        <v>0</v>
      </c>
      <c r="Q46" s="49">
        <f t="shared" si="32"/>
        <v>0</v>
      </c>
      <c r="R46" s="49">
        <f t="shared" si="32"/>
        <v>0</v>
      </c>
      <c r="X46" s="145"/>
      <c r="AB46" s="22"/>
    </row>
    <row r="47" spans="3:28" ht="14.5" x14ac:dyDescent="0.35">
      <c r="C47" s="42">
        <f t="shared" si="30"/>
        <v>145822.39999999999</v>
      </c>
      <c r="D47" s="130">
        <v>182278</v>
      </c>
      <c r="E47" s="41"/>
      <c r="F47" s="41"/>
      <c r="G47" s="41"/>
      <c r="J47" s="52" t="s">
        <v>106</v>
      </c>
      <c r="L47" s="290">
        <v>4</v>
      </c>
      <c r="M47" s="49">
        <v>3</v>
      </c>
      <c r="N47" s="49">
        <v>4</v>
      </c>
      <c r="O47" s="49">
        <f t="shared" si="32"/>
        <v>4</v>
      </c>
      <c r="P47" s="49">
        <f t="shared" si="32"/>
        <v>4</v>
      </c>
      <c r="Q47" s="49">
        <f t="shared" si="32"/>
        <v>4</v>
      </c>
      <c r="R47" s="49">
        <f t="shared" si="32"/>
        <v>4</v>
      </c>
      <c r="X47" s="145"/>
      <c r="AB47" s="22"/>
    </row>
    <row r="48" spans="3:28" x14ac:dyDescent="0.3">
      <c r="C48" s="42">
        <f>D48/(1+$D$2)</f>
        <v>96800</v>
      </c>
      <c r="D48" s="153">
        <v>121000</v>
      </c>
      <c r="E48" s="41"/>
      <c r="F48" s="41"/>
      <c r="G48" s="41"/>
      <c r="J48" s="52" t="s">
        <v>143</v>
      </c>
      <c r="L48" s="290">
        <v>3</v>
      </c>
      <c r="M48" s="49">
        <v>3</v>
      </c>
      <c r="N48" s="49">
        <v>4</v>
      </c>
      <c r="O48" s="49">
        <f>N48</f>
        <v>4</v>
      </c>
      <c r="P48" s="49">
        <f>+O48+1</f>
        <v>5</v>
      </c>
      <c r="Q48" s="49">
        <f>P48</f>
        <v>5</v>
      </c>
      <c r="R48" s="49">
        <f>Q48</f>
        <v>5</v>
      </c>
    </row>
    <row r="49" spans="3:28" ht="14.5" x14ac:dyDescent="0.35">
      <c r="C49" s="42">
        <f t="shared" si="30"/>
        <v>238004.8</v>
      </c>
      <c r="D49" s="130">
        <v>297506</v>
      </c>
      <c r="E49" s="39"/>
      <c r="F49" s="39"/>
      <c r="G49" s="39"/>
      <c r="I49" s="131"/>
      <c r="J49" s="52" t="s">
        <v>189</v>
      </c>
      <c r="L49" s="290">
        <v>1</v>
      </c>
      <c r="M49" s="49">
        <v>1</v>
      </c>
      <c r="N49" s="49">
        <v>1</v>
      </c>
      <c r="O49" s="49">
        <f t="shared" si="32"/>
        <v>1</v>
      </c>
      <c r="P49" s="49">
        <f t="shared" si="32"/>
        <v>1</v>
      </c>
      <c r="Q49" s="49">
        <f t="shared" si="32"/>
        <v>1</v>
      </c>
      <c r="R49" s="49">
        <f t="shared" si="32"/>
        <v>1</v>
      </c>
      <c r="X49" s="145"/>
      <c r="AB49" s="22"/>
    </row>
    <row r="50" spans="3:28" ht="28.5" x14ac:dyDescent="0.35">
      <c r="C50" s="42">
        <f t="shared" si="30"/>
        <v>122374.39999999999</v>
      </c>
      <c r="D50" s="130">
        <v>152968</v>
      </c>
      <c r="E50" s="41"/>
      <c r="F50" s="41"/>
      <c r="G50" s="41"/>
      <c r="J50" s="246" t="s">
        <v>192</v>
      </c>
      <c r="K50" s="247"/>
      <c r="L50" s="304">
        <v>20</v>
      </c>
      <c r="M50" s="247">
        <v>18</v>
      </c>
      <c r="N50" s="247">
        <v>18</v>
      </c>
      <c r="O50" s="247">
        <f>N50+2</f>
        <v>20</v>
      </c>
      <c r="P50" s="247">
        <f t="shared" si="32"/>
        <v>20</v>
      </c>
      <c r="Q50" s="247">
        <f t="shared" si="32"/>
        <v>20</v>
      </c>
      <c r="R50" s="247">
        <f t="shared" si="32"/>
        <v>20</v>
      </c>
      <c r="X50" s="145"/>
      <c r="AB50" s="22"/>
    </row>
    <row r="51" spans="3:28" ht="14.5" x14ac:dyDescent="0.35">
      <c r="C51" s="42">
        <f t="shared" si="30"/>
        <v>108934</v>
      </c>
      <c r="D51" s="130">
        <v>136167.5</v>
      </c>
      <c r="E51" s="41"/>
      <c r="F51" s="41"/>
      <c r="G51" s="41"/>
      <c r="J51" s="52" t="s">
        <v>107</v>
      </c>
      <c r="L51" s="290">
        <v>4</v>
      </c>
      <c r="M51" s="49">
        <f t="shared" ref="M51:M52" si="33">+L51</f>
        <v>4</v>
      </c>
      <c r="N51" s="49">
        <v>4</v>
      </c>
      <c r="O51" s="49">
        <f t="shared" si="32"/>
        <v>4</v>
      </c>
      <c r="P51" s="49">
        <f t="shared" si="32"/>
        <v>4</v>
      </c>
      <c r="Q51" s="49">
        <f t="shared" si="32"/>
        <v>4</v>
      </c>
      <c r="R51" s="49">
        <f t="shared" si="32"/>
        <v>4</v>
      </c>
      <c r="X51" s="145"/>
      <c r="AB51" s="22"/>
    </row>
    <row r="52" spans="3:28" ht="14.5" x14ac:dyDescent="0.35">
      <c r="C52" s="42">
        <f t="shared" si="30"/>
        <v>77695.199999999997</v>
      </c>
      <c r="D52" s="130">
        <v>97119</v>
      </c>
      <c r="E52" s="41"/>
      <c r="F52" s="41"/>
      <c r="G52" s="41"/>
      <c r="J52" s="52" t="s">
        <v>108</v>
      </c>
      <c r="L52" s="290">
        <v>2</v>
      </c>
      <c r="M52" s="49">
        <f t="shared" si="33"/>
        <v>2</v>
      </c>
      <c r="N52" s="49">
        <v>2</v>
      </c>
      <c r="O52" s="49">
        <f t="shared" si="32"/>
        <v>2</v>
      </c>
      <c r="P52" s="49">
        <f t="shared" si="32"/>
        <v>2</v>
      </c>
      <c r="Q52" s="49">
        <f t="shared" si="32"/>
        <v>2</v>
      </c>
      <c r="R52" s="49">
        <f t="shared" si="32"/>
        <v>2</v>
      </c>
      <c r="X52" s="145"/>
      <c r="AB52" s="22"/>
    </row>
    <row r="53" spans="3:28" ht="14.5" thickBot="1" x14ac:dyDescent="0.35">
      <c r="C53" s="147"/>
      <c r="D53" s="41"/>
      <c r="E53" s="41"/>
      <c r="F53" s="41"/>
      <c r="G53" s="41"/>
      <c r="J53" s="148" t="s">
        <v>109</v>
      </c>
      <c r="K53" s="185"/>
      <c r="L53" s="305">
        <f t="shared" ref="L53:R53" si="34">SUM(L43:L52)</f>
        <v>68</v>
      </c>
      <c r="M53" s="186">
        <f t="shared" si="34"/>
        <v>65</v>
      </c>
      <c r="N53" s="186">
        <f t="shared" si="34"/>
        <v>70</v>
      </c>
      <c r="O53" s="186">
        <f t="shared" si="34"/>
        <v>74</v>
      </c>
      <c r="P53" s="186">
        <f t="shared" si="34"/>
        <v>75</v>
      </c>
      <c r="Q53" s="186">
        <f t="shared" si="34"/>
        <v>76</v>
      </c>
      <c r="R53" s="186">
        <f t="shared" si="34"/>
        <v>76</v>
      </c>
      <c r="X53" s="145"/>
      <c r="Z53" s="29"/>
    </row>
    <row r="54" spans="3:28" ht="14.5" thickTop="1" x14ac:dyDescent="0.3">
      <c r="C54" s="147"/>
      <c r="D54" s="41"/>
      <c r="E54" s="41"/>
      <c r="F54" s="41"/>
      <c r="G54" s="41"/>
      <c r="J54" s="136" t="s">
        <v>110</v>
      </c>
      <c r="L54" s="306">
        <f t="shared" ref="L54:R54" si="35">SUMPRODUCT($D43:$D52,L43:L52)/10^6*L$2</f>
        <v>10.577780000000001</v>
      </c>
      <c r="M54" s="187">
        <f t="shared" si="35"/>
        <v>10.124944319999999</v>
      </c>
      <c r="N54" s="187">
        <f t="shared" si="35"/>
        <v>11.099165108399999</v>
      </c>
      <c r="O54" s="187">
        <f t="shared" si="35"/>
        <v>12.00353062356</v>
      </c>
      <c r="P54" s="187">
        <f t="shared" si="35"/>
        <v>12.374575527391199</v>
      </c>
      <c r="Q54" s="187">
        <f t="shared" si="35"/>
        <v>12.819062655249985</v>
      </c>
      <c r="R54" s="187">
        <f t="shared" si="35"/>
        <v>13.075443908354986</v>
      </c>
      <c r="X54" s="145"/>
      <c r="Z54" s="29"/>
    </row>
    <row r="55" spans="3:28" x14ac:dyDescent="0.3">
      <c r="C55" s="147"/>
      <c r="D55" s="137">
        <v>1</v>
      </c>
      <c r="E55" s="137">
        <v>1</v>
      </c>
      <c r="F55" s="137">
        <v>1</v>
      </c>
      <c r="G55" s="137">
        <v>1</v>
      </c>
      <c r="J55" s="140" t="s">
        <v>111</v>
      </c>
      <c r="L55" s="297">
        <f>SUMPRODUCT($C43:$C52,L43:L52)/12*D55/10^6*L$2</f>
        <v>0.70518533333333311</v>
      </c>
      <c r="M55" s="173">
        <f>SUMPRODUCT($C43:$C52,M43:M52)/12*E55/10^6*M$2</f>
        <v>0.67499628799999989</v>
      </c>
      <c r="N55" s="173">
        <f>SUMPRODUCT($C43:$C52,N43:N52)/12*F55/10^6*N$2</f>
        <v>0.73994434055999991</v>
      </c>
      <c r="O55" s="173">
        <f>SUMPRODUCT($C43:$C52,O43:O52)/12*$G$55/10^6*O$2</f>
        <v>0.80023537490399987</v>
      </c>
      <c r="P55" s="173">
        <f>SUMPRODUCT($C43:$C52,P43:P52)/12*$G$55/10^6*P$2</f>
        <v>0.82497170182608004</v>
      </c>
      <c r="Q55" s="173">
        <f>SUMPRODUCT($C43:$C52,Q43:Q52)/12*$G$55/10^6*Q$2</f>
        <v>0.85460417701666569</v>
      </c>
      <c r="R55" s="173">
        <f>SUMPRODUCT($C43:$C52,R43:R52)/12*$G$55/10^6*R$2</f>
        <v>0.871696260556999</v>
      </c>
      <c r="X55" s="145"/>
      <c r="Z55" s="29"/>
    </row>
    <row r="56" spans="3:28" x14ac:dyDescent="0.3">
      <c r="C56" s="147"/>
      <c r="D56" s="248"/>
      <c r="E56" s="248"/>
      <c r="F56" s="248"/>
      <c r="G56" s="248"/>
      <c r="J56" s="140" t="s">
        <v>191</v>
      </c>
      <c r="L56" s="297"/>
      <c r="M56" s="173"/>
      <c r="N56" s="173">
        <v>0.6</v>
      </c>
      <c r="O56" s="173"/>
      <c r="P56" s="173"/>
      <c r="Q56" s="173"/>
      <c r="R56" s="173"/>
      <c r="X56" s="145"/>
      <c r="Z56" s="29"/>
    </row>
    <row r="57" spans="3:28" x14ac:dyDescent="0.3">
      <c r="C57" s="147"/>
      <c r="D57" s="41"/>
      <c r="E57" s="41"/>
      <c r="F57" s="41"/>
      <c r="G57" s="41"/>
      <c r="J57" s="136" t="s">
        <v>112</v>
      </c>
      <c r="L57" s="306">
        <f>SUM(L54:L55)</f>
        <v>11.282965333333333</v>
      </c>
      <c r="M57" s="187">
        <f t="shared" ref="M57:O57" si="36">SUM(M54:M55)</f>
        <v>10.799940607999998</v>
      </c>
      <c r="N57" s="187">
        <f>SUM(N54:N56)</f>
        <v>12.439109448959998</v>
      </c>
      <c r="O57" s="187">
        <f t="shared" si="36"/>
        <v>12.803765998464</v>
      </c>
      <c r="P57" s="187">
        <f t="shared" ref="P57:Q57" si="37">SUM(P54:P55)</f>
        <v>13.199547229217279</v>
      </c>
      <c r="Q57" s="187">
        <f t="shared" si="37"/>
        <v>13.673666832266651</v>
      </c>
      <c r="R57" s="187">
        <f t="shared" ref="R57" si="38">SUM(R54:R55)</f>
        <v>13.947140168911984</v>
      </c>
      <c r="Z57" s="146"/>
    </row>
    <row r="58" spans="3:28" ht="14.5" x14ac:dyDescent="0.35">
      <c r="C58" s="147"/>
      <c r="D58" s="41"/>
      <c r="E58" s="41"/>
      <c r="F58" s="41"/>
      <c r="G58" s="41"/>
      <c r="J58" s="52" t="s">
        <v>86</v>
      </c>
      <c r="L58" s="297">
        <f>L57*stub1h24</f>
        <v>8.4622239999999991</v>
      </c>
      <c r="M58" s="187"/>
      <c r="N58" s="187"/>
      <c r="O58" s="187"/>
      <c r="P58" s="187"/>
      <c r="Q58" s="187"/>
      <c r="R58" s="187"/>
      <c r="AB58" s="22"/>
    </row>
    <row r="59" spans="3:28" x14ac:dyDescent="0.3">
      <c r="C59" s="147"/>
      <c r="D59" s="41"/>
      <c r="E59" s="41"/>
      <c r="F59" s="41"/>
      <c r="G59" s="41"/>
      <c r="J59" s="136" t="s">
        <v>87</v>
      </c>
      <c r="L59" s="306"/>
      <c r="M59" s="187"/>
      <c r="N59" s="187"/>
      <c r="O59" s="187"/>
      <c r="P59" s="187"/>
      <c r="Q59" s="187"/>
      <c r="R59" s="187"/>
    </row>
    <row r="60" spans="3:28" x14ac:dyDescent="0.3">
      <c r="C60" s="149">
        <v>0.28000000000000003</v>
      </c>
      <c r="F60" s="41"/>
      <c r="G60" s="41"/>
      <c r="J60" s="138" t="s">
        <v>113</v>
      </c>
      <c r="K60" s="51"/>
      <c r="L60" s="300">
        <f>$C60*L$57</f>
        <v>3.1592302933333336</v>
      </c>
      <c r="M60" s="176">
        <v>3.37</v>
      </c>
      <c r="N60" s="176">
        <v>3.3380000000000001</v>
      </c>
      <c r="O60" s="176">
        <f t="shared" ref="O60:R62" si="39">$C60*O$57</f>
        <v>3.5850544795699202</v>
      </c>
      <c r="P60" s="176">
        <f t="shared" si="39"/>
        <v>3.6958732241808385</v>
      </c>
      <c r="Q60" s="176">
        <f t="shared" si="39"/>
        <v>3.8286267130346627</v>
      </c>
      <c r="R60" s="176">
        <f t="shared" si="39"/>
        <v>3.9051992472953558</v>
      </c>
    </row>
    <row r="61" spans="3:28" ht="15" customHeight="1" x14ac:dyDescent="0.3">
      <c r="C61" s="149">
        <v>0.03</v>
      </c>
      <c r="F61" s="41"/>
      <c r="G61" s="41"/>
      <c r="J61" s="140" t="s">
        <v>114</v>
      </c>
      <c r="L61" s="297">
        <f t="shared" ref="L61:L65" si="40">$C61*L$57</f>
        <v>0.33848896000000001</v>
      </c>
      <c r="M61" s="173">
        <v>0.159</v>
      </c>
      <c r="N61" s="173">
        <v>0.34599999999999997</v>
      </c>
      <c r="O61" s="173">
        <f t="shared" si="39"/>
        <v>0.38411297995391996</v>
      </c>
      <c r="P61" s="173">
        <f t="shared" si="39"/>
        <v>0.39598641687651837</v>
      </c>
      <c r="Q61" s="173">
        <f t="shared" si="39"/>
        <v>0.41021000496799953</v>
      </c>
      <c r="R61" s="173">
        <f t="shared" si="39"/>
        <v>0.41841420506735949</v>
      </c>
    </row>
    <row r="62" spans="3:28" x14ac:dyDescent="0.3">
      <c r="C62" s="149">
        <v>0</v>
      </c>
      <c r="D62" s="41"/>
      <c r="E62" s="41"/>
      <c r="F62" s="41"/>
      <c r="G62" s="41"/>
      <c r="J62" s="140" t="s">
        <v>115</v>
      </c>
      <c r="L62" s="297">
        <f t="shared" si="40"/>
        <v>0</v>
      </c>
      <c r="M62" s="173">
        <f>$C62*M$57</f>
        <v>0</v>
      </c>
      <c r="N62" s="173">
        <f>$C62*N$57</f>
        <v>0</v>
      </c>
      <c r="O62" s="173">
        <f t="shared" si="39"/>
        <v>0</v>
      </c>
      <c r="P62" s="173">
        <f t="shared" si="39"/>
        <v>0</v>
      </c>
      <c r="Q62" s="173">
        <f t="shared" si="39"/>
        <v>0</v>
      </c>
      <c r="R62" s="173">
        <f t="shared" si="39"/>
        <v>0</v>
      </c>
    </row>
    <row r="63" spans="3:28" x14ac:dyDescent="0.3">
      <c r="C63" s="149">
        <v>0.09</v>
      </c>
      <c r="D63" s="41"/>
      <c r="E63" s="41"/>
      <c r="F63" s="41"/>
      <c r="G63" s="41"/>
      <c r="J63" s="140" t="s">
        <v>190</v>
      </c>
      <c r="L63" s="297">
        <f t="shared" si="40"/>
        <v>1.01546688</v>
      </c>
      <c r="M63" s="173">
        <v>0.75800000000000001</v>
      </c>
      <c r="N63" s="173">
        <v>0.82399999999999995</v>
      </c>
      <c r="O63" s="173">
        <f t="shared" ref="O63" si="41">+N63*(1+10%)*O$2</f>
        <v>0.9618789311999999</v>
      </c>
      <c r="P63" s="173">
        <f t="shared" ref="P63" si="42">+O63*(1+10%)*P$2</f>
        <v>1.1452855580730381</v>
      </c>
      <c r="Q63" s="173">
        <f t="shared" ref="Q63" si="43">+P63*(1+10%)*Q$2</f>
        <v>1.3909365787357044</v>
      </c>
      <c r="R63" s="173">
        <f t="shared" ref="R63" si="44">+Q63*(1+10%)*R$2</f>
        <v>1.7230625528069716</v>
      </c>
    </row>
    <row r="64" spans="3:28" x14ac:dyDescent="0.3">
      <c r="C64" s="149">
        <v>5.5E-2</v>
      </c>
      <c r="D64" s="41"/>
      <c r="E64" s="41"/>
      <c r="F64" s="41"/>
      <c r="G64" s="41"/>
      <c r="J64" s="140" t="s">
        <v>116</v>
      </c>
      <c r="L64" s="297">
        <f t="shared" si="40"/>
        <v>0.62056309333333337</v>
      </c>
      <c r="M64" s="173">
        <v>0.39200000000000002</v>
      </c>
      <c r="N64" s="173">
        <v>0.41</v>
      </c>
      <c r="O64" s="173">
        <f t="shared" ref="O64:R65" si="45">$C64*O$57</f>
        <v>0.70420712991552004</v>
      </c>
      <c r="P64" s="173">
        <f t="shared" si="45"/>
        <v>0.72597509760695034</v>
      </c>
      <c r="Q64" s="173">
        <f t="shared" si="45"/>
        <v>0.75205167577466581</v>
      </c>
      <c r="R64" s="173">
        <f t="shared" si="45"/>
        <v>0.76709270929015916</v>
      </c>
    </row>
    <row r="65" spans="3:20" x14ac:dyDescent="0.3">
      <c r="C65" s="149">
        <v>0.03</v>
      </c>
      <c r="D65" s="41"/>
      <c r="E65" s="41"/>
      <c r="F65" s="41"/>
      <c r="G65" s="41"/>
      <c r="J65" s="140" t="s">
        <v>117</v>
      </c>
      <c r="L65" s="297">
        <f t="shared" si="40"/>
        <v>0.33848896000000001</v>
      </c>
      <c r="M65" s="173">
        <v>0.17</v>
      </c>
      <c r="N65" s="173">
        <v>0.35599999999999998</v>
      </c>
      <c r="O65" s="173">
        <f t="shared" si="45"/>
        <v>0.38411297995391996</v>
      </c>
      <c r="P65" s="173">
        <f t="shared" si="45"/>
        <v>0.39598641687651837</v>
      </c>
      <c r="Q65" s="173">
        <f t="shared" si="45"/>
        <v>0.41021000496799953</v>
      </c>
      <c r="R65" s="173">
        <f t="shared" si="45"/>
        <v>0.41841420506735949</v>
      </c>
    </row>
    <row r="66" spans="3:20" x14ac:dyDescent="0.3">
      <c r="C66" s="41"/>
      <c r="D66" s="41"/>
      <c r="E66" s="41"/>
      <c r="F66" s="41"/>
      <c r="G66" s="41"/>
      <c r="J66" s="140" t="s">
        <v>193</v>
      </c>
      <c r="L66" s="297">
        <v>0.1</v>
      </c>
      <c r="M66" s="173">
        <v>1.3160000000000001</v>
      </c>
      <c r="N66" s="173">
        <v>2.7349999999999999</v>
      </c>
      <c r="O66" s="173">
        <f>N66</f>
        <v>2.7349999999999999</v>
      </c>
      <c r="P66" s="173">
        <f>O66-0.5</f>
        <v>2.2349999999999999</v>
      </c>
      <c r="Q66" s="173">
        <f>P66-0.5</f>
        <v>1.7349999999999999</v>
      </c>
      <c r="R66" s="173">
        <f>Q66</f>
        <v>1.7349999999999999</v>
      </c>
    </row>
    <row r="67" spans="3:20" x14ac:dyDescent="0.3">
      <c r="J67" s="150" t="s">
        <v>98</v>
      </c>
      <c r="L67" s="297">
        <v>1.0617622799999999</v>
      </c>
      <c r="M67" s="173">
        <f t="shared" ref="M67:R68" si="46">+L67</f>
        <v>1.0617622799999999</v>
      </c>
      <c r="N67" s="173">
        <f t="shared" si="46"/>
        <v>1.0617622799999999</v>
      </c>
      <c r="O67" s="173">
        <f t="shared" si="46"/>
        <v>1.0617622799999999</v>
      </c>
      <c r="P67" s="173">
        <f t="shared" si="46"/>
        <v>1.0617622799999999</v>
      </c>
      <c r="Q67" s="173">
        <f t="shared" si="46"/>
        <v>1.0617622799999999</v>
      </c>
      <c r="R67" s="173">
        <f t="shared" si="46"/>
        <v>1.0617622799999999</v>
      </c>
    </row>
    <row r="68" spans="3:20" x14ac:dyDescent="0.3">
      <c r="J68" s="140" t="s">
        <v>99</v>
      </c>
      <c r="L68" s="297">
        <v>2.3559999999999999</v>
      </c>
      <c r="M68" s="173">
        <f t="shared" si="46"/>
        <v>2.3559999999999999</v>
      </c>
      <c r="N68" s="173">
        <f t="shared" si="46"/>
        <v>2.3559999999999999</v>
      </c>
      <c r="O68" s="173">
        <f t="shared" si="46"/>
        <v>2.3559999999999999</v>
      </c>
      <c r="P68" s="173">
        <f t="shared" si="46"/>
        <v>2.3559999999999999</v>
      </c>
      <c r="Q68" s="173">
        <f t="shared" si="46"/>
        <v>2.3559999999999999</v>
      </c>
      <c r="R68" s="173">
        <f t="shared" si="46"/>
        <v>2.3559999999999999</v>
      </c>
    </row>
    <row r="69" spans="3:20" x14ac:dyDescent="0.3">
      <c r="J69" s="140" t="s">
        <v>118</v>
      </c>
      <c r="L69" s="297">
        <v>-1.571</v>
      </c>
      <c r="M69" s="173">
        <v>0.09</v>
      </c>
      <c r="N69" s="173">
        <v>0</v>
      </c>
      <c r="O69" s="173">
        <v>0</v>
      </c>
      <c r="P69" s="173">
        <v>0</v>
      </c>
      <c r="Q69" s="173">
        <v>0</v>
      </c>
      <c r="R69" s="173">
        <v>0</v>
      </c>
    </row>
    <row r="70" spans="3:20" x14ac:dyDescent="0.3">
      <c r="J70" s="50" t="s">
        <v>100</v>
      </c>
      <c r="K70" s="50"/>
      <c r="L70" s="298">
        <f t="shared" ref="L70:R70" si="47">SUM(L60:L69)</f>
        <v>7.4190004666666667</v>
      </c>
      <c r="M70" s="174">
        <f t="shared" si="47"/>
        <v>9.6727622800000006</v>
      </c>
      <c r="N70" s="174">
        <f t="shared" si="47"/>
        <v>11.42676228</v>
      </c>
      <c r="O70" s="174">
        <f t="shared" si="47"/>
        <v>12.17212878059328</v>
      </c>
      <c r="P70" s="174">
        <f t="shared" si="47"/>
        <v>12.011868993613863</v>
      </c>
      <c r="Q70" s="174">
        <f t="shared" si="47"/>
        <v>11.944797257481033</v>
      </c>
      <c r="R70" s="174">
        <f t="shared" si="47"/>
        <v>12.384945199527206</v>
      </c>
      <c r="T70" s="65"/>
    </row>
    <row r="71" spans="3:20" x14ac:dyDescent="0.3">
      <c r="J71" s="144" t="s">
        <v>86</v>
      </c>
      <c r="K71" s="50"/>
      <c r="L71" s="300">
        <f>L70*stub1h24</f>
        <v>5.56425035</v>
      </c>
      <c r="M71" s="174"/>
      <c r="N71" s="174"/>
      <c r="O71" s="174"/>
      <c r="P71" s="174"/>
      <c r="Q71" s="174"/>
      <c r="R71" s="174"/>
    </row>
    <row r="72" spans="3:20" x14ac:dyDescent="0.3">
      <c r="J72" s="180" t="s">
        <v>33</v>
      </c>
      <c r="K72" s="48"/>
      <c r="L72" s="297">
        <v>5.22</v>
      </c>
      <c r="M72" s="187"/>
      <c r="N72" s="187"/>
      <c r="O72" s="187"/>
      <c r="P72" s="187"/>
      <c r="Q72" s="187"/>
      <c r="R72" s="187"/>
    </row>
    <row r="73" spans="3:20" x14ac:dyDescent="0.3">
      <c r="J73" s="180" t="s">
        <v>191</v>
      </c>
      <c r="K73" s="48"/>
      <c r="L73" s="297"/>
      <c r="M73" s="187"/>
      <c r="N73" s="187">
        <v>-0.5</v>
      </c>
      <c r="O73" s="187"/>
      <c r="P73" s="187"/>
      <c r="Q73" s="187"/>
      <c r="R73" s="187"/>
    </row>
    <row r="74" spans="3:20" ht="14.5" thickBot="1" x14ac:dyDescent="0.35">
      <c r="C74" s="23" t="s">
        <v>119</v>
      </c>
      <c r="H74" s="23" t="s">
        <v>78</v>
      </c>
      <c r="J74" s="207" t="s">
        <v>120</v>
      </c>
      <c r="K74" s="208"/>
      <c r="L74" s="302">
        <f>SUM(L71,L58,L72)</f>
        <v>19.24647435</v>
      </c>
      <c r="M74" s="209">
        <f>SUM(M57,M70,M73)</f>
        <v>20.472702888000001</v>
      </c>
      <c r="N74" s="209">
        <f t="shared" ref="N74:R74" si="48">SUM(N57,N70,N73)</f>
        <v>23.365871728959998</v>
      </c>
      <c r="O74" s="209">
        <f t="shared" si="48"/>
        <v>24.975894779057278</v>
      </c>
      <c r="P74" s="209">
        <f t="shared" si="48"/>
        <v>25.21141622283114</v>
      </c>
      <c r="Q74" s="209">
        <f t="shared" si="48"/>
        <v>25.618464089747683</v>
      </c>
      <c r="R74" s="209">
        <f t="shared" si="48"/>
        <v>26.332085368439188</v>
      </c>
      <c r="S74" s="65"/>
      <c r="T74" s="65"/>
    </row>
    <row r="75" spans="3:20" ht="15" thickTop="1" x14ac:dyDescent="0.35">
      <c r="C75" s="151">
        <v>0</v>
      </c>
      <c r="D75" s="132" t="s">
        <v>121</v>
      </c>
      <c r="J75" s="49" t="s">
        <v>122</v>
      </c>
      <c r="M75" s="173">
        <f>IF($C$75=1,-3,0)</f>
        <v>0</v>
      </c>
      <c r="N75" s="173">
        <f>IF($C$75=1,-5,0)</f>
        <v>0</v>
      </c>
      <c r="O75" s="173">
        <f>IF($C$75=1,-5,0)</f>
        <v>0</v>
      </c>
      <c r="P75" s="173">
        <f>IF($C$75=1,-5,0)</f>
        <v>0</v>
      </c>
      <c r="Q75" s="173">
        <f>IF($C$75=1,-5,0)</f>
        <v>0</v>
      </c>
      <c r="R75" s="173">
        <f>IF($C$75=1,-5,0)</f>
        <v>0</v>
      </c>
    </row>
    <row r="76" spans="3:20" x14ac:dyDescent="0.3">
      <c r="J76" s="50" t="s">
        <v>123</v>
      </c>
      <c r="K76" s="50"/>
      <c r="L76" s="298">
        <f t="shared" ref="L76:R76" si="49">L74+L75</f>
        <v>19.24647435</v>
      </c>
      <c r="M76" s="174">
        <f t="shared" si="49"/>
        <v>20.472702888000001</v>
      </c>
      <c r="N76" s="174">
        <f t="shared" si="49"/>
        <v>23.365871728959998</v>
      </c>
      <c r="O76" s="174">
        <f t="shared" si="49"/>
        <v>24.975894779057278</v>
      </c>
      <c r="P76" s="174">
        <f t="shared" si="49"/>
        <v>25.21141622283114</v>
      </c>
      <c r="Q76" s="174">
        <f t="shared" si="49"/>
        <v>25.618464089747683</v>
      </c>
      <c r="R76" s="174">
        <f t="shared" si="49"/>
        <v>26.332085368439188</v>
      </c>
    </row>
    <row r="77" spans="3:20" x14ac:dyDescent="0.3">
      <c r="L77" s="307"/>
      <c r="M77" s="189"/>
      <c r="N77" s="189"/>
      <c r="O77" s="189"/>
      <c r="P77" s="189"/>
      <c r="Q77" s="189"/>
      <c r="R77" s="189"/>
    </row>
    <row r="78" spans="3:20" x14ac:dyDescent="0.3">
      <c r="H78" s="23" t="s">
        <v>78</v>
      </c>
      <c r="J78" s="190" t="s">
        <v>17</v>
      </c>
      <c r="K78" s="191"/>
      <c r="M78" s="191"/>
      <c r="N78" s="191"/>
      <c r="O78" s="191"/>
      <c r="P78" s="191"/>
      <c r="Q78" s="191"/>
      <c r="R78" s="191"/>
    </row>
    <row r="79" spans="3:20" x14ac:dyDescent="0.3">
      <c r="J79" s="152"/>
      <c r="K79" s="51"/>
      <c r="L79" s="295"/>
      <c r="M79" s="51"/>
      <c r="N79" s="51"/>
      <c r="O79" s="51"/>
      <c r="P79" s="51"/>
      <c r="Q79" s="51"/>
      <c r="R79" s="51"/>
    </row>
    <row r="80" spans="3:20" x14ac:dyDescent="0.3">
      <c r="C80" s="42">
        <f t="shared" ref="C80:C84" si="50">D80/(1+$D$2)</f>
        <v>345612</v>
      </c>
      <c r="D80" s="153">
        <v>432015</v>
      </c>
      <c r="E80" s="41"/>
      <c r="F80" s="41"/>
      <c r="G80" s="41"/>
      <c r="J80" s="140" t="s">
        <v>124</v>
      </c>
      <c r="L80" s="290">
        <v>8</v>
      </c>
      <c r="M80" s="49">
        <v>5</v>
      </c>
      <c r="N80" s="49">
        <f>M80</f>
        <v>5</v>
      </c>
      <c r="O80" s="49">
        <f t="shared" ref="O80:R81" si="51">+N80</f>
        <v>5</v>
      </c>
      <c r="P80" s="49">
        <f t="shared" si="51"/>
        <v>5</v>
      </c>
      <c r="Q80" s="49">
        <f t="shared" si="51"/>
        <v>5</v>
      </c>
      <c r="R80" s="49">
        <f t="shared" si="51"/>
        <v>5</v>
      </c>
    </row>
    <row r="81" spans="3:18" x14ac:dyDescent="0.3">
      <c r="C81" s="42">
        <f t="shared" si="50"/>
        <v>215300</v>
      </c>
      <c r="D81" s="153">
        <v>269125</v>
      </c>
      <c r="E81" s="41"/>
      <c r="F81" s="41"/>
      <c r="G81" s="41"/>
      <c r="J81" s="140" t="s">
        <v>125</v>
      </c>
      <c r="L81" s="290">
        <v>2</v>
      </c>
      <c r="M81" s="49">
        <f>+L81</f>
        <v>2</v>
      </c>
      <c r="N81" s="49">
        <f>+M81</f>
        <v>2</v>
      </c>
      <c r="O81" s="49">
        <f t="shared" si="51"/>
        <v>2</v>
      </c>
      <c r="P81" s="49">
        <f t="shared" si="51"/>
        <v>2</v>
      </c>
      <c r="Q81" s="49">
        <f t="shared" si="51"/>
        <v>2</v>
      </c>
      <c r="R81" s="49">
        <f t="shared" si="51"/>
        <v>2</v>
      </c>
    </row>
    <row r="82" spans="3:18" x14ac:dyDescent="0.3">
      <c r="C82" s="42">
        <f t="shared" si="50"/>
        <v>237619.20000000001</v>
      </c>
      <c r="D82" s="153">
        <v>297024</v>
      </c>
      <c r="E82" s="41"/>
      <c r="F82" s="41"/>
      <c r="G82" s="41"/>
      <c r="J82" s="140" t="s">
        <v>126</v>
      </c>
      <c r="L82" s="290">
        <v>1</v>
      </c>
      <c r="M82" s="49">
        <v>0</v>
      </c>
      <c r="N82" s="49">
        <v>0</v>
      </c>
      <c r="O82" s="49">
        <v>0</v>
      </c>
      <c r="P82" s="49">
        <f>IF($C$75=1,0,M82)</f>
        <v>0</v>
      </c>
      <c r="Q82" s="49">
        <f>IF($C$75=1,0,N82)</f>
        <v>0</v>
      </c>
      <c r="R82" s="49">
        <f>IF($C$75=1,0,O82)</f>
        <v>0</v>
      </c>
    </row>
    <row r="83" spans="3:18" x14ac:dyDescent="0.3">
      <c r="C83" s="42">
        <f t="shared" si="50"/>
        <v>60464.800000000003</v>
      </c>
      <c r="D83" s="153">
        <v>75581</v>
      </c>
      <c r="E83" s="41"/>
      <c r="F83" s="41"/>
      <c r="G83" s="41"/>
      <c r="J83" s="140" t="s">
        <v>127</v>
      </c>
      <c r="L83" s="290">
        <v>3</v>
      </c>
      <c r="M83" s="49">
        <v>3</v>
      </c>
      <c r="N83" s="49">
        <f>+M83</f>
        <v>3</v>
      </c>
      <c r="O83" s="49">
        <f>N83+1</f>
        <v>4</v>
      </c>
      <c r="P83" s="49">
        <f>+O83</f>
        <v>4</v>
      </c>
      <c r="Q83" s="49">
        <f>+P83</f>
        <v>4</v>
      </c>
      <c r="R83" s="49">
        <f>+Q83</f>
        <v>4</v>
      </c>
    </row>
    <row r="84" spans="3:18" x14ac:dyDescent="0.3">
      <c r="C84" s="42">
        <f t="shared" si="50"/>
        <v>29513.599999999999</v>
      </c>
      <c r="D84" s="153">
        <v>36892</v>
      </c>
      <c r="E84" s="41"/>
      <c r="F84" s="41"/>
      <c r="G84" s="41"/>
      <c r="J84" s="140" t="s">
        <v>128</v>
      </c>
      <c r="L84" s="290">
        <v>1</v>
      </c>
      <c r="M84" s="49">
        <v>0</v>
      </c>
      <c r="N84" s="49">
        <v>0</v>
      </c>
      <c r="O84" s="49">
        <v>0</v>
      </c>
      <c r="P84" s="49">
        <f>IF($C$75=1,0,M84)</f>
        <v>0</v>
      </c>
      <c r="Q84" s="49">
        <f>IF($C$75=1,0,N84)</f>
        <v>0</v>
      </c>
      <c r="R84" s="49">
        <f>IF($C$75=1,0,O84)</f>
        <v>0</v>
      </c>
    </row>
    <row r="85" spans="3:18" x14ac:dyDescent="0.3">
      <c r="C85" s="42"/>
      <c r="D85" s="44"/>
      <c r="J85" s="154" t="s">
        <v>129</v>
      </c>
    </row>
    <row r="86" spans="3:18" x14ac:dyDescent="0.3">
      <c r="C86" s="42">
        <f t="shared" ref="C86:C90" si="52">D86/(1+$D$2)</f>
        <v>71513.46666666666</v>
      </c>
      <c r="D86" s="155">
        <f>+D87</f>
        <v>89391.833333333328</v>
      </c>
      <c r="E86" s="41"/>
      <c r="F86" s="41"/>
      <c r="G86" s="41"/>
      <c r="J86" s="140" t="s">
        <v>130</v>
      </c>
      <c r="L86" s="290">
        <v>1</v>
      </c>
      <c r="M86" s="49">
        <f>+L86</f>
        <v>1</v>
      </c>
      <c r="N86" s="49">
        <v>1</v>
      </c>
      <c r="O86" s="49">
        <f>+N86+1</f>
        <v>2</v>
      </c>
      <c r="P86" s="49">
        <f t="shared" ref="P86" si="53">+O86+1</f>
        <v>3</v>
      </c>
      <c r="Q86" s="49">
        <f>P86</f>
        <v>3</v>
      </c>
      <c r="R86" s="49">
        <f>Q86</f>
        <v>3</v>
      </c>
    </row>
    <row r="87" spans="3:18" x14ac:dyDescent="0.3">
      <c r="C87" s="42">
        <f t="shared" si="52"/>
        <v>71513.46666666666</v>
      </c>
      <c r="D87" s="153">
        <v>89391.833333333328</v>
      </c>
      <c r="E87" s="41"/>
      <c r="F87" s="41"/>
      <c r="G87" s="41"/>
      <c r="J87" s="140" t="s">
        <v>196</v>
      </c>
      <c r="L87" s="290">
        <v>3</v>
      </c>
      <c r="M87" s="49">
        <v>4</v>
      </c>
      <c r="N87" s="49">
        <v>4</v>
      </c>
      <c r="O87" s="49">
        <f>+N87+1</f>
        <v>5</v>
      </c>
      <c r="P87" s="49">
        <f>+O87+1</f>
        <v>6</v>
      </c>
      <c r="Q87" s="49">
        <f>P87</f>
        <v>6</v>
      </c>
      <c r="R87" s="49">
        <f>Q87</f>
        <v>6</v>
      </c>
    </row>
    <row r="88" spans="3:18" x14ac:dyDescent="0.3">
      <c r="C88" s="42">
        <f t="shared" si="52"/>
        <v>71513.46666666666</v>
      </c>
      <c r="D88" s="153">
        <v>89391.833333333328</v>
      </c>
      <c r="E88" s="41"/>
      <c r="F88" s="41"/>
      <c r="G88" s="41"/>
      <c r="J88" s="140" t="s">
        <v>131</v>
      </c>
      <c r="L88" s="290">
        <v>3</v>
      </c>
      <c r="M88" s="49">
        <v>2</v>
      </c>
      <c r="N88" s="49">
        <f t="shared" ref="N88:R90" si="54">+M88</f>
        <v>2</v>
      </c>
      <c r="O88" s="49">
        <f t="shared" si="54"/>
        <v>2</v>
      </c>
      <c r="P88" s="49">
        <f t="shared" si="54"/>
        <v>2</v>
      </c>
      <c r="Q88" s="49">
        <f t="shared" si="54"/>
        <v>2</v>
      </c>
      <c r="R88" s="49">
        <f t="shared" si="54"/>
        <v>2</v>
      </c>
    </row>
    <row r="89" spans="3:18" x14ac:dyDescent="0.3">
      <c r="C89" s="42">
        <f t="shared" si="52"/>
        <v>88800</v>
      </c>
      <c r="D89" s="153">
        <v>111000</v>
      </c>
      <c r="E89" s="41"/>
      <c r="F89" s="41"/>
      <c r="G89" s="41"/>
      <c r="J89" s="140" t="s">
        <v>132</v>
      </c>
      <c r="L89" s="290">
        <v>2</v>
      </c>
      <c r="M89" s="49">
        <v>3</v>
      </c>
      <c r="N89" s="49">
        <v>5</v>
      </c>
      <c r="O89" s="49">
        <f t="shared" si="54"/>
        <v>5</v>
      </c>
      <c r="P89" s="49">
        <f t="shared" si="54"/>
        <v>5</v>
      </c>
      <c r="Q89" s="49">
        <f t="shared" si="54"/>
        <v>5</v>
      </c>
      <c r="R89" s="49">
        <f t="shared" si="54"/>
        <v>5</v>
      </c>
    </row>
    <row r="90" spans="3:18" x14ac:dyDescent="0.3">
      <c r="C90" s="42">
        <f t="shared" si="52"/>
        <v>77441.600000000006</v>
      </c>
      <c r="D90" s="153">
        <v>96802</v>
      </c>
      <c r="E90" s="41"/>
      <c r="F90" s="41"/>
      <c r="G90" s="41"/>
      <c r="J90" s="140" t="s">
        <v>133</v>
      </c>
      <c r="L90" s="290">
        <v>3</v>
      </c>
      <c r="M90" s="49">
        <v>0</v>
      </c>
      <c r="N90" s="49">
        <f t="shared" si="54"/>
        <v>0</v>
      </c>
      <c r="O90" s="49">
        <f t="shared" si="54"/>
        <v>0</v>
      </c>
      <c r="P90" s="49">
        <f t="shared" si="54"/>
        <v>0</v>
      </c>
      <c r="Q90" s="49">
        <f t="shared" si="54"/>
        <v>0</v>
      </c>
      <c r="R90" s="49">
        <f t="shared" si="54"/>
        <v>0</v>
      </c>
    </row>
    <row r="91" spans="3:18" x14ac:dyDescent="0.3">
      <c r="C91" s="42"/>
      <c r="D91" s="156"/>
      <c r="E91" s="41"/>
      <c r="F91" s="41"/>
      <c r="G91" s="41"/>
      <c r="J91" s="154" t="s">
        <v>134</v>
      </c>
    </row>
    <row r="92" spans="3:18" x14ac:dyDescent="0.3">
      <c r="C92" s="42">
        <f t="shared" ref="C92:C106" si="55">D92/(1+$D$2)</f>
        <v>114415.2</v>
      </c>
      <c r="D92" s="153">
        <v>143019</v>
      </c>
      <c r="E92" s="41"/>
      <c r="F92" s="41"/>
      <c r="G92" s="41"/>
      <c r="J92" s="140" t="s">
        <v>135</v>
      </c>
      <c r="L92" s="290">
        <v>1</v>
      </c>
      <c r="M92" s="49">
        <f>+L92</f>
        <v>1</v>
      </c>
      <c r="N92" s="49">
        <v>1</v>
      </c>
      <c r="O92" s="49">
        <f>+N92+1</f>
        <v>2</v>
      </c>
      <c r="P92" s="49">
        <f>O92</f>
        <v>2</v>
      </c>
      <c r="Q92" s="49">
        <f>P92</f>
        <v>2</v>
      </c>
      <c r="R92" s="49">
        <f>+Q92+1</f>
        <v>3</v>
      </c>
    </row>
    <row r="93" spans="3:18" x14ac:dyDescent="0.3">
      <c r="C93" s="42"/>
      <c r="J93" s="154" t="s">
        <v>136</v>
      </c>
    </row>
    <row r="94" spans="3:18" x14ac:dyDescent="0.3">
      <c r="C94" s="42">
        <f t="shared" si="55"/>
        <v>130096.8</v>
      </c>
      <c r="D94" s="153">
        <v>162621</v>
      </c>
      <c r="E94" s="41"/>
      <c r="F94" s="41"/>
      <c r="G94" s="41"/>
      <c r="J94" s="140" t="s">
        <v>137</v>
      </c>
      <c r="L94" s="290">
        <v>1</v>
      </c>
      <c r="M94" s="49">
        <v>1</v>
      </c>
      <c r="N94" s="49">
        <v>1</v>
      </c>
      <c r="O94" s="49">
        <v>1</v>
      </c>
      <c r="P94" s="49">
        <v>1</v>
      </c>
      <c r="Q94" s="49">
        <v>1</v>
      </c>
      <c r="R94" s="49">
        <v>1</v>
      </c>
    </row>
    <row r="95" spans="3:18" x14ac:dyDescent="0.3">
      <c r="C95" s="42">
        <f t="shared" si="55"/>
        <v>65932.800000000003</v>
      </c>
      <c r="D95" s="153">
        <v>82416</v>
      </c>
      <c r="E95" s="41"/>
      <c r="F95" s="41"/>
      <c r="G95" s="41"/>
      <c r="J95" s="140" t="s">
        <v>138</v>
      </c>
      <c r="L95" s="290">
        <v>1</v>
      </c>
      <c r="M95" s="49">
        <v>1</v>
      </c>
      <c r="N95" s="49">
        <v>1</v>
      </c>
      <c r="O95" s="49">
        <f>+N95+1</f>
        <v>2</v>
      </c>
      <c r="P95" s="49">
        <f t="shared" ref="P95:R96" si="56">O95</f>
        <v>2</v>
      </c>
      <c r="Q95" s="49">
        <f t="shared" si="56"/>
        <v>2</v>
      </c>
      <c r="R95" s="49">
        <f t="shared" si="56"/>
        <v>2</v>
      </c>
    </row>
    <row r="96" spans="3:18" x14ac:dyDescent="0.3">
      <c r="C96" s="42">
        <f t="shared" si="55"/>
        <v>75148</v>
      </c>
      <c r="D96" s="153">
        <v>93935</v>
      </c>
      <c r="E96" s="41"/>
      <c r="F96" s="41"/>
      <c r="G96" s="41"/>
      <c r="J96" s="140" t="s">
        <v>197</v>
      </c>
      <c r="M96" s="49">
        <v>2</v>
      </c>
      <c r="N96" s="49">
        <f>M96</f>
        <v>2</v>
      </c>
      <c r="O96" s="49">
        <f>N96</f>
        <v>2</v>
      </c>
      <c r="P96" s="49">
        <f t="shared" si="56"/>
        <v>2</v>
      </c>
      <c r="Q96" s="49">
        <f t="shared" si="56"/>
        <v>2</v>
      </c>
      <c r="R96" s="49">
        <f t="shared" si="56"/>
        <v>2</v>
      </c>
    </row>
    <row r="97" spans="3:21" x14ac:dyDescent="0.3">
      <c r="C97" s="42">
        <f t="shared" si="55"/>
        <v>49769.599999999999</v>
      </c>
      <c r="D97" s="153">
        <v>62212</v>
      </c>
      <c r="E97" s="41"/>
      <c r="F97" s="41"/>
      <c r="G97" s="41"/>
      <c r="J97" s="140" t="s">
        <v>133</v>
      </c>
      <c r="L97" s="290">
        <v>1</v>
      </c>
      <c r="M97" s="49">
        <v>0</v>
      </c>
      <c r="N97" s="49">
        <f>+M97</f>
        <v>0</v>
      </c>
      <c r="O97" s="49">
        <f>+N97</f>
        <v>0</v>
      </c>
      <c r="P97" s="49">
        <f>+O97</f>
        <v>0</v>
      </c>
      <c r="Q97" s="49">
        <f>+P97</f>
        <v>0</v>
      </c>
      <c r="R97" s="49">
        <f>+Q97</f>
        <v>0</v>
      </c>
    </row>
    <row r="98" spans="3:21" x14ac:dyDescent="0.3">
      <c r="C98" s="42"/>
      <c r="J98" s="154" t="s">
        <v>139</v>
      </c>
    </row>
    <row r="99" spans="3:21" x14ac:dyDescent="0.3">
      <c r="C99" s="42">
        <f t="shared" si="55"/>
        <v>108311.28</v>
      </c>
      <c r="D99" s="153">
        <v>135389.1</v>
      </c>
      <c r="E99" s="41"/>
      <c r="F99" s="41"/>
      <c r="G99" s="41"/>
      <c r="J99" s="140" t="s">
        <v>140</v>
      </c>
      <c r="L99" s="290">
        <v>1</v>
      </c>
      <c r="M99" s="49">
        <v>0</v>
      </c>
      <c r="N99" s="49">
        <f>+M99</f>
        <v>0</v>
      </c>
      <c r="O99" s="49">
        <f>+N99</f>
        <v>0</v>
      </c>
      <c r="P99" s="49">
        <f>+O99</f>
        <v>0</v>
      </c>
      <c r="Q99" s="49">
        <f>+P99</f>
        <v>0</v>
      </c>
      <c r="R99" s="49">
        <f>+Q99</f>
        <v>0</v>
      </c>
    </row>
    <row r="100" spans="3:21" x14ac:dyDescent="0.3">
      <c r="C100" s="42">
        <f t="shared" si="55"/>
        <v>84242.106666666659</v>
      </c>
      <c r="D100" s="153">
        <v>105302.63333333332</v>
      </c>
      <c r="E100" s="41"/>
      <c r="F100" s="41"/>
      <c r="G100" s="41"/>
      <c r="J100" s="140" t="s">
        <v>232</v>
      </c>
      <c r="L100" s="290">
        <v>3</v>
      </c>
      <c r="M100" s="49">
        <v>0</v>
      </c>
      <c r="N100" s="49">
        <v>0</v>
      </c>
      <c r="O100" s="49">
        <f>+N100+1</f>
        <v>1</v>
      </c>
      <c r="P100" s="49">
        <f>+O100+1</f>
        <v>2</v>
      </c>
      <c r="Q100" s="49">
        <f>P100</f>
        <v>2</v>
      </c>
      <c r="R100" s="49">
        <f>Q100</f>
        <v>2</v>
      </c>
    </row>
    <row r="101" spans="3:21" x14ac:dyDescent="0.3">
      <c r="C101" s="42">
        <f t="shared" si="55"/>
        <v>96000</v>
      </c>
      <c r="D101" s="157">
        <v>120000</v>
      </c>
      <c r="E101" s="41"/>
      <c r="F101" s="41"/>
      <c r="G101" s="41"/>
      <c r="J101" s="140" t="s">
        <v>141</v>
      </c>
      <c r="L101" s="290">
        <v>0</v>
      </c>
      <c r="M101" s="49">
        <v>4</v>
      </c>
      <c r="N101" s="49">
        <f>+M101+1</f>
        <v>5</v>
      </c>
      <c r="O101" s="49">
        <f>+N101+1</f>
        <v>6</v>
      </c>
      <c r="P101" s="49">
        <f>O101</f>
        <v>6</v>
      </c>
      <c r="Q101" s="49">
        <f>P101</f>
        <v>6</v>
      </c>
      <c r="R101" s="49">
        <f>Q101</f>
        <v>6</v>
      </c>
    </row>
    <row r="102" spans="3:21" x14ac:dyDescent="0.3">
      <c r="C102" s="42">
        <f t="shared" si="55"/>
        <v>52800</v>
      </c>
      <c r="D102" s="153">
        <v>66000</v>
      </c>
      <c r="E102" s="41"/>
      <c r="F102" s="41"/>
      <c r="G102" s="41"/>
      <c r="J102" s="140" t="s">
        <v>142</v>
      </c>
      <c r="L102" s="290">
        <v>2</v>
      </c>
      <c r="M102" s="49">
        <f t="shared" ref="M102" si="57">+L102</f>
        <v>2</v>
      </c>
      <c r="N102" s="49">
        <v>2</v>
      </c>
      <c r="O102" s="49">
        <f>+N102</f>
        <v>2</v>
      </c>
      <c r="P102" s="49">
        <f>+O102</f>
        <v>2</v>
      </c>
      <c r="Q102" s="49">
        <f>+P102</f>
        <v>2</v>
      </c>
      <c r="R102" s="49">
        <f>+Q102</f>
        <v>2</v>
      </c>
    </row>
    <row r="103" spans="3:21" x14ac:dyDescent="0.3">
      <c r="C103" s="42"/>
      <c r="D103" s="41"/>
      <c r="E103" s="41"/>
      <c r="F103" s="41"/>
      <c r="G103" s="41"/>
      <c r="J103" s="154" t="s">
        <v>144</v>
      </c>
    </row>
    <row r="104" spans="3:21" x14ac:dyDescent="0.3">
      <c r="C104" s="42">
        <f t="shared" si="55"/>
        <v>100877.75999999999</v>
      </c>
      <c r="D104" s="153">
        <v>126097.2</v>
      </c>
      <c r="E104" s="41"/>
      <c r="F104" s="41"/>
      <c r="G104" s="41"/>
      <c r="J104" s="140" t="s">
        <v>145</v>
      </c>
      <c r="L104" s="290">
        <v>5</v>
      </c>
    </row>
    <row r="105" spans="3:21" x14ac:dyDescent="0.3">
      <c r="C105" s="42">
        <f t="shared" si="55"/>
        <v>40488</v>
      </c>
      <c r="D105" s="153">
        <v>50610</v>
      </c>
      <c r="E105" s="41"/>
      <c r="F105" s="41"/>
      <c r="G105" s="41"/>
      <c r="J105" s="140" t="s">
        <v>146</v>
      </c>
      <c r="L105" s="290">
        <v>12</v>
      </c>
    </row>
    <row r="106" spans="3:21" x14ac:dyDescent="0.3">
      <c r="C106" s="42">
        <f t="shared" si="55"/>
        <v>40954.400000000001</v>
      </c>
      <c r="D106" s="153">
        <v>51193</v>
      </c>
      <c r="E106" s="41"/>
      <c r="F106" s="41"/>
      <c r="G106" s="41"/>
      <c r="J106" s="140" t="s">
        <v>147</v>
      </c>
      <c r="L106" s="290">
        <v>3</v>
      </c>
      <c r="M106" s="49">
        <v>4</v>
      </c>
      <c r="N106" s="49">
        <v>4</v>
      </c>
      <c r="O106" s="49">
        <f>+N106+1</f>
        <v>5</v>
      </c>
      <c r="P106" s="49">
        <f>O106</f>
        <v>5</v>
      </c>
      <c r="Q106" s="49">
        <f>+P106+1</f>
        <v>6</v>
      </c>
      <c r="R106" s="49">
        <f>+Q106+1</f>
        <v>7</v>
      </c>
    </row>
    <row r="107" spans="3:21" x14ac:dyDescent="0.3">
      <c r="J107" s="158" t="s">
        <v>148</v>
      </c>
      <c r="K107" s="51"/>
      <c r="L107" s="296">
        <f t="shared" ref="L107:R107" si="58">SUM(L80:L106)</f>
        <v>57</v>
      </c>
      <c r="M107" s="50">
        <f t="shared" si="58"/>
        <v>35</v>
      </c>
      <c r="N107" s="50">
        <f t="shared" si="58"/>
        <v>38</v>
      </c>
      <c r="O107" s="50">
        <f t="shared" si="58"/>
        <v>46</v>
      </c>
      <c r="P107" s="50">
        <f t="shared" si="58"/>
        <v>49</v>
      </c>
      <c r="Q107" s="50">
        <f t="shared" si="58"/>
        <v>50</v>
      </c>
      <c r="R107" s="50">
        <f t="shared" si="58"/>
        <v>52</v>
      </c>
    </row>
    <row r="108" spans="3:21" x14ac:dyDescent="0.3">
      <c r="J108" s="159" t="s">
        <v>149</v>
      </c>
      <c r="L108" s="306">
        <f t="shared" ref="L108:R108" si="59">SUMPRODUCT($D80:$D106,L80:L106)*L$2/10^6</f>
        <v>8.1181278333333324</v>
      </c>
      <c r="M108" s="187">
        <f t="shared" si="59"/>
        <v>5.3820390100000006</v>
      </c>
      <c r="N108" s="187">
        <f t="shared" si="59"/>
        <v>5.8454965902000007</v>
      </c>
      <c r="O108" s="187">
        <f t="shared" si="59"/>
        <v>6.7649931447264002</v>
      </c>
      <c r="P108" s="187">
        <f t="shared" si="59"/>
        <v>7.2077971549563351</v>
      </c>
      <c r="Q108" s="187">
        <f t="shared" si="59"/>
        <v>7.4084743066136802</v>
      </c>
      <c r="R108" s="187">
        <f t="shared" si="59"/>
        <v>7.7753580485160541</v>
      </c>
    </row>
    <row r="109" spans="3:21" x14ac:dyDescent="0.3">
      <c r="D109" s="137">
        <v>1</v>
      </c>
      <c r="E109" s="137">
        <v>1</v>
      </c>
      <c r="F109" s="137">
        <v>1</v>
      </c>
      <c r="G109" s="137">
        <v>1</v>
      </c>
      <c r="J109" s="160" t="s">
        <v>111</v>
      </c>
      <c r="L109" s="297">
        <f>SUMPRODUCT($C80:$C106,L80:L106)/12*D109*L$2/10^6</f>
        <v>0.54120852222222215</v>
      </c>
      <c r="M109" s="173">
        <f>SUMPRODUCT($C80:$C106,M80:M106)/12*E109*M$2/10^6</f>
        <v>0.35880260066666664</v>
      </c>
      <c r="N109" s="173">
        <f>SUMPRODUCT($C80:$C106,N80:N106)/12*F109*N$2/10^6</f>
        <v>0.38969977267999995</v>
      </c>
      <c r="O109" s="173">
        <f>SUMPRODUCT($C80:$C106,O80:O106)/12*$G$109*O$2/10^6</f>
        <v>0.45099954298175998</v>
      </c>
      <c r="P109" s="173">
        <f>SUMPRODUCT($C80:$C106,P80:P106)/12*$G$109*P$2/10^6</f>
        <v>0.48051981033042229</v>
      </c>
      <c r="Q109" s="173">
        <f>SUMPRODUCT($C80:$C106,Q80:Q106)/12*$G$109*Q$2/10^6</f>
        <v>0.49389828710757866</v>
      </c>
      <c r="R109" s="173">
        <f>SUMPRODUCT($C80:$C106,R80:R106)/12*$G$109*R$2/10^6</f>
        <v>0.51835720323440349</v>
      </c>
      <c r="S109" s="125"/>
      <c r="U109" s="65"/>
    </row>
    <row r="110" spans="3:21" x14ac:dyDescent="0.3">
      <c r="J110" s="159" t="s">
        <v>150</v>
      </c>
      <c r="L110" s="306">
        <f>SUM(L108:L109)</f>
        <v>8.6593363555555545</v>
      </c>
      <c r="M110" s="187">
        <f t="shared" ref="M110:O110" si="60">SUM(M108:M109)</f>
        <v>5.7408416106666671</v>
      </c>
      <c r="N110" s="187">
        <f t="shared" si="60"/>
        <v>6.2351963628800009</v>
      </c>
      <c r="O110" s="187">
        <f t="shared" si="60"/>
        <v>7.2159926877081606</v>
      </c>
      <c r="P110" s="187">
        <f t="shared" ref="P110:Q110" si="61">SUM(P108:P109)</f>
        <v>7.6883169652867576</v>
      </c>
      <c r="Q110" s="187">
        <f t="shared" si="61"/>
        <v>7.9023725937212586</v>
      </c>
      <c r="R110" s="187">
        <f t="shared" ref="R110" si="62">SUM(R108:R109)</f>
        <v>8.2937152517504575</v>
      </c>
    </row>
    <row r="111" spans="3:21" x14ac:dyDescent="0.3">
      <c r="J111" s="161" t="s">
        <v>86</v>
      </c>
      <c r="K111" s="51"/>
      <c r="L111" s="300">
        <f>L110*stub1h24</f>
        <v>6.4945022666666663</v>
      </c>
      <c r="M111" s="176"/>
      <c r="N111" s="176"/>
      <c r="O111" s="176"/>
      <c r="P111" s="176"/>
      <c r="Q111" s="176"/>
      <c r="R111" s="176"/>
    </row>
    <row r="112" spans="3:21" x14ac:dyDescent="0.3">
      <c r="D112" s="149">
        <v>0.05</v>
      </c>
      <c r="E112" s="23" t="s">
        <v>151</v>
      </c>
      <c r="J112" s="138" t="s">
        <v>152</v>
      </c>
      <c r="K112" s="51"/>
      <c r="L112" s="300">
        <v>2.5</v>
      </c>
      <c r="M112" s="176">
        <v>0.81899999999999995</v>
      </c>
      <c r="N112" s="176">
        <v>0.64400000000000002</v>
      </c>
      <c r="O112" s="176">
        <f t="shared" ref="O112:R115" si="63">N112*(1+$D112)</f>
        <v>0.67620000000000002</v>
      </c>
      <c r="P112" s="176">
        <f t="shared" si="63"/>
        <v>0.71001000000000003</v>
      </c>
      <c r="Q112" s="176">
        <f t="shared" si="63"/>
        <v>0.74551050000000008</v>
      </c>
      <c r="R112" s="176">
        <f t="shared" si="63"/>
        <v>0.78278602500000016</v>
      </c>
    </row>
    <row r="113" spans="1:20" x14ac:dyDescent="0.3">
      <c r="C113" s="162">
        <v>0.30000000000000004</v>
      </c>
      <c r="D113" s="149">
        <v>0.05</v>
      </c>
      <c r="E113" s="23" t="s">
        <v>151</v>
      </c>
      <c r="J113" s="140" t="s">
        <v>153</v>
      </c>
      <c r="L113" s="297">
        <f>$C113*L$110</f>
        <v>2.5978009066666665</v>
      </c>
      <c r="M113" s="173">
        <v>2.9340000000000002</v>
      </c>
      <c r="N113" s="173">
        <v>4.2119999999999997</v>
      </c>
      <c r="O113" s="173">
        <f t="shared" si="63"/>
        <v>4.4226000000000001</v>
      </c>
      <c r="P113" s="173">
        <f t="shared" si="63"/>
        <v>4.6437300000000006</v>
      </c>
      <c r="Q113" s="173">
        <f t="shared" si="63"/>
        <v>4.8759165000000007</v>
      </c>
      <c r="R113" s="173">
        <f t="shared" si="63"/>
        <v>5.119712325000001</v>
      </c>
    </row>
    <row r="114" spans="1:20" x14ac:dyDescent="0.3">
      <c r="C114" s="149">
        <v>0.02</v>
      </c>
      <c r="D114" s="149">
        <v>0.05</v>
      </c>
      <c r="E114" s="23" t="s">
        <v>151</v>
      </c>
      <c r="F114" s="142"/>
      <c r="G114" s="142"/>
      <c r="J114" s="140" t="s">
        <v>154</v>
      </c>
      <c r="L114" s="297">
        <f>$C114*L$110</f>
        <v>0.17318672711111111</v>
      </c>
      <c r="M114" s="173">
        <v>0.182</v>
      </c>
      <c r="N114" s="173">
        <v>0.30599999999999999</v>
      </c>
      <c r="O114" s="173">
        <f t="shared" si="63"/>
        <v>0.32130000000000003</v>
      </c>
      <c r="P114" s="173">
        <f t="shared" si="63"/>
        <v>0.33736500000000003</v>
      </c>
      <c r="Q114" s="173">
        <f t="shared" si="63"/>
        <v>0.35423325000000006</v>
      </c>
      <c r="R114" s="173">
        <f t="shared" si="63"/>
        <v>0.37194491250000006</v>
      </c>
    </row>
    <row r="115" spans="1:20" x14ac:dyDescent="0.3">
      <c r="C115" s="163">
        <v>3.5000000000000003E-2</v>
      </c>
      <c r="D115" s="149">
        <v>0.05</v>
      </c>
      <c r="E115" s="23" t="s">
        <v>151</v>
      </c>
      <c r="F115" s="142"/>
      <c r="G115" s="142"/>
      <c r="J115" s="140" t="s">
        <v>93</v>
      </c>
      <c r="L115" s="297">
        <f>$C115*L$110</f>
        <v>0.30307677244444442</v>
      </c>
      <c r="M115" s="173">
        <v>0.318</v>
      </c>
      <c r="N115" s="173">
        <v>7.4999999999999997E-2</v>
      </c>
      <c r="O115" s="173">
        <f t="shared" si="63"/>
        <v>7.8750000000000001E-2</v>
      </c>
      <c r="P115" s="173">
        <f t="shared" si="63"/>
        <v>8.2687500000000011E-2</v>
      </c>
      <c r="Q115" s="173">
        <f t="shared" si="63"/>
        <v>8.6821875000000021E-2</v>
      </c>
      <c r="R115" s="173">
        <f t="shared" si="63"/>
        <v>9.1162968750000031E-2</v>
      </c>
    </row>
    <row r="116" spans="1:20" x14ac:dyDescent="0.3">
      <c r="D116" s="149">
        <v>0.05</v>
      </c>
      <c r="E116" s="23" t="s">
        <v>151</v>
      </c>
      <c r="J116" s="140" t="s">
        <v>155</v>
      </c>
      <c r="L116" s="297">
        <v>1.58786056</v>
      </c>
      <c r="M116" s="173">
        <v>0.44500000000000001</v>
      </c>
      <c r="N116" s="173">
        <v>0.34399999999999997</v>
      </c>
      <c r="O116" s="173">
        <f t="shared" ref="O116:R116" si="64">+N116*(1+10%)*O$2</f>
        <v>0.40156110719999999</v>
      </c>
      <c r="P116" s="173">
        <f t="shared" si="64"/>
        <v>0.47812892230233633</v>
      </c>
      <c r="Q116" s="173">
        <f t="shared" si="64"/>
        <v>0.5806822610255854</v>
      </c>
      <c r="R116" s="173">
        <f t="shared" si="64"/>
        <v>0.71933679389028915</v>
      </c>
    </row>
    <row r="117" spans="1:20" x14ac:dyDescent="0.3">
      <c r="A117" s="253">
        <v>1000000</v>
      </c>
      <c r="B117" s="23" t="s">
        <v>242</v>
      </c>
      <c r="C117" s="23" t="s">
        <v>151</v>
      </c>
      <c r="D117" s="149">
        <v>0.2</v>
      </c>
      <c r="E117" s="149">
        <f>D117+5%</f>
        <v>0.25</v>
      </c>
      <c r="F117" s="149">
        <f t="shared" ref="F117:G117" si="65">E117+5%</f>
        <v>0.3</v>
      </c>
      <c r="G117" s="149">
        <f t="shared" si="65"/>
        <v>0.35</v>
      </c>
      <c r="J117" s="140" t="s">
        <v>241</v>
      </c>
      <c r="L117" s="297">
        <v>0</v>
      </c>
      <c r="M117" s="173">
        <v>0.96199999999999997</v>
      </c>
      <c r="N117" s="173">
        <v>1.986</v>
      </c>
      <c r="O117" s="173">
        <f>$A$117*(1+D117)/1000000+(20%*(O6-N6)*D6+20%*(O10-N10)*D10)/1000000</f>
        <v>1.3574572</v>
      </c>
      <c r="P117" s="173">
        <f>$A$117*(1+E117)/1000000+(20%*(P6-O6)*E6+20%*(P10-O10)*E10)/1000000</f>
        <v>1.25</v>
      </c>
      <c r="Q117" s="173">
        <f>$A$117*(1+F117)/1000000+(20%*(Q6-P6)*F6+20%*(Q10-P10)*F10)/1000000</f>
        <v>1.3</v>
      </c>
      <c r="R117" s="173">
        <f>$A$117*(1+G117)/1000000+(20%*(R6-Q6)*G6+20%*(R10-Q10)*G10)/1000000</f>
        <v>1.35</v>
      </c>
    </row>
    <row r="118" spans="1:20" x14ac:dyDescent="0.3">
      <c r="C118" s="149">
        <v>5.5E-2</v>
      </c>
      <c r="J118" s="140" t="s">
        <v>240</v>
      </c>
      <c r="L118" s="297">
        <f>$C118*L$110</f>
        <v>0.47626349955555553</v>
      </c>
      <c r="M118" s="173">
        <v>0.28299999999999997</v>
      </c>
      <c r="N118" s="173">
        <v>0.35199999999999998</v>
      </c>
      <c r="O118" s="173">
        <f t="shared" ref="O118:R118" si="66">$C118*O$110</f>
        <v>0.39687959782394883</v>
      </c>
      <c r="P118" s="173">
        <f t="shared" si="66"/>
        <v>0.42285743309077167</v>
      </c>
      <c r="Q118" s="173">
        <f t="shared" si="66"/>
        <v>0.43463049265466924</v>
      </c>
      <c r="R118" s="173">
        <f t="shared" si="66"/>
        <v>0.45615433884627515</v>
      </c>
    </row>
    <row r="119" spans="1:20" x14ac:dyDescent="0.3">
      <c r="C119" s="149">
        <v>0.05</v>
      </c>
      <c r="J119" s="140" t="s">
        <v>116</v>
      </c>
      <c r="L119" s="297">
        <f>$C119*L$110</f>
        <v>0.43296681777777773</v>
      </c>
      <c r="M119" s="173">
        <v>1.0629999999999999</v>
      </c>
      <c r="N119" s="173">
        <v>1.349</v>
      </c>
      <c r="O119" s="173">
        <f>N119*(1+$C$119)</f>
        <v>1.41645</v>
      </c>
      <c r="P119" s="173">
        <f t="shared" ref="P119:R121" si="67">O119*(1+$C$119)</f>
        <v>1.4872725</v>
      </c>
      <c r="Q119" s="173">
        <f t="shared" si="67"/>
        <v>1.5616361250000002</v>
      </c>
      <c r="R119" s="173">
        <f t="shared" si="67"/>
        <v>1.6397179312500003</v>
      </c>
    </row>
    <row r="120" spans="1:20" x14ac:dyDescent="0.3">
      <c r="C120" s="149">
        <v>0.1</v>
      </c>
      <c r="J120" s="140" t="s">
        <v>156</v>
      </c>
      <c r="L120" s="297">
        <f>$C120*L$110</f>
        <v>0.86593363555555547</v>
      </c>
      <c r="M120" s="173">
        <v>0.65</v>
      </c>
      <c r="N120" s="173">
        <v>0.95299999999999996</v>
      </c>
      <c r="O120" s="173">
        <f>N120*(1+$C$119)</f>
        <v>1.00065</v>
      </c>
      <c r="P120" s="173">
        <f t="shared" si="67"/>
        <v>1.0506825000000002</v>
      </c>
      <c r="Q120" s="173">
        <f t="shared" si="67"/>
        <v>1.1032166250000002</v>
      </c>
      <c r="R120" s="173">
        <f t="shared" si="67"/>
        <v>1.1583774562500002</v>
      </c>
    </row>
    <row r="121" spans="1:20" x14ac:dyDescent="0.3">
      <c r="C121" s="149">
        <v>6.5000000000000002E-2</v>
      </c>
      <c r="J121" s="140" t="s">
        <v>157</v>
      </c>
      <c r="L121" s="297">
        <f>$C121*L$110</f>
        <v>0.56285686311111105</v>
      </c>
      <c r="M121" s="173">
        <v>0.59599999999999997</v>
      </c>
      <c r="N121" s="173">
        <v>0.81399999999999995</v>
      </c>
      <c r="O121" s="173">
        <f>N121*(1+$C$119)</f>
        <v>0.85470000000000002</v>
      </c>
      <c r="P121" s="173">
        <f t="shared" si="67"/>
        <v>0.89743500000000009</v>
      </c>
      <c r="Q121" s="173">
        <f t="shared" si="67"/>
        <v>0.94230675000000019</v>
      </c>
      <c r="R121" s="173">
        <f t="shared" si="67"/>
        <v>0.98942208750000027</v>
      </c>
    </row>
    <row r="122" spans="1:20" ht="15" customHeight="1" x14ac:dyDescent="0.3">
      <c r="C122" s="23" t="s">
        <v>151</v>
      </c>
      <c r="D122" s="149">
        <v>0.05</v>
      </c>
      <c r="E122" s="149">
        <v>0.05</v>
      </c>
      <c r="F122" s="149">
        <v>0.1</v>
      </c>
      <c r="G122" s="149">
        <v>0.1</v>
      </c>
      <c r="J122" s="140" t="s">
        <v>158</v>
      </c>
      <c r="L122" s="297">
        <v>1</v>
      </c>
      <c r="M122" s="173">
        <v>9.8000000000000004E-2</v>
      </c>
      <c r="N122" s="173">
        <v>0.34399999999999997</v>
      </c>
      <c r="O122" s="173">
        <f>N122*(1+$G$122)</f>
        <v>0.37840000000000001</v>
      </c>
      <c r="P122" s="173">
        <f t="shared" ref="P122:R122" si="68">O122*(1+$G$122)</f>
        <v>0.41624000000000005</v>
      </c>
      <c r="Q122" s="173">
        <f t="shared" si="68"/>
        <v>0.4578640000000001</v>
      </c>
      <c r="R122" s="173">
        <f t="shared" si="68"/>
        <v>0.50365040000000016</v>
      </c>
    </row>
    <row r="123" spans="1:20" ht="15" customHeight="1" x14ac:dyDescent="0.3">
      <c r="C123" s="23" t="s">
        <v>151</v>
      </c>
      <c r="D123" s="149">
        <v>0</v>
      </c>
      <c r="E123" s="149">
        <v>2.5000000000000001E-2</v>
      </c>
      <c r="F123" s="149">
        <v>0.05</v>
      </c>
      <c r="G123" s="149">
        <v>0.05</v>
      </c>
      <c r="J123" s="140" t="s">
        <v>159</v>
      </c>
      <c r="L123" s="297">
        <v>0.23799999999999999</v>
      </c>
      <c r="M123" s="173">
        <v>0.307</v>
      </c>
      <c r="N123" s="173">
        <v>0.30499999999999999</v>
      </c>
      <c r="O123" s="173">
        <f>N123*(1+$G$123)</f>
        <v>0.32024999999999998</v>
      </c>
      <c r="P123" s="173">
        <f t="shared" ref="P123:R123" si="69">O123*(1+$G$123)</f>
        <v>0.33626250000000002</v>
      </c>
      <c r="Q123" s="173">
        <f t="shared" si="69"/>
        <v>0.35307562500000006</v>
      </c>
      <c r="R123" s="173">
        <f t="shared" si="69"/>
        <v>0.37072940625000006</v>
      </c>
    </row>
    <row r="124" spans="1:20" ht="15" customHeight="1" x14ac:dyDescent="0.3">
      <c r="C124" s="164"/>
      <c r="D124" s="164"/>
      <c r="J124" s="140" t="s">
        <v>98</v>
      </c>
      <c r="L124" s="297">
        <v>1.6E-2</v>
      </c>
      <c r="M124" s="173">
        <f t="shared" ref="M124:R125" si="70">+L124</f>
        <v>1.6E-2</v>
      </c>
      <c r="N124" s="173">
        <f t="shared" si="70"/>
        <v>1.6E-2</v>
      </c>
      <c r="O124" s="173">
        <f t="shared" si="70"/>
        <v>1.6E-2</v>
      </c>
      <c r="P124" s="173">
        <f t="shared" si="70"/>
        <v>1.6E-2</v>
      </c>
      <c r="Q124" s="173">
        <f t="shared" si="70"/>
        <v>1.6E-2</v>
      </c>
      <c r="R124" s="173">
        <f t="shared" si="70"/>
        <v>1.6E-2</v>
      </c>
    </row>
    <row r="125" spans="1:20" ht="15" customHeight="1" x14ac:dyDescent="0.3">
      <c r="C125" s="164"/>
      <c r="D125" s="142"/>
      <c r="J125" s="140" t="s">
        <v>99</v>
      </c>
      <c r="L125" s="297">
        <v>2.7559999999999998</v>
      </c>
      <c r="M125" s="173">
        <f t="shared" si="70"/>
        <v>2.7559999999999998</v>
      </c>
      <c r="N125" s="173">
        <f t="shared" si="70"/>
        <v>2.7559999999999998</v>
      </c>
      <c r="O125" s="173">
        <f t="shared" si="70"/>
        <v>2.7559999999999998</v>
      </c>
      <c r="P125" s="173">
        <f t="shared" si="70"/>
        <v>2.7559999999999998</v>
      </c>
      <c r="Q125" s="173">
        <f t="shared" si="70"/>
        <v>2.7559999999999998</v>
      </c>
      <c r="R125" s="173">
        <f t="shared" si="70"/>
        <v>2.7559999999999998</v>
      </c>
    </row>
    <row r="126" spans="1:20" x14ac:dyDescent="0.3">
      <c r="J126" s="50" t="s">
        <v>160</v>
      </c>
      <c r="K126" s="50"/>
      <c r="L126" s="298">
        <f t="shared" ref="L126:R126" si="71">SUM(L112:L125)</f>
        <v>13.509945782222221</v>
      </c>
      <c r="M126" s="174">
        <f t="shared" si="71"/>
        <v>11.429000000000002</v>
      </c>
      <c r="N126" s="174">
        <f t="shared" si="71"/>
        <v>14.456</v>
      </c>
      <c r="O126" s="174">
        <f t="shared" si="71"/>
        <v>14.397197905023948</v>
      </c>
      <c r="P126" s="174">
        <f t="shared" si="71"/>
        <v>14.88467135539311</v>
      </c>
      <c r="Q126" s="174">
        <f t="shared" si="71"/>
        <v>15.567894003680257</v>
      </c>
      <c r="R126" s="174">
        <f t="shared" si="71"/>
        <v>16.324994645236565</v>
      </c>
    </row>
    <row r="127" spans="1:20" x14ac:dyDescent="0.3">
      <c r="J127" s="144" t="s">
        <v>86</v>
      </c>
      <c r="K127" s="50"/>
      <c r="L127" s="300">
        <f>L126*stub1h24</f>
        <v>10.132459336666667</v>
      </c>
      <c r="M127" s="174"/>
      <c r="N127" s="174"/>
      <c r="O127" s="174"/>
      <c r="P127" s="174"/>
      <c r="Q127" s="174"/>
      <c r="R127" s="174"/>
    </row>
    <row r="128" spans="1:20" x14ac:dyDescent="0.3">
      <c r="J128" s="180" t="s">
        <v>33</v>
      </c>
      <c r="K128" s="48"/>
      <c r="L128" s="297">
        <v>5.0419999999999998</v>
      </c>
      <c r="M128" s="187"/>
      <c r="N128" s="187"/>
      <c r="O128" s="187"/>
      <c r="P128" s="187"/>
      <c r="Q128" s="187"/>
      <c r="R128" s="187"/>
      <c r="T128" s="65"/>
    </row>
    <row r="129" spans="3:19" ht="14.5" thickBot="1" x14ac:dyDescent="0.35">
      <c r="H129" s="23" t="s">
        <v>78</v>
      </c>
      <c r="J129" s="192" t="s">
        <v>161</v>
      </c>
      <c r="K129" s="193"/>
      <c r="L129" s="302">
        <f>SUM(L111,L127,L128)</f>
        <v>21.668961603333337</v>
      </c>
      <c r="M129" s="196">
        <f t="shared" ref="M129:R129" si="72">SUM(M110,M126)</f>
        <v>17.169841610666669</v>
      </c>
      <c r="N129" s="196">
        <f t="shared" si="72"/>
        <v>20.69119636288</v>
      </c>
      <c r="O129" s="196">
        <f t="shared" si="72"/>
        <v>21.61319059273211</v>
      </c>
      <c r="P129" s="196">
        <f t="shared" si="72"/>
        <v>22.572988320679869</v>
      </c>
      <c r="Q129" s="196">
        <f t="shared" si="72"/>
        <v>23.470266597401515</v>
      </c>
      <c r="R129" s="196">
        <f t="shared" si="72"/>
        <v>24.618709896987021</v>
      </c>
      <c r="S129" s="65"/>
    </row>
    <row r="130" spans="3:19" ht="14.5" thickTop="1" x14ac:dyDescent="0.3"/>
    <row r="131" spans="3:19" ht="14.5" x14ac:dyDescent="0.35">
      <c r="J131" s="197" t="s">
        <v>162</v>
      </c>
      <c r="K131" s="198"/>
      <c r="L131" s="308">
        <f t="shared" ref="L131:R131" si="73">SUM(L11,L15,L53,L107)</f>
        <v>134</v>
      </c>
      <c r="M131" s="198">
        <f t="shared" si="73"/>
        <v>117</v>
      </c>
      <c r="N131" s="198">
        <f t="shared" si="73"/>
        <v>160</v>
      </c>
      <c r="O131" s="199">
        <f t="shared" si="73"/>
        <v>181</v>
      </c>
      <c r="P131" s="199">
        <f t="shared" si="73"/>
        <v>194</v>
      </c>
      <c r="Q131" s="199">
        <f t="shared" si="73"/>
        <v>205</v>
      </c>
      <c r="R131" s="199">
        <f t="shared" si="73"/>
        <v>216</v>
      </c>
    </row>
    <row r="133" spans="3:19" x14ac:dyDescent="0.3">
      <c r="J133" s="48"/>
      <c r="L133" s="297"/>
      <c r="M133" s="173"/>
      <c r="N133" s="173"/>
      <c r="O133" s="173"/>
      <c r="P133" s="173"/>
      <c r="Q133" s="173"/>
      <c r="R133" s="173"/>
    </row>
    <row r="134" spans="3:19" x14ac:dyDescent="0.3">
      <c r="J134" s="48" t="s">
        <v>163</v>
      </c>
      <c r="L134" s="297">
        <f t="shared" ref="L134:R134" si="74">SUM(L129,L76,L40)</f>
        <v>44.693671549333338</v>
      </c>
      <c r="M134" s="173">
        <f t="shared" si="74"/>
        <v>45.045205373333332</v>
      </c>
      <c r="N134" s="173">
        <f t="shared" si="74"/>
        <v>60.585270258026654</v>
      </c>
      <c r="O134" s="173">
        <f t="shared" si="74"/>
        <v>66.167715192834208</v>
      </c>
      <c r="P134" s="173">
        <f t="shared" si="74"/>
        <v>69.817881227013459</v>
      </c>
      <c r="Q134" s="173">
        <f t="shared" si="74"/>
        <v>73.59014243600528</v>
      </c>
      <c r="R134" s="173">
        <f t="shared" si="74"/>
        <v>77.940648554818836</v>
      </c>
    </row>
    <row r="135" spans="3:19" x14ac:dyDescent="0.3">
      <c r="M135" s="189">
        <f>M134-M125-M124-M68-M67-M34-M32</f>
        <v>37.174776426666668</v>
      </c>
      <c r="N135" s="189">
        <f>N134-N125-N124-N68-N67-N34-N32</f>
        <v>49.902841311359992</v>
      </c>
    </row>
    <row r="136" spans="3:19" ht="14.5" x14ac:dyDescent="0.35">
      <c r="J136" s="54" t="s">
        <v>27</v>
      </c>
    </row>
    <row r="137" spans="3:19" x14ac:dyDescent="0.3">
      <c r="H137" s="23" t="s">
        <v>78</v>
      </c>
      <c r="J137" s="200" t="s">
        <v>199</v>
      </c>
      <c r="K137" s="201"/>
      <c r="M137" s="201"/>
      <c r="N137" s="201"/>
      <c r="O137" s="201"/>
      <c r="P137" s="201"/>
      <c r="Q137" s="201"/>
      <c r="R137" s="201"/>
    </row>
    <row r="138" spans="3:19" x14ac:dyDescent="0.3">
      <c r="J138" s="51"/>
      <c r="K138" s="51"/>
      <c r="L138" s="295"/>
      <c r="M138" s="51"/>
      <c r="N138" s="51"/>
      <c r="O138" s="51"/>
      <c r="P138" s="51"/>
      <c r="Q138" s="51"/>
      <c r="R138" s="51"/>
    </row>
    <row r="139" spans="3:19" x14ac:dyDescent="0.3">
      <c r="C139" s="42">
        <f t="shared" ref="C139" si="75">D139/(1+$D$2)</f>
        <v>134400</v>
      </c>
      <c r="D139" s="130">
        <v>168000</v>
      </c>
      <c r="J139" s="136" t="s">
        <v>204</v>
      </c>
      <c r="L139" s="290">
        <v>0</v>
      </c>
      <c r="M139" s="49">
        <v>0</v>
      </c>
      <c r="N139" s="49">
        <v>1</v>
      </c>
      <c r="O139" s="49">
        <v>4</v>
      </c>
      <c r="P139" s="49">
        <v>4</v>
      </c>
      <c r="Q139" s="49">
        <v>4</v>
      </c>
      <c r="R139" s="49">
        <v>4</v>
      </c>
    </row>
    <row r="141" spans="3:19" x14ac:dyDescent="0.3">
      <c r="J141" s="51" t="s">
        <v>205</v>
      </c>
      <c r="K141" s="51"/>
      <c r="L141" s="300">
        <f>$D139*L139/10^6*L$2</f>
        <v>0</v>
      </c>
      <c r="M141" s="176">
        <f t="shared" ref="M141:O141" si="76">$D139*M139/10^6*M$2</f>
        <v>0</v>
      </c>
      <c r="N141" s="176">
        <f t="shared" si="76"/>
        <v>0.1747872</v>
      </c>
      <c r="O141" s="176">
        <f t="shared" si="76"/>
        <v>0.713131776</v>
      </c>
      <c r="P141" s="176">
        <f t="shared" ref="P141:Q141" si="77">$D139*P139/10^6*P$2</f>
        <v>0.72739441152000006</v>
      </c>
      <c r="Q141" s="176">
        <f t="shared" si="77"/>
        <v>0.74194229975040005</v>
      </c>
      <c r="R141" s="176">
        <f t="shared" ref="R141" si="78">$D139*R139/10^6*R$2</f>
        <v>0.75678114574540811</v>
      </c>
    </row>
    <row r="142" spans="3:19" x14ac:dyDescent="0.3">
      <c r="D142" s="137">
        <v>1</v>
      </c>
      <c r="E142" s="137">
        <v>1</v>
      </c>
      <c r="F142" s="137">
        <v>1</v>
      </c>
      <c r="G142" s="137">
        <v>1</v>
      </c>
      <c r="J142" s="52" t="s">
        <v>111</v>
      </c>
      <c r="L142" s="297">
        <f>$D139/12*D142*L139*L$2/10^6</f>
        <v>0</v>
      </c>
      <c r="M142" s="173">
        <f>$D139/12*E142*M139*M$2/10^6</f>
        <v>0</v>
      </c>
      <c r="N142" s="173">
        <f>$D139/12*F142*N139*N$2/10^6</f>
        <v>1.45656E-2</v>
      </c>
      <c r="O142" s="173">
        <f>$D139/12*$G$142*O139*O$2/10^6</f>
        <v>5.9427647999999993E-2</v>
      </c>
      <c r="P142" s="173">
        <f>$D139/12*$G$142*P139*P$2/10^6</f>
        <v>6.0616200960000005E-2</v>
      </c>
      <c r="Q142" s="173">
        <f>$D139/12*$G$142*Q139*Q$2/10^6</f>
        <v>6.1828524979200002E-2</v>
      </c>
      <c r="R142" s="173">
        <f>$D139/12*$G$142*R139*R$2/10^6</f>
        <v>6.3065095478784E-2</v>
      </c>
    </row>
    <row r="143" spans="3:19" x14ac:dyDescent="0.3">
      <c r="J143" s="51" t="s">
        <v>206</v>
      </c>
      <c r="K143" s="51"/>
      <c r="L143" s="300">
        <f>SUM(L141:L142)</f>
        <v>0</v>
      </c>
      <c r="M143" s="176">
        <f t="shared" ref="M143:O143" si="79">SUM(M141:M142)</f>
        <v>0</v>
      </c>
      <c r="N143" s="176">
        <f t="shared" si="79"/>
        <v>0.18935280000000002</v>
      </c>
      <c r="O143" s="176">
        <f t="shared" si="79"/>
        <v>0.77255942399999999</v>
      </c>
      <c r="P143" s="176">
        <f t="shared" ref="P143:Q143" si="80">SUM(P141:P142)</f>
        <v>0.78801061248000004</v>
      </c>
      <c r="Q143" s="176">
        <f t="shared" si="80"/>
        <v>0.80377082472960004</v>
      </c>
      <c r="R143" s="176">
        <f t="shared" ref="R143" si="81">SUM(R141:R142)</f>
        <v>0.81984624122419214</v>
      </c>
    </row>
    <row r="144" spans="3:19" x14ac:dyDescent="0.3">
      <c r="J144" s="49" t="s">
        <v>211</v>
      </c>
      <c r="L144" s="297"/>
      <c r="M144" s="173">
        <f>M145-M143</f>
        <v>0</v>
      </c>
      <c r="N144" s="173">
        <f>N145-N143</f>
        <v>-1.0352800000000023E-2</v>
      </c>
      <c r="O144" s="173">
        <f t="shared" ref="O144:R144" si="82">O145-O143</f>
        <v>-0.17425942400000016</v>
      </c>
      <c r="P144" s="173">
        <f t="shared" si="82"/>
        <v>6.0289387519999793E-2</v>
      </c>
      <c r="Q144" s="173">
        <f t="shared" si="82"/>
        <v>0.29452917527039979</v>
      </c>
      <c r="R144" s="173">
        <f t="shared" si="82"/>
        <v>0.52845375877580769</v>
      </c>
    </row>
    <row r="145" spans="3:18" x14ac:dyDescent="0.3">
      <c r="J145" s="50" t="s">
        <v>212</v>
      </c>
      <c r="K145" s="50"/>
      <c r="L145" s="298"/>
      <c r="M145" s="174">
        <v>0</v>
      </c>
      <c r="N145" s="174">
        <v>0.17899999999999999</v>
      </c>
      <c r="O145" s="174">
        <f>O147*(1-O146)</f>
        <v>0.59829999999999983</v>
      </c>
      <c r="P145" s="174">
        <f t="shared" ref="P145" si="83">P147*(1-P146)</f>
        <v>0.84829999999999983</v>
      </c>
      <c r="Q145" s="174">
        <f t="shared" ref="Q145" si="84">Q147*(1-Q146)</f>
        <v>1.0982999999999998</v>
      </c>
      <c r="R145" s="174">
        <f t="shared" ref="R145" si="85">R147*(1-R146)</f>
        <v>1.3482999999999998</v>
      </c>
    </row>
    <row r="146" spans="3:18" x14ac:dyDescent="0.3">
      <c r="J146" s="250" t="s">
        <v>213</v>
      </c>
      <c r="K146" s="250"/>
      <c r="L146" s="309"/>
      <c r="M146" s="252">
        <f>(M147-M145)/M147</f>
        <v>1</v>
      </c>
      <c r="N146" s="252">
        <f>(N147-N145)/N147</f>
        <v>0.94860752225093314</v>
      </c>
      <c r="O146" s="252">
        <v>0.9</v>
      </c>
      <c r="P146" s="252">
        <v>0.9</v>
      </c>
      <c r="Q146" s="252">
        <v>0.9</v>
      </c>
      <c r="R146" s="252">
        <v>0.9</v>
      </c>
    </row>
    <row r="147" spans="3:18" x14ac:dyDescent="0.3">
      <c r="J147" s="49" t="s">
        <v>228</v>
      </c>
      <c r="L147" s="297"/>
      <c r="M147" s="262">
        <f>'Neptune_Rev Build'!K51/1000</f>
        <v>0.79800000000000004</v>
      </c>
      <c r="N147" s="262">
        <f>'Neptune_Rev Build'!O51/1000</f>
        <v>3.4830000000000001</v>
      </c>
      <c r="O147" s="262">
        <f>'Neptune_Rev Build'!S51/1000</f>
        <v>5.9829999999999997</v>
      </c>
      <c r="P147" s="262">
        <f>'Neptune_Rev Build'!W51/1000</f>
        <v>8.4830000000000005</v>
      </c>
      <c r="Q147" s="262">
        <f>'Neptune_Rev Build'!AA51/1000</f>
        <v>10.983000000000001</v>
      </c>
      <c r="R147" s="262">
        <f>'Neptune_Rev Build'!AE51/1000</f>
        <v>13.483000000000001</v>
      </c>
    </row>
    <row r="148" spans="3:18" x14ac:dyDescent="0.3">
      <c r="L148" s="297"/>
      <c r="M148" s="249"/>
      <c r="N148" s="249"/>
      <c r="O148" s="249"/>
      <c r="P148" s="249"/>
      <c r="Q148" s="249"/>
      <c r="R148" s="249"/>
    </row>
    <row r="149" spans="3:18" x14ac:dyDescent="0.3">
      <c r="C149" s="42">
        <v>87857</v>
      </c>
      <c r="D149" s="130">
        <f>C149*(1+D2)</f>
        <v>109821.25</v>
      </c>
      <c r="J149" s="136" t="s">
        <v>208</v>
      </c>
      <c r="L149" s="290">
        <v>0</v>
      </c>
      <c r="M149" s="49">
        <v>0</v>
      </c>
      <c r="N149" s="49">
        <v>6</v>
      </c>
      <c r="O149" s="49">
        <v>4</v>
      </c>
      <c r="P149" s="49">
        <v>4</v>
      </c>
      <c r="Q149" s="49">
        <v>4</v>
      </c>
      <c r="R149" s="49">
        <v>4</v>
      </c>
    </row>
    <row r="151" spans="3:18" x14ac:dyDescent="0.3">
      <c r="J151" s="51" t="s">
        <v>209</v>
      </c>
      <c r="K151" s="51"/>
      <c r="L151" s="300">
        <f>$D149*L149/10^6*L$2</f>
        <v>0</v>
      </c>
      <c r="M151" s="176">
        <f t="shared" ref="M151:O151" si="86">$D149*M149/10^6*M$2</f>
        <v>0</v>
      </c>
      <c r="N151" s="176">
        <f t="shared" si="86"/>
        <v>0.68554817099999998</v>
      </c>
      <c r="O151" s="176">
        <f t="shared" si="86"/>
        <v>0.46617275627999993</v>
      </c>
      <c r="P151" s="176">
        <f t="shared" ref="P151:Q151" si="87">$D149*P149/10^6*P$2</f>
        <v>0.47549621140559994</v>
      </c>
      <c r="Q151" s="176">
        <f t="shared" si="87"/>
        <v>0.48500613563371198</v>
      </c>
      <c r="R151" s="176">
        <f t="shared" ref="R151" si="88">$D149*R149/10^6*R$2</f>
        <v>0.49470625834638626</v>
      </c>
    </row>
    <row r="152" spans="3:18" x14ac:dyDescent="0.3">
      <c r="D152" s="137">
        <v>1</v>
      </c>
      <c r="E152" s="137">
        <v>1</v>
      </c>
      <c r="F152" s="137">
        <v>1</v>
      </c>
      <c r="G152" s="137">
        <v>1</v>
      </c>
      <c r="J152" s="52" t="s">
        <v>111</v>
      </c>
      <c r="L152" s="297">
        <f>$D149/12*D152*L149*L$2/10^6</f>
        <v>0</v>
      </c>
      <c r="M152" s="173">
        <f>$D149/12*E152*M149*M$2/10^6</f>
        <v>0</v>
      </c>
      <c r="N152" s="173">
        <f>$D149/12*F152*N149*N$2/10^6</f>
        <v>5.7129014249999999E-2</v>
      </c>
      <c r="O152" s="173">
        <f>$D149/12*$G$152*O149*O$2/10^6</f>
        <v>3.8847729689999999E-2</v>
      </c>
      <c r="P152" s="173">
        <f>$D149/12*$G$152*P149*P$2/10^6</f>
        <v>3.9624684283799998E-2</v>
      </c>
      <c r="Q152" s="173">
        <f>$D149/12*$G$152*Q149*Q$2/10^6</f>
        <v>4.0417177969476005E-2</v>
      </c>
      <c r="R152" s="173">
        <f>$D149/12*$G$152*R149*R$2/10^6</f>
        <v>4.1225521528865522E-2</v>
      </c>
    </row>
    <row r="153" spans="3:18" x14ac:dyDescent="0.3">
      <c r="J153" s="51" t="s">
        <v>210</v>
      </c>
      <c r="K153" s="51"/>
      <c r="L153" s="300">
        <f>SUM(L151:L152)</f>
        <v>0</v>
      </c>
      <c r="M153" s="176">
        <f t="shared" ref="M153:O153" si="89">SUM(M151:M152)</f>
        <v>0</v>
      </c>
      <c r="N153" s="176">
        <f t="shared" si="89"/>
        <v>0.74267718525000004</v>
      </c>
      <c r="O153" s="176">
        <f t="shared" si="89"/>
        <v>0.50502048596999993</v>
      </c>
      <c r="P153" s="176">
        <f t="shared" ref="P153:Q153" si="90">SUM(P151:P152)</f>
        <v>0.51512089568939989</v>
      </c>
      <c r="Q153" s="176">
        <f t="shared" si="90"/>
        <v>0.52542331360318795</v>
      </c>
      <c r="R153" s="176">
        <f t="shared" ref="R153" si="91">SUM(R151:R152)</f>
        <v>0.53593177987525176</v>
      </c>
    </row>
    <row r="154" spans="3:18" x14ac:dyDescent="0.3">
      <c r="J154" s="49" t="s">
        <v>215</v>
      </c>
      <c r="L154" s="297"/>
      <c r="M154" s="173">
        <f>M155-M153</f>
        <v>0</v>
      </c>
      <c r="N154" s="173">
        <f>N155-N153</f>
        <v>1.6433228147500001</v>
      </c>
      <c r="O154" s="173">
        <f t="shared" ref="O154:R154" si="92">O155-O153</f>
        <v>2.1920030312236305</v>
      </c>
      <c r="P154" s="173">
        <f t="shared" si="92"/>
        <v>2.3746008421365863</v>
      </c>
      <c r="Q154" s="173">
        <f t="shared" si="92"/>
        <v>2.4218960538096894</v>
      </c>
      <c r="R154" s="173">
        <f t="shared" si="92"/>
        <v>2.3149375256636344</v>
      </c>
    </row>
    <row r="155" spans="3:18" x14ac:dyDescent="0.3">
      <c r="J155" s="50" t="s">
        <v>216</v>
      </c>
      <c r="K155" s="50"/>
      <c r="L155" s="298"/>
      <c r="M155" s="174">
        <v>0</v>
      </c>
      <c r="N155" s="174">
        <v>2.3860000000000001</v>
      </c>
      <c r="O155" s="174">
        <f>O157*(1-O156)</f>
        <v>2.6970235171936303</v>
      </c>
      <c r="P155" s="174">
        <f t="shared" ref="P155" si="93">P157*(1-P156)</f>
        <v>2.8897217378259863</v>
      </c>
      <c r="Q155" s="174">
        <f t="shared" ref="Q155" si="94">Q157*(1-Q156)</f>
        <v>2.9473193674128773</v>
      </c>
      <c r="R155" s="174">
        <f t="shared" ref="R155" si="95">R157*(1-R156)</f>
        <v>2.8508693055388861</v>
      </c>
    </row>
    <row r="156" spans="3:18" x14ac:dyDescent="0.3">
      <c r="D156" s="263" t="s">
        <v>225</v>
      </c>
      <c r="E156" s="264">
        <v>0.1</v>
      </c>
      <c r="J156" s="250" t="s">
        <v>217</v>
      </c>
      <c r="K156" s="250"/>
      <c r="L156" s="309"/>
      <c r="M156" s="252" t="e">
        <f>(M157-M155)/M157</f>
        <v>#DIV/0!</v>
      </c>
      <c r="N156" s="252">
        <f>(N157-N155)/N157</f>
        <v>0.44934225709669973</v>
      </c>
      <c r="O156" s="252">
        <f>N156*(1+$E$182)</f>
        <v>0.49427648280636977</v>
      </c>
      <c r="P156" s="252">
        <f t="shared" ref="P156:R156" si="96">O156*(1+$E$182)</f>
        <v>0.54370413108700677</v>
      </c>
      <c r="Q156" s="252">
        <f t="shared" si="96"/>
        <v>0.59807454419570749</v>
      </c>
      <c r="R156" s="252">
        <f t="shared" si="96"/>
        <v>0.6578819986152783</v>
      </c>
    </row>
    <row r="157" spans="3:18" x14ac:dyDescent="0.3">
      <c r="J157" s="49" t="s">
        <v>229</v>
      </c>
      <c r="L157" s="297"/>
      <c r="M157" s="261">
        <f>'Neptune_Rev Build'!K53/1000</f>
        <v>0</v>
      </c>
      <c r="N157" s="261">
        <f>'Neptune_Rev Build'!O53/1000</f>
        <v>4.3330000000000002</v>
      </c>
      <c r="O157" s="261">
        <f>'Neptune_Rev Build'!S53/1000</f>
        <v>5.3330000000000002</v>
      </c>
      <c r="P157" s="261">
        <f>'Neptune_Rev Build'!W53/1000</f>
        <v>6.3330000000000002</v>
      </c>
      <c r="Q157" s="261">
        <f>'Neptune_Rev Build'!AA53/1000</f>
        <v>7.3330000000000002</v>
      </c>
      <c r="R157" s="261">
        <f>'Neptune_Rev Build'!AE53/1000</f>
        <v>8.3330000000000002</v>
      </c>
    </row>
    <row r="158" spans="3:18" x14ac:dyDescent="0.3">
      <c r="L158" s="297"/>
      <c r="M158" s="249"/>
      <c r="N158" s="249"/>
      <c r="O158" s="249"/>
      <c r="P158" s="249"/>
      <c r="Q158" s="249"/>
      <c r="R158" s="249"/>
    </row>
    <row r="159" spans="3:18" x14ac:dyDescent="0.3">
      <c r="C159" s="42">
        <f t="shared" ref="C159" si="97">D159/(1+$D$2)</f>
        <v>106370.4</v>
      </c>
      <c r="D159" s="130">
        <v>132963</v>
      </c>
      <c r="J159" s="136" t="s">
        <v>180</v>
      </c>
      <c r="L159" s="290">
        <v>2</v>
      </c>
      <c r="M159" s="49">
        <v>3</v>
      </c>
      <c r="N159" s="49">
        <v>4</v>
      </c>
      <c r="O159" s="49">
        <v>4</v>
      </c>
      <c r="P159" s="49">
        <v>4</v>
      </c>
      <c r="Q159" s="49">
        <v>4</v>
      </c>
      <c r="R159" s="49">
        <v>4</v>
      </c>
    </row>
    <row r="161" spans="3:18" x14ac:dyDescent="0.3">
      <c r="J161" s="51" t="s">
        <v>200</v>
      </c>
      <c r="K161" s="51"/>
      <c r="L161" s="300">
        <f>$D159*L159/10^6*L$2</f>
        <v>0.265926</v>
      </c>
      <c r="M161" s="176">
        <f t="shared" ref="M161:O161" si="98">$D159*M159/10^6*M$2</f>
        <v>0.40686677999999998</v>
      </c>
      <c r="N161" s="176">
        <f t="shared" si="98"/>
        <v>0.55333882079999996</v>
      </c>
      <c r="O161" s="176">
        <f t="shared" si="98"/>
        <v>0.56440559721599992</v>
      </c>
      <c r="P161" s="176">
        <f t="shared" ref="P161:Q161" si="99">$D159*P159/10^6*P$2</f>
        <v>0.57569370916032003</v>
      </c>
      <c r="Q161" s="176">
        <f t="shared" si="99"/>
        <v>0.58720758334352641</v>
      </c>
      <c r="R161" s="176">
        <f t="shared" ref="R161" si="100">$D159*R159/10^6*R$2</f>
        <v>0.598951735010397</v>
      </c>
    </row>
    <row r="162" spans="3:18" x14ac:dyDescent="0.3">
      <c r="D162" s="137">
        <v>1</v>
      </c>
      <c r="E162" s="137">
        <v>1</v>
      </c>
      <c r="F162" s="137">
        <v>1</v>
      </c>
      <c r="G162" s="137">
        <v>1</v>
      </c>
      <c r="J162" s="52" t="s">
        <v>111</v>
      </c>
      <c r="L162" s="297">
        <f>$D159/12*D162*L159*L$2/10^6</f>
        <v>2.21605E-2</v>
      </c>
      <c r="M162" s="173">
        <f>$D159/12*E162*M159*M$2/10^6</f>
        <v>3.3905565000000006E-2</v>
      </c>
      <c r="N162" s="173">
        <f>$D159/12*F162*N159*N$2/10^6</f>
        <v>4.6111568399999997E-2</v>
      </c>
      <c r="O162" s="173">
        <f>$D159/12*$G$162*O159*O$2/10^6</f>
        <v>4.7033799767999998E-2</v>
      </c>
      <c r="P162" s="173">
        <f>$D159/12*$G$162*P159*P$2/10^6</f>
        <v>4.7974475763360003E-2</v>
      </c>
      <c r="Q162" s="173">
        <f>$D159/12*$G$162*Q159*Q$2/10^6</f>
        <v>4.8933965278627201E-2</v>
      </c>
      <c r="R162" s="173">
        <f>$D159/12*$G$162*R159*R$2/10^6</f>
        <v>4.991264458419975E-2</v>
      </c>
    </row>
    <row r="163" spans="3:18" x14ac:dyDescent="0.3">
      <c r="J163" s="51" t="s">
        <v>201</v>
      </c>
      <c r="K163" s="51"/>
      <c r="L163" s="300">
        <f>SUM(L161:L162)</f>
        <v>0.28808650000000002</v>
      </c>
      <c r="M163" s="176">
        <f t="shared" ref="M163:O163" si="101">SUM(M161:M162)</f>
        <v>0.44077234500000001</v>
      </c>
      <c r="N163" s="176">
        <f t="shared" si="101"/>
        <v>0.59945038919999993</v>
      </c>
      <c r="O163" s="176">
        <f t="shared" si="101"/>
        <v>0.61143939698399996</v>
      </c>
      <c r="P163" s="176">
        <f t="shared" ref="P163:Q163" si="102">SUM(P161:P162)</f>
        <v>0.62366818492368004</v>
      </c>
      <c r="Q163" s="176">
        <f t="shared" si="102"/>
        <v>0.63614154862215355</v>
      </c>
      <c r="R163" s="176">
        <f t="shared" ref="R163" si="103">SUM(R161:R162)</f>
        <v>0.64886437959459675</v>
      </c>
    </row>
    <row r="164" spans="3:18" x14ac:dyDescent="0.3">
      <c r="L164" s="297"/>
      <c r="M164" s="173"/>
      <c r="N164" s="173"/>
      <c r="O164" s="173"/>
      <c r="P164" s="173"/>
      <c r="Q164" s="173"/>
      <c r="R164" s="173"/>
    </row>
    <row r="165" spans="3:18" x14ac:dyDescent="0.3">
      <c r="C165" s="42">
        <f t="shared" ref="C165" si="104">D165/(1+$D$2)</f>
        <v>118950.39999999999</v>
      </c>
      <c r="D165" s="130">
        <v>148688</v>
      </c>
      <c r="J165" s="136" t="s">
        <v>183</v>
      </c>
      <c r="L165" s="290">
        <v>2</v>
      </c>
      <c r="M165" s="49">
        <v>9</v>
      </c>
      <c r="N165" s="49">
        <v>16</v>
      </c>
      <c r="O165" s="49">
        <f>N165</f>
        <v>16</v>
      </c>
      <c r="P165" s="49">
        <f>O165</f>
        <v>16</v>
      </c>
      <c r="Q165" s="49">
        <f>P165</f>
        <v>16</v>
      </c>
      <c r="R165" s="49">
        <f>Q165</f>
        <v>16</v>
      </c>
    </row>
    <row r="167" spans="3:18" x14ac:dyDescent="0.3">
      <c r="J167" s="51" t="s">
        <v>181</v>
      </c>
      <c r="K167" s="51"/>
      <c r="L167" s="300">
        <f>$D165*L165/10^6*L$2</f>
        <v>0.29737599999999997</v>
      </c>
      <c r="M167" s="176">
        <f t="shared" ref="M167:O167" si="105">$D165*M165/10^6*M$2</f>
        <v>1.3649558400000001</v>
      </c>
      <c r="N167" s="176">
        <f t="shared" si="105"/>
        <v>2.4751199231999998</v>
      </c>
      <c r="O167" s="176">
        <f t="shared" si="105"/>
        <v>2.5246223216639998</v>
      </c>
      <c r="P167" s="176">
        <f t="shared" ref="P167:Q167" si="106">$D165*P165/10^6*P$2</f>
        <v>2.5751147680972797</v>
      </c>
      <c r="Q167" s="176">
        <f t="shared" si="106"/>
        <v>2.6266170634592254</v>
      </c>
      <c r="R167" s="176">
        <f t="shared" ref="R167" si="107">$D165*R165/10^6*R$2</f>
        <v>2.6791494047284101</v>
      </c>
    </row>
    <row r="168" spans="3:18" x14ac:dyDescent="0.3">
      <c r="D168" s="137">
        <v>1</v>
      </c>
      <c r="E168" s="137">
        <v>1</v>
      </c>
      <c r="F168" s="137">
        <v>1</v>
      </c>
      <c r="G168" s="137">
        <v>1</v>
      </c>
      <c r="J168" s="52" t="s">
        <v>111</v>
      </c>
      <c r="L168" s="297">
        <f>$D165/12*D168*L165*L$2/10^6</f>
        <v>2.4781333333333332E-2</v>
      </c>
      <c r="M168" s="173">
        <f>$D165/12*E168*M165*M$2/10^6</f>
        <v>0.11374632000000001</v>
      </c>
      <c r="N168" s="173">
        <f>$D165/12*F168*N165*N$2/10^6</f>
        <v>0.2062599936</v>
      </c>
      <c r="O168" s="173">
        <f>$D165/12*$G$168*O165*O$2/10^6</f>
        <v>0.21038519347199999</v>
      </c>
      <c r="P168" s="173">
        <f>$D165/12*$G$168*P165*P$2/10^6</f>
        <v>0.21459289734143999</v>
      </c>
      <c r="Q168" s="173">
        <f>$D165/12*$G$168*Q165*Q$2/10^6</f>
        <v>0.21888475528826878</v>
      </c>
      <c r="R168" s="173">
        <f>$D165/12*$G$168*R165*R$2/10^6</f>
        <v>0.2232624503940342</v>
      </c>
    </row>
    <row r="169" spans="3:18" x14ac:dyDescent="0.3">
      <c r="J169" s="51" t="s">
        <v>182</v>
      </c>
      <c r="K169" s="51"/>
      <c r="L169" s="300">
        <f>SUM(L167:L168)</f>
        <v>0.3221573333333333</v>
      </c>
      <c r="M169" s="176">
        <f t="shared" ref="M169:O169" si="108">SUM(M167:M168)</f>
        <v>1.4787021600000001</v>
      </c>
      <c r="N169" s="176">
        <f t="shared" si="108"/>
        <v>2.6813799167999997</v>
      </c>
      <c r="O169" s="176">
        <f t="shared" si="108"/>
        <v>2.7350075151359996</v>
      </c>
      <c r="P169" s="176">
        <f t="shared" ref="P169:Q169" si="109">SUM(P167:P168)</f>
        <v>2.7897076654387196</v>
      </c>
      <c r="Q169" s="176">
        <f t="shared" si="109"/>
        <v>2.8455018187474943</v>
      </c>
      <c r="R169" s="176">
        <f t="shared" ref="R169" si="110">SUM(R167:R168)</f>
        <v>2.9024118551224443</v>
      </c>
    </row>
    <row r="170" spans="3:18" x14ac:dyDescent="0.3">
      <c r="L170" s="297"/>
      <c r="M170" s="173"/>
      <c r="N170" s="173"/>
      <c r="O170" s="173"/>
      <c r="P170" s="173"/>
      <c r="Q170" s="173"/>
      <c r="R170" s="173"/>
    </row>
    <row r="171" spans="3:18" x14ac:dyDescent="0.3">
      <c r="E171" s="267">
        <v>30</v>
      </c>
      <c r="J171" s="49" t="s">
        <v>233</v>
      </c>
      <c r="L171" s="297"/>
      <c r="M171" s="173">
        <v>0</v>
      </c>
      <c r="N171" s="173">
        <f>(AVERAGE('Neptune_Rev Build'!M7,'Neptune_Rev Build'!I7)*('Neptune_Rev Build'!M18*'Neptune_Rev Build'!M19)*12*'Neptune COGS+OPEX Build'!$E$171)/1000000</f>
        <v>1.6200647999999995</v>
      </c>
      <c r="O171" s="173">
        <f>(AVERAGE('Neptune_Rev Build'!M7,'Neptune_Rev Build'!Q7)*('Neptune_Rev Build'!Q18*'Neptune_Rev Build'!Q19)*12*'Neptune COGS+OPEX Build'!$E$171)/1000000</f>
        <v>4.8600648</v>
      </c>
      <c r="P171" s="173">
        <f>(AVERAGE('Neptune_Rev Build'!Q7,'Neptune_Rev Build'!U7)*('Neptune_Rev Build'!U18*'Neptune_Rev Build'!U19)*12*'Neptune COGS+OPEX Build'!$E$171)/1000000</f>
        <v>8.1000648000000002</v>
      </c>
      <c r="Q171" s="173">
        <f>(AVERAGE('Neptune_Rev Build'!U7,'Neptune_Rev Build'!Y7)*('Neptune_Rev Build'!Y18*'Neptune_Rev Build'!Y19)*12*'Neptune COGS+OPEX Build'!$E$171)/1000000</f>
        <v>11.3400648</v>
      </c>
      <c r="R171" s="173">
        <f>(AVERAGE('Neptune_Rev Build'!Y7,'Neptune_Rev Build'!AC7)*('Neptune_Rev Build'!AC18*'Neptune_Rev Build'!AC19)*12*'Neptune COGS+OPEX Build'!$E$171)/1000000</f>
        <v>14.580064800000001</v>
      </c>
    </row>
    <row r="172" spans="3:18" x14ac:dyDescent="0.3">
      <c r="D172" s="146">
        <v>0.67</v>
      </c>
      <c r="E172" s="267">
        <v>20000</v>
      </c>
      <c r="J172" s="49" t="s">
        <v>234</v>
      </c>
      <c r="L172" s="297"/>
      <c r="M172" s="173">
        <v>0</v>
      </c>
      <c r="N172" s="173">
        <f>$E$172*'Neptune_Rev Build'!M6*'Neptune COGS+OPEX Build'!$D$172/1000000</f>
        <v>0.67</v>
      </c>
      <c r="O172" s="173">
        <f>$E$172*'Neptune_Rev Build'!Q6*'Neptune COGS+OPEX Build'!$D$172/1000000</f>
        <v>0.67</v>
      </c>
      <c r="P172" s="173">
        <f>$E$172*'Neptune_Rev Build'!U6*'Neptune COGS+OPEX Build'!$D$172/1000000</f>
        <v>0.67</v>
      </c>
      <c r="Q172" s="173">
        <f>$E$172*'Neptune_Rev Build'!Y6*'Neptune COGS+OPEX Build'!$D$172/1000000</f>
        <v>0.67</v>
      </c>
      <c r="R172" s="173">
        <f>$E$172*'Neptune_Rev Build'!AC6*'Neptune COGS+OPEX Build'!$D$172/1000000</f>
        <v>0.67</v>
      </c>
    </row>
    <row r="173" spans="3:18" x14ac:dyDescent="0.3">
      <c r="D173" s="146"/>
      <c r="E173" s="268">
        <v>0.01</v>
      </c>
      <c r="J173" s="49" t="s">
        <v>235</v>
      </c>
      <c r="L173" s="297"/>
      <c r="M173" s="173">
        <v>0.1</v>
      </c>
      <c r="N173" s="173">
        <f>('Neptune_Rev Build'!O23+'Neptune_Rev Build'!O31)*$E$173/1000</f>
        <v>0.11389360799999998</v>
      </c>
      <c r="O173" s="173">
        <f>('Neptune_Rev Build'!S23+'Neptune_Rev Build'!S31)*$E$173/1000</f>
        <v>0.39083140799999999</v>
      </c>
      <c r="P173" s="173">
        <f>('Neptune_Rev Build'!W23+'Neptune_Rev Build'!W31)*$E$173/1000</f>
        <v>0.67344652799999993</v>
      </c>
      <c r="Q173" s="173">
        <f>('Neptune_Rev Build'!AA23+'Neptune_Rev Build'!AA31)*$E$173/1000</f>
        <v>0.97963204800000003</v>
      </c>
      <c r="R173" s="173">
        <f>('Neptune_Rev Build'!AE23+'Neptune_Rev Build'!AE31)*$E$173/1000</f>
        <v>1.309387968</v>
      </c>
    </row>
    <row r="174" spans="3:18" x14ac:dyDescent="0.3">
      <c r="E174" s="267">
        <v>8500</v>
      </c>
      <c r="J174" s="49" t="s">
        <v>236</v>
      </c>
      <c r="L174" s="297"/>
      <c r="M174" s="173">
        <v>0.8</v>
      </c>
      <c r="N174" s="173">
        <f>$E$174*'Neptune_Rev Build'!O12/1000000</f>
        <v>1.6915</v>
      </c>
      <c r="O174" s="173">
        <f>$E$174*'Neptune_Rev Build'!S12/1000000</f>
        <v>2.1164999999999998</v>
      </c>
      <c r="P174" s="173">
        <f>$E$174*'Neptune_Rev Build'!W12/1000000</f>
        <v>2.5415000000000001</v>
      </c>
      <c r="Q174" s="173">
        <f>$E$174*'Neptune_Rev Build'!AA12/1000000</f>
        <v>2.9664999999999999</v>
      </c>
      <c r="R174" s="173">
        <f>$E$174*'Neptune_Rev Build'!AE12/1000000</f>
        <v>3.3915000000000002</v>
      </c>
    </row>
    <row r="175" spans="3:18" x14ac:dyDescent="0.3">
      <c r="D175" s="254" t="s">
        <v>219</v>
      </c>
      <c r="E175" s="255" t="s">
        <v>220</v>
      </c>
      <c r="J175" s="49" t="s">
        <v>10</v>
      </c>
      <c r="L175" s="297"/>
      <c r="M175" s="173">
        <v>0.159</v>
      </c>
      <c r="N175" s="173">
        <f>('Neptune_Rev Build'!I10*87000/7+AVERAGE('Neptune_Rev Build'!M9,'Neptune_Rev Build'!M6)*'Neptune COGS+OPEX Build'!D176/7)/1000000</f>
        <v>0.84407142857142858</v>
      </c>
      <c r="O175" s="173">
        <f>('Neptune_Rev Build'!M10*D176/7+AVERAGE('Neptune_Rev Build'!Q9,'Neptune_Rev Build'!Q6)*E176/7)/1000000</f>
        <v>1.6622142857142856</v>
      </c>
      <c r="P175" s="173">
        <f>('Neptune_Rev Build'!Q10*E176/7+AVERAGE('Neptune_Rev Build'!U9,'Neptune_Rev Build'!U6)*E176/7)/1000000</f>
        <v>2.5542857142857147</v>
      </c>
      <c r="Q175" s="173">
        <f>('Neptune_Rev Build'!U10*E176/7+AVERAGE('Neptune_Rev Build'!Y9,'Neptune_Rev Build'!Y6)*E176/7)/1000000</f>
        <v>3.8828571428571426</v>
      </c>
      <c r="R175" s="173">
        <f>('Neptune_Rev Build'!Y10*E176/7+AVERAGE('Neptune_Rev Build'!AC9,'Neptune_Rev Build'!AC6)*E176/7)/1000000</f>
        <v>5.4685714285714289</v>
      </c>
    </row>
    <row r="176" spans="3:18" x14ac:dyDescent="0.3">
      <c r="D176" s="256">
        <f>AVERAGE(87000,60000)</f>
        <v>73500</v>
      </c>
      <c r="E176" s="257">
        <v>60000</v>
      </c>
      <c r="J176" s="49" t="s">
        <v>11</v>
      </c>
      <c r="L176" s="297"/>
      <c r="M176" s="173">
        <v>0.312</v>
      </c>
      <c r="N176" s="173">
        <f>$D$176*'Neptune_Rev Build'!O12/1000000</f>
        <v>14.6265</v>
      </c>
      <c r="O176" s="173">
        <f>$E$176*'Neptune_Rev Build'!S12/1000000</f>
        <v>14.94</v>
      </c>
      <c r="P176" s="173">
        <f>$E$176*'Neptune_Rev Build'!W12/1000000</f>
        <v>17.940000000000001</v>
      </c>
      <c r="Q176" s="173">
        <f>$E$176*'Neptune_Rev Build'!AA12/1000000</f>
        <v>20.94</v>
      </c>
      <c r="R176" s="173">
        <f>$E$176*'Neptune_Rev Build'!AE12/1000000</f>
        <v>23.94</v>
      </c>
    </row>
    <row r="177" spans="3:18" x14ac:dyDescent="0.3">
      <c r="E177" s="258">
        <v>0.03</v>
      </c>
      <c r="J177" s="49" t="s">
        <v>12</v>
      </c>
      <c r="L177" s="297"/>
      <c r="M177" s="173">
        <f>$E$177*M183</f>
        <v>1.4907479999999997E-2</v>
      </c>
      <c r="N177" s="173">
        <f>$E$177*N183</f>
        <v>1.1360808239999998</v>
      </c>
      <c r="O177" s="173">
        <f t="shared" ref="O177:R177" si="111">$E$177*O183</f>
        <v>2.251294224</v>
      </c>
      <c r="P177" s="173">
        <f t="shared" si="111"/>
        <v>3.3831495840000003</v>
      </c>
      <c r="Q177" s="173">
        <f t="shared" si="111"/>
        <v>4.6091161439999997</v>
      </c>
      <c r="R177" s="173">
        <f t="shared" si="111"/>
        <v>5.9291939039999999</v>
      </c>
    </row>
    <row r="178" spans="3:18" x14ac:dyDescent="0.3">
      <c r="E178" s="258">
        <v>0.03</v>
      </c>
      <c r="J178" s="49" t="s">
        <v>237</v>
      </c>
      <c r="L178" s="297"/>
      <c r="M178" s="173">
        <v>0</v>
      </c>
      <c r="N178" s="173">
        <f>N183*$E$178</f>
        <v>1.1360808239999998</v>
      </c>
      <c r="O178" s="173">
        <f t="shared" ref="O178:R178" si="112">O183*$E$178</f>
        <v>2.251294224</v>
      </c>
      <c r="P178" s="173">
        <f t="shared" si="112"/>
        <v>3.3831495840000003</v>
      </c>
      <c r="Q178" s="173">
        <f t="shared" si="112"/>
        <v>4.6091161439999997</v>
      </c>
      <c r="R178" s="173">
        <f t="shared" si="112"/>
        <v>5.9291939039999999</v>
      </c>
    </row>
    <row r="179" spans="3:18" x14ac:dyDescent="0.3">
      <c r="D179" s="23" t="s">
        <v>239</v>
      </c>
      <c r="E179" s="146">
        <v>0.2</v>
      </c>
      <c r="J179" s="49" t="s">
        <v>238</v>
      </c>
      <c r="L179" s="297"/>
      <c r="M179" s="173">
        <v>0</v>
      </c>
      <c r="N179" s="173">
        <v>0.5</v>
      </c>
      <c r="O179" s="173">
        <f>N179*(1+$E$179)</f>
        <v>0.6</v>
      </c>
      <c r="P179" s="173">
        <f t="shared" ref="P179:R179" si="113">O179*(1+$E$179)</f>
        <v>0.72</v>
      </c>
      <c r="Q179" s="173">
        <f t="shared" si="113"/>
        <v>0.86399999999999999</v>
      </c>
      <c r="R179" s="173">
        <f t="shared" si="113"/>
        <v>1.0367999999999999</v>
      </c>
    </row>
    <row r="180" spans="3:18" x14ac:dyDescent="0.3">
      <c r="J180" s="250" t="s">
        <v>26</v>
      </c>
      <c r="K180" s="250"/>
      <c r="L180" s="309"/>
      <c r="M180" s="251"/>
      <c r="N180" s="251"/>
      <c r="O180" s="251"/>
      <c r="P180" s="251"/>
      <c r="Q180" s="251"/>
      <c r="R180" s="251"/>
    </row>
    <row r="181" spans="3:18" x14ac:dyDescent="0.3">
      <c r="J181" s="48" t="s">
        <v>218</v>
      </c>
      <c r="L181" s="297"/>
      <c r="M181" s="187">
        <v>3.2949999999999999</v>
      </c>
      <c r="N181" s="187">
        <v>25.66</v>
      </c>
      <c r="O181" s="174">
        <f>SUM(O171:O180,O169,O163)</f>
        <v>33.088645853834279</v>
      </c>
      <c r="P181" s="174">
        <f t="shared" ref="P181:R181" si="114">SUM(P171:P180,P169,P163)</f>
        <v>43.378972060648117</v>
      </c>
      <c r="Q181" s="174">
        <f t="shared" si="114"/>
        <v>54.342929646226793</v>
      </c>
      <c r="R181" s="174">
        <f t="shared" si="114"/>
        <v>65.805988239288467</v>
      </c>
    </row>
    <row r="182" spans="3:18" x14ac:dyDescent="0.3">
      <c r="D182" s="263" t="s">
        <v>225</v>
      </c>
      <c r="E182" s="264">
        <v>0.1</v>
      </c>
      <c r="J182" s="250" t="s">
        <v>226</v>
      </c>
      <c r="K182" s="250"/>
      <c r="L182" s="309"/>
      <c r="M182" s="252">
        <f>(M183-M181)/M183</f>
        <v>-5.6308993874216178</v>
      </c>
      <c r="N182" s="252">
        <f>(N183-N181)/N183</f>
        <v>0.32240736421407978</v>
      </c>
      <c r="O182" s="252">
        <f>(O183-O181)/O183</f>
        <v>0.55907168195398504</v>
      </c>
      <c r="P182" s="252">
        <f t="shared" ref="P182:R182" si="115">(P183-P181)/P183</f>
        <v>0.61533797737645546</v>
      </c>
      <c r="Q182" s="252">
        <f t="shared" si="115"/>
        <v>0.64629056017408881</v>
      </c>
      <c r="R182" s="252">
        <f t="shared" si="115"/>
        <v>0.66704080198038096</v>
      </c>
    </row>
    <row r="183" spans="3:18" x14ac:dyDescent="0.3">
      <c r="J183" s="49" t="s">
        <v>227</v>
      </c>
      <c r="L183" s="297"/>
      <c r="M183" s="262">
        <f>SUM('Neptune_Rev Build'!K36,'Neptune_Rev Build'!K39)/1000</f>
        <v>0.49691599999999991</v>
      </c>
      <c r="N183" s="262">
        <f>SUM('Neptune_Rev Build'!O36,'Neptune_Rev Build'!O39)/1000</f>
        <v>37.869360799999995</v>
      </c>
      <c r="O183" s="262">
        <f>SUM('Neptune_Rev Build'!S36,'Neptune_Rev Build'!S39)/1000</f>
        <v>75.043140800000003</v>
      </c>
      <c r="P183" s="262">
        <f>SUM('Neptune_Rev Build'!W36,'Neptune_Rev Build'!W39)/1000</f>
        <v>112.77165280000001</v>
      </c>
      <c r="Q183" s="262">
        <f>SUM('Neptune_Rev Build'!AA36,'Neptune_Rev Build'!AA39)/1000</f>
        <v>153.63720480000001</v>
      </c>
      <c r="R183" s="262">
        <f>SUM('Neptune_Rev Build'!AE36,'Neptune_Rev Build'!AE39)/1000</f>
        <v>197.6397968</v>
      </c>
    </row>
    <row r="184" spans="3:18" x14ac:dyDescent="0.3">
      <c r="L184" s="297"/>
      <c r="M184" s="173"/>
      <c r="N184" s="173"/>
      <c r="O184" s="173"/>
      <c r="P184" s="173"/>
      <c r="Q184" s="173"/>
      <c r="R184" s="173"/>
    </row>
    <row r="185" spans="3:18" x14ac:dyDescent="0.3">
      <c r="C185" s="42">
        <f t="shared" ref="C185" si="116">D185/(1+$D$2)</f>
        <v>38000</v>
      </c>
      <c r="D185" s="130">
        <v>47500</v>
      </c>
      <c r="J185" s="136" t="s">
        <v>184</v>
      </c>
      <c r="L185" s="290">
        <v>2</v>
      </c>
      <c r="M185" s="49">
        <v>11</v>
      </c>
      <c r="N185" s="49">
        <v>11</v>
      </c>
      <c r="O185" s="49">
        <v>11</v>
      </c>
      <c r="P185" s="49">
        <v>11</v>
      </c>
      <c r="Q185" s="49">
        <v>11</v>
      </c>
      <c r="R185" s="49">
        <v>11</v>
      </c>
    </row>
    <row r="187" spans="3:18" x14ac:dyDescent="0.3">
      <c r="J187" s="51" t="s">
        <v>185</v>
      </c>
      <c r="K187" s="51"/>
      <c r="L187" s="300">
        <f>$D185*L185/10^6*L$2</f>
        <v>9.5000000000000001E-2</v>
      </c>
      <c r="M187" s="176">
        <f t="shared" ref="M187:O187" si="117">$D185*M185/10^6*M$2</f>
        <v>0.53294999999999992</v>
      </c>
      <c r="N187" s="176">
        <f t="shared" si="117"/>
        <v>0.54360900000000001</v>
      </c>
      <c r="O187" s="176">
        <f t="shared" si="117"/>
        <v>0.55448117999999991</v>
      </c>
      <c r="P187" s="176">
        <f t="shared" ref="P187:Q187" si="118">$D185*P185/10^6*P$2</f>
        <v>0.56557080359999989</v>
      </c>
      <c r="Q187" s="176">
        <f t="shared" si="118"/>
        <v>0.57688221967199993</v>
      </c>
      <c r="R187" s="176">
        <f t="shared" ref="R187" si="119">$D185*R185/10^6*R$2</f>
        <v>0.58841986406544</v>
      </c>
    </row>
    <row r="188" spans="3:18" x14ac:dyDescent="0.3">
      <c r="D188" s="137">
        <v>1</v>
      </c>
      <c r="E188" s="137">
        <v>1</v>
      </c>
      <c r="F188" s="137">
        <v>1</v>
      </c>
      <c r="G188" s="137">
        <v>1</v>
      </c>
      <c r="J188" s="52" t="s">
        <v>111</v>
      </c>
      <c r="L188" s="297">
        <f>$D185/12*D188*L185*L$2/10^6</f>
        <v>7.9166666666666673E-3</v>
      </c>
      <c r="M188" s="173">
        <f>$D185/12*E188*M185*M$2/10^6</f>
        <v>4.4412500000000008E-2</v>
      </c>
      <c r="N188" s="173">
        <f>$D185/12*F188*N185*N$2/10^6</f>
        <v>4.5300750000000008E-2</v>
      </c>
      <c r="O188" s="173">
        <f>$D185/12*$G$188*O185*O$2/10^6</f>
        <v>4.6206764999999997E-2</v>
      </c>
      <c r="P188" s="173">
        <f>$D185/12*$G$188*P185*P$2/10^6</f>
        <v>4.71309003E-2</v>
      </c>
      <c r="Q188" s="173">
        <f>$D185/12*$G$188*Q185*Q$2/10^6</f>
        <v>4.8073518306000006E-2</v>
      </c>
      <c r="R188" s="173">
        <f>$D185/12*$G$188*R185*R$2/10^6</f>
        <v>4.9034988672120007E-2</v>
      </c>
    </row>
    <row r="189" spans="3:18" x14ac:dyDescent="0.3">
      <c r="J189" s="51" t="s">
        <v>186</v>
      </c>
      <c r="K189" s="51"/>
      <c r="L189" s="300">
        <f>SUM(L187:L188)</f>
        <v>0.10291666666666667</v>
      </c>
      <c r="M189" s="176">
        <f t="shared" ref="M189:O189" si="120">SUM(M187:M188)</f>
        <v>0.57736249999999989</v>
      </c>
      <c r="N189" s="176">
        <f t="shared" si="120"/>
        <v>0.58890975000000001</v>
      </c>
      <c r="O189" s="176">
        <f t="shared" si="120"/>
        <v>0.60068794499999989</v>
      </c>
      <c r="P189" s="176">
        <f t="shared" ref="P189:Q189" si="121">SUM(P187:P188)</f>
        <v>0.61270170389999989</v>
      </c>
      <c r="Q189" s="176">
        <f t="shared" si="121"/>
        <v>0.62495573797799997</v>
      </c>
      <c r="R189" s="176">
        <f t="shared" ref="R189" si="122">SUM(R187:R188)</f>
        <v>0.63745485273755997</v>
      </c>
    </row>
    <row r="190" spans="3:18" x14ac:dyDescent="0.3">
      <c r="J190" s="49" t="s">
        <v>221</v>
      </c>
      <c r="L190" s="297"/>
      <c r="M190" s="173">
        <f>M191-M189</f>
        <v>6.5636375000000005</v>
      </c>
      <c r="N190" s="173">
        <f>N191-N189</f>
        <v>7.9330902500000002</v>
      </c>
      <c r="O190" s="173">
        <f>O191-O189</f>
        <v>8.5174550440317986</v>
      </c>
      <c r="P190" s="173">
        <f t="shared" ref="P190:R190" si="123">P191-P189</f>
        <v>9.1568870232660231</v>
      </c>
      <c r="Q190" s="173">
        <f t="shared" si="123"/>
        <v>9.9171349396541952</v>
      </c>
      <c r="R190" s="173">
        <f t="shared" si="123"/>
        <v>10.910329009973168</v>
      </c>
    </row>
    <row r="191" spans="3:18" x14ac:dyDescent="0.3">
      <c r="J191" s="50" t="s">
        <v>222</v>
      </c>
      <c r="K191" s="50"/>
      <c r="L191" s="298"/>
      <c r="M191" s="174">
        <v>7.141</v>
      </c>
      <c r="N191" s="174">
        <v>8.5220000000000002</v>
      </c>
      <c r="O191" s="174">
        <f>O193*(1-O192)</f>
        <v>9.1181429890317993</v>
      </c>
      <c r="P191" s="174">
        <f t="shared" ref="P191:R191" si="124">P193*(1-P192)</f>
        <v>9.7695887271660222</v>
      </c>
      <c r="Q191" s="174">
        <f t="shared" si="124"/>
        <v>10.542090677632196</v>
      </c>
      <c r="R191" s="174">
        <f t="shared" si="124"/>
        <v>11.547783862710729</v>
      </c>
    </row>
    <row r="192" spans="3:18" x14ac:dyDescent="0.3">
      <c r="D192" s="263" t="s">
        <v>225</v>
      </c>
      <c r="E192" s="264">
        <v>0.05</v>
      </c>
      <c r="J192" s="250" t="s">
        <v>223</v>
      </c>
      <c r="K192" s="250"/>
      <c r="L192" s="309"/>
      <c r="M192" s="252">
        <f>(M193-M191)/M193</f>
        <v>0.32197113558678314</v>
      </c>
      <c r="N192" s="252">
        <f>(N193-N191)/N193</f>
        <v>0.32754675293931979</v>
      </c>
      <c r="O192" s="252">
        <f>N192*(1+$E$192)</f>
        <v>0.34392409058628581</v>
      </c>
      <c r="P192" s="252">
        <f>O192*(1+$E$192)</f>
        <v>0.36112029511560012</v>
      </c>
      <c r="Q192" s="252">
        <f t="shared" ref="Q192:R192" si="125">P192*(1+$E$192)</f>
        <v>0.37917630987138012</v>
      </c>
      <c r="R192" s="252">
        <f t="shared" si="125"/>
        <v>0.39813512536494916</v>
      </c>
    </row>
    <row r="193" spans="4:18" x14ac:dyDescent="0.3">
      <c r="J193" s="49" t="s">
        <v>224</v>
      </c>
      <c r="L193" s="297"/>
      <c r="M193" s="261">
        <f>SUM('Neptune_Rev Build'!K55,'Neptune_Rev Build'!K45)/1000</f>
        <v>10.532</v>
      </c>
      <c r="N193" s="262">
        <f>SUM('Neptune_Rev Build'!O45,'Neptune_Rev Build'!O55)/1000</f>
        <v>12.673</v>
      </c>
      <c r="O193" s="262">
        <f>SUM('Neptune_Rev Build'!S45,'Neptune_Rev Build'!S55)/1000</f>
        <v>13.898</v>
      </c>
      <c r="P193" s="262">
        <f>SUM('Neptune_Rev Build'!W45,'Neptune_Rev Build'!W55)/1000</f>
        <v>15.29175</v>
      </c>
      <c r="Q193" s="262">
        <f>SUM('Neptune_Rev Build'!AA45,'Neptune_Rev Build'!AA55)/1000</f>
        <v>16.980812499999999</v>
      </c>
      <c r="R193" s="262">
        <f>SUM('Neptune_Rev Build'!AE45,'Neptune_Rev Build'!AE55)/1000</f>
        <v>19.186671874999998</v>
      </c>
    </row>
    <row r="194" spans="4:18" x14ac:dyDescent="0.3">
      <c r="L194" s="297"/>
      <c r="M194" s="173"/>
      <c r="N194" s="173"/>
      <c r="O194" s="173"/>
      <c r="P194" s="173"/>
      <c r="Q194" s="173"/>
      <c r="R194" s="173"/>
    </row>
    <row r="195" spans="4:18" x14ac:dyDescent="0.3">
      <c r="J195" s="259" t="s">
        <v>203</v>
      </c>
      <c r="K195" s="259"/>
      <c r="L195" s="310">
        <f>L190+SUM(L171:L180)+L154+L144</f>
        <v>0</v>
      </c>
      <c r="M195" s="260">
        <f t="shared" ref="M195:R195" si="126">M190+SUM(M171:M180)+M154+M144</f>
        <v>7.9495449800000006</v>
      </c>
      <c r="N195" s="260">
        <f t="shared" si="126"/>
        <v>31.904251749321428</v>
      </c>
      <c r="O195" s="260">
        <f t="shared" si="126"/>
        <v>40.277397592969713</v>
      </c>
      <c r="P195" s="260">
        <f t="shared" si="126"/>
        <v>51.557373463208329</v>
      </c>
      <c r="Q195" s="260">
        <f t="shared" si="126"/>
        <v>63.494846447591428</v>
      </c>
      <c r="R195" s="260">
        <f t="shared" si="126"/>
        <v>76.008432298984047</v>
      </c>
    </row>
    <row r="196" spans="4:18" x14ac:dyDescent="0.3">
      <c r="L196" s="297"/>
      <c r="M196" s="173"/>
      <c r="N196" s="173"/>
      <c r="O196" s="173"/>
      <c r="P196" s="173"/>
      <c r="Q196" s="173"/>
      <c r="R196" s="173"/>
    </row>
    <row r="197" spans="4:18" x14ac:dyDescent="0.3">
      <c r="J197" s="259" t="s">
        <v>202</v>
      </c>
      <c r="K197" s="259"/>
      <c r="L197" s="310">
        <f>L189+L169+L163+L143+L153</f>
        <v>0.71316049999999997</v>
      </c>
      <c r="M197" s="260">
        <f>M189+M169+M163+M143+M153</f>
        <v>2.4968370050000002</v>
      </c>
      <c r="N197" s="260">
        <f t="shared" ref="N197:R197" si="127">N189+N169+N163+N143+N153</f>
        <v>4.8017700412499993</v>
      </c>
      <c r="O197" s="260">
        <f t="shared" si="127"/>
        <v>5.2247147670899992</v>
      </c>
      <c r="P197" s="260">
        <f t="shared" si="127"/>
        <v>5.3292090624317989</v>
      </c>
      <c r="Q197" s="260">
        <f t="shared" si="127"/>
        <v>5.4357932436804361</v>
      </c>
      <c r="R197" s="260">
        <f t="shared" si="127"/>
        <v>5.5445091085540446</v>
      </c>
    </row>
    <row r="198" spans="4:18" x14ac:dyDescent="0.3">
      <c r="J198" s="48"/>
      <c r="K198" s="48"/>
      <c r="L198" s="306"/>
      <c r="M198" s="187"/>
      <c r="N198" s="187"/>
      <c r="O198" s="187"/>
      <c r="P198" s="187"/>
      <c r="Q198" s="187"/>
      <c r="R198" s="187"/>
    </row>
    <row r="199" spans="4:18" x14ac:dyDescent="0.3">
      <c r="D199" t="s">
        <v>230</v>
      </c>
      <c r="E199" s="139">
        <v>0.05</v>
      </c>
      <c r="J199" s="49" t="s">
        <v>99</v>
      </c>
      <c r="L199" s="297">
        <v>0.21199999999999999</v>
      </c>
      <c r="M199" s="173">
        <f t="shared" ref="M199:R199" si="128">L199*(1+$E$199)</f>
        <v>0.22259999999999999</v>
      </c>
      <c r="N199" s="173">
        <f t="shared" si="128"/>
        <v>0.23372999999999999</v>
      </c>
      <c r="O199" s="173">
        <f t="shared" si="128"/>
        <v>0.24541650000000001</v>
      </c>
      <c r="P199" s="173">
        <f t="shared" si="128"/>
        <v>0.25768732500000002</v>
      </c>
      <c r="Q199" s="173">
        <f t="shared" si="128"/>
        <v>0.27057169125000002</v>
      </c>
      <c r="R199" s="173">
        <f t="shared" si="128"/>
        <v>0.28410027581250002</v>
      </c>
    </row>
    <row r="200" spans="4:18" x14ac:dyDescent="0.3">
      <c r="D200" t="s">
        <v>230</v>
      </c>
      <c r="E200" s="139">
        <v>0.05</v>
      </c>
      <c r="J200" s="180" t="s">
        <v>26</v>
      </c>
      <c r="L200" s="311">
        <v>0.3</v>
      </c>
      <c r="M200" s="173">
        <f>M205-M199-M191-M181-M155-M145</f>
        <v>0.84340000000000082</v>
      </c>
      <c r="N200" s="173">
        <f>N205-N199-N191-N181-N155-N145</f>
        <v>1.1482699999999977</v>
      </c>
      <c r="O200" s="173">
        <f>N200*(1+$E$200)</f>
        <v>1.2056834999999977</v>
      </c>
      <c r="P200" s="173">
        <f>O200*(1+$E$200)</f>
        <v>1.2659676749999975</v>
      </c>
      <c r="Q200" s="173">
        <f>P200*(1+$E$200)</f>
        <v>1.3292660587499974</v>
      </c>
      <c r="R200" s="173">
        <f>Q200*(1+$E$200)</f>
        <v>1.3957293616874973</v>
      </c>
    </row>
    <row r="201" spans="4:18" ht="14.5" thickBot="1" x14ac:dyDescent="0.35">
      <c r="J201" s="186" t="s">
        <v>231</v>
      </c>
      <c r="K201" s="186"/>
      <c r="L201" s="302">
        <f>SUM(L199:L200)</f>
        <v>0.51200000000000001</v>
      </c>
      <c r="M201" s="188">
        <f>SUM(M199:M200)</f>
        <v>1.0660000000000007</v>
      </c>
      <c r="N201" s="188">
        <f t="shared" ref="N201:R201" si="129">SUM(N199:N200)</f>
        <v>1.3819999999999977</v>
      </c>
      <c r="O201" s="188">
        <f t="shared" si="129"/>
        <v>1.4510999999999976</v>
      </c>
      <c r="P201" s="188">
        <f t="shared" si="129"/>
        <v>1.5236549999999975</v>
      </c>
      <c r="Q201" s="188">
        <f t="shared" si="129"/>
        <v>1.5998377499999974</v>
      </c>
      <c r="R201" s="188">
        <f t="shared" si="129"/>
        <v>1.6798296374999973</v>
      </c>
    </row>
    <row r="202" spans="4:18" ht="15" thickTop="1" x14ac:dyDescent="0.35">
      <c r="J202" s="52" t="s">
        <v>86</v>
      </c>
      <c r="L202" s="300">
        <f>L201*stub1h24</f>
        <v>0.38400000000000001</v>
      </c>
      <c r="M202" s="166"/>
      <c r="N202" s="166"/>
      <c r="O202" s="166"/>
      <c r="P202" s="166"/>
      <c r="Q202" s="166"/>
      <c r="R202" s="166"/>
    </row>
    <row r="203" spans="4:18" x14ac:dyDescent="0.3">
      <c r="J203" s="180" t="s">
        <v>33</v>
      </c>
      <c r="L203" s="297">
        <v>8.3000000000000004E-2</v>
      </c>
      <c r="M203" s="173"/>
      <c r="N203" s="173"/>
      <c r="O203" s="173"/>
      <c r="P203" s="173"/>
      <c r="Q203" s="173"/>
      <c r="R203" s="173"/>
    </row>
    <row r="204" spans="4:18" x14ac:dyDescent="0.3">
      <c r="J204" s="180" t="s">
        <v>191</v>
      </c>
      <c r="L204" s="297"/>
      <c r="M204" s="173"/>
      <c r="N204" s="173"/>
      <c r="O204" s="173"/>
      <c r="P204" s="173"/>
      <c r="Q204" s="173"/>
      <c r="R204" s="173"/>
    </row>
    <row r="205" spans="4:18" ht="14.5" thickBot="1" x14ac:dyDescent="0.35">
      <c r="J205" s="202" t="s">
        <v>198</v>
      </c>
      <c r="K205" s="203"/>
      <c r="L205" s="302">
        <f>L201+L197+L204+L195</f>
        <v>1.2251604999999999</v>
      </c>
      <c r="M205" s="204">
        <v>11.502000000000001</v>
      </c>
      <c r="N205" s="204">
        <v>38.128999999999998</v>
      </c>
      <c r="O205" s="204">
        <f>O201+O197+O195</f>
        <v>46.953212360059709</v>
      </c>
      <c r="P205" s="204">
        <f t="shared" ref="P205:R205" si="130">P201+P197+P195</f>
        <v>58.410237525640127</v>
      </c>
      <c r="Q205" s="204">
        <f t="shared" si="130"/>
        <v>70.530477441271856</v>
      </c>
      <c r="R205" s="204">
        <f t="shared" si="130"/>
        <v>83.232771045038092</v>
      </c>
    </row>
    <row r="206" spans="4:18" ht="14.5" thickTop="1" x14ac:dyDescent="0.3"/>
    <row r="207" spans="4:18" ht="14.5" x14ac:dyDescent="0.35">
      <c r="J207" s="197" t="s">
        <v>207</v>
      </c>
      <c r="K207" s="198"/>
      <c r="L207" s="308">
        <f>L139+L159+L165+L185+L149</f>
        <v>6</v>
      </c>
      <c r="M207" s="198">
        <f>M139+M159+M165+M185+M149</f>
        <v>23</v>
      </c>
      <c r="N207" s="198">
        <f t="shared" ref="N207:R207" si="131">N139+N159+N165+N185+N149</f>
        <v>38</v>
      </c>
      <c r="O207" s="198">
        <f t="shared" si="131"/>
        <v>39</v>
      </c>
      <c r="P207" s="198">
        <f t="shared" si="131"/>
        <v>39</v>
      </c>
      <c r="Q207" s="198">
        <f t="shared" si="131"/>
        <v>39</v>
      </c>
      <c r="R207" s="198">
        <f t="shared" si="131"/>
        <v>39</v>
      </c>
    </row>
    <row r="211" spans="10:20" x14ac:dyDescent="0.3">
      <c r="J211" s="49" t="s">
        <v>164</v>
      </c>
      <c r="L211" s="312">
        <f>L34/L11</f>
        <v>9.7333333333333327E-2</v>
      </c>
      <c r="M211" s="194">
        <f t="shared" ref="M211:R211" si="132">L211+$T$211</f>
        <v>9.2333333333333323E-2</v>
      </c>
      <c r="N211" s="194">
        <f t="shared" si="132"/>
        <v>8.7333333333333318E-2</v>
      </c>
      <c r="O211" s="194">
        <f t="shared" si="132"/>
        <v>8.2333333333333314E-2</v>
      </c>
      <c r="P211" s="194">
        <f t="shared" si="132"/>
        <v>7.733333333333331E-2</v>
      </c>
      <c r="Q211" s="194">
        <f t="shared" si="132"/>
        <v>7.2333333333333305E-2</v>
      </c>
      <c r="R211" s="194">
        <f t="shared" si="132"/>
        <v>6.7333333333333301E-2</v>
      </c>
      <c r="T211" s="214">
        <v>-5.0000000000000001E-3</v>
      </c>
    </row>
    <row r="213" spans="10:20" x14ac:dyDescent="0.3">
      <c r="L213" s="297"/>
      <c r="M213" s="173"/>
      <c r="N213" s="173"/>
      <c r="O213" s="173"/>
      <c r="P213" s="173"/>
      <c r="Q213" s="173"/>
      <c r="R213" s="173"/>
    </row>
    <row r="214" spans="10:20" x14ac:dyDescent="0.3">
      <c r="L214" s="313"/>
      <c r="M214" s="195"/>
      <c r="N214" s="195"/>
      <c r="O214" s="195"/>
      <c r="P214" s="195"/>
      <c r="Q214" s="195"/>
      <c r="R214" s="195"/>
    </row>
    <row r="215" spans="10:20" x14ac:dyDescent="0.3">
      <c r="L215" s="314"/>
    </row>
    <row r="216" spans="10:20" x14ac:dyDescent="0.3">
      <c r="L216" s="314"/>
    </row>
  </sheetData>
  <pageMargins left="0.7" right="0.7" top="0.75" bottom="0.75" header="0.3" footer="0.3"/>
  <pageSetup scale="2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9974-FB14-4FCE-BF70-3D534389BF8F}">
  <dimension ref="A1:T9"/>
  <sheetViews>
    <sheetView workbookViewId="0">
      <selection activeCell="A2" sqref="A2"/>
    </sheetView>
  </sheetViews>
  <sheetFormatPr defaultColWidth="8.58203125" defaultRowHeight="14.5" x14ac:dyDescent="0.35"/>
  <cols>
    <col min="1" max="1" width="12.83203125" style="241" bestFit="1" customWidth="1"/>
    <col min="2" max="2" width="12.08203125" style="241" bestFit="1" customWidth="1"/>
    <col min="3" max="3" width="6.75" style="241" bestFit="1" customWidth="1"/>
    <col min="4" max="4" width="13.08203125" style="241" bestFit="1" customWidth="1"/>
    <col min="5" max="5" width="11.08203125" style="241" customWidth="1"/>
    <col min="6" max="6" width="12.08203125" style="241" bestFit="1" customWidth="1"/>
    <col min="7" max="7" width="6.75" style="241" bestFit="1" customWidth="1"/>
    <col min="8" max="8" width="13.08203125" style="241" bestFit="1" customWidth="1"/>
    <col min="9" max="9" width="11.08203125" style="241" customWidth="1"/>
    <col min="10" max="10" width="12.08203125" style="241" bestFit="1" customWidth="1"/>
    <col min="11" max="11" width="6.75" style="241" bestFit="1" customWidth="1"/>
    <col min="12" max="12" width="13.08203125" style="241" bestFit="1" customWidth="1"/>
    <col min="13" max="13" width="11.08203125" style="241" customWidth="1"/>
    <col min="14" max="14" width="12.08203125" style="241" bestFit="1" customWidth="1"/>
    <col min="15" max="15" width="6.75" style="241" bestFit="1" customWidth="1"/>
    <col min="16" max="16" width="13.08203125" style="241" bestFit="1" customWidth="1"/>
    <col min="17" max="17" width="11.08203125" style="241" customWidth="1"/>
    <col min="18" max="18" width="12.08203125" style="241" bestFit="1" customWidth="1"/>
    <col min="19" max="19" width="6.75" style="241" bestFit="1" customWidth="1"/>
    <col min="20" max="20" width="13.08203125" style="241" bestFit="1" customWidth="1"/>
    <col min="21" max="16384" width="8.58203125" style="241"/>
  </cols>
  <sheetData>
    <row r="1" spans="1:20" s="239" customFormat="1" x14ac:dyDescent="0.35">
      <c r="A1" s="244" t="s">
        <v>177</v>
      </c>
      <c r="B1" s="244" t="s">
        <v>178</v>
      </c>
      <c r="C1" s="244">
        <v>2026</v>
      </c>
      <c r="D1" s="244" t="s">
        <v>179</v>
      </c>
      <c r="E1" s="240"/>
      <c r="F1" s="244" t="s">
        <v>178</v>
      </c>
      <c r="G1" s="240">
        <f>C1+1</f>
        <v>2027</v>
      </c>
      <c r="H1" s="244" t="s">
        <v>179</v>
      </c>
      <c r="J1" s="244" t="s">
        <v>178</v>
      </c>
      <c r="K1" s="240">
        <f>G1+1</f>
        <v>2028</v>
      </c>
      <c r="L1" s="244" t="s">
        <v>179</v>
      </c>
      <c r="N1" s="244" t="s">
        <v>178</v>
      </c>
      <c r="O1" s="240">
        <f>K1+1</f>
        <v>2029</v>
      </c>
      <c r="P1" s="244" t="s">
        <v>179</v>
      </c>
      <c r="R1" s="244" t="s">
        <v>178</v>
      </c>
      <c r="S1" s="240">
        <f>O1+1</f>
        <v>2030</v>
      </c>
      <c r="T1" s="244" t="s">
        <v>179</v>
      </c>
    </row>
    <row r="2" spans="1:20" x14ac:dyDescent="0.35">
      <c r="A2" s="355" t="s">
        <v>245</v>
      </c>
      <c r="B2" s="241">
        <v>121</v>
      </c>
      <c r="C2" s="241">
        <v>120000</v>
      </c>
      <c r="D2" s="241">
        <f>SUMPRODUCT(B2,C2)</f>
        <v>14520000</v>
      </c>
      <c r="F2" s="241">
        <f>F5-F3</f>
        <v>157</v>
      </c>
      <c r="G2" s="241">
        <f>C2</f>
        <v>120000</v>
      </c>
      <c r="H2" s="241">
        <f>SUMPRODUCT(F2,G2)</f>
        <v>18840000</v>
      </c>
      <c r="J2" s="241">
        <f>J5-J3</f>
        <v>184</v>
      </c>
      <c r="K2" s="241">
        <f>G2</f>
        <v>120000</v>
      </c>
      <c r="L2" s="241">
        <f>SUMPRODUCT(J2,K2)</f>
        <v>22080000</v>
      </c>
      <c r="N2" s="241">
        <f>N5-N3</f>
        <v>211</v>
      </c>
      <c r="O2" s="241">
        <f>K2</f>
        <v>120000</v>
      </c>
      <c r="P2" s="241">
        <f>SUMPRODUCT(N2,O2)</f>
        <v>25320000</v>
      </c>
      <c r="R2" s="241">
        <f>R5-R3</f>
        <v>238</v>
      </c>
      <c r="S2" s="241">
        <f>O2</f>
        <v>120000</v>
      </c>
      <c r="T2" s="241">
        <f>SUMPRODUCT(R2,S2)</f>
        <v>28560000</v>
      </c>
    </row>
    <row r="3" spans="1:20" x14ac:dyDescent="0.35">
      <c r="A3" s="241" t="s">
        <v>173</v>
      </c>
      <c r="B3" s="241">
        <v>14</v>
      </c>
      <c r="C3" s="241">
        <v>185000</v>
      </c>
      <c r="D3" s="241">
        <f t="shared" ref="D3:D4" si="0">SUMPRODUCT(B3,C3)</f>
        <v>2590000</v>
      </c>
      <c r="F3" s="241">
        <f>ROUND($A$5*F5,0)</f>
        <v>18</v>
      </c>
      <c r="G3" s="241">
        <f>C3</f>
        <v>185000</v>
      </c>
      <c r="H3" s="241">
        <f t="shared" ref="H3" si="1">SUMPRODUCT(F3,G3)</f>
        <v>3330000</v>
      </c>
      <c r="J3" s="241">
        <f>ROUND($A$5*J5,0)</f>
        <v>21</v>
      </c>
      <c r="K3" s="241">
        <f>G3</f>
        <v>185000</v>
      </c>
      <c r="L3" s="241">
        <f t="shared" ref="L3" si="2">SUMPRODUCT(J3,K3)</f>
        <v>3885000</v>
      </c>
      <c r="N3" s="241">
        <f>ROUND($A$5*N5,0)</f>
        <v>24</v>
      </c>
      <c r="O3" s="241">
        <f>K3</f>
        <v>185000</v>
      </c>
      <c r="P3" s="241">
        <f t="shared" ref="P3" si="3">SUMPRODUCT(N3,O3)</f>
        <v>4440000</v>
      </c>
      <c r="R3" s="241">
        <f>ROUND($A$5*R5,0)</f>
        <v>27</v>
      </c>
      <c r="S3" s="241">
        <f>O3</f>
        <v>185000</v>
      </c>
      <c r="T3" s="241">
        <f t="shared" ref="T3" si="4">SUMPRODUCT(R3,S3)</f>
        <v>4995000</v>
      </c>
    </row>
    <row r="4" spans="1:20" x14ac:dyDescent="0.35">
      <c r="A4" s="241" t="s">
        <v>174</v>
      </c>
      <c r="B4" s="241">
        <v>10</v>
      </c>
      <c r="C4" s="241">
        <v>136000</v>
      </c>
      <c r="D4" s="241">
        <f t="shared" si="0"/>
        <v>1360000</v>
      </c>
    </row>
    <row r="5" spans="1:20" x14ac:dyDescent="0.35">
      <c r="A5" s="241">
        <f>B3/(SUM(B2:B3))</f>
        <v>0.1037037037037037</v>
      </c>
      <c r="B5" s="241">
        <f>SUM(B2:B4)</f>
        <v>145</v>
      </c>
      <c r="D5" s="242">
        <f>SUM(D2:D4)/B5</f>
        <v>127379.31034482758</v>
      </c>
      <c r="F5" s="241">
        <f>'Neptune_Rev Build'!Q12</f>
        <v>175</v>
      </c>
      <c r="H5" s="242">
        <f>SUM(H2:H4)/F5</f>
        <v>126685.71428571429</v>
      </c>
      <c r="J5" s="241">
        <f>'Neptune_Rev Build'!U12</f>
        <v>205</v>
      </c>
      <c r="L5" s="242">
        <f>SUM(L2:L4)/J5</f>
        <v>126658.53658536586</v>
      </c>
      <c r="N5" s="241">
        <f>'Neptune_Rev Build'!Y12</f>
        <v>235</v>
      </c>
      <c r="P5" s="242">
        <f>SUM(P2:P4)/N5</f>
        <v>126638.29787234042</v>
      </c>
      <c r="R5" s="241">
        <f>'Neptune_Rev Build'!AC12</f>
        <v>265</v>
      </c>
      <c r="T5" s="242">
        <f>SUM(T2:T4)/R5</f>
        <v>126622.64150943396</v>
      </c>
    </row>
    <row r="7" spans="1:20" x14ac:dyDescent="0.35">
      <c r="A7" s="241" t="s">
        <v>175</v>
      </c>
      <c r="B7" s="241">
        <v>17</v>
      </c>
      <c r="C7" s="241">
        <v>160000</v>
      </c>
      <c r="D7" s="241">
        <f>SUMPRODUCT(B7,C7)</f>
        <v>2720000</v>
      </c>
      <c r="F7" s="241">
        <f>F9</f>
        <v>74</v>
      </c>
      <c r="G7" s="241">
        <f>C7</f>
        <v>160000</v>
      </c>
      <c r="H7" s="241">
        <f>SUMPRODUCT(F7,G7)</f>
        <v>11840000</v>
      </c>
      <c r="J7" s="241">
        <f>J9</f>
        <v>94</v>
      </c>
      <c r="K7" s="241">
        <f>G7</f>
        <v>160000</v>
      </c>
      <c r="L7" s="241">
        <f>SUMPRODUCT(J7,K7)</f>
        <v>15040000</v>
      </c>
      <c r="N7" s="241">
        <f>N9</f>
        <v>114</v>
      </c>
      <c r="O7" s="241">
        <f>K7</f>
        <v>160000</v>
      </c>
      <c r="P7" s="241">
        <f>SUMPRODUCT(N7,O7)</f>
        <v>18240000</v>
      </c>
      <c r="R7" s="241">
        <f>R9</f>
        <v>134</v>
      </c>
      <c r="S7" s="241">
        <f>O7</f>
        <v>160000</v>
      </c>
      <c r="T7" s="241">
        <f>SUMPRODUCT(R7,S7)</f>
        <v>21440000</v>
      </c>
    </row>
    <row r="8" spans="1:20" x14ac:dyDescent="0.35">
      <c r="A8" s="241" t="s">
        <v>176</v>
      </c>
      <c r="B8" s="241">
        <v>37</v>
      </c>
      <c r="C8" s="241">
        <v>136000</v>
      </c>
      <c r="D8" s="241">
        <f>SUMPRODUCT(B8,C8)</f>
        <v>5032000</v>
      </c>
    </row>
    <row r="9" spans="1:20" x14ac:dyDescent="0.35">
      <c r="B9" s="241">
        <f>SUM(B6:B8)</f>
        <v>54</v>
      </c>
      <c r="D9" s="242">
        <f>SUM(D7:D8)/B9</f>
        <v>143555.55555555556</v>
      </c>
      <c r="F9" s="241">
        <f>'Neptune_Rev Build'!R12</f>
        <v>74</v>
      </c>
      <c r="H9" s="242">
        <f>SUM(H7:H8)/F9</f>
        <v>160000</v>
      </c>
      <c r="J9" s="241">
        <f>'Neptune_Rev Build'!V12</f>
        <v>94</v>
      </c>
      <c r="L9" s="242">
        <f>SUM(L7:L8)/J9</f>
        <v>160000</v>
      </c>
      <c r="N9" s="241">
        <f>'Neptune_Rev Build'!Z12</f>
        <v>114</v>
      </c>
      <c r="P9" s="242">
        <f>SUM(P7:P8)/N9</f>
        <v>160000</v>
      </c>
      <c r="R9" s="241">
        <f>'Neptune_Rev Build'!AD12</f>
        <v>134</v>
      </c>
      <c r="T9" s="242">
        <f>SUM(T7:T8)/R9</f>
        <v>160000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Qualitative Assumptions</vt:lpstr>
      <vt:lpstr>Neptune P&amp;L</vt:lpstr>
      <vt:lpstr>Neptune_Rev Build</vt:lpstr>
      <vt:lpstr>Neptune COGS+OPEX Build</vt:lpstr>
      <vt:lpstr>Capex Price Weighted AVG.</vt:lpstr>
      <vt:lpstr>'Neptune COGS+OPEX Build'!stub1h24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Lu</dc:creator>
  <cp:lastModifiedBy>Raphael Haim</cp:lastModifiedBy>
  <cp:lastPrinted>2026-04-11T13:22:29Z</cp:lastPrinted>
  <dcterms:created xsi:type="dcterms:W3CDTF">2024-11-12T17:00:19Z</dcterms:created>
  <dcterms:modified xsi:type="dcterms:W3CDTF">2026-04-11T13:22:37Z</dcterms:modified>
</cp:coreProperties>
</file>